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omments1.xml" ContentType="application/vnd.openxmlformats-officedocument.spreadsheetml.comments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omments2.xml" ContentType="application/vnd.openxmlformats-officedocument.spreadsheetml.comments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omments3.xml" ContentType="application/vnd.openxmlformats-officedocument.spreadsheetml.comments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omments4.xml" ContentType="application/vnd.openxmlformats-officedocument.spreadsheetml.comments+xml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omments5.xml" ContentType="application/vnd.openxmlformats-officedocument.spreadsheetml.comments+xml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omments6.xml" ContentType="application/vnd.openxmlformats-officedocument.spreadsheetml.comments+xml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omments7.xml" ContentType="application/vnd.openxmlformats-officedocument.spreadsheetml.comments+xml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omments8.xml" ContentType="application/vnd.openxmlformats-officedocument.spreadsheetml.comments+xml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drawings/drawing3.xml" ContentType="application/vnd.openxmlformats-officedocument.drawing+xml"/>
  <Override PartName="/xl/comments9.xml" ContentType="application/vnd.openxmlformats-officedocument.spreadsheetml.comments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omments10.xml" ContentType="application/vnd.openxmlformats-officedocument.spreadsheetml.comments+xml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drawings/drawing4.xml" ContentType="application/vnd.openxmlformats-officedocument.drawing+xml"/>
  <Override PartName="/xl/comments11.xml" ContentType="application/vnd.openxmlformats-officedocument.spreadsheetml.comments+xml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omments12.xml" ContentType="application/vnd.openxmlformats-officedocument.spreadsheetml.comments+xml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https://caseworksprd.tec.net/1347/DISCOVERY/Library/Staff's 3rd PODs (Nos. 6-22)/Drafter Workspace/POD Attachments/POD 07/"/>
    </mc:Choice>
  </mc:AlternateContent>
  <xr:revisionPtr revIDLastSave="0" documentId="13_ncr:1_{B127CA4F-D75F-4519-9D87-0FDDB262FF2A}" xr6:coauthVersionLast="47" xr6:coauthVersionMax="47" xr10:uidLastSave="{00000000-0000-0000-0000-000000000000}"/>
  <bookViews>
    <workbookView xWindow="4515" yWindow="1830" windowWidth="21600" windowHeight="11385" tabRatio="898" firstSheet="9" activeTab="12" xr2:uid="{00000000-000D-0000-FFFF-FFFF00000000}"/>
  </bookViews>
  <sheets>
    <sheet name="SUMMARY (BC)" sheetId="34" r:id="rId1"/>
    <sheet name="SUMMARY (CAL)" sheetId="60" r:id="rId2"/>
    <sheet name="2021 Summary" sheetId="95" r:id="rId3"/>
    <sheet name="Sheet1" sheetId="97" r:id="rId4"/>
    <sheet name="Rates" sheetId="17" r:id="rId5"/>
    <sheet name="Model Results" sheetId="80" r:id="rId6"/>
    <sheet name="Exogenous" sheetId="81" r:id="rId7"/>
    <sheet name="Exogenous1" sheetId="82" r:id="rId8"/>
    <sheet name="Exogenous2" sheetId="96" r:id="rId9"/>
    <sheet name="Final Forecast" sheetId="11" r:id="rId10"/>
    <sheet name="Fcst Graphs" sheetId="19" state="hidden" r:id="rId11"/>
    <sheet name="Unbilled Therms" sheetId="54" r:id="rId12"/>
    <sheet name="Calendar Therms" sheetId="55" r:id="rId13"/>
    <sheet name="MFR G6" sheetId="94" r:id="rId14"/>
    <sheet name="Therm $ (Billing)" sheetId="50" r:id="rId15"/>
    <sheet name="Customer $" sheetId="49" r:id="rId16"/>
    <sheet name="Base $ (Billing) " sheetId="67" r:id="rId17"/>
    <sheet name="Unbilled $" sheetId="57" r:id="rId18"/>
    <sheet name="Therm $ (Calendar)" sheetId="56" r:id="rId19"/>
    <sheet name="BPC Unbilled" sheetId="58" r:id="rId20"/>
    <sheet name="BPC Cust&amp;Thrms" sheetId="39" r:id="rId21"/>
    <sheet name="BPC Input_Rev (Cal)" sheetId="59" r:id="rId22"/>
    <sheet name="BPC Input_Rev (BC)" sheetId="38" r:id="rId23"/>
  </sheets>
  <definedNames>
    <definedName name="_xlnm._FilterDatabase" localSheetId="21" hidden="1">'BPC Input_Rev (Cal)'!$A$1:$Q$71</definedName>
    <definedName name="EV__LASTREFTIME__" hidden="1">"(GMT-05:00)09/04/2016 01:50:39 PM"</definedName>
    <definedName name="_xlnm.Print_Area" localSheetId="2">'2021 Summary'!$A$1:$A$42</definedName>
    <definedName name="_xlnm.Print_Area" localSheetId="16">'Base $ (Billing) '!$A$1:$N$69</definedName>
    <definedName name="_xlnm.Print_Area" localSheetId="12">'Calendar Therms'!$A$1:$O$58</definedName>
    <definedName name="_xlnm.Print_Area" localSheetId="15">'Customer $'!$A$1:$N$68</definedName>
    <definedName name="_xlnm.Print_Area" localSheetId="6">Exogenous!$A$1:$CK$68</definedName>
    <definedName name="_xlnm.Print_Area" localSheetId="7">Exogenous1!$A$1:$CK$68</definedName>
    <definedName name="_xlnm.Print_Area" localSheetId="8">Exogenous2!$A$1:$CK$68</definedName>
    <definedName name="_xlnm.Print_Area" localSheetId="10">'Fcst Graphs'!$B$1:$Y$95</definedName>
    <definedName name="_xlnm.Print_Area" localSheetId="9">'Final Forecast'!$A$1:$CK$68</definedName>
    <definedName name="_xlnm.Print_Area" localSheetId="5">'Model Results'!$A$1:$CK$68</definedName>
    <definedName name="_xlnm.Print_Area" localSheetId="0">'SUMMARY (BC)'!$A$1:$AD$50</definedName>
    <definedName name="_xlnm.Print_Area" localSheetId="1">'SUMMARY (CAL)'!$A$1:$AH$39</definedName>
    <definedName name="_xlnm.Print_Area" localSheetId="14">'Therm $ (Billing)'!$A$1:$N$69</definedName>
    <definedName name="_xlnm.Print_Area" localSheetId="18">'Therm $ (Calendar)'!$A$1:$N$69</definedName>
    <definedName name="_xlnm.Print_Area" localSheetId="17">'Unbilled $'!$A$1:$N$69</definedName>
    <definedName name="_xlnm.Print_Area" localSheetId="11">'Unbilled Therms'!$A$1:$AB$58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66" i="67" l="1"/>
  <c r="Y66" i="67"/>
  <c r="X66" i="67"/>
  <c r="W66" i="67"/>
  <c r="V66" i="67"/>
  <c r="U66" i="67"/>
  <c r="T66" i="67"/>
  <c r="S66" i="67"/>
  <c r="R66" i="67"/>
  <c r="Q66" i="67"/>
  <c r="P66" i="67"/>
  <c r="O66" i="67"/>
  <c r="BM64" i="82" l="1"/>
  <c r="AB64" i="82" l="1"/>
  <c r="AB63" i="82"/>
  <c r="AA64" i="50"/>
  <c r="N64" i="50" l="1"/>
  <c r="N63" i="50"/>
  <c r="AA63" i="50"/>
  <c r="Q48" i="34"/>
  <c r="F67" i="56" l="1"/>
  <c r="E67" i="56"/>
  <c r="D67" i="56"/>
  <c r="C67" i="56"/>
  <c r="B67" i="56"/>
  <c r="AA66" i="50" l="1"/>
  <c r="N66" i="50"/>
  <c r="AA56" i="50"/>
  <c r="N56" i="50"/>
  <c r="N67" i="50" l="1"/>
  <c r="N57" i="50"/>
  <c r="AA57" i="50"/>
  <c r="N61" i="50"/>
  <c r="AA61" i="50"/>
  <c r="N65" i="50"/>
  <c r="AA65" i="50"/>
  <c r="AA67" i="50"/>
  <c r="AB67" i="50" s="1"/>
  <c r="AC67" i="50" s="1"/>
  <c r="AD67" i="50" s="1"/>
  <c r="AE67" i="50" s="1"/>
  <c r="AF67" i="50" s="1"/>
  <c r="AG67" i="50" s="1"/>
  <c r="AH67" i="50" s="1"/>
  <c r="AI67" i="50" s="1"/>
  <c r="N58" i="50"/>
  <c r="AA58" i="50"/>
  <c r="N62" i="50"/>
  <c r="N60" i="50"/>
  <c r="AA60" i="50"/>
  <c r="AA62" i="50"/>
  <c r="N59" i="50"/>
  <c r="AA59" i="50"/>
  <c r="H7" i="97"/>
  <c r="H8" i="97"/>
  <c r="H9" i="97"/>
  <c r="H10" i="97"/>
  <c r="H11" i="97"/>
  <c r="H12" i="97"/>
  <c r="H13" i="97"/>
  <c r="H14" i="97"/>
  <c r="N14" i="97"/>
  <c r="N13" i="97"/>
  <c r="N12" i="97"/>
  <c r="N11" i="97"/>
  <c r="N10" i="97"/>
  <c r="N9" i="97"/>
  <c r="N8" i="97"/>
  <c r="N7" i="97"/>
  <c r="N6" i="97"/>
  <c r="N5" i="97"/>
  <c r="N4" i="97"/>
  <c r="L9" i="97"/>
  <c r="L10" i="97"/>
  <c r="L11" i="97"/>
  <c r="L12" i="97"/>
  <c r="L13" i="97"/>
  <c r="L14" i="97"/>
  <c r="L5" i="97"/>
  <c r="L6" i="97"/>
  <c r="L7" i="97"/>
  <c r="L8" i="97"/>
  <c r="L4" i="97"/>
  <c r="M4" i="97"/>
  <c r="M5" i="97" s="1"/>
  <c r="M6" i="97" s="1"/>
  <c r="M7" i="97" s="1"/>
  <c r="M8" i="97" s="1"/>
  <c r="M9" i="97" s="1"/>
  <c r="M10" i="97" s="1"/>
  <c r="M11" i="97" s="1"/>
  <c r="M12" i="97" s="1"/>
  <c r="M13" i="97" s="1"/>
  <c r="M14" i="97" s="1"/>
  <c r="K4" i="97"/>
  <c r="K5" i="97" s="1"/>
  <c r="K6" i="97" s="1"/>
  <c r="K7" i="97" s="1"/>
  <c r="K8" i="97" s="1"/>
  <c r="K9" i="97" s="1"/>
  <c r="K10" i="97" s="1"/>
  <c r="K11" i="97" s="1"/>
  <c r="K12" i="97" s="1"/>
  <c r="K13" i="97" s="1"/>
  <c r="K14" i="97" s="1"/>
  <c r="I14" i="97"/>
  <c r="I13" i="97"/>
  <c r="I12" i="97"/>
  <c r="I11" i="97"/>
  <c r="I10" i="97"/>
  <c r="I9" i="97"/>
  <c r="I8" i="97"/>
  <c r="I7" i="97"/>
  <c r="I6" i="97"/>
  <c r="I5" i="97"/>
  <c r="I4" i="97"/>
  <c r="H5" i="97"/>
  <c r="H6" i="97"/>
  <c r="H4" i="97"/>
  <c r="G4" i="97"/>
  <c r="G5" i="97" s="1"/>
  <c r="G6" i="97" s="1"/>
  <c r="G7" i="97" s="1"/>
  <c r="G8" i="97" s="1"/>
  <c r="G9" i="97" s="1"/>
  <c r="G10" i="97" s="1"/>
  <c r="G11" i="97" s="1"/>
  <c r="G12" i="97" s="1"/>
  <c r="G13" i="97" s="1"/>
  <c r="G14" i="97" s="1"/>
  <c r="A4" i="97" l="1"/>
  <c r="A5" i="97" s="1"/>
  <c r="A6" i="97" s="1"/>
  <c r="A7" i="97" s="1"/>
  <c r="A8" i="97" s="1"/>
  <c r="A9" i="97" s="1"/>
  <c r="A10" i="97" s="1"/>
  <c r="A11" i="97" s="1"/>
  <c r="A12" i="97" s="1"/>
  <c r="A13" i="97" s="1"/>
  <c r="A14" i="97" s="1"/>
  <c r="P73" i="59" l="1"/>
  <c r="AC67" i="56" l="1"/>
  <c r="AD67" i="56"/>
  <c r="AE67" i="56"/>
  <c r="AF67" i="56"/>
  <c r="AG67" i="56"/>
  <c r="AH67" i="56"/>
  <c r="AI67" i="56"/>
  <c r="AJ67" i="56"/>
  <c r="Z67" i="56"/>
  <c r="Y67" i="56"/>
  <c r="X67" i="56"/>
  <c r="W67" i="56"/>
  <c r="V67" i="56"/>
  <c r="U67" i="56"/>
  <c r="T67" i="56"/>
  <c r="S67" i="56"/>
  <c r="R67" i="56"/>
  <c r="Q67" i="56"/>
  <c r="P67" i="56"/>
  <c r="O67" i="56"/>
  <c r="M67" i="56"/>
  <c r="L67" i="56"/>
  <c r="K67" i="56"/>
  <c r="J67" i="56"/>
  <c r="I67" i="56"/>
  <c r="H67" i="56"/>
  <c r="G67" i="56"/>
  <c r="AC6" i="49"/>
  <c r="AD6" i="49"/>
  <c r="AE6" i="49"/>
  <c r="AF6" i="49"/>
  <c r="AG6" i="49"/>
  <c r="AH6" i="49"/>
  <c r="AI6" i="49"/>
  <c r="AJ6" i="49"/>
  <c r="AB6" i="49"/>
  <c r="P6" i="49"/>
  <c r="Q6" i="49"/>
  <c r="R6" i="49"/>
  <c r="S6" i="49"/>
  <c r="T6" i="49"/>
  <c r="U6" i="49"/>
  <c r="V6" i="49"/>
  <c r="W6" i="49"/>
  <c r="X6" i="49"/>
  <c r="Y6" i="49"/>
  <c r="Z6" i="49"/>
  <c r="O6" i="49"/>
  <c r="C6" i="49"/>
  <c r="D6" i="49"/>
  <c r="E6" i="49"/>
  <c r="F6" i="49"/>
  <c r="G6" i="49"/>
  <c r="H6" i="49"/>
  <c r="I6" i="49"/>
  <c r="J6" i="49"/>
  <c r="K6" i="49"/>
  <c r="L6" i="49"/>
  <c r="M6" i="49"/>
  <c r="B6" i="49"/>
  <c r="BO6" i="96"/>
  <c r="BP6" i="96"/>
  <c r="BQ6" i="96"/>
  <c r="BR6" i="96"/>
  <c r="BS6" i="96"/>
  <c r="BT6" i="96"/>
  <c r="BU6" i="96"/>
  <c r="BV6" i="96"/>
  <c r="BN6" i="96"/>
  <c r="BB6" i="96"/>
  <c r="BC6" i="96"/>
  <c r="BD6" i="96"/>
  <c r="BE6" i="96"/>
  <c r="BF6" i="96"/>
  <c r="BG6" i="96"/>
  <c r="BH6" i="96"/>
  <c r="BI6" i="96"/>
  <c r="BJ6" i="96"/>
  <c r="BK6" i="96"/>
  <c r="BL6" i="96"/>
  <c r="BA6" i="96"/>
  <c r="AO6" i="96"/>
  <c r="AP6" i="96"/>
  <c r="AQ6" i="96"/>
  <c r="AR6" i="96"/>
  <c r="AS6" i="96"/>
  <c r="AT6" i="96"/>
  <c r="AU6" i="96"/>
  <c r="AV6" i="96"/>
  <c r="AW6" i="96"/>
  <c r="AX6" i="96"/>
  <c r="AY6" i="96"/>
  <c r="AN6" i="96"/>
  <c r="AD6" i="96"/>
  <c r="AE6" i="96"/>
  <c r="AF6" i="96"/>
  <c r="AG6" i="96"/>
  <c r="AH6" i="96"/>
  <c r="AI6" i="96"/>
  <c r="AJ6" i="96"/>
  <c r="AK6" i="96"/>
  <c r="AC6" i="96"/>
  <c r="Q6" i="96"/>
  <c r="R6" i="96"/>
  <c r="S6" i="96"/>
  <c r="T6" i="96"/>
  <c r="U6" i="96"/>
  <c r="V6" i="96"/>
  <c r="W6" i="96"/>
  <c r="X6" i="96"/>
  <c r="Y6" i="96"/>
  <c r="Z6" i="96"/>
  <c r="AA6" i="96"/>
  <c r="P6" i="96"/>
  <c r="D6" i="96"/>
  <c r="E6" i="96"/>
  <c r="F6" i="96"/>
  <c r="G6" i="96"/>
  <c r="H6" i="96"/>
  <c r="I6" i="96"/>
  <c r="J6" i="96"/>
  <c r="K6" i="96"/>
  <c r="L6" i="96"/>
  <c r="M6" i="96"/>
  <c r="N6" i="96"/>
  <c r="C6" i="96"/>
  <c r="N67" i="56" l="1"/>
  <c r="AA67" i="56"/>
  <c r="AB67" i="56"/>
  <c r="O11" i="96" l="1"/>
  <c r="AM67" i="96"/>
  <c r="BX67" i="96" s="1"/>
  <c r="AM66" i="96"/>
  <c r="BX66" i="96" s="1"/>
  <c r="BX65" i="96"/>
  <c r="BX63" i="96"/>
  <c r="BX62" i="96"/>
  <c r="BX61" i="96"/>
  <c r="BX60" i="96"/>
  <c r="BX59" i="96"/>
  <c r="BX58" i="96"/>
  <c r="BX57" i="96"/>
  <c r="BX56" i="96"/>
  <c r="BX53" i="96"/>
  <c r="BX52" i="96"/>
  <c r="BX51" i="96"/>
  <c r="BX50" i="96"/>
  <c r="BX49" i="96"/>
  <c r="BX48" i="96"/>
  <c r="BX47" i="96"/>
  <c r="AM47" i="96"/>
  <c r="BX46" i="96"/>
  <c r="BX45" i="96"/>
  <c r="BX44" i="96"/>
  <c r="BX43" i="96"/>
  <c r="BX42" i="96"/>
  <c r="BX41" i="96"/>
  <c r="BX40" i="96"/>
  <c r="BX39" i="96"/>
  <c r="DJ38" i="96"/>
  <c r="BX38" i="96"/>
  <c r="DJ37" i="96"/>
  <c r="BX37" i="96"/>
  <c r="DJ36" i="96"/>
  <c r="BX36" i="96"/>
  <c r="DJ35" i="96"/>
  <c r="BX35" i="96"/>
  <c r="DJ34" i="96"/>
  <c r="BX34" i="96"/>
  <c r="BX33" i="96"/>
  <c r="BX32" i="96"/>
  <c r="DJ31" i="96"/>
  <c r="BX31" i="96"/>
  <c r="DJ30" i="96"/>
  <c r="BX30" i="96"/>
  <c r="DJ29" i="96"/>
  <c r="BX29" i="96"/>
  <c r="BX28" i="96"/>
  <c r="BX27" i="96"/>
  <c r="BX26" i="96"/>
  <c r="AM26" i="96"/>
  <c r="BX25" i="96"/>
  <c r="BX24" i="96"/>
  <c r="BX23" i="96"/>
  <c r="BX22" i="96"/>
  <c r="BX21" i="96"/>
  <c r="BX20" i="96"/>
  <c r="BX19" i="96"/>
  <c r="DJ18" i="96"/>
  <c r="BX18" i="96"/>
  <c r="BX17" i="96"/>
  <c r="DJ16" i="96"/>
  <c r="BX16" i="96"/>
  <c r="AW11" i="96"/>
  <c r="AV11" i="96"/>
  <c r="AU11" i="96"/>
  <c r="CF11" i="96" s="1"/>
  <c r="AT11" i="96"/>
  <c r="AS11" i="96"/>
  <c r="AR11" i="96"/>
  <c r="AQ11" i="96"/>
  <c r="AP11" i="96"/>
  <c r="AO11" i="96"/>
  <c r="AN11" i="96"/>
  <c r="P11" i="96"/>
  <c r="N11" i="96"/>
  <c r="M11" i="96"/>
  <c r="L11" i="96"/>
  <c r="K11" i="96"/>
  <c r="J11" i="96"/>
  <c r="I11" i="96"/>
  <c r="H11" i="96"/>
  <c r="G11" i="96"/>
  <c r="F11" i="96"/>
  <c r="E11" i="96"/>
  <c r="D11" i="96"/>
  <c r="C11" i="96"/>
  <c r="BV7" i="96"/>
  <c r="BU7" i="96"/>
  <c r="BT7" i="96"/>
  <c r="BS7" i="96"/>
  <c r="BR7" i="96"/>
  <c r="BQ7" i="96"/>
  <c r="BP7" i="96"/>
  <c r="BO7" i="96"/>
  <c r="BN7" i="96"/>
  <c r="BL7" i="96"/>
  <c r="BK7" i="96"/>
  <c r="BJ7" i="96"/>
  <c r="BI7" i="96"/>
  <c r="BH7" i="96"/>
  <c r="BG7" i="96"/>
  <c r="BF7" i="96"/>
  <c r="BE7" i="96"/>
  <c r="BD7" i="96"/>
  <c r="BC7" i="96"/>
  <c r="BB7" i="96"/>
  <c r="BA7" i="96"/>
  <c r="AY7" i="96"/>
  <c r="AX7" i="96"/>
  <c r="AW7" i="96"/>
  <c r="AV7" i="96"/>
  <c r="AU7" i="96"/>
  <c r="AT7" i="96"/>
  <c r="AS7" i="96"/>
  <c r="AR7" i="96"/>
  <c r="AQ7" i="96"/>
  <c r="AP7" i="96"/>
  <c r="AO7" i="96"/>
  <c r="AN7" i="96"/>
  <c r="AK7" i="96"/>
  <c r="AJ7" i="96"/>
  <c r="AI7" i="96"/>
  <c r="AH7" i="96"/>
  <c r="AG7" i="96"/>
  <c r="AF7" i="96"/>
  <c r="AE7" i="96"/>
  <c r="AD7" i="96"/>
  <c r="AC7" i="96"/>
  <c r="AA7" i="96"/>
  <c r="Z7" i="96"/>
  <c r="Y7" i="96"/>
  <c r="X7" i="96"/>
  <c r="W7" i="96"/>
  <c r="V7" i="96"/>
  <c r="U7" i="96"/>
  <c r="T7" i="96"/>
  <c r="S7" i="96"/>
  <c r="R7" i="96"/>
  <c r="Q7" i="96"/>
  <c r="P7" i="96"/>
  <c r="N7" i="96"/>
  <c r="M7" i="96"/>
  <c r="L7" i="96"/>
  <c r="K7" i="96"/>
  <c r="J7" i="96"/>
  <c r="I7" i="96"/>
  <c r="H7" i="96"/>
  <c r="G7" i="96"/>
  <c r="F7" i="96"/>
  <c r="E7" i="96"/>
  <c r="D7" i="96"/>
  <c r="C7" i="96"/>
  <c r="BV5" i="96"/>
  <c r="BU5" i="96"/>
  <c r="BT5" i="96"/>
  <c r="BS5" i="96"/>
  <c r="BR5" i="96"/>
  <c r="BQ5" i="96"/>
  <c r="BP5" i="96"/>
  <c r="BO5" i="96"/>
  <c r="BN5" i="96"/>
  <c r="BL5" i="96"/>
  <c r="BK5" i="96"/>
  <c r="BJ5" i="96"/>
  <c r="BI5" i="96"/>
  <c r="BH5" i="96"/>
  <c r="BG5" i="96"/>
  <c r="BF5" i="96"/>
  <c r="BE5" i="96"/>
  <c r="BD5" i="96"/>
  <c r="BC5" i="96"/>
  <c r="BB5" i="96"/>
  <c r="BA5" i="96"/>
  <c r="AY5" i="96"/>
  <c r="AX5" i="96"/>
  <c r="AW5" i="96"/>
  <c r="AV5" i="96"/>
  <c r="AU5" i="96"/>
  <c r="AT5" i="96"/>
  <c r="AS5" i="96"/>
  <c r="AR5" i="96"/>
  <c r="AQ5" i="96"/>
  <c r="AP5" i="96"/>
  <c r="AO5" i="96"/>
  <c r="AN5" i="96"/>
  <c r="AK5" i="96"/>
  <c r="AJ5" i="96"/>
  <c r="AI5" i="96"/>
  <c r="AH5" i="96"/>
  <c r="AG5" i="96"/>
  <c r="AF5" i="96"/>
  <c r="AE5" i="96"/>
  <c r="AD5" i="96"/>
  <c r="AC5" i="96"/>
  <c r="AA5" i="96"/>
  <c r="Z5" i="96"/>
  <c r="Y5" i="96"/>
  <c r="X5" i="96"/>
  <c r="W5" i="96"/>
  <c r="V5" i="96"/>
  <c r="U5" i="96"/>
  <c r="T5" i="96"/>
  <c r="S5" i="96"/>
  <c r="R5" i="96"/>
  <c r="Q5" i="96"/>
  <c r="P5" i="96"/>
  <c r="N5" i="96"/>
  <c r="M5" i="96"/>
  <c r="L5" i="96"/>
  <c r="K5" i="96"/>
  <c r="J5" i="96"/>
  <c r="I5" i="96"/>
  <c r="H5" i="96"/>
  <c r="G5" i="96"/>
  <c r="F5" i="96"/>
  <c r="E5" i="96"/>
  <c r="D5" i="96"/>
  <c r="C5" i="96"/>
  <c r="AW4" i="96"/>
  <c r="AV4" i="96"/>
  <c r="AU4" i="96"/>
  <c r="AT4" i="96"/>
  <c r="AS4" i="96"/>
  <c r="AR4" i="96"/>
  <c r="AQ4" i="96"/>
  <c r="AP4" i="96"/>
  <c r="AO4" i="96"/>
  <c r="AN4" i="96"/>
  <c r="P4" i="96"/>
  <c r="N4" i="96"/>
  <c r="M4" i="96"/>
  <c r="L4" i="96"/>
  <c r="K4" i="96"/>
  <c r="J4" i="96"/>
  <c r="J12" i="96" s="1"/>
  <c r="I4" i="96"/>
  <c r="H4" i="96"/>
  <c r="G4" i="96"/>
  <c r="F4" i="96"/>
  <c r="E4" i="96"/>
  <c r="D4" i="96"/>
  <c r="C4" i="96"/>
  <c r="C12" i="96" s="1"/>
  <c r="DI3" i="96"/>
  <c r="AW3" i="96"/>
  <c r="AV3" i="96"/>
  <c r="AU3" i="96"/>
  <c r="AT3" i="96"/>
  <c r="AS3" i="96"/>
  <c r="AR3" i="96"/>
  <c r="AQ3" i="96"/>
  <c r="AP3" i="96"/>
  <c r="AO3" i="96"/>
  <c r="AN3" i="96"/>
  <c r="P3" i="96"/>
  <c r="N3" i="96"/>
  <c r="M3" i="96"/>
  <c r="L3" i="96"/>
  <c r="K3" i="96"/>
  <c r="J3" i="96"/>
  <c r="I3" i="96"/>
  <c r="H3" i="96"/>
  <c r="G3" i="96"/>
  <c r="F3" i="96"/>
  <c r="E3" i="96"/>
  <c r="D3" i="96"/>
  <c r="C3" i="96"/>
  <c r="AZ2" i="96"/>
  <c r="AB2" i="96"/>
  <c r="F12" i="96" l="1"/>
  <c r="CB11" i="96"/>
  <c r="P12" i="96"/>
  <c r="N12" i="96"/>
  <c r="G12" i="96"/>
  <c r="K12" i="96"/>
  <c r="H8" i="96"/>
  <c r="H69" i="96" s="1"/>
  <c r="D12" i="96"/>
  <c r="CC4" i="96"/>
  <c r="CD5" i="96"/>
  <c r="CU5" i="96"/>
  <c r="AB6" i="96"/>
  <c r="CO6" i="96"/>
  <c r="O7" i="96"/>
  <c r="CB7" i="96"/>
  <c r="CS7" i="96"/>
  <c r="D8" i="96"/>
  <c r="D9" i="96" s="1"/>
  <c r="L8" i="96"/>
  <c r="L9" i="96" s="1"/>
  <c r="H12" i="96"/>
  <c r="L12" i="96"/>
  <c r="BY4" i="96"/>
  <c r="CG4" i="96"/>
  <c r="BZ5" i="96"/>
  <c r="CH5" i="96"/>
  <c r="CM5" i="96"/>
  <c r="CQ5" i="96"/>
  <c r="CZ5" i="96"/>
  <c r="DD5" i="96"/>
  <c r="O6" i="96"/>
  <c r="CB6" i="96"/>
  <c r="CF6" i="96"/>
  <c r="CJ6" i="96"/>
  <c r="CS6" i="96"/>
  <c r="CW6" i="96"/>
  <c r="DB6" i="96"/>
  <c r="AB7" i="96"/>
  <c r="CF7" i="96"/>
  <c r="CJ7" i="96"/>
  <c r="CO7" i="96"/>
  <c r="DB7" i="96"/>
  <c r="DF7" i="96"/>
  <c r="F8" i="96"/>
  <c r="F69" i="96" s="1"/>
  <c r="J8" i="96"/>
  <c r="J9" i="96" s="1"/>
  <c r="AP12" i="96"/>
  <c r="AT12" i="96"/>
  <c r="CB5" i="96"/>
  <c r="CF5" i="96"/>
  <c r="CJ5" i="96"/>
  <c r="CO5" i="96"/>
  <c r="CS5" i="96"/>
  <c r="CW5" i="96"/>
  <c r="DB5" i="96"/>
  <c r="DF5" i="96"/>
  <c r="BZ6" i="96"/>
  <c r="CD6" i="96"/>
  <c r="CH6" i="96"/>
  <c r="CM6" i="96"/>
  <c r="CQ6" i="96"/>
  <c r="CU6" i="96"/>
  <c r="CZ6" i="96"/>
  <c r="DD6" i="96"/>
  <c r="BZ7" i="96"/>
  <c r="CD7" i="96"/>
  <c r="CH7" i="96"/>
  <c r="CM7" i="96"/>
  <c r="CQ7" i="96"/>
  <c r="CU7" i="96"/>
  <c r="CZ7" i="96"/>
  <c r="DD7" i="96"/>
  <c r="AN8" i="96"/>
  <c r="AN69" i="96" s="1"/>
  <c r="AR8" i="96"/>
  <c r="AR69" i="96" s="1"/>
  <c r="AV8" i="96"/>
  <c r="AV69" i="96" s="1"/>
  <c r="AO8" i="96"/>
  <c r="AO69" i="96" s="1"/>
  <c r="AS8" i="96"/>
  <c r="CD8" i="96" s="1"/>
  <c r="AW8" i="96"/>
  <c r="AW69" i="96" s="1"/>
  <c r="AO12" i="96"/>
  <c r="AS12" i="96"/>
  <c r="CD12" i="96" s="1"/>
  <c r="AW12" i="96"/>
  <c r="BM6" i="96"/>
  <c r="AZ7" i="96"/>
  <c r="AZ5" i="96"/>
  <c r="N8" i="96"/>
  <c r="N69" i="96" s="1"/>
  <c r="CA3" i="96"/>
  <c r="CE3" i="96"/>
  <c r="E8" i="96"/>
  <c r="E69" i="96" s="1"/>
  <c r="I8" i="96"/>
  <c r="I69" i="96" s="1"/>
  <c r="M8" i="96"/>
  <c r="M69" i="96" s="1"/>
  <c r="E12" i="96"/>
  <c r="I12" i="96"/>
  <c r="M12" i="96"/>
  <c r="CA5" i="96"/>
  <c r="CE5" i="96"/>
  <c r="CI5" i="96"/>
  <c r="CN5" i="96"/>
  <c r="CR5" i="96"/>
  <c r="CV5" i="96"/>
  <c r="DA5" i="96"/>
  <c r="DE5" i="96"/>
  <c r="BY6" i="96"/>
  <c r="CC6" i="96"/>
  <c r="CG6" i="96"/>
  <c r="CP6" i="96"/>
  <c r="CT6" i="96"/>
  <c r="CY6" i="96"/>
  <c r="DC6" i="96"/>
  <c r="CC7" i="96"/>
  <c r="CP7" i="96"/>
  <c r="CT7" i="96"/>
  <c r="CY7" i="96"/>
  <c r="DC7" i="96"/>
  <c r="DG7" i="96"/>
  <c r="BY11" i="96"/>
  <c r="CC11" i="96"/>
  <c r="CG11" i="96"/>
  <c r="O5" i="96"/>
  <c r="AB5" i="96"/>
  <c r="BZ11" i="96"/>
  <c r="CD11" i="96"/>
  <c r="CH11" i="96"/>
  <c r="C8" i="96"/>
  <c r="C69" i="96" s="1"/>
  <c r="G8" i="96"/>
  <c r="G69" i="96" s="1"/>
  <c r="K8" i="96"/>
  <c r="K69" i="96" s="1"/>
  <c r="CB3" i="96"/>
  <c r="CF3" i="96"/>
  <c r="CB4" i="96"/>
  <c r="CF4" i="96"/>
  <c r="CC5" i="96"/>
  <c r="CG5" i="96"/>
  <c r="CL5" i="96"/>
  <c r="CP5" i="96"/>
  <c r="CT5" i="96"/>
  <c r="CY5" i="96"/>
  <c r="DC5" i="96"/>
  <c r="DG5" i="96"/>
  <c r="CA6" i="96"/>
  <c r="CE6" i="96"/>
  <c r="CI6" i="96"/>
  <c r="CN6" i="96"/>
  <c r="CR6" i="96"/>
  <c r="CV6" i="96"/>
  <c r="DA6" i="96"/>
  <c r="DE6" i="96"/>
  <c r="CA7" i="96"/>
  <c r="CE7" i="96"/>
  <c r="CI7" i="96"/>
  <c r="CN7" i="96"/>
  <c r="CR7" i="96"/>
  <c r="CV7" i="96"/>
  <c r="DA7" i="96"/>
  <c r="DE7" i="96"/>
  <c r="CA11" i="96"/>
  <c r="CE11" i="96"/>
  <c r="H9" i="96"/>
  <c r="BM2" i="96"/>
  <c r="BY3" i="96"/>
  <c r="CC3" i="96"/>
  <c r="CG3" i="96"/>
  <c r="BZ4" i="96"/>
  <c r="CD4" i="96"/>
  <c r="CH4" i="96"/>
  <c r="BM5" i="96"/>
  <c r="AZ6" i="96"/>
  <c r="CL6" i="96"/>
  <c r="BY7" i="96"/>
  <c r="CG7" i="96"/>
  <c r="CW7" i="96"/>
  <c r="P8" i="96"/>
  <c r="AP8" i="96"/>
  <c r="AT8" i="96"/>
  <c r="AQ12" i="96"/>
  <c r="CB12" i="96" s="1"/>
  <c r="AU12" i="96"/>
  <c r="CF12" i="96" s="1"/>
  <c r="BZ3" i="96"/>
  <c r="CD3" i="96"/>
  <c r="CH3" i="96"/>
  <c r="O4" i="96"/>
  <c r="O12" i="96" s="1"/>
  <c r="CA4" i="96"/>
  <c r="CE4" i="96"/>
  <c r="CL7" i="96"/>
  <c r="AQ8" i="96"/>
  <c r="AU8" i="96"/>
  <c r="AN12" i="96"/>
  <c r="BY12" i="96" s="1"/>
  <c r="AR12" i="96"/>
  <c r="AV12" i="96"/>
  <c r="O3" i="96"/>
  <c r="BY5" i="96"/>
  <c r="BM7" i="96"/>
  <c r="DJ17" i="96"/>
  <c r="DJ19" i="96"/>
  <c r="DJ20" i="96"/>
  <c r="DJ21" i="96"/>
  <c r="DJ22" i="96"/>
  <c r="DJ23" i="96"/>
  <c r="DJ24" i="96"/>
  <c r="AC2" i="96"/>
  <c r="CK2" i="96"/>
  <c r="DJ28" i="96"/>
  <c r="DJ32" i="96"/>
  <c r="DJ33" i="96"/>
  <c r="DJ39" i="96"/>
  <c r="DJ40" i="96"/>
  <c r="DJ41" i="96"/>
  <c r="DJ42" i="96"/>
  <c r="DJ43" i="96"/>
  <c r="DJ44" i="96"/>
  <c r="DJ45" i="96"/>
  <c r="DJ46" i="96"/>
  <c r="BZ12" i="96" l="1"/>
  <c r="F9" i="96"/>
  <c r="CA12" i="96"/>
  <c r="J69" i="96"/>
  <c r="CX5" i="96"/>
  <c r="CK5" i="96"/>
  <c r="CH12" i="96"/>
  <c r="L69" i="96"/>
  <c r="CG12" i="96"/>
  <c r="AN9" i="96"/>
  <c r="CK7" i="96"/>
  <c r="CC12" i="96"/>
  <c r="I6" i="82"/>
  <c r="H6" i="82"/>
  <c r="M6" i="82"/>
  <c r="AR9" i="96"/>
  <c r="CX6" i="96"/>
  <c r="G9" i="96"/>
  <c r="K9" i="96"/>
  <c r="CG8" i="96"/>
  <c r="CK6" i="96"/>
  <c r="Q11" i="96"/>
  <c r="Q4" i="96"/>
  <c r="N9" i="96"/>
  <c r="CE12" i="96"/>
  <c r="E9" i="96"/>
  <c r="AS69" i="96"/>
  <c r="D69" i="96"/>
  <c r="AV9" i="96"/>
  <c r="BZ8" i="96"/>
  <c r="CX7" i="96"/>
  <c r="CC8" i="96"/>
  <c r="AO9" i="96"/>
  <c r="AW9" i="96"/>
  <c r="AS9" i="96"/>
  <c r="CH8" i="96"/>
  <c r="I9" i="96"/>
  <c r="BY8" i="96"/>
  <c r="C9" i="96"/>
  <c r="O8" i="96"/>
  <c r="O9" i="96" s="1"/>
  <c r="M9" i="96"/>
  <c r="AT69" i="96"/>
  <c r="CE8" i="96"/>
  <c r="AT9" i="96"/>
  <c r="DJ27" i="96"/>
  <c r="Q3" i="96"/>
  <c r="AP69" i="96"/>
  <c r="CA8" i="96"/>
  <c r="AP9" i="96"/>
  <c r="CX2" i="96"/>
  <c r="BN2" i="96"/>
  <c r="AD2" i="96"/>
  <c r="AU69" i="96"/>
  <c r="AU9" i="96"/>
  <c r="CF8" i="96"/>
  <c r="P69" i="96"/>
  <c r="P9" i="96"/>
  <c r="AQ69" i="96"/>
  <c r="AQ9" i="96"/>
  <c r="CB8" i="96"/>
  <c r="BA6" i="82" l="1"/>
  <c r="O69" i="96"/>
  <c r="Q12" i="96"/>
  <c r="R11" i="96"/>
  <c r="R4" i="96"/>
  <c r="AE2" i="96"/>
  <c r="BO2" i="96"/>
  <c r="DF6" i="96"/>
  <c r="CY2" i="96"/>
  <c r="R3" i="96"/>
  <c r="Q8" i="96"/>
  <c r="R12" i="96" l="1"/>
  <c r="S11" i="96"/>
  <c r="S4" i="96"/>
  <c r="R8" i="96"/>
  <c r="AF2" i="96"/>
  <c r="Q69" i="96"/>
  <c r="Q9" i="96"/>
  <c r="DG6" i="96"/>
  <c r="S3" i="96"/>
  <c r="BP2" i="96"/>
  <c r="CZ2" i="96"/>
  <c r="S12" i="96" l="1"/>
  <c r="T11" i="96"/>
  <c r="T4" i="96"/>
  <c r="BQ2" i="96"/>
  <c r="S8" i="96"/>
  <c r="AG2" i="96"/>
  <c r="DA2" i="96"/>
  <c r="T3" i="96"/>
  <c r="R69" i="96"/>
  <c r="R9" i="96"/>
  <c r="S46" i="60"/>
  <c r="T46" i="60"/>
  <c r="U46" i="60"/>
  <c r="V46" i="60"/>
  <c r="W46" i="60"/>
  <c r="X46" i="60"/>
  <c r="Y46" i="60"/>
  <c r="Z46" i="60"/>
  <c r="AA46" i="60"/>
  <c r="AB46" i="60"/>
  <c r="AC46" i="60"/>
  <c r="S47" i="60"/>
  <c r="T47" i="60"/>
  <c r="U47" i="60"/>
  <c r="V47" i="60"/>
  <c r="W47" i="60"/>
  <c r="X47" i="60"/>
  <c r="Y47" i="60"/>
  <c r="Z47" i="60"/>
  <c r="AA47" i="60"/>
  <c r="AB47" i="60"/>
  <c r="AC47" i="60"/>
  <c r="S48" i="60"/>
  <c r="T48" i="60"/>
  <c r="U48" i="60"/>
  <c r="V48" i="60"/>
  <c r="W48" i="60"/>
  <c r="X48" i="60"/>
  <c r="Y48" i="60"/>
  <c r="Z48" i="60"/>
  <c r="AA48" i="60"/>
  <c r="AB48" i="60"/>
  <c r="AC48" i="60"/>
  <c r="R48" i="60"/>
  <c r="R47" i="60"/>
  <c r="AD71" i="60" s="1"/>
  <c r="R46" i="60"/>
  <c r="AD84" i="60"/>
  <c r="AD73" i="60"/>
  <c r="AD75" i="60" l="1"/>
  <c r="AD78" i="60"/>
  <c r="AD77" i="60"/>
  <c r="AD76" i="60"/>
  <c r="AD81" i="60"/>
  <c r="AD46" i="60"/>
  <c r="AE46" i="60" s="1"/>
  <c r="AF46" i="60" s="1"/>
  <c r="AG46" i="60" s="1"/>
  <c r="AH46" i="60" s="1"/>
  <c r="AD82" i="60"/>
  <c r="AD48" i="60"/>
  <c r="AE48" i="60" s="1"/>
  <c r="AF48" i="60" s="1"/>
  <c r="AG48" i="60" s="1"/>
  <c r="AH48" i="60" s="1"/>
  <c r="AD80" i="60"/>
  <c r="AD79" i="60"/>
  <c r="AD74" i="60"/>
  <c r="AD47" i="60"/>
  <c r="AE47" i="60" s="1"/>
  <c r="AF47" i="60" s="1"/>
  <c r="AG47" i="60" s="1"/>
  <c r="AH47" i="60" s="1"/>
  <c r="T12" i="96"/>
  <c r="U11" i="96"/>
  <c r="U4" i="96"/>
  <c r="T8" i="96"/>
  <c r="AH2" i="96"/>
  <c r="S69" i="96"/>
  <c r="S9" i="96"/>
  <c r="BR2" i="96"/>
  <c r="DB2" i="96"/>
  <c r="U3" i="96"/>
  <c r="AD70" i="60"/>
  <c r="AD69" i="60"/>
  <c r="AD72" i="60"/>
  <c r="AD44" i="60"/>
  <c r="AD42" i="60"/>
  <c r="U12" i="96" l="1"/>
  <c r="V11" i="96"/>
  <c r="V4" i="96"/>
  <c r="T69" i="96"/>
  <c r="T9" i="96"/>
  <c r="U8" i="96"/>
  <c r="AI2" i="96"/>
  <c r="DC2" i="96"/>
  <c r="V3" i="96"/>
  <c r="BS2" i="96"/>
  <c r="V12" i="96" l="1"/>
  <c r="W11" i="96"/>
  <c r="W4" i="96"/>
  <c r="AJ2" i="96"/>
  <c r="BT2" i="96"/>
  <c r="V8" i="96"/>
  <c r="DD2" i="96"/>
  <c r="U69" i="96"/>
  <c r="U9" i="96"/>
  <c r="W3" i="96"/>
  <c r="AJ48" i="34"/>
  <c r="AK48" i="34" s="1"/>
  <c r="AL48" i="34" s="1"/>
  <c r="AM48" i="34" s="1"/>
  <c r="W12" i="96" l="1"/>
  <c r="X11" i="96"/>
  <c r="X4" i="96"/>
  <c r="V69" i="96"/>
  <c r="V9" i="96"/>
  <c r="BU2" i="96"/>
  <c r="X3" i="96"/>
  <c r="W8" i="96"/>
  <c r="AK2" i="96"/>
  <c r="DE2" i="96"/>
  <c r="X12" i="96" l="1"/>
  <c r="Y11" i="96"/>
  <c r="Y4" i="96"/>
  <c r="X8" i="96"/>
  <c r="BV2" i="96"/>
  <c r="W69" i="96"/>
  <c r="W9" i="96"/>
  <c r="DF2" i="96"/>
  <c r="Y3" i="96"/>
  <c r="CO26" i="82"/>
  <c r="S32" i="60"/>
  <c r="T32" i="60"/>
  <c r="U32" i="60"/>
  <c r="V32" i="60"/>
  <c r="W32" i="60"/>
  <c r="X32" i="60"/>
  <c r="Y32" i="60"/>
  <c r="Z32" i="60"/>
  <c r="AA32" i="60"/>
  <c r="AB32" i="60"/>
  <c r="AC32" i="60"/>
  <c r="R32" i="60"/>
  <c r="Y12" i="96" l="1"/>
  <c r="Z11" i="96"/>
  <c r="Z4" i="96"/>
  <c r="Y8" i="96"/>
  <c r="Z3" i="96"/>
  <c r="DG2" i="96"/>
  <c r="X69" i="96"/>
  <c r="X9" i="96"/>
  <c r="AB2" i="82"/>
  <c r="AC2" i="82" s="1"/>
  <c r="AD2" i="82" s="1"/>
  <c r="AE2" i="82" s="1"/>
  <c r="AF2" i="82" s="1"/>
  <c r="AG2" i="82" s="1"/>
  <c r="AH2" i="82" s="1"/>
  <c r="AI2" i="82" s="1"/>
  <c r="AJ2" i="82" s="1"/>
  <c r="AK2" i="82" s="1"/>
  <c r="Z12" i="96" l="1"/>
  <c r="AA11" i="96"/>
  <c r="AA4" i="96"/>
  <c r="AB11" i="96"/>
  <c r="Z8" i="96"/>
  <c r="Y69" i="96"/>
  <c r="Y9" i="96"/>
  <c r="AA3" i="96"/>
  <c r="CW76" i="82"/>
  <c r="CV76" i="82"/>
  <c r="CU76" i="82"/>
  <c r="CT76" i="82"/>
  <c r="CS76" i="82"/>
  <c r="CR76" i="82"/>
  <c r="CQ76" i="82"/>
  <c r="CP76" i="82"/>
  <c r="CO76" i="82"/>
  <c r="CN76" i="82"/>
  <c r="CM76" i="82"/>
  <c r="CL76" i="82"/>
  <c r="CJ76" i="82"/>
  <c r="CI76" i="82"/>
  <c r="CH76" i="82"/>
  <c r="CG76" i="82"/>
  <c r="CF76" i="82"/>
  <c r="CE76" i="82"/>
  <c r="CD76" i="82"/>
  <c r="CC76" i="82"/>
  <c r="CB76" i="82"/>
  <c r="CA76" i="82"/>
  <c r="BZ76" i="82"/>
  <c r="BY76" i="82"/>
  <c r="BL76" i="82"/>
  <c r="BK76" i="82"/>
  <c r="BJ76" i="82"/>
  <c r="BI76" i="82"/>
  <c r="BH76" i="82"/>
  <c r="BG76" i="82"/>
  <c r="BF76" i="82"/>
  <c r="BE76" i="82"/>
  <c r="BD76" i="82"/>
  <c r="BC76" i="82"/>
  <c r="BB76" i="82"/>
  <c r="BA76" i="82"/>
  <c r="AY76" i="82"/>
  <c r="AX76" i="82"/>
  <c r="AW76" i="82"/>
  <c r="AV76" i="82"/>
  <c r="AU76" i="82"/>
  <c r="AT76" i="82"/>
  <c r="AS76" i="82"/>
  <c r="AR76" i="82"/>
  <c r="AQ76" i="82"/>
  <c r="AP76" i="82"/>
  <c r="AO76" i="82"/>
  <c r="AN76" i="82"/>
  <c r="AA76" i="82"/>
  <c r="Z76" i="82"/>
  <c r="Y76" i="82"/>
  <c r="X76" i="82"/>
  <c r="W76" i="82"/>
  <c r="V76" i="82"/>
  <c r="U76" i="82"/>
  <c r="T76" i="82"/>
  <c r="S76" i="82"/>
  <c r="R76" i="82"/>
  <c r="Q76" i="82"/>
  <c r="P76" i="82"/>
  <c r="N76" i="82"/>
  <c r="M76" i="82"/>
  <c r="L76" i="82"/>
  <c r="K76" i="82"/>
  <c r="J76" i="82"/>
  <c r="I76" i="82"/>
  <c r="H76" i="82"/>
  <c r="G76" i="82"/>
  <c r="F76" i="82"/>
  <c r="E76" i="82"/>
  <c r="D76" i="82"/>
  <c r="C76" i="82"/>
  <c r="AM67" i="82"/>
  <c r="BX67" i="82" s="1"/>
  <c r="BV7" i="82"/>
  <c r="AM66" i="82"/>
  <c r="BX66" i="82" s="1"/>
  <c r="V7" i="82"/>
  <c r="M7" i="82"/>
  <c r="I7" i="82"/>
  <c r="H7" i="82"/>
  <c r="BX65" i="82"/>
  <c r="DB64" i="82"/>
  <c r="DA64" i="82"/>
  <c r="CZ64" i="82"/>
  <c r="CY64" i="82"/>
  <c r="DG64" i="82"/>
  <c r="DF64" i="82"/>
  <c r="DE64" i="82"/>
  <c r="DD64" i="82"/>
  <c r="DC64" i="82"/>
  <c r="BX63" i="82"/>
  <c r="BX62" i="82"/>
  <c r="BX61" i="82"/>
  <c r="BX60" i="82"/>
  <c r="BX59" i="82"/>
  <c r="BX58" i="82"/>
  <c r="BX57" i="82"/>
  <c r="BX56" i="82"/>
  <c r="BX53" i="82"/>
  <c r="BX52" i="82"/>
  <c r="DG51" i="82"/>
  <c r="DF51" i="82"/>
  <c r="DE51" i="82"/>
  <c r="DD51" i="82"/>
  <c r="DC51" i="82"/>
  <c r="DB51" i="82"/>
  <c r="DA51" i="82"/>
  <c r="CZ51" i="82"/>
  <c r="BX51" i="82"/>
  <c r="BX50" i="82"/>
  <c r="DG49" i="82"/>
  <c r="DF49" i="82"/>
  <c r="DE49" i="82"/>
  <c r="DD49" i="82"/>
  <c r="DC49" i="82"/>
  <c r="BX49" i="82"/>
  <c r="BX48" i="82"/>
  <c r="CJ47" i="82"/>
  <c r="CI47" i="82"/>
  <c r="CH47" i="82"/>
  <c r="CG47" i="82"/>
  <c r="CF47" i="82"/>
  <c r="CE47" i="82"/>
  <c r="CD47" i="82"/>
  <c r="CC47" i="82"/>
  <c r="CB47" i="82"/>
  <c r="CA47" i="82"/>
  <c r="BZ47" i="82"/>
  <c r="BY47" i="82"/>
  <c r="BX47" i="82"/>
  <c r="CW47" i="82"/>
  <c r="CV47" i="82"/>
  <c r="CU47" i="82"/>
  <c r="CT47" i="82"/>
  <c r="CS47" i="82"/>
  <c r="CR47" i="82"/>
  <c r="CQ47" i="82"/>
  <c r="CP47" i="82"/>
  <c r="CO47" i="82"/>
  <c r="CN47" i="82"/>
  <c r="CM47" i="82"/>
  <c r="CK47" i="82"/>
  <c r="AM47" i="82"/>
  <c r="BX46" i="82"/>
  <c r="BX45" i="82"/>
  <c r="BX44" i="82"/>
  <c r="BX43" i="82"/>
  <c r="BX42" i="82"/>
  <c r="BX41" i="82"/>
  <c r="BX40" i="82"/>
  <c r="BX39" i="82"/>
  <c r="DG38" i="82"/>
  <c r="DF38" i="82"/>
  <c r="DE38" i="82"/>
  <c r="DD38" i="82"/>
  <c r="DC38" i="82"/>
  <c r="DB38" i="82"/>
  <c r="DA38" i="82"/>
  <c r="CZ38" i="82"/>
  <c r="CY38" i="82"/>
  <c r="BX38" i="82"/>
  <c r="DG37" i="82"/>
  <c r="DF37" i="82"/>
  <c r="DE37" i="82"/>
  <c r="DD37" i="82"/>
  <c r="DC37" i="82"/>
  <c r="DB37" i="82"/>
  <c r="DA37" i="82"/>
  <c r="CZ37" i="82"/>
  <c r="CY37" i="82"/>
  <c r="BX37" i="82"/>
  <c r="BX36" i="82"/>
  <c r="BX35" i="82"/>
  <c r="BX34" i="82"/>
  <c r="BX33" i="82"/>
  <c r="BX32" i="82"/>
  <c r="BX31" i="82"/>
  <c r="BX30" i="82"/>
  <c r="BX29" i="82"/>
  <c r="BX28" i="82"/>
  <c r="BX27" i="82"/>
  <c r="CJ26" i="82"/>
  <c r="CI26" i="82"/>
  <c r="CH26" i="82"/>
  <c r="CG26" i="82"/>
  <c r="CF26" i="82"/>
  <c r="CE26" i="82"/>
  <c r="CD26" i="82"/>
  <c r="CC26" i="82"/>
  <c r="CB26" i="82"/>
  <c r="CA26" i="82"/>
  <c r="BZ26" i="82"/>
  <c r="BY26" i="82"/>
  <c r="BX26" i="82"/>
  <c r="CW26" i="82"/>
  <c r="CV26" i="82"/>
  <c r="CU26" i="82"/>
  <c r="CT26" i="82"/>
  <c r="CS26" i="82"/>
  <c r="CR26" i="82"/>
  <c r="CQ26" i="82"/>
  <c r="CP26" i="82"/>
  <c r="CN26" i="82"/>
  <c r="CM26" i="82"/>
  <c r="CK26" i="82"/>
  <c r="AM26" i="82"/>
  <c r="BX25" i="82"/>
  <c r="BX24" i="82"/>
  <c r="BX23" i="82"/>
  <c r="BX22" i="82"/>
  <c r="BX21" i="82"/>
  <c r="BX20" i="82"/>
  <c r="BX19" i="82"/>
  <c r="BX18" i="82"/>
  <c r="BX17" i="82"/>
  <c r="BX16" i="82"/>
  <c r="DI3" i="82"/>
  <c r="AB76" i="82"/>
  <c r="CJ17" i="82" l="1"/>
  <c r="D6" i="82"/>
  <c r="S6" i="82"/>
  <c r="AE6" i="82"/>
  <c r="AS6" i="82"/>
  <c r="BG6" i="82"/>
  <c r="BT6" i="82"/>
  <c r="AH6" i="82"/>
  <c r="AV6" i="82"/>
  <c r="BJ6" i="82"/>
  <c r="E6" i="82"/>
  <c r="T6" i="82"/>
  <c r="AF6" i="82"/>
  <c r="AT6" i="82"/>
  <c r="BH6" i="82"/>
  <c r="BU6" i="82"/>
  <c r="U6" i="82"/>
  <c r="G6" i="82"/>
  <c r="V6" i="82"/>
  <c r="BI6" i="82"/>
  <c r="J6" i="82"/>
  <c r="W6" i="82"/>
  <c r="AI6" i="82"/>
  <c r="AW6" i="82"/>
  <c r="BK6" i="82"/>
  <c r="BV6" i="82"/>
  <c r="K6" i="82"/>
  <c r="X6" i="82"/>
  <c r="AJ6" i="82"/>
  <c r="AX6" i="82"/>
  <c r="BL6" i="82"/>
  <c r="L6" i="82"/>
  <c r="Y6" i="82"/>
  <c r="AK6" i="82"/>
  <c r="AY6" i="82"/>
  <c r="BN6" i="82"/>
  <c r="F6" i="82"/>
  <c r="N6" i="82"/>
  <c r="Z6" i="82"/>
  <c r="AN6" i="82"/>
  <c r="BB6" i="82"/>
  <c r="BO6" i="82"/>
  <c r="AU6" i="82"/>
  <c r="AA6" i="82"/>
  <c r="AO6" i="82"/>
  <c r="BC6" i="82"/>
  <c r="BP6" i="82"/>
  <c r="AG6" i="82"/>
  <c r="P6" i="82"/>
  <c r="AP6" i="82"/>
  <c r="BD6" i="82"/>
  <c r="BQ6" i="82"/>
  <c r="Q6" i="82"/>
  <c r="AC6" i="82"/>
  <c r="AQ6" i="82"/>
  <c r="BE6" i="82"/>
  <c r="BR6" i="82"/>
  <c r="C6" i="82"/>
  <c r="R6" i="82"/>
  <c r="AD6" i="82"/>
  <c r="AR6" i="82"/>
  <c r="BF6" i="82"/>
  <c r="BS6" i="82"/>
  <c r="DE114" i="82"/>
  <c r="CA111" i="82"/>
  <c r="CM111" i="82"/>
  <c r="DC111" i="82"/>
  <c r="CY51" i="82"/>
  <c r="D7" i="82"/>
  <c r="L7" i="82"/>
  <c r="P7" i="82"/>
  <c r="T7" i="82"/>
  <c r="X7" i="82"/>
  <c r="AF7" i="82"/>
  <c r="AJ7" i="82"/>
  <c r="AO7" i="82"/>
  <c r="AS7" i="82"/>
  <c r="CD7" i="82" s="1"/>
  <c r="AW7" i="82"/>
  <c r="BC7" i="82"/>
  <c r="BG7" i="82"/>
  <c r="CR7" i="82" s="1"/>
  <c r="BK7" i="82"/>
  <c r="BP7" i="82"/>
  <c r="BT7" i="82"/>
  <c r="E7" i="82"/>
  <c r="Q7" i="82"/>
  <c r="U7" i="82"/>
  <c r="Y7" i="82"/>
  <c r="AC7" i="82"/>
  <c r="AG7" i="82"/>
  <c r="AK7" i="82"/>
  <c r="DG7" i="82" s="1"/>
  <c r="AP7" i="82"/>
  <c r="AT7" i="82"/>
  <c r="CE7" i="82" s="1"/>
  <c r="AX7" i="82"/>
  <c r="CI7" i="82" s="1"/>
  <c r="BD7" i="82"/>
  <c r="BH7" i="82"/>
  <c r="BL7" i="82"/>
  <c r="BQ7" i="82"/>
  <c r="BU7" i="82"/>
  <c r="F7" i="82"/>
  <c r="J7" i="82"/>
  <c r="N7" i="82"/>
  <c r="R7" i="82"/>
  <c r="Z7" i="82"/>
  <c r="AD7" i="82"/>
  <c r="AH7" i="82"/>
  <c r="AQ7" i="82"/>
  <c r="AU7" i="82"/>
  <c r="AY7" i="82"/>
  <c r="BE7" i="82"/>
  <c r="BI7" i="82"/>
  <c r="BN7" i="82"/>
  <c r="BR7" i="82"/>
  <c r="C7" i="82"/>
  <c r="G7" i="82"/>
  <c r="K7" i="82"/>
  <c r="S7" i="82"/>
  <c r="W7" i="82"/>
  <c r="AA7" i="82"/>
  <c r="AE7" i="82"/>
  <c r="AI7" i="82"/>
  <c r="AN7" i="82"/>
  <c r="AR7" i="82"/>
  <c r="AV7" i="82"/>
  <c r="BB7" i="82"/>
  <c r="BF7" i="82"/>
  <c r="BJ7" i="82"/>
  <c r="BO7" i="82"/>
  <c r="BS7" i="82"/>
  <c r="AA12" i="96"/>
  <c r="AB4" i="96"/>
  <c r="AB12" i="96" s="1"/>
  <c r="AC11" i="96"/>
  <c r="AC4" i="96"/>
  <c r="AC3" i="96"/>
  <c r="AA8" i="96"/>
  <c r="AB3" i="96"/>
  <c r="Z69" i="96"/>
  <c r="Z9" i="96"/>
  <c r="CK17" i="82"/>
  <c r="DJ17" i="82" s="1"/>
  <c r="CD87" i="82"/>
  <c r="CL87" i="82"/>
  <c r="DB87" i="82"/>
  <c r="CB95" i="82"/>
  <c r="CN95" i="82"/>
  <c r="DB97" i="82"/>
  <c r="BZ101" i="82"/>
  <c r="CL101" i="82"/>
  <c r="CA121" i="82"/>
  <c r="CD122" i="82"/>
  <c r="CX101" i="82"/>
  <c r="CD101" i="82"/>
  <c r="CP101" i="82"/>
  <c r="DB101" i="82"/>
  <c r="DF118" i="82"/>
  <c r="CH101" i="82"/>
  <c r="CT101" i="82"/>
  <c r="DF101" i="82"/>
  <c r="CF113" i="82"/>
  <c r="CJ113" i="82"/>
  <c r="CB113" i="82"/>
  <c r="CN113" i="82"/>
  <c r="BZ122" i="82"/>
  <c r="CX122" i="82"/>
  <c r="CP122" i="82"/>
  <c r="CH122" i="82"/>
  <c r="CT122" i="82"/>
  <c r="DF122" i="82"/>
  <c r="I159" i="82"/>
  <c r="I160" i="82" s="1"/>
  <c r="U159" i="82"/>
  <c r="DG121" i="82"/>
  <c r="CQ121" i="82"/>
  <c r="CH120" i="82"/>
  <c r="BZ120" i="82"/>
  <c r="CL120" i="82"/>
  <c r="E159" i="82"/>
  <c r="Q159" i="82"/>
  <c r="CD120" i="82"/>
  <c r="M159" i="82"/>
  <c r="M160" i="82" s="1"/>
  <c r="Y159" i="82"/>
  <c r="BY94" i="82"/>
  <c r="CK94" i="82"/>
  <c r="CO94" i="82"/>
  <c r="DA94" i="82"/>
  <c r="DE94" i="82"/>
  <c r="CG123" i="82"/>
  <c r="CW123" i="82"/>
  <c r="CN81" i="82"/>
  <c r="CV81" i="82"/>
  <c r="DD81" i="82"/>
  <c r="CR113" i="82"/>
  <c r="CH113" i="82"/>
  <c r="BZ123" i="82"/>
  <c r="CD123" i="82"/>
  <c r="CH123" i="82"/>
  <c r="CL123" i="82"/>
  <c r="CP123" i="82"/>
  <c r="CT123" i="82"/>
  <c r="CX123" i="82"/>
  <c r="CI86" i="82"/>
  <c r="CB118" i="82"/>
  <c r="CF118" i="82"/>
  <c r="CJ118" i="82"/>
  <c r="BZ83" i="82"/>
  <c r="AC159" i="82"/>
  <c r="AG159" i="82"/>
  <c r="AK159" i="82"/>
  <c r="AQ159" i="82"/>
  <c r="AU159" i="82"/>
  <c r="AY159" i="82"/>
  <c r="BC159" i="82"/>
  <c r="BG159" i="82"/>
  <c r="BK159" i="82"/>
  <c r="BO159" i="82"/>
  <c r="BS159" i="82"/>
  <c r="CU82" i="82"/>
  <c r="CJ99" i="82"/>
  <c r="CN99" i="82"/>
  <c r="CV99" i="82"/>
  <c r="CZ99" i="82"/>
  <c r="DD99" i="82"/>
  <c r="DD115" i="82"/>
  <c r="BY98" i="82"/>
  <c r="CO98" i="82"/>
  <c r="DE98" i="82"/>
  <c r="BY115" i="82"/>
  <c r="CG115" i="82"/>
  <c r="CK115" i="82"/>
  <c r="CS115" i="82"/>
  <c r="DE115" i="82"/>
  <c r="BY80" i="82"/>
  <c r="CB79" i="82"/>
  <c r="CF79" i="82"/>
  <c r="CJ79" i="82"/>
  <c r="CN79" i="82"/>
  <c r="CR79" i="82"/>
  <c r="CV79" i="82"/>
  <c r="CZ79" i="82"/>
  <c r="DD79" i="82"/>
  <c r="CE78" i="82"/>
  <c r="CA112" i="82"/>
  <c r="CE112" i="82"/>
  <c r="CI112" i="82"/>
  <c r="CQ112" i="82"/>
  <c r="CY112" i="82"/>
  <c r="BY89" i="82"/>
  <c r="BY106" i="82"/>
  <c r="CG106" i="82"/>
  <c r="CO106" i="82"/>
  <c r="CW106" i="82"/>
  <c r="DE106" i="82"/>
  <c r="CL106" i="82"/>
  <c r="DB106" i="82"/>
  <c r="CH105" i="82"/>
  <c r="CI105" i="82"/>
  <c r="CJ104" i="82"/>
  <c r="CZ104" i="82"/>
  <c r="CQ86" i="82"/>
  <c r="CY86" i="82"/>
  <c r="BZ103" i="82"/>
  <c r="CD103" i="82"/>
  <c r="CH103" i="82"/>
  <c r="CL103" i="82"/>
  <c r="CP103" i="82"/>
  <c r="CT103" i="82"/>
  <c r="DB103" i="82"/>
  <c r="DF103" i="82"/>
  <c r="CJ120" i="82"/>
  <c r="CO102" i="82"/>
  <c r="BY119" i="82"/>
  <c r="CC119" i="82"/>
  <c r="CG119" i="82"/>
  <c r="CK119" i="82"/>
  <c r="CO119" i="82"/>
  <c r="CS119" i="82"/>
  <c r="CW119" i="82"/>
  <c r="DA119" i="82"/>
  <c r="DD77" i="82"/>
  <c r="CD111" i="82"/>
  <c r="BZ118" i="82"/>
  <c r="CL118" i="82"/>
  <c r="CP118" i="82"/>
  <c r="DB118" i="82"/>
  <c r="CN118" i="82"/>
  <c r="CH83" i="82"/>
  <c r="DF83" i="82"/>
  <c r="CA100" i="82"/>
  <c r="CE100" i="82"/>
  <c r="CI100" i="82"/>
  <c r="CM100" i="82"/>
  <c r="CQ100" i="82"/>
  <c r="CU100" i="82"/>
  <c r="CY100" i="82"/>
  <c r="DC100" i="82"/>
  <c r="DG100" i="82"/>
  <c r="CA117" i="82"/>
  <c r="CE117" i="82"/>
  <c r="CI117" i="82"/>
  <c r="CM117" i="82"/>
  <c r="CQ117" i="82"/>
  <c r="CU117" i="82"/>
  <c r="CY117" i="82"/>
  <c r="DC117" i="82"/>
  <c r="DG117" i="82"/>
  <c r="X3" i="82"/>
  <c r="AF11" i="82"/>
  <c r="F159" i="82"/>
  <c r="J159" i="82"/>
  <c r="N159" i="82"/>
  <c r="R159" i="82"/>
  <c r="V159" i="82"/>
  <c r="V160" i="82" s="1"/>
  <c r="Z159" i="82"/>
  <c r="AD159" i="82"/>
  <c r="CF99" i="82"/>
  <c r="BY116" i="82"/>
  <c r="CC116" i="82"/>
  <c r="CG116" i="82"/>
  <c r="CK116" i="82"/>
  <c r="CO116" i="82"/>
  <c r="CS116" i="82"/>
  <c r="CW116" i="82"/>
  <c r="DA116" i="82"/>
  <c r="CG98" i="82"/>
  <c r="CW98" i="82"/>
  <c r="CF81" i="82"/>
  <c r="BZ97" i="82"/>
  <c r="CH97" i="82"/>
  <c r="CL97" i="82"/>
  <c r="CT97" i="82"/>
  <c r="CX97" i="82"/>
  <c r="DF97" i="82"/>
  <c r="CD114" i="82"/>
  <c r="CL114" i="82"/>
  <c r="CT114" i="82"/>
  <c r="DB114" i="82"/>
  <c r="AH159" i="82"/>
  <c r="AN159" i="82"/>
  <c r="AR159" i="82"/>
  <c r="AV159" i="82"/>
  <c r="AZ159" i="82"/>
  <c r="BD159" i="82"/>
  <c r="BH159" i="82"/>
  <c r="BL159" i="82"/>
  <c r="BP159" i="82"/>
  <c r="BT159" i="82"/>
  <c r="CK80" i="82"/>
  <c r="CO80" i="82"/>
  <c r="DA80" i="82"/>
  <c r="DE80" i="82"/>
  <c r="CS97" i="82"/>
  <c r="BY114" i="82"/>
  <c r="CG114" i="82"/>
  <c r="CO114" i="82"/>
  <c r="CW114" i="82"/>
  <c r="CV113" i="82"/>
  <c r="DG112" i="82"/>
  <c r="BY112" i="82"/>
  <c r="CC112" i="82"/>
  <c r="CG112" i="82"/>
  <c r="CK112" i="82"/>
  <c r="CO112" i="82"/>
  <c r="CS112" i="82"/>
  <c r="CW112" i="82"/>
  <c r="DA112" i="82"/>
  <c r="R4" i="82"/>
  <c r="AI5" i="82"/>
  <c r="CE90" i="82"/>
  <c r="CU90" i="82"/>
  <c r="BZ107" i="82"/>
  <c r="CD107" i="82"/>
  <c r="CH107" i="82"/>
  <c r="CL107" i="82"/>
  <c r="CP107" i="82"/>
  <c r="CT107" i="82"/>
  <c r="CX107" i="82"/>
  <c r="DB107" i="82"/>
  <c r="DF107" i="82"/>
  <c r="CT124" i="82"/>
  <c r="CJ124" i="82"/>
  <c r="BY107" i="82"/>
  <c r="CK107" i="82"/>
  <c r="CO107" i="82"/>
  <c r="DA107" i="82"/>
  <c r="DE107" i="82"/>
  <c r="CO124" i="82"/>
  <c r="DE124" i="82"/>
  <c r="CD106" i="82"/>
  <c r="CT106" i="82"/>
  <c r="DB123" i="82"/>
  <c r="CU105" i="82"/>
  <c r="BY88" i="82"/>
  <c r="BZ105" i="82"/>
  <c r="CT87" i="82"/>
  <c r="BY104" i="82"/>
  <c r="CC104" i="82"/>
  <c r="CG104" i="82"/>
  <c r="CK104" i="82"/>
  <c r="CO104" i="82"/>
  <c r="CS104" i="82"/>
  <c r="CW104" i="82"/>
  <c r="DA104" i="82"/>
  <c r="DE104" i="82"/>
  <c r="CF104" i="82"/>
  <c r="CV104" i="82"/>
  <c r="CA86" i="82"/>
  <c r="DG86" i="82"/>
  <c r="CF103" i="82"/>
  <c r="CV103" i="82"/>
  <c r="CS103" i="82"/>
  <c r="CZ120" i="82"/>
  <c r="CF120" i="82"/>
  <c r="CV120" i="82"/>
  <c r="AR4" i="82"/>
  <c r="BY102" i="82"/>
  <c r="CG102" i="82"/>
  <c r="CK102" i="82"/>
  <c r="CW102" i="82"/>
  <c r="DE102" i="82"/>
  <c r="BF14" i="82"/>
  <c r="R5" i="82"/>
  <c r="CX102" i="82"/>
  <c r="CZ85" i="82"/>
  <c r="CN77" i="82"/>
  <c r="CQ111" i="82"/>
  <c r="DG111" i="82"/>
  <c r="CG94" i="82"/>
  <c r="CW94" i="82"/>
  <c r="CB124" i="82"/>
  <c r="CF124" i="82"/>
  <c r="AI11" i="82"/>
  <c r="CA90" i="82"/>
  <c r="CI90" i="82"/>
  <c r="CM90" i="82"/>
  <c r="CQ90" i="82"/>
  <c r="CY90" i="82"/>
  <c r="DC90" i="82"/>
  <c r="DG90" i="82"/>
  <c r="CB107" i="82"/>
  <c r="CF107" i="82"/>
  <c r="CJ107" i="82"/>
  <c r="CN107" i="82"/>
  <c r="CR107" i="82"/>
  <c r="CV107" i="82"/>
  <c r="CZ107" i="82"/>
  <c r="DD107" i="82"/>
  <c r="CS124" i="82"/>
  <c r="CC107" i="82"/>
  <c r="CG107" i="82"/>
  <c r="CS107" i="82"/>
  <c r="CW107" i="82"/>
  <c r="CA124" i="82"/>
  <c r="CE124" i="82"/>
  <c r="CI124" i="82"/>
  <c r="CM124" i="82"/>
  <c r="CQ124" i="82"/>
  <c r="CU124" i="82"/>
  <c r="CY124" i="82"/>
  <c r="DC124" i="82"/>
  <c r="DG124" i="82"/>
  <c r="DF123" i="82"/>
  <c r="CB106" i="82"/>
  <c r="CF106" i="82"/>
  <c r="CJ106" i="82"/>
  <c r="CN106" i="82"/>
  <c r="CR106" i="82"/>
  <c r="CV106" i="82"/>
  <c r="CZ106" i="82"/>
  <c r="DD106" i="82"/>
  <c r="CC106" i="82"/>
  <c r="CK106" i="82"/>
  <c r="CS106" i="82"/>
  <c r="DA106" i="82"/>
  <c r="BY122" i="82"/>
  <c r="CC122" i="82"/>
  <c r="CG122" i="82"/>
  <c r="CK122" i="82"/>
  <c r="CO122" i="82"/>
  <c r="CS122" i="82"/>
  <c r="CW122" i="82"/>
  <c r="DA122" i="82"/>
  <c r="DE122" i="82"/>
  <c r="BZ88" i="82"/>
  <c r="CD88" i="82"/>
  <c r="CP105" i="82"/>
  <c r="CX105" i="82"/>
  <c r="CQ105" i="82"/>
  <c r="CL122" i="82"/>
  <c r="DB122" i="82"/>
  <c r="CB88" i="82"/>
  <c r="CA87" i="82"/>
  <c r="CE87" i="82"/>
  <c r="CI87" i="82"/>
  <c r="CM87" i="82"/>
  <c r="CQ87" i="82"/>
  <c r="CU87" i="82"/>
  <c r="CY87" i="82"/>
  <c r="DC87" i="82"/>
  <c r="DG87" i="82"/>
  <c r="CB121" i="82"/>
  <c r="CF121" i="82"/>
  <c r="CJ121" i="82"/>
  <c r="CN121" i="82"/>
  <c r="CR121" i="82"/>
  <c r="CV121" i="82"/>
  <c r="CZ121" i="82"/>
  <c r="DD121" i="82"/>
  <c r="BY87" i="82"/>
  <c r="CC87" i="82"/>
  <c r="CG87" i="82"/>
  <c r="CK87" i="82"/>
  <c r="CO87" i="82"/>
  <c r="CS87" i="82"/>
  <c r="CW87" i="82"/>
  <c r="DA87" i="82"/>
  <c r="DE87" i="82"/>
  <c r="CB104" i="82"/>
  <c r="CN104" i="82"/>
  <c r="CR104" i="82"/>
  <c r="DD104" i="82"/>
  <c r="BZ87" i="82"/>
  <c r="CH87" i="82"/>
  <c r="CP87" i="82"/>
  <c r="CX87" i="82"/>
  <c r="DF87" i="82"/>
  <c r="CE121" i="82"/>
  <c r="CI121" i="82"/>
  <c r="CM121" i="82"/>
  <c r="CU121" i="82"/>
  <c r="CY121" i="82"/>
  <c r="DC121" i="82"/>
  <c r="CE86" i="82"/>
  <c r="CM86" i="82"/>
  <c r="CU86" i="82"/>
  <c r="DC86" i="82"/>
  <c r="CB120" i="82"/>
  <c r="CN120" i="82"/>
  <c r="CR120" i="82"/>
  <c r="DD120" i="82"/>
  <c r="CB86" i="82"/>
  <c r="CF86" i="82"/>
  <c r="CJ86" i="82"/>
  <c r="CN86" i="82"/>
  <c r="CR86" i="82"/>
  <c r="CV86" i="82"/>
  <c r="CZ86" i="82"/>
  <c r="DD86" i="82"/>
  <c r="CB103" i="82"/>
  <c r="CR103" i="82"/>
  <c r="DD103" i="82"/>
  <c r="F4" i="82"/>
  <c r="V4" i="82"/>
  <c r="AH4" i="82"/>
  <c r="AV4" i="82"/>
  <c r="BY103" i="82"/>
  <c r="CC103" i="82"/>
  <c r="CG103" i="82"/>
  <c r="CK103" i="82"/>
  <c r="CO103" i="82"/>
  <c r="CW103" i="82"/>
  <c r="DA103" i="82"/>
  <c r="DE103" i="82"/>
  <c r="CP120" i="82"/>
  <c r="CT120" i="82"/>
  <c r="CX120" i="82"/>
  <c r="DB120" i="82"/>
  <c r="DF120" i="82"/>
  <c r="BZ86" i="82"/>
  <c r="CD86" i="82"/>
  <c r="CH86" i="82"/>
  <c r="CL86" i="82"/>
  <c r="CP86" i="82"/>
  <c r="CT86" i="82"/>
  <c r="CX86" i="82"/>
  <c r="DB86" i="82"/>
  <c r="DF86" i="82"/>
  <c r="CX103" i="82"/>
  <c r="CB85" i="82"/>
  <c r="CF85" i="82"/>
  <c r="CJ85" i="82"/>
  <c r="CN85" i="82"/>
  <c r="CR85" i="82"/>
  <c r="CV85" i="82"/>
  <c r="DD85" i="82"/>
  <c r="CY102" i="82"/>
  <c r="CB102" i="82"/>
  <c r="CF102" i="82"/>
  <c r="CJ102" i="82"/>
  <c r="CN102" i="82"/>
  <c r="CR102" i="82"/>
  <c r="CV102" i="82"/>
  <c r="CZ102" i="82"/>
  <c r="DD102" i="82"/>
  <c r="DE119" i="82"/>
  <c r="BZ102" i="82"/>
  <c r="CD102" i="82"/>
  <c r="CH102" i="82"/>
  <c r="CL102" i="82"/>
  <c r="CT102" i="82"/>
  <c r="CR118" i="82"/>
  <c r="CV118" i="82"/>
  <c r="CZ118" i="82"/>
  <c r="DD118" i="82"/>
  <c r="L3" i="82"/>
  <c r="L11" i="82"/>
  <c r="P11" i="82"/>
  <c r="AB11" i="82"/>
  <c r="AF4" i="82"/>
  <c r="AP11" i="82"/>
  <c r="AT11" i="82"/>
  <c r="BG11" i="82"/>
  <c r="CD118" i="82"/>
  <c r="CH118" i="82"/>
  <c r="CT118" i="82"/>
  <c r="CX118" i="82"/>
  <c r="BD14" i="82"/>
  <c r="BH14" i="82"/>
  <c r="BL14" i="82"/>
  <c r="BP14" i="82"/>
  <c r="BT14" i="82"/>
  <c r="CG57" i="82"/>
  <c r="D3" i="82"/>
  <c r="H3" i="82"/>
  <c r="P3" i="82"/>
  <c r="T3" i="82"/>
  <c r="D11" i="82"/>
  <c r="H11" i="82"/>
  <c r="T11" i="82"/>
  <c r="X11" i="82"/>
  <c r="AJ11" i="82"/>
  <c r="AX11" i="82"/>
  <c r="BC4" i="82"/>
  <c r="CN33" i="82"/>
  <c r="CR33" i="82"/>
  <c r="CD83" i="82"/>
  <c r="CL83" i="82"/>
  <c r="CP83" i="82"/>
  <c r="CT83" i="82"/>
  <c r="CX83" i="82"/>
  <c r="DB83" i="82"/>
  <c r="BY100" i="82"/>
  <c r="CC100" i="82"/>
  <c r="CG100" i="82"/>
  <c r="CK100" i="82"/>
  <c r="CO100" i="82"/>
  <c r="CS100" i="82"/>
  <c r="CW100" i="82"/>
  <c r="DA100" i="82"/>
  <c r="DE100" i="82"/>
  <c r="DC50" i="82"/>
  <c r="DE116" i="82"/>
  <c r="CA99" i="82"/>
  <c r="CE99" i="82"/>
  <c r="CM99" i="82"/>
  <c r="CQ99" i="82"/>
  <c r="CU99" i="82"/>
  <c r="CY99" i="82"/>
  <c r="DC99" i="82"/>
  <c r="DG99" i="82"/>
  <c r="CB99" i="82"/>
  <c r="CR99" i="82"/>
  <c r="CA82" i="82"/>
  <c r="CE82" i="82"/>
  <c r="CI82" i="82"/>
  <c r="CM82" i="82"/>
  <c r="CQ82" i="82"/>
  <c r="CY82" i="82"/>
  <c r="DC82" i="82"/>
  <c r="DG82" i="82"/>
  <c r="BY99" i="82"/>
  <c r="CC99" i="82"/>
  <c r="CG99" i="82"/>
  <c r="CK99" i="82"/>
  <c r="CO99" i="82"/>
  <c r="CS99" i="82"/>
  <c r="CW99" i="82"/>
  <c r="DA99" i="82"/>
  <c r="DE99" i="82"/>
  <c r="CB116" i="82"/>
  <c r="CF116" i="82"/>
  <c r="CJ116" i="82"/>
  <c r="CN116" i="82"/>
  <c r="CR116" i="82"/>
  <c r="CV116" i="82"/>
  <c r="CZ116" i="82"/>
  <c r="DD116" i="82"/>
  <c r="CB81" i="82"/>
  <c r="CJ81" i="82"/>
  <c r="CR81" i="82"/>
  <c r="CZ81" i="82"/>
  <c r="CC98" i="82"/>
  <c r="CK98" i="82"/>
  <c r="CS98" i="82"/>
  <c r="DA98" i="82"/>
  <c r="CC115" i="82"/>
  <c r="CO115" i="82"/>
  <c r="CW115" i="82"/>
  <c r="DA115" i="82"/>
  <c r="BY81" i="82"/>
  <c r="CC81" i="82"/>
  <c r="CG81" i="82"/>
  <c r="CK81" i="82"/>
  <c r="CO81" i="82"/>
  <c r="CS81" i="82"/>
  <c r="CW81" i="82"/>
  <c r="DA81" i="82"/>
  <c r="DE81" i="82"/>
  <c r="BZ98" i="82"/>
  <c r="CD98" i="82"/>
  <c r="CH98" i="82"/>
  <c r="CL98" i="82"/>
  <c r="CP98" i="82"/>
  <c r="CT98" i="82"/>
  <c r="CX98" i="82"/>
  <c r="DB98" i="82"/>
  <c r="DF98" i="82"/>
  <c r="CA115" i="82"/>
  <c r="CE115" i="82"/>
  <c r="CI115" i="82"/>
  <c r="CM115" i="82"/>
  <c r="CQ115" i="82"/>
  <c r="CU115" i="82"/>
  <c r="CY115" i="82"/>
  <c r="DC115" i="82"/>
  <c r="DG115" i="82"/>
  <c r="CE81" i="82"/>
  <c r="CI81" i="82"/>
  <c r="CM81" i="82"/>
  <c r="CQ81" i="82"/>
  <c r="CU81" i="82"/>
  <c r="CY81" i="82"/>
  <c r="DC81" i="82"/>
  <c r="DG81" i="82"/>
  <c r="CB98" i="82"/>
  <c r="CF98" i="82"/>
  <c r="CJ98" i="82"/>
  <c r="CN98" i="82"/>
  <c r="CR98" i="82"/>
  <c r="CV98" i="82"/>
  <c r="CZ98" i="82"/>
  <c r="DD98" i="82"/>
  <c r="CB115" i="82"/>
  <c r="CF115" i="82"/>
  <c r="CJ115" i="82"/>
  <c r="CN115" i="82"/>
  <c r="CR115" i="82"/>
  <c r="CV115" i="82"/>
  <c r="CZ115" i="82"/>
  <c r="CM112" i="82"/>
  <c r="AU11" i="82"/>
  <c r="BM14" i="82"/>
  <c r="CI78" i="82"/>
  <c r="CM78" i="82"/>
  <c r="CU78" i="82"/>
  <c r="DD95" i="82"/>
  <c r="F3" i="82"/>
  <c r="N3" i="82"/>
  <c r="J4" i="82"/>
  <c r="N4" i="82"/>
  <c r="Z4" i="82"/>
  <c r="AD4" i="82"/>
  <c r="AN4" i="82"/>
  <c r="BR14" i="82"/>
  <c r="BB5" i="82"/>
  <c r="BS5" i="82"/>
  <c r="DE112" i="82"/>
  <c r="DC20" i="82"/>
  <c r="DC24" i="82"/>
  <c r="CX79" i="82"/>
  <c r="CU96" i="82"/>
  <c r="BZ113" i="82"/>
  <c r="DF113" i="82"/>
  <c r="DC113" i="82"/>
  <c r="AJ4" i="82"/>
  <c r="CU18" i="82"/>
  <c r="M11" i="82"/>
  <c r="AG4" i="82"/>
  <c r="CG28" i="82"/>
  <c r="AT14" i="82"/>
  <c r="AX14" i="82"/>
  <c r="BJ14" i="82"/>
  <c r="BN14" i="82"/>
  <c r="BV14" i="82"/>
  <c r="CA79" i="82"/>
  <c r="CZ113" i="82"/>
  <c r="DD113" i="82"/>
  <c r="CC38" i="82"/>
  <c r="C11" i="82"/>
  <c r="BF11" i="82"/>
  <c r="BC11" i="82"/>
  <c r="BG4" i="82"/>
  <c r="BK4" i="82"/>
  <c r="CI95" i="82"/>
  <c r="BZ112" i="82"/>
  <c r="CW45" i="82"/>
  <c r="D5" i="82"/>
  <c r="H5" i="82"/>
  <c r="L5" i="82"/>
  <c r="P5" i="82"/>
  <c r="T5" i="82"/>
  <c r="X5" i="82"/>
  <c r="AF5" i="82"/>
  <c r="AJ5" i="82"/>
  <c r="AP5" i="82"/>
  <c r="AT5" i="82"/>
  <c r="AX5" i="82"/>
  <c r="BC5" i="82"/>
  <c r="BG5" i="82"/>
  <c r="BK5" i="82"/>
  <c r="BP5" i="82"/>
  <c r="BT5" i="82"/>
  <c r="CY78" i="82"/>
  <c r="DC78" i="82"/>
  <c r="CR95" i="82"/>
  <c r="CU112" i="82"/>
  <c r="BK11" i="82"/>
  <c r="AQ14" i="82"/>
  <c r="AU14" i="82"/>
  <c r="AY14" i="82"/>
  <c r="BG14" i="82"/>
  <c r="BK14" i="82"/>
  <c r="BO14" i="82"/>
  <c r="BS14" i="82"/>
  <c r="C3" i="82"/>
  <c r="G3" i="82"/>
  <c r="K3" i="82"/>
  <c r="S3" i="82"/>
  <c r="W3" i="82"/>
  <c r="AA3" i="82"/>
  <c r="C4" i="82"/>
  <c r="G11" i="82"/>
  <c r="K11" i="82"/>
  <c r="O11" i="82"/>
  <c r="S4" i="82"/>
  <c r="AI4" i="82"/>
  <c r="BF4" i="82"/>
  <c r="M4" i="82"/>
  <c r="AC4" i="82"/>
  <c r="AG11" i="82"/>
  <c r="AK11" i="82"/>
  <c r="AQ11" i="82"/>
  <c r="AU4" i="82"/>
  <c r="AY11" i="82"/>
  <c r="BD4" i="82"/>
  <c r="BH4" i="82"/>
  <c r="BL4" i="82"/>
  <c r="AS14" i="82"/>
  <c r="AW14" i="82"/>
  <c r="BQ14" i="82"/>
  <c r="BU14" i="82"/>
  <c r="AP4" i="82"/>
  <c r="AT4" i="82"/>
  <c r="AX4" i="82"/>
  <c r="D4" i="82"/>
  <c r="H4" i="82"/>
  <c r="L4" i="82"/>
  <c r="P4" i="82"/>
  <c r="T4" i="82"/>
  <c r="X4" i="82"/>
  <c r="C5" i="82"/>
  <c r="S5" i="82"/>
  <c r="W5" i="82"/>
  <c r="AE5" i="82"/>
  <c r="AO5" i="82"/>
  <c r="AS5" i="82"/>
  <c r="AW5" i="82"/>
  <c r="BF5" i="82"/>
  <c r="BJ5" i="82"/>
  <c r="BO5" i="82"/>
  <c r="F5" i="82"/>
  <c r="J5" i="82"/>
  <c r="N5" i="82"/>
  <c r="V5" i="82"/>
  <c r="Z5" i="82"/>
  <c r="AN5" i="82"/>
  <c r="AR5" i="82"/>
  <c r="AV5" i="82"/>
  <c r="BE5" i="82"/>
  <c r="BI5" i="82"/>
  <c r="AD5" i="82"/>
  <c r="CC80" i="82"/>
  <c r="CG80" i="82"/>
  <c r="CS80" i="82"/>
  <c r="CW80" i="82"/>
  <c r="CB114" i="82"/>
  <c r="CF114" i="82"/>
  <c r="CJ114" i="82"/>
  <c r="CN114" i="82"/>
  <c r="CR114" i="82"/>
  <c r="CV114" i="82"/>
  <c r="CZ114" i="82"/>
  <c r="DD114" i="82"/>
  <c r="BY97" i="82"/>
  <c r="CC97" i="82"/>
  <c r="CG97" i="82"/>
  <c r="CK97" i="82"/>
  <c r="CO97" i="82"/>
  <c r="CW97" i="82"/>
  <c r="DA97" i="82"/>
  <c r="DE97" i="82"/>
  <c r="CC114" i="82"/>
  <c r="CK114" i="82"/>
  <c r="CS114" i="82"/>
  <c r="DA114" i="82"/>
  <c r="AH5" i="82"/>
  <c r="BN5" i="82"/>
  <c r="BR5" i="82"/>
  <c r="BV5" i="82"/>
  <c r="E5" i="82"/>
  <c r="I5" i="82"/>
  <c r="M5" i="82"/>
  <c r="Q5" i="82"/>
  <c r="U5" i="82"/>
  <c r="Y5" i="82"/>
  <c r="AC5" i="82"/>
  <c r="AG5" i="82"/>
  <c r="AK5" i="82"/>
  <c r="AQ5" i="82"/>
  <c r="AU5" i="82"/>
  <c r="AY5" i="82"/>
  <c r="BD5" i="82"/>
  <c r="BH5" i="82"/>
  <c r="BL5" i="82"/>
  <c r="BQ5" i="82"/>
  <c r="BU5" i="82"/>
  <c r="CA80" i="82"/>
  <c r="CE80" i="82"/>
  <c r="CI80" i="82"/>
  <c r="CM80" i="82"/>
  <c r="CQ80" i="82"/>
  <c r="CU80" i="82"/>
  <c r="CY80" i="82"/>
  <c r="DC80" i="82"/>
  <c r="DG80" i="82"/>
  <c r="CD97" i="82"/>
  <c r="CP97" i="82"/>
  <c r="BZ114" i="82"/>
  <c r="CH114" i="82"/>
  <c r="CP114" i="82"/>
  <c r="CX114" i="82"/>
  <c r="DF114" i="82"/>
  <c r="CB80" i="82"/>
  <c r="CF80" i="82"/>
  <c r="CJ80" i="82"/>
  <c r="CN80" i="82"/>
  <c r="CR80" i="82"/>
  <c r="CV80" i="82"/>
  <c r="CZ80" i="82"/>
  <c r="DD80" i="82"/>
  <c r="CA97" i="82"/>
  <c r="CE97" i="82"/>
  <c r="CI97" i="82"/>
  <c r="CM97" i="82"/>
  <c r="CQ97" i="82"/>
  <c r="CU97" i="82"/>
  <c r="CY97" i="82"/>
  <c r="DC97" i="82"/>
  <c r="DG97" i="82"/>
  <c r="W11" i="82"/>
  <c r="W4" i="82"/>
  <c r="DA27" i="82"/>
  <c r="AE4" i="82"/>
  <c r="AE11" i="82"/>
  <c r="AS11" i="82"/>
  <c r="AS4" i="82"/>
  <c r="BB4" i="82"/>
  <c r="BB11" i="82"/>
  <c r="Y11" i="82"/>
  <c r="Y4" i="82"/>
  <c r="CW49" i="82"/>
  <c r="AA5" i="82"/>
  <c r="S11" i="82"/>
  <c r="AC11" i="82"/>
  <c r="G4" i="82"/>
  <c r="AK4" i="82"/>
  <c r="AA4" i="82"/>
  <c r="AA11" i="82"/>
  <c r="AO11" i="82"/>
  <c r="AO4" i="82"/>
  <c r="I4" i="82"/>
  <c r="I11" i="82"/>
  <c r="U11" i="82"/>
  <c r="U4" i="82"/>
  <c r="BI11" i="82"/>
  <c r="BI14" i="82"/>
  <c r="BI4" i="82"/>
  <c r="CG49" i="82"/>
  <c r="K5" i="82"/>
  <c r="AW4" i="82"/>
  <c r="AW11" i="82"/>
  <c r="BJ11" i="82"/>
  <c r="BJ4" i="82"/>
  <c r="E11" i="82"/>
  <c r="E4" i="82"/>
  <c r="Q11" i="82"/>
  <c r="Q4" i="82"/>
  <c r="BE11" i="82"/>
  <c r="BE14" i="82"/>
  <c r="BE4" i="82"/>
  <c r="CC49" i="82"/>
  <c r="G5" i="82"/>
  <c r="K4" i="82"/>
  <c r="AQ4" i="82"/>
  <c r="AY4" i="82"/>
  <c r="CB33" i="82"/>
  <c r="CJ33" i="82"/>
  <c r="CK33" i="82"/>
  <c r="DJ33" i="82" s="1"/>
  <c r="CK42" i="82"/>
  <c r="DJ42" i="82" s="1"/>
  <c r="CT64" i="82"/>
  <c r="BZ79" i="82"/>
  <c r="CD79" i="82"/>
  <c r="CH79" i="82"/>
  <c r="CL79" i="82"/>
  <c r="CP79" i="82"/>
  <c r="CT79" i="82"/>
  <c r="DB79" i="82"/>
  <c r="DF79" i="82"/>
  <c r="CA96" i="82"/>
  <c r="CE96" i="82"/>
  <c r="CI96" i="82"/>
  <c r="CM96" i="82"/>
  <c r="CQ96" i="82"/>
  <c r="CY96" i="82"/>
  <c r="DC96" i="82"/>
  <c r="DG96" i="82"/>
  <c r="I3" i="82"/>
  <c r="M3" i="82"/>
  <c r="Q3" i="82"/>
  <c r="U3" i="82"/>
  <c r="CU21" i="82"/>
  <c r="CS33" i="82"/>
  <c r="CD64" i="82"/>
  <c r="CE79" i="82"/>
  <c r="CI79" i="82"/>
  <c r="CM79" i="82"/>
  <c r="CQ79" i="82"/>
  <c r="CU79" i="82"/>
  <c r="CY79" i="82"/>
  <c r="DC79" i="82"/>
  <c r="DG79" i="82"/>
  <c r="DD32" i="82"/>
  <c r="CW38" i="82"/>
  <c r="DF53" i="82"/>
  <c r="CF58" i="82"/>
  <c r="BZ96" i="82"/>
  <c r="CD96" i="82"/>
  <c r="CH96" i="82"/>
  <c r="CL96" i="82"/>
  <c r="CP96" i="82"/>
  <c r="CT96" i="82"/>
  <c r="CX96" i="82"/>
  <c r="DB96" i="82"/>
  <c r="DF96" i="82"/>
  <c r="CA113" i="82"/>
  <c r="CE113" i="82"/>
  <c r="CI113" i="82"/>
  <c r="CM113" i="82"/>
  <c r="CQ113" i="82"/>
  <c r="CU113" i="82"/>
  <c r="CY113" i="82"/>
  <c r="DG113" i="82"/>
  <c r="CL56" i="82"/>
  <c r="CP56" i="82"/>
  <c r="CT56" i="82"/>
  <c r="CB57" i="82"/>
  <c r="DB57" i="82"/>
  <c r="DF57" i="82"/>
  <c r="CN58" i="82"/>
  <c r="CR58" i="82"/>
  <c r="CV58" i="82"/>
  <c r="DA58" i="82"/>
  <c r="DE58" i="82"/>
  <c r="CW35" i="82"/>
  <c r="CG41" i="82"/>
  <c r="DA42" i="82"/>
  <c r="CV62" i="82"/>
  <c r="CA78" i="82"/>
  <c r="CQ78" i="82"/>
  <c r="DG78" i="82"/>
  <c r="CA95" i="82"/>
  <c r="CE95" i="82"/>
  <c r="CM95" i="82"/>
  <c r="CQ95" i="82"/>
  <c r="CU95" i="82"/>
  <c r="CY95" i="82"/>
  <c r="DC95" i="82"/>
  <c r="DG95" i="82"/>
  <c r="CD112" i="82"/>
  <c r="CH112" i="82"/>
  <c r="CQ21" i="82"/>
  <c r="CS38" i="82"/>
  <c r="CO40" i="82"/>
  <c r="CN64" i="82"/>
  <c r="CR64" i="82"/>
  <c r="CV64" i="82"/>
  <c r="D91" i="82"/>
  <c r="CF95" i="82"/>
  <c r="CJ95" i="82"/>
  <c r="CV95" i="82"/>
  <c r="CZ95" i="82"/>
  <c r="DC112" i="82"/>
  <c r="C142" i="82"/>
  <c r="G142" i="82"/>
  <c r="K142" i="82"/>
  <c r="O142" i="82"/>
  <c r="S142" i="82"/>
  <c r="W142" i="82"/>
  <c r="AA142" i="82"/>
  <c r="AE142" i="82"/>
  <c r="AI142" i="82"/>
  <c r="AO142" i="82"/>
  <c r="AS142" i="82"/>
  <c r="AW142" i="82"/>
  <c r="BA142" i="82"/>
  <c r="BE142" i="82"/>
  <c r="BI142" i="82"/>
  <c r="BM142" i="82"/>
  <c r="BQ142" i="82"/>
  <c r="BU142" i="82"/>
  <c r="C159" i="82"/>
  <c r="G159" i="82"/>
  <c r="K159" i="82"/>
  <c r="O159" i="82"/>
  <c r="S159" i="82"/>
  <c r="W159" i="82"/>
  <c r="AA159" i="82"/>
  <c r="AE159" i="82"/>
  <c r="AI159" i="82"/>
  <c r="AO159" i="82"/>
  <c r="AS159" i="82"/>
  <c r="AW159" i="82"/>
  <c r="BA159" i="82"/>
  <c r="BE159" i="82"/>
  <c r="BI159" i="82"/>
  <c r="BM159" i="82"/>
  <c r="BQ159" i="82"/>
  <c r="BU159" i="82"/>
  <c r="CE18" i="82"/>
  <c r="BY38" i="82"/>
  <c r="CG46" i="82"/>
  <c r="CH51" i="82"/>
  <c r="DB59" i="82"/>
  <c r="CV60" i="82"/>
  <c r="CV65" i="82"/>
  <c r="BZ78" i="82"/>
  <c r="CD78" i="82"/>
  <c r="CH78" i="82"/>
  <c r="CL78" i="82"/>
  <c r="CP78" i="82"/>
  <c r="CT78" i="82"/>
  <c r="CX78" i="82"/>
  <c r="DB78" i="82"/>
  <c r="DF78" i="82"/>
  <c r="BY95" i="82"/>
  <c r="CC95" i="82"/>
  <c r="CG95" i="82"/>
  <c r="CK95" i="82"/>
  <c r="CO95" i="82"/>
  <c r="CS95" i="82"/>
  <c r="CW95" i="82"/>
  <c r="DA95" i="82"/>
  <c r="DE95" i="82"/>
  <c r="D142" i="82"/>
  <c r="T142" i="82"/>
  <c r="AT142" i="82"/>
  <c r="CB20" i="82"/>
  <c r="CF20" i="82"/>
  <c r="CJ20" i="82"/>
  <c r="CO20" i="82"/>
  <c r="CS20" i="82"/>
  <c r="CW20" i="82"/>
  <c r="CE22" i="82"/>
  <c r="CI22" i="82"/>
  <c r="CN22" i="82"/>
  <c r="CR22" i="82"/>
  <c r="CV22" i="82"/>
  <c r="BY23" i="82"/>
  <c r="CC23" i="82"/>
  <c r="CG23" i="82"/>
  <c r="CP23" i="82"/>
  <c r="CT23" i="82"/>
  <c r="CY23" i="82"/>
  <c r="DC23" i="82"/>
  <c r="DG23" i="82"/>
  <c r="CE24" i="82"/>
  <c r="CN24" i="82"/>
  <c r="CR24" i="82"/>
  <c r="CV24" i="82"/>
  <c r="BY25" i="82"/>
  <c r="CC25" i="82"/>
  <c r="CG25" i="82"/>
  <c r="CY25" i="82"/>
  <c r="DC25" i="82"/>
  <c r="DG25" i="82"/>
  <c r="BY29" i="82"/>
  <c r="AR14" i="82"/>
  <c r="AV14" i="82"/>
  <c r="AZ14" i="82"/>
  <c r="CO29" i="82"/>
  <c r="CS29" i="82"/>
  <c r="CW29" i="82"/>
  <c r="DA29" i="82"/>
  <c r="DE29" i="82"/>
  <c r="BY30" i="82"/>
  <c r="CC30" i="82"/>
  <c r="DA33" i="82"/>
  <c r="BY34" i="82"/>
  <c r="CC34" i="82"/>
  <c r="CG34" i="82"/>
  <c r="CK34" i="82"/>
  <c r="DJ34" i="82" s="1"/>
  <c r="CO34" i="82"/>
  <c r="CS34" i="82"/>
  <c r="CW34" i="82"/>
  <c r="BY35" i="82"/>
  <c r="CC35" i="82"/>
  <c r="CG35" i="82"/>
  <c r="CK35" i="82"/>
  <c r="DJ35" i="82" s="1"/>
  <c r="CO35" i="82"/>
  <c r="CS35" i="82"/>
  <c r="DA35" i="82"/>
  <c r="DE35" i="82"/>
  <c r="CA19" i="82"/>
  <c r="CE19" i="82"/>
  <c r="CI19" i="82"/>
  <c r="CN19" i="82"/>
  <c r="CR19" i="82"/>
  <c r="CV19" i="82"/>
  <c r="DA19" i="82"/>
  <c r="DE19" i="82"/>
  <c r="DG20" i="82"/>
  <c r="CA21" i="82"/>
  <c r="CE21" i="82"/>
  <c r="CI21" i="82"/>
  <c r="CN21" i="82"/>
  <c r="CR21" i="82"/>
  <c r="CV21" i="82"/>
  <c r="DA21" i="82"/>
  <c r="DE21" i="82"/>
  <c r="CB22" i="82"/>
  <c r="CF22" i="82"/>
  <c r="CJ22" i="82"/>
  <c r="CM23" i="82"/>
  <c r="CQ23" i="82"/>
  <c r="CU23" i="82"/>
  <c r="CB24" i="82"/>
  <c r="CF24" i="82"/>
  <c r="CJ24" i="82"/>
  <c r="CM25" i="82"/>
  <c r="CQ25" i="82"/>
  <c r="CU25" i="82"/>
  <c r="BZ27" i="82"/>
  <c r="CD27" i="82"/>
  <c r="CH27" i="82"/>
  <c r="CM27" i="82"/>
  <c r="CQ27" i="82"/>
  <c r="CU27" i="82"/>
  <c r="CO28" i="82"/>
  <c r="CW28" i="82"/>
  <c r="BZ34" i="82"/>
  <c r="CD34" i="82"/>
  <c r="CH34" i="82"/>
  <c r="CP34" i="82"/>
  <c r="CT34" i="82"/>
  <c r="CX34" i="82"/>
  <c r="BZ35" i="82"/>
  <c r="CD35" i="82"/>
  <c r="CH35" i="82"/>
  <c r="CP35" i="82"/>
  <c r="CT35" i="82"/>
  <c r="CX35" i="82"/>
  <c r="DB35" i="82"/>
  <c r="DF35" i="82"/>
  <c r="J3" i="82"/>
  <c r="R3" i="82"/>
  <c r="V3" i="82"/>
  <c r="Z3" i="82"/>
  <c r="BY18" i="82"/>
  <c r="CC18" i="82"/>
  <c r="CG18" i="82"/>
  <c r="CK18" i="82"/>
  <c r="DJ18" i="82" s="1"/>
  <c r="CO18" i="82"/>
  <c r="CS18" i="82"/>
  <c r="CW18" i="82"/>
  <c r="DA18" i="82"/>
  <c r="DE18" i="82"/>
  <c r="CO19" i="82"/>
  <c r="CS19" i="82"/>
  <c r="CW19" i="82"/>
  <c r="CO21" i="82"/>
  <c r="CS21" i="82"/>
  <c r="CW21" i="82"/>
  <c r="CA23" i="82"/>
  <c r="CE23" i="82"/>
  <c r="CI23" i="82"/>
  <c r="DG24" i="82"/>
  <c r="CA25" i="82"/>
  <c r="CE25" i="82"/>
  <c r="CI25" i="82"/>
  <c r="CA29" i="82"/>
  <c r="CE29" i="82"/>
  <c r="CI29" i="82"/>
  <c r="CM29" i="82"/>
  <c r="CQ29" i="82"/>
  <c r="CU29" i="82"/>
  <c r="CY29" i="82"/>
  <c r="DC29" i="82"/>
  <c r="DG29" i="82"/>
  <c r="CA30" i="82"/>
  <c r="CE30" i="82"/>
  <c r="CI30" i="82"/>
  <c r="CM30" i="82"/>
  <c r="CQ30" i="82"/>
  <c r="CU30" i="82"/>
  <c r="CY30" i="82"/>
  <c r="DC30" i="82"/>
  <c r="DG30" i="82"/>
  <c r="CA31" i="82"/>
  <c r="CE31" i="82"/>
  <c r="CI31" i="82"/>
  <c r="CM31" i="82"/>
  <c r="CQ31" i="82"/>
  <c r="CU31" i="82"/>
  <c r="CY31" i="82"/>
  <c r="DC31" i="82"/>
  <c r="DG31" i="82"/>
  <c r="CA32" i="82"/>
  <c r="CE32" i="82"/>
  <c r="CR32" i="82"/>
  <c r="DA32" i="82"/>
  <c r="DE32" i="82"/>
  <c r="CC33" i="82"/>
  <c r="CG33" i="82"/>
  <c r="CP33" i="82"/>
  <c r="CT33" i="82"/>
  <c r="CY33" i="82"/>
  <c r="DC33" i="82"/>
  <c r="DG33" i="82"/>
  <c r="BZ36" i="82"/>
  <c r="CD36" i="82"/>
  <c r="CH36" i="82"/>
  <c r="CE20" i="82"/>
  <c r="BY21" i="82"/>
  <c r="CC21" i="82"/>
  <c r="CG21" i="82"/>
  <c r="DG21" i="82"/>
  <c r="BZ22" i="82"/>
  <c r="CD22" i="82"/>
  <c r="CH22" i="82"/>
  <c r="CM22" i="82"/>
  <c r="CQ22" i="82"/>
  <c r="CU22" i="82"/>
  <c r="CZ22" i="82"/>
  <c r="DD22" i="82"/>
  <c r="BZ24" i="82"/>
  <c r="CD24" i="82"/>
  <c r="CH24" i="82"/>
  <c r="CM24" i="82"/>
  <c r="CQ24" i="82"/>
  <c r="CU24" i="82"/>
  <c r="CZ24" i="82"/>
  <c r="DD24" i="82"/>
  <c r="CW27" i="82"/>
  <c r="BZ28" i="82"/>
  <c r="CD28" i="82"/>
  <c r="CH28" i="82"/>
  <c r="CM28" i="82"/>
  <c r="CQ28" i="82"/>
  <c r="CU28" i="82"/>
  <c r="CB31" i="82"/>
  <c r="CF31" i="82"/>
  <c r="CJ31" i="82"/>
  <c r="CN31" i="82"/>
  <c r="CR31" i="82"/>
  <c r="CV31" i="82"/>
  <c r="CZ31" i="82"/>
  <c r="DD31" i="82"/>
  <c r="CB32" i="82"/>
  <c r="CF32" i="82"/>
  <c r="CJ32" i="82"/>
  <c r="CO32" i="82"/>
  <c r="CS32" i="82"/>
  <c r="CW32" i="82"/>
  <c r="BZ33" i="82"/>
  <c r="CD33" i="82"/>
  <c r="CH33" i="82"/>
  <c r="CM33" i="82"/>
  <c r="CQ33" i="82"/>
  <c r="CU33" i="82"/>
  <c r="CA36" i="82"/>
  <c r="CE36" i="82"/>
  <c r="CI36" i="82"/>
  <c r="CM36" i="82"/>
  <c r="CQ36" i="82"/>
  <c r="CU36" i="82"/>
  <c r="CY36" i="82"/>
  <c r="DC36" i="82"/>
  <c r="DG36" i="82"/>
  <c r="CB37" i="82"/>
  <c r="CF37" i="82"/>
  <c r="CJ37" i="82"/>
  <c r="CN37" i="82"/>
  <c r="CR37" i="82"/>
  <c r="CV37" i="82"/>
  <c r="CG38" i="82"/>
  <c r="CB41" i="82"/>
  <c r="CF41" i="82"/>
  <c r="CJ41" i="82"/>
  <c r="CO41" i="82"/>
  <c r="CS41" i="82"/>
  <c r="CW41" i="82"/>
  <c r="DB41" i="82"/>
  <c r="DF41" i="82"/>
  <c r="CC42" i="82"/>
  <c r="CG42" i="82"/>
  <c r="CP42" i="82"/>
  <c r="CT42" i="82"/>
  <c r="CY42" i="82"/>
  <c r="DC42" i="82"/>
  <c r="DG42" i="82"/>
  <c r="CO44" i="82"/>
  <c r="BZ45" i="82"/>
  <c r="CD45" i="82"/>
  <c r="CH45" i="82"/>
  <c r="CM45" i="82"/>
  <c r="CQ45" i="82"/>
  <c r="CU45" i="82"/>
  <c r="CZ45" i="82"/>
  <c r="DD45" i="82"/>
  <c r="CO46" i="82"/>
  <c r="CS46" i="82"/>
  <c r="CW46" i="82"/>
  <c r="CB51" i="82"/>
  <c r="CF51" i="82"/>
  <c r="CJ51" i="82"/>
  <c r="CO51" i="82"/>
  <c r="CS51" i="82"/>
  <c r="CW51" i="82"/>
  <c r="CV52" i="82"/>
  <c r="CM38" i="82"/>
  <c r="CQ38" i="82"/>
  <c r="CU38" i="82"/>
  <c r="BZ39" i="82"/>
  <c r="CD39" i="82"/>
  <c r="CH39" i="82"/>
  <c r="CM39" i="82"/>
  <c r="CQ39" i="82"/>
  <c r="CU39" i="82"/>
  <c r="CB40" i="82"/>
  <c r="CF40" i="82"/>
  <c r="CJ40" i="82"/>
  <c r="CS40" i="82"/>
  <c r="CW40" i="82"/>
  <c r="DB40" i="82"/>
  <c r="DF40" i="82"/>
  <c r="CC41" i="82"/>
  <c r="CP41" i="82"/>
  <c r="CT41" i="82"/>
  <c r="BZ42" i="82"/>
  <c r="CD42" i="82"/>
  <c r="CH42" i="82"/>
  <c r="CM42" i="82"/>
  <c r="CQ42" i="82"/>
  <c r="CU42" i="82"/>
  <c r="CA45" i="82"/>
  <c r="CE45" i="82"/>
  <c r="CI45" i="82"/>
  <c r="CN45" i="82"/>
  <c r="CA48" i="82"/>
  <c r="CE48" i="82"/>
  <c r="CI48" i="82"/>
  <c r="DA48" i="82"/>
  <c r="DE48" i="82"/>
  <c r="CA49" i="82"/>
  <c r="CE49" i="82"/>
  <c r="CI49" i="82"/>
  <c r="CN49" i="82"/>
  <c r="CR49" i="82"/>
  <c r="CV49" i="82"/>
  <c r="DA49" i="82"/>
  <c r="BY51" i="82"/>
  <c r="CC51" i="82"/>
  <c r="CG51" i="82"/>
  <c r="CP51" i="82"/>
  <c r="CT51" i="82"/>
  <c r="CA53" i="82"/>
  <c r="CE53" i="82"/>
  <c r="CI53" i="82"/>
  <c r="CN53" i="82"/>
  <c r="CR53" i="82"/>
  <c r="CV53" i="82"/>
  <c r="BZ56" i="82"/>
  <c r="CD56" i="82"/>
  <c r="CH56" i="82"/>
  <c r="CM56" i="82"/>
  <c r="CQ56" i="82"/>
  <c r="CU56" i="82"/>
  <c r="CZ56" i="82"/>
  <c r="DD56" i="82"/>
  <c r="CA61" i="82"/>
  <c r="CE61" i="82"/>
  <c r="CI61" i="82"/>
  <c r="CN61" i="82"/>
  <c r="CR61" i="82"/>
  <c r="CV61" i="82"/>
  <c r="DB63" i="82"/>
  <c r="DA66" i="82"/>
  <c r="BZ67" i="82"/>
  <c r="CM67" i="82"/>
  <c r="CQ67" i="82"/>
  <c r="CU67" i="82"/>
  <c r="CZ67" i="82"/>
  <c r="DD67" i="82"/>
  <c r="CA38" i="82"/>
  <c r="CE38" i="82"/>
  <c r="CI38" i="82"/>
  <c r="CA39" i="82"/>
  <c r="CE39" i="82"/>
  <c r="CI39" i="82"/>
  <c r="CC40" i="82"/>
  <c r="CG40" i="82"/>
  <c r="CP40" i="82"/>
  <c r="CT40" i="82"/>
  <c r="CO43" i="82"/>
  <c r="CS43" i="82"/>
  <c r="CW43" i="82"/>
  <c r="DB43" i="82"/>
  <c r="DF43" i="82"/>
  <c r="BZ44" i="82"/>
  <c r="CD44" i="82"/>
  <c r="CH44" i="82"/>
  <c r="CM44" i="82"/>
  <c r="CQ44" i="82"/>
  <c r="CU44" i="82"/>
  <c r="CO48" i="82"/>
  <c r="CS48" i="82"/>
  <c r="CW48" i="82"/>
  <c r="CB49" i="82"/>
  <c r="CF49" i="82"/>
  <c r="CJ49" i="82"/>
  <c r="CO49" i="82"/>
  <c r="CS49" i="82"/>
  <c r="CA50" i="82"/>
  <c r="CE50" i="82"/>
  <c r="CI50" i="82"/>
  <c r="CN50" i="82"/>
  <c r="CR50" i="82"/>
  <c r="CV50" i="82"/>
  <c r="DA50" i="82"/>
  <c r="DE50" i="82"/>
  <c r="BZ51" i="82"/>
  <c r="CD51" i="82"/>
  <c r="DB53" i="82"/>
  <c r="BY60" i="82"/>
  <c r="CC60" i="82"/>
  <c r="CG60" i="82"/>
  <c r="CP60" i="82"/>
  <c r="CT60" i="82"/>
  <c r="CP63" i="82"/>
  <c r="CT63" i="82"/>
  <c r="CY63" i="82"/>
  <c r="DC63" i="82"/>
  <c r="DG63" i="82"/>
  <c r="CP64" i="82"/>
  <c r="CO66" i="82"/>
  <c r="CS66" i="82"/>
  <c r="CW66" i="82"/>
  <c r="DB66" i="82"/>
  <c r="DF66" i="82"/>
  <c r="CP36" i="82"/>
  <c r="CT36" i="82"/>
  <c r="CX36" i="82"/>
  <c r="DB36" i="82"/>
  <c r="DF36" i="82"/>
  <c r="CA37" i="82"/>
  <c r="CE37" i="82"/>
  <c r="CI37" i="82"/>
  <c r="CM37" i="82"/>
  <c r="CQ37" i="82"/>
  <c r="CU37" i="82"/>
  <c r="CO38" i="82"/>
  <c r="DA41" i="82"/>
  <c r="CW42" i="82"/>
  <c r="BY43" i="82"/>
  <c r="CC43" i="82"/>
  <c r="CG43" i="82"/>
  <c r="CP43" i="82"/>
  <c r="CT43" i="82"/>
  <c r="CA44" i="82"/>
  <c r="CE44" i="82"/>
  <c r="CI44" i="82"/>
  <c r="CN44" i="82"/>
  <c r="CR44" i="82"/>
  <c r="CV44" i="82"/>
  <c r="CA46" i="82"/>
  <c r="CE46" i="82"/>
  <c r="CI46" i="82"/>
  <c r="DA46" i="82"/>
  <c r="DE46" i="82"/>
  <c r="BY49" i="82"/>
  <c r="CB50" i="82"/>
  <c r="CF50" i="82"/>
  <c r="CJ50" i="82"/>
  <c r="CO50" i="82"/>
  <c r="CS50" i="82"/>
  <c r="CW50" i="82"/>
  <c r="BZ52" i="82"/>
  <c r="CD52" i="82"/>
  <c r="CH52" i="82"/>
  <c r="CZ52" i="82"/>
  <c r="DD52" i="82"/>
  <c r="CP53" i="82"/>
  <c r="CB56" i="82"/>
  <c r="CB59" i="82"/>
  <c r="CF59" i="82"/>
  <c r="CJ59" i="82"/>
  <c r="DF59" i="82"/>
  <c r="CB62" i="82"/>
  <c r="CF62" i="82"/>
  <c r="CJ62" i="82"/>
  <c r="CO62" i="82"/>
  <c r="CS62" i="82"/>
  <c r="CW62" i="82"/>
  <c r="DB62" i="82"/>
  <c r="DF62" i="82"/>
  <c r="BZ64" i="82"/>
  <c r="CH64" i="82"/>
  <c r="CB65" i="82"/>
  <c r="CF65" i="82"/>
  <c r="CJ65" i="82"/>
  <c r="CO65" i="82"/>
  <c r="CS65" i="82"/>
  <c r="CW65" i="82"/>
  <c r="DB65" i="82"/>
  <c r="DF65" i="82"/>
  <c r="DF67" i="82"/>
  <c r="CB77" i="82"/>
  <c r="CF77" i="82"/>
  <c r="CJ77" i="82"/>
  <c r="CR77" i="82"/>
  <c r="CV77" i="82"/>
  <c r="CZ77" i="82"/>
  <c r="CC94" i="82"/>
  <c r="CS94" i="82"/>
  <c r="CE111" i="82"/>
  <c r="CI111" i="82"/>
  <c r="CU111" i="82"/>
  <c r="Y3" i="82"/>
  <c r="E3" i="82"/>
  <c r="BY17" i="82"/>
  <c r="CC17" i="82"/>
  <c r="CG17" i="82"/>
  <c r="CO17" i="82"/>
  <c r="BZ18" i="82"/>
  <c r="CD18" i="82"/>
  <c r="CH18" i="82"/>
  <c r="CL18" i="82"/>
  <c r="CP18" i="82"/>
  <c r="CT18" i="82"/>
  <c r="CX18" i="82"/>
  <c r="DB18" i="82"/>
  <c r="DF18" i="82"/>
  <c r="CB19" i="82"/>
  <c r="CF19" i="82"/>
  <c r="CJ19" i="82"/>
  <c r="BY20" i="82"/>
  <c r="CC20" i="82"/>
  <c r="CG20" i="82"/>
  <c r="CY20" i="82"/>
  <c r="CB21" i="82"/>
  <c r="CF21" i="82"/>
  <c r="CJ21" i="82"/>
  <c r="CA22" i="82"/>
  <c r="DA22" i="82"/>
  <c r="DE22" i="82"/>
  <c r="CH23" i="82"/>
  <c r="CZ23" i="82"/>
  <c r="DD23" i="82"/>
  <c r="CA24" i="82"/>
  <c r="CI24" i="82"/>
  <c r="DA24" i="82"/>
  <c r="DE24" i="82"/>
  <c r="CZ25" i="82"/>
  <c r="DD25" i="82"/>
  <c r="CA27" i="82"/>
  <c r="CE27" i="82"/>
  <c r="CI27" i="82"/>
  <c r="CA28" i="82"/>
  <c r="CE28" i="82"/>
  <c r="CI28" i="82"/>
  <c r="DA28" i="82"/>
  <c r="DE28" i="82"/>
  <c r="BZ29" i="82"/>
  <c r="CD29" i="82"/>
  <c r="CH29" i="82"/>
  <c r="CP29" i="82"/>
  <c r="CT29" i="82"/>
  <c r="CX29" i="82"/>
  <c r="DB29" i="82"/>
  <c r="DF29" i="82"/>
  <c r="BY44" i="82"/>
  <c r="DA45" i="82"/>
  <c r="CA17" i="82"/>
  <c r="CE17" i="82"/>
  <c r="CI17" i="82"/>
  <c r="CM17" i="82"/>
  <c r="CQ17" i="82"/>
  <c r="CA18" i="82"/>
  <c r="CI18" i="82"/>
  <c r="CM18" i="82"/>
  <c r="CQ18" i="82"/>
  <c r="CY18" i="82"/>
  <c r="DC18" i="82"/>
  <c r="DG18" i="82"/>
  <c r="BY19" i="82"/>
  <c r="CC19" i="82"/>
  <c r="CG19" i="82"/>
  <c r="CL19" i="82"/>
  <c r="CP19" i="82"/>
  <c r="CT19" i="82"/>
  <c r="CY19" i="82"/>
  <c r="DC19" i="82"/>
  <c r="DG19" i="82"/>
  <c r="BZ20" i="82"/>
  <c r="CD20" i="82"/>
  <c r="CH20" i="82"/>
  <c r="CM20" i="82"/>
  <c r="CQ20" i="82"/>
  <c r="CU20" i="82"/>
  <c r="CZ20" i="82"/>
  <c r="DD20" i="82"/>
  <c r="CY21" i="82"/>
  <c r="DC21" i="82"/>
  <c r="CO22" i="82"/>
  <c r="CS22" i="82"/>
  <c r="CW22" i="82"/>
  <c r="DB22" i="82"/>
  <c r="DF22" i="82"/>
  <c r="CN23" i="82"/>
  <c r="CR23" i="82"/>
  <c r="CV23" i="82"/>
  <c r="DA23" i="82"/>
  <c r="DE23" i="82"/>
  <c r="CO24" i="82"/>
  <c r="CS24" i="82"/>
  <c r="CW24" i="82"/>
  <c r="CN25" i="82"/>
  <c r="CR25" i="82"/>
  <c r="CV25" i="82"/>
  <c r="DA25" i="82"/>
  <c r="DE25" i="82"/>
  <c r="BD11" i="82"/>
  <c r="BH11" i="82"/>
  <c r="BL11" i="82"/>
  <c r="DB27" i="82"/>
  <c r="DF27" i="82"/>
  <c r="CS28" i="82"/>
  <c r="DB28" i="82"/>
  <c r="DF28" i="82"/>
  <c r="CV33" i="82"/>
  <c r="CO45" i="82"/>
  <c r="CB17" i="82"/>
  <c r="CF17" i="82"/>
  <c r="CN17" i="82"/>
  <c r="CB18" i="82"/>
  <c r="CF18" i="82"/>
  <c r="CJ18" i="82"/>
  <c r="CN18" i="82"/>
  <c r="CR18" i="82"/>
  <c r="CV18" i="82"/>
  <c r="CZ18" i="82"/>
  <c r="DD18" i="82"/>
  <c r="CH19" i="82"/>
  <c r="CM19" i="82"/>
  <c r="CQ19" i="82"/>
  <c r="CU19" i="82"/>
  <c r="CZ19" i="82"/>
  <c r="DD19" i="82"/>
  <c r="CA20" i="82"/>
  <c r="CI20" i="82"/>
  <c r="CN20" i="82"/>
  <c r="CR20" i="82"/>
  <c r="CV20" i="82"/>
  <c r="DA20" i="82"/>
  <c r="DE20" i="82"/>
  <c r="CM21" i="82"/>
  <c r="CZ21" i="82"/>
  <c r="DD21" i="82"/>
  <c r="BY22" i="82"/>
  <c r="CC22" i="82"/>
  <c r="CG22" i="82"/>
  <c r="CP22" i="82"/>
  <c r="CT22" i="82"/>
  <c r="CY22" i="82"/>
  <c r="DC22" i="82"/>
  <c r="DG22" i="82"/>
  <c r="CB23" i="82"/>
  <c r="CF23" i="82"/>
  <c r="CJ23" i="82"/>
  <c r="CO23" i="82"/>
  <c r="CS23" i="82"/>
  <c r="CW23" i="82"/>
  <c r="BY24" i="82"/>
  <c r="CC24" i="82"/>
  <c r="CG24" i="82"/>
  <c r="CY24" i="82"/>
  <c r="CB25" i="82"/>
  <c r="CF25" i="82"/>
  <c r="CJ25" i="82"/>
  <c r="CO25" i="82"/>
  <c r="CS25" i="82"/>
  <c r="CW25" i="82"/>
  <c r="F11" i="82"/>
  <c r="J11" i="82"/>
  <c r="N11" i="82"/>
  <c r="R11" i="82"/>
  <c r="V11" i="82"/>
  <c r="Z11" i="82"/>
  <c r="AD11" i="82"/>
  <c r="AH11" i="82"/>
  <c r="AN11" i="82"/>
  <c r="AR11" i="82"/>
  <c r="AV11" i="82"/>
  <c r="CP27" i="82"/>
  <c r="CT27" i="82"/>
  <c r="CY27" i="82"/>
  <c r="DC27" i="82"/>
  <c r="DG27" i="82"/>
  <c r="CK28" i="82"/>
  <c r="DJ28" i="82" s="1"/>
  <c r="CC28" i="82"/>
  <c r="CP28" i="82"/>
  <c r="CT28" i="82"/>
  <c r="CY28" i="82"/>
  <c r="DC28" i="82"/>
  <c r="DG28" i="82"/>
  <c r="BZ30" i="82"/>
  <c r="CD30" i="82"/>
  <c r="CF33" i="82"/>
  <c r="BY45" i="82"/>
  <c r="CG45" i="82"/>
  <c r="CG29" i="82"/>
  <c r="DB32" i="82"/>
  <c r="DF32" i="82"/>
  <c r="CZ33" i="82"/>
  <c r="DD33" i="82"/>
  <c r="CN38" i="82"/>
  <c r="CR38" i="82"/>
  <c r="CV38" i="82"/>
  <c r="DA39" i="82"/>
  <c r="DE39" i="82"/>
  <c r="CK40" i="82"/>
  <c r="DJ40" i="82" s="1"/>
  <c r="CY40" i="82"/>
  <c r="DC40" i="82"/>
  <c r="DG40" i="82"/>
  <c r="CK41" i="82"/>
  <c r="DJ41" i="82" s="1"/>
  <c r="CY41" i="82"/>
  <c r="DC41" i="82"/>
  <c r="DG41" i="82"/>
  <c r="CZ42" i="82"/>
  <c r="DD42" i="82"/>
  <c r="CY43" i="82"/>
  <c r="DC43" i="82"/>
  <c r="DG43" i="82"/>
  <c r="DA44" i="82"/>
  <c r="DE44" i="82"/>
  <c r="CR45" i="82"/>
  <c r="CV45" i="82"/>
  <c r="DE45" i="82"/>
  <c r="DB46" i="82"/>
  <c r="DF46" i="82"/>
  <c r="DB48" i="82"/>
  <c r="DF48" i="82"/>
  <c r="CN52" i="82"/>
  <c r="CR52" i="82"/>
  <c r="DA52" i="82"/>
  <c r="DE52" i="82"/>
  <c r="CB53" i="82"/>
  <c r="CF53" i="82"/>
  <c r="CJ53" i="82"/>
  <c r="CA56" i="82"/>
  <c r="CE56" i="82"/>
  <c r="CI56" i="82"/>
  <c r="CN56" i="82"/>
  <c r="CR56" i="82"/>
  <c r="CV56" i="82"/>
  <c r="DA56" i="82"/>
  <c r="DE56" i="82"/>
  <c r="CL57" i="82"/>
  <c r="CP57" i="82"/>
  <c r="CT57" i="82"/>
  <c r="CB58" i="82"/>
  <c r="CP67" i="82"/>
  <c r="CG30" i="82"/>
  <c r="CK30" i="82"/>
  <c r="DJ30" i="82" s="1"/>
  <c r="CO30" i="82"/>
  <c r="CS30" i="82"/>
  <c r="CW30" i="82"/>
  <c r="DA30" i="82"/>
  <c r="DE30" i="82"/>
  <c r="BY31" i="82"/>
  <c r="CC31" i="82"/>
  <c r="CG31" i="82"/>
  <c r="CK31" i="82"/>
  <c r="DJ31" i="82" s="1"/>
  <c r="CO31" i="82"/>
  <c r="CS31" i="82"/>
  <c r="CW31" i="82"/>
  <c r="DA31" i="82"/>
  <c r="DE31" i="82"/>
  <c r="CN32" i="82"/>
  <c r="CV32" i="82"/>
  <c r="BY32" i="82"/>
  <c r="CC32" i="82"/>
  <c r="CG32" i="82"/>
  <c r="CP32" i="82"/>
  <c r="CT32" i="82"/>
  <c r="CA33" i="82"/>
  <c r="CE33" i="82"/>
  <c r="CI33" i="82"/>
  <c r="DE33" i="82"/>
  <c r="CA35" i="82"/>
  <c r="CE35" i="82"/>
  <c r="CI35" i="82"/>
  <c r="CM35" i="82"/>
  <c r="CQ35" i="82"/>
  <c r="CU35" i="82"/>
  <c r="CY35" i="82"/>
  <c r="DC35" i="82"/>
  <c r="DG35" i="82"/>
  <c r="BY37" i="82"/>
  <c r="CC37" i="82"/>
  <c r="CG37" i="82"/>
  <c r="CK37" i="82"/>
  <c r="DJ37" i="82" s="1"/>
  <c r="CO37" i="82"/>
  <c r="CS37" i="82"/>
  <c r="CW37" i="82"/>
  <c r="CB38" i="82"/>
  <c r="CF38" i="82"/>
  <c r="CJ38" i="82"/>
  <c r="CO39" i="82"/>
  <c r="CS39" i="82"/>
  <c r="CW39" i="82"/>
  <c r="DB39" i="82"/>
  <c r="DF39" i="82"/>
  <c r="BZ40" i="82"/>
  <c r="CD40" i="82"/>
  <c r="CH40" i="82"/>
  <c r="CM40" i="82"/>
  <c r="CQ40" i="82"/>
  <c r="CU40" i="82"/>
  <c r="BZ41" i="82"/>
  <c r="CD41" i="82"/>
  <c r="CH41" i="82"/>
  <c r="CM41" i="82"/>
  <c r="CQ41" i="82"/>
  <c r="CU41" i="82"/>
  <c r="CZ41" i="82"/>
  <c r="DD41" i="82"/>
  <c r="CA42" i="82"/>
  <c r="CE42" i="82"/>
  <c r="CI42" i="82"/>
  <c r="DE42" i="82"/>
  <c r="BZ43" i="82"/>
  <c r="CD43" i="82"/>
  <c r="CH43" i="82"/>
  <c r="CM43" i="82"/>
  <c r="CQ43" i="82"/>
  <c r="CU43" i="82"/>
  <c r="CB44" i="82"/>
  <c r="CF44" i="82"/>
  <c r="CJ44" i="82"/>
  <c r="CS44" i="82"/>
  <c r="CW44" i="82"/>
  <c r="DB44" i="82"/>
  <c r="DF44" i="82"/>
  <c r="CB45" i="82"/>
  <c r="CF45" i="82"/>
  <c r="CJ45" i="82"/>
  <c r="CS45" i="82"/>
  <c r="DB45" i="82"/>
  <c r="DF45" i="82"/>
  <c r="CK46" i="82"/>
  <c r="DJ46" i="82" s="1"/>
  <c r="CC46" i="82"/>
  <c r="CP46" i="82"/>
  <c r="CT46" i="82"/>
  <c r="CY46" i="82"/>
  <c r="DC46" i="82"/>
  <c r="DG46" i="82"/>
  <c r="BY48" i="82"/>
  <c r="CC48" i="82"/>
  <c r="CG48" i="82"/>
  <c r="CP48" i="82"/>
  <c r="CT48" i="82"/>
  <c r="CY48" i="82"/>
  <c r="DC48" i="82"/>
  <c r="DG48" i="82"/>
  <c r="CY49" i="82"/>
  <c r="BY50" i="82"/>
  <c r="CC50" i="82"/>
  <c r="CG50" i="82"/>
  <c r="CY50" i="82"/>
  <c r="DG50" i="82"/>
  <c r="CM51" i="82"/>
  <c r="CQ51" i="82"/>
  <c r="CU51" i="82"/>
  <c r="CB52" i="82"/>
  <c r="CF52" i="82"/>
  <c r="CJ52" i="82"/>
  <c r="CO52" i="82"/>
  <c r="CS52" i="82"/>
  <c r="CW52" i="82"/>
  <c r="DB52" i="82"/>
  <c r="DF52" i="82"/>
  <c r="CT53" i="82"/>
  <c r="CY53" i="82"/>
  <c r="DC53" i="82"/>
  <c r="DG53" i="82"/>
  <c r="CF56" i="82"/>
  <c r="CJ56" i="82"/>
  <c r="CO56" i="82"/>
  <c r="CS56" i="82"/>
  <c r="CW56" i="82"/>
  <c r="DB56" i="82"/>
  <c r="DF56" i="82"/>
  <c r="CO57" i="82"/>
  <c r="CW57" i="82"/>
  <c r="DE57" i="82"/>
  <c r="BZ57" i="82"/>
  <c r="CD57" i="82"/>
  <c r="CH57" i="82"/>
  <c r="BY58" i="82"/>
  <c r="CC58" i="82"/>
  <c r="DB61" i="82"/>
  <c r="CD67" i="82"/>
  <c r="CH67" i="82"/>
  <c r="CH30" i="82"/>
  <c r="CP30" i="82"/>
  <c r="CT30" i="82"/>
  <c r="CX30" i="82"/>
  <c r="DB30" i="82"/>
  <c r="DF30" i="82"/>
  <c r="BZ31" i="82"/>
  <c r="CD31" i="82"/>
  <c r="CH31" i="82"/>
  <c r="CP31" i="82"/>
  <c r="CT31" i="82"/>
  <c r="CX31" i="82"/>
  <c r="DB31" i="82"/>
  <c r="DF31" i="82"/>
  <c r="BZ32" i="82"/>
  <c r="CD32" i="82"/>
  <c r="CH32" i="82"/>
  <c r="CZ32" i="82"/>
  <c r="CO33" i="82"/>
  <c r="CW33" i="82"/>
  <c r="DB33" i="82"/>
  <c r="DF33" i="82"/>
  <c r="CB35" i="82"/>
  <c r="CF35" i="82"/>
  <c r="CJ35" i="82"/>
  <c r="CN35" i="82"/>
  <c r="CR35" i="82"/>
  <c r="CV35" i="82"/>
  <c r="CZ35" i="82"/>
  <c r="DD35" i="82"/>
  <c r="BY36" i="82"/>
  <c r="CC36" i="82"/>
  <c r="CG36" i="82"/>
  <c r="CK36" i="82"/>
  <c r="DJ36" i="82" s="1"/>
  <c r="CO36" i="82"/>
  <c r="CS36" i="82"/>
  <c r="CW36" i="82"/>
  <c r="DA36" i="82"/>
  <c r="DE36" i="82"/>
  <c r="BZ37" i="82"/>
  <c r="CD37" i="82"/>
  <c r="CH37" i="82"/>
  <c r="CP37" i="82"/>
  <c r="CT37" i="82"/>
  <c r="CX37" i="82"/>
  <c r="BY39" i="82"/>
  <c r="CC39" i="82"/>
  <c r="CG39" i="82"/>
  <c r="CP39" i="82"/>
  <c r="CT39" i="82"/>
  <c r="CY39" i="82"/>
  <c r="DC39" i="82"/>
  <c r="DG39" i="82"/>
  <c r="CA40" i="82"/>
  <c r="CE40" i="82"/>
  <c r="CI40" i="82"/>
  <c r="CN40" i="82"/>
  <c r="CR40" i="82"/>
  <c r="CV40" i="82"/>
  <c r="DA40" i="82"/>
  <c r="DE40" i="82"/>
  <c r="BY40" i="82"/>
  <c r="CA41" i="82"/>
  <c r="CE41" i="82"/>
  <c r="CI41" i="82"/>
  <c r="CN41" i="82"/>
  <c r="CR41" i="82"/>
  <c r="CV41" i="82"/>
  <c r="DE41" i="82"/>
  <c r="BY41" i="82"/>
  <c r="CO42" i="82"/>
  <c r="CS42" i="82"/>
  <c r="DB42" i="82"/>
  <c r="DF42" i="82"/>
  <c r="CA43" i="82"/>
  <c r="CE43" i="82"/>
  <c r="CI43" i="82"/>
  <c r="DA43" i="82"/>
  <c r="DE43" i="82"/>
  <c r="CK44" i="82"/>
  <c r="DJ44" i="82" s="1"/>
  <c r="CC44" i="82"/>
  <c r="CG44" i="82"/>
  <c r="CP44" i="82"/>
  <c r="CT44" i="82"/>
  <c r="CY44" i="82"/>
  <c r="DC44" i="82"/>
  <c r="DG44" i="82"/>
  <c r="CK45" i="82"/>
  <c r="DJ45" i="82" s="1"/>
  <c r="CC45" i="82"/>
  <c r="CP45" i="82"/>
  <c r="CT45" i="82"/>
  <c r="CY45" i="82"/>
  <c r="DC45" i="82"/>
  <c r="DG45" i="82"/>
  <c r="BZ46" i="82"/>
  <c r="CD46" i="82"/>
  <c r="CH46" i="82"/>
  <c r="CM46" i="82"/>
  <c r="CQ46" i="82"/>
  <c r="CU46" i="82"/>
  <c r="CZ46" i="82"/>
  <c r="DD46" i="82"/>
  <c r="BZ48" i="82"/>
  <c r="CD48" i="82"/>
  <c r="CH48" i="82"/>
  <c r="CM48" i="82"/>
  <c r="CQ48" i="82"/>
  <c r="CU48" i="82"/>
  <c r="CM49" i="82"/>
  <c r="CQ49" i="82"/>
  <c r="CU49" i="82"/>
  <c r="CZ49" i="82"/>
  <c r="BZ50" i="82"/>
  <c r="CD50" i="82"/>
  <c r="CH50" i="82"/>
  <c r="CM50" i="82"/>
  <c r="CQ50" i="82"/>
  <c r="CU50" i="82"/>
  <c r="CZ50" i="82"/>
  <c r="DD50" i="82"/>
  <c r="CA51" i="82"/>
  <c r="CE51" i="82"/>
  <c r="CI51" i="82"/>
  <c r="CN51" i="82"/>
  <c r="CR51" i="82"/>
  <c r="CV51" i="82"/>
  <c r="BY52" i="82"/>
  <c r="CC52" i="82"/>
  <c r="CG52" i="82"/>
  <c r="CP52" i="82"/>
  <c r="CT52" i="82"/>
  <c r="BZ53" i="82"/>
  <c r="CD53" i="82"/>
  <c r="CH53" i="82"/>
  <c r="CM53" i="82"/>
  <c r="CQ53" i="82"/>
  <c r="CU53" i="82"/>
  <c r="CZ53" i="82"/>
  <c r="DD53" i="82"/>
  <c r="BY56" i="82"/>
  <c r="CC56" i="82"/>
  <c r="CG56" i="82"/>
  <c r="CB66" i="82"/>
  <c r="CF66" i="82"/>
  <c r="CJ66" i="82"/>
  <c r="CJ58" i="82"/>
  <c r="CO58" i="82"/>
  <c r="CS58" i="82"/>
  <c r="CW58" i="82"/>
  <c r="DB58" i="82"/>
  <c r="DF58" i="82"/>
  <c r="CX59" i="82"/>
  <c r="CP59" i="82"/>
  <c r="CT59" i="82"/>
  <c r="CY59" i="82"/>
  <c r="DC59" i="82"/>
  <c r="DG59" i="82"/>
  <c r="BZ60" i="82"/>
  <c r="CD60" i="82"/>
  <c r="CH60" i="82"/>
  <c r="CZ60" i="82"/>
  <c r="DD60" i="82"/>
  <c r="CB61" i="82"/>
  <c r="CF61" i="82"/>
  <c r="CJ61" i="82"/>
  <c r="DF61" i="82"/>
  <c r="BY62" i="82"/>
  <c r="CC62" i="82"/>
  <c r="CG62" i="82"/>
  <c r="CP62" i="82"/>
  <c r="CT62" i="82"/>
  <c r="BZ63" i="82"/>
  <c r="CD63" i="82"/>
  <c r="CH63" i="82"/>
  <c r="CM63" i="82"/>
  <c r="CQ63" i="82"/>
  <c r="CU63" i="82"/>
  <c r="CZ63" i="82"/>
  <c r="DD63" i="82"/>
  <c r="CB64" i="82"/>
  <c r="CF64" i="82"/>
  <c r="CJ64" i="82"/>
  <c r="CO64" i="82"/>
  <c r="CS64" i="82"/>
  <c r="CW64" i="82"/>
  <c r="BY65" i="82"/>
  <c r="CC65" i="82"/>
  <c r="CG65" i="82"/>
  <c r="CP65" i="82"/>
  <c r="CT65" i="82"/>
  <c r="CK66" i="82"/>
  <c r="CC66" i="82"/>
  <c r="CG66" i="82"/>
  <c r="CP66" i="82"/>
  <c r="CT66" i="82"/>
  <c r="CY66" i="82"/>
  <c r="DC66" i="82"/>
  <c r="DG66" i="82"/>
  <c r="CA67" i="82"/>
  <c r="CE67" i="82"/>
  <c r="CI67" i="82"/>
  <c r="CN67" i="82"/>
  <c r="CR67" i="82"/>
  <c r="CV67" i="82"/>
  <c r="DA67" i="82"/>
  <c r="DE67" i="82"/>
  <c r="BY78" i="82"/>
  <c r="CC78" i="82"/>
  <c r="CG78" i="82"/>
  <c r="CK78" i="82"/>
  <c r="CO78" i="82"/>
  <c r="CS78" i="82"/>
  <c r="CW78" i="82"/>
  <c r="DA78" i="82"/>
  <c r="DE78" i="82"/>
  <c r="CC88" i="82"/>
  <c r="CG58" i="82"/>
  <c r="BZ59" i="82"/>
  <c r="CD59" i="82"/>
  <c r="CH59" i="82"/>
  <c r="CM59" i="82"/>
  <c r="CQ59" i="82"/>
  <c r="CU59" i="82"/>
  <c r="CZ59" i="82"/>
  <c r="DD59" i="82"/>
  <c r="CN60" i="82"/>
  <c r="CR60" i="82"/>
  <c r="DA60" i="82"/>
  <c r="DE60" i="82"/>
  <c r="CP61" i="82"/>
  <c r="CT61" i="82"/>
  <c r="CY61" i="82"/>
  <c r="DC61" i="82"/>
  <c r="DG61" i="82"/>
  <c r="BZ62" i="82"/>
  <c r="CD62" i="82"/>
  <c r="CH62" i="82"/>
  <c r="CZ62" i="82"/>
  <c r="DD62" i="82"/>
  <c r="CA63" i="82"/>
  <c r="CE63" i="82"/>
  <c r="CI63" i="82"/>
  <c r="CN63" i="82"/>
  <c r="CR63" i="82"/>
  <c r="CV63" i="82"/>
  <c r="BY64" i="82"/>
  <c r="CC64" i="82"/>
  <c r="CG64" i="82"/>
  <c r="BZ65" i="82"/>
  <c r="CD65" i="82"/>
  <c r="CH65" i="82"/>
  <c r="CZ65" i="82"/>
  <c r="DD65" i="82"/>
  <c r="BZ66" i="82"/>
  <c r="CD66" i="82"/>
  <c r="CH66" i="82"/>
  <c r="CM66" i="82"/>
  <c r="CQ66" i="82"/>
  <c r="CU66" i="82"/>
  <c r="CZ66" i="82"/>
  <c r="DD66" i="82"/>
  <c r="CB67" i="82"/>
  <c r="CF67" i="82"/>
  <c r="CJ67" i="82"/>
  <c r="CO67" i="82"/>
  <c r="CS67" i="82"/>
  <c r="CW67" i="82"/>
  <c r="DB67" i="82"/>
  <c r="BY77" i="82"/>
  <c r="CC77" i="82"/>
  <c r="CG77" i="82"/>
  <c r="CK77" i="82"/>
  <c r="CO77" i="82"/>
  <c r="DE77" i="82"/>
  <c r="CZ58" i="82"/>
  <c r="DD58" i="82"/>
  <c r="CA59" i="82"/>
  <c r="CE59" i="82"/>
  <c r="CI59" i="82"/>
  <c r="CN59" i="82"/>
  <c r="CR59" i="82"/>
  <c r="CV59" i="82"/>
  <c r="CL59" i="82"/>
  <c r="CL61" i="82" s="1"/>
  <c r="CB60" i="82"/>
  <c r="CF60" i="82"/>
  <c r="CJ60" i="82"/>
  <c r="CO60" i="82"/>
  <c r="CS60" i="82"/>
  <c r="CW60" i="82"/>
  <c r="DB60" i="82"/>
  <c r="DF60" i="82"/>
  <c r="BZ61" i="82"/>
  <c r="CD61" i="82"/>
  <c r="CH61" i="82"/>
  <c r="CM61" i="82"/>
  <c r="CQ61" i="82"/>
  <c r="CU61" i="82"/>
  <c r="CZ61" i="82"/>
  <c r="DD61" i="82"/>
  <c r="CN62" i="82"/>
  <c r="CR62" i="82"/>
  <c r="DA62" i="82"/>
  <c r="DE62" i="82"/>
  <c r="CB63" i="82"/>
  <c r="CF63" i="82"/>
  <c r="CJ63" i="82"/>
  <c r="DF63" i="82"/>
  <c r="CN65" i="82"/>
  <c r="CR65" i="82"/>
  <c r="DA65" i="82"/>
  <c r="DE65" i="82"/>
  <c r="CA66" i="82"/>
  <c r="CE66" i="82"/>
  <c r="CI66" i="82"/>
  <c r="CN66" i="82"/>
  <c r="CR66" i="82"/>
  <c r="CV66" i="82"/>
  <c r="DE66" i="82"/>
  <c r="BY67" i="82"/>
  <c r="CC67" i="82"/>
  <c r="CG67" i="82"/>
  <c r="CT67" i="82"/>
  <c r="CY67" i="82"/>
  <c r="DC67" i="82"/>
  <c r="DG67" i="82"/>
  <c r="CB78" i="82"/>
  <c r="CF78" i="82"/>
  <c r="CJ78" i="82"/>
  <c r="CN78" i="82"/>
  <c r="CR78" i="82"/>
  <c r="CV78" i="82"/>
  <c r="CZ78" i="82"/>
  <c r="DD78" i="82"/>
  <c r="BY79" i="82"/>
  <c r="CC79" i="82"/>
  <c r="CG79" i="82"/>
  <c r="CK79" i="82"/>
  <c r="CO79" i="82"/>
  <c r="CS79" i="82"/>
  <c r="CW79" i="82"/>
  <c r="DA79" i="82"/>
  <c r="DE79" i="82"/>
  <c r="BZ80" i="82"/>
  <c r="CD80" i="82"/>
  <c r="CH80" i="82"/>
  <c r="CL80" i="82"/>
  <c r="CP80" i="82"/>
  <c r="CT80" i="82"/>
  <c r="CX80" i="82"/>
  <c r="DB80" i="82"/>
  <c r="DF80" i="82"/>
  <c r="CA81" i="82"/>
  <c r="BZ81" i="82"/>
  <c r="CD81" i="82"/>
  <c r="CH81" i="82"/>
  <c r="CL81" i="82"/>
  <c r="CP81" i="82"/>
  <c r="CT81" i="82"/>
  <c r="CX81" i="82"/>
  <c r="DB81" i="82"/>
  <c r="DF81" i="82"/>
  <c r="CB82" i="82"/>
  <c r="CF82" i="82"/>
  <c r="CJ82" i="82"/>
  <c r="CN82" i="82"/>
  <c r="CR82" i="82"/>
  <c r="CV82" i="82"/>
  <c r="CZ82" i="82"/>
  <c r="DD82" i="82"/>
  <c r="BY83" i="82"/>
  <c r="CC83" i="82"/>
  <c r="CG83" i="82"/>
  <c r="CK83" i="82"/>
  <c r="CO83" i="82"/>
  <c r="CS83" i="82"/>
  <c r="CW83" i="82"/>
  <c r="DA83" i="82"/>
  <c r="DE83" i="82"/>
  <c r="CA85" i="82"/>
  <c r="CE85" i="82"/>
  <c r="CI85" i="82"/>
  <c r="CM85" i="82"/>
  <c r="CQ85" i="82"/>
  <c r="CU85" i="82"/>
  <c r="CY85" i="82"/>
  <c r="DC85" i="82"/>
  <c r="DG85" i="82"/>
  <c r="BY86" i="82"/>
  <c r="CC86" i="82"/>
  <c r="CG86" i="82"/>
  <c r="CK86" i="82"/>
  <c r="CO86" i="82"/>
  <c r="CS86" i="82"/>
  <c r="CW86" i="82"/>
  <c r="DA86" i="82"/>
  <c r="DE86" i="82"/>
  <c r="CA88" i="82"/>
  <c r="BZ90" i="82"/>
  <c r="CD90" i="82"/>
  <c r="CH90" i="82"/>
  <c r="CL90" i="82"/>
  <c r="CP90" i="82"/>
  <c r="CT90" i="82"/>
  <c r="CX90" i="82"/>
  <c r="DB90" i="82"/>
  <c r="DF90" i="82"/>
  <c r="CB100" i="82"/>
  <c r="CF100" i="82"/>
  <c r="CJ100" i="82"/>
  <c r="CN100" i="82"/>
  <c r="CR100" i="82"/>
  <c r="CV100" i="82"/>
  <c r="CZ100" i="82"/>
  <c r="DD100" i="82"/>
  <c r="BY101" i="82"/>
  <c r="CC101" i="82"/>
  <c r="CG101" i="82"/>
  <c r="CK101" i="82"/>
  <c r="CO101" i="82"/>
  <c r="CS101" i="82"/>
  <c r="CW101" i="82"/>
  <c r="DA101" i="82"/>
  <c r="DE101" i="82"/>
  <c r="CA102" i="82"/>
  <c r="CE102" i="82"/>
  <c r="CI102" i="82"/>
  <c r="CM102" i="82"/>
  <c r="CQ102" i="82"/>
  <c r="CU102" i="82"/>
  <c r="DC102" i="82"/>
  <c r="DG102" i="82"/>
  <c r="CJ103" i="82"/>
  <c r="CN103" i="82"/>
  <c r="CZ103" i="82"/>
  <c r="CA105" i="82"/>
  <c r="CE105" i="82"/>
  <c r="CM105" i="82"/>
  <c r="CY105" i="82"/>
  <c r="BZ106" i="82"/>
  <c r="CH106" i="82"/>
  <c r="CP106" i="82"/>
  <c r="CX106" i="82"/>
  <c r="DF106" i="82"/>
  <c r="AK125" i="82"/>
  <c r="BC125" i="82"/>
  <c r="BS125" i="82"/>
  <c r="CP113" i="82"/>
  <c r="CX113" i="82"/>
  <c r="E108" i="82"/>
  <c r="I108" i="82"/>
  <c r="M108" i="82"/>
  <c r="Q108" i="82"/>
  <c r="U108" i="82"/>
  <c r="Y108" i="82"/>
  <c r="AC108" i="82"/>
  <c r="AG108" i="82"/>
  <c r="AK108" i="82"/>
  <c r="P108" i="82"/>
  <c r="BZ82" i="82"/>
  <c r="CD82" i="82"/>
  <c r="CH82" i="82"/>
  <c r="CL82" i="82"/>
  <c r="CP82" i="82"/>
  <c r="CT82" i="82"/>
  <c r="CX82" i="82"/>
  <c r="DB82" i="82"/>
  <c r="DF82" i="82"/>
  <c r="CA83" i="82"/>
  <c r="CE83" i="82"/>
  <c r="CI83" i="82"/>
  <c r="CM83" i="82"/>
  <c r="CQ83" i="82"/>
  <c r="CU83" i="82"/>
  <c r="CY83" i="82"/>
  <c r="DC83" i="82"/>
  <c r="DG83" i="82"/>
  <c r="BY85" i="82"/>
  <c r="CC85" i="82"/>
  <c r="CG85" i="82"/>
  <c r="CK85" i="82"/>
  <c r="CO85" i="82"/>
  <c r="CS85" i="82"/>
  <c r="CW85" i="82"/>
  <c r="DA85" i="82"/>
  <c r="DE85" i="82"/>
  <c r="CB87" i="82"/>
  <c r="CF87" i="82"/>
  <c r="CJ87" i="82"/>
  <c r="CN87" i="82"/>
  <c r="CR87" i="82"/>
  <c r="CV87" i="82"/>
  <c r="CZ87" i="82"/>
  <c r="DD87" i="82"/>
  <c r="BZ89" i="82"/>
  <c r="CB90" i="82"/>
  <c r="CF90" i="82"/>
  <c r="CJ90" i="82"/>
  <c r="CN90" i="82"/>
  <c r="CR90" i="82"/>
  <c r="CV90" i="82"/>
  <c r="CZ90" i="82"/>
  <c r="DD90" i="82"/>
  <c r="CA98" i="82"/>
  <c r="CE98" i="82"/>
  <c r="CI98" i="82"/>
  <c r="CM98" i="82"/>
  <c r="CQ98" i="82"/>
  <c r="CU98" i="82"/>
  <c r="CY98" i="82"/>
  <c r="DC98" i="82"/>
  <c r="DG98" i="82"/>
  <c r="BZ100" i="82"/>
  <c r="CD100" i="82"/>
  <c r="CH100" i="82"/>
  <c r="CL100" i="82"/>
  <c r="CP100" i="82"/>
  <c r="CT100" i="82"/>
  <c r="CX100" i="82"/>
  <c r="DB100" i="82"/>
  <c r="DF100" i="82"/>
  <c r="CA101" i="82"/>
  <c r="CE101" i="82"/>
  <c r="CI101" i="82"/>
  <c r="CM101" i="82"/>
  <c r="CQ101" i="82"/>
  <c r="CU101" i="82"/>
  <c r="CY101" i="82"/>
  <c r="DC101" i="82"/>
  <c r="DG101" i="82"/>
  <c r="CC102" i="82"/>
  <c r="CS102" i="82"/>
  <c r="CA106" i="82"/>
  <c r="CE106" i="82"/>
  <c r="CI106" i="82"/>
  <c r="CM106" i="82"/>
  <c r="CQ106" i="82"/>
  <c r="CU106" i="82"/>
  <c r="CY106" i="82"/>
  <c r="DC106" i="82"/>
  <c r="DG106" i="82"/>
  <c r="CA114" i="82"/>
  <c r="CE114" i="82"/>
  <c r="CI114" i="82"/>
  <c r="CM114" i="82"/>
  <c r="CQ114" i="82"/>
  <c r="CU114" i="82"/>
  <c r="CY114" i="82"/>
  <c r="DC114" i="82"/>
  <c r="DG114" i="82"/>
  <c r="DA102" i="82"/>
  <c r="CA104" i="82"/>
  <c r="CE104" i="82"/>
  <c r="CI104" i="82"/>
  <c r="CM104" i="82"/>
  <c r="CQ104" i="82"/>
  <c r="CU104" i="82"/>
  <c r="CY104" i="82"/>
  <c r="DC104" i="82"/>
  <c r="DG104" i="82"/>
  <c r="CB105" i="82"/>
  <c r="CF105" i="82"/>
  <c r="CJ105" i="82"/>
  <c r="CN105" i="82"/>
  <c r="CR105" i="82"/>
  <c r="CV105" i="82"/>
  <c r="C125" i="82"/>
  <c r="G125" i="82"/>
  <c r="K125" i="82"/>
  <c r="O125" i="82"/>
  <c r="S125" i="82"/>
  <c r="W125" i="82"/>
  <c r="AA125" i="82"/>
  <c r="AE125" i="82"/>
  <c r="AI125" i="82"/>
  <c r="AS125" i="82"/>
  <c r="BA125" i="82"/>
  <c r="BI125" i="82"/>
  <c r="BQ125" i="82"/>
  <c r="CL112" i="82"/>
  <c r="CP112" i="82"/>
  <c r="CT112" i="82"/>
  <c r="CX112" i="82"/>
  <c r="DB112" i="82"/>
  <c r="DF112" i="82"/>
  <c r="BY113" i="82"/>
  <c r="CC113" i="82"/>
  <c r="CG113" i="82"/>
  <c r="CK113" i="82"/>
  <c r="CO113" i="82"/>
  <c r="CS113" i="82"/>
  <c r="CW113" i="82"/>
  <c r="DA113" i="82"/>
  <c r="DE113" i="82"/>
  <c r="CP102" i="82"/>
  <c r="DB102" i="82"/>
  <c r="DF102" i="82"/>
  <c r="CA103" i="82"/>
  <c r="CE103" i="82"/>
  <c r="CI103" i="82"/>
  <c r="CM103" i="82"/>
  <c r="CQ103" i="82"/>
  <c r="CU103" i="82"/>
  <c r="CY103" i="82"/>
  <c r="DC103" i="82"/>
  <c r="DG103" i="82"/>
  <c r="CD105" i="82"/>
  <c r="CL105" i="82"/>
  <c r="CT105" i="82"/>
  <c r="BN125" i="82"/>
  <c r="CY111" i="82"/>
  <c r="CD113" i="82"/>
  <c r="CL113" i="82"/>
  <c r="CT113" i="82"/>
  <c r="DB113" i="82"/>
  <c r="CA116" i="82"/>
  <c r="BY123" i="82"/>
  <c r="CC123" i="82"/>
  <c r="CK123" i="82"/>
  <c r="CO123" i="82"/>
  <c r="CS123" i="82"/>
  <c r="DA123" i="82"/>
  <c r="DE123" i="82"/>
  <c r="CB117" i="82"/>
  <c r="CF117" i="82"/>
  <c r="CJ117" i="82"/>
  <c r="CN117" i="82"/>
  <c r="CR117" i="82"/>
  <c r="CV117" i="82"/>
  <c r="CZ117" i="82"/>
  <c r="DD117" i="82"/>
  <c r="BY118" i="82"/>
  <c r="CC118" i="82"/>
  <c r="CG118" i="82"/>
  <c r="CK118" i="82"/>
  <c r="CO118" i="82"/>
  <c r="CS118" i="82"/>
  <c r="CW118" i="82"/>
  <c r="DA118" i="82"/>
  <c r="DE118" i="82"/>
  <c r="BZ119" i="82"/>
  <c r="CD119" i="82"/>
  <c r="CH119" i="82"/>
  <c r="CL119" i="82"/>
  <c r="CP119" i="82"/>
  <c r="CT119" i="82"/>
  <c r="CX119" i="82"/>
  <c r="DB119" i="82"/>
  <c r="DF119" i="82"/>
  <c r="CA120" i="82"/>
  <c r="CE120" i="82"/>
  <c r="CI120" i="82"/>
  <c r="CM120" i="82"/>
  <c r="CQ120" i="82"/>
  <c r="CU120" i="82"/>
  <c r="CY120" i="82"/>
  <c r="DC120" i="82"/>
  <c r="DG120" i="82"/>
  <c r="CE116" i="82"/>
  <c r="CI116" i="82"/>
  <c r="CM116" i="82"/>
  <c r="CQ116" i="82"/>
  <c r="CU116" i="82"/>
  <c r="CY116" i="82"/>
  <c r="DC116" i="82"/>
  <c r="DG116" i="82"/>
  <c r="BZ121" i="82"/>
  <c r="CD121" i="82"/>
  <c r="CH121" i="82"/>
  <c r="CL121" i="82"/>
  <c r="CP121" i="82"/>
  <c r="CT121" i="82"/>
  <c r="CX121" i="82"/>
  <c r="DB121" i="82"/>
  <c r="DF121" i="82"/>
  <c r="CA122" i="82"/>
  <c r="CE122" i="82"/>
  <c r="CI122" i="82"/>
  <c r="CM122" i="82"/>
  <c r="CQ122" i="82"/>
  <c r="CU122" i="82"/>
  <c r="CY122" i="82"/>
  <c r="DC122" i="82"/>
  <c r="DG122" i="82"/>
  <c r="CB123" i="82"/>
  <c r="CF123" i="82"/>
  <c r="CJ123" i="82"/>
  <c r="CN123" i="82"/>
  <c r="CR123" i="82"/>
  <c r="CV123" i="82"/>
  <c r="CZ123" i="82"/>
  <c r="DD123" i="82"/>
  <c r="BY124" i="82"/>
  <c r="CC124" i="82"/>
  <c r="CG124" i="82"/>
  <c r="CK124" i="82"/>
  <c r="CW124" i="82"/>
  <c r="DA124" i="82"/>
  <c r="F142" i="82"/>
  <c r="J142" i="82"/>
  <c r="N142" i="82"/>
  <c r="R142" i="82"/>
  <c r="V142" i="82"/>
  <c r="Z142" i="82"/>
  <c r="AD142" i="82"/>
  <c r="AH142" i="82"/>
  <c r="AN142" i="82"/>
  <c r="AR142" i="82"/>
  <c r="AV142" i="82"/>
  <c r="AZ142" i="82"/>
  <c r="BD142" i="82"/>
  <c r="BH142" i="82"/>
  <c r="BL142" i="82"/>
  <c r="BP142" i="82"/>
  <c r="BT142" i="82"/>
  <c r="L142" i="82"/>
  <c r="BB142" i="82"/>
  <c r="BZ117" i="82"/>
  <c r="CD117" i="82"/>
  <c r="CH117" i="82"/>
  <c r="CL117" i="82"/>
  <c r="CP117" i="82"/>
  <c r="CT117" i="82"/>
  <c r="CX117" i="82"/>
  <c r="DB117" i="82"/>
  <c r="DF117" i="82"/>
  <c r="CA118" i="82"/>
  <c r="CE118" i="82"/>
  <c r="CI118" i="82"/>
  <c r="CM118" i="82"/>
  <c r="CQ118" i="82"/>
  <c r="CU118" i="82"/>
  <c r="CY118" i="82"/>
  <c r="DC118" i="82"/>
  <c r="DG118" i="82"/>
  <c r="CB119" i="82"/>
  <c r="CF119" i="82"/>
  <c r="CJ119" i="82"/>
  <c r="CN119" i="82"/>
  <c r="CR119" i="82"/>
  <c r="CV119" i="82"/>
  <c r="CZ119" i="82"/>
  <c r="DD119" i="82"/>
  <c r="BY120" i="82"/>
  <c r="CC120" i="82"/>
  <c r="CG120" i="82"/>
  <c r="CK120" i="82"/>
  <c r="CO120" i="82"/>
  <c r="CS120" i="82"/>
  <c r="CW120" i="82"/>
  <c r="DA120" i="82"/>
  <c r="DE120" i="82"/>
  <c r="CB122" i="82"/>
  <c r="CF122" i="82"/>
  <c r="CJ122" i="82"/>
  <c r="CN122" i="82"/>
  <c r="CR122" i="82"/>
  <c r="CV122" i="82"/>
  <c r="CZ122" i="82"/>
  <c r="DD122" i="82"/>
  <c r="BZ124" i="82"/>
  <c r="CD124" i="82"/>
  <c r="CH124" i="82"/>
  <c r="CL124" i="82"/>
  <c r="CP124" i="82"/>
  <c r="CX124" i="82"/>
  <c r="DB124" i="82"/>
  <c r="DF124" i="82"/>
  <c r="D182" i="82"/>
  <c r="H182" i="82"/>
  <c r="L182" i="82"/>
  <c r="P182" i="82"/>
  <c r="T182" i="82"/>
  <c r="X182" i="82"/>
  <c r="AB182" i="82"/>
  <c r="AF182" i="82"/>
  <c r="AJ182" i="82"/>
  <c r="F182" i="82"/>
  <c r="J182" i="82"/>
  <c r="N182" i="82"/>
  <c r="R182" i="82"/>
  <c r="V182" i="82"/>
  <c r="Z182" i="82"/>
  <c r="AD182" i="82"/>
  <c r="AH182" i="82"/>
  <c r="BM2" i="82"/>
  <c r="O76" i="82"/>
  <c r="AZ2" i="82"/>
  <c r="DB20" i="82"/>
  <c r="DF20" i="82"/>
  <c r="CL21" i="82"/>
  <c r="CX23" i="82" s="1"/>
  <c r="CP21" i="82"/>
  <c r="CT21" i="82"/>
  <c r="DB24" i="82"/>
  <c r="DF24" i="82"/>
  <c r="CP25" i="82"/>
  <c r="CT25" i="82"/>
  <c r="CZ27" i="82"/>
  <c r="DD27" i="82"/>
  <c r="BZ17" i="82"/>
  <c r="CD17" i="82"/>
  <c r="CH17" i="82"/>
  <c r="CL17" i="82"/>
  <c r="CP17" i="82"/>
  <c r="DB19" i="82"/>
  <c r="DF19" i="82"/>
  <c r="CL20" i="82"/>
  <c r="CL22" i="82" s="1"/>
  <c r="CP20" i="82"/>
  <c r="CT20" i="82"/>
  <c r="BZ21" i="82"/>
  <c r="CD21" i="82"/>
  <c r="CH21" i="82"/>
  <c r="DB23" i="82"/>
  <c r="DF23" i="82"/>
  <c r="CP24" i="82"/>
  <c r="CT24" i="82"/>
  <c r="BZ25" i="82"/>
  <c r="CD25" i="82"/>
  <c r="CH25" i="82"/>
  <c r="CB27" i="82"/>
  <c r="CF27" i="82"/>
  <c r="CJ27" i="82"/>
  <c r="CN27" i="82"/>
  <c r="CR27" i="82"/>
  <c r="CV27" i="82"/>
  <c r="BY27" i="82"/>
  <c r="CO27" i="82"/>
  <c r="DE27" i="82"/>
  <c r="CZ28" i="82"/>
  <c r="DD28" i="82"/>
  <c r="CC29" i="82"/>
  <c r="CB30" i="82"/>
  <c r="CF30" i="82"/>
  <c r="CJ30" i="82"/>
  <c r="CN30" i="82"/>
  <c r="CR30" i="82"/>
  <c r="CV30" i="82"/>
  <c r="CZ30" i="82"/>
  <c r="DD30" i="82"/>
  <c r="CC27" i="82"/>
  <c r="CS27" i="82"/>
  <c r="CB28" i="82"/>
  <c r="CF28" i="82"/>
  <c r="CJ28" i="82"/>
  <c r="CN28" i="82"/>
  <c r="CR28" i="82"/>
  <c r="CV28" i="82"/>
  <c r="BY28" i="82"/>
  <c r="BZ19" i="82"/>
  <c r="CD19" i="82"/>
  <c r="DB21" i="82"/>
  <c r="DF21" i="82"/>
  <c r="BZ23" i="82"/>
  <c r="CD23" i="82"/>
  <c r="DB25" i="82"/>
  <c r="DF25" i="82"/>
  <c r="CG27" i="82"/>
  <c r="CB29" i="82"/>
  <c r="CF29" i="82"/>
  <c r="CJ29" i="82"/>
  <c r="CN29" i="82"/>
  <c r="CR29" i="82"/>
  <c r="CV29" i="82"/>
  <c r="CZ29" i="82"/>
  <c r="DD29" i="82"/>
  <c r="CK29" i="82"/>
  <c r="DJ29" i="82" s="1"/>
  <c r="CK32" i="82"/>
  <c r="DJ32" i="82" s="1"/>
  <c r="CK39" i="82"/>
  <c r="DJ39" i="82" s="1"/>
  <c r="CK43" i="82"/>
  <c r="DJ43" i="82" s="1"/>
  <c r="CK48" i="82"/>
  <c r="DB49" i="82"/>
  <c r="CK51" i="82"/>
  <c r="CY52" i="82"/>
  <c r="DC52" i="82"/>
  <c r="DG52" i="82"/>
  <c r="CO53" i="82"/>
  <c r="CS53" i="82"/>
  <c r="CW53" i="82"/>
  <c r="DA53" i="82"/>
  <c r="DE53" i="82"/>
  <c r="CI99" i="82"/>
  <c r="AX108" i="82"/>
  <c r="CK19" i="82"/>
  <c r="DJ19" i="82" s="1"/>
  <c r="CK20" i="82"/>
  <c r="DJ20" i="82" s="1"/>
  <c r="CK21" i="82"/>
  <c r="DJ21" i="82" s="1"/>
  <c r="CK22" i="82"/>
  <c r="DJ22" i="82" s="1"/>
  <c r="CK23" i="82"/>
  <c r="DJ23" i="82" s="1"/>
  <c r="CK24" i="82"/>
  <c r="DJ24" i="82" s="1"/>
  <c r="CK25" i="82"/>
  <c r="CI32" i="82"/>
  <c r="CM32" i="82"/>
  <c r="CQ32" i="82"/>
  <c r="CU32" i="82"/>
  <c r="CY32" i="82"/>
  <c r="DC32" i="82"/>
  <c r="DG32" i="82"/>
  <c r="BY33" i="82"/>
  <c r="CA34" i="82"/>
  <c r="CE34" i="82"/>
  <c r="CI34" i="82"/>
  <c r="CM34" i="82"/>
  <c r="CQ34" i="82"/>
  <c r="CU34" i="82"/>
  <c r="CY34" i="82"/>
  <c r="CK38" i="82"/>
  <c r="DJ38" i="82" s="1"/>
  <c r="CP38" i="82"/>
  <c r="CT38" i="82"/>
  <c r="CZ39" i="82"/>
  <c r="DD39" i="82"/>
  <c r="CB42" i="82"/>
  <c r="CF42" i="82"/>
  <c r="CJ42" i="82"/>
  <c r="CN42" i="82"/>
  <c r="CR42" i="82"/>
  <c r="CV42" i="82"/>
  <c r="BY42" i="82"/>
  <c r="CZ43" i="82"/>
  <c r="DD43" i="82"/>
  <c r="CB46" i="82"/>
  <c r="CF46" i="82"/>
  <c r="CJ46" i="82"/>
  <c r="CN46" i="82"/>
  <c r="CR46" i="82"/>
  <c r="CV46" i="82"/>
  <c r="BY46" i="82"/>
  <c r="CZ48" i="82"/>
  <c r="DD48" i="82"/>
  <c r="CK49" i="82"/>
  <c r="CP49" i="82"/>
  <c r="CT49" i="82"/>
  <c r="DB50" i="82"/>
  <c r="DF50" i="82"/>
  <c r="CM52" i="82"/>
  <c r="CQ52" i="82"/>
  <c r="CU52" i="82"/>
  <c r="BY53" i="82"/>
  <c r="CC53" i="82"/>
  <c r="CG53" i="82"/>
  <c r="CY56" i="82"/>
  <c r="DC56" i="82"/>
  <c r="DG56" i="82"/>
  <c r="CS57" i="82"/>
  <c r="DA57" i="82"/>
  <c r="CT77" i="82"/>
  <c r="CX77" i="82"/>
  <c r="DB77" i="82"/>
  <c r="DF77" i="82"/>
  <c r="CA77" i="82"/>
  <c r="CE77" i="82"/>
  <c r="CI77" i="82"/>
  <c r="CM77" i="82"/>
  <c r="CQ77" i="82"/>
  <c r="CU77" i="82"/>
  <c r="CY77" i="82"/>
  <c r="DC77" i="82"/>
  <c r="DG77" i="82"/>
  <c r="CX19" i="82"/>
  <c r="CX20" i="82"/>
  <c r="CX21" i="82"/>
  <c r="CX22" i="82"/>
  <c r="CB34" i="82"/>
  <c r="CF34" i="82"/>
  <c r="CJ34" i="82"/>
  <c r="CN34" i="82"/>
  <c r="CR34" i="82"/>
  <c r="CV34" i="82"/>
  <c r="CB36" i="82"/>
  <c r="CF36" i="82"/>
  <c r="CJ36" i="82"/>
  <c r="CN36" i="82"/>
  <c r="CR36" i="82"/>
  <c r="CV36" i="82"/>
  <c r="CZ36" i="82"/>
  <c r="DD36" i="82"/>
  <c r="BZ38" i="82"/>
  <c r="CD38" i="82"/>
  <c r="CH38" i="82"/>
  <c r="CB39" i="82"/>
  <c r="CF39" i="82"/>
  <c r="CJ39" i="82"/>
  <c r="CN39" i="82"/>
  <c r="CR39" i="82"/>
  <c r="CV39" i="82"/>
  <c r="CZ40" i="82"/>
  <c r="DD40" i="82"/>
  <c r="CB43" i="82"/>
  <c r="CF43" i="82"/>
  <c r="CJ43" i="82"/>
  <c r="CN43" i="82"/>
  <c r="CR43" i="82"/>
  <c r="CV43" i="82"/>
  <c r="CZ44" i="82"/>
  <c r="DD44" i="82"/>
  <c r="CB48" i="82"/>
  <c r="CF48" i="82"/>
  <c r="CJ48" i="82"/>
  <c r="CN48" i="82"/>
  <c r="CR48" i="82"/>
  <c r="CV48" i="82"/>
  <c r="BZ49" i="82"/>
  <c r="CD49" i="82"/>
  <c r="CH49" i="82"/>
  <c r="CP50" i="82"/>
  <c r="CT50" i="82"/>
  <c r="CA52" i="82"/>
  <c r="CE52" i="82"/>
  <c r="CI52" i="82"/>
  <c r="BY57" i="82"/>
  <c r="CC57" i="82"/>
  <c r="CX57" i="82"/>
  <c r="AZ64" i="82"/>
  <c r="CK64" i="82" s="1"/>
  <c r="CK52" i="82"/>
  <c r="CK56" i="82"/>
  <c r="CA57" i="82"/>
  <c r="CE57" i="82"/>
  <c r="CI57" i="82"/>
  <c r="CM57" i="82"/>
  <c r="CQ57" i="82"/>
  <c r="CU57" i="82"/>
  <c r="CY57" i="82"/>
  <c r="DC57" i="82"/>
  <c r="DG57" i="82"/>
  <c r="CL58" i="82"/>
  <c r="CL60" i="82" s="1"/>
  <c r="CP58" i="82"/>
  <c r="CT58" i="82"/>
  <c r="CY58" i="82"/>
  <c r="DC58" i="82"/>
  <c r="DG58" i="82"/>
  <c r="CO59" i="82"/>
  <c r="CS59" i="82"/>
  <c r="CW59" i="82"/>
  <c r="DA59" i="82"/>
  <c r="DE59" i="82"/>
  <c r="CY60" i="82"/>
  <c r="DC60" i="82"/>
  <c r="DG60" i="82"/>
  <c r="CO61" i="82"/>
  <c r="CS61" i="82"/>
  <c r="CW61" i="82"/>
  <c r="DA61" i="82"/>
  <c r="DE61" i="82"/>
  <c r="CY62" i="82"/>
  <c r="DC62" i="82"/>
  <c r="DG62" i="82"/>
  <c r="CO63" i="82"/>
  <c r="CS63" i="82"/>
  <c r="CW63" i="82"/>
  <c r="DA63" i="82"/>
  <c r="DE63" i="82"/>
  <c r="CY65" i="82"/>
  <c r="DC65" i="82"/>
  <c r="DG65" i="82"/>
  <c r="BY66" i="82"/>
  <c r="CB83" i="82"/>
  <c r="CF83" i="82"/>
  <c r="CJ83" i="82"/>
  <c r="CN83" i="82"/>
  <c r="CR83" i="82"/>
  <c r="CV83" i="82"/>
  <c r="CZ83" i="82"/>
  <c r="DD83" i="82"/>
  <c r="BZ85" i="82"/>
  <c r="CD85" i="82"/>
  <c r="CH85" i="82"/>
  <c r="CL85" i="82"/>
  <c r="CP85" i="82"/>
  <c r="CT85" i="82"/>
  <c r="CX85" i="82"/>
  <c r="DB85" i="82"/>
  <c r="DF85" i="82"/>
  <c r="BY90" i="82"/>
  <c r="CC90" i="82"/>
  <c r="CG90" i="82"/>
  <c r="CK90" i="82"/>
  <c r="CO90" i="82"/>
  <c r="CS90" i="82"/>
  <c r="CW90" i="82"/>
  <c r="DA90" i="82"/>
  <c r="DE90" i="82"/>
  <c r="H108" i="82"/>
  <c r="X108" i="82"/>
  <c r="AF108" i="82"/>
  <c r="BF108" i="82"/>
  <c r="BN108" i="82"/>
  <c r="CK50" i="82"/>
  <c r="CX56" i="82"/>
  <c r="CF57" i="82"/>
  <c r="CJ57" i="82"/>
  <c r="CN57" i="82"/>
  <c r="CR57" i="82"/>
  <c r="CV57" i="82"/>
  <c r="CZ57" i="82"/>
  <c r="DD57" i="82"/>
  <c r="BZ58" i="82"/>
  <c r="CD58" i="82"/>
  <c r="CH58" i="82"/>
  <c r="CM58" i="82"/>
  <c r="CQ58" i="82"/>
  <c r="CU58" i="82"/>
  <c r="BY59" i="82"/>
  <c r="CC59" i="82"/>
  <c r="CG59" i="82"/>
  <c r="CM60" i="82"/>
  <c r="CQ60" i="82"/>
  <c r="CU60" i="82"/>
  <c r="BY61" i="82"/>
  <c r="CC61" i="82"/>
  <c r="CG61" i="82"/>
  <c r="CM62" i="82"/>
  <c r="CQ62" i="82"/>
  <c r="CU62" i="82"/>
  <c r="BY63" i="82"/>
  <c r="CC63" i="82"/>
  <c r="CG63" i="82"/>
  <c r="CA64" i="82"/>
  <c r="CE64" i="82"/>
  <c r="CI64" i="82"/>
  <c r="CM64" i="82"/>
  <c r="CQ64" i="82"/>
  <c r="CU64" i="82"/>
  <c r="CM65" i="82"/>
  <c r="CQ65" i="82"/>
  <c r="CU65" i="82"/>
  <c r="AQ108" i="82"/>
  <c r="CB94" i="82"/>
  <c r="AU108" i="82"/>
  <c r="CF94" i="82"/>
  <c r="AY108" i="82"/>
  <c r="CJ94" i="82"/>
  <c r="BC108" i="82"/>
  <c r="CN94" i="82"/>
  <c r="BG108" i="82"/>
  <c r="CR94" i="82"/>
  <c r="BK108" i="82"/>
  <c r="CV94" i="82"/>
  <c r="CZ94" i="82"/>
  <c r="DD94" i="82"/>
  <c r="CK53" i="82"/>
  <c r="CK57" i="82"/>
  <c r="CA58" i="82"/>
  <c r="CE58" i="82"/>
  <c r="CI58" i="82"/>
  <c r="CA60" i="82"/>
  <c r="CE60" i="82"/>
  <c r="CI60" i="82"/>
  <c r="CA62" i="82"/>
  <c r="CE62" i="82"/>
  <c r="CI62" i="82"/>
  <c r="CA65" i="82"/>
  <c r="CE65" i="82"/>
  <c r="CI65" i="82"/>
  <c r="C91" i="82"/>
  <c r="BZ77" i="82"/>
  <c r="CD77" i="82"/>
  <c r="CH77" i="82"/>
  <c r="CL77" i="82"/>
  <c r="CP77" i="82"/>
  <c r="BY82" i="82"/>
  <c r="CC82" i="82"/>
  <c r="CG82" i="82"/>
  <c r="CK82" i="82"/>
  <c r="CO82" i="82"/>
  <c r="CS82" i="82"/>
  <c r="CW82" i="82"/>
  <c r="DA82" i="82"/>
  <c r="DE82" i="82"/>
  <c r="CK58" i="82"/>
  <c r="CK60" i="82"/>
  <c r="CK62" i="82"/>
  <c r="CK65" i="82"/>
  <c r="CS77" i="82"/>
  <c r="CW77" i="82"/>
  <c r="DA77" i="82"/>
  <c r="BZ95" i="82"/>
  <c r="CD95" i="82"/>
  <c r="CH95" i="82"/>
  <c r="CL95" i="82"/>
  <c r="CP95" i="82"/>
  <c r="CT95" i="82"/>
  <c r="CX95" i="82"/>
  <c r="DB95" i="82"/>
  <c r="DF95" i="82"/>
  <c r="AO125" i="82"/>
  <c r="BZ111" i="82"/>
  <c r="AW125" i="82"/>
  <c r="CH111" i="82"/>
  <c r="BE125" i="82"/>
  <c r="CP111" i="82"/>
  <c r="BM125" i="82"/>
  <c r="CX111" i="82"/>
  <c r="BU125" i="82"/>
  <c r="DF111" i="82"/>
  <c r="DB111" i="82"/>
  <c r="CX58" i="82"/>
  <c r="CX60" i="82"/>
  <c r="C108" i="82"/>
  <c r="G108" i="82"/>
  <c r="K108" i="82"/>
  <c r="O108" i="82"/>
  <c r="S108" i="82"/>
  <c r="W108" i="82"/>
  <c r="AA108" i="82"/>
  <c r="AE108" i="82"/>
  <c r="AI108" i="82"/>
  <c r="AO108" i="82"/>
  <c r="AS108" i="82"/>
  <c r="AW108" i="82"/>
  <c r="BA108" i="82"/>
  <c r="BE108" i="82"/>
  <c r="BI108" i="82"/>
  <c r="BM108" i="82"/>
  <c r="CB96" i="82"/>
  <c r="CF96" i="82"/>
  <c r="CJ96" i="82"/>
  <c r="CN96" i="82"/>
  <c r="CR96" i="82"/>
  <c r="CV96" i="82"/>
  <c r="CZ96" i="82"/>
  <c r="DD96" i="82"/>
  <c r="CB97" i="82"/>
  <c r="CF97" i="82"/>
  <c r="CJ97" i="82"/>
  <c r="CN97" i="82"/>
  <c r="CR97" i="82"/>
  <c r="CV97" i="82"/>
  <c r="CZ97" i="82"/>
  <c r="DD97" i="82"/>
  <c r="CB101" i="82"/>
  <c r="CF101" i="82"/>
  <c r="CJ101" i="82"/>
  <c r="CN101" i="82"/>
  <c r="CR101" i="82"/>
  <c r="CV101" i="82"/>
  <c r="CZ101" i="82"/>
  <c r="DD101" i="82"/>
  <c r="CT111" i="82"/>
  <c r="CK59" i="82"/>
  <c r="CK61" i="82"/>
  <c r="AZ63" i="82"/>
  <c r="CK63" i="82" s="1"/>
  <c r="CK67" i="82"/>
  <c r="D108" i="82"/>
  <c r="L108" i="82"/>
  <c r="T108" i="82"/>
  <c r="AB108" i="82"/>
  <c r="AJ108" i="82"/>
  <c r="CA94" i="82"/>
  <c r="AT108" i="82"/>
  <c r="CE94" i="82"/>
  <c r="CI94" i="82"/>
  <c r="BB108" i="82"/>
  <c r="CM94" i="82"/>
  <c r="CQ94" i="82"/>
  <c r="BJ108" i="82"/>
  <c r="CU94" i="82"/>
  <c r="CY94" i="82"/>
  <c r="DC94" i="82"/>
  <c r="DG94" i="82"/>
  <c r="BY96" i="82"/>
  <c r="CC96" i="82"/>
  <c r="CG96" i="82"/>
  <c r="CK96" i="82"/>
  <c r="CO96" i="82"/>
  <c r="CS96" i="82"/>
  <c r="CW96" i="82"/>
  <c r="DA96" i="82"/>
  <c r="DE96" i="82"/>
  <c r="BZ99" i="82"/>
  <c r="CD99" i="82"/>
  <c r="CH99" i="82"/>
  <c r="CL99" i="82"/>
  <c r="CP99" i="82"/>
  <c r="CT99" i="82"/>
  <c r="CX99" i="82"/>
  <c r="DB99" i="82"/>
  <c r="DF99" i="82"/>
  <c r="AP108" i="82"/>
  <c r="CL111" i="82"/>
  <c r="F108" i="82"/>
  <c r="J108" i="82"/>
  <c r="N108" i="82"/>
  <c r="R108" i="82"/>
  <c r="V108" i="82"/>
  <c r="Z108" i="82"/>
  <c r="AD108" i="82"/>
  <c r="AH108" i="82"/>
  <c r="AN108" i="82"/>
  <c r="AR108" i="82"/>
  <c r="AV108" i="82"/>
  <c r="AZ108" i="82"/>
  <c r="BD108" i="82"/>
  <c r="BH108" i="82"/>
  <c r="BL108" i="82"/>
  <c r="BZ94" i="82"/>
  <c r="CD94" i="82"/>
  <c r="CH94" i="82"/>
  <c r="CL94" i="82"/>
  <c r="CP94" i="82"/>
  <c r="CT94" i="82"/>
  <c r="CX94" i="82"/>
  <c r="DB94" i="82"/>
  <c r="DF94" i="82"/>
  <c r="BY105" i="82"/>
  <c r="CC105" i="82"/>
  <c r="CG105" i="82"/>
  <c r="CK105" i="82"/>
  <c r="CO105" i="82"/>
  <c r="CS105" i="82"/>
  <c r="CW105" i="82"/>
  <c r="P125" i="82"/>
  <c r="AF125" i="82"/>
  <c r="AX125" i="82"/>
  <c r="E125" i="82"/>
  <c r="CB112" i="82"/>
  <c r="CF112" i="82"/>
  <c r="CJ112" i="82"/>
  <c r="CN112" i="82"/>
  <c r="CR112" i="82"/>
  <c r="CV112" i="82"/>
  <c r="CZ112" i="82"/>
  <c r="DD112" i="82"/>
  <c r="U125" i="82"/>
  <c r="BZ104" i="82"/>
  <c r="CD104" i="82"/>
  <c r="CH104" i="82"/>
  <c r="CL104" i="82"/>
  <c r="CP104" i="82"/>
  <c r="CT104" i="82"/>
  <c r="CX104" i="82"/>
  <c r="DB104" i="82"/>
  <c r="DF104" i="82"/>
  <c r="CA107" i="82"/>
  <c r="CE107" i="82"/>
  <c r="CI107" i="82"/>
  <c r="CM107" i="82"/>
  <c r="CQ107" i="82"/>
  <c r="CU107" i="82"/>
  <c r="CY107" i="82"/>
  <c r="DC107" i="82"/>
  <c r="DG107" i="82"/>
  <c r="F125" i="82"/>
  <c r="CB111" i="82"/>
  <c r="J125" i="82"/>
  <c r="CF111" i="82"/>
  <c r="N125" i="82"/>
  <c r="CJ111" i="82"/>
  <c r="R125" i="82"/>
  <c r="CN111" i="82"/>
  <c r="V125" i="82"/>
  <c r="CR111" i="82"/>
  <c r="CV111" i="82"/>
  <c r="Z125" i="82"/>
  <c r="AD125" i="82"/>
  <c r="CZ111" i="82"/>
  <c r="AH125" i="82"/>
  <c r="DD111" i="82"/>
  <c r="AN125" i="82"/>
  <c r="BY111" i="82"/>
  <c r="CC111" i="82"/>
  <c r="AV125" i="82"/>
  <c r="CG111" i="82"/>
  <c r="AZ125" i="82"/>
  <c r="CK111" i="82"/>
  <c r="BD125" i="82"/>
  <c r="CO111" i="82"/>
  <c r="BH125" i="82"/>
  <c r="CS111" i="82"/>
  <c r="BL125" i="82"/>
  <c r="CW111" i="82"/>
  <c r="BP125" i="82"/>
  <c r="DA111" i="82"/>
  <c r="BT125" i="82"/>
  <c r="DE111" i="82"/>
  <c r="AR125" i="82"/>
  <c r="D125" i="82"/>
  <c r="H125" i="82"/>
  <c r="L125" i="82"/>
  <c r="T125" i="82"/>
  <c r="X125" i="82"/>
  <c r="AB125" i="82"/>
  <c r="AJ125" i="82"/>
  <c r="AP125" i="82"/>
  <c r="AT125" i="82"/>
  <c r="BB125" i="82"/>
  <c r="BF125" i="82"/>
  <c r="BJ125" i="82"/>
  <c r="BR125" i="82"/>
  <c r="BV125" i="82"/>
  <c r="BZ116" i="82"/>
  <c r="CD116" i="82"/>
  <c r="CH116" i="82"/>
  <c r="CL116" i="82"/>
  <c r="CP116" i="82"/>
  <c r="CT116" i="82"/>
  <c r="CX116" i="82"/>
  <c r="DB116" i="82"/>
  <c r="DF116" i="82"/>
  <c r="BY121" i="82"/>
  <c r="CC121" i="82"/>
  <c r="CG121" i="82"/>
  <c r="CK121" i="82"/>
  <c r="CO121" i="82"/>
  <c r="CS121" i="82"/>
  <c r="CW121" i="82"/>
  <c r="DA121" i="82"/>
  <c r="DE121" i="82"/>
  <c r="CA123" i="82"/>
  <c r="CE123" i="82"/>
  <c r="CI123" i="82"/>
  <c r="CM123" i="82"/>
  <c r="CQ123" i="82"/>
  <c r="CU123" i="82"/>
  <c r="CY123" i="82"/>
  <c r="DC123" i="82"/>
  <c r="DG123" i="82"/>
  <c r="I125" i="82"/>
  <c r="M125" i="82"/>
  <c r="Q125" i="82"/>
  <c r="Y125" i="82"/>
  <c r="AC125" i="82"/>
  <c r="AG125" i="82"/>
  <c r="AQ125" i="82"/>
  <c r="AU125" i="82"/>
  <c r="AY125" i="82"/>
  <c r="BG125" i="82"/>
  <c r="BK125" i="82"/>
  <c r="BO125" i="82"/>
  <c r="BZ115" i="82"/>
  <c r="CD115" i="82"/>
  <c r="CH115" i="82"/>
  <c r="CL115" i="82"/>
  <c r="CP115" i="82"/>
  <c r="CT115" i="82"/>
  <c r="CX115" i="82"/>
  <c r="DB115" i="82"/>
  <c r="DF115" i="82"/>
  <c r="BY117" i="82"/>
  <c r="CC117" i="82"/>
  <c r="CG117" i="82"/>
  <c r="CK117" i="82"/>
  <c r="CO117" i="82"/>
  <c r="CS117" i="82"/>
  <c r="CW117" i="82"/>
  <c r="DA117" i="82"/>
  <c r="DE117" i="82"/>
  <c r="CA119" i="82"/>
  <c r="CE119" i="82"/>
  <c r="CI119" i="82"/>
  <c r="CM119" i="82"/>
  <c r="CQ119" i="82"/>
  <c r="CU119" i="82"/>
  <c r="CY119" i="82"/>
  <c r="DC119" i="82"/>
  <c r="DG119" i="82"/>
  <c r="CN124" i="82"/>
  <c r="CR124" i="82"/>
  <c r="CV124" i="82"/>
  <c r="CZ124" i="82"/>
  <c r="DD124" i="82"/>
  <c r="H142" i="82"/>
  <c r="P142" i="82"/>
  <c r="X142" i="82"/>
  <c r="AB142" i="82"/>
  <c r="AF142" i="82"/>
  <c r="AJ142" i="82"/>
  <c r="AP142" i="82"/>
  <c r="AX142" i="82"/>
  <c r="BF142" i="82"/>
  <c r="BJ142" i="82"/>
  <c r="BN142" i="82"/>
  <c r="BR142" i="82"/>
  <c r="BV142" i="82"/>
  <c r="E142" i="82"/>
  <c r="I142" i="82"/>
  <c r="M142" i="82"/>
  <c r="Q142" i="82"/>
  <c r="C182" i="82"/>
  <c r="G182" i="82"/>
  <c r="K182" i="82"/>
  <c r="O182" i="82"/>
  <c r="S182" i="82"/>
  <c r="W182" i="82"/>
  <c r="AA182" i="82"/>
  <c r="AE182" i="82"/>
  <c r="AI182" i="82"/>
  <c r="U142" i="82"/>
  <c r="Y142" i="82"/>
  <c r="AC142" i="82"/>
  <c r="AG142" i="82"/>
  <c r="AK142" i="82"/>
  <c r="AQ142" i="82"/>
  <c r="AU142" i="82"/>
  <c r="AY142" i="82"/>
  <c r="BC142" i="82"/>
  <c r="BG142" i="82"/>
  <c r="BK142" i="82"/>
  <c r="BO142" i="82"/>
  <c r="BS142" i="82"/>
  <c r="D159" i="82"/>
  <c r="H159" i="82"/>
  <c r="H160" i="82" s="1"/>
  <c r="L159" i="82"/>
  <c r="P159" i="82"/>
  <c r="T159" i="82"/>
  <c r="X159" i="82"/>
  <c r="AB159" i="82"/>
  <c r="AF159" i="82"/>
  <c r="AJ159" i="82"/>
  <c r="AP159" i="82"/>
  <c r="AT159" i="82"/>
  <c r="AX159" i="82"/>
  <c r="BB159" i="82"/>
  <c r="BF159" i="82"/>
  <c r="BJ159" i="82"/>
  <c r="BN159" i="82"/>
  <c r="BR159" i="82"/>
  <c r="BV159" i="82"/>
  <c r="BV160" i="82" s="1"/>
  <c r="E182" i="82"/>
  <c r="I182" i="82"/>
  <c r="M182" i="82"/>
  <c r="Q182" i="82"/>
  <c r="U182" i="82"/>
  <c r="Y182" i="82"/>
  <c r="AC182" i="82"/>
  <c r="AG182" i="82"/>
  <c r="AK182" i="82"/>
  <c r="N2" i="56"/>
  <c r="N2" i="67"/>
  <c r="N2" i="50"/>
  <c r="AC12" i="96" l="1"/>
  <c r="L160" i="82"/>
  <c r="AA160" i="82"/>
  <c r="CO7" i="82"/>
  <c r="AP160" i="82"/>
  <c r="AT160" i="82"/>
  <c r="CW7" i="82"/>
  <c r="X160" i="82"/>
  <c r="T160" i="82"/>
  <c r="CP7" i="82"/>
  <c r="AY160" i="82"/>
  <c r="AI160" i="82"/>
  <c r="BL160" i="82"/>
  <c r="E160" i="82"/>
  <c r="CN7" i="82"/>
  <c r="CU7" i="82"/>
  <c r="CJ7" i="82"/>
  <c r="CQ7" i="82"/>
  <c r="AF160" i="82"/>
  <c r="BU160" i="82"/>
  <c r="BI160" i="82"/>
  <c r="DA7" i="82"/>
  <c r="Z160" i="82"/>
  <c r="AE160" i="82"/>
  <c r="BZ7" i="82"/>
  <c r="S160" i="82"/>
  <c r="DC7" i="82"/>
  <c r="BG160" i="82"/>
  <c r="DD7" i="82"/>
  <c r="AC160" i="82"/>
  <c r="BR160" i="82"/>
  <c r="BB160" i="82"/>
  <c r="DE7" i="82"/>
  <c r="CC7" i="82"/>
  <c r="U160" i="82"/>
  <c r="DB7" i="82"/>
  <c r="CM7" i="82"/>
  <c r="CT7" i="82"/>
  <c r="CF7" i="82"/>
  <c r="AG160" i="82"/>
  <c r="AO160" i="82"/>
  <c r="BP160" i="82"/>
  <c r="AQ160" i="82"/>
  <c r="BQ160" i="82"/>
  <c r="DF7" i="82"/>
  <c r="BE160" i="82"/>
  <c r="Q160" i="82"/>
  <c r="O7" i="82"/>
  <c r="O160" i="82" s="1"/>
  <c r="AZ7" i="82"/>
  <c r="AZ160" i="82" s="1"/>
  <c r="D160" i="82"/>
  <c r="W160" i="82"/>
  <c r="BD160" i="82"/>
  <c r="AX160" i="82"/>
  <c r="AF12" i="82"/>
  <c r="CG7" i="82"/>
  <c r="CB7" i="82"/>
  <c r="AN160" i="82"/>
  <c r="AD160" i="82"/>
  <c r="AH160" i="82"/>
  <c r="BY7" i="82"/>
  <c r="G160" i="82"/>
  <c r="AK160" i="82"/>
  <c r="CH7" i="82"/>
  <c r="C160" i="82"/>
  <c r="CY7" i="82"/>
  <c r="AW160" i="82"/>
  <c r="AS160" i="82"/>
  <c r="BK160" i="82"/>
  <c r="CS7" i="82"/>
  <c r="R160" i="82"/>
  <c r="N160" i="82"/>
  <c r="BJ160" i="82"/>
  <c r="BF160" i="82"/>
  <c r="J160" i="82"/>
  <c r="CZ7" i="82"/>
  <c r="CV7" i="82"/>
  <c r="CA7" i="82"/>
  <c r="AB7" i="82"/>
  <c r="AB160" i="82" s="1"/>
  <c r="AJ160" i="82"/>
  <c r="AU160" i="82"/>
  <c r="K160" i="82"/>
  <c r="AV160" i="82"/>
  <c r="F160" i="82"/>
  <c r="BC160" i="82"/>
  <c r="P160" i="82"/>
  <c r="BH160" i="82"/>
  <c r="BO160" i="82"/>
  <c r="Y160" i="82"/>
  <c r="BN160" i="82"/>
  <c r="BT160" i="82"/>
  <c r="BS160" i="82"/>
  <c r="AR160" i="82"/>
  <c r="AD4" i="96"/>
  <c r="AD11" i="96"/>
  <c r="AA69" i="96"/>
  <c r="AA9" i="96"/>
  <c r="AB8" i="96"/>
  <c r="AC8" i="96"/>
  <c r="AD3" i="96"/>
  <c r="CA4" i="82"/>
  <c r="CL63" i="82"/>
  <c r="BM63" i="82"/>
  <c r="CX63" i="82" s="1"/>
  <c r="CL24" i="82"/>
  <c r="CX24" i="82"/>
  <c r="CL62" i="82"/>
  <c r="CX62" i="82"/>
  <c r="CL23" i="82"/>
  <c r="CX61" i="82"/>
  <c r="AT143" i="82"/>
  <c r="AI12" i="82"/>
  <c r="K183" i="82"/>
  <c r="D12" i="82"/>
  <c r="CT6" i="82"/>
  <c r="CI11" i="82"/>
  <c r="AF183" i="82"/>
  <c r="AQ143" i="82"/>
  <c r="AK12" i="82"/>
  <c r="CD11" i="82"/>
  <c r="H12" i="82"/>
  <c r="BK12" i="82"/>
  <c r="CT11" i="82"/>
  <c r="DB5" i="82"/>
  <c r="AU12" i="82"/>
  <c r="M183" i="82"/>
  <c r="K12" i="82"/>
  <c r="CT5" i="82"/>
  <c r="CW6" i="82"/>
  <c r="CV6" i="82"/>
  <c r="CS6" i="82"/>
  <c r="CO6" i="82"/>
  <c r="CP5" i="82"/>
  <c r="N109" i="82"/>
  <c r="W109" i="82"/>
  <c r="BL143" i="82"/>
  <c r="AE126" i="82"/>
  <c r="CG11" i="82"/>
  <c r="E143" i="82"/>
  <c r="Y126" i="82"/>
  <c r="D126" i="82"/>
  <c r="J126" i="82"/>
  <c r="R126" i="82"/>
  <c r="AJ183" i="82"/>
  <c r="D183" i="82"/>
  <c r="CB5" i="82"/>
  <c r="U109" i="82"/>
  <c r="BR143" i="82"/>
  <c r="AI126" i="82"/>
  <c r="Y183" i="82"/>
  <c r="U143" i="82"/>
  <c r="X143" i="82"/>
  <c r="T126" i="82"/>
  <c r="AJ109" i="82"/>
  <c r="C92" i="82"/>
  <c r="X109" i="82"/>
  <c r="CV11" i="82"/>
  <c r="BI143" i="82"/>
  <c r="AS143" i="82"/>
  <c r="AA143" i="82"/>
  <c r="BZ6" i="82"/>
  <c r="DE5" i="82"/>
  <c r="AY143" i="82"/>
  <c r="AG143" i="82"/>
  <c r="C183" i="82"/>
  <c r="BJ143" i="82"/>
  <c r="V109" i="82"/>
  <c r="H109" i="82"/>
  <c r="AB183" i="82"/>
  <c r="BY11" i="82"/>
  <c r="CR11" i="82"/>
  <c r="D143" i="82"/>
  <c r="DC6" i="82"/>
  <c r="CN6" i="82"/>
  <c r="AK183" i="82"/>
  <c r="BK143" i="82"/>
  <c r="I126" i="82"/>
  <c r="R109" i="82"/>
  <c r="H183" i="82"/>
  <c r="BN126" i="82"/>
  <c r="BB143" i="82"/>
  <c r="AC109" i="82"/>
  <c r="AD12" i="82"/>
  <c r="BA143" i="82"/>
  <c r="AI143" i="82"/>
  <c r="S143" i="82"/>
  <c r="S109" i="82"/>
  <c r="C109" i="82"/>
  <c r="N183" i="82"/>
  <c r="I109" i="82"/>
  <c r="BS143" i="82"/>
  <c r="BC143" i="82"/>
  <c r="Q126" i="82"/>
  <c r="AF126" i="82"/>
  <c r="L143" i="82"/>
  <c r="AS12" i="82"/>
  <c r="DF6" i="82"/>
  <c r="CU6" i="82"/>
  <c r="CE6" i="82"/>
  <c r="CC6" i="82"/>
  <c r="CI5" i="82"/>
  <c r="BZ5" i="82"/>
  <c r="L12" i="82"/>
  <c r="M12" i="82"/>
  <c r="CN4" i="82"/>
  <c r="M143" i="82"/>
  <c r="AJ143" i="82"/>
  <c r="AG126" i="82"/>
  <c r="L126" i="82"/>
  <c r="L183" i="82"/>
  <c r="BT143" i="82"/>
  <c r="BD143" i="82"/>
  <c r="AS126" i="82"/>
  <c r="AC143" i="82"/>
  <c r="AD126" i="82"/>
  <c r="V126" i="82"/>
  <c r="AD109" i="82"/>
  <c r="X183" i="82"/>
  <c r="V8" i="82"/>
  <c r="V69" i="82" s="1"/>
  <c r="CM6" i="82"/>
  <c r="DD5" i="82"/>
  <c r="CH5" i="82"/>
  <c r="BM6" i="82"/>
  <c r="BM143" i="82" s="1"/>
  <c r="AN143" i="82"/>
  <c r="V143" i="82"/>
  <c r="F143" i="82"/>
  <c r="W126" i="82"/>
  <c r="G126" i="82"/>
  <c r="BC126" i="82"/>
  <c r="F12" i="82"/>
  <c r="CW11" i="82"/>
  <c r="CS4" i="82"/>
  <c r="X8" i="82"/>
  <c r="X69" i="82" s="1"/>
  <c r="BF12" i="82"/>
  <c r="CV4" i="82"/>
  <c r="AP143" i="82"/>
  <c r="BG143" i="82"/>
  <c r="AA183" i="82"/>
  <c r="AC183" i="82"/>
  <c r="Q109" i="82"/>
  <c r="CN11" i="82"/>
  <c r="W8" i="82"/>
  <c r="W9" i="82" s="1"/>
  <c r="P12" i="82"/>
  <c r="DG5" i="82"/>
  <c r="CS11" i="82"/>
  <c r="AY12" i="82"/>
  <c r="CZ5" i="82"/>
  <c r="AV143" i="82"/>
  <c r="AD143" i="82"/>
  <c r="N143" i="82"/>
  <c r="CJ5" i="82"/>
  <c r="CM5" i="82"/>
  <c r="T12" i="82"/>
  <c r="Z126" i="82"/>
  <c r="AD183" i="82"/>
  <c r="BS126" i="82"/>
  <c r="CF11" i="82"/>
  <c r="K143" i="82"/>
  <c r="CH11" i="82"/>
  <c r="BI12" i="82"/>
  <c r="CZ6" i="82"/>
  <c r="DB6" i="82"/>
  <c r="AH109" i="82"/>
  <c r="K109" i="82"/>
  <c r="BI126" i="82"/>
  <c r="CT4" i="82"/>
  <c r="DA5" i="82"/>
  <c r="X12" i="82"/>
  <c r="AP12" i="82"/>
  <c r="DA6" i="82"/>
  <c r="BB12" i="82"/>
  <c r="M109" i="82"/>
  <c r="E109" i="82"/>
  <c r="AW143" i="82"/>
  <c r="AF143" i="82"/>
  <c r="H143" i="82"/>
  <c r="AC126" i="82"/>
  <c r="H126" i="82"/>
  <c r="BP143" i="82"/>
  <c r="C126" i="82"/>
  <c r="AG109" i="82"/>
  <c r="AH12" i="82"/>
  <c r="L8" i="82"/>
  <c r="L69" i="82" s="1"/>
  <c r="H8" i="82"/>
  <c r="H9" i="82" s="1"/>
  <c r="U183" i="82"/>
  <c r="BU143" i="82"/>
  <c r="G143" i="82"/>
  <c r="N8" i="82"/>
  <c r="W12" i="82"/>
  <c r="CA5" i="82"/>
  <c r="CR5" i="82"/>
  <c r="AX12" i="82"/>
  <c r="BO143" i="82"/>
  <c r="S183" i="82"/>
  <c r="T183" i="82"/>
  <c r="AX143" i="82"/>
  <c r="X126" i="82"/>
  <c r="L109" i="82"/>
  <c r="AF109" i="82"/>
  <c r="CH6" i="82"/>
  <c r="CQ11" i="82"/>
  <c r="CJ6" i="82"/>
  <c r="BQ143" i="82"/>
  <c r="CD6" i="82"/>
  <c r="CE5" i="82"/>
  <c r="AU143" i="82"/>
  <c r="O183" i="82"/>
  <c r="I143" i="82"/>
  <c r="BN143" i="82"/>
  <c r="Z109" i="82"/>
  <c r="CG6" i="82"/>
  <c r="CD4" i="82"/>
  <c r="CO11" i="82"/>
  <c r="AE143" i="82"/>
  <c r="M8" i="82"/>
  <c r="M69" i="82" s="1"/>
  <c r="U8" i="82"/>
  <c r="U69" i="82" s="1"/>
  <c r="CW5" i="82"/>
  <c r="DG6" i="82"/>
  <c r="BE143" i="82"/>
  <c r="AO143" i="82"/>
  <c r="W143" i="82"/>
  <c r="CV5" i="82"/>
  <c r="AB4" i="82"/>
  <c r="AB12" i="82" s="1"/>
  <c r="AG12" i="82"/>
  <c r="T143" i="82"/>
  <c r="BG12" i="82"/>
  <c r="AJ12" i="82"/>
  <c r="BZ11" i="82"/>
  <c r="D8" i="82"/>
  <c r="D69" i="82" s="1"/>
  <c r="CE11" i="82"/>
  <c r="CB4" i="82"/>
  <c r="Y143" i="82"/>
  <c r="P143" i="82"/>
  <c r="M126" i="82"/>
  <c r="N126" i="82"/>
  <c r="AK109" i="82"/>
  <c r="CC5" i="82"/>
  <c r="CP11" i="82"/>
  <c r="CD5" i="82"/>
  <c r="C12" i="82"/>
  <c r="AK143" i="82"/>
  <c r="W183" i="82"/>
  <c r="G183" i="82"/>
  <c r="Q143" i="82"/>
  <c r="AH126" i="82"/>
  <c r="E126" i="82"/>
  <c r="J109" i="82"/>
  <c r="D109" i="82"/>
  <c r="AI109" i="82"/>
  <c r="BZ4" i="82"/>
  <c r="V183" i="82"/>
  <c r="F183" i="82"/>
  <c r="AK126" i="82"/>
  <c r="D92" i="82"/>
  <c r="BC12" i="82"/>
  <c r="E183" i="82"/>
  <c r="AI183" i="82"/>
  <c r="BV143" i="82"/>
  <c r="BF143" i="82"/>
  <c r="AJ126" i="82"/>
  <c r="F109" i="82"/>
  <c r="CJ11" i="82"/>
  <c r="CM11" i="82"/>
  <c r="AT12" i="82"/>
  <c r="AG183" i="82"/>
  <c r="AE183" i="82"/>
  <c r="F126" i="82"/>
  <c r="U126" i="82"/>
  <c r="P126" i="82"/>
  <c r="T109" i="82"/>
  <c r="AA109" i="82"/>
  <c r="P183" i="82"/>
  <c r="BH143" i="82"/>
  <c r="AA126" i="82"/>
  <c r="CC11" i="82"/>
  <c r="Z8" i="82"/>
  <c r="Z69" i="82" s="1"/>
  <c r="G12" i="82"/>
  <c r="CB6" i="82"/>
  <c r="CQ6" i="82"/>
  <c r="CS5" i="82"/>
  <c r="CU5" i="82"/>
  <c r="CU11" i="82"/>
  <c r="CF6" i="82"/>
  <c r="BY5" i="82"/>
  <c r="CY6" i="82"/>
  <c r="E12" i="82"/>
  <c r="U12" i="82"/>
  <c r="AA12" i="82"/>
  <c r="Y12" i="82"/>
  <c r="BY6" i="82"/>
  <c r="CY5" i="82"/>
  <c r="CF5" i="82"/>
  <c r="E8" i="82"/>
  <c r="CQ5" i="82"/>
  <c r="AE12" i="82"/>
  <c r="F8" i="82"/>
  <c r="F69" i="82" s="1"/>
  <c r="CR6" i="82"/>
  <c r="AZ6" i="82"/>
  <c r="AZ143" i="82" s="1"/>
  <c r="T8" i="82"/>
  <c r="T69" i="82" s="1"/>
  <c r="CW4" i="82"/>
  <c r="AC12" i="82"/>
  <c r="S12" i="82"/>
  <c r="AB5" i="82"/>
  <c r="DF5" i="82"/>
  <c r="CP6" i="82"/>
  <c r="CQ4" i="82"/>
  <c r="P8" i="82"/>
  <c r="AA8" i="82"/>
  <c r="AA9" i="82" s="1"/>
  <c r="CR4" i="82"/>
  <c r="AW12" i="82"/>
  <c r="CO4" i="82"/>
  <c r="CG4" i="82"/>
  <c r="AR143" i="82"/>
  <c r="Z143" i="82"/>
  <c r="J143" i="82"/>
  <c r="P109" i="82"/>
  <c r="CA11" i="82"/>
  <c r="BY4" i="82"/>
  <c r="CA6" i="82"/>
  <c r="CN5" i="82"/>
  <c r="C143" i="82"/>
  <c r="O3" i="82"/>
  <c r="O5" i="82"/>
  <c r="O126" i="82" s="1"/>
  <c r="AO12" i="82"/>
  <c r="O6" i="82"/>
  <c r="O143" i="82" s="1"/>
  <c r="AB6" i="82"/>
  <c r="DD6" i="82"/>
  <c r="S8" i="82"/>
  <c r="S69" i="82" s="1"/>
  <c r="Q8" i="82"/>
  <c r="Q9" i="82" s="1"/>
  <c r="CO5" i="82"/>
  <c r="AH183" i="82"/>
  <c r="CF4" i="82"/>
  <c r="J8" i="82"/>
  <c r="C8" i="82"/>
  <c r="DE6" i="82"/>
  <c r="CH4" i="82"/>
  <c r="CI4" i="82"/>
  <c r="CU4" i="82"/>
  <c r="DC5" i="82"/>
  <c r="CL6" i="82"/>
  <c r="CE4" i="82"/>
  <c r="R8" i="82"/>
  <c r="CI6" i="82"/>
  <c r="AQ12" i="82"/>
  <c r="AH143" i="82"/>
  <c r="R143" i="82"/>
  <c r="BQ126" i="82"/>
  <c r="S126" i="82"/>
  <c r="AZ5" i="82"/>
  <c r="AZ126" i="82" s="1"/>
  <c r="K8" i="82"/>
  <c r="K9" i="82" s="1"/>
  <c r="Q183" i="82"/>
  <c r="G109" i="82"/>
  <c r="Y109" i="82"/>
  <c r="O4" i="82"/>
  <c r="O12" i="82" s="1"/>
  <c r="CC4" i="82"/>
  <c r="I8" i="82"/>
  <c r="CM4" i="82"/>
  <c r="G8" i="82"/>
  <c r="Y8" i="82"/>
  <c r="I12" i="82"/>
  <c r="CP4" i="82"/>
  <c r="K126" i="82"/>
  <c r="CJ4" i="82"/>
  <c r="CG5" i="82"/>
  <c r="I183" i="82"/>
  <c r="R183" i="82"/>
  <c r="AE109" i="82"/>
  <c r="BE12" i="82"/>
  <c r="AZ4" i="82"/>
  <c r="AZ109" i="82" s="1"/>
  <c r="Q12" i="82"/>
  <c r="BJ12" i="82"/>
  <c r="Z183" i="82"/>
  <c r="J183" i="82"/>
  <c r="AB3" i="82"/>
  <c r="Z12" i="82"/>
  <c r="BL12" i="82"/>
  <c r="R12" i="82"/>
  <c r="BD12" i="82"/>
  <c r="N12" i="82"/>
  <c r="AN12" i="82"/>
  <c r="CB11" i="82"/>
  <c r="J12" i="82"/>
  <c r="AV12" i="82"/>
  <c r="BH12" i="82"/>
  <c r="V12" i="82"/>
  <c r="AR12" i="82"/>
  <c r="CJ125" i="82"/>
  <c r="AY126" i="82"/>
  <c r="CU125" i="82"/>
  <c r="BJ126" i="82"/>
  <c r="CA125" i="82"/>
  <c r="AP126" i="82"/>
  <c r="BY125" i="82"/>
  <c r="AN126" i="82"/>
  <c r="DD125" i="82"/>
  <c r="BD109" i="82"/>
  <c r="CO108" i="82"/>
  <c r="AN109" i="82"/>
  <c r="BY108" i="82"/>
  <c r="CX108" i="82"/>
  <c r="AW109" i="82"/>
  <c r="CH108" i="82"/>
  <c r="CY125" i="82"/>
  <c r="BU126" i="82"/>
  <c r="DF125" i="82"/>
  <c r="CX125" i="82"/>
  <c r="BE126" i="82"/>
  <c r="CP125" i="82"/>
  <c r="AW126" i="82"/>
  <c r="CH125" i="82"/>
  <c r="AO126" i="82"/>
  <c r="BZ125" i="82"/>
  <c r="BK109" i="82"/>
  <c r="CV108" i="82"/>
  <c r="BC109" i="82"/>
  <c r="CN108" i="82"/>
  <c r="AU109" i="82"/>
  <c r="CF108" i="82"/>
  <c r="BO126" i="82"/>
  <c r="CZ125" i="82"/>
  <c r="CF125" i="82"/>
  <c r="AU126" i="82"/>
  <c r="CQ125" i="82"/>
  <c r="BF126" i="82"/>
  <c r="DE125" i="82"/>
  <c r="BT126" i="82"/>
  <c r="BL126" i="82"/>
  <c r="CW125" i="82"/>
  <c r="CO125" i="82"/>
  <c r="BD126" i="82"/>
  <c r="AV126" i="82"/>
  <c r="CG125" i="82"/>
  <c r="CK108" i="82"/>
  <c r="AT109" i="82"/>
  <c r="CE108" i="82"/>
  <c r="BI109" i="82"/>
  <c r="CT108" i="82"/>
  <c r="AS109" i="82"/>
  <c r="CD108" i="82"/>
  <c r="DB125" i="82"/>
  <c r="CT125" i="82"/>
  <c r="CL125" i="82"/>
  <c r="CD125" i="82"/>
  <c r="AZ11" i="82"/>
  <c r="CK27" i="82"/>
  <c r="DJ27" i="82" s="1"/>
  <c r="BK126" i="82"/>
  <c r="CV125" i="82"/>
  <c r="AQ126" i="82"/>
  <c r="CB125" i="82"/>
  <c r="DG125" i="82"/>
  <c r="BV126" i="82"/>
  <c r="CM125" i="82"/>
  <c r="BB126" i="82"/>
  <c r="CN125" i="82"/>
  <c r="BL109" i="82"/>
  <c r="CW108" i="82"/>
  <c r="AV109" i="82"/>
  <c r="CG108" i="82"/>
  <c r="BB109" i="82"/>
  <c r="CM108" i="82"/>
  <c r="BE109" i="82"/>
  <c r="CP108" i="82"/>
  <c r="AO109" i="82"/>
  <c r="BZ108" i="82"/>
  <c r="BG109" i="82"/>
  <c r="CR108" i="82"/>
  <c r="AY109" i="82"/>
  <c r="CJ108" i="82"/>
  <c r="AQ109" i="82"/>
  <c r="CB108" i="82"/>
  <c r="CY108" i="82"/>
  <c r="AZ76" i="82"/>
  <c r="CK2" i="82"/>
  <c r="CK76" i="82" s="1"/>
  <c r="BG126" i="82"/>
  <c r="CR125" i="82"/>
  <c r="DC125" i="82"/>
  <c r="BR126" i="82"/>
  <c r="CE125" i="82"/>
  <c r="AT126" i="82"/>
  <c r="AR126" i="82"/>
  <c r="CC125" i="82"/>
  <c r="BP126" i="82"/>
  <c r="DA125" i="82"/>
  <c r="BH126" i="82"/>
  <c r="CS125" i="82"/>
  <c r="CK125" i="82"/>
  <c r="AX126" i="82"/>
  <c r="CI125" i="82"/>
  <c r="BH109" i="82"/>
  <c r="CS108" i="82"/>
  <c r="AR109" i="82"/>
  <c r="CC108" i="82"/>
  <c r="AP109" i="82"/>
  <c r="CA108" i="82"/>
  <c r="BJ109" i="82"/>
  <c r="CU108" i="82"/>
  <c r="CL108" i="82"/>
  <c r="BF109" i="82"/>
  <c r="CQ108" i="82"/>
  <c r="AX109" i="82"/>
  <c r="CI108" i="82"/>
  <c r="AC76" i="82"/>
  <c r="BM76" i="82"/>
  <c r="CX2" i="82"/>
  <c r="BN2" i="82"/>
  <c r="D125" i="58"/>
  <c r="E125" i="58"/>
  <c r="F125" i="58"/>
  <c r="G125" i="58"/>
  <c r="H125" i="58"/>
  <c r="I125" i="58"/>
  <c r="J125" i="58"/>
  <c r="K125" i="58"/>
  <c r="L125" i="58"/>
  <c r="M125" i="58"/>
  <c r="N125" i="58"/>
  <c r="D126" i="58"/>
  <c r="E126" i="58"/>
  <c r="F126" i="58"/>
  <c r="G126" i="58"/>
  <c r="H126" i="58"/>
  <c r="I126" i="58"/>
  <c r="J126" i="58"/>
  <c r="K126" i="58"/>
  <c r="L126" i="58"/>
  <c r="M126" i="58"/>
  <c r="N126" i="58"/>
  <c r="C125" i="58"/>
  <c r="C126" i="58"/>
  <c r="D112" i="58"/>
  <c r="E112" i="58"/>
  <c r="F112" i="58"/>
  <c r="G112" i="58"/>
  <c r="H112" i="58"/>
  <c r="I112" i="58"/>
  <c r="J112" i="58"/>
  <c r="K112" i="58"/>
  <c r="L112" i="58"/>
  <c r="M112" i="58"/>
  <c r="N112" i="58"/>
  <c r="D113" i="58"/>
  <c r="E113" i="58"/>
  <c r="F113" i="58"/>
  <c r="G113" i="58"/>
  <c r="H113" i="58"/>
  <c r="I113" i="58"/>
  <c r="J113" i="58"/>
  <c r="K113" i="58"/>
  <c r="L113" i="58"/>
  <c r="M113" i="58"/>
  <c r="N113" i="58"/>
  <c r="D114" i="58"/>
  <c r="E114" i="58"/>
  <c r="F114" i="58"/>
  <c r="G114" i="58"/>
  <c r="H114" i="58"/>
  <c r="I114" i="58"/>
  <c r="J114" i="58"/>
  <c r="K114" i="58"/>
  <c r="L114" i="58"/>
  <c r="M114" i="58"/>
  <c r="N114" i="58"/>
  <c r="D115" i="58"/>
  <c r="E115" i="58"/>
  <c r="F115" i="58"/>
  <c r="G115" i="58"/>
  <c r="H115" i="58"/>
  <c r="I115" i="58"/>
  <c r="J115" i="58"/>
  <c r="K115" i="58"/>
  <c r="L115" i="58"/>
  <c r="M115" i="58"/>
  <c r="N115" i="58"/>
  <c r="D116" i="58"/>
  <c r="E116" i="58"/>
  <c r="F116" i="58"/>
  <c r="G116" i="58"/>
  <c r="H116" i="58"/>
  <c r="I116" i="58"/>
  <c r="J116" i="58"/>
  <c r="K116" i="58"/>
  <c r="L116" i="58"/>
  <c r="M116" i="58"/>
  <c r="N116" i="58"/>
  <c r="D117" i="58"/>
  <c r="E117" i="58"/>
  <c r="F117" i="58"/>
  <c r="G117" i="58"/>
  <c r="H117" i="58"/>
  <c r="I117" i="58"/>
  <c r="J117" i="58"/>
  <c r="K117" i="58"/>
  <c r="L117" i="58"/>
  <c r="M117" i="58"/>
  <c r="N117" i="58"/>
  <c r="C112" i="58"/>
  <c r="C117" i="58"/>
  <c r="C116" i="58"/>
  <c r="C115" i="58"/>
  <c r="C114" i="58"/>
  <c r="C113" i="58"/>
  <c r="D94" i="58"/>
  <c r="E94" i="58"/>
  <c r="F94" i="58"/>
  <c r="G94" i="58"/>
  <c r="H94" i="58"/>
  <c r="I94" i="58"/>
  <c r="J94" i="58"/>
  <c r="K94" i="58"/>
  <c r="L94" i="58"/>
  <c r="M94" i="58"/>
  <c r="N94" i="58"/>
  <c r="D99" i="58"/>
  <c r="E99" i="58"/>
  <c r="F99" i="58"/>
  <c r="G99" i="58"/>
  <c r="H99" i="58"/>
  <c r="I99" i="58"/>
  <c r="J99" i="58"/>
  <c r="K99" i="58"/>
  <c r="L99" i="58"/>
  <c r="M99" i="58"/>
  <c r="N99" i="58"/>
  <c r="D100" i="58"/>
  <c r="E100" i="58"/>
  <c r="F100" i="58"/>
  <c r="G100" i="58"/>
  <c r="H100" i="58"/>
  <c r="I100" i="58"/>
  <c r="J100" i="58"/>
  <c r="K100" i="58"/>
  <c r="L100" i="58"/>
  <c r="M100" i="58"/>
  <c r="N100" i="58"/>
  <c r="D103" i="58"/>
  <c r="E103" i="58"/>
  <c r="F103" i="58"/>
  <c r="G103" i="58"/>
  <c r="H103" i="58"/>
  <c r="I103" i="58"/>
  <c r="J103" i="58"/>
  <c r="K103" i="58"/>
  <c r="L103" i="58"/>
  <c r="M103" i="58"/>
  <c r="N103" i="58"/>
  <c r="D108" i="58"/>
  <c r="E108" i="58"/>
  <c r="F108" i="58"/>
  <c r="G108" i="58"/>
  <c r="H108" i="58"/>
  <c r="I108" i="58"/>
  <c r="J108" i="58"/>
  <c r="K108" i="58"/>
  <c r="L108" i="58"/>
  <c r="M108" i="58"/>
  <c r="N108" i="58"/>
  <c r="D109" i="58"/>
  <c r="E109" i="58"/>
  <c r="F109" i="58"/>
  <c r="G109" i="58"/>
  <c r="H109" i="58"/>
  <c r="I109" i="58"/>
  <c r="J109" i="58"/>
  <c r="K109" i="58"/>
  <c r="L109" i="58"/>
  <c r="M109" i="58"/>
  <c r="N109" i="58"/>
  <c r="D110" i="58"/>
  <c r="E110" i="58"/>
  <c r="F110" i="58"/>
  <c r="G110" i="58"/>
  <c r="H110" i="58"/>
  <c r="I110" i="58"/>
  <c r="J110" i="58"/>
  <c r="K110" i="58"/>
  <c r="L110" i="58"/>
  <c r="M110" i="58"/>
  <c r="N110" i="58"/>
  <c r="C110" i="58"/>
  <c r="C109" i="58"/>
  <c r="C108" i="58"/>
  <c r="C103" i="58"/>
  <c r="C100" i="58"/>
  <c r="C99" i="58"/>
  <c r="C94" i="58"/>
  <c r="D83" i="58"/>
  <c r="E83" i="58"/>
  <c r="F83" i="58"/>
  <c r="G83" i="58"/>
  <c r="H83" i="58"/>
  <c r="I83" i="58"/>
  <c r="J83" i="58"/>
  <c r="K83" i="58"/>
  <c r="L83" i="58"/>
  <c r="M83" i="58"/>
  <c r="N83" i="58"/>
  <c r="D90" i="58"/>
  <c r="E90" i="58"/>
  <c r="F90" i="58"/>
  <c r="G90" i="58"/>
  <c r="H90" i="58"/>
  <c r="I90" i="58"/>
  <c r="J90" i="58"/>
  <c r="K90" i="58"/>
  <c r="L90" i="58"/>
  <c r="M90" i="58"/>
  <c r="N90" i="58"/>
  <c r="C90" i="58"/>
  <c r="C83" i="58"/>
  <c r="Z7" i="54"/>
  <c r="Y7" i="54"/>
  <c r="X7" i="54"/>
  <c r="W7" i="54"/>
  <c r="V7" i="54"/>
  <c r="U7" i="54"/>
  <c r="T7" i="54"/>
  <c r="S7" i="54"/>
  <c r="R7" i="54"/>
  <c r="Q7" i="54"/>
  <c r="P7" i="54"/>
  <c r="O7" i="54"/>
  <c r="Z6" i="54"/>
  <c r="Y6" i="54"/>
  <c r="X6" i="54"/>
  <c r="W6" i="54"/>
  <c r="V6" i="54"/>
  <c r="U6" i="54"/>
  <c r="T6" i="54"/>
  <c r="S6" i="54"/>
  <c r="R6" i="54"/>
  <c r="Q6" i="54"/>
  <c r="P6" i="54"/>
  <c r="O6" i="54"/>
  <c r="Z5" i="54"/>
  <c r="Y5" i="54"/>
  <c r="X5" i="54"/>
  <c r="W5" i="54"/>
  <c r="V5" i="54"/>
  <c r="U5" i="54"/>
  <c r="T5" i="54"/>
  <c r="S5" i="54"/>
  <c r="R5" i="54"/>
  <c r="Q5" i="54"/>
  <c r="P5" i="54"/>
  <c r="O5" i="54"/>
  <c r="O90" i="58" l="1"/>
  <c r="O110" i="58"/>
  <c r="CK7" i="82"/>
  <c r="CA109" i="82"/>
  <c r="AD12" i="96"/>
  <c r="AE11" i="96"/>
  <c r="AE4" i="96"/>
  <c r="AC69" i="96"/>
  <c r="AC9" i="96"/>
  <c r="AE3" i="96"/>
  <c r="AB69" i="96"/>
  <c r="AB9" i="96"/>
  <c r="AD8" i="96"/>
  <c r="CX26" i="82"/>
  <c r="CL26" i="82"/>
  <c r="CL25" i="82"/>
  <c r="CX25" i="82"/>
  <c r="CL64" i="82"/>
  <c r="CX64" i="82"/>
  <c r="CL65" i="82"/>
  <c r="CX65" i="82"/>
  <c r="BZ12" i="82"/>
  <c r="CF12" i="82"/>
  <c r="CV12" i="82"/>
  <c r="CT126" i="82"/>
  <c r="DB126" i="82"/>
  <c r="CT12" i="82"/>
  <c r="CD12" i="82"/>
  <c r="CG12" i="82"/>
  <c r="CP126" i="82"/>
  <c r="CQ12" i="82"/>
  <c r="DD126" i="82"/>
  <c r="CE126" i="82"/>
  <c r="DE126" i="82"/>
  <c r="CI126" i="82"/>
  <c r="CM126" i="82"/>
  <c r="CJ12" i="82"/>
  <c r="V9" i="82"/>
  <c r="CB126" i="82"/>
  <c r="CD126" i="82"/>
  <c r="CF126" i="82"/>
  <c r="CH12" i="82"/>
  <c r="DC126" i="82"/>
  <c r="AA69" i="82"/>
  <c r="AB109" i="82"/>
  <c r="CX6" i="82"/>
  <c r="CN109" i="82"/>
  <c r="I69" i="82"/>
  <c r="CU109" i="82"/>
  <c r="CB109" i="82"/>
  <c r="CE109" i="82"/>
  <c r="BZ126" i="82"/>
  <c r="BY12" i="82"/>
  <c r="F9" i="82"/>
  <c r="AB143" i="82"/>
  <c r="B143" i="82" s="1"/>
  <c r="W69" i="82"/>
  <c r="CG109" i="82"/>
  <c r="CN126" i="82"/>
  <c r="I9" i="82"/>
  <c r="CV109" i="82"/>
  <c r="CC126" i="82"/>
  <c r="CD109" i="82"/>
  <c r="CH126" i="82"/>
  <c r="CM12" i="82"/>
  <c r="E69" i="82"/>
  <c r="CS109" i="82"/>
  <c r="DA126" i="82"/>
  <c r="CR126" i="82"/>
  <c r="CV126" i="82"/>
  <c r="L9" i="82"/>
  <c r="CI12" i="82"/>
  <c r="X9" i="82"/>
  <c r="DG126" i="82"/>
  <c r="CP12" i="82"/>
  <c r="CB12" i="82"/>
  <c r="CW126" i="82"/>
  <c r="CZ126" i="82"/>
  <c r="CA126" i="82"/>
  <c r="CJ126" i="82"/>
  <c r="CT109" i="82"/>
  <c r="O8" i="82"/>
  <c r="O69" i="82" s="1"/>
  <c r="B160" i="82"/>
  <c r="CF109" i="82"/>
  <c r="BY126" i="82"/>
  <c r="BX126" i="82" s="1"/>
  <c r="CA12" i="82"/>
  <c r="CS126" i="82"/>
  <c r="BZ109" i="82"/>
  <c r="CQ126" i="82"/>
  <c r="DF126" i="82"/>
  <c r="M9" i="82"/>
  <c r="E9" i="82"/>
  <c r="CU12" i="82"/>
  <c r="CO126" i="82"/>
  <c r="CY126" i="82"/>
  <c r="CS12" i="82"/>
  <c r="CJ109" i="82"/>
  <c r="CW109" i="82"/>
  <c r="Q69" i="82"/>
  <c r="N9" i="82"/>
  <c r="N69" i="82"/>
  <c r="G9" i="82"/>
  <c r="H69" i="82"/>
  <c r="CP109" i="82"/>
  <c r="CM109" i="82"/>
  <c r="U9" i="82"/>
  <c r="S9" i="82"/>
  <c r="CR12" i="82"/>
  <c r="AM143" i="82"/>
  <c r="D9" i="82"/>
  <c r="CI109" i="82"/>
  <c r="G69" i="82"/>
  <c r="CO109" i="82"/>
  <c r="CC12" i="82"/>
  <c r="CO12" i="82"/>
  <c r="CK5" i="82"/>
  <c r="CK126" i="82" s="1"/>
  <c r="Z9" i="82"/>
  <c r="CC109" i="82"/>
  <c r="CR109" i="82"/>
  <c r="CU126" i="82"/>
  <c r="CN12" i="82"/>
  <c r="CE12" i="82"/>
  <c r="CQ109" i="82"/>
  <c r="CH109" i="82"/>
  <c r="BY109" i="82"/>
  <c r="BX109" i="82" s="1"/>
  <c r="AB8" i="82"/>
  <c r="AB69" i="82" s="1"/>
  <c r="CW12" i="82"/>
  <c r="T9" i="82"/>
  <c r="K69" i="82"/>
  <c r="C9" i="82"/>
  <c r="C69" i="82"/>
  <c r="P9" i="82"/>
  <c r="P69" i="82"/>
  <c r="B183" i="82"/>
  <c r="AB126" i="82"/>
  <c r="B126" i="82" s="1"/>
  <c r="J69" i="82"/>
  <c r="J9" i="82"/>
  <c r="CG126" i="82"/>
  <c r="CK6" i="82"/>
  <c r="R9" i="82"/>
  <c r="R69" i="82"/>
  <c r="O109" i="82"/>
  <c r="CK4" i="82"/>
  <c r="DJ4" i="82" s="1"/>
  <c r="Y69" i="82"/>
  <c r="Y9" i="82"/>
  <c r="BN76" i="82"/>
  <c r="BO2" i="82"/>
  <c r="CX76" i="82"/>
  <c r="CY2" i="82"/>
  <c r="AD76" i="82"/>
  <c r="CK11" i="82"/>
  <c r="DJ11" i="82" s="1"/>
  <c r="AZ12" i="82"/>
  <c r="CK12" i="82" s="1"/>
  <c r="CY26" i="82"/>
  <c r="CY47" i="82"/>
  <c r="BN4" i="82"/>
  <c r="BN11" i="82"/>
  <c r="CY11" i="82" s="1"/>
  <c r="AA5" i="54"/>
  <c r="AA6" i="54"/>
  <c r="AA7" i="54"/>
  <c r="Z7" i="57"/>
  <c r="Y7" i="57"/>
  <c r="X7" i="57"/>
  <c r="W7" i="57"/>
  <c r="V7" i="57"/>
  <c r="U7" i="57"/>
  <c r="T7" i="57"/>
  <c r="S7" i="57"/>
  <c r="R7" i="57"/>
  <c r="Q7" i="57"/>
  <c r="P7" i="57"/>
  <c r="O7" i="57"/>
  <c r="Z6" i="57"/>
  <c r="Y6" i="57"/>
  <c r="X6" i="57"/>
  <c r="W6" i="57"/>
  <c r="V6" i="57"/>
  <c r="U6" i="57"/>
  <c r="T6" i="57"/>
  <c r="S6" i="57"/>
  <c r="R6" i="57"/>
  <c r="Q6" i="57"/>
  <c r="P6" i="57"/>
  <c r="O6" i="57"/>
  <c r="Z5" i="57"/>
  <c r="Y5" i="57"/>
  <c r="X5" i="57"/>
  <c r="W5" i="57"/>
  <c r="V5" i="57"/>
  <c r="U5" i="57"/>
  <c r="T5" i="57"/>
  <c r="S5" i="57"/>
  <c r="R5" i="57"/>
  <c r="Q5" i="57"/>
  <c r="P5" i="57"/>
  <c r="O5" i="57"/>
  <c r="AF11" i="96" l="1"/>
  <c r="AF4" i="96"/>
  <c r="AE12" i="96"/>
  <c r="AF3" i="96"/>
  <c r="AD69" i="96"/>
  <c r="AD9" i="96"/>
  <c r="AE8" i="96"/>
  <c r="CX67" i="82"/>
  <c r="CL67" i="82"/>
  <c r="BA4" i="82"/>
  <c r="CL27" i="82"/>
  <c r="CL29" i="82" s="1"/>
  <c r="CL31" i="82" s="1"/>
  <c r="CX28" i="82"/>
  <c r="CL28" i="82"/>
  <c r="CL30" i="82" s="1"/>
  <c r="BA7" i="82"/>
  <c r="CL66" i="82"/>
  <c r="CX66" i="82"/>
  <c r="B109" i="82"/>
  <c r="O9" i="82"/>
  <c r="AB9" i="82"/>
  <c r="CK109" i="82"/>
  <c r="BN12" i="82"/>
  <c r="CY12" i="82" s="1"/>
  <c r="CY4" i="82"/>
  <c r="CY109" i="82" s="1"/>
  <c r="BN109" i="82"/>
  <c r="CZ26" i="82"/>
  <c r="BO76" i="82"/>
  <c r="BP2" i="82"/>
  <c r="CZ47" i="82"/>
  <c r="AE76" i="82"/>
  <c r="CY76" i="82"/>
  <c r="CZ2" i="82"/>
  <c r="AA5" i="57"/>
  <c r="AA6" i="57"/>
  <c r="AA7" i="57"/>
  <c r="AF12" i="96" l="1"/>
  <c r="AG11" i="96"/>
  <c r="AG4" i="96"/>
  <c r="AG12" i="96" s="1"/>
  <c r="AG3" i="96"/>
  <c r="AF8" i="96"/>
  <c r="AE69" i="96"/>
  <c r="AE9" i="96"/>
  <c r="CX32" i="82"/>
  <c r="CL32" i="82"/>
  <c r="CL34" i="82" s="1"/>
  <c r="CL36" i="82" s="1"/>
  <c r="CX27" i="82"/>
  <c r="CL4" i="82"/>
  <c r="CL109" i="82" s="1"/>
  <c r="BA109" i="82"/>
  <c r="BM4" i="82"/>
  <c r="CL33" i="82"/>
  <c r="CL35" i="82" s="1"/>
  <c r="CL37" i="82" s="1"/>
  <c r="CX33" i="82"/>
  <c r="BM7" i="82"/>
  <c r="CL7" i="82"/>
  <c r="BA160" i="82"/>
  <c r="CZ76" i="82"/>
  <c r="DA2" i="82"/>
  <c r="DA47" i="82"/>
  <c r="BP76" i="82"/>
  <c r="BQ2" i="82"/>
  <c r="DA26" i="82"/>
  <c r="AF76" i="82"/>
  <c r="BX47" i="80"/>
  <c r="BX26" i="80"/>
  <c r="AM47" i="80"/>
  <c r="AM26" i="80"/>
  <c r="AH4" i="96" l="1"/>
  <c r="AH11" i="96"/>
  <c r="AF69" i="96"/>
  <c r="AF9" i="96"/>
  <c r="AG8" i="96"/>
  <c r="AH3" i="96"/>
  <c r="BM109" i="82"/>
  <c r="CX4" i="82"/>
  <c r="CX109" i="82" s="1"/>
  <c r="CX7" i="82"/>
  <c r="BM160" i="82"/>
  <c r="AM160" i="82" s="1"/>
  <c r="CL38" i="82"/>
  <c r="CX38" i="82"/>
  <c r="CL39" i="82"/>
  <c r="CX39" i="82"/>
  <c r="DB26" i="82"/>
  <c r="DB47" i="82"/>
  <c r="AG76" i="82"/>
  <c r="BQ76" i="82"/>
  <c r="BR2" i="82"/>
  <c r="DA76" i="82"/>
  <c r="DB2" i="82"/>
  <c r="Z7" i="50"/>
  <c r="Y7" i="50"/>
  <c r="X7" i="50"/>
  <c r="W7" i="50"/>
  <c r="V7" i="50"/>
  <c r="U7" i="50"/>
  <c r="T7" i="50"/>
  <c r="S7" i="50"/>
  <c r="R7" i="50"/>
  <c r="Q7" i="50"/>
  <c r="P7" i="50"/>
  <c r="O7" i="50"/>
  <c r="M7" i="50"/>
  <c r="L7" i="50"/>
  <c r="K7" i="50"/>
  <c r="J7" i="50"/>
  <c r="I7" i="50"/>
  <c r="H7" i="50"/>
  <c r="G7" i="50"/>
  <c r="F7" i="50"/>
  <c r="E7" i="50"/>
  <c r="D7" i="50"/>
  <c r="C7" i="50"/>
  <c r="B7" i="50"/>
  <c r="AJ7" i="49"/>
  <c r="AI7" i="49"/>
  <c r="AH7" i="49"/>
  <c r="AG7" i="49"/>
  <c r="AF7" i="49"/>
  <c r="AE7" i="49"/>
  <c r="AD7" i="49"/>
  <c r="AC7" i="49"/>
  <c r="AB7" i="49"/>
  <c r="Z7" i="49"/>
  <c r="Y7" i="49"/>
  <c r="X7" i="49"/>
  <c r="W7" i="49"/>
  <c r="V7" i="49"/>
  <c r="U7" i="49"/>
  <c r="T7" i="49"/>
  <c r="S7" i="49"/>
  <c r="R7" i="49"/>
  <c r="Q7" i="49"/>
  <c r="P7" i="49"/>
  <c r="O7" i="49"/>
  <c r="C7" i="49"/>
  <c r="D7" i="49"/>
  <c r="E7" i="49"/>
  <c r="F7" i="49"/>
  <c r="G7" i="49"/>
  <c r="H7" i="49"/>
  <c r="I7" i="49"/>
  <c r="J7" i="49"/>
  <c r="K7" i="49"/>
  <c r="L7" i="49"/>
  <c r="M7" i="49"/>
  <c r="BL7" i="80"/>
  <c r="BK7" i="80"/>
  <c r="BJ7" i="80"/>
  <c r="BI7" i="80"/>
  <c r="BH7" i="80"/>
  <c r="BG7" i="80"/>
  <c r="BF7" i="80"/>
  <c r="BE7" i="80"/>
  <c r="BD7" i="80"/>
  <c r="BC7" i="80"/>
  <c r="BB7" i="80"/>
  <c r="BA7" i="80"/>
  <c r="AY7" i="80"/>
  <c r="AX7" i="80"/>
  <c r="AW7" i="80"/>
  <c r="AV7" i="80"/>
  <c r="AU7" i="80"/>
  <c r="AT7" i="80"/>
  <c r="AS7" i="80"/>
  <c r="AR7" i="80"/>
  <c r="AQ7" i="80"/>
  <c r="AP7" i="80"/>
  <c r="AO7" i="80"/>
  <c r="AN7" i="80"/>
  <c r="AA7" i="80"/>
  <c r="Z7" i="80"/>
  <c r="Y7" i="80"/>
  <c r="X7" i="80"/>
  <c r="W7" i="80"/>
  <c r="V7" i="80"/>
  <c r="U7" i="80"/>
  <c r="T7" i="80"/>
  <c r="S7" i="80"/>
  <c r="R7" i="80"/>
  <c r="Q7" i="80"/>
  <c r="P7" i="80"/>
  <c r="D7" i="80"/>
  <c r="E7" i="80"/>
  <c r="F7" i="80"/>
  <c r="G7" i="80"/>
  <c r="H7" i="80"/>
  <c r="I7" i="80"/>
  <c r="J7" i="80"/>
  <c r="K7" i="80"/>
  <c r="L7" i="80"/>
  <c r="M7" i="80"/>
  <c r="N7" i="80"/>
  <c r="AH12" i="96" l="1"/>
  <c r="AI4" i="96"/>
  <c r="AI11" i="96"/>
  <c r="AH8" i="96"/>
  <c r="AG69" i="96"/>
  <c r="AG9" i="96"/>
  <c r="AI3" i="96"/>
  <c r="CX41" i="82"/>
  <c r="CL41" i="82"/>
  <c r="CL40" i="82"/>
  <c r="CX40" i="82"/>
  <c r="N7" i="50"/>
  <c r="AA7" i="50"/>
  <c r="AH76" i="82"/>
  <c r="DB76" i="82"/>
  <c r="DC2" i="82"/>
  <c r="BR76" i="82"/>
  <c r="BS2" i="82"/>
  <c r="DC47" i="82"/>
  <c r="DC26" i="82"/>
  <c r="B68" i="67"/>
  <c r="C68" i="67"/>
  <c r="D68" i="67"/>
  <c r="E68" i="67"/>
  <c r="F68" i="67"/>
  <c r="G68" i="67"/>
  <c r="H68" i="67"/>
  <c r="I68" i="67"/>
  <c r="J68" i="67"/>
  <c r="K68" i="67"/>
  <c r="L68" i="67"/>
  <c r="M68" i="67"/>
  <c r="N68" i="67"/>
  <c r="AB68" i="67"/>
  <c r="AC68" i="67"/>
  <c r="AD68" i="67"/>
  <c r="AE68" i="67"/>
  <c r="AF68" i="67"/>
  <c r="AG68" i="67"/>
  <c r="AH68" i="67"/>
  <c r="AI68" i="67"/>
  <c r="AJ68" i="67"/>
  <c r="Q68" i="67"/>
  <c r="U68" i="67"/>
  <c r="Y68" i="67"/>
  <c r="P68" i="67"/>
  <c r="S68" i="67"/>
  <c r="T68" i="67"/>
  <c r="X68" i="67"/>
  <c r="AJ11" i="96" l="1"/>
  <c r="AJ4" i="96"/>
  <c r="AI12" i="96"/>
  <c r="AJ3" i="96"/>
  <c r="AI8" i="96"/>
  <c r="AH69" i="96"/>
  <c r="AH9" i="96"/>
  <c r="CL42" i="82"/>
  <c r="CX42" i="82"/>
  <c r="CL43" i="82"/>
  <c r="CX43" i="82"/>
  <c r="AI76" i="82"/>
  <c r="DD26" i="82"/>
  <c r="DD47" i="82"/>
  <c r="BS76" i="82"/>
  <c r="BT2" i="82"/>
  <c r="DC76" i="82"/>
  <c r="DD2" i="82"/>
  <c r="W68" i="67"/>
  <c r="R68" i="67"/>
  <c r="O68" i="67"/>
  <c r="Z68" i="67"/>
  <c r="AJ12" i="96" l="1"/>
  <c r="AK11" i="96"/>
  <c r="AK4" i="96"/>
  <c r="AI69" i="96"/>
  <c r="AI9" i="96"/>
  <c r="AK3" i="96"/>
  <c r="AJ8" i="96"/>
  <c r="CX45" i="82"/>
  <c r="CL45" i="82"/>
  <c r="CX44" i="82"/>
  <c r="CL44" i="82"/>
  <c r="DD76" i="82"/>
  <c r="DE2" i="82"/>
  <c r="DE26" i="82"/>
  <c r="BT76" i="82"/>
  <c r="BU2" i="82"/>
  <c r="DE47" i="82"/>
  <c r="AJ76" i="82"/>
  <c r="AK76" i="82"/>
  <c r="AA68" i="67"/>
  <c r="V68" i="67"/>
  <c r="F28" i="94"/>
  <c r="E28" i="94"/>
  <c r="F27" i="94"/>
  <c r="E27" i="94"/>
  <c r="F26" i="94"/>
  <c r="E26" i="94"/>
  <c r="F25" i="94"/>
  <c r="E25" i="94"/>
  <c r="I93" i="94"/>
  <c r="I94" i="94"/>
  <c r="I95" i="94"/>
  <c r="I96" i="94"/>
  <c r="I77" i="94"/>
  <c r="I87" i="94"/>
  <c r="I88" i="94"/>
  <c r="I89" i="94"/>
  <c r="I90" i="94"/>
  <c r="I91" i="94"/>
  <c r="I92" i="94"/>
  <c r="I59" i="94"/>
  <c r="I61" i="94"/>
  <c r="I63" i="94"/>
  <c r="I65" i="94"/>
  <c r="I67" i="94"/>
  <c r="I84" i="94"/>
  <c r="I69" i="94"/>
  <c r="I85" i="94"/>
  <c r="I71" i="94"/>
  <c r="I86" i="94"/>
  <c r="I73" i="94"/>
  <c r="I7" i="94"/>
  <c r="I9" i="94"/>
  <c r="I11" i="94"/>
  <c r="I15" i="94"/>
  <c r="I19" i="94"/>
  <c r="I13" i="94"/>
  <c r="I17" i="94"/>
  <c r="I21" i="94"/>
  <c r="I23" i="94"/>
  <c r="I33" i="94"/>
  <c r="I35" i="94"/>
  <c r="I37" i="94"/>
  <c r="I41" i="94"/>
  <c r="I45" i="94"/>
  <c r="I49" i="94"/>
  <c r="I53" i="94"/>
  <c r="I39" i="94"/>
  <c r="I43" i="94"/>
  <c r="I47" i="94"/>
  <c r="I51" i="94"/>
  <c r="I55" i="94"/>
  <c r="I29" i="94"/>
  <c r="I31" i="94"/>
  <c r="I57" i="94"/>
  <c r="I5" i="94"/>
  <c r="AK12" i="96" l="1"/>
  <c r="AJ69" i="96"/>
  <c r="AJ9" i="96"/>
  <c r="AK8" i="96"/>
  <c r="CL46" i="82"/>
  <c r="CX46" i="82"/>
  <c r="CL47" i="82"/>
  <c r="BA11" i="82"/>
  <c r="BU76" i="82"/>
  <c r="BV2" i="82"/>
  <c r="BV76" i="82" s="1"/>
  <c r="DF26" i="82"/>
  <c r="DE76" i="82"/>
  <c r="DF2" i="82"/>
  <c r="DF47" i="82"/>
  <c r="AK69" i="96" l="1"/>
  <c r="AK9" i="96"/>
  <c r="CX49" i="82"/>
  <c r="CL49" i="82"/>
  <c r="CX47" i="82"/>
  <c r="BM11" i="82"/>
  <c r="CL11" i="82"/>
  <c r="BA12" i="82"/>
  <c r="CL12" i="82" s="1"/>
  <c r="CL48" i="82"/>
  <c r="BA5" i="82"/>
  <c r="CX48" i="82"/>
  <c r="DG26" i="82"/>
  <c r="DG47" i="82"/>
  <c r="DF76" i="82"/>
  <c r="DG2" i="82"/>
  <c r="DG76" i="82" s="1"/>
  <c r="DG171" i="80"/>
  <c r="DG169" i="80"/>
  <c r="DF171" i="80"/>
  <c r="DF169" i="80"/>
  <c r="DE171" i="80"/>
  <c r="DE169" i="80"/>
  <c r="DD171" i="80"/>
  <c r="DD169" i="80"/>
  <c r="DC171" i="80"/>
  <c r="DC169" i="80"/>
  <c r="DB171" i="80"/>
  <c r="DB169" i="80"/>
  <c r="DA171" i="80"/>
  <c r="DA169" i="80"/>
  <c r="CZ171" i="80"/>
  <c r="CZ169" i="80"/>
  <c r="CY171" i="80"/>
  <c r="CY169" i="80"/>
  <c r="CX171" i="80"/>
  <c r="CX169" i="80"/>
  <c r="CW171" i="80"/>
  <c r="CW169" i="80"/>
  <c r="CV171" i="80"/>
  <c r="CV169" i="80"/>
  <c r="CU171" i="80"/>
  <c r="CU169" i="80"/>
  <c r="CT171" i="80"/>
  <c r="CT169" i="80"/>
  <c r="CS171" i="80"/>
  <c r="CS169" i="80"/>
  <c r="CR171" i="80"/>
  <c r="CR169" i="80"/>
  <c r="CQ171" i="80"/>
  <c r="CQ169" i="80"/>
  <c r="CP171" i="80"/>
  <c r="CP169" i="80"/>
  <c r="CO171" i="80"/>
  <c r="CO169" i="80"/>
  <c r="CN171" i="80"/>
  <c r="CN169" i="80"/>
  <c r="CM171" i="80"/>
  <c r="CM169" i="80"/>
  <c r="CL171" i="80"/>
  <c r="CL169" i="80"/>
  <c r="CK171" i="80"/>
  <c r="CK169" i="80"/>
  <c r="CJ171" i="80"/>
  <c r="CJ169" i="80"/>
  <c r="CI171" i="80"/>
  <c r="CI169" i="80"/>
  <c r="CH171" i="80"/>
  <c r="CH169" i="80"/>
  <c r="CG171" i="80"/>
  <c r="CG169" i="80"/>
  <c r="CF171" i="80"/>
  <c r="CF169" i="80"/>
  <c r="CE171" i="80"/>
  <c r="CE169" i="80"/>
  <c r="CD171" i="80"/>
  <c r="CD169" i="80"/>
  <c r="CC171" i="80"/>
  <c r="CC169" i="80"/>
  <c r="CB171" i="80"/>
  <c r="CB169" i="80"/>
  <c r="CA171" i="80"/>
  <c r="CA169" i="80"/>
  <c r="BZ171" i="80"/>
  <c r="BZ169" i="80"/>
  <c r="BY171" i="80"/>
  <c r="BY169" i="80"/>
  <c r="CL5" i="82" l="1"/>
  <c r="CL126" i="82" s="1"/>
  <c r="BM5" i="82"/>
  <c r="BA126" i="82"/>
  <c r="CX11" i="82"/>
  <c r="BM12" i="82"/>
  <c r="CX12" i="82" s="1"/>
  <c r="CL50" i="82"/>
  <c r="CX50" i="82"/>
  <c r="CX51" i="82"/>
  <c r="CL51" i="82"/>
  <c r="U182" i="81"/>
  <c r="AC182" i="81"/>
  <c r="AK182" i="81"/>
  <c r="E182" i="81"/>
  <c r="R182" i="81"/>
  <c r="C182" i="81"/>
  <c r="M182" i="81"/>
  <c r="O182" i="81"/>
  <c r="Q182" i="81"/>
  <c r="S182" i="81"/>
  <c r="W182" i="81"/>
  <c r="Y182" i="81"/>
  <c r="AA182" i="81"/>
  <c r="AE182" i="81"/>
  <c r="AG182" i="81"/>
  <c r="AI182" i="81"/>
  <c r="J182" i="81"/>
  <c r="Z182" i="81"/>
  <c r="AH182" i="81"/>
  <c r="D182" i="81"/>
  <c r="F182" i="81"/>
  <c r="H182" i="81"/>
  <c r="I182" i="81"/>
  <c r="K182" i="81"/>
  <c r="L182" i="81"/>
  <c r="N182" i="81"/>
  <c r="P182" i="81"/>
  <c r="T182" i="81"/>
  <c r="V182" i="81"/>
  <c r="X182" i="81"/>
  <c r="AB182" i="81"/>
  <c r="AD182" i="81"/>
  <c r="AF182" i="81"/>
  <c r="AJ182" i="81"/>
  <c r="G182" i="81"/>
  <c r="CL52" i="82" l="1"/>
  <c r="CX52" i="82"/>
  <c r="BM126" i="82"/>
  <c r="AM126" i="82" s="1"/>
  <c r="CX5" i="82"/>
  <c r="CX126" i="82" s="1"/>
  <c r="CX53" i="82"/>
  <c r="CL53" i="82"/>
  <c r="O1" i="17"/>
  <c r="AD1" i="34"/>
  <c r="AD1" i="60" s="1"/>
  <c r="AD17" i="60" s="1"/>
  <c r="AE17" i="60" s="1"/>
  <c r="AF17" i="60" s="1"/>
  <c r="AG17" i="60" s="1"/>
  <c r="AH17" i="60" s="1"/>
  <c r="AI17" i="60" s="1"/>
  <c r="AJ17" i="60" s="1"/>
  <c r="AK17" i="60" s="1"/>
  <c r="AL17" i="60" s="1"/>
  <c r="AM17" i="60" s="1"/>
  <c r="AD31" i="60"/>
  <c r="AD30" i="60"/>
  <c r="AD29" i="60"/>
  <c r="AD28" i="60"/>
  <c r="AD27" i="60"/>
  <c r="AD48" i="34"/>
  <c r="F9" i="95" s="1"/>
  <c r="AD47" i="34"/>
  <c r="AD46" i="34"/>
  <c r="AD45" i="34"/>
  <c r="AD44" i="34"/>
  <c r="AD43" i="34"/>
  <c r="Z66" i="56"/>
  <c r="Y66" i="56"/>
  <c r="X66" i="56"/>
  <c r="W66" i="56"/>
  <c r="V66" i="56"/>
  <c r="U66" i="56"/>
  <c r="T66" i="56"/>
  <c r="S66" i="56"/>
  <c r="R66" i="56"/>
  <c r="Q66" i="56"/>
  <c r="P66" i="56"/>
  <c r="O66" i="56"/>
  <c r="O7" i="56" s="1"/>
  <c r="Z67" i="67"/>
  <c r="Y67" i="67"/>
  <c r="X67" i="67"/>
  <c r="W67" i="67"/>
  <c r="V67" i="67"/>
  <c r="U67" i="67"/>
  <c r="T67" i="67"/>
  <c r="S67" i="67"/>
  <c r="R67" i="67"/>
  <c r="Q67" i="67"/>
  <c r="P67" i="67"/>
  <c r="O67" i="67"/>
  <c r="Z7" i="67"/>
  <c r="Y7" i="67"/>
  <c r="X7" i="67"/>
  <c r="W7" i="67"/>
  <c r="V7" i="67"/>
  <c r="U7" i="67"/>
  <c r="T7" i="67"/>
  <c r="S7" i="67"/>
  <c r="R7" i="67"/>
  <c r="Q7" i="67"/>
  <c r="P7" i="67"/>
  <c r="O7" i="67"/>
  <c r="AA55" i="67"/>
  <c r="Z55" i="67"/>
  <c r="Y55" i="67"/>
  <c r="X55" i="67"/>
  <c r="W55" i="67"/>
  <c r="V55" i="67"/>
  <c r="U55" i="67"/>
  <c r="T55" i="67"/>
  <c r="S55" i="67"/>
  <c r="R55" i="67"/>
  <c r="Q55" i="67"/>
  <c r="P55" i="67"/>
  <c r="O55" i="67"/>
  <c r="AA54" i="67"/>
  <c r="Z54" i="67"/>
  <c r="Y54" i="67"/>
  <c r="X54" i="67"/>
  <c r="W54" i="67"/>
  <c r="V54" i="67"/>
  <c r="U54" i="67"/>
  <c r="T54" i="67"/>
  <c r="S54" i="67"/>
  <c r="R54" i="67"/>
  <c r="Q54" i="67"/>
  <c r="P54" i="67"/>
  <c r="O54" i="67"/>
  <c r="Z76" i="50"/>
  <c r="Y76" i="50"/>
  <c r="X76" i="50"/>
  <c r="W76" i="50"/>
  <c r="V76" i="50"/>
  <c r="U76" i="50"/>
  <c r="T76" i="50"/>
  <c r="S76" i="50"/>
  <c r="R76" i="50"/>
  <c r="Q76" i="50"/>
  <c r="P76" i="50"/>
  <c r="O76" i="50"/>
  <c r="AA67" i="67"/>
  <c r="Z65" i="56"/>
  <c r="X65" i="56"/>
  <c r="W65" i="56"/>
  <c r="T65" i="67"/>
  <c r="S65" i="56"/>
  <c r="R65" i="56"/>
  <c r="P65" i="56"/>
  <c r="O65" i="56"/>
  <c r="M65" i="38"/>
  <c r="I65" i="38"/>
  <c r="E65" i="38"/>
  <c r="Z63" i="56"/>
  <c r="W63" i="56"/>
  <c r="T63" i="56"/>
  <c r="S63" i="56"/>
  <c r="R63" i="56"/>
  <c r="P63" i="56"/>
  <c r="O63" i="56"/>
  <c r="Z62" i="56"/>
  <c r="X62" i="67"/>
  <c r="W62" i="56"/>
  <c r="V62" i="56"/>
  <c r="T62" i="56"/>
  <c r="S62" i="67"/>
  <c r="R62" i="56"/>
  <c r="O62" i="67"/>
  <c r="Z61" i="56"/>
  <c r="W61" i="56"/>
  <c r="V61" i="56"/>
  <c r="T61" i="56"/>
  <c r="S61" i="67"/>
  <c r="R61" i="56"/>
  <c r="P61" i="56"/>
  <c r="O61" i="56"/>
  <c r="Z60" i="56"/>
  <c r="X60" i="67"/>
  <c r="W60" i="67"/>
  <c r="V60" i="56"/>
  <c r="T60" i="56"/>
  <c r="S60" i="56"/>
  <c r="R60" i="56"/>
  <c r="O60" i="67"/>
  <c r="Z59" i="67"/>
  <c r="W59" i="56"/>
  <c r="V59" i="56"/>
  <c r="T59" i="56"/>
  <c r="S59" i="67"/>
  <c r="P59" i="56"/>
  <c r="O59" i="56"/>
  <c r="Z58" i="56"/>
  <c r="X58" i="56"/>
  <c r="W58" i="67"/>
  <c r="V58" i="56"/>
  <c r="T58" i="56"/>
  <c r="S58" i="56"/>
  <c r="R58" i="67"/>
  <c r="P58" i="56"/>
  <c r="O58" i="67"/>
  <c r="X57" i="56"/>
  <c r="W57" i="56"/>
  <c r="V57" i="67"/>
  <c r="T57" i="56"/>
  <c r="S57" i="67"/>
  <c r="R57" i="56"/>
  <c r="P57" i="56"/>
  <c r="O57" i="56"/>
  <c r="X6" i="50"/>
  <c r="W6" i="50"/>
  <c r="U6" i="50"/>
  <c r="T6" i="50"/>
  <c r="S6" i="50"/>
  <c r="O6" i="50"/>
  <c r="AC30" i="34"/>
  <c r="AB30" i="34"/>
  <c r="AA30" i="34"/>
  <c r="Z30" i="34"/>
  <c r="Y30" i="34"/>
  <c r="X30" i="34"/>
  <c r="W30" i="34"/>
  <c r="V30" i="34"/>
  <c r="U30" i="34"/>
  <c r="T30" i="34"/>
  <c r="S30" i="34"/>
  <c r="R30" i="34"/>
  <c r="Z76" i="49"/>
  <c r="Y76" i="49"/>
  <c r="X76" i="49"/>
  <c r="W76" i="49"/>
  <c r="V76" i="49"/>
  <c r="U76" i="49"/>
  <c r="T76" i="49"/>
  <c r="S76" i="49"/>
  <c r="R76" i="49"/>
  <c r="Q76" i="49"/>
  <c r="P76" i="49"/>
  <c r="O76" i="49"/>
  <c r="AC6" i="60"/>
  <c r="AB22" i="34"/>
  <c r="AA22" i="34"/>
  <c r="Z6" i="60"/>
  <c r="Y6" i="60"/>
  <c r="X22" i="34"/>
  <c r="W22" i="34"/>
  <c r="V6" i="60"/>
  <c r="U6" i="60"/>
  <c r="T22" i="34"/>
  <c r="S22" i="34"/>
  <c r="AC5" i="60"/>
  <c r="AB21" i="34"/>
  <c r="AA21" i="34"/>
  <c r="Z5" i="60"/>
  <c r="Y5" i="60"/>
  <c r="X21" i="34"/>
  <c r="W21" i="34"/>
  <c r="V5" i="60"/>
  <c r="U5" i="60"/>
  <c r="T21" i="34"/>
  <c r="S21" i="34"/>
  <c r="AA2" i="49"/>
  <c r="AA76" i="49" s="1"/>
  <c r="CW76" i="11"/>
  <c r="CV76" i="11"/>
  <c r="CU76" i="11"/>
  <c r="CT76" i="11"/>
  <c r="CS76" i="11"/>
  <c r="CR76" i="11"/>
  <c r="CQ76" i="11"/>
  <c r="CP76" i="11"/>
  <c r="CO76" i="11"/>
  <c r="CN76" i="11"/>
  <c r="CM76" i="11"/>
  <c r="CL76" i="11"/>
  <c r="BL76" i="11"/>
  <c r="BK76" i="11"/>
  <c r="BJ76" i="11"/>
  <c r="BI76" i="11"/>
  <c r="BH76" i="11"/>
  <c r="BG76" i="11"/>
  <c r="BF76" i="11"/>
  <c r="BE76" i="11"/>
  <c r="BD76" i="11"/>
  <c r="BC76" i="11"/>
  <c r="BB76" i="11"/>
  <c r="BA76" i="11"/>
  <c r="AA76" i="11"/>
  <c r="Z76" i="11"/>
  <c r="Y76" i="11"/>
  <c r="X76" i="11"/>
  <c r="W76" i="11"/>
  <c r="V76" i="11"/>
  <c r="U76" i="11"/>
  <c r="T76" i="11"/>
  <c r="S76" i="11"/>
  <c r="R76" i="11"/>
  <c r="Q76" i="11"/>
  <c r="P76" i="11"/>
  <c r="AB2" i="11"/>
  <c r="AB76" i="11" s="1"/>
  <c r="CW76" i="81"/>
  <c r="CV76" i="81"/>
  <c r="CU76" i="81"/>
  <c r="CT76" i="81"/>
  <c r="CS76" i="81"/>
  <c r="CR76" i="81"/>
  <c r="CQ76" i="81"/>
  <c r="CP76" i="81"/>
  <c r="CO76" i="81"/>
  <c r="CN76" i="81"/>
  <c r="CM76" i="81"/>
  <c r="CL76" i="81"/>
  <c r="BL76" i="81"/>
  <c r="BK76" i="81"/>
  <c r="BJ76" i="81"/>
  <c r="BI76" i="81"/>
  <c r="BH76" i="81"/>
  <c r="BG76" i="81"/>
  <c r="BF76" i="81"/>
  <c r="BE76" i="81"/>
  <c r="BD76" i="81"/>
  <c r="BC76" i="81"/>
  <c r="BB76" i="81"/>
  <c r="BA76" i="81"/>
  <c r="AA76" i="81"/>
  <c r="Z76" i="81"/>
  <c r="Y76" i="81"/>
  <c r="X76" i="81"/>
  <c r="W76" i="81"/>
  <c r="V76" i="81"/>
  <c r="U76" i="81"/>
  <c r="T76" i="81"/>
  <c r="S76" i="81"/>
  <c r="R76" i="81"/>
  <c r="Q76" i="81"/>
  <c r="P76" i="81"/>
  <c r="BL26" i="11"/>
  <c r="Z26" i="50" s="1"/>
  <c r="BK26" i="11"/>
  <c r="Y26" i="50" s="1"/>
  <c r="BJ26" i="11"/>
  <c r="X26" i="50" s="1"/>
  <c r="BI26" i="11"/>
  <c r="W26" i="50" s="1"/>
  <c r="BH26" i="11"/>
  <c r="V26" i="50" s="1"/>
  <c r="BG26" i="11"/>
  <c r="U26" i="50" s="1"/>
  <c r="BF26" i="11"/>
  <c r="T26" i="50" s="1"/>
  <c r="BE26" i="11"/>
  <c r="S26" i="50" s="1"/>
  <c r="BD26" i="11"/>
  <c r="R26" i="50" s="1"/>
  <c r="BC26" i="11"/>
  <c r="Q26" i="50" s="1"/>
  <c r="BB26" i="11"/>
  <c r="P26" i="50" s="1"/>
  <c r="BA26" i="11"/>
  <c r="O26" i="50" s="1"/>
  <c r="CN17" i="81"/>
  <c r="CM17" i="81"/>
  <c r="W66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AB2" i="81"/>
  <c r="AB76" i="81" s="1"/>
  <c r="BL76" i="80"/>
  <c r="BK76" i="80"/>
  <c r="BJ76" i="80"/>
  <c r="BI76" i="80"/>
  <c r="BH76" i="80"/>
  <c r="BG76" i="80"/>
  <c r="BF76" i="80"/>
  <c r="BE76" i="80"/>
  <c r="BD76" i="80"/>
  <c r="BC76" i="80"/>
  <c r="BB76" i="80"/>
  <c r="BA76" i="80"/>
  <c r="AA76" i="80"/>
  <c r="Z76" i="80"/>
  <c r="Y76" i="80"/>
  <c r="X76" i="80"/>
  <c r="W76" i="80"/>
  <c r="V76" i="80"/>
  <c r="U76" i="80"/>
  <c r="T76" i="80"/>
  <c r="S76" i="80"/>
  <c r="R76" i="80"/>
  <c r="Q76" i="80"/>
  <c r="P76" i="80"/>
  <c r="CW76" i="80"/>
  <c r="CV76" i="80"/>
  <c r="CU76" i="80"/>
  <c r="CT76" i="80"/>
  <c r="CS76" i="80"/>
  <c r="CR76" i="80"/>
  <c r="CQ76" i="80"/>
  <c r="CP76" i="80"/>
  <c r="CO76" i="80"/>
  <c r="CN76" i="80"/>
  <c r="CM76" i="80"/>
  <c r="CL76" i="80"/>
  <c r="CW66" i="80"/>
  <c r="CV66" i="80"/>
  <c r="CU66" i="80"/>
  <c r="CT66" i="80"/>
  <c r="CS66" i="80"/>
  <c r="CR66" i="80"/>
  <c r="CQ66" i="80"/>
  <c r="CP66" i="80"/>
  <c r="CO66" i="80"/>
  <c r="CN66" i="80"/>
  <c r="CM66" i="80"/>
  <c r="CL66" i="80"/>
  <c r="BM66" i="80"/>
  <c r="BN66" i="80" s="1"/>
  <c r="BL5" i="80"/>
  <c r="BK5" i="80"/>
  <c r="BI5" i="80"/>
  <c r="BD5" i="80"/>
  <c r="BA5" i="80"/>
  <c r="BM7" i="80"/>
  <c r="U21" i="34"/>
  <c r="Y21" i="34"/>
  <c r="AC21" i="34"/>
  <c r="U22" i="34"/>
  <c r="Y22" i="34"/>
  <c r="AC22" i="34"/>
  <c r="S5" i="60"/>
  <c r="W5" i="60"/>
  <c r="AA5" i="60"/>
  <c r="S6" i="60"/>
  <c r="W6" i="60"/>
  <c r="AA6" i="60"/>
  <c r="AA6" i="49"/>
  <c r="AA7" i="49"/>
  <c r="R21" i="34"/>
  <c r="V21" i="34"/>
  <c r="Z21" i="34"/>
  <c r="R22" i="34"/>
  <c r="V22" i="34"/>
  <c r="Z22" i="34"/>
  <c r="T5" i="60"/>
  <c r="X5" i="60"/>
  <c r="AB5" i="60"/>
  <c r="T6" i="60"/>
  <c r="X6" i="60"/>
  <c r="AB6" i="60"/>
  <c r="R5" i="60"/>
  <c r="R6" i="60"/>
  <c r="AD32" i="60"/>
  <c r="BM2" i="11"/>
  <c r="CX2" i="11" s="1"/>
  <c r="AB66" i="80"/>
  <c r="AA5" i="80"/>
  <c r="X5" i="80"/>
  <c r="AB2" i="80"/>
  <c r="AC2" i="80" s="1"/>
  <c r="CQ7" i="80"/>
  <c r="CN7" i="80"/>
  <c r="CR7" i="80"/>
  <c r="CV7" i="80"/>
  <c r="CO7" i="80"/>
  <c r="CS7" i="80"/>
  <c r="CW7" i="80"/>
  <c r="AB7" i="80"/>
  <c r="CX7" i="80" s="1"/>
  <c r="CL7" i="80"/>
  <c r="CP7" i="80"/>
  <c r="CT7" i="80"/>
  <c r="CM7" i="80"/>
  <c r="CU7" i="80"/>
  <c r="Q1" i="17"/>
  <c r="R1" i="17"/>
  <c r="S1" i="17"/>
  <c r="T1" i="17"/>
  <c r="U1" i="17"/>
  <c r="V1" i="17"/>
  <c r="W1" i="17"/>
  <c r="X1" i="17"/>
  <c r="Y1" i="17"/>
  <c r="Z1" i="17"/>
  <c r="AA1" i="17"/>
  <c r="P1" i="17"/>
  <c r="AI32" i="60"/>
  <c r="N66" i="67"/>
  <c r="N67" i="67"/>
  <c r="C5" i="54"/>
  <c r="C6" i="54"/>
  <c r="C7" i="54"/>
  <c r="AB1" i="17"/>
  <c r="AC1" i="17" s="1"/>
  <c r="AD1" i="17" s="1"/>
  <c r="AE1" i="17" s="1"/>
  <c r="AF1" i="17" s="1"/>
  <c r="AG1" i="17" s="1"/>
  <c r="AH1" i="17" s="1"/>
  <c r="AI1" i="17" s="1"/>
  <c r="AJ1" i="17" s="1"/>
  <c r="AK1" i="17" s="1"/>
  <c r="AH37" i="11"/>
  <c r="AI37" i="11"/>
  <c r="AJ37" i="11"/>
  <c r="AK37" i="11"/>
  <c r="AE32" i="60"/>
  <c r="AB65" i="56"/>
  <c r="AB64" i="56"/>
  <c r="AF32" i="60"/>
  <c r="AG32" i="60"/>
  <c r="AD65" i="56"/>
  <c r="AH32" i="60"/>
  <c r="AF64" i="56"/>
  <c r="AJ32" i="60"/>
  <c r="AK32" i="60"/>
  <c r="AH65" i="67"/>
  <c r="AL32" i="60"/>
  <c r="AI65" i="56"/>
  <c r="AM32" i="60"/>
  <c r="AJ64" i="56"/>
  <c r="B65" i="67"/>
  <c r="B60" i="67"/>
  <c r="C62" i="56"/>
  <c r="C63" i="56"/>
  <c r="C57" i="56"/>
  <c r="D62" i="56"/>
  <c r="D64" i="67"/>
  <c r="E63" i="67"/>
  <c r="E58" i="56"/>
  <c r="E59" i="67"/>
  <c r="E61" i="56"/>
  <c r="E64" i="56"/>
  <c r="F65" i="56"/>
  <c r="G63" i="56"/>
  <c r="G65" i="56"/>
  <c r="H58" i="67"/>
  <c r="H60" i="67"/>
  <c r="H61" i="56"/>
  <c r="I58" i="67"/>
  <c r="J57" i="56"/>
  <c r="J58" i="67"/>
  <c r="K65" i="56"/>
  <c r="K58" i="67"/>
  <c r="L58" i="67"/>
  <c r="L60" i="56"/>
  <c r="M63" i="56"/>
  <c r="M59" i="67"/>
  <c r="M64" i="56"/>
  <c r="E30" i="34"/>
  <c r="G30" i="34"/>
  <c r="K30" i="34"/>
  <c r="Q1" i="60"/>
  <c r="Q17" i="60" s="1"/>
  <c r="AO1" i="34"/>
  <c r="AP1" i="34" s="1"/>
  <c r="AE1" i="34"/>
  <c r="AF1" i="34" s="1"/>
  <c r="AG1" i="34" s="1"/>
  <c r="AH1" i="34" s="1"/>
  <c r="AI1" i="34" s="1"/>
  <c r="AJ1" i="34" s="1"/>
  <c r="AK1" i="34" s="1"/>
  <c r="AL1" i="34" s="1"/>
  <c r="AM1" i="34" s="1"/>
  <c r="AH54" i="67"/>
  <c r="AI54" i="67"/>
  <c r="AJ54" i="67"/>
  <c r="AH55" i="67"/>
  <c r="AI55" i="67"/>
  <c r="AJ55" i="67"/>
  <c r="AH67" i="67"/>
  <c r="AI67" i="67"/>
  <c r="AJ67" i="67"/>
  <c r="BT26" i="11"/>
  <c r="BU26" i="11"/>
  <c r="BV26" i="11"/>
  <c r="AI51" i="11"/>
  <c r="AJ51" i="11"/>
  <c r="AK51" i="11"/>
  <c r="AI55" i="11"/>
  <c r="AJ55" i="11"/>
  <c r="AK55" i="11"/>
  <c r="AI56" i="11"/>
  <c r="AJ56" i="11"/>
  <c r="AK56" i="11"/>
  <c r="BT37" i="11"/>
  <c r="BU37" i="11"/>
  <c r="BV37" i="11"/>
  <c r="O66" i="59"/>
  <c r="B66" i="56"/>
  <c r="B7" i="56" s="1"/>
  <c r="C66" i="56"/>
  <c r="C7" i="56" s="1"/>
  <c r="F14" i="60" s="1"/>
  <c r="D66" i="56"/>
  <c r="D7" i="56" s="1"/>
  <c r="G14" i="60" s="1"/>
  <c r="E66" i="56"/>
  <c r="F66" i="56"/>
  <c r="F7" i="56" s="1"/>
  <c r="I14" i="60" s="1"/>
  <c r="G66" i="56"/>
  <c r="G7" i="56" s="1"/>
  <c r="J14" i="60" s="1"/>
  <c r="H66" i="56"/>
  <c r="H7" i="56" s="1"/>
  <c r="K14" i="60" s="1"/>
  <c r="I66" i="56"/>
  <c r="J66" i="56"/>
  <c r="J7" i="56" s="1"/>
  <c r="M14" i="60" s="1"/>
  <c r="K66" i="56"/>
  <c r="K7" i="56" s="1"/>
  <c r="N14" i="60" s="1"/>
  <c r="L66" i="56"/>
  <c r="M66" i="56"/>
  <c r="C6" i="57"/>
  <c r="D6" i="57"/>
  <c r="E6" i="57"/>
  <c r="F6" i="57"/>
  <c r="G6" i="57"/>
  <c r="H6" i="57"/>
  <c r="I6" i="57"/>
  <c r="J6" i="57"/>
  <c r="K6" i="57"/>
  <c r="L6" i="57"/>
  <c r="M6" i="57"/>
  <c r="B6" i="57"/>
  <c r="B66" i="67"/>
  <c r="B7" i="67" s="1"/>
  <c r="C66" i="67"/>
  <c r="C7" i="67" s="1"/>
  <c r="D66" i="67"/>
  <c r="D7" i="67" s="1"/>
  <c r="E66" i="67"/>
  <c r="E7" i="67" s="1"/>
  <c r="F66" i="67"/>
  <c r="F7" i="67" s="1"/>
  <c r="G66" i="67"/>
  <c r="G7" i="67" s="1"/>
  <c r="H66" i="67"/>
  <c r="H7" i="67" s="1"/>
  <c r="I66" i="67"/>
  <c r="I7" i="67" s="1"/>
  <c r="J66" i="67"/>
  <c r="J7" i="67" s="1"/>
  <c r="K66" i="67"/>
  <c r="K7" i="67" s="1"/>
  <c r="L66" i="67"/>
  <c r="L7" i="67" s="1"/>
  <c r="M66" i="67"/>
  <c r="M7" i="67" s="1"/>
  <c r="B67" i="67"/>
  <c r="C67" i="67"/>
  <c r="D67" i="67"/>
  <c r="E67" i="67"/>
  <c r="F67" i="67"/>
  <c r="G67" i="67"/>
  <c r="H67" i="67"/>
  <c r="I67" i="67"/>
  <c r="J67" i="67"/>
  <c r="K67" i="67"/>
  <c r="L67" i="67"/>
  <c r="M67" i="67"/>
  <c r="AB67" i="67"/>
  <c r="AC67" i="67"/>
  <c r="AD67" i="67"/>
  <c r="AE67" i="67"/>
  <c r="AF67" i="67"/>
  <c r="AG67" i="67"/>
  <c r="AX66" i="11"/>
  <c r="C7" i="80"/>
  <c r="BY7" i="80" s="1"/>
  <c r="BS26" i="11"/>
  <c r="BR26" i="11"/>
  <c r="BQ26" i="11"/>
  <c r="BP26" i="11"/>
  <c r="BO26" i="11"/>
  <c r="BN26" i="11"/>
  <c r="AY26" i="11"/>
  <c r="M26" i="50" s="1"/>
  <c r="AX26" i="11"/>
  <c r="L26" i="50" s="1"/>
  <c r="AW26" i="11"/>
  <c r="K26" i="50" s="1"/>
  <c r="AV26" i="11"/>
  <c r="J26" i="50" s="1"/>
  <c r="AU26" i="11"/>
  <c r="I26" i="50" s="1"/>
  <c r="AT26" i="11"/>
  <c r="H26" i="50" s="1"/>
  <c r="AS26" i="11"/>
  <c r="G26" i="50" s="1"/>
  <c r="AR26" i="11"/>
  <c r="F26" i="50" s="1"/>
  <c r="AQ26" i="11"/>
  <c r="E26" i="50" s="1"/>
  <c r="AP26" i="11"/>
  <c r="D26" i="50" s="1"/>
  <c r="AO26" i="11"/>
  <c r="C26" i="50" s="1"/>
  <c r="AN26" i="11"/>
  <c r="B26" i="50" s="1"/>
  <c r="C55" i="11"/>
  <c r="D55" i="11"/>
  <c r="E55" i="11"/>
  <c r="F55" i="11"/>
  <c r="G55" i="11"/>
  <c r="H55" i="11"/>
  <c r="I55" i="11"/>
  <c r="J55" i="11"/>
  <c r="K55" i="11"/>
  <c r="L55" i="11"/>
  <c r="M55" i="11"/>
  <c r="N55" i="11"/>
  <c r="AC55" i="11"/>
  <c r="AD55" i="11"/>
  <c r="AE55" i="11"/>
  <c r="AF55" i="11"/>
  <c r="AG55" i="11"/>
  <c r="AH55" i="11"/>
  <c r="CJ76" i="81"/>
  <c r="CI76" i="81"/>
  <c r="CH76" i="81"/>
  <c r="CG76" i="81"/>
  <c r="CF76" i="81"/>
  <c r="CE76" i="81"/>
  <c r="CD76" i="81"/>
  <c r="CC76" i="81"/>
  <c r="CB76" i="81"/>
  <c r="CA76" i="81"/>
  <c r="BZ76" i="81"/>
  <c r="BY76" i="81"/>
  <c r="AY76" i="81"/>
  <c r="AX76" i="81"/>
  <c r="AW76" i="81"/>
  <c r="AV76" i="81"/>
  <c r="AU76" i="81"/>
  <c r="AT76" i="81"/>
  <c r="AS76" i="81"/>
  <c r="AR76" i="81"/>
  <c r="AQ76" i="81"/>
  <c r="AP76" i="81"/>
  <c r="AO76" i="81"/>
  <c r="AN76" i="81"/>
  <c r="N76" i="81"/>
  <c r="M76" i="81"/>
  <c r="L76" i="81"/>
  <c r="K76" i="81"/>
  <c r="J76" i="81"/>
  <c r="I76" i="81"/>
  <c r="H76" i="81"/>
  <c r="G76" i="81"/>
  <c r="F76" i="81"/>
  <c r="E76" i="81"/>
  <c r="D76" i="81"/>
  <c r="C76" i="81"/>
  <c r="AM67" i="81"/>
  <c r="BX67" i="81" s="1"/>
  <c r="AM66" i="81"/>
  <c r="BX66" i="81" s="1"/>
  <c r="BX65" i="81"/>
  <c r="BX63" i="81"/>
  <c r="BX62" i="81"/>
  <c r="BX61" i="81"/>
  <c r="BX60" i="81"/>
  <c r="BX59" i="81"/>
  <c r="BX58" i="81"/>
  <c r="BX57" i="81"/>
  <c r="BX56" i="81"/>
  <c r="BX53" i="81"/>
  <c r="BX52" i="81"/>
  <c r="BX51" i="81"/>
  <c r="BX50" i="81"/>
  <c r="BX49" i="81"/>
  <c r="BX48" i="81"/>
  <c r="BX46" i="81"/>
  <c r="BX45" i="81"/>
  <c r="BX44" i="81"/>
  <c r="BX43" i="81"/>
  <c r="BX42" i="81"/>
  <c r="BX41" i="81"/>
  <c r="BX40" i="81"/>
  <c r="BX39" i="81"/>
  <c r="BX38" i="81"/>
  <c r="BX37" i="81"/>
  <c r="BX36" i="81"/>
  <c r="BX35" i="81"/>
  <c r="BX34" i="81"/>
  <c r="BX33" i="81"/>
  <c r="BX32" i="81"/>
  <c r="BX31" i="81"/>
  <c r="BX30" i="81"/>
  <c r="BX29" i="81"/>
  <c r="BX28" i="81"/>
  <c r="BX27" i="81"/>
  <c r="BX25" i="81"/>
  <c r="BX24" i="81"/>
  <c r="BX23" i="81"/>
  <c r="BX22" i="81"/>
  <c r="BX21" i="81"/>
  <c r="BX20" i="81"/>
  <c r="BX19" i="81"/>
  <c r="BX18" i="81"/>
  <c r="BX17" i="81"/>
  <c r="BX16" i="81"/>
  <c r="DI3" i="81"/>
  <c r="O2" i="81"/>
  <c r="O76" i="81" s="1"/>
  <c r="CC60" i="80"/>
  <c r="BS37" i="11"/>
  <c r="BR37" i="11"/>
  <c r="BQ37" i="11"/>
  <c r="BP37" i="11"/>
  <c r="BO37" i="11"/>
  <c r="BN37" i="11"/>
  <c r="AD37" i="11"/>
  <c r="AE37" i="11"/>
  <c r="AF37" i="11"/>
  <c r="AG37" i="11"/>
  <c r="CD51" i="80"/>
  <c r="BY60" i="80"/>
  <c r="CJ76" i="80"/>
  <c r="CI76" i="80"/>
  <c r="CH76" i="80"/>
  <c r="CG76" i="80"/>
  <c r="CF76" i="80"/>
  <c r="CE76" i="80"/>
  <c r="CD76" i="80"/>
  <c r="CC76" i="80"/>
  <c r="CB76" i="80"/>
  <c r="CA76" i="80"/>
  <c r="BZ76" i="80"/>
  <c r="BY76" i="80"/>
  <c r="AY76" i="80"/>
  <c r="AX76" i="80"/>
  <c r="AW76" i="80"/>
  <c r="AV76" i="80"/>
  <c r="AU76" i="80"/>
  <c r="AT76" i="80"/>
  <c r="AS76" i="80"/>
  <c r="AR76" i="80"/>
  <c r="AQ76" i="80"/>
  <c r="AP76" i="80"/>
  <c r="AO76" i="80"/>
  <c r="AN76" i="80"/>
  <c r="N76" i="80"/>
  <c r="M76" i="80"/>
  <c r="L76" i="80"/>
  <c r="K76" i="80"/>
  <c r="J76" i="80"/>
  <c r="I76" i="80"/>
  <c r="H76" i="80"/>
  <c r="G76" i="80"/>
  <c r="F76" i="80"/>
  <c r="E76" i="80"/>
  <c r="D76" i="80"/>
  <c r="C76" i="80"/>
  <c r="AM67" i="80"/>
  <c r="BX67" i="80" s="1"/>
  <c r="AM66" i="80"/>
  <c r="BX66" i="80" s="1"/>
  <c r="BX65" i="80"/>
  <c r="BX63" i="80"/>
  <c r="BX62" i="80"/>
  <c r="BX61" i="80"/>
  <c r="BX60" i="80"/>
  <c r="BX59" i="80"/>
  <c r="BX58" i="80"/>
  <c r="BX57" i="80"/>
  <c r="BX56" i="80"/>
  <c r="BX53" i="80"/>
  <c r="BX52" i="80"/>
  <c r="BX51" i="80"/>
  <c r="BX50" i="80"/>
  <c r="BX49" i="80"/>
  <c r="BX48" i="80"/>
  <c r="BX46" i="80"/>
  <c r="BX45" i="80"/>
  <c r="BX44" i="80"/>
  <c r="BX43" i="80"/>
  <c r="BX42" i="80"/>
  <c r="BX41" i="80"/>
  <c r="BX40" i="80"/>
  <c r="BX39" i="80"/>
  <c r="BX38" i="80"/>
  <c r="BX37" i="80"/>
  <c r="BX36" i="80"/>
  <c r="BX35" i="80"/>
  <c r="BX34" i="80"/>
  <c r="BX33" i="80"/>
  <c r="BX32" i="80"/>
  <c r="BX31" i="80"/>
  <c r="BX30" i="80"/>
  <c r="BX29" i="80"/>
  <c r="BX28" i="80"/>
  <c r="BX27" i="80"/>
  <c r="BX25" i="80"/>
  <c r="BX24" i="80"/>
  <c r="BX23" i="80"/>
  <c r="BX22" i="80"/>
  <c r="BX21" i="80"/>
  <c r="BX20" i="80"/>
  <c r="BX19" i="80"/>
  <c r="BX18" i="80"/>
  <c r="BX17" i="80"/>
  <c r="BX16" i="80"/>
  <c r="O2" i="80"/>
  <c r="O76" i="80" s="1"/>
  <c r="AE4" i="54"/>
  <c r="AE3" i="54"/>
  <c r="P30" i="34"/>
  <c r="O3" i="59"/>
  <c r="Q3" i="59" s="1"/>
  <c r="O5" i="59"/>
  <c r="Q5" i="59" s="1"/>
  <c r="O7" i="59"/>
  <c r="Q7" i="59" s="1"/>
  <c r="O9" i="59"/>
  <c r="Q9" i="59" s="1"/>
  <c r="O11" i="59"/>
  <c r="Q11" i="59" s="1"/>
  <c r="O13" i="59"/>
  <c r="Q13" i="59" s="1"/>
  <c r="O15" i="59"/>
  <c r="Q15" i="59" s="1"/>
  <c r="O21" i="59"/>
  <c r="O23" i="59"/>
  <c r="Q23" i="59" s="1"/>
  <c r="O25" i="59"/>
  <c r="Q25" i="59" s="1"/>
  <c r="O27" i="59"/>
  <c r="Q27" i="59" s="1"/>
  <c r="O29" i="59"/>
  <c r="Q29" i="59" s="1"/>
  <c r="O31" i="59"/>
  <c r="Q31" i="59" s="1"/>
  <c r="O33" i="59"/>
  <c r="Q33" i="59" s="1"/>
  <c r="O35" i="59"/>
  <c r="Q35" i="59" s="1"/>
  <c r="O37" i="59"/>
  <c r="Q37" i="59" s="1"/>
  <c r="O39" i="59"/>
  <c r="Q39" i="59" s="1"/>
  <c r="O41" i="59"/>
  <c r="Q41" i="59" s="1"/>
  <c r="O51" i="59"/>
  <c r="Q51" i="59" s="1"/>
  <c r="O53" i="59"/>
  <c r="Q53" i="59" s="1"/>
  <c r="O54" i="59"/>
  <c r="Q54" i="59" s="1"/>
  <c r="O55" i="59"/>
  <c r="Q55" i="59" s="1"/>
  <c r="O57" i="59"/>
  <c r="O59" i="59"/>
  <c r="Q59" i="59" s="1"/>
  <c r="O61" i="59"/>
  <c r="Q61" i="59" s="1"/>
  <c r="Q66" i="59"/>
  <c r="O67" i="59"/>
  <c r="Q67" i="59" s="1"/>
  <c r="O68" i="59"/>
  <c r="Q68" i="59" s="1"/>
  <c r="O69" i="59"/>
  <c r="Q69" i="59" s="1"/>
  <c r="O70" i="59"/>
  <c r="Q70" i="59" s="1"/>
  <c r="O71" i="59"/>
  <c r="Q71" i="59" s="1"/>
  <c r="BX65" i="11"/>
  <c r="O35" i="38"/>
  <c r="O37" i="38"/>
  <c r="O41" i="38"/>
  <c r="B7" i="49"/>
  <c r="E6" i="60" s="1"/>
  <c r="J6" i="60"/>
  <c r="M22" i="34"/>
  <c r="N22" i="34"/>
  <c r="CB116" i="11"/>
  <c r="AG22" i="34"/>
  <c r="F32" i="60"/>
  <c r="G5" i="60"/>
  <c r="G32" i="60"/>
  <c r="H5" i="60"/>
  <c r="H32" i="60"/>
  <c r="I32" i="60"/>
  <c r="J5" i="60"/>
  <c r="J32" i="60"/>
  <c r="K32" i="60"/>
  <c r="L5" i="60"/>
  <c r="L32" i="60"/>
  <c r="M32" i="60"/>
  <c r="N32" i="60"/>
  <c r="O32" i="60"/>
  <c r="P32" i="60"/>
  <c r="E21" i="34"/>
  <c r="E32" i="60"/>
  <c r="AJ21" i="34"/>
  <c r="BX63" i="11"/>
  <c r="BX62" i="11"/>
  <c r="AG55" i="67"/>
  <c r="AF55" i="67"/>
  <c r="AE55" i="67"/>
  <c r="AD55" i="67"/>
  <c r="AC55" i="67"/>
  <c r="AB55" i="67"/>
  <c r="N55" i="67"/>
  <c r="AG54" i="67"/>
  <c r="AF54" i="67"/>
  <c r="AE54" i="67"/>
  <c r="AD54" i="67"/>
  <c r="AC54" i="67"/>
  <c r="AB54" i="67"/>
  <c r="N54" i="67"/>
  <c r="B54" i="67"/>
  <c r="C54" i="67"/>
  <c r="D54" i="67"/>
  <c r="E54" i="67"/>
  <c r="F54" i="67"/>
  <c r="G54" i="67"/>
  <c r="H54" i="67"/>
  <c r="I54" i="67"/>
  <c r="J54" i="67"/>
  <c r="K54" i="67"/>
  <c r="L54" i="67"/>
  <c r="M54" i="67"/>
  <c r="B55" i="67"/>
  <c r="C55" i="67"/>
  <c r="D55" i="67"/>
  <c r="E55" i="67"/>
  <c r="F55" i="67"/>
  <c r="G55" i="67"/>
  <c r="H55" i="67"/>
  <c r="I55" i="67"/>
  <c r="J55" i="67"/>
  <c r="K55" i="67"/>
  <c r="L55" i="67"/>
  <c r="M55" i="67"/>
  <c r="O71" i="38"/>
  <c r="O70" i="38"/>
  <c r="O69" i="38"/>
  <c r="O68" i="38"/>
  <c r="O67" i="38"/>
  <c r="O66" i="38"/>
  <c r="O61" i="38"/>
  <c r="O59" i="38"/>
  <c r="O57" i="38"/>
  <c r="O55" i="38"/>
  <c r="O54" i="38"/>
  <c r="O53" i="38"/>
  <c r="O51" i="38"/>
  <c r="O39" i="38"/>
  <c r="O33" i="38"/>
  <c r="O31" i="38"/>
  <c r="O29" i="38"/>
  <c r="O27" i="38"/>
  <c r="O25" i="38"/>
  <c r="O23" i="38"/>
  <c r="O21" i="38"/>
  <c r="O15" i="38"/>
  <c r="O13" i="38"/>
  <c r="O11" i="38"/>
  <c r="O9" i="38"/>
  <c r="O7" i="38"/>
  <c r="O5" i="38"/>
  <c r="O3" i="38"/>
  <c r="O129" i="58"/>
  <c r="O128" i="58"/>
  <c r="O127" i="58"/>
  <c r="N124" i="58"/>
  <c r="L124" i="58"/>
  <c r="H124" i="58"/>
  <c r="O125" i="58"/>
  <c r="O123" i="58"/>
  <c r="O122" i="58"/>
  <c r="O121" i="58"/>
  <c r="O120" i="58"/>
  <c r="O119" i="58"/>
  <c r="O118" i="58"/>
  <c r="O117" i="58"/>
  <c r="O116" i="58"/>
  <c r="O114" i="58"/>
  <c r="L111" i="58"/>
  <c r="O77" i="58"/>
  <c r="O76" i="58"/>
  <c r="O75" i="58"/>
  <c r="O74" i="58"/>
  <c r="O73" i="58"/>
  <c r="O72" i="58"/>
  <c r="O71" i="58"/>
  <c r="O70" i="58"/>
  <c r="O69" i="58"/>
  <c r="O68" i="58"/>
  <c r="O67" i="58"/>
  <c r="O66" i="58"/>
  <c r="O65" i="58"/>
  <c r="O64" i="58"/>
  <c r="O63" i="58"/>
  <c r="O62" i="58"/>
  <c r="O61" i="58"/>
  <c r="O60" i="58"/>
  <c r="O59" i="58"/>
  <c r="O58" i="58"/>
  <c r="O57" i="58"/>
  <c r="O56" i="58"/>
  <c r="C55" i="58"/>
  <c r="D55" i="58"/>
  <c r="E55" i="58"/>
  <c r="F55" i="58"/>
  <c r="G55" i="58"/>
  <c r="H55" i="58"/>
  <c r="I55" i="58"/>
  <c r="J55" i="58"/>
  <c r="K55" i="58"/>
  <c r="L55" i="58"/>
  <c r="M55" i="58"/>
  <c r="N55" i="58"/>
  <c r="H52" i="58"/>
  <c r="H37" i="58"/>
  <c r="H16" i="58"/>
  <c r="H3" i="58"/>
  <c r="L52" i="58"/>
  <c r="L37" i="58"/>
  <c r="L16" i="58"/>
  <c r="L3" i="58"/>
  <c r="O54" i="58"/>
  <c r="O53" i="58"/>
  <c r="C52" i="58"/>
  <c r="D52" i="58"/>
  <c r="E52" i="58"/>
  <c r="F52" i="58"/>
  <c r="G52" i="58"/>
  <c r="I52" i="58"/>
  <c r="J52" i="58"/>
  <c r="K52" i="58"/>
  <c r="M52" i="58"/>
  <c r="N52" i="58"/>
  <c r="O51" i="58"/>
  <c r="O50" i="58"/>
  <c r="O49" i="58"/>
  <c r="O48" i="58"/>
  <c r="O47" i="58"/>
  <c r="O46" i="58"/>
  <c r="O45" i="58"/>
  <c r="O44" i="58"/>
  <c r="O43" i="58"/>
  <c r="O42" i="58"/>
  <c r="O41" i="58"/>
  <c r="O40" i="58"/>
  <c r="O39" i="58"/>
  <c r="O38" i="58"/>
  <c r="C37" i="58"/>
  <c r="D37" i="58"/>
  <c r="E37" i="58"/>
  <c r="F37" i="58"/>
  <c r="G37" i="58"/>
  <c r="I37" i="58"/>
  <c r="J37" i="58"/>
  <c r="K37" i="58"/>
  <c r="M37" i="58"/>
  <c r="N37" i="58"/>
  <c r="J16" i="58"/>
  <c r="J3" i="58"/>
  <c r="N16" i="58"/>
  <c r="N3" i="58"/>
  <c r="O35" i="58"/>
  <c r="O34" i="58"/>
  <c r="O33" i="58"/>
  <c r="O32" i="58"/>
  <c r="O31" i="58"/>
  <c r="O30" i="58"/>
  <c r="O29" i="58"/>
  <c r="O28" i="58"/>
  <c r="O27" i="58"/>
  <c r="O26" i="58"/>
  <c r="O25" i="58"/>
  <c r="O24" i="58"/>
  <c r="O23" i="58"/>
  <c r="O22" i="58"/>
  <c r="O21" i="58"/>
  <c r="O18" i="58"/>
  <c r="O19" i="58"/>
  <c r="O20" i="58"/>
  <c r="O17" i="58"/>
  <c r="M16" i="58"/>
  <c r="K16" i="58"/>
  <c r="K3" i="58"/>
  <c r="I16" i="58"/>
  <c r="G16" i="58"/>
  <c r="G3" i="58"/>
  <c r="F16" i="58"/>
  <c r="E16" i="58"/>
  <c r="D16" i="58"/>
  <c r="C16" i="58"/>
  <c r="C3" i="58"/>
  <c r="O14" i="58"/>
  <c r="O13" i="58"/>
  <c r="O12" i="58"/>
  <c r="O11" i="58"/>
  <c r="O10" i="58"/>
  <c r="O9" i="58"/>
  <c r="O8" i="58"/>
  <c r="O7" i="58"/>
  <c r="O6" i="58"/>
  <c r="O5" i="58"/>
  <c r="O4" i="58"/>
  <c r="D3" i="58"/>
  <c r="E3" i="58"/>
  <c r="F3" i="58"/>
  <c r="I3" i="58"/>
  <c r="M3" i="58"/>
  <c r="O131" i="39"/>
  <c r="O125" i="39"/>
  <c r="O124" i="39"/>
  <c r="O123" i="39"/>
  <c r="O122" i="39"/>
  <c r="O120" i="39"/>
  <c r="O119" i="39"/>
  <c r="O78" i="39"/>
  <c r="O77" i="39"/>
  <c r="O76" i="39"/>
  <c r="O75" i="39"/>
  <c r="O74" i="39"/>
  <c r="O73" i="39"/>
  <c r="O72" i="39"/>
  <c r="O71" i="39"/>
  <c r="O70" i="39"/>
  <c r="O69" i="39"/>
  <c r="O68" i="39"/>
  <c r="O67" i="39"/>
  <c r="O66" i="39"/>
  <c r="O65" i="39"/>
  <c r="O64" i="39"/>
  <c r="O63" i="39"/>
  <c r="O62" i="39"/>
  <c r="O61" i="39"/>
  <c r="O60" i="39"/>
  <c r="O59" i="39"/>
  <c r="O58" i="39"/>
  <c r="O52" i="39"/>
  <c r="O51" i="39"/>
  <c r="O50" i="39"/>
  <c r="O49" i="39"/>
  <c r="O47" i="39"/>
  <c r="O39" i="39"/>
  <c r="O38" i="39"/>
  <c r="O17" i="39"/>
  <c r="O4" i="39"/>
  <c r="M7" i="57"/>
  <c r="L7" i="57"/>
  <c r="K7" i="57"/>
  <c r="J7" i="57"/>
  <c r="I7" i="57"/>
  <c r="H7" i="57"/>
  <c r="G7" i="57"/>
  <c r="F7" i="57"/>
  <c r="E7" i="57"/>
  <c r="D7" i="57"/>
  <c r="C7" i="57"/>
  <c r="B7" i="57"/>
  <c r="M5" i="57"/>
  <c r="L5" i="57"/>
  <c r="K5" i="57"/>
  <c r="J5" i="57"/>
  <c r="I5" i="57"/>
  <c r="H5" i="57"/>
  <c r="G5" i="57"/>
  <c r="F5" i="57"/>
  <c r="E5" i="57"/>
  <c r="D5" i="57"/>
  <c r="C5" i="57"/>
  <c r="B5" i="57"/>
  <c r="N2" i="57"/>
  <c r="M76" i="50"/>
  <c r="L76" i="50"/>
  <c r="K76" i="50"/>
  <c r="J76" i="50"/>
  <c r="I76" i="50"/>
  <c r="H76" i="50"/>
  <c r="G76" i="50"/>
  <c r="F76" i="50"/>
  <c r="E76" i="50"/>
  <c r="D76" i="50"/>
  <c r="C76" i="50"/>
  <c r="B76" i="50"/>
  <c r="M76" i="49"/>
  <c r="L76" i="49"/>
  <c r="K76" i="49"/>
  <c r="J76" i="49"/>
  <c r="I76" i="49"/>
  <c r="H76" i="49"/>
  <c r="G76" i="49"/>
  <c r="F76" i="49"/>
  <c r="E76" i="49"/>
  <c r="D76" i="49"/>
  <c r="C76" i="49"/>
  <c r="B76" i="49"/>
  <c r="N2" i="49"/>
  <c r="N76" i="49" s="1"/>
  <c r="N2" i="55"/>
  <c r="M7" i="54"/>
  <c r="L7" i="54"/>
  <c r="K7" i="54"/>
  <c r="J7" i="54"/>
  <c r="I7" i="54"/>
  <c r="H7" i="54"/>
  <c r="G7" i="54"/>
  <c r="F7" i="54"/>
  <c r="E7" i="54"/>
  <c r="D7" i="54"/>
  <c r="B7" i="54"/>
  <c r="M6" i="54"/>
  <c r="L6" i="54"/>
  <c r="K6" i="54"/>
  <c r="J6" i="54"/>
  <c r="I6" i="54"/>
  <c r="H6" i="54"/>
  <c r="G6" i="54"/>
  <c r="F6" i="54"/>
  <c r="E6" i="54"/>
  <c r="D6" i="54"/>
  <c r="B6" i="54"/>
  <c r="M5" i="54"/>
  <c r="L5" i="54"/>
  <c r="K5" i="54"/>
  <c r="J5" i="54"/>
  <c r="I5" i="54"/>
  <c r="H5" i="54"/>
  <c r="G5" i="54"/>
  <c r="F5" i="54"/>
  <c r="E5" i="54"/>
  <c r="D5" i="54"/>
  <c r="B5" i="54"/>
  <c r="N2" i="54"/>
  <c r="CJ76" i="11"/>
  <c r="CI76" i="11"/>
  <c r="CH76" i="11"/>
  <c r="CG76" i="11"/>
  <c r="CF76" i="11"/>
  <c r="CE76" i="11"/>
  <c r="CD76" i="11"/>
  <c r="CC76" i="11"/>
  <c r="CB76" i="11"/>
  <c r="CA76" i="11"/>
  <c r="BZ76" i="11"/>
  <c r="BY76" i="11"/>
  <c r="AY76" i="11"/>
  <c r="AX76" i="11"/>
  <c r="AW76" i="11"/>
  <c r="AV76" i="11"/>
  <c r="AU76" i="11"/>
  <c r="AT76" i="11"/>
  <c r="AS76" i="11"/>
  <c r="AR76" i="11"/>
  <c r="AQ76" i="11"/>
  <c r="AP76" i="11"/>
  <c r="AO76" i="11"/>
  <c r="AN76" i="11"/>
  <c r="N76" i="11"/>
  <c r="M76" i="11"/>
  <c r="L76" i="11"/>
  <c r="K76" i="11"/>
  <c r="J76" i="11"/>
  <c r="I76" i="11"/>
  <c r="H76" i="11"/>
  <c r="G76" i="11"/>
  <c r="F76" i="11"/>
  <c r="E76" i="11"/>
  <c r="D76" i="11"/>
  <c r="C76" i="11"/>
  <c r="AM67" i="11"/>
  <c r="BX67" i="11" s="1"/>
  <c r="AM66" i="11"/>
  <c r="BX66" i="11" s="1"/>
  <c r="BX61" i="11"/>
  <c r="BX60" i="11"/>
  <c r="BX59" i="11"/>
  <c r="BX58" i="11"/>
  <c r="BX57" i="11"/>
  <c r="BX56" i="11"/>
  <c r="BX53" i="11"/>
  <c r="BX52" i="11"/>
  <c r="BX51" i="11"/>
  <c r="BX50" i="11"/>
  <c r="BX49" i="11"/>
  <c r="BX48" i="11"/>
  <c r="BX46" i="11"/>
  <c r="BX45" i="11"/>
  <c r="BX44" i="11"/>
  <c r="BX43" i="11"/>
  <c r="BX42" i="11"/>
  <c r="BX41" i="11"/>
  <c r="BX40" i="11"/>
  <c r="BX39" i="11"/>
  <c r="BX38" i="11"/>
  <c r="BX37" i="11"/>
  <c r="BX36" i="11"/>
  <c r="BX35" i="11"/>
  <c r="BX34" i="11"/>
  <c r="BX33" i="11"/>
  <c r="BX32" i="11"/>
  <c r="BX31" i="11"/>
  <c r="BX30" i="11"/>
  <c r="BX29" i="11"/>
  <c r="BX28" i="11"/>
  <c r="BX27" i="11"/>
  <c r="BX25" i="11"/>
  <c r="BX24" i="11"/>
  <c r="BX23" i="11"/>
  <c r="BX22" i="11"/>
  <c r="BX21" i="11"/>
  <c r="BX20" i="11"/>
  <c r="BX19" i="11"/>
  <c r="BX18" i="11"/>
  <c r="BX17" i="11"/>
  <c r="BX16" i="11"/>
  <c r="O2" i="11"/>
  <c r="AZ2" i="11" s="1"/>
  <c r="CK2" i="11" s="1"/>
  <c r="CK76" i="11" s="1"/>
  <c r="Q31" i="60"/>
  <c r="Q30" i="60"/>
  <c r="Q29" i="60"/>
  <c r="Q28" i="60"/>
  <c r="Q27" i="60"/>
  <c r="Q47" i="34"/>
  <c r="Q46" i="34"/>
  <c r="Q45" i="34"/>
  <c r="Q44" i="34"/>
  <c r="Q43" i="34"/>
  <c r="AF22" i="34"/>
  <c r="AH5" i="60"/>
  <c r="L21" i="34"/>
  <c r="K22" i="34"/>
  <c r="P6" i="60"/>
  <c r="H6" i="60"/>
  <c r="N30" i="34"/>
  <c r="N38" i="34" s="1"/>
  <c r="AC37" i="11"/>
  <c r="AE22" i="34"/>
  <c r="AI5" i="60"/>
  <c r="F111" i="58"/>
  <c r="H22" i="34"/>
  <c r="N76" i="50"/>
  <c r="AO9" i="34"/>
  <c r="O30" i="34"/>
  <c r="G22" i="34"/>
  <c r="AG6" i="60"/>
  <c r="AI21" i="34"/>
  <c r="H21" i="34"/>
  <c r="J21" i="34"/>
  <c r="M124" i="58"/>
  <c r="AE6" i="60"/>
  <c r="G21" i="34"/>
  <c r="M30" i="34"/>
  <c r="M38" i="34" s="1"/>
  <c r="L30" i="34"/>
  <c r="J30" i="34"/>
  <c r="I30" i="34"/>
  <c r="H30" i="34"/>
  <c r="H38" i="34" s="1"/>
  <c r="F30" i="34"/>
  <c r="F38" i="34" s="1"/>
  <c r="AG5" i="60"/>
  <c r="AG21" i="34"/>
  <c r="AI6" i="60"/>
  <c r="AI22" i="34"/>
  <c r="AH6" i="60"/>
  <c r="AH22" i="34"/>
  <c r="AE21" i="34"/>
  <c r="AE5" i="60"/>
  <c r="N7" i="49"/>
  <c r="L6" i="60"/>
  <c r="I124" i="58"/>
  <c r="AJ5" i="60"/>
  <c r="P5" i="60"/>
  <c r="P21" i="34"/>
  <c r="N5" i="60"/>
  <c r="N21" i="34"/>
  <c r="F5" i="60"/>
  <c r="F21" i="34"/>
  <c r="L22" i="34"/>
  <c r="E124" i="58"/>
  <c r="J22" i="34"/>
  <c r="AF6" i="60"/>
  <c r="P22" i="34"/>
  <c r="I6" i="60"/>
  <c r="AM21" i="34"/>
  <c r="AH21" i="34"/>
  <c r="AL22" i="34"/>
  <c r="AK21" i="34"/>
  <c r="AL6" i="60"/>
  <c r="AK5" i="60"/>
  <c r="CB7" i="80"/>
  <c r="DC37" i="81"/>
  <c r="CA66" i="80"/>
  <c r="CI66" i="80"/>
  <c r="DD37" i="81"/>
  <c r="CZ37" i="81"/>
  <c r="CE7" i="80"/>
  <c r="CH66" i="80"/>
  <c r="DA37" i="81"/>
  <c r="CC66" i="80"/>
  <c r="O66" i="80"/>
  <c r="CH7" i="80"/>
  <c r="CD7" i="80"/>
  <c r="CD66" i="80"/>
  <c r="BY66" i="80"/>
  <c r="CY37" i="81"/>
  <c r="CG7" i="80"/>
  <c r="CG66" i="80"/>
  <c r="CB66" i="80"/>
  <c r="AJ22" i="34"/>
  <c r="F6" i="60"/>
  <c r="F22" i="34"/>
  <c r="K6" i="60"/>
  <c r="E5" i="60"/>
  <c r="N6" i="49"/>
  <c r="O5" i="60"/>
  <c r="O21" i="34"/>
  <c r="M5" i="60"/>
  <c r="M21" i="34"/>
  <c r="K5" i="60"/>
  <c r="K21" i="34"/>
  <c r="I5" i="60"/>
  <c r="I21" i="34"/>
  <c r="AF5" i="60"/>
  <c r="AF21" i="34"/>
  <c r="AJ6" i="60"/>
  <c r="I22" i="34"/>
  <c r="N6" i="60"/>
  <c r="O22" i="34"/>
  <c r="M6" i="60"/>
  <c r="O6" i="60"/>
  <c r="G6" i="60"/>
  <c r="AM6" i="60"/>
  <c r="AM22" i="34"/>
  <c r="AL5" i="60"/>
  <c r="AL21" i="34"/>
  <c r="DB37" i="81"/>
  <c r="AK6" i="60"/>
  <c r="AK22" i="34"/>
  <c r="AM5" i="60"/>
  <c r="CF66" i="80"/>
  <c r="CI7" i="80"/>
  <c r="CE66" i="80"/>
  <c r="CA7" i="80"/>
  <c r="CF7" i="80"/>
  <c r="AZ66" i="80"/>
  <c r="BZ66" i="80"/>
  <c r="CJ7" i="80"/>
  <c r="CJ66" i="80"/>
  <c r="AC2" i="11"/>
  <c r="AC76" i="11" s="1"/>
  <c r="DG37" i="81"/>
  <c r="CC7" i="80"/>
  <c r="DE37" i="81"/>
  <c r="DF37" i="81"/>
  <c r="AZ7" i="80"/>
  <c r="BZ7" i="80"/>
  <c r="DF111" i="81"/>
  <c r="DB117" i="80"/>
  <c r="AB62" i="56"/>
  <c r="AF62" i="56"/>
  <c r="AG62" i="56"/>
  <c r="AH62" i="67"/>
  <c r="AJ62" i="56"/>
  <c r="AC59" i="56"/>
  <c r="AE59" i="56"/>
  <c r="AE63" i="56"/>
  <c r="AH59" i="56"/>
  <c r="AI63" i="56"/>
  <c r="AJ59" i="67"/>
  <c r="AB61" i="56"/>
  <c r="AD58" i="56"/>
  <c r="AC61" i="56"/>
  <c r="AB60" i="56"/>
  <c r="AE58" i="67"/>
  <c r="AE61" i="67"/>
  <c r="AC57" i="67"/>
  <c r="AF61" i="67"/>
  <c r="AD57" i="56"/>
  <c r="AF58" i="56"/>
  <c r="AG58" i="67"/>
  <c r="AG61" i="67"/>
  <c r="AE60" i="67"/>
  <c r="AH61" i="67"/>
  <c r="AH58" i="67"/>
  <c r="AI58" i="67"/>
  <c r="AG60" i="56"/>
  <c r="AJ58" i="56"/>
  <c r="AJ61" i="67"/>
  <c r="AH60" i="67"/>
  <c r="AJ60" i="56"/>
  <c r="CT80" i="80"/>
  <c r="CW80" i="80"/>
  <c r="CL97" i="80"/>
  <c r="CE95" i="80"/>
  <c r="CT78" i="80"/>
  <c r="I38" i="34" l="1"/>
  <c r="J38" i="34"/>
  <c r="L38" i="34"/>
  <c r="P38" i="34"/>
  <c r="O38" i="34"/>
  <c r="K38" i="34"/>
  <c r="G38" i="34"/>
  <c r="O7" i="80"/>
  <c r="J2" i="58"/>
  <c r="AB2" i="49"/>
  <c r="E22" i="34"/>
  <c r="E38" i="34" s="1"/>
  <c r="BC5" i="80"/>
  <c r="Z5" i="80"/>
  <c r="AU5" i="80"/>
  <c r="Y5" i="80"/>
  <c r="Q6" i="50"/>
  <c r="T29" i="34" s="1"/>
  <c r="T37" i="34" s="1"/>
  <c r="CP78" i="80"/>
  <c r="Z6" i="50"/>
  <c r="AK47" i="11"/>
  <c r="AT5" i="80"/>
  <c r="AJ60" i="11"/>
  <c r="E32" i="11"/>
  <c r="D32" i="49" s="1"/>
  <c r="AI47" i="11"/>
  <c r="AI50" i="11"/>
  <c r="AH50" i="49" s="1"/>
  <c r="AK60" i="11"/>
  <c r="CX63" i="81"/>
  <c r="Y6" i="50"/>
  <c r="AB29" i="34" s="1"/>
  <c r="AB37" i="34" s="1"/>
  <c r="D2" i="58"/>
  <c r="BB5" i="80"/>
  <c r="DD77" i="81"/>
  <c r="AJ67" i="11"/>
  <c r="AJ63" i="11"/>
  <c r="BY80" i="11"/>
  <c r="CK19" i="81"/>
  <c r="DJ19" i="81" s="1"/>
  <c r="P6" i="50"/>
  <c r="S29" i="34" s="1"/>
  <c r="S37" i="34" s="1"/>
  <c r="AS5" i="80"/>
  <c r="DB111" i="81"/>
  <c r="U5" i="80"/>
  <c r="BN2" i="11"/>
  <c r="BO2" i="11" s="1"/>
  <c r="BO76" i="11" s="1"/>
  <c r="O52" i="58"/>
  <c r="H2" i="58"/>
  <c r="M2" i="58"/>
  <c r="L2" i="58"/>
  <c r="K2" i="58"/>
  <c r="DE95" i="80"/>
  <c r="CD95" i="11"/>
  <c r="N6" i="57"/>
  <c r="N5" i="54"/>
  <c r="N6" i="54"/>
  <c r="N2" i="58"/>
  <c r="O37" i="58"/>
  <c r="C2" i="58"/>
  <c r="AD2" i="11"/>
  <c r="AE2" i="11" s="1"/>
  <c r="O3" i="58"/>
  <c r="CK66" i="80"/>
  <c r="AH61" i="11"/>
  <c r="AH64" i="11"/>
  <c r="AH58" i="11"/>
  <c r="AH54" i="11"/>
  <c r="K22" i="60"/>
  <c r="N5" i="57"/>
  <c r="N7" i="57"/>
  <c r="N66" i="56"/>
  <c r="N7" i="54"/>
  <c r="F2" i="58"/>
  <c r="G2" i="58"/>
  <c r="I2" i="58"/>
  <c r="E2" i="58"/>
  <c r="G32" i="11"/>
  <c r="AH51" i="11"/>
  <c r="W5" i="80"/>
  <c r="R6" i="50"/>
  <c r="U29" i="34" s="1"/>
  <c r="AJ57" i="11"/>
  <c r="AJ53" i="11"/>
  <c r="AI53" i="49" s="1"/>
  <c r="BA6" i="80"/>
  <c r="V6" i="50"/>
  <c r="Y29" i="34" s="1"/>
  <c r="Y37" i="34" s="1"/>
  <c r="Y6" i="80"/>
  <c r="BB6" i="80"/>
  <c r="DD117" i="80"/>
  <c r="D32" i="11"/>
  <c r="AI60" i="11"/>
  <c r="AH47" i="11"/>
  <c r="AI67" i="11"/>
  <c r="AI63" i="11"/>
  <c r="AH50" i="11"/>
  <c r="AG50" i="49" s="1"/>
  <c r="AA6" i="80"/>
  <c r="BD6" i="80"/>
  <c r="AI57" i="11"/>
  <c r="AI53" i="11"/>
  <c r="AH53" i="49" s="1"/>
  <c r="BG6" i="80"/>
  <c r="AH63" i="11"/>
  <c r="C32" i="11"/>
  <c r="AH57" i="11"/>
  <c r="AH60" i="11"/>
  <c r="CR95" i="80"/>
  <c r="CI95" i="80"/>
  <c r="AH48" i="11"/>
  <c r="H40" i="11"/>
  <c r="W6" i="80"/>
  <c r="BL6" i="80"/>
  <c r="AT6" i="80"/>
  <c r="AH56" i="11"/>
  <c r="T6" i="80"/>
  <c r="BI6" i="80"/>
  <c r="Z6" i="80"/>
  <c r="BC6" i="80"/>
  <c r="P6" i="80"/>
  <c r="BE6" i="80"/>
  <c r="AK44" i="11"/>
  <c r="AJ44" i="49" s="1"/>
  <c r="S6" i="80"/>
  <c r="AU6" i="80"/>
  <c r="AN6" i="80"/>
  <c r="AO6" i="80"/>
  <c r="AW6" i="80"/>
  <c r="X6" i="80"/>
  <c r="AP6" i="80"/>
  <c r="AQ6" i="80"/>
  <c r="Q6" i="80"/>
  <c r="BF6" i="80"/>
  <c r="R6" i="80"/>
  <c r="BH6" i="80"/>
  <c r="AS6" i="80"/>
  <c r="U6" i="80"/>
  <c r="BJ6" i="80"/>
  <c r="AC6" i="50"/>
  <c r="BP6" i="80"/>
  <c r="L6" i="80"/>
  <c r="V5" i="80"/>
  <c r="CA111" i="80"/>
  <c r="AY6" i="80"/>
  <c r="AJ6" i="50"/>
  <c r="AV6" i="80"/>
  <c r="AG6" i="80"/>
  <c r="D6" i="80"/>
  <c r="AR6" i="80"/>
  <c r="J6" i="50"/>
  <c r="M29" i="34" s="1"/>
  <c r="M37" i="34" s="1"/>
  <c r="D6" i="50"/>
  <c r="G29" i="34" s="1"/>
  <c r="G37" i="34" s="1"/>
  <c r="AK6" i="80"/>
  <c r="AH57" i="56"/>
  <c r="AH6" i="50"/>
  <c r="AF6" i="80"/>
  <c r="C6" i="80"/>
  <c r="AJ6" i="80"/>
  <c r="AF57" i="67"/>
  <c r="AF6" i="50"/>
  <c r="BS6" i="80"/>
  <c r="AI48" i="11"/>
  <c r="K6" i="50"/>
  <c r="E6" i="50"/>
  <c r="AI6" i="80"/>
  <c r="AI57" i="67"/>
  <c r="AI6" i="50"/>
  <c r="BQ6" i="80"/>
  <c r="BO6" i="80"/>
  <c r="N6" i="80"/>
  <c r="AH6" i="80"/>
  <c r="AB6" i="50"/>
  <c r="M6" i="80"/>
  <c r="G6" i="80"/>
  <c r="L6" i="50"/>
  <c r="O29" i="34" s="1"/>
  <c r="O37" i="34" s="1"/>
  <c r="F6" i="50"/>
  <c r="I29" i="34" s="1"/>
  <c r="I37" i="34" s="1"/>
  <c r="V6" i="80"/>
  <c r="BK6" i="80"/>
  <c r="AD6" i="50"/>
  <c r="BV6" i="80"/>
  <c r="DE77" i="81"/>
  <c r="K6" i="80"/>
  <c r="AX6" i="80"/>
  <c r="M6" i="50"/>
  <c r="P29" i="34" s="1"/>
  <c r="P37" i="34" s="1"/>
  <c r="G6" i="50"/>
  <c r="J29" i="34" s="1"/>
  <c r="J37" i="34" s="1"/>
  <c r="CS97" i="80"/>
  <c r="AE6" i="50"/>
  <c r="BR6" i="80"/>
  <c r="BU6" i="80"/>
  <c r="AE6" i="80"/>
  <c r="J6" i="80"/>
  <c r="AG57" i="67"/>
  <c r="AG6" i="50"/>
  <c r="AD6" i="80"/>
  <c r="I6" i="80"/>
  <c r="H6" i="50"/>
  <c r="B6" i="50"/>
  <c r="BN6" i="80"/>
  <c r="AC6" i="80"/>
  <c r="H6" i="80"/>
  <c r="BT6" i="80"/>
  <c r="F6" i="80"/>
  <c r="I6" i="50"/>
  <c r="L29" i="34" s="1"/>
  <c r="L37" i="34" s="1"/>
  <c r="C6" i="50"/>
  <c r="E6" i="80"/>
  <c r="T5" i="80"/>
  <c r="BJ5" i="80"/>
  <c r="AH59" i="11"/>
  <c r="CU80" i="80"/>
  <c r="AH62" i="11"/>
  <c r="CM78" i="80"/>
  <c r="AJ64" i="11"/>
  <c r="AK38" i="11"/>
  <c r="AJ58" i="11"/>
  <c r="AJ54" i="11"/>
  <c r="AQ5" i="80"/>
  <c r="DG123" i="81"/>
  <c r="AJ61" i="11"/>
  <c r="AK64" i="11"/>
  <c r="CX23" i="81"/>
  <c r="CX35" i="81"/>
  <c r="AI64" i="11"/>
  <c r="AJ38" i="11"/>
  <c r="AI38" i="49" s="1"/>
  <c r="AI58" i="11"/>
  <c r="AI54" i="11"/>
  <c r="AI61" i="11"/>
  <c r="CM80" i="80"/>
  <c r="CC80" i="80"/>
  <c r="BH5" i="80"/>
  <c r="AJ47" i="11"/>
  <c r="S5" i="80"/>
  <c r="CH89" i="81"/>
  <c r="R5" i="80"/>
  <c r="CK23" i="81"/>
  <c r="DJ23" i="81" s="1"/>
  <c r="AI52" i="11"/>
  <c r="AH52" i="49" s="1"/>
  <c r="AJ59" i="11"/>
  <c r="AJ26" i="11"/>
  <c r="DF26" i="11" s="1"/>
  <c r="AJ62" i="11"/>
  <c r="AJ65" i="11"/>
  <c r="AI49" i="11"/>
  <c r="AI45" i="11"/>
  <c r="AH45" i="49" s="1"/>
  <c r="CB111" i="80"/>
  <c r="AH49" i="11"/>
  <c r="AG49" i="49" s="1"/>
  <c r="AI59" i="11"/>
  <c r="AI26" i="11"/>
  <c r="DE26" i="11" s="1"/>
  <c r="AH52" i="11"/>
  <c r="AG52" i="49" s="1"/>
  <c r="AI62" i="11"/>
  <c r="CX21" i="81"/>
  <c r="AI65" i="11"/>
  <c r="AH65" i="11"/>
  <c r="AK52" i="11"/>
  <c r="AJ52" i="49" s="1"/>
  <c r="AK48" i="11"/>
  <c r="AI38" i="11"/>
  <c r="AH38" i="49" s="1"/>
  <c r="DC94" i="81"/>
  <c r="H42" i="11"/>
  <c r="AH26" i="11"/>
  <c r="DD26" i="11" s="1"/>
  <c r="AK49" i="11"/>
  <c r="AJ49" i="49" s="1"/>
  <c r="AK45" i="11"/>
  <c r="AJ45" i="49" s="1"/>
  <c r="AJ44" i="11"/>
  <c r="AI44" i="49" s="1"/>
  <c r="AH67" i="11"/>
  <c r="AK50" i="11"/>
  <c r="AJ50" i="49" s="1"/>
  <c r="AK65" i="11"/>
  <c r="AK61" i="11"/>
  <c r="AK57" i="11"/>
  <c r="AK53" i="11"/>
  <c r="AJ53" i="49" s="1"/>
  <c r="AJ52" i="11"/>
  <c r="AI52" i="49" s="1"/>
  <c r="AJ48" i="11"/>
  <c r="AK62" i="11"/>
  <c r="AK58" i="11"/>
  <c r="AK54" i="11"/>
  <c r="AJ49" i="11"/>
  <c r="AI49" i="49" s="1"/>
  <c r="AJ45" i="11"/>
  <c r="AI45" i="49" s="1"/>
  <c r="AI44" i="11"/>
  <c r="AH44" i="49" s="1"/>
  <c r="C37" i="11"/>
  <c r="G33" i="11"/>
  <c r="F33" i="49" s="1"/>
  <c r="F32" i="11"/>
  <c r="AK67" i="11"/>
  <c r="AK63" i="11"/>
  <c r="AK59" i="11"/>
  <c r="AJ50" i="11"/>
  <c r="AI50" i="49" s="1"/>
  <c r="AK26" i="11"/>
  <c r="DG26" i="11" s="1"/>
  <c r="AE63" i="11"/>
  <c r="N63" i="11"/>
  <c r="J63" i="11"/>
  <c r="F63" i="11"/>
  <c r="AD62" i="11"/>
  <c r="M62" i="11"/>
  <c r="I62" i="11"/>
  <c r="E62" i="11"/>
  <c r="AG61" i="11"/>
  <c r="AC61" i="11"/>
  <c r="L61" i="11"/>
  <c r="H61" i="11"/>
  <c r="D61" i="11"/>
  <c r="AF60" i="11"/>
  <c r="K60" i="11"/>
  <c r="G60" i="11"/>
  <c r="C60" i="11"/>
  <c r="AE59" i="11"/>
  <c r="N59" i="11"/>
  <c r="J59" i="11"/>
  <c r="F59" i="11"/>
  <c r="AD58" i="11"/>
  <c r="M58" i="11"/>
  <c r="I58" i="11"/>
  <c r="E58" i="11"/>
  <c r="AG57" i="11"/>
  <c r="AC57" i="11"/>
  <c r="L57" i="11"/>
  <c r="H57" i="11"/>
  <c r="D57" i="11"/>
  <c r="AF56" i="11"/>
  <c r="K56" i="11"/>
  <c r="G56" i="11"/>
  <c r="C56" i="11"/>
  <c r="AD54" i="11"/>
  <c r="M54" i="11"/>
  <c r="I54" i="11"/>
  <c r="E54" i="11"/>
  <c r="AG53" i="11"/>
  <c r="AF53" i="49" s="1"/>
  <c r="AC53" i="11"/>
  <c r="AB53" i="49" s="1"/>
  <c r="L53" i="11"/>
  <c r="K53" i="49" s="1"/>
  <c r="H53" i="11"/>
  <c r="D53" i="11"/>
  <c r="C53" i="49" s="1"/>
  <c r="AF52" i="11"/>
  <c r="K52" i="11"/>
  <c r="G52" i="11"/>
  <c r="F52" i="49" s="1"/>
  <c r="C52" i="11"/>
  <c r="AE51" i="11"/>
  <c r="AD51" i="49" s="1"/>
  <c r="N51" i="11"/>
  <c r="J51" i="11"/>
  <c r="F51" i="11"/>
  <c r="AD50" i="11"/>
  <c r="AC50" i="49" s="1"/>
  <c r="M50" i="11"/>
  <c r="I50" i="11"/>
  <c r="E50" i="11"/>
  <c r="AG49" i="11"/>
  <c r="AF49" i="49" s="1"/>
  <c r="AC49" i="11"/>
  <c r="L49" i="11"/>
  <c r="K49" i="49" s="1"/>
  <c r="H49" i="11"/>
  <c r="G49" i="49" s="1"/>
  <c r="D49" i="11"/>
  <c r="C49" i="49" s="1"/>
  <c r="AF48" i="11"/>
  <c r="K48" i="11"/>
  <c r="G48" i="11"/>
  <c r="C48" i="11"/>
  <c r="AE47" i="11"/>
  <c r="N47" i="11"/>
  <c r="M47" i="49" s="1"/>
  <c r="J47" i="11"/>
  <c r="I47" i="49" s="1"/>
  <c r="F47" i="11"/>
  <c r="E47" i="49" s="1"/>
  <c r="AH46" i="11"/>
  <c r="AG46" i="49" s="1"/>
  <c r="AD46" i="11"/>
  <c r="AC46" i="49" s="1"/>
  <c r="M46" i="11"/>
  <c r="I46" i="11"/>
  <c r="H46" i="49" s="1"/>
  <c r="E46" i="11"/>
  <c r="AG45" i="11"/>
  <c r="AC45" i="11"/>
  <c r="L45" i="11"/>
  <c r="H45" i="11"/>
  <c r="D45" i="11"/>
  <c r="C45" i="49" s="1"/>
  <c r="AF44" i="11"/>
  <c r="AE44" i="49" s="1"/>
  <c r="K44" i="11"/>
  <c r="J44" i="49" s="1"/>
  <c r="G44" i="11"/>
  <c r="C44" i="11"/>
  <c r="AE43" i="11"/>
  <c r="N43" i="11"/>
  <c r="J43" i="11"/>
  <c r="I43" i="49" s="1"/>
  <c r="F43" i="11"/>
  <c r="AH42" i="11"/>
  <c r="AD42" i="11"/>
  <c r="M42" i="11"/>
  <c r="I42" i="11"/>
  <c r="E42" i="11"/>
  <c r="AG41" i="11"/>
  <c r="AC41" i="11"/>
  <c r="L41" i="11"/>
  <c r="H41" i="11"/>
  <c r="D41" i="11"/>
  <c r="AF40" i="11"/>
  <c r="K40" i="11"/>
  <c r="J40" i="49" s="1"/>
  <c r="G40" i="11"/>
  <c r="C40" i="11"/>
  <c r="AE39" i="11"/>
  <c r="AD39" i="49" s="1"/>
  <c r="N39" i="11"/>
  <c r="J39" i="11"/>
  <c r="I39" i="49" s="1"/>
  <c r="F39" i="11"/>
  <c r="AH38" i="11"/>
  <c r="AD38" i="11"/>
  <c r="M38" i="11"/>
  <c r="L38" i="49" s="1"/>
  <c r="I38" i="11"/>
  <c r="H38" i="49" s="1"/>
  <c r="E38" i="11"/>
  <c r="D38" i="49" s="1"/>
  <c r="N37" i="11"/>
  <c r="J37" i="11"/>
  <c r="F37" i="11"/>
  <c r="AE33" i="11"/>
  <c r="AD33" i="49" s="1"/>
  <c r="N33" i="11"/>
  <c r="J33" i="11"/>
  <c r="F33" i="11"/>
  <c r="AH32" i="11"/>
  <c r="AG32" i="49" s="1"/>
  <c r="AD32" i="11"/>
  <c r="M32" i="11"/>
  <c r="I32" i="11"/>
  <c r="AE26" i="11"/>
  <c r="DA26" i="11" s="1"/>
  <c r="N26" i="11"/>
  <c r="M26" i="49" s="1"/>
  <c r="J26" i="11"/>
  <c r="I26" i="49" s="1"/>
  <c r="F26" i="11"/>
  <c r="E26" i="49" s="1"/>
  <c r="DC24" i="81"/>
  <c r="CD24" i="81"/>
  <c r="BZ24" i="81"/>
  <c r="CG23" i="81"/>
  <c r="DA22" i="81"/>
  <c r="CA21" i="81"/>
  <c r="DC20" i="81"/>
  <c r="CH20" i="81"/>
  <c r="CA17" i="81"/>
  <c r="AP25" i="11"/>
  <c r="D25" i="50" s="1"/>
  <c r="AT25" i="11"/>
  <c r="H25" i="50" s="1"/>
  <c r="AX25" i="11"/>
  <c r="L25" i="50" s="1"/>
  <c r="BO25" i="11"/>
  <c r="BS25" i="11"/>
  <c r="AO32" i="11"/>
  <c r="AS32" i="11"/>
  <c r="AW32" i="11"/>
  <c r="BN32" i="11"/>
  <c r="BR32" i="11"/>
  <c r="AP33" i="11"/>
  <c r="D33" i="50" s="1"/>
  <c r="AT33" i="11"/>
  <c r="AX33" i="11"/>
  <c r="BO33" i="11"/>
  <c r="AC33" i="50" s="1"/>
  <c r="AC33" i="56" s="1"/>
  <c r="BS33" i="11"/>
  <c r="AP37" i="11"/>
  <c r="AT37" i="11"/>
  <c r="AX37" i="11"/>
  <c r="AO38" i="11"/>
  <c r="AS38" i="11"/>
  <c r="G38" i="50" s="1"/>
  <c r="G38" i="56" s="1"/>
  <c r="AW38" i="11"/>
  <c r="K38" i="55" s="1"/>
  <c r="BN38" i="11"/>
  <c r="BR38" i="11"/>
  <c r="AP39" i="11"/>
  <c r="D39" i="50" s="1"/>
  <c r="D39" i="56" s="1"/>
  <c r="AT39" i="11"/>
  <c r="AX39" i="11"/>
  <c r="BO39" i="11"/>
  <c r="AC39" i="50" s="1"/>
  <c r="AC39" i="56" s="1"/>
  <c r="BS39" i="11"/>
  <c r="AQ40" i="11"/>
  <c r="AU40" i="11"/>
  <c r="I40" i="50" s="1"/>
  <c r="I40" i="56" s="1"/>
  <c r="AY40" i="11"/>
  <c r="M40" i="55" s="1"/>
  <c r="BP40" i="11"/>
  <c r="AN41" i="11"/>
  <c r="AR41" i="11"/>
  <c r="AV41" i="11"/>
  <c r="BQ41" i="11"/>
  <c r="AO42" i="11"/>
  <c r="AS42" i="11"/>
  <c r="AW42" i="11"/>
  <c r="BN42" i="11"/>
  <c r="BR42" i="11"/>
  <c r="AP43" i="11"/>
  <c r="AT43" i="11"/>
  <c r="AX43" i="11"/>
  <c r="BO43" i="11"/>
  <c r="BS43" i="11"/>
  <c r="AQ44" i="11"/>
  <c r="AU44" i="11"/>
  <c r="AY44" i="11"/>
  <c r="BP44" i="11"/>
  <c r="AN45" i="11"/>
  <c r="AR45" i="11"/>
  <c r="AV45" i="11"/>
  <c r="BQ45" i="11"/>
  <c r="AO46" i="11"/>
  <c r="C46" i="50" s="1"/>
  <c r="C46" i="56" s="1"/>
  <c r="AS46" i="11"/>
  <c r="AW46" i="11"/>
  <c r="BN46" i="11"/>
  <c r="BR46" i="11"/>
  <c r="AP47" i="11"/>
  <c r="D47" i="50" s="1"/>
  <c r="AT47" i="11"/>
  <c r="H47" i="50" s="1"/>
  <c r="AX47" i="11"/>
  <c r="L47" i="50" s="1"/>
  <c r="BO47" i="11"/>
  <c r="BS47" i="11"/>
  <c r="AQ48" i="11"/>
  <c r="AU48" i="11"/>
  <c r="AY48" i="11"/>
  <c r="BP48" i="11"/>
  <c r="AN49" i="11"/>
  <c r="AR49" i="11"/>
  <c r="AV49" i="11"/>
  <c r="BQ49" i="11"/>
  <c r="AO50" i="11"/>
  <c r="C50" i="55" s="1"/>
  <c r="AS50" i="11"/>
  <c r="AW50" i="11"/>
  <c r="BN50" i="11"/>
  <c r="BR50" i="11"/>
  <c r="AP51" i="11"/>
  <c r="D51" i="50" s="1"/>
  <c r="AT51" i="11"/>
  <c r="H51" i="50" s="1"/>
  <c r="AX51" i="11"/>
  <c r="L51" i="50" s="1"/>
  <c r="BO51" i="11"/>
  <c r="AC51" i="50" s="1"/>
  <c r="BS51" i="11"/>
  <c r="AG51" i="50" s="1"/>
  <c r="AG51" i="56" s="1"/>
  <c r="AQ52" i="11"/>
  <c r="E52" i="55" s="1"/>
  <c r="AU52" i="11"/>
  <c r="I52" i="50" s="1"/>
  <c r="I52" i="56" s="1"/>
  <c r="AY52" i="11"/>
  <c r="BP52" i="11"/>
  <c r="AN53" i="11"/>
  <c r="AR53" i="11"/>
  <c r="AV53" i="11"/>
  <c r="J53" i="55" s="1"/>
  <c r="BQ53" i="11"/>
  <c r="AO54" i="11"/>
  <c r="C54" i="55" s="1"/>
  <c r="AS54" i="11"/>
  <c r="G54" i="55" s="1"/>
  <c r="AW54" i="11"/>
  <c r="K54" i="55" s="1"/>
  <c r="BN54" i="11"/>
  <c r="BR54" i="11"/>
  <c r="AP55" i="11"/>
  <c r="D55" i="55" s="1"/>
  <c r="AT55" i="11"/>
  <c r="AX55" i="11"/>
  <c r="L55" i="55" s="1"/>
  <c r="BO55" i="11"/>
  <c r="BS55" i="11"/>
  <c r="AQ56" i="11"/>
  <c r="AU56" i="11"/>
  <c r="AY56" i="11"/>
  <c r="BP56" i="11"/>
  <c r="AN57" i="11"/>
  <c r="B57" i="55" s="1"/>
  <c r="AR57" i="11"/>
  <c r="AV57" i="11"/>
  <c r="J57" i="55" s="1"/>
  <c r="BQ57" i="11"/>
  <c r="AO58" i="11"/>
  <c r="C58" i="55" s="1"/>
  <c r="AS58" i="11"/>
  <c r="G58" i="55" s="1"/>
  <c r="AW58" i="11"/>
  <c r="BN58" i="11"/>
  <c r="BR58" i="11"/>
  <c r="AP59" i="11"/>
  <c r="AT59" i="11"/>
  <c r="H59" i="55" s="1"/>
  <c r="AX59" i="11"/>
  <c r="L59" i="55" s="1"/>
  <c r="BO59" i="11"/>
  <c r="BS59" i="11"/>
  <c r="AQ60" i="11"/>
  <c r="AU60" i="11"/>
  <c r="AY60" i="11"/>
  <c r="BP60" i="11"/>
  <c r="AN61" i="11"/>
  <c r="B61" i="55" s="1"/>
  <c r="AR61" i="11"/>
  <c r="F61" i="55" s="1"/>
  <c r="AV61" i="11"/>
  <c r="J61" i="55" s="1"/>
  <c r="BQ61" i="11"/>
  <c r="AO62" i="11"/>
  <c r="C62" i="55" s="1"/>
  <c r="AS62" i="11"/>
  <c r="G62" i="55" s="1"/>
  <c r="AW62" i="11"/>
  <c r="K62" i="55" s="1"/>
  <c r="BN62" i="11"/>
  <c r="BR62" i="11"/>
  <c r="AP63" i="11"/>
  <c r="D63" i="55" s="1"/>
  <c r="AT63" i="11"/>
  <c r="H63" i="55" s="1"/>
  <c r="AX63" i="11"/>
  <c r="BO63" i="11"/>
  <c r="BS63" i="11"/>
  <c r="DB67" i="81"/>
  <c r="AF67" i="11"/>
  <c r="K67" i="11"/>
  <c r="CC67" i="81"/>
  <c r="G67" i="11"/>
  <c r="C67" i="11"/>
  <c r="AE7" i="81"/>
  <c r="N7" i="81"/>
  <c r="N66" i="11"/>
  <c r="N7" i="11" s="1"/>
  <c r="P6" i="34" s="1"/>
  <c r="J7" i="81"/>
  <c r="J66" i="11"/>
  <c r="F7" i="81"/>
  <c r="F66" i="11"/>
  <c r="AD65" i="11"/>
  <c r="M65" i="11"/>
  <c r="I65" i="11"/>
  <c r="E65" i="11"/>
  <c r="AG64" i="11"/>
  <c r="AC64" i="11"/>
  <c r="L64" i="11"/>
  <c r="H64" i="11"/>
  <c r="D64" i="11"/>
  <c r="BQ67" i="11"/>
  <c r="AV67" i="11"/>
  <c r="J67" i="55" s="1"/>
  <c r="AR67" i="11"/>
  <c r="F67" i="55" s="1"/>
  <c r="AN67" i="11"/>
  <c r="BP7" i="81"/>
  <c r="AY7" i="81"/>
  <c r="AY66" i="11"/>
  <c r="AU7" i="81"/>
  <c r="AU66" i="11"/>
  <c r="AQ7" i="81"/>
  <c r="AQ66" i="11"/>
  <c r="BS65" i="11"/>
  <c r="BO65" i="11"/>
  <c r="AX65" i="11"/>
  <c r="AT65" i="11"/>
  <c r="H65" i="55" s="1"/>
  <c r="AP65" i="11"/>
  <c r="BR64" i="11"/>
  <c r="BN64" i="11"/>
  <c r="AW64" i="11"/>
  <c r="AS64" i="11"/>
  <c r="G64" i="55" s="1"/>
  <c r="AO64" i="11"/>
  <c r="C64" i="55" s="1"/>
  <c r="AI7" i="81"/>
  <c r="AI46" i="11"/>
  <c r="AJ43" i="11"/>
  <c r="AI43" i="49" s="1"/>
  <c r="AI42" i="11"/>
  <c r="AK40" i="11"/>
  <c r="AJ40" i="49" s="1"/>
  <c r="AJ39" i="11"/>
  <c r="AI33" i="11"/>
  <c r="AD63" i="11"/>
  <c r="M63" i="11"/>
  <c r="I63" i="11"/>
  <c r="E63" i="11"/>
  <c r="AG62" i="11"/>
  <c r="AC62" i="11"/>
  <c r="L62" i="11"/>
  <c r="H62" i="11"/>
  <c r="D62" i="11"/>
  <c r="AF61" i="11"/>
  <c r="K61" i="11"/>
  <c r="G61" i="11"/>
  <c r="C61" i="11"/>
  <c r="AE60" i="11"/>
  <c r="N60" i="11"/>
  <c r="J60" i="11"/>
  <c r="F60" i="11"/>
  <c r="AD59" i="11"/>
  <c r="M59" i="11"/>
  <c r="I59" i="11"/>
  <c r="E59" i="11"/>
  <c r="AG58" i="11"/>
  <c r="AC58" i="11"/>
  <c r="L58" i="11"/>
  <c r="H58" i="11"/>
  <c r="D58" i="11"/>
  <c r="AF57" i="11"/>
  <c r="K57" i="11"/>
  <c r="G57" i="11"/>
  <c r="C57" i="11"/>
  <c r="AE56" i="11"/>
  <c r="N56" i="11"/>
  <c r="J56" i="11"/>
  <c r="F56" i="11"/>
  <c r="AG54" i="11"/>
  <c r="AC54" i="11"/>
  <c r="L54" i="11"/>
  <c r="H54" i="11"/>
  <c r="D54" i="11"/>
  <c r="AF53" i="11"/>
  <c r="AE53" i="49" s="1"/>
  <c r="K53" i="11"/>
  <c r="G53" i="11"/>
  <c r="F53" i="49" s="1"/>
  <c r="C53" i="11"/>
  <c r="AE52" i="11"/>
  <c r="N52" i="11"/>
  <c r="J52" i="11"/>
  <c r="F52" i="11"/>
  <c r="AD51" i="11"/>
  <c r="AC51" i="49" s="1"/>
  <c r="M51" i="11"/>
  <c r="L51" i="49" s="1"/>
  <c r="I51" i="11"/>
  <c r="E51" i="11"/>
  <c r="AG50" i="11"/>
  <c r="AC50" i="11"/>
  <c r="L50" i="11"/>
  <c r="K50" i="49" s="1"/>
  <c r="H50" i="11"/>
  <c r="D50" i="11"/>
  <c r="AF49" i="11"/>
  <c r="K49" i="11"/>
  <c r="G49" i="11"/>
  <c r="F49" i="49" s="1"/>
  <c r="C49" i="11"/>
  <c r="AE48" i="11"/>
  <c r="N48" i="11"/>
  <c r="J48" i="11"/>
  <c r="F48" i="11"/>
  <c r="AD47" i="11"/>
  <c r="M47" i="11"/>
  <c r="L47" i="49" s="1"/>
  <c r="I47" i="11"/>
  <c r="H47" i="49" s="1"/>
  <c r="E47" i="11"/>
  <c r="D47" i="49" s="1"/>
  <c r="AG46" i="11"/>
  <c r="AF46" i="49" s="1"/>
  <c r="AC46" i="11"/>
  <c r="AB46" i="49" s="1"/>
  <c r="L46" i="11"/>
  <c r="H46" i="11"/>
  <c r="G46" i="49" s="1"/>
  <c r="D46" i="11"/>
  <c r="AF45" i="11"/>
  <c r="AE45" i="49" s="1"/>
  <c r="K45" i="11"/>
  <c r="G45" i="11"/>
  <c r="C45" i="11"/>
  <c r="AE44" i="11"/>
  <c r="AD44" i="49" s="1"/>
  <c r="N44" i="11"/>
  <c r="J44" i="11"/>
  <c r="F44" i="11"/>
  <c r="AH43" i="11"/>
  <c r="AG43" i="49" s="1"/>
  <c r="AD43" i="11"/>
  <c r="AC43" i="49" s="1"/>
  <c r="M43" i="11"/>
  <c r="I43" i="11"/>
  <c r="H43" i="49" s="1"/>
  <c r="E43" i="11"/>
  <c r="AG42" i="11"/>
  <c r="AC42" i="11"/>
  <c r="L42" i="11"/>
  <c r="D42" i="11"/>
  <c r="AF41" i="11"/>
  <c r="K41" i="11"/>
  <c r="G41" i="11"/>
  <c r="C41" i="11"/>
  <c r="AE40" i="11"/>
  <c r="AD40" i="49" s="1"/>
  <c r="N40" i="11"/>
  <c r="J40" i="11"/>
  <c r="F40" i="11"/>
  <c r="AH39" i="11"/>
  <c r="AG39" i="49" s="1"/>
  <c r="AD39" i="11"/>
  <c r="AC39" i="49" s="1"/>
  <c r="M39" i="11"/>
  <c r="I39" i="11"/>
  <c r="E39" i="11"/>
  <c r="D39" i="49" s="1"/>
  <c r="AG38" i="11"/>
  <c r="AC38" i="11"/>
  <c r="L38" i="11"/>
  <c r="K38" i="49" s="1"/>
  <c r="H38" i="11"/>
  <c r="D38" i="11"/>
  <c r="M37" i="11"/>
  <c r="L37" i="49" s="1"/>
  <c r="I37" i="11"/>
  <c r="E37" i="11"/>
  <c r="D37" i="49" s="1"/>
  <c r="AH33" i="11"/>
  <c r="AD33" i="11"/>
  <c r="AC33" i="49" s="1"/>
  <c r="M33" i="11"/>
  <c r="I33" i="11"/>
  <c r="E33" i="11"/>
  <c r="AG32" i="11"/>
  <c r="AF32" i="49" s="1"/>
  <c r="AC32" i="11"/>
  <c r="AB32" i="49" s="1"/>
  <c r="L32" i="11"/>
  <c r="H32" i="11"/>
  <c r="G32" i="49" s="1"/>
  <c r="AD26" i="11"/>
  <c r="CZ26" i="11" s="1"/>
  <c r="M26" i="11"/>
  <c r="L26" i="49" s="1"/>
  <c r="I26" i="11"/>
  <c r="H26" i="49" s="1"/>
  <c r="E26" i="11"/>
  <c r="D26" i="49" s="1"/>
  <c r="AQ25" i="11"/>
  <c r="E25" i="50" s="1"/>
  <c r="AU25" i="11"/>
  <c r="I25" i="50" s="1"/>
  <c r="AY25" i="11"/>
  <c r="M25" i="50" s="1"/>
  <c r="BP25" i="11"/>
  <c r="AP32" i="11"/>
  <c r="AT32" i="11"/>
  <c r="AX32" i="11"/>
  <c r="BO32" i="11"/>
  <c r="BS32" i="11"/>
  <c r="AQ33" i="11"/>
  <c r="AU33" i="11"/>
  <c r="AY33" i="11"/>
  <c r="BP33" i="11"/>
  <c r="AQ37" i="11"/>
  <c r="E37" i="50" s="1"/>
  <c r="AU37" i="11"/>
  <c r="AY37" i="11"/>
  <c r="AP38" i="11"/>
  <c r="AT38" i="11"/>
  <c r="AX38" i="11"/>
  <c r="BO38" i="11"/>
  <c r="AC38" i="50" s="1"/>
  <c r="BS38" i="11"/>
  <c r="AQ39" i="11"/>
  <c r="E39" i="50" s="1"/>
  <c r="AU39" i="11"/>
  <c r="AY39" i="11"/>
  <c r="BP39" i="11"/>
  <c r="AN40" i="11"/>
  <c r="AR40" i="11"/>
  <c r="F40" i="55" s="1"/>
  <c r="AV40" i="11"/>
  <c r="BQ40" i="11"/>
  <c r="AO41" i="11"/>
  <c r="AS41" i="11"/>
  <c r="AW41" i="11"/>
  <c r="BN41" i="11"/>
  <c r="BR41" i="11"/>
  <c r="AP42" i="11"/>
  <c r="AT42" i="11"/>
  <c r="H42" i="50" s="1"/>
  <c r="AX42" i="11"/>
  <c r="L42" i="50" s="1"/>
  <c r="L42" i="67" s="1"/>
  <c r="BO42" i="11"/>
  <c r="BS42" i="11"/>
  <c r="AQ43" i="11"/>
  <c r="AU43" i="11"/>
  <c r="AY43" i="11"/>
  <c r="BP43" i="11"/>
  <c r="AD43" i="50" s="1"/>
  <c r="AD43" i="56" s="1"/>
  <c r="AN44" i="11"/>
  <c r="AR44" i="11"/>
  <c r="F44" i="50" s="1"/>
  <c r="AV44" i="11"/>
  <c r="BQ44" i="11"/>
  <c r="AO45" i="11"/>
  <c r="AS45" i="11"/>
  <c r="AW45" i="11"/>
  <c r="BN45" i="11"/>
  <c r="BR45" i="11"/>
  <c r="AP46" i="11"/>
  <c r="D46" i="50" s="1"/>
  <c r="AT46" i="11"/>
  <c r="AX46" i="11"/>
  <c r="BO46" i="11"/>
  <c r="BS46" i="11"/>
  <c r="AQ47" i="11"/>
  <c r="E47" i="50" s="1"/>
  <c r="AU47" i="11"/>
  <c r="I47" i="50" s="1"/>
  <c r="AY47" i="11"/>
  <c r="M47" i="50" s="1"/>
  <c r="BP47" i="11"/>
  <c r="AN48" i="11"/>
  <c r="AR48" i="11"/>
  <c r="AV48" i="11"/>
  <c r="BQ48" i="11"/>
  <c r="AO49" i="11"/>
  <c r="AS49" i="11"/>
  <c r="AW49" i="11"/>
  <c r="BN49" i="11"/>
  <c r="BR49" i="11"/>
  <c r="AP50" i="11"/>
  <c r="D50" i="50" s="1"/>
  <c r="D50" i="56" s="1"/>
  <c r="AT50" i="11"/>
  <c r="AX50" i="11"/>
  <c r="BO50" i="11"/>
  <c r="BS50" i="11"/>
  <c r="AQ51" i="11"/>
  <c r="AU51" i="11"/>
  <c r="I51" i="50" s="1"/>
  <c r="AY51" i="11"/>
  <c r="BP51" i="11"/>
  <c r="AN52" i="11"/>
  <c r="B52" i="55" s="1"/>
  <c r="AR52" i="11"/>
  <c r="AV52" i="11"/>
  <c r="J52" i="55" s="1"/>
  <c r="BQ52" i="11"/>
  <c r="AO53" i="11"/>
  <c r="AS53" i="11"/>
  <c r="AW53" i="11"/>
  <c r="BN53" i="11"/>
  <c r="AB53" i="50" s="1"/>
  <c r="AB53" i="56" s="1"/>
  <c r="BR53" i="11"/>
  <c r="AP54" i="11"/>
  <c r="D54" i="55" s="1"/>
  <c r="AT54" i="11"/>
  <c r="H54" i="55" s="1"/>
  <c r="AX54" i="11"/>
  <c r="L54" i="55" s="1"/>
  <c r="BO54" i="11"/>
  <c r="BS54" i="11"/>
  <c r="AQ55" i="11"/>
  <c r="E55" i="55" s="1"/>
  <c r="AU55" i="11"/>
  <c r="I55" i="55" s="1"/>
  <c r="AY55" i="11"/>
  <c r="M55" i="55" s="1"/>
  <c r="BP55" i="11"/>
  <c r="AN56" i="11"/>
  <c r="AR56" i="11"/>
  <c r="AV56" i="11"/>
  <c r="BQ56" i="11"/>
  <c r="AO57" i="11"/>
  <c r="C57" i="55" s="1"/>
  <c r="AS57" i="11"/>
  <c r="G57" i="55" s="1"/>
  <c r="AW57" i="11"/>
  <c r="K57" i="55" s="1"/>
  <c r="BN57" i="11"/>
  <c r="BR57" i="11"/>
  <c r="AP58" i="11"/>
  <c r="D58" i="55" s="1"/>
  <c r="AT58" i="11"/>
  <c r="H58" i="55" s="1"/>
  <c r="AX58" i="11"/>
  <c r="L58" i="55" s="1"/>
  <c r="BO58" i="11"/>
  <c r="BS58" i="11"/>
  <c r="AQ59" i="11"/>
  <c r="AU59" i="11"/>
  <c r="AY59" i="11"/>
  <c r="BP59" i="11"/>
  <c r="AN60" i="11"/>
  <c r="AR60" i="11"/>
  <c r="F60" i="55" s="1"/>
  <c r="AV60" i="11"/>
  <c r="J60" i="55" s="1"/>
  <c r="BQ60" i="11"/>
  <c r="AO61" i="11"/>
  <c r="C61" i="55" s="1"/>
  <c r="AS61" i="11"/>
  <c r="G61" i="55" s="1"/>
  <c r="AW61" i="11"/>
  <c r="K61" i="55" s="1"/>
  <c r="BN61" i="11"/>
  <c r="BR61" i="11"/>
  <c r="AP62" i="11"/>
  <c r="D62" i="55" s="1"/>
  <c r="AT62" i="11"/>
  <c r="H62" i="55" s="1"/>
  <c r="AX62" i="11"/>
  <c r="L62" i="55" s="1"/>
  <c r="BO62" i="11"/>
  <c r="BS62" i="11"/>
  <c r="AQ63" i="11"/>
  <c r="AU63" i="11"/>
  <c r="AY63" i="11"/>
  <c r="BP63" i="11"/>
  <c r="AE67" i="11"/>
  <c r="N67" i="11"/>
  <c r="J67" i="11"/>
  <c r="F67" i="11"/>
  <c r="AH7" i="81"/>
  <c r="AD7" i="81"/>
  <c r="M7" i="81"/>
  <c r="M66" i="11"/>
  <c r="I7" i="81"/>
  <c r="I66" i="11"/>
  <c r="E7" i="81"/>
  <c r="E66" i="11"/>
  <c r="AG65" i="11"/>
  <c r="AC65" i="11"/>
  <c r="L65" i="11"/>
  <c r="H65" i="11"/>
  <c r="D65" i="11"/>
  <c r="DB64" i="81"/>
  <c r="AF64" i="11"/>
  <c r="K64" i="11"/>
  <c r="G64" i="11"/>
  <c r="C64" i="11"/>
  <c r="BP67" i="11"/>
  <c r="AY67" i="11"/>
  <c r="M67" i="55" s="1"/>
  <c r="AU67" i="11"/>
  <c r="I67" i="55" s="1"/>
  <c r="AQ67" i="11"/>
  <c r="BS7" i="81"/>
  <c r="BO7" i="81"/>
  <c r="AT7" i="81"/>
  <c r="AT66" i="11"/>
  <c r="AP7" i="81"/>
  <c r="AP66" i="11"/>
  <c r="BR65" i="11"/>
  <c r="BN65" i="11"/>
  <c r="AW65" i="11"/>
  <c r="AS65" i="11"/>
  <c r="AO65" i="11"/>
  <c r="C65" i="55" s="1"/>
  <c r="BQ64" i="11"/>
  <c r="AV64" i="11"/>
  <c r="AR64" i="11"/>
  <c r="AN64" i="11"/>
  <c r="B64" i="55" s="1"/>
  <c r="AI43" i="11"/>
  <c r="AK41" i="11"/>
  <c r="AJ40" i="11"/>
  <c r="AI40" i="49" s="1"/>
  <c r="AI39" i="11"/>
  <c r="AK32" i="11"/>
  <c r="AG63" i="11"/>
  <c r="AC63" i="11"/>
  <c r="L63" i="11"/>
  <c r="H63" i="11"/>
  <c r="D63" i="11"/>
  <c r="AF62" i="11"/>
  <c r="K62" i="11"/>
  <c r="G62" i="11"/>
  <c r="C62" i="11"/>
  <c r="AE61" i="11"/>
  <c r="N61" i="11"/>
  <c r="J61" i="11"/>
  <c r="F61" i="11"/>
  <c r="AD60" i="11"/>
  <c r="M60" i="11"/>
  <c r="I60" i="11"/>
  <c r="E60" i="11"/>
  <c r="AG59" i="11"/>
  <c r="AC59" i="11"/>
  <c r="L59" i="11"/>
  <c r="H59" i="11"/>
  <c r="D59" i="11"/>
  <c r="AF58" i="11"/>
  <c r="K58" i="11"/>
  <c r="G58" i="11"/>
  <c r="C58" i="11"/>
  <c r="AE57" i="11"/>
  <c r="N57" i="11"/>
  <c r="J57" i="11"/>
  <c r="F57" i="11"/>
  <c r="AD56" i="11"/>
  <c r="M56" i="11"/>
  <c r="I56" i="11"/>
  <c r="E56" i="11"/>
  <c r="AF54" i="11"/>
  <c r="K54" i="11"/>
  <c r="G54" i="11"/>
  <c r="C54" i="11"/>
  <c r="AE53" i="11"/>
  <c r="N53" i="11"/>
  <c r="M53" i="49" s="1"/>
  <c r="J53" i="11"/>
  <c r="F53" i="11"/>
  <c r="E53" i="49" s="1"/>
  <c r="AD52" i="11"/>
  <c r="AC52" i="49" s="1"/>
  <c r="M52" i="11"/>
  <c r="I52" i="11"/>
  <c r="H52" i="49" s="1"/>
  <c r="E52" i="11"/>
  <c r="D52" i="49" s="1"/>
  <c r="AG51" i="11"/>
  <c r="AF51" i="49" s="1"/>
  <c r="AC51" i="11"/>
  <c r="AB51" i="49" s="1"/>
  <c r="L51" i="11"/>
  <c r="K51" i="49" s="1"/>
  <c r="H51" i="11"/>
  <c r="D51" i="11"/>
  <c r="C51" i="49" s="1"/>
  <c r="AF50" i="11"/>
  <c r="K50" i="11"/>
  <c r="G50" i="11"/>
  <c r="C50" i="11"/>
  <c r="AE49" i="11"/>
  <c r="AD49" i="49" s="1"/>
  <c r="N49" i="11"/>
  <c r="M49" i="49" s="1"/>
  <c r="J49" i="11"/>
  <c r="F49" i="11"/>
  <c r="E49" i="49" s="1"/>
  <c r="AD48" i="11"/>
  <c r="M48" i="11"/>
  <c r="I48" i="11"/>
  <c r="E48" i="11"/>
  <c r="AG47" i="11"/>
  <c r="AC47" i="11"/>
  <c r="L47" i="11"/>
  <c r="K47" i="49" s="1"/>
  <c r="H47" i="11"/>
  <c r="G47" i="49" s="1"/>
  <c r="D47" i="11"/>
  <c r="C47" i="49" s="1"/>
  <c r="AF46" i="11"/>
  <c r="AE46" i="49" s="1"/>
  <c r="K46" i="11"/>
  <c r="J46" i="49" s="1"/>
  <c r="G46" i="11"/>
  <c r="C46" i="11"/>
  <c r="AE45" i="11"/>
  <c r="N45" i="11"/>
  <c r="J45" i="11"/>
  <c r="F45" i="11"/>
  <c r="E45" i="49" s="1"/>
  <c r="AH44" i="11"/>
  <c r="AD44" i="11"/>
  <c r="AC44" i="49" s="1"/>
  <c r="M44" i="11"/>
  <c r="I44" i="11"/>
  <c r="E44" i="11"/>
  <c r="D44" i="49" s="1"/>
  <c r="AG43" i="11"/>
  <c r="AC43" i="11"/>
  <c r="AB43" i="49" s="1"/>
  <c r="L43" i="11"/>
  <c r="H43" i="11"/>
  <c r="D43" i="11"/>
  <c r="C43" i="49" s="1"/>
  <c r="AF42" i="11"/>
  <c r="K42" i="11"/>
  <c r="G42" i="11"/>
  <c r="C42" i="11"/>
  <c r="AE41" i="11"/>
  <c r="N41" i="11"/>
  <c r="J41" i="11"/>
  <c r="F41" i="11"/>
  <c r="AH40" i="11"/>
  <c r="AG40" i="49" s="1"/>
  <c r="AD40" i="11"/>
  <c r="AC40" i="49" s="1"/>
  <c r="M40" i="11"/>
  <c r="I40" i="11"/>
  <c r="H40" i="49" s="1"/>
  <c r="E40" i="11"/>
  <c r="AG39" i="11"/>
  <c r="AF39" i="49" s="1"/>
  <c r="AC39" i="11"/>
  <c r="AB39" i="49" s="1"/>
  <c r="L39" i="11"/>
  <c r="H39" i="11"/>
  <c r="D39" i="11"/>
  <c r="C39" i="49" s="1"/>
  <c r="AF38" i="11"/>
  <c r="AE38" i="49" s="1"/>
  <c r="K38" i="11"/>
  <c r="J38" i="49" s="1"/>
  <c r="G38" i="11"/>
  <c r="F38" i="49" s="1"/>
  <c r="C38" i="11"/>
  <c r="L37" i="11"/>
  <c r="H37" i="11"/>
  <c r="G37" i="49" s="1"/>
  <c r="D37" i="11"/>
  <c r="C37" i="49" s="1"/>
  <c r="AG33" i="11"/>
  <c r="AF33" i="49" s="1"/>
  <c r="AC33" i="11"/>
  <c r="L33" i="11"/>
  <c r="H33" i="11"/>
  <c r="D33" i="11"/>
  <c r="AF32" i="11"/>
  <c r="AE32" i="49" s="1"/>
  <c r="K32" i="11"/>
  <c r="AG26" i="11"/>
  <c r="DC26" i="11" s="1"/>
  <c r="AC26" i="11"/>
  <c r="CY26" i="11" s="1"/>
  <c r="L26" i="11"/>
  <c r="K26" i="49" s="1"/>
  <c r="H26" i="11"/>
  <c r="G26" i="49" s="1"/>
  <c r="D26" i="11"/>
  <c r="C26" i="49" s="1"/>
  <c r="BY17" i="81"/>
  <c r="AN25" i="11"/>
  <c r="B25" i="50" s="1"/>
  <c r="AR25" i="11"/>
  <c r="F25" i="50" s="1"/>
  <c r="AV25" i="11"/>
  <c r="J25" i="50" s="1"/>
  <c r="BQ25" i="11"/>
  <c r="AQ32" i="11"/>
  <c r="AU32" i="11"/>
  <c r="I32" i="55" s="1"/>
  <c r="AY32" i="11"/>
  <c r="BP32" i="11"/>
  <c r="AN33" i="11"/>
  <c r="AR33" i="11"/>
  <c r="AV33" i="11"/>
  <c r="BQ33" i="11"/>
  <c r="AN37" i="11"/>
  <c r="AR37" i="11"/>
  <c r="AV37" i="11"/>
  <c r="J37" i="50" s="1"/>
  <c r="J37" i="56" s="1"/>
  <c r="AQ38" i="11"/>
  <c r="AU38" i="11"/>
  <c r="AY38" i="11"/>
  <c r="BP38" i="11"/>
  <c r="AD38" i="50" s="1"/>
  <c r="AD38" i="56" s="1"/>
  <c r="AN39" i="11"/>
  <c r="AR39" i="11"/>
  <c r="F39" i="50" s="1"/>
  <c r="AV39" i="11"/>
  <c r="BQ39" i="11"/>
  <c r="AO40" i="11"/>
  <c r="AS40" i="11"/>
  <c r="AW40" i="11"/>
  <c r="BN40" i="11"/>
  <c r="BR40" i="11"/>
  <c r="AP41" i="11"/>
  <c r="AT41" i="11"/>
  <c r="AX41" i="11"/>
  <c r="BO41" i="11"/>
  <c r="BS41" i="11"/>
  <c r="AQ42" i="11"/>
  <c r="AU42" i="11"/>
  <c r="AY42" i="11"/>
  <c r="M42" i="50" s="1"/>
  <c r="BP42" i="11"/>
  <c r="AN43" i="11"/>
  <c r="B43" i="50" s="1"/>
  <c r="AR43" i="11"/>
  <c r="AV43" i="11"/>
  <c r="BQ43" i="11"/>
  <c r="AO44" i="11"/>
  <c r="C44" i="50" s="1"/>
  <c r="AS44" i="11"/>
  <c r="AW44" i="11"/>
  <c r="BN44" i="11"/>
  <c r="BR44" i="11"/>
  <c r="AF44" i="50" s="1"/>
  <c r="AF44" i="56" s="1"/>
  <c r="AP45" i="11"/>
  <c r="AT45" i="11"/>
  <c r="AX45" i="11"/>
  <c r="BO45" i="11"/>
  <c r="BS45" i="11"/>
  <c r="AQ46" i="11"/>
  <c r="AU46" i="11"/>
  <c r="AY46" i="11"/>
  <c r="BP46" i="11"/>
  <c r="AN47" i="11"/>
  <c r="B47" i="50" s="1"/>
  <c r="AR47" i="11"/>
  <c r="F47" i="50" s="1"/>
  <c r="AV47" i="11"/>
  <c r="J47" i="50" s="1"/>
  <c r="BQ47" i="11"/>
  <c r="AO48" i="11"/>
  <c r="AS48" i="11"/>
  <c r="AW48" i="11"/>
  <c r="BN48" i="11"/>
  <c r="BR48" i="11"/>
  <c r="AP49" i="11"/>
  <c r="AT49" i="11"/>
  <c r="AX49" i="11"/>
  <c r="BO49" i="11"/>
  <c r="BS49" i="11"/>
  <c r="AQ50" i="11"/>
  <c r="E50" i="55" s="1"/>
  <c r="AU50" i="11"/>
  <c r="AY50" i="11"/>
  <c r="BP50" i="11"/>
  <c r="AN51" i="11"/>
  <c r="B51" i="50" s="1"/>
  <c r="AR51" i="11"/>
  <c r="F51" i="50" s="1"/>
  <c r="AV51" i="11"/>
  <c r="J51" i="50" s="1"/>
  <c r="BQ51" i="11"/>
  <c r="AO52" i="11"/>
  <c r="AS52" i="11"/>
  <c r="AW52" i="11"/>
  <c r="BN52" i="11"/>
  <c r="AB52" i="50" s="1"/>
  <c r="BR52" i="11"/>
  <c r="AP53" i="11"/>
  <c r="AT53" i="11"/>
  <c r="AX53" i="11"/>
  <c r="BO53" i="11"/>
  <c r="AC53" i="50" s="1"/>
  <c r="BS53" i="11"/>
  <c r="AG53" i="50" s="1"/>
  <c r="AG53" i="56" s="1"/>
  <c r="AQ54" i="11"/>
  <c r="E54" i="55" s="1"/>
  <c r="AU54" i="11"/>
  <c r="I54" i="55" s="1"/>
  <c r="AY54" i="11"/>
  <c r="M54" i="55" s="1"/>
  <c r="BP54" i="11"/>
  <c r="AN55" i="11"/>
  <c r="B55" i="55" s="1"/>
  <c r="AR55" i="11"/>
  <c r="F55" i="55" s="1"/>
  <c r="AV55" i="11"/>
  <c r="J55" i="55" s="1"/>
  <c r="BQ55" i="11"/>
  <c r="AO56" i="11"/>
  <c r="AS56" i="11"/>
  <c r="AW56" i="11"/>
  <c r="BN56" i="11"/>
  <c r="BR56" i="11"/>
  <c r="AP57" i="11"/>
  <c r="AT57" i="11"/>
  <c r="H57" i="55" s="1"/>
  <c r="AX57" i="11"/>
  <c r="L57" i="55" s="1"/>
  <c r="BO57" i="11"/>
  <c r="BS57" i="11"/>
  <c r="AQ58" i="11"/>
  <c r="AU58" i="11"/>
  <c r="AY58" i="11"/>
  <c r="M58" i="55" s="1"/>
  <c r="BP58" i="11"/>
  <c r="AN59" i="11"/>
  <c r="B59" i="55" s="1"/>
  <c r="AR59" i="11"/>
  <c r="F59" i="55" s="1"/>
  <c r="AV59" i="11"/>
  <c r="BQ59" i="11"/>
  <c r="AO60" i="11"/>
  <c r="C60" i="55" s="1"/>
  <c r="AS60" i="11"/>
  <c r="AW60" i="11"/>
  <c r="K60" i="55" s="1"/>
  <c r="BN60" i="11"/>
  <c r="BR60" i="11"/>
  <c r="AP61" i="11"/>
  <c r="D61" i="55" s="1"/>
  <c r="AT61" i="11"/>
  <c r="H61" i="55" s="1"/>
  <c r="AX61" i="11"/>
  <c r="L61" i="55" s="1"/>
  <c r="BO61" i="11"/>
  <c r="BS61" i="11"/>
  <c r="AQ62" i="11"/>
  <c r="AU62" i="11"/>
  <c r="AY62" i="11"/>
  <c r="BP62" i="11"/>
  <c r="AN63" i="11"/>
  <c r="AR63" i="11"/>
  <c r="F63" i="55" s="1"/>
  <c r="AV63" i="11"/>
  <c r="J63" i="55" s="1"/>
  <c r="BQ63" i="11"/>
  <c r="AD67" i="11"/>
  <c r="M67" i="11"/>
  <c r="I67" i="11"/>
  <c r="E67" i="11"/>
  <c r="AG7" i="81"/>
  <c r="AC7" i="81"/>
  <c r="AC66" i="11"/>
  <c r="L7" i="81"/>
  <c r="L66" i="11"/>
  <c r="H7" i="81"/>
  <c r="H66" i="11"/>
  <c r="D7" i="81"/>
  <c r="D66" i="11"/>
  <c r="D7" i="11" s="1"/>
  <c r="F6" i="34" s="1"/>
  <c r="AF65" i="11"/>
  <c r="K65" i="11"/>
  <c r="G65" i="11"/>
  <c r="C65" i="11"/>
  <c r="AE64" i="11"/>
  <c r="N64" i="11"/>
  <c r="J64" i="11"/>
  <c r="F64" i="11"/>
  <c r="BS67" i="11"/>
  <c r="BO67" i="11"/>
  <c r="AX67" i="11"/>
  <c r="AT67" i="11"/>
  <c r="H67" i="55" s="1"/>
  <c r="AP67" i="11"/>
  <c r="BR7" i="81"/>
  <c r="BN7" i="81"/>
  <c r="BN66" i="11"/>
  <c r="BN7" i="11" s="1"/>
  <c r="AW7" i="81"/>
  <c r="AW66" i="11"/>
  <c r="AS7" i="81"/>
  <c r="AS66" i="11"/>
  <c r="AO7" i="81"/>
  <c r="AO66" i="11"/>
  <c r="BQ65" i="11"/>
  <c r="AV65" i="11"/>
  <c r="AR65" i="11"/>
  <c r="AN65" i="11"/>
  <c r="BP64" i="11"/>
  <c r="AY64" i="11"/>
  <c r="AU64" i="11"/>
  <c r="AQ64" i="11"/>
  <c r="E64" i="55" s="1"/>
  <c r="AK7" i="81"/>
  <c r="AK46" i="11"/>
  <c r="AK42" i="11"/>
  <c r="AJ41" i="11"/>
  <c r="AI40" i="11"/>
  <c r="AH40" i="49" s="1"/>
  <c r="AK33" i="11"/>
  <c r="AJ32" i="11"/>
  <c r="AF63" i="11"/>
  <c r="K63" i="11"/>
  <c r="G63" i="11"/>
  <c r="C63" i="11"/>
  <c r="AE62" i="11"/>
  <c r="N62" i="11"/>
  <c r="J62" i="11"/>
  <c r="F62" i="11"/>
  <c r="AD61" i="11"/>
  <c r="M61" i="11"/>
  <c r="I61" i="11"/>
  <c r="E61" i="11"/>
  <c r="AG60" i="11"/>
  <c r="AC60" i="11"/>
  <c r="L60" i="11"/>
  <c r="H60" i="11"/>
  <c r="D60" i="11"/>
  <c r="AF59" i="11"/>
  <c r="K59" i="11"/>
  <c r="G59" i="11"/>
  <c r="C59" i="11"/>
  <c r="AE58" i="11"/>
  <c r="N58" i="11"/>
  <c r="J58" i="11"/>
  <c r="F58" i="11"/>
  <c r="AD57" i="11"/>
  <c r="M57" i="11"/>
  <c r="I57" i="11"/>
  <c r="E57" i="11"/>
  <c r="AG56" i="11"/>
  <c r="AC56" i="11"/>
  <c r="L56" i="11"/>
  <c r="H56" i="11"/>
  <c r="D56" i="11"/>
  <c r="AE54" i="11"/>
  <c r="N54" i="11"/>
  <c r="J54" i="11"/>
  <c r="F54" i="11"/>
  <c r="AH53" i="11"/>
  <c r="AG53" i="49" s="1"/>
  <c r="AD53" i="11"/>
  <c r="AC53" i="49" s="1"/>
  <c r="M53" i="11"/>
  <c r="I53" i="11"/>
  <c r="E53" i="11"/>
  <c r="D53" i="49" s="1"/>
  <c r="AG52" i="11"/>
  <c r="AF52" i="49" s="1"/>
  <c r="AC52" i="11"/>
  <c r="L52" i="11"/>
  <c r="K52" i="49" s="1"/>
  <c r="H52" i="11"/>
  <c r="G52" i="49" s="1"/>
  <c r="D52" i="11"/>
  <c r="C52" i="49" s="1"/>
  <c r="AF51" i="11"/>
  <c r="AE51" i="49" s="1"/>
  <c r="K51" i="11"/>
  <c r="G51" i="11"/>
  <c r="C51" i="11"/>
  <c r="AE50" i="11"/>
  <c r="AD50" i="49" s="1"/>
  <c r="N50" i="11"/>
  <c r="M50" i="49" s="1"/>
  <c r="J50" i="11"/>
  <c r="F50" i="11"/>
  <c r="E50" i="49" s="1"/>
  <c r="AD49" i="11"/>
  <c r="AC49" i="49" s="1"/>
  <c r="M49" i="11"/>
  <c r="I49" i="11"/>
  <c r="E49" i="11"/>
  <c r="D49" i="49" s="1"/>
  <c r="AG48" i="11"/>
  <c r="AC48" i="11"/>
  <c r="L48" i="11"/>
  <c r="H48" i="11"/>
  <c r="D48" i="11"/>
  <c r="AF47" i="11"/>
  <c r="K47" i="11"/>
  <c r="J47" i="49" s="1"/>
  <c r="G47" i="11"/>
  <c r="F47" i="49" s="1"/>
  <c r="C47" i="11"/>
  <c r="AE46" i="11"/>
  <c r="AD46" i="49" s="1"/>
  <c r="N46" i="11"/>
  <c r="J46" i="11"/>
  <c r="I46" i="49" s="1"/>
  <c r="F46" i="11"/>
  <c r="AH45" i="11"/>
  <c r="AG45" i="49" s="1"/>
  <c r="AD45" i="11"/>
  <c r="AC45" i="49" s="1"/>
  <c r="M45" i="11"/>
  <c r="I45" i="11"/>
  <c r="E45" i="11"/>
  <c r="AG44" i="11"/>
  <c r="AF44" i="49" s="1"/>
  <c r="AC44" i="11"/>
  <c r="AB44" i="49" s="1"/>
  <c r="L44" i="11"/>
  <c r="H44" i="11"/>
  <c r="G44" i="49" s="1"/>
  <c r="D44" i="11"/>
  <c r="AF43" i="11"/>
  <c r="K43" i="11"/>
  <c r="G43" i="11"/>
  <c r="C43" i="11"/>
  <c r="AE42" i="11"/>
  <c r="N42" i="11"/>
  <c r="J42" i="11"/>
  <c r="F42" i="11"/>
  <c r="AH41" i="11"/>
  <c r="AD41" i="11"/>
  <c r="M41" i="11"/>
  <c r="I41" i="11"/>
  <c r="E41" i="11"/>
  <c r="AG40" i="11"/>
  <c r="AF40" i="49" s="1"/>
  <c r="AC40" i="11"/>
  <c r="AB40" i="49" s="1"/>
  <c r="L40" i="11"/>
  <c r="D40" i="11"/>
  <c r="AF39" i="11"/>
  <c r="AE39" i="49" s="1"/>
  <c r="K39" i="11"/>
  <c r="J39" i="49" s="1"/>
  <c r="G39" i="11"/>
  <c r="C39" i="11"/>
  <c r="AE38" i="11"/>
  <c r="AD38" i="49" s="1"/>
  <c r="N38" i="11"/>
  <c r="J38" i="11"/>
  <c r="F38" i="11"/>
  <c r="E38" i="49" s="1"/>
  <c r="K37" i="11"/>
  <c r="G37" i="11"/>
  <c r="AF33" i="11"/>
  <c r="K33" i="11"/>
  <c r="C33" i="11"/>
  <c r="AE32" i="11"/>
  <c r="N32" i="11"/>
  <c r="M32" i="49" s="1"/>
  <c r="J32" i="11"/>
  <c r="I32" i="49" s="1"/>
  <c r="AF26" i="11"/>
  <c r="DB26" i="11" s="1"/>
  <c r="K26" i="11"/>
  <c r="J26" i="49" s="1"/>
  <c r="G26" i="11"/>
  <c r="F26" i="49" s="1"/>
  <c r="C26" i="11"/>
  <c r="BY26" i="11" s="1"/>
  <c r="BZ17" i="81"/>
  <c r="AO25" i="11"/>
  <c r="C25" i="50" s="1"/>
  <c r="AS25" i="11"/>
  <c r="G25" i="50" s="1"/>
  <c r="AW25" i="11"/>
  <c r="K25" i="50" s="1"/>
  <c r="BN25" i="11"/>
  <c r="BR25" i="11"/>
  <c r="AN32" i="11"/>
  <c r="AR32" i="11"/>
  <c r="AV32" i="11"/>
  <c r="BQ32" i="11"/>
  <c r="AO33" i="11"/>
  <c r="C33" i="55" s="1"/>
  <c r="AS33" i="11"/>
  <c r="AW33" i="11"/>
  <c r="BN33" i="11"/>
  <c r="BR33" i="11"/>
  <c r="AO37" i="11"/>
  <c r="AS37" i="11"/>
  <c r="AW37" i="11"/>
  <c r="K37" i="50" s="1"/>
  <c r="K37" i="56" s="1"/>
  <c r="AN38" i="11"/>
  <c r="AR38" i="11"/>
  <c r="F38" i="55" s="1"/>
  <c r="AV38" i="11"/>
  <c r="J38" i="55" s="1"/>
  <c r="BQ38" i="11"/>
  <c r="AO39" i="11"/>
  <c r="AS39" i="11"/>
  <c r="AW39" i="11"/>
  <c r="BN39" i="11"/>
  <c r="BR39" i="11"/>
  <c r="AP40" i="11"/>
  <c r="AT40" i="11"/>
  <c r="AX40" i="11"/>
  <c r="BO40" i="11"/>
  <c r="BS40" i="11"/>
  <c r="AQ41" i="11"/>
  <c r="AU41" i="11"/>
  <c r="AY41" i="11"/>
  <c r="BP41" i="11"/>
  <c r="AD41" i="50" s="1"/>
  <c r="AN42" i="11"/>
  <c r="B42" i="50" s="1"/>
  <c r="AR42" i="11"/>
  <c r="AV42" i="11"/>
  <c r="BQ42" i="11"/>
  <c r="AO43" i="11"/>
  <c r="AS43" i="11"/>
  <c r="AW43" i="11"/>
  <c r="K43" i="50" s="1"/>
  <c r="BN43" i="11"/>
  <c r="BR43" i="11"/>
  <c r="AP44" i="11"/>
  <c r="AT44" i="11"/>
  <c r="AX44" i="11"/>
  <c r="L44" i="50" s="1"/>
  <c r="BO44" i="11"/>
  <c r="BS44" i="11"/>
  <c r="AG44" i="50" s="1"/>
  <c r="AG44" i="56" s="1"/>
  <c r="AQ45" i="11"/>
  <c r="AU45" i="11"/>
  <c r="AY45" i="11"/>
  <c r="BP45" i="11"/>
  <c r="AD45" i="50" s="1"/>
  <c r="AD45" i="56" s="1"/>
  <c r="AN46" i="11"/>
  <c r="B46" i="55" s="1"/>
  <c r="AR46" i="11"/>
  <c r="AV46" i="11"/>
  <c r="J46" i="55" s="1"/>
  <c r="BQ46" i="11"/>
  <c r="AO47" i="11"/>
  <c r="C47" i="50" s="1"/>
  <c r="AS47" i="11"/>
  <c r="G47" i="50" s="1"/>
  <c r="AW47" i="11"/>
  <c r="K47" i="50" s="1"/>
  <c r="BN47" i="11"/>
  <c r="BR47" i="11"/>
  <c r="AP48" i="11"/>
  <c r="AT48" i="11"/>
  <c r="AX48" i="11"/>
  <c r="BO48" i="11"/>
  <c r="BS48" i="11"/>
  <c r="AQ49" i="11"/>
  <c r="AU49" i="11"/>
  <c r="I49" i="50" s="1"/>
  <c r="I49" i="56" s="1"/>
  <c r="AY49" i="11"/>
  <c r="M49" i="55" s="1"/>
  <c r="BP49" i="11"/>
  <c r="AN50" i="11"/>
  <c r="AR50" i="11"/>
  <c r="F50" i="55" s="1"/>
  <c r="AV50" i="11"/>
  <c r="BQ50" i="11"/>
  <c r="AE50" i="50" s="1"/>
  <c r="AE50" i="56" s="1"/>
  <c r="AO51" i="11"/>
  <c r="C51" i="50" s="1"/>
  <c r="AS51" i="11"/>
  <c r="G51" i="50" s="1"/>
  <c r="AW51" i="11"/>
  <c r="K51" i="50" s="1"/>
  <c r="BN51" i="11"/>
  <c r="BR51" i="11"/>
  <c r="AP52" i="11"/>
  <c r="AT52" i="11"/>
  <c r="AX52" i="11"/>
  <c r="L52" i="50" s="1"/>
  <c r="L52" i="56" s="1"/>
  <c r="BO52" i="11"/>
  <c r="BS52" i="11"/>
  <c r="AQ53" i="11"/>
  <c r="E53" i="55" s="1"/>
  <c r="AU53" i="11"/>
  <c r="AY53" i="11"/>
  <c r="M53" i="55" s="1"/>
  <c r="BP53" i="11"/>
  <c r="AD53" i="50" s="1"/>
  <c r="AD53" i="56" s="1"/>
  <c r="AN54" i="11"/>
  <c r="B54" i="55" s="1"/>
  <c r="AR54" i="11"/>
  <c r="F54" i="55" s="1"/>
  <c r="AV54" i="11"/>
  <c r="J54" i="55" s="1"/>
  <c r="BQ54" i="11"/>
  <c r="AO55" i="11"/>
  <c r="C55" i="55" s="1"/>
  <c r="AS55" i="11"/>
  <c r="G55" i="55" s="1"/>
  <c r="AW55" i="11"/>
  <c r="K55" i="55" s="1"/>
  <c r="BN55" i="11"/>
  <c r="BR55" i="11"/>
  <c r="AP56" i="11"/>
  <c r="AT56" i="11"/>
  <c r="AX56" i="11"/>
  <c r="BO56" i="11"/>
  <c r="BS56" i="11"/>
  <c r="AQ57" i="11"/>
  <c r="AU57" i="11"/>
  <c r="AY57" i="11"/>
  <c r="BP57" i="11"/>
  <c r="AN58" i="11"/>
  <c r="B58" i="55" s="1"/>
  <c r="AR58" i="11"/>
  <c r="F58" i="55" s="1"/>
  <c r="AV58" i="11"/>
  <c r="J58" i="55" s="1"/>
  <c r="BQ58" i="11"/>
  <c r="AO59" i="11"/>
  <c r="C59" i="55" s="1"/>
  <c r="AS59" i="11"/>
  <c r="G59" i="55" s="1"/>
  <c r="AW59" i="11"/>
  <c r="K59" i="55" s="1"/>
  <c r="BN59" i="11"/>
  <c r="BR59" i="11"/>
  <c r="AP60" i="11"/>
  <c r="D60" i="55" s="1"/>
  <c r="AT60" i="11"/>
  <c r="H60" i="55" s="1"/>
  <c r="AX60" i="11"/>
  <c r="BO60" i="11"/>
  <c r="BS60" i="11"/>
  <c r="AQ61" i="11"/>
  <c r="AU61" i="11"/>
  <c r="AY61" i="11"/>
  <c r="BP61" i="11"/>
  <c r="AN62" i="11"/>
  <c r="B62" i="55" s="1"/>
  <c r="AR62" i="11"/>
  <c r="AV62" i="11"/>
  <c r="J62" i="55" s="1"/>
  <c r="BQ62" i="11"/>
  <c r="AO63" i="11"/>
  <c r="AS63" i="11"/>
  <c r="G63" i="55" s="1"/>
  <c r="AW63" i="11"/>
  <c r="BN63" i="11"/>
  <c r="BR63" i="11"/>
  <c r="AG67" i="11"/>
  <c r="AC67" i="11"/>
  <c r="L67" i="11"/>
  <c r="H67" i="11"/>
  <c r="D67" i="11"/>
  <c r="AF7" i="81"/>
  <c r="K7" i="81"/>
  <c r="K66" i="11"/>
  <c r="K7" i="11" s="1"/>
  <c r="M6" i="34" s="1"/>
  <c r="G7" i="81"/>
  <c r="G66" i="11"/>
  <c r="G7" i="11" s="1"/>
  <c r="I6" i="34" s="1"/>
  <c r="C7" i="81"/>
  <c r="C66" i="11"/>
  <c r="AE65" i="11"/>
  <c r="N65" i="11"/>
  <c r="J65" i="11"/>
  <c r="F65" i="11"/>
  <c r="AD64" i="11"/>
  <c r="M64" i="11"/>
  <c r="I64" i="11"/>
  <c r="E64" i="11"/>
  <c r="BR67" i="11"/>
  <c r="BN67" i="11"/>
  <c r="AW67" i="11"/>
  <c r="K67" i="55" s="1"/>
  <c r="AS67" i="11"/>
  <c r="G67" i="55" s="1"/>
  <c r="AO67" i="11"/>
  <c r="C67" i="55" s="1"/>
  <c r="BQ7" i="81"/>
  <c r="AV7" i="81"/>
  <c r="AV66" i="11"/>
  <c r="AR7" i="81"/>
  <c r="AR66" i="11"/>
  <c r="AN7" i="81"/>
  <c r="AN66" i="11"/>
  <c r="BP65" i="11"/>
  <c r="AY65" i="11"/>
  <c r="AU65" i="11"/>
  <c r="I65" i="55" s="1"/>
  <c r="AQ65" i="11"/>
  <c r="E65" i="55" s="1"/>
  <c r="BS64" i="11"/>
  <c r="BO64" i="11"/>
  <c r="AX64" i="11"/>
  <c r="AT64" i="11"/>
  <c r="H64" i="55" s="1"/>
  <c r="AP64" i="11"/>
  <c r="D64" i="55" s="1"/>
  <c r="AJ7" i="81"/>
  <c r="AJ46" i="11"/>
  <c r="AK43" i="11"/>
  <c r="AJ42" i="11"/>
  <c r="AI41" i="11"/>
  <c r="AK39" i="11"/>
  <c r="AJ39" i="49" s="1"/>
  <c r="AJ33" i="11"/>
  <c r="AI33" i="49" s="1"/>
  <c r="AI32" i="11"/>
  <c r="BV67" i="11"/>
  <c r="BU7" i="81"/>
  <c r="BT65" i="11"/>
  <c r="BV63" i="11"/>
  <c r="BU62" i="11"/>
  <c r="BT61" i="11"/>
  <c r="BV59" i="11"/>
  <c r="BU58" i="11"/>
  <c r="BT57" i="11"/>
  <c r="BV55" i="11"/>
  <c r="BU54" i="11"/>
  <c r="BT53" i="11"/>
  <c r="AH53" i="50" s="1"/>
  <c r="AH53" i="56" s="1"/>
  <c r="BV51" i="11"/>
  <c r="BU50" i="11"/>
  <c r="AI50" i="50" s="1"/>
  <c r="BT49" i="11"/>
  <c r="AH49" i="50" s="1"/>
  <c r="BV47" i="11"/>
  <c r="BU46" i="11"/>
  <c r="AI46" i="50" s="1"/>
  <c r="AI46" i="56" s="1"/>
  <c r="BT45" i="11"/>
  <c r="BV43" i="11"/>
  <c r="AJ43" i="50" s="1"/>
  <c r="AJ43" i="56" s="1"/>
  <c r="BU42" i="11"/>
  <c r="AI42" i="50" s="1"/>
  <c r="AI42" i="56" s="1"/>
  <c r="BT41" i="11"/>
  <c r="BV39" i="11"/>
  <c r="BU38" i="11"/>
  <c r="BU33" i="11"/>
  <c r="BT32" i="11"/>
  <c r="BU25" i="11"/>
  <c r="Q26" i="11"/>
  <c r="CM26" i="11" s="1"/>
  <c r="U26" i="11"/>
  <c r="CQ26" i="11" s="1"/>
  <c r="Y26" i="11"/>
  <c r="CU26" i="11" s="1"/>
  <c r="CP31" i="81"/>
  <c r="S32" i="11"/>
  <c r="W32" i="11"/>
  <c r="AA32" i="11"/>
  <c r="R33" i="11"/>
  <c r="V33" i="11"/>
  <c r="I26" i="39" s="1"/>
  <c r="Z33" i="11"/>
  <c r="M26" i="39" s="1"/>
  <c r="R37" i="11"/>
  <c r="V37" i="11"/>
  <c r="CV37" i="81"/>
  <c r="Z37" i="11"/>
  <c r="Q38" i="11"/>
  <c r="U38" i="11"/>
  <c r="CU38" i="81"/>
  <c r="Y38" i="11"/>
  <c r="P39" i="11"/>
  <c r="T39" i="11"/>
  <c r="X39" i="11"/>
  <c r="S40" i="11"/>
  <c r="W40" i="11"/>
  <c r="AA40" i="11"/>
  <c r="N29" i="39" s="1"/>
  <c r="R41" i="11"/>
  <c r="E18" i="39" s="1"/>
  <c r="V41" i="11"/>
  <c r="I18" i="39" s="1"/>
  <c r="Z41" i="11"/>
  <c r="M18" i="39" s="1"/>
  <c r="Q42" i="11"/>
  <c r="D27" i="39" s="1"/>
  <c r="U42" i="11"/>
  <c r="H27" i="39" s="1"/>
  <c r="Y42" i="11"/>
  <c r="L27" i="39" s="1"/>
  <c r="P43" i="11"/>
  <c r="T43" i="11"/>
  <c r="X43" i="11"/>
  <c r="S44" i="11"/>
  <c r="W44" i="11"/>
  <c r="AA44" i="11"/>
  <c r="CN45" i="81"/>
  <c r="R45" i="11"/>
  <c r="V45" i="11"/>
  <c r="I54" i="39" s="1"/>
  <c r="Z45" i="11"/>
  <c r="M54" i="39" s="1"/>
  <c r="CM46" i="81"/>
  <c r="Q46" i="11"/>
  <c r="CQ46" i="81"/>
  <c r="U46" i="11"/>
  <c r="Y46" i="11"/>
  <c r="P47" i="11"/>
  <c r="T47" i="11"/>
  <c r="X47" i="11"/>
  <c r="S48" i="11"/>
  <c r="W48" i="11"/>
  <c r="AA48" i="11"/>
  <c r="R49" i="11"/>
  <c r="V49" i="11"/>
  <c r="Z49" i="11"/>
  <c r="Q50" i="11"/>
  <c r="U50" i="11"/>
  <c r="Y50" i="11"/>
  <c r="P51" i="11"/>
  <c r="T51" i="11"/>
  <c r="X51" i="11"/>
  <c r="S52" i="11"/>
  <c r="CS52" i="81"/>
  <c r="W52" i="11"/>
  <c r="AA52" i="11"/>
  <c r="R53" i="11"/>
  <c r="V53" i="11"/>
  <c r="Z53" i="11"/>
  <c r="Q54" i="11"/>
  <c r="U54" i="11"/>
  <c r="Y54" i="11"/>
  <c r="S56" i="11"/>
  <c r="W56" i="11"/>
  <c r="AA56" i="11"/>
  <c r="R57" i="11"/>
  <c r="CR57" i="81"/>
  <c r="V57" i="11"/>
  <c r="Z57" i="11"/>
  <c r="Q58" i="11"/>
  <c r="U58" i="11"/>
  <c r="Y58" i="11"/>
  <c r="P59" i="11"/>
  <c r="T59" i="11"/>
  <c r="X59" i="11"/>
  <c r="S60" i="11"/>
  <c r="W60" i="11"/>
  <c r="AA60" i="11"/>
  <c r="CN61" i="81"/>
  <c r="R61" i="11"/>
  <c r="V61" i="11"/>
  <c r="CV61" i="81"/>
  <c r="Z61" i="11"/>
  <c r="Q62" i="11"/>
  <c r="U62" i="11"/>
  <c r="CU62" i="81"/>
  <c r="Y62" i="11"/>
  <c r="CL63" i="81"/>
  <c r="P63" i="11"/>
  <c r="T63" i="11"/>
  <c r="X63" i="11"/>
  <c r="S64" i="11"/>
  <c r="F48" i="39" s="1"/>
  <c r="W64" i="11"/>
  <c r="J48" i="39" s="1"/>
  <c r="CW64" i="81"/>
  <c r="AA64" i="11"/>
  <c r="N48" i="39" s="1"/>
  <c r="R65" i="11"/>
  <c r="V65" i="11"/>
  <c r="Z65" i="11"/>
  <c r="Q7" i="81"/>
  <c r="Q66" i="11"/>
  <c r="U7" i="81"/>
  <c r="U66" i="11"/>
  <c r="H57" i="39" s="1"/>
  <c r="Y7" i="81"/>
  <c r="Y66" i="11"/>
  <c r="P67" i="11"/>
  <c r="CP67" i="81"/>
  <c r="T67" i="11"/>
  <c r="CT67" i="81"/>
  <c r="X67" i="11"/>
  <c r="BC25" i="11"/>
  <c r="Q25" i="50" s="1"/>
  <c r="BG25" i="11"/>
  <c r="U25" i="50" s="1"/>
  <c r="BK25" i="11"/>
  <c r="Y25" i="50" s="1"/>
  <c r="BD32" i="11"/>
  <c r="BH32" i="11"/>
  <c r="BL32" i="11"/>
  <c r="BC33" i="11"/>
  <c r="BG33" i="11"/>
  <c r="BK33" i="11"/>
  <c r="BC37" i="11"/>
  <c r="Q37" i="55" s="1"/>
  <c r="BG37" i="11"/>
  <c r="U37" i="55" s="1"/>
  <c r="BK37" i="11"/>
  <c r="BB38" i="11"/>
  <c r="P38" i="55" s="1"/>
  <c r="BF38" i="11"/>
  <c r="BJ38" i="11"/>
  <c r="BA39" i="11"/>
  <c r="BE39" i="11"/>
  <c r="BI39" i="11"/>
  <c r="BD40" i="11"/>
  <c r="BH40" i="11"/>
  <c r="BL40" i="11"/>
  <c r="BC41" i="11"/>
  <c r="BG41" i="11"/>
  <c r="BK41" i="11"/>
  <c r="BB42" i="11"/>
  <c r="BF42" i="11"/>
  <c r="BJ42" i="11"/>
  <c r="BA43" i="11"/>
  <c r="BE43" i="11"/>
  <c r="BI43" i="11"/>
  <c r="BD44" i="11"/>
  <c r="BH44" i="11"/>
  <c r="BL44" i="11"/>
  <c r="BC45" i="11"/>
  <c r="BG45" i="11"/>
  <c r="BK45" i="11"/>
  <c r="BB46" i="11"/>
  <c r="BF46" i="11"/>
  <c r="BJ46" i="11"/>
  <c r="BA47" i="11"/>
  <c r="BE47" i="11"/>
  <c r="BI47" i="11"/>
  <c r="BD48" i="11"/>
  <c r="BH48" i="11"/>
  <c r="V48" i="55" s="1"/>
  <c r="BL48" i="11"/>
  <c r="Z48" i="55" s="1"/>
  <c r="BC49" i="11"/>
  <c r="BG49" i="11"/>
  <c r="U49" i="55" s="1"/>
  <c r="BK49" i="11"/>
  <c r="BB50" i="11"/>
  <c r="BF50" i="11"/>
  <c r="T50" i="55" s="1"/>
  <c r="BJ50" i="11"/>
  <c r="BA51" i="11"/>
  <c r="O51" i="50" s="1"/>
  <c r="BE51" i="11"/>
  <c r="S51" i="50" s="1"/>
  <c r="BI51" i="11"/>
  <c r="W51" i="50" s="1"/>
  <c r="BD52" i="11"/>
  <c r="R52" i="55" s="1"/>
  <c r="BH52" i="11"/>
  <c r="V52" i="55" s="1"/>
  <c r="BL52" i="11"/>
  <c r="Z52" i="55" s="1"/>
  <c r="BC53" i="11"/>
  <c r="Q53" i="55" s="1"/>
  <c r="BG53" i="11"/>
  <c r="U53" i="55" s="1"/>
  <c r="BK53" i="11"/>
  <c r="BB54" i="11"/>
  <c r="P54" i="55" s="1"/>
  <c r="BF54" i="11"/>
  <c r="T54" i="55" s="1"/>
  <c r="BJ54" i="11"/>
  <c r="X54" i="55" s="1"/>
  <c r="BA55" i="11"/>
  <c r="O55" i="55" s="1"/>
  <c r="BE55" i="11"/>
  <c r="S55" i="55" s="1"/>
  <c r="BI55" i="11"/>
  <c r="W55" i="55" s="1"/>
  <c r="BD56" i="11"/>
  <c r="BH56" i="11"/>
  <c r="BL56" i="11"/>
  <c r="BC57" i="11"/>
  <c r="Q57" i="55" s="1"/>
  <c r="BG57" i="11"/>
  <c r="U57" i="55" s="1"/>
  <c r="BK57" i="11"/>
  <c r="Y57" i="55" s="1"/>
  <c r="BB58" i="11"/>
  <c r="P58" i="55" s="1"/>
  <c r="BF58" i="11"/>
  <c r="T58" i="55" s="1"/>
  <c r="BJ58" i="11"/>
  <c r="X58" i="55" s="1"/>
  <c r="BA59" i="11"/>
  <c r="O59" i="55" s="1"/>
  <c r="BE59" i="11"/>
  <c r="S59" i="55" s="1"/>
  <c r="BI59" i="11"/>
  <c r="W59" i="55" s="1"/>
  <c r="BD60" i="11"/>
  <c r="R60" i="55" s="1"/>
  <c r="BH60" i="11"/>
  <c r="V60" i="55" s="1"/>
  <c r="BL60" i="11"/>
  <c r="Z60" i="55" s="1"/>
  <c r="BC61" i="11"/>
  <c r="Q61" i="55" s="1"/>
  <c r="BG61" i="11"/>
  <c r="U61" i="55" s="1"/>
  <c r="BK61" i="11"/>
  <c r="Y61" i="55" s="1"/>
  <c r="BB62" i="11"/>
  <c r="P62" i="55" s="1"/>
  <c r="BF62" i="11"/>
  <c r="T62" i="55" s="1"/>
  <c r="BJ62" i="11"/>
  <c r="X62" i="55" s="1"/>
  <c r="BA63" i="11"/>
  <c r="O63" i="55" s="1"/>
  <c r="BE63" i="11"/>
  <c r="S63" i="55" s="1"/>
  <c r="BI63" i="11"/>
  <c r="W63" i="55" s="1"/>
  <c r="BD64" i="11"/>
  <c r="BH64" i="11"/>
  <c r="BL64" i="11"/>
  <c r="BC65" i="11"/>
  <c r="Q65" i="55" s="1"/>
  <c r="BG65" i="11"/>
  <c r="U65" i="55" s="1"/>
  <c r="BK65" i="11"/>
  <c r="Y65" i="55" s="1"/>
  <c r="BB7" i="81"/>
  <c r="BB66" i="11"/>
  <c r="BF7" i="81"/>
  <c r="BF66" i="11"/>
  <c r="BJ7" i="81"/>
  <c r="BJ66" i="11"/>
  <c r="BA67" i="11"/>
  <c r="O67" i="55" s="1"/>
  <c r="BE67" i="11"/>
  <c r="S67" i="55" s="1"/>
  <c r="BI67" i="11"/>
  <c r="W67" i="55" s="1"/>
  <c r="BU67" i="11"/>
  <c r="BT7" i="81"/>
  <c r="BV64" i="11"/>
  <c r="BU63" i="11"/>
  <c r="BT62" i="11"/>
  <c r="BV60" i="11"/>
  <c r="BU59" i="11"/>
  <c r="BT58" i="11"/>
  <c r="BV56" i="11"/>
  <c r="BU55" i="11"/>
  <c r="BT54" i="11"/>
  <c r="BV52" i="11"/>
  <c r="AJ52" i="50" s="1"/>
  <c r="BU51" i="11"/>
  <c r="BT50" i="11"/>
  <c r="BV48" i="11"/>
  <c r="BU47" i="11"/>
  <c r="BT46" i="11"/>
  <c r="AH46" i="50" s="1"/>
  <c r="AH46" i="56" s="1"/>
  <c r="BV44" i="11"/>
  <c r="BU43" i="11"/>
  <c r="BT42" i="11"/>
  <c r="BV40" i="11"/>
  <c r="BU39" i="11"/>
  <c r="BT38" i="11"/>
  <c r="BT33" i="11"/>
  <c r="BT25" i="11"/>
  <c r="R26" i="11"/>
  <c r="CN26" i="11" s="1"/>
  <c r="V26" i="11"/>
  <c r="CR26" i="11" s="1"/>
  <c r="Z26" i="11"/>
  <c r="CV26" i="11" s="1"/>
  <c r="P32" i="11"/>
  <c r="T32" i="11"/>
  <c r="G25" i="39" s="1"/>
  <c r="X32" i="11"/>
  <c r="K25" i="39" s="1"/>
  <c r="S33" i="11"/>
  <c r="F26" i="39" s="1"/>
  <c r="W33" i="11"/>
  <c r="J26" i="39" s="1"/>
  <c r="AA33" i="11"/>
  <c r="N26" i="39" s="1"/>
  <c r="S37" i="11"/>
  <c r="W37" i="11"/>
  <c r="AA37" i="11"/>
  <c r="R38" i="11"/>
  <c r="V38" i="11"/>
  <c r="Z38" i="11"/>
  <c r="Q39" i="11"/>
  <c r="D20" i="39" s="1"/>
  <c r="U39" i="11"/>
  <c r="H20" i="39" s="1"/>
  <c r="Y39" i="11"/>
  <c r="L20" i="39" s="1"/>
  <c r="P40" i="11"/>
  <c r="T40" i="11"/>
  <c r="G29" i="39" s="1"/>
  <c r="X40" i="11"/>
  <c r="K29" i="39" s="1"/>
  <c r="S41" i="11"/>
  <c r="F18" i="39" s="1"/>
  <c r="W41" i="11"/>
  <c r="J18" i="39" s="1"/>
  <c r="AA41" i="11"/>
  <c r="N18" i="39" s="1"/>
  <c r="R42" i="11"/>
  <c r="E27" i="39" s="1"/>
  <c r="V42" i="11"/>
  <c r="I27" i="39" s="1"/>
  <c r="Z42" i="11"/>
  <c r="M27" i="39" s="1"/>
  <c r="Q43" i="11"/>
  <c r="D19" i="39" s="1"/>
  <c r="U43" i="11"/>
  <c r="H19" i="39" s="1"/>
  <c r="Y43" i="11"/>
  <c r="L19" i="39" s="1"/>
  <c r="P44" i="11"/>
  <c r="T44" i="11"/>
  <c r="G28" i="39" s="1"/>
  <c r="X44" i="11"/>
  <c r="K28" i="39" s="1"/>
  <c r="S45" i="11"/>
  <c r="F54" i="39" s="1"/>
  <c r="W45" i="11"/>
  <c r="J54" i="39" s="1"/>
  <c r="AA45" i="11"/>
  <c r="N54" i="39" s="1"/>
  <c r="R46" i="11"/>
  <c r="V46" i="11"/>
  <c r="Z46" i="11"/>
  <c r="Q47" i="11"/>
  <c r="U47" i="11"/>
  <c r="Y47" i="11"/>
  <c r="P48" i="11"/>
  <c r="T48" i="11"/>
  <c r="X48" i="11"/>
  <c r="S49" i="11"/>
  <c r="W49" i="11"/>
  <c r="AA49" i="11"/>
  <c r="R50" i="11"/>
  <c r="V50" i="11"/>
  <c r="Z50" i="11"/>
  <c r="Q51" i="11"/>
  <c r="U51" i="11"/>
  <c r="Y51" i="11"/>
  <c r="P52" i="11"/>
  <c r="T52" i="11"/>
  <c r="X52" i="11"/>
  <c r="S53" i="11"/>
  <c r="W53" i="11"/>
  <c r="AA53" i="11"/>
  <c r="R54" i="11"/>
  <c r="V54" i="11"/>
  <c r="Z54" i="11"/>
  <c r="P56" i="11"/>
  <c r="T56" i="11"/>
  <c r="X56" i="11"/>
  <c r="S57" i="11"/>
  <c r="W57" i="11"/>
  <c r="AA57" i="11"/>
  <c r="R58" i="11"/>
  <c r="V58" i="11"/>
  <c r="Z58" i="11"/>
  <c r="Q59" i="11"/>
  <c r="U59" i="11"/>
  <c r="Y59" i="11"/>
  <c r="P60" i="11"/>
  <c r="T60" i="11"/>
  <c r="X60" i="11"/>
  <c r="S61" i="11"/>
  <c r="W61" i="11"/>
  <c r="AA61" i="11"/>
  <c r="R62" i="11"/>
  <c r="V62" i="11"/>
  <c r="Z62" i="11"/>
  <c r="Q63" i="11"/>
  <c r="U63" i="11"/>
  <c r="Y63" i="11"/>
  <c r="P64" i="11"/>
  <c r="T64" i="11"/>
  <c r="G48" i="39" s="1"/>
  <c r="X64" i="11"/>
  <c r="K48" i="39" s="1"/>
  <c r="S65" i="11"/>
  <c r="W65" i="11"/>
  <c r="AA65" i="11"/>
  <c r="R7" i="81"/>
  <c r="R66" i="11"/>
  <c r="V7" i="81"/>
  <c r="V66" i="11"/>
  <c r="Z7" i="81"/>
  <c r="Z66" i="11"/>
  <c r="Q67" i="11"/>
  <c r="U67" i="11"/>
  <c r="CU67" i="81"/>
  <c r="Y67" i="11"/>
  <c r="BD25" i="11"/>
  <c r="R25" i="50" s="1"/>
  <c r="BH25" i="11"/>
  <c r="V25" i="50" s="1"/>
  <c r="BL25" i="11"/>
  <c r="Z25" i="50" s="1"/>
  <c r="BA32" i="11"/>
  <c r="BE32" i="11"/>
  <c r="BI32" i="11"/>
  <c r="BD33" i="11"/>
  <c r="BH33" i="11"/>
  <c r="BL33" i="11"/>
  <c r="BD37" i="11"/>
  <c r="BH37" i="11"/>
  <c r="BL37" i="11"/>
  <c r="BC38" i="11"/>
  <c r="Q38" i="55" s="1"/>
  <c r="BG38" i="11"/>
  <c r="BK38" i="11"/>
  <c r="BB39" i="11"/>
  <c r="BF39" i="11"/>
  <c r="BJ39" i="11"/>
  <c r="BA40" i="11"/>
  <c r="BE40" i="11"/>
  <c r="BI40" i="11"/>
  <c r="BD41" i="11"/>
  <c r="BH41" i="11"/>
  <c r="BL41" i="11"/>
  <c r="BC42" i="11"/>
  <c r="BG42" i="11"/>
  <c r="BK42" i="11"/>
  <c r="BB43" i="11"/>
  <c r="BF43" i="11"/>
  <c r="BJ43" i="11"/>
  <c r="BA44" i="11"/>
  <c r="BE44" i="11"/>
  <c r="BI44" i="11"/>
  <c r="BD45" i="11"/>
  <c r="BH45" i="11"/>
  <c r="BL45" i="11"/>
  <c r="BC46" i="11"/>
  <c r="BG46" i="11"/>
  <c r="BK46" i="11"/>
  <c r="BB47" i="11"/>
  <c r="BF47" i="11"/>
  <c r="BJ47" i="11"/>
  <c r="BA48" i="11"/>
  <c r="O48" i="55" s="1"/>
  <c r="BE48" i="11"/>
  <c r="S48" i="55" s="1"/>
  <c r="BI48" i="11"/>
  <c r="W48" i="55" s="1"/>
  <c r="BD49" i="11"/>
  <c r="R49" i="55" s="1"/>
  <c r="BH49" i="11"/>
  <c r="V49" i="55" s="1"/>
  <c r="BL49" i="11"/>
  <c r="Z49" i="55" s="1"/>
  <c r="BC50" i="11"/>
  <c r="Q50" i="55" s="1"/>
  <c r="BG50" i="11"/>
  <c r="BK50" i="11"/>
  <c r="BB51" i="11"/>
  <c r="BF51" i="11"/>
  <c r="T51" i="50" s="1"/>
  <c r="BJ51" i="11"/>
  <c r="BA52" i="11"/>
  <c r="O52" i="55" s="1"/>
  <c r="BE52" i="11"/>
  <c r="S52" i="55" s="1"/>
  <c r="BI52" i="11"/>
  <c r="W52" i="55" s="1"/>
  <c r="BD53" i="11"/>
  <c r="R53" i="55" s="1"/>
  <c r="BH53" i="11"/>
  <c r="V53" i="55" s="1"/>
  <c r="BL53" i="11"/>
  <c r="Z53" i="55" s="1"/>
  <c r="BC54" i="11"/>
  <c r="Q54" i="55" s="1"/>
  <c r="BG54" i="11"/>
  <c r="U54" i="55" s="1"/>
  <c r="BK54" i="11"/>
  <c r="Y54" i="55" s="1"/>
  <c r="BB55" i="11"/>
  <c r="P55" i="55" s="1"/>
  <c r="BF55" i="11"/>
  <c r="T55" i="55" s="1"/>
  <c r="BJ55" i="11"/>
  <c r="X55" i="55" s="1"/>
  <c r="BA56" i="11"/>
  <c r="BE56" i="11"/>
  <c r="BI56" i="11"/>
  <c r="BD57" i="11"/>
  <c r="R57" i="55" s="1"/>
  <c r="BH57" i="11"/>
  <c r="V57" i="55" s="1"/>
  <c r="BL57" i="11"/>
  <c r="Z57" i="55" s="1"/>
  <c r="BC58" i="11"/>
  <c r="Q58" i="55" s="1"/>
  <c r="BG58" i="11"/>
  <c r="U58" i="55" s="1"/>
  <c r="BK58" i="11"/>
  <c r="Y58" i="55" s="1"/>
  <c r="BB59" i="11"/>
  <c r="P59" i="55" s="1"/>
  <c r="BF59" i="11"/>
  <c r="T59" i="55" s="1"/>
  <c r="BJ59" i="11"/>
  <c r="X59" i="55" s="1"/>
  <c r="BA60" i="11"/>
  <c r="O60" i="55" s="1"/>
  <c r="BE60" i="11"/>
  <c r="S60" i="55" s="1"/>
  <c r="BI60" i="11"/>
  <c r="W60" i="55" s="1"/>
  <c r="BD61" i="11"/>
  <c r="R61" i="55" s="1"/>
  <c r="BH61" i="11"/>
  <c r="V61" i="55" s="1"/>
  <c r="BL61" i="11"/>
  <c r="Z61" i="55" s="1"/>
  <c r="BC62" i="11"/>
  <c r="Q62" i="55" s="1"/>
  <c r="BG62" i="11"/>
  <c r="U62" i="55" s="1"/>
  <c r="BK62" i="11"/>
  <c r="Y62" i="55" s="1"/>
  <c r="BB63" i="11"/>
  <c r="P63" i="55" s="1"/>
  <c r="BF63" i="11"/>
  <c r="T63" i="55" s="1"/>
  <c r="BJ63" i="11"/>
  <c r="X63" i="55" s="1"/>
  <c r="BA64" i="11"/>
  <c r="BE64" i="11"/>
  <c r="BI64" i="11"/>
  <c r="BD65" i="11"/>
  <c r="R65" i="55" s="1"/>
  <c r="BH65" i="11"/>
  <c r="V65" i="55" s="1"/>
  <c r="BL65" i="11"/>
  <c r="Z65" i="55" s="1"/>
  <c r="BC7" i="81"/>
  <c r="BC66" i="11"/>
  <c r="BG7" i="81"/>
  <c r="BG66" i="11"/>
  <c r="BK7" i="81"/>
  <c r="BK66" i="11"/>
  <c r="BB67" i="11"/>
  <c r="P67" i="55" s="1"/>
  <c r="BF67" i="11"/>
  <c r="T67" i="55" s="1"/>
  <c r="BJ67" i="11"/>
  <c r="X67" i="55" s="1"/>
  <c r="BT67" i="11"/>
  <c r="BV65" i="11"/>
  <c r="BU64" i="11"/>
  <c r="BT63" i="11"/>
  <c r="BV61" i="11"/>
  <c r="BU60" i="11"/>
  <c r="BT59" i="11"/>
  <c r="BV57" i="11"/>
  <c r="BU56" i="11"/>
  <c r="BT55" i="11"/>
  <c r="BV53" i="11"/>
  <c r="AJ53" i="50" s="1"/>
  <c r="BU52" i="11"/>
  <c r="BT51" i="11"/>
  <c r="BV49" i="11"/>
  <c r="BU48" i="11"/>
  <c r="BT47" i="11"/>
  <c r="BV45" i="11"/>
  <c r="BU44" i="11"/>
  <c r="BT43" i="11"/>
  <c r="BV41" i="11"/>
  <c r="BU40" i="11"/>
  <c r="BT39" i="11"/>
  <c r="AH39" i="50" s="1"/>
  <c r="AH39" i="56" s="1"/>
  <c r="BV32" i="11"/>
  <c r="CP17" i="81"/>
  <c r="S26" i="11"/>
  <c r="CO26" i="11" s="1"/>
  <c r="W26" i="11"/>
  <c r="CS26" i="11" s="1"/>
  <c r="AA26" i="11"/>
  <c r="CW26" i="11" s="1"/>
  <c r="Q32" i="11"/>
  <c r="U32" i="11"/>
  <c r="H25" i="39" s="1"/>
  <c r="Y32" i="11"/>
  <c r="L25" i="39" s="1"/>
  <c r="P33" i="11"/>
  <c r="T33" i="11"/>
  <c r="X33" i="11"/>
  <c r="P37" i="11"/>
  <c r="T37" i="11"/>
  <c r="X37" i="11"/>
  <c r="S38" i="11"/>
  <c r="W38" i="11"/>
  <c r="AA38" i="11"/>
  <c r="R39" i="11"/>
  <c r="E20" i="39" s="1"/>
  <c r="V39" i="11"/>
  <c r="I20" i="39" s="1"/>
  <c r="Z39" i="11"/>
  <c r="M20" i="39" s="1"/>
  <c r="Q40" i="11"/>
  <c r="D29" i="39" s="1"/>
  <c r="U40" i="11"/>
  <c r="Y40" i="11"/>
  <c r="L29" i="39" s="1"/>
  <c r="P41" i="11"/>
  <c r="T41" i="11"/>
  <c r="G18" i="39" s="1"/>
  <c r="X41" i="11"/>
  <c r="K18" i="39" s="1"/>
  <c r="S42" i="11"/>
  <c r="F27" i="39" s="1"/>
  <c r="CS42" i="81"/>
  <c r="W42" i="11"/>
  <c r="J27" i="39" s="1"/>
  <c r="AA42" i="11"/>
  <c r="N27" i="39" s="1"/>
  <c r="R43" i="11"/>
  <c r="E19" i="39" s="1"/>
  <c r="V43" i="11"/>
  <c r="I19" i="39" s="1"/>
  <c r="Z43" i="11"/>
  <c r="M19" i="39" s="1"/>
  <c r="Q44" i="11"/>
  <c r="D28" i="39" s="1"/>
  <c r="U44" i="11"/>
  <c r="Y44" i="11"/>
  <c r="L28" i="39" s="1"/>
  <c r="P45" i="11"/>
  <c r="T45" i="11"/>
  <c r="X45" i="11"/>
  <c r="S46" i="11"/>
  <c r="W46" i="11"/>
  <c r="AA46" i="11"/>
  <c r="R47" i="11"/>
  <c r="V47" i="11"/>
  <c r="Z47" i="11"/>
  <c r="Q48" i="11"/>
  <c r="U48" i="11"/>
  <c r="Y48" i="11"/>
  <c r="P49" i="11"/>
  <c r="T49" i="11"/>
  <c r="CT49" i="81"/>
  <c r="X49" i="11"/>
  <c r="S50" i="11"/>
  <c r="W50" i="11"/>
  <c r="AA50" i="11"/>
  <c r="R51" i="11"/>
  <c r="V51" i="11"/>
  <c r="CV51" i="81"/>
  <c r="Z51" i="11"/>
  <c r="Q52" i="11"/>
  <c r="U52" i="11"/>
  <c r="Y52" i="11"/>
  <c r="P53" i="11"/>
  <c r="T53" i="11"/>
  <c r="X53" i="11"/>
  <c r="S54" i="11"/>
  <c r="W54" i="11"/>
  <c r="AA54" i="11"/>
  <c r="Q56" i="11"/>
  <c r="U56" i="11"/>
  <c r="Y56" i="11"/>
  <c r="P57" i="11"/>
  <c r="T57" i="11"/>
  <c r="X57" i="11"/>
  <c r="S58" i="11"/>
  <c r="W58" i="11"/>
  <c r="AA58" i="11"/>
  <c r="R59" i="11"/>
  <c r="V59" i="11"/>
  <c r="Z59" i="11"/>
  <c r="Q60" i="11"/>
  <c r="U60" i="11"/>
  <c r="Y60" i="11"/>
  <c r="P61" i="11"/>
  <c r="T61" i="11"/>
  <c r="CT61" i="81"/>
  <c r="X61" i="11"/>
  <c r="S62" i="11"/>
  <c r="W62" i="11"/>
  <c r="CW62" i="81"/>
  <c r="AA62" i="11"/>
  <c r="R63" i="11"/>
  <c r="V63" i="11"/>
  <c r="Z63" i="11"/>
  <c r="Q64" i="11"/>
  <c r="D48" i="39" s="1"/>
  <c r="U64" i="11"/>
  <c r="H48" i="39" s="1"/>
  <c r="Y64" i="11"/>
  <c r="L48" i="39" s="1"/>
  <c r="P65" i="11"/>
  <c r="T65" i="11"/>
  <c r="X65" i="11"/>
  <c r="S7" i="81"/>
  <c r="S66" i="11"/>
  <c r="AA7" i="81"/>
  <c r="AA66" i="11"/>
  <c r="R67" i="11"/>
  <c r="V67" i="11"/>
  <c r="Z67" i="11"/>
  <c r="CL17" i="81"/>
  <c r="BA25" i="11"/>
  <c r="O25" i="50" s="1"/>
  <c r="BE25" i="11"/>
  <c r="S25" i="50" s="1"/>
  <c r="BI25" i="11"/>
  <c r="W25" i="50" s="1"/>
  <c r="BB32" i="11"/>
  <c r="P32" i="55" s="1"/>
  <c r="BF32" i="11"/>
  <c r="BJ32" i="11"/>
  <c r="BA33" i="11"/>
  <c r="BE33" i="11"/>
  <c r="BI33" i="11"/>
  <c r="W33" i="55" s="1"/>
  <c r="BA37" i="11"/>
  <c r="BE37" i="11"/>
  <c r="S37" i="55" s="1"/>
  <c r="BI37" i="11"/>
  <c r="W37" i="55" s="1"/>
  <c r="BD38" i="11"/>
  <c r="BH38" i="11"/>
  <c r="V38" i="55" s="1"/>
  <c r="BL38" i="11"/>
  <c r="BC39" i="11"/>
  <c r="BG39" i="11"/>
  <c r="BK39" i="11"/>
  <c r="BB40" i="11"/>
  <c r="P40" i="55" s="1"/>
  <c r="BF40" i="11"/>
  <c r="BJ40" i="11"/>
  <c r="X40" i="55" s="1"/>
  <c r="BA41" i="11"/>
  <c r="BE41" i="11"/>
  <c r="BI41" i="11"/>
  <c r="BD42" i="11"/>
  <c r="BH42" i="11"/>
  <c r="BL42" i="11"/>
  <c r="BC43" i="11"/>
  <c r="BG43" i="11"/>
  <c r="BK43" i="11"/>
  <c r="BB44" i="11"/>
  <c r="BF44" i="11"/>
  <c r="BJ44" i="11"/>
  <c r="BA45" i="11"/>
  <c r="BE45" i="11"/>
  <c r="S45" i="55" s="1"/>
  <c r="BI45" i="11"/>
  <c r="W45" i="55" s="1"/>
  <c r="BD46" i="11"/>
  <c r="BH46" i="11"/>
  <c r="BL46" i="11"/>
  <c r="BC47" i="11"/>
  <c r="BG47" i="11"/>
  <c r="BK47" i="11"/>
  <c r="BB48" i="11"/>
  <c r="BF48" i="11"/>
  <c r="BJ48" i="11"/>
  <c r="BA49" i="11"/>
  <c r="BE49" i="11"/>
  <c r="S49" i="55" s="1"/>
  <c r="BI49" i="11"/>
  <c r="W49" i="55" s="1"/>
  <c r="BD50" i="11"/>
  <c r="BH50" i="11"/>
  <c r="V50" i="55" s="1"/>
  <c r="BL50" i="11"/>
  <c r="Z50" i="55" s="1"/>
  <c r="BC51" i="11"/>
  <c r="BG51" i="11"/>
  <c r="BK51" i="11"/>
  <c r="BB52" i="11"/>
  <c r="P52" i="55" s="1"/>
  <c r="BF52" i="11"/>
  <c r="T52" i="55" s="1"/>
  <c r="BJ52" i="11"/>
  <c r="X52" i="55" s="1"/>
  <c r="BA53" i="11"/>
  <c r="O53" i="55" s="1"/>
  <c r="BE53" i="11"/>
  <c r="S53" i="55" s="1"/>
  <c r="BI53" i="11"/>
  <c r="W53" i="55" s="1"/>
  <c r="BD54" i="11"/>
  <c r="R54" i="55" s="1"/>
  <c r="BH54" i="11"/>
  <c r="V54" i="55" s="1"/>
  <c r="BL54" i="11"/>
  <c r="Z54" i="55" s="1"/>
  <c r="BC55" i="11"/>
  <c r="Q55" i="55" s="1"/>
  <c r="BG55" i="11"/>
  <c r="U55" i="55" s="1"/>
  <c r="BK55" i="11"/>
  <c r="Y55" i="55" s="1"/>
  <c r="BB56" i="11"/>
  <c r="BF56" i="11"/>
  <c r="BJ56" i="11"/>
  <c r="BA57" i="11"/>
  <c r="O57" i="55" s="1"/>
  <c r="BE57" i="11"/>
  <c r="S57" i="55" s="1"/>
  <c r="BI57" i="11"/>
  <c r="W57" i="55" s="1"/>
  <c r="BD58" i="11"/>
  <c r="R58" i="55" s="1"/>
  <c r="BH58" i="11"/>
  <c r="V58" i="55" s="1"/>
  <c r="BL58" i="11"/>
  <c r="Z58" i="55" s="1"/>
  <c r="BC59" i="11"/>
  <c r="Q59" i="55" s="1"/>
  <c r="BG59" i="11"/>
  <c r="U59" i="55" s="1"/>
  <c r="BK59" i="11"/>
  <c r="Y59" i="55" s="1"/>
  <c r="BB60" i="11"/>
  <c r="P60" i="55" s="1"/>
  <c r="BF60" i="11"/>
  <c r="T60" i="55" s="1"/>
  <c r="BJ60" i="11"/>
  <c r="X60" i="55" s="1"/>
  <c r="BA61" i="11"/>
  <c r="O61" i="55" s="1"/>
  <c r="BE61" i="11"/>
  <c r="S61" i="55" s="1"/>
  <c r="BI61" i="11"/>
  <c r="W61" i="55" s="1"/>
  <c r="BD62" i="11"/>
  <c r="R62" i="55" s="1"/>
  <c r="BH62" i="11"/>
  <c r="V62" i="55" s="1"/>
  <c r="BL62" i="11"/>
  <c r="Z62" i="55" s="1"/>
  <c r="BC63" i="11"/>
  <c r="Q63" i="55" s="1"/>
  <c r="BG63" i="11"/>
  <c r="U63" i="55" s="1"/>
  <c r="BK63" i="11"/>
  <c r="Y63" i="55" s="1"/>
  <c r="BB64" i="11"/>
  <c r="BF64" i="11"/>
  <c r="BJ64" i="11"/>
  <c r="BA65" i="11"/>
  <c r="O65" i="55" s="1"/>
  <c r="BE65" i="11"/>
  <c r="S65" i="55" s="1"/>
  <c r="BI65" i="11"/>
  <c r="W65" i="55" s="1"/>
  <c r="BD7" i="81"/>
  <c r="BD66" i="11"/>
  <c r="BH7" i="81"/>
  <c r="BH66" i="11"/>
  <c r="BL7" i="81"/>
  <c r="BL66" i="11"/>
  <c r="BC67" i="11"/>
  <c r="Q67" i="55" s="1"/>
  <c r="BG67" i="11"/>
  <c r="U67" i="55" s="1"/>
  <c r="BK67" i="11"/>
  <c r="Y67" i="55" s="1"/>
  <c r="BV7" i="81"/>
  <c r="BU65" i="11"/>
  <c r="BT64" i="11"/>
  <c r="BV62" i="11"/>
  <c r="BU61" i="11"/>
  <c r="BT60" i="11"/>
  <c r="BV58" i="11"/>
  <c r="BU57" i="11"/>
  <c r="BT56" i="11"/>
  <c r="BV54" i="11"/>
  <c r="BU53" i="11"/>
  <c r="BT52" i="11"/>
  <c r="AH52" i="50" s="1"/>
  <c r="BV50" i="11"/>
  <c r="BU49" i="11"/>
  <c r="AI49" i="50" s="1"/>
  <c r="AI49" i="56" s="1"/>
  <c r="BT48" i="11"/>
  <c r="BV46" i="11"/>
  <c r="BU45" i="11"/>
  <c r="BT44" i="11"/>
  <c r="BV42" i="11"/>
  <c r="BU41" i="11"/>
  <c r="BT40" i="11"/>
  <c r="AH40" i="50" s="1"/>
  <c r="AH40" i="56" s="1"/>
  <c r="BV38" i="11"/>
  <c r="BV33" i="11"/>
  <c r="BU32" i="11"/>
  <c r="BV25" i="11"/>
  <c r="P26" i="11"/>
  <c r="CL26" i="11" s="1"/>
  <c r="T26" i="11"/>
  <c r="CP26" i="11" s="1"/>
  <c r="X26" i="11"/>
  <c r="CT26" i="11" s="1"/>
  <c r="R32" i="11"/>
  <c r="E25" i="39" s="1"/>
  <c r="V32" i="11"/>
  <c r="I25" i="39" s="1"/>
  <c r="Z32" i="11"/>
  <c r="M25" i="39" s="1"/>
  <c r="Q33" i="11"/>
  <c r="D26" i="39" s="1"/>
  <c r="U33" i="11"/>
  <c r="H26" i="39" s="1"/>
  <c r="Y33" i="11"/>
  <c r="Q37" i="11"/>
  <c r="U37" i="11"/>
  <c r="Y37" i="11"/>
  <c r="P38" i="11"/>
  <c r="T38" i="11"/>
  <c r="X38" i="11"/>
  <c r="S39" i="11"/>
  <c r="W39" i="11"/>
  <c r="J20" i="39" s="1"/>
  <c r="AA39" i="11"/>
  <c r="N20" i="39" s="1"/>
  <c r="R40" i="11"/>
  <c r="E29" i="39" s="1"/>
  <c r="V40" i="11"/>
  <c r="I29" i="39" s="1"/>
  <c r="Z40" i="11"/>
  <c r="M29" i="39" s="1"/>
  <c r="Q41" i="11"/>
  <c r="D18" i="39" s="1"/>
  <c r="U41" i="11"/>
  <c r="H18" i="39" s="1"/>
  <c r="Y41" i="11"/>
  <c r="L18" i="39" s="1"/>
  <c r="P42" i="11"/>
  <c r="T42" i="11"/>
  <c r="G27" i="39" s="1"/>
  <c r="X42" i="11"/>
  <c r="K27" i="39" s="1"/>
  <c r="S43" i="11"/>
  <c r="F19" i="39" s="1"/>
  <c r="W43" i="11"/>
  <c r="J19" i="39" s="1"/>
  <c r="AA43" i="11"/>
  <c r="R44" i="11"/>
  <c r="E28" i="39" s="1"/>
  <c r="V44" i="11"/>
  <c r="I28" i="39" s="1"/>
  <c r="Z44" i="11"/>
  <c r="Q45" i="11"/>
  <c r="D54" i="39" s="1"/>
  <c r="U45" i="11"/>
  <c r="H54" i="39" s="1"/>
  <c r="Y45" i="11"/>
  <c r="L54" i="39" s="1"/>
  <c r="P46" i="11"/>
  <c r="T46" i="11"/>
  <c r="X46" i="11"/>
  <c r="S47" i="11"/>
  <c r="W47" i="11"/>
  <c r="AA47" i="11"/>
  <c r="R48" i="11"/>
  <c r="V48" i="11"/>
  <c r="Z48" i="11"/>
  <c r="Q49" i="11"/>
  <c r="U49" i="11"/>
  <c r="Y49" i="11"/>
  <c r="P50" i="11"/>
  <c r="T50" i="11"/>
  <c r="X50" i="11"/>
  <c r="S51" i="11"/>
  <c r="W51" i="11"/>
  <c r="AA51" i="11"/>
  <c r="R52" i="11"/>
  <c r="V52" i="11"/>
  <c r="Z52" i="11"/>
  <c r="Q53" i="11"/>
  <c r="U53" i="11"/>
  <c r="Y53" i="11"/>
  <c r="P54" i="11"/>
  <c r="T54" i="11"/>
  <c r="X54" i="11"/>
  <c r="R56" i="11"/>
  <c r="V56" i="11"/>
  <c r="Z56" i="11"/>
  <c r="Q57" i="11"/>
  <c r="U57" i="11"/>
  <c r="Y57" i="11"/>
  <c r="P58" i="11"/>
  <c r="T58" i="11"/>
  <c r="X58" i="11"/>
  <c r="S59" i="11"/>
  <c r="W59" i="11"/>
  <c r="AA59" i="11"/>
  <c r="R60" i="11"/>
  <c r="V60" i="11"/>
  <c r="Z60" i="11"/>
  <c r="Q61" i="11"/>
  <c r="U61" i="11"/>
  <c r="Y61" i="11"/>
  <c r="P62" i="11"/>
  <c r="T62" i="11"/>
  <c r="X62" i="11"/>
  <c r="S63" i="11"/>
  <c r="W63" i="11"/>
  <c r="AA63" i="11"/>
  <c r="R64" i="11"/>
  <c r="E48" i="39" s="1"/>
  <c r="V64" i="11"/>
  <c r="I48" i="39" s="1"/>
  <c r="Z64" i="11"/>
  <c r="M48" i="39" s="1"/>
  <c r="Q65" i="11"/>
  <c r="U65" i="11"/>
  <c r="Y65" i="11"/>
  <c r="P7" i="81"/>
  <c r="P66" i="11"/>
  <c r="T7" i="81"/>
  <c r="T66" i="11"/>
  <c r="X7" i="81"/>
  <c r="X66" i="11"/>
  <c r="K57" i="39" s="1"/>
  <c r="S67" i="11"/>
  <c r="W67" i="11"/>
  <c r="AA67" i="11"/>
  <c r="BB25" i="11"/>
  <c r="P25" i="50" s="1"/>
  <c r="BF25" i="11"/>
  <c r="T25" i="50" s="1"/>
  <c r="BJ25" i="11"/>
  <c r="X25" i="50" s="1"/>
  <c r="BC32" i="11"/>
  <c r="BG32" i="11"/>
  <c r="BK32" i="11"/>
  <c r="BB33" i="11"/>
  <c r="BF33" i="11"/>
  <c r="BJ33" i="11"/>
  <c r="BB37" i="11"/>
  <c r="BF37" i="11"/>
  <c r="T37" i="55" s="1"/>
  <c r="BJ37" i="11"/>
  <c r="BA38" i="11"/>
  <c r="BE38" i="11"/>
  <c r="S38" i="55" s="1"/>
  <c r="BI38" i="11"/>
  <c r="W38" i="55" s="1"/>
  <c r="BD39" i="11"/>
  <c r="R39" i="55" s="1"/>
  <c r="BH39" i="11"/>
  <c r="BL39" i="11"/>
  <c r="Z39" i="55" s="1"/>
  <c r="BC40" i="11"/>
  <c r="BG40" i="11"/>
  <c r="BK40" i="11"/>
  <c r="BB41" i="11"/>
  <c r="BF41" i="11"/>
  <c r="BJ41" i="11"/>
  <c r="BA42" i="11"/>
  <c r="BE42" i="11"/>
  <c r="BI42" i="11"/>
  <c r="BD43" i="11"/>
  <c r="BH43" i="11"/>
  <c r="BL43" i="11"/>
  <c r="BC44" i="11"/>
  <c r="BG44" i="11"/>
  <c r="BK44" i="11"/>
  <c r="BB45" i="11"/>
  <c r="BF45" i="11"/>
  <c r="T45" i="55" s="1"/>
  <c r="BJ45" i="11"/>
  <c r="BA46" i="11"/>
  <c r="BE46" i="11"/>
  <c r="BI46" i="11"/>
  <c r="BD47" i="11"/>
  <c r="BH47" i="11"/>
  <c r="BL47" i="11"/>
  <c r="BC48" i="11"/>
  <c r="BG48" i="11"/>
  <c r="U48" i="55" s="1"/>
  <c r="BK48" i="11"/>
  <c r="BB49" i="11"/>
  <c r="BF49" i="11"/>
  <c r="T49" i="55" s="1"/>
  <c r="BJ49" i="11"/>
  <c r="BA50" i="11"/>
  <c r="BE50" i="11"/>
  <c r="BI50" i="11"/>
  <c r="BD51" i="11"/>
  <c r="BH51" i="11"/>
  <c r="V51" i="50" s="1"/>
  <c r="BL51" i="11"/>
  <c r="BC52" i="11"/>
  <c r="BG52" i="11"/>
  <c r="BK52" i="11"/>
  <c r="BB53" i="11"/>
  <c r="P53" i="55" s="1"/>
  <c r="BF53" i="11"/>
  <c r="T53" i="55" s="1"/>
  <c r="BJ53" i="11"/>
  <c r="X53" i="55" s="1"/>
  <c r="BA54" i="11"/>
  <c r="O54" i="55" s="1"/>
  <c r="BE54" i="11"/>
  <c r="S54" i="55" s="1"/>
  <c r="BI54" i="11"/>
  <c r="W54" i="55" s="1"/>
  <c r="BD55" i="11"/>
  <c r="R55" i="55" s="1"/>
  <c r="BH55" i="11"/>
  <c r="V55" i="55" s="1"/>
  <c r="BL55" i="11"/>
  <c r="Z55" i="55" s="1"/>
  <c r="BC56" i="11"/>
  <c r="BG56" i="11"/>
  <c r="BK56" i="11"/>
  <c r="BB57" i="11"/>
  <c r="P57" i="55" s="1"/>
  <c r="BF57" i="11"/>
  <c r="T57" i="55" s="1"/>
  <c r="BJ57" i="11"/>
  <c r="X57" i="55" s="1"/>
  <c r="BA58" i="11"/>
  <c r="O58" i="55" s="1"/>
  <c r="BE58" i="11"/>
  <c r="S58" i="55" s="1"/>
  <c r="BI58" i="11"/>
  <c r="W58" i="55" s="1"/>
  <c r="BD59" i="11"/>
  <c r="R59" i="55" s="1"/>
  <c r="BH59" i="11"/>
  <c r="V59" i="55" s="1"/>
  <c r="BL59" i="11"/>
  <c r="Z59" i="55" s="1"/>
  <c r="BC60" i="11"/>
  <c r="Q60" i="55" s="1"/>
  <c r="BG60" i="11"/>
  <c r="U60" i="55" s="1"/>
  <c r="BK60" i="11"/>
  <c r="Y60" i="55" s="1"/>
  <c r="BB61" i="11"/>
  <c r="P61" i="55" s="1"/>
  <c r="BF61" i="11"/>
  <c r="T61" i="55" s="1"/>
  <c r="BJ61" i="11"/>
  <c r="X61" i="55" s="1"/>
  <c r="BA62" i="11"/>
  <c r="O62" i="55" s="1"/>
  <c r="BE62" i="11"/>
  <c r="S62" i="55" s="1"/>
  <c r="BI62" i="11"/>
  <c r="W62" i="55" s="1"/>
  <c r="BD63" i="11"/>
  <c r="R63" i="55" s="1"/>
  <c r="BH63" i="11"/>
  <c r="V63" i="55" s="1"/>
  <c r="BL63" i="11"/>
  <c r="Z63" i="55" s="1"/>
  <c r="BC64" i="11"/>
  <c r="BG64" i="11"/>
  <c r="BK64" i="11"/>
  <c r="BB65" i="11"/>
  <c r="P65" i="55" s="1"/>
  <c r="BF65" i="11"/>
  <c r="T65" i="55" s="1"/>
  <c r="BJ65" i="11"/>
  <c r="X65" i="55" s="1"/>
  <c r="BA7" i="81"/>
  <c r="BA66" i="11"/>
  <c r="BE7" i="81"/>
  <c r="BE66" i="11"/>
  <c r="BI7" i="81"/>
  <c r="BI66" i="11"/>
  <c r="BD67" i="11"/>
  <c r="R67" i="55" s="1"/>
  <c r="BH67" i="11"/>
  <c r="V67" i="55" s="1"/>
  <c r="BL67" i="11"/>
  <c r="Z67" i="55" s="1"/>
  <c r="DB112" i="80"/>
  <c r="BY114" i="81"/>
  <c r="CY66" i="80"/>
  <c r="DG94" i="81"/>
  <c r="CY89" i="81"/>
  <c r="DF123" i="80"/>
  <c r="DF118" i="11"/>
  <c r="CY117" i="80"/>
  <c r="DB23" i="81"/>
  <c r="CE21" i="81"/>
  <c r="CY20" i="81"/>
  <c r="BZ20" i="81"/>
  <c r="BG5" i="80"/>
  <c r="AX5" i="80"/>
  <c r="CG67" i="81"/>
  <c r="CU34" i="81"/>
  <c r="CO40" i="81"/>
  <c r="CN41" i="81"/>
  <c r="CO52" i="81"/>
  <c r="CR61" i="81"/>
  <c r="CQ62" i="81"/>
  <c r="CO64" i="81"/>
  <c r="P5" i="80"/>
  <c r="BZ114" i="81"/>
  <c r="CE95" i="11"/>
  <c r="CG64" i="81"/>
  <c r="CD89" i="81"/>
  <c r="DA122" i="11"/>
  <c r="AW5" i="80"/>
  <c r="AV5" i="80"/>
  <c r="BE5" i="80"/>
  <c r="BF5" i="80"/>
  <c r="DG119" i="11"/>
  <c r="Q5" i="80"/>
  <c r="BY29" i="81"/>
  <c r="CU32" i="81"/>
  <c r="CR35" i="81"/>
  <c r="CP49" i="81"/>
  <c r="CX53" i="81"/>
  <c r="CQ60" i="81"/>
  <c r="CL89" i="81"/>
  <c r="DE103" i="81"/>
  <c r="DA119" i="80"/>
  <c r="AE1" i="60"/>
  <c r="AF1" i="60" s="1"/>
  <c r="AG1" i="60" s="1"/>
  <c r="AH1" i="60" s="1"/>
  <c r="AI1" i="60" s="1"/>
  <c r="AJ1" i="60" s="1"/>
  <c r="AK1" i="60" s="1"/>
  <c r="AL1" i="60" s="1"/>
  <c r="AM1" i="60" s="1"/>
  <c r="G22" i="60"/>
  <c r="Q32" i="60"/>
  <c r="N22" i="60"/>
  <c r="AC76" i="80"/>
  <c r="AD2" i="80"/>
  <c r="O76" i="11"/>
  <c r="AC2" i="81"/>
  <c r="AD2" i="81" s="1"/>
  <c r="AE2" i="81" s="1"/>
  <c r="AB76" i="80"/>
  <c r="BM2" i="81"/>
  <c r="BM2" i="80"/>
  <c r="BM76" i="11"/>
  <c r="AD76" i="11"/>
  <c r="AZ2" i="81"/>
  <c r="AZ76" i="81" s="1"/>
  <c r="AQ1" i="34"/>
  <c r="AR1" i="34" s="1"/>
  <c r="AS1" i="34" s="1"/>
  <c r="AT1" i="34" s="1"/>
  <c r="AU1" i="34" s="1"/>
  <c r="AV1" i="34" s="1"/>
  <c r="AW1" i="34" s="1"/>
  <c r="AX1" i="34" s="1"/>
  <c r="AY1" i="34" s="1"/>
  <c r="AP9" i="34"/>
  <c r="AQ9" i="34" s="1"/>
  <c r="AR9" i="34" s="1"/>
  <c r="AS9" i="34" s="1"/>
  <c r="AT9" i="34" s="1"/>
  <c r="AU9" i="34" s="1"/>
  <c r="AV9" i="34" s="1"/>
  <c r="AW9" i="34" s="1"/>
  <c r="AX9" i="34" s="1"/>
  <c r="AY9" i="34" s="1"/>
  <c r="AE76" i="11"/>
  <c r="AF2" i="11"/>
  <c r="CX76" i="11"/>
  <c r="CY2" i="11"/>
  <c r="N7" i="67"/>
  <c r="O55" i="58"/>
  <c r="AZ2" i="80"/>
  <c r="M7" i="56"/>
  <c r="P14" i="60" s="1"/>
  <c r="P22" i="60" s="1"/>
  <c r="DF124" i="80"/>
  <c r="AD22" i="34"/>
  <c r="AZ76" i="11"/>
  <c r="CK7" i="80"/>
  <c r="L7" i="56"/>
  <c r="O14" i="60" s="1"/>
  <c r="O22" i="60" s="1"/>
  <c r="E7" i="56"/>
  <c r="H14" i="60" s="1"/>
  <c r="H22" i="60" s="1"/>
  <c r="AA7" i="67"/>
  <c r="C2" i="95"/>
  <c r="AA2" i="56"/>
  <c r="AB2" i="56" s="1"/>
  <c r="AC2" i="56" s="1"/>
  <c r="AD2" i="56" s="1"/>
  <c r="AE2" i="56" s="1"/>
  <c r="AF2" i="56" s="1"/>
  <c r="AG2" i="56" s="1"/>
  <c r="AH2" i="56" s="1"/>
  <c r="AI2" i="56" s="1"/>
  <c r="AJ2" i="56" s="1"/>
  <c r="AA2" i="50"/>
  <c r="AA2" i="67"/>
  <c r="AB2" i="67" s="1"/>
  <c r="AC2" i="67" s="1"/>
  <c r="AD2" i="67" s="1"/>
  <c r="AE2" i="67" s="1"/>
  <c r="AF2" i="67" s="1"/>
  <c r="AG2" i="67" s="1"/>
  <c r="AH2" i="67" s="1"/>
  <c r="AI2" i="67" s="1"/>
  <c r="AJ2" i="67" s="1"/>
  <c r="AA2" i="55"/>
  <c r="AA2" i="57"/>
  <c r="AA2" i="54"/>
  <c r="I7" i="56"/>
  <c r="L14" i="60" s="1"/>
  <c r="L22" i="60" s="1"/>
  <c r="E14" i="60"/>
  <c r="DG112" i="11"/>
  <c r="AY5" i="80"/>
  <c r="DC111" i="11"/>
  <c r="CK111" i="80"/>
  <c r="DA117" i="80"/>
  <c r="CH78" i="11"/>
  <c r="DA78" i="11"/>
  <c r="CV97" i="80"/>
  <c r="DD120" i="11"/>
  <c r="BZ97" i="80"/>
  <c r="CZ78" i="11"/>
  <c r="DA118" i="11"/>
  <c r="CZ123" i="80"/>
  <c r="CT82" i="81"/>
  <c r="CP111" i="11"/>
  <c r="CO112" i="11"/>
  <c r="CO116" i="11"/>
  <c r="CM118" i="11"/>
  <c r="CS120" i="11"/>
  <c r="CL123" i="11"/>
  <c r="CP123" i="11"/>
  <c r="CT123" i="11"/>
  <c r="CX123" i="11"/>
  <c r="CL113" i="11"/>
  <c r="CW114" i="11"/>
  <c r="CU120" i="11"/>
  <c r="CW122" i="11"/>
  <c r="CN123" i="11"/>
  <c r="CR123" i="11"/>
  <c r="CV123" i="11"/>
  <c r="DA113" i="11"/>
  <c r="CK123" i="11"/>
  <c r="DC82" i="81"/>
  <c r="CS95" i="11"/>
  <c r="CB78" i="11"/>
  <c r="CA112" i="80"/>
  <c r="DB95" i="81"/>
  <c r="CF112" i="81"/>
  <c r="CE86" i="81"/>
  <c r="AF61" i="56"/>
  <c r="AD57" i="67"/>
  <c r="R64" i="56"/>
  <c r="F65" i="59" s="1"/>
  <c r="F65" i="38"/>
  <c r="V64" i="56"/>
  <c r="J65" i="59" s="1"/>
  <c r="J65" i="38"/>
  <c r="Z64" i="56"/>
  <c r="N65" i="59" s="1"/>
  <c r="N65" i="38"/>
  <c r="O64" i="56"/>
  <c r="C65" i="59" s="1"/>
  <c r="C65" i="38"/>
  <c r="S64" i="56"/>
  <c r="G65" i="59" s="1"/>
  <c r="G65" i="38"/>
  <c r="W64" i="56"/>
  <c r="K65" i="59" s="1"/>
  <c r="K65" i="38"/>
  <c r="P64" i="56"/>
  <c r="D65" i="59" s="1"/>
  <c r="D65" i="38"/>
  <c r="T64" i="67"/>
  <c r="H65" i="38"/>
  <c r="X64" i="56"/>
  <c r="L65" i="59" s="1"/>
  <c r="L65" i="38"/>
  <c r="Q57" i="59"/>
  <c r="Q21" i="59"/>
  <c r="E111" i="58"/>
  <c r="C111" i="58"/>
  <c r="F124" i="58"/>
  <c r="J124" i="58"/>
  <c r="O99" i="58"/>
  <c r="O108" i="58"/>
  <c r="O115" i="58"/>
  <c r="C124" i="58"/>
  <c r="G124" i="58"/>
  <c r="K124" i="58"/>
  <c r="P7" i="56"/>
  <c r="S14" i="60" s="1"/>
  <c r="S22" i="60" s="1"/>
  <c r="Q7" i="56"/>
  <c r="T14" i="60" s="1"/>
  <c r="T22" i="60" s="1"/>
  <c r="U7" i="56"/>
  <c r="X14" i="60" s="1"/>
  <c r="X22" i="60" s="1"/>
  <c r="Y7" i="56"/>
  <c r="AB14" i="60" s="1"/>
  <c r="AB22" i="60" s="1"/>
  <c r="T7" i="56"/>
  <c r="W14" i="60" s="1"/>
  <c r="W22" i="60" s="1"/>
  <c r="R7" i="56"/>
  <c r="U14" i="60" s="1"/>
  <c r="U22" i="60" s="1"/>
  <c r="V7" i="56"/>
  <c r="Y14" i="60" s="1"/>
  <c r="Y22" i="60" s="1"/>
  <c r="Z7" i="56"/>
  <c r="AC14" i="60" s="1"/>
  <c r="AC22" i="60" s="1"/>
  <c r="X7" i="56"/>
  <c r="AA14" i="60" s="1"/>
  <c r="AA22" i="60" s="1"/>
  <c r="S7" i="56"/>
  <c r="V14" i="60" s="1"/>
  <c r="V22" i="60" s="1"/>
  <c r="W7" i="56"/>
  <c r="Z14" i="60" s="1"/>
  <c r="Z22" i="60" s="1"/>
  <c r="I111" i="58"/>
  <c r="M111" i="58"/>
  <c r="O113" i="58"/>
  <c r="G111" i="58"/>
  <c r="K111" i="58"/>
  <c r="O83" i="58"/>
  <c r="O94" i="58"/>
  <c r="O100" i="58"/>
  <c r="O103" i="58"/>
  <c r="O109" i="58"/>
  <c r="D111" i="58"/>
  <c r="J111" i="58"/>
  <c r="N111" i="58"/>
  <c r="H111" i="58"/>
  <c r="O16" i="58"/>
  <c r="D124" i="58"/>
  <c r="O112" i="58"/>
  <c r="O126" i="58"/>
  <c r="AO11" i="81"/>
  <c r="AS11" i="81"/>
  <c r="AW11" i="81"/>
  <c r="BN11" i="81"/>
  <c r="BR11" i="81"/>
  <c r="BZ78" i="81"/>
  <c r="CI78" i="81"/>
  <c r="CF95" i="81"/>
  <c r="DC95" i="81"/>
  <c r="CZ103" i="81"/>
  <c r="CA103" i="81"/>
  <c r="CH103" i="81"/>
  <c r="BY120" i="81"/>
  <c r="CY120" i="81"/>
  <c r="DF115" i="80"/>
  <c r="DF112" i="81"/>
  <c r="CS78" i="81"/>
  <c r="CA120" i="11"/>
  <c r="DA86" i="81"/>
  <c r="DC89" i="81"/>
  <c r="CI123" i="81"/>
  <c r="DG112" i="80"/>
  <c r="DG106" i="81"/>
  <c r="DE106" i="81"/>
  <c r="CK123" i="80"/>
  <c r="CF86" i="81"/>
  <c r="DF119" i="11"/>
  <c r="CG123" i="80"/>
  <c r="DB123" i="80"/>
  <c r="S11" i="81"/>
  <c r="S183" i="81" s="1"/>
  <c r="W11" i="81"/>
  <c r="W183" i="81" s="1"/>
  <c r="AA11" i="81"/>
  <c r="AA183" i="81" s="1"/>
  <c r="BD11" i="81"/>
  <c r="BH11" i="81"/>
  <c r="BL11" i="81"/>
  <c r="CZ113" i="11"/>
  <c r="CD83" i="81"/>
  <c r="CQ83" i="81"/>
  <c r="CM87" i="81"/>
  <c r="CM98" i="81"/>
  <c r="CX99" i="81"/>
  <c r="CS100" i="81"/>
  <c r="CO115" i="81"/>
  <c r="CV116" i="81"/>
  <c r="CQ121" i="81"/>
  <c r="CW123" i="81"/>
  <c r="CU104" i="81"/>
  <c r="CN111" i="11"/>
  <c r="CR111" i="11"/>
  <c r="CV111" i="11"/>
  <c r="CM112" i="11"/>
  <c r="CQ112" i="11"/>
  <c r="CU112" i="11"/>
  <c r="CP113" i="11"/>
  <c r="CT113" i="11"/>
  <c r="CX113" i="11"/>
  <c r="CO114" i="11"/>
  <c r="CS114" i="11"/>
  <c r="CM116" i="11"/>
  <c r="CQ116" i="11"/>
  <c r="CU116" i="11"/>
  <c r="CL117" i="11"/>
  <c r="CP117" i="11"/>
  <c r="CT117" i="11"/>
  <c r="CX117" i="11"/>
  <c r="CO118" i="11"/>
  <c r="CS118" i="11"/>
  <c r="CW118" i="11"/>
  <c r="CM120" i="11"/>
  <c r="CQ120" i="11"/>
  <c r="CX121" i="11"/>
  <c r="CO122" i="11"/>
  <c r="CS122" i="11"/>
  <c r="DC114" i="80"/>
  <c r="DC88" i="81"/>
  <c r="CA89" i="81"/>
  <c r="BZ106" i="81"/>
  <c r="DC106" i="81"/>
  <c r="CJ112" i="81"/>
  <c r="DA112" i="81"/>
  <c r="CC123" i="81"/>
  <c r="CG123" i="81"/>
  <c r="DD121" i="80"/>
  <c r="CZ121" i="80"/>
  <c r="DF94" i="81"/>
  <c r="CH116" i="11"/>
  <c r="AF11" i="81"/>
  <c r="AF183" i="81" s="1"/>
  <c r="O11" i="81"/>
  <c r="O183" i="81" s="1"/>
  <c r="K11" i="81"/>
  <c r="K183" i="81" s="1"/>
  <c r="G11" i="81"/>
  <c r="G183" i="81" s="1"/>
  <c r="C11" i="81"/>
  <c r="C183" i="81" s="1"/>
  <c r="AN11" i="81"/>
  <c r="AR11" i="81"/>
  <c r="AV11" i="81"/>
  <c r="AZ11" i="81"/>
  <c r="BQ11" i="81"/>
  <c r="CY103" i="81"/>
  <c r="DC103" i="81"/>
  <c r="AI11" i="81"/>
  <c r="AI183" i="81" s="1"/>
  <c r="BU11" i="81"/>
  <c r="DF123" i="11"/>
  <c r="AE11" i="81"/>
  <c r="AE183" i="81" s="1"/>
  <c r="N11" i="81"/>
  <c r="N183" i="81" s="1"/>
  <c r="BT11" i="81"/>
  <c r="CX66" i="80"/>
  <c r="P11" i="81"/>
  <c r="P183" i="81" s="1"/>
  <c r="T11" i="81"/>
  <c r="T183" i="81" s="1"/>
  <c r="X11" i="81"/>
  <c r="X183" i="81" s="1"/>
  <c r="AB11" i="81"/>
  <c r="AB183" i="81" s="1"/>
  <c r="BA11" i="81"/>
  <c r="BE11" i="81"/>
  <c r="BI11" i="81"/>
  <c r="BM11" i="81"/>
  <c r="F11" i="81"/>
  <c r="F183" i="81" s="1"/>
  <c r="CZ112" i="80"/>
  <c r="CY113" i="11"/>
  <c r="CY111" i="80"/>
  <c r="BY111" i="80"/>
  <c r="CD123" i="80"/>
  <c r="AH11" i="81"/>
  <c r="AH183" i="81" s="1"/>
  <c r="AD11" i="81"/>
  <c r="AD183" i="81" s="1"/>
  <c r="M11" i="81"/>
  <c r="M183" i="81" s="1"/>
  <c r="I11" i="81"/>
  <c r="I183" i="81" s="1"/>
  <c r="E11" i="81"/>
  <c r="E183" i="81" s="1"/>
  <c r="AP11" i="81"/>
  <c r="AT11" i="81"/>
  <c r="AX11" i="81"/>
  <c r="BO11" i="81"/>
  <c r="BS11" i="81"/>
  <c r="DB118" i="81"/>
  <c r="AK11" i="81"/>
  <c r="AK183" i="81" s="1"/>
  <c r="DE112" i="81"/>
  <c r="DG100" i="81"/>
  <c r="DE96" i="81"/>
  <c r="CS123" i="80"/>
  <c r="Q11" i="81"/>
  <c r="Q183" i="81" s="1"/>
  <c r="U11" i="81"/>
  <c r="U183" i="81" s="1"/>
  <c r="Y11" i="81"/>
  <c r="Y183" i="81" s="1"/>
  <c r="BB11" i="81"/>
  <c r="BF11" i="81"/>
  <c r="BJ11" i="81"/>
  <c r="J11" i="81"/>
  <c r="J183" i="81" s="1"/>
  <c r="CK120" i="11"/>
  <c r="BZ123" i="11"/>
  <c r="BZ120" i="80"/>
  <c r="BZ123" i="80"/>
  <c r="AG11" i="81"/>
  <c r="AG183" i="81" s="1"/>
  <c r="AC11" i="81"/>
  <c r="AC183" i="81" s="1"/>
  <c r="L11" i="81"/>
  <c r="L183" i="81" s="1"/>
  <c r="H11" i="81"/>
  <c r="H183" i="81" s="1"/>
  <c r="D11" i="81"/>
  <c r="D183" i="81" s="1"/>
  <c r="AQ11" i="81"/>
  <c r="AU11" i="81"/>
  <c r="AY11" i="81"/>
  <c r="BP11" i="81"/>
  <c r="CY83" i="81"/>
  <c r="AJ11" i="81"/>
  <c r="AJ183" i="81" s="1"/>
  <c r="DF123" i="81"/>
  <c r="DG95" i="81"/>
  <c r="BV11" i="81"/>
  <c r="R11" i="81"/>
  <c r="R183" i="81" s="1"/>
  <c r="V11" i="81"/>
  <c r="V183" i="81" s="1"/>
  <c r="Z11" i="81"/>
  <c r="Z183" i="81" s="1"/>
  <c r="BC11" i="81"/>
  <c r="BG11" i="81"/>
  <c r="BK11" i="81"/>
  <c r="CZ114" i="11"/>
  <c r="CB114" i="11"/>
  <c r="CB120" i="81"/>
  <c r="CN119" i="11"/>
  <c r="CV119" i="11"/>
  <c r="AR5" i="80"/>
  <c r="Q3" i="81"/>
  <c r="BB4" i="81"/>
  <c r="BF4" i="81"/>
  <c r="BJ4" i="81"/>
  <c r="BA5" i="81"/>
  <c r="BE5" i="81"/>
  <c r="BI5" i="81"/>
  <c r="BA6" i="81"/>
  <c r="BE6" i="81"/>
  <c r="BI6" i="81"/>
  <c r="BZ123" i="81"/>
  <c r="CL106" i="81"/>
  <c r="CB123" i="80"/>
  <c r="DB116" i="80"/>
  <c r="CN115" i="11"/>
  <c r="CR115" i="11"/>
  <c r="CV115" i="11"/>
  <c r="CM114" i="11"/>
  <c r="CQ114" i="11"/>
  <c r="CU114" i="11"/>
  <c r="DG96" i="81"/>
  <c r="DC113" i="81"/>
  <c r="CS113" i="80"/>
  <c r="CS112" i="11"/>
  <c r="CW112" i="11"/>
  <c r="CG111" i="11"/>
  <c r="BO66" i="80"/>
  <c r="BO66" i="11" s="1"/>
  <c r="BN7" i="80"/>
  <c r="AC7" i="80"/>
  <c r="CM122" i="11"/>
  <c r="CQ122" i="11"/>
  <c r="CU122" i="11"/>
  <c r="CS105" i="81"/>
  <c r="CM122" i="81"/>
  <c r="AO5" i="80"/>
  <c r="CN121" i="11"/>
  <c r="CR121" i="11"/>
  <c r="CV121" i="11"/>
  <c r="CX80" i="80"/>
  <c r="DF80" i="11"/>
  <c r="DF120" i="11"/>
  <c r="CO120" i="11"/>
  <c r="CW120" i="11"/>
  <c r="CK78" i="11"/>
  <c r="DD78" i="11"/>
  <c r="DE78" i="80"/>
  <c r="CU95" i="11"/>
  <c r="CL119" i="11"/>
  <c r="CP119" i="11"/>
  <c r="CT119" i="11"/>
  <c r="CX119" i="11"/>
  <c r="CW95" i="11"/>
  <c r="DA95" i="11"/>
  <c r="CM95" i="80"/>
  <c r="DD80" i="80"/>
  <c r="CX80" i="11"/>
  <c r="DA97" i="11"/>
  <c r="CP80" i="11"/>
  <c r="CD80" i="80"/>
  <c r="CQ118" i="11"/>
  <c r="CU118" i="11"/>
  <c r="DG97" i="80"/>
  <c r="CB80" i="80"/>
  <c r="CA97" i="11"/>
  <c r="AH3" i="81"/>
  <c r="AD3" i="81"/>
  <c r="M3" i="81"/>
  <c r="G3" i="81"/>
  <c r="C3" i="81"/>
  <c r="CD100" i="81"/>
  <c r="CK117" i="81"/>
  <c r="CN117" i="11"/>
  <c r="CR117" i="11"/>
  <c r="CV117" i="11"/>
  <c r="CI80" i="80"/>
  <c r="CB97" i="11"/>
  <c r="AO3" i="81"/>
  <c r="AS3" i="81"/>
  <c r="AW3" i="81"/>
  <c r="BN3" i="81"/>
  <c r="BR3" i="81"/>
  <c r="AN4" i="81"/>
  <c r="AR4" i="81"/>
  <c r="AV4" i="81"/>
  <c r="BQ4" i="81"/>
  <c r="AQ5" i="81"/>
  <c r="AU5" i="81"/>
  <c r="AY5" i="81"/>
  <c r="BP5" i="81"/>
  <c r="AQ6" i="81"/>
  <c r="AU6" i="81"/>
  <c r="AY6" i="81"/>
  <c r="BP6" i="81"/>
  <c r="CS116" i="11"/>
  <c r="CW116" i="11"/>
  <c r="CJ82" i="81"/>
  <c r="DG116" i="11"/>
  <c r="CL115" i="11"/>
  <c r="CP115" i="11"/>
  <c r="CT115" i="11"/>
  <c r="CX115" i="11"/>
  <c r="DG113" i="11"/>
  <c r="CN113" i="11"/>
  <c r="CR113" i="11"/>
  <c r="CV113" i="11"/>
  <c r="AP5" i="80"/>
  <c r="DE78" i="81"/>
  <c r="CU78" i="81"/>
  <c r="BY112" i="81"/>
  <c r="CC112" i="81"/>
  <c r="CN112" i="81"/>
  <c r="AN5" i="80"/>
  <c r="U3" i="81"/>
  <c r="Y3" i="81"/>
  <c r="Q4" i="81"/>
  <c r="U4" i="81"/>
  <c r="Y4" i="81"/>
  <c r="P5" i="81"/>
  <c r="T5" i="81"/>
  <c r="X5" i="81"/>
  <c r="P6" i="81"/>
  <c r="T6" i="81"/>
  <c r="X6" i="81"/>
  <c r="BA3" i="81"/>
  <c r="BE3" i="81"/>
  <c r="BI3" i="81"/>
  <c r="CO124" i="11"/>
  <c r="K5" i="80"/>
  <c r="C5" i="81"/>
  <c r="G4" i="81"/>
  <c r="BS5" i="80"/>
  <c r="BR5" i="80"/>
  <c r="BP5" i="80"/>
  <c r="BO5" i="80"/>
  <c r="G5" i="80"/>
  <c r="K6" i="81"/>
  <c r="K4" i="81"/>
  <c r="BQ5" i="80"/>
  <c r="BN5" i="80"/>
  <c r="AG5" i="80"/>
  <c r="G6" i="81"/>
  <c r="K5" i="81"/>
  <c r="AX7" i="81"/>
  <c r="BT5" i="80"/>
  <c r="AK6" i="81"/>
  <c r="AK5" i="81"/>
  <c r="AK4" i="81"/>
  <c r="BT3" i="81"/>
  <c r="AH5" i="80"/>
  <c r="AC5" i="80"/>
  <c r="AF6" i="81"/>
  <c r="C6" i="81"/>
  <c r="AF5" i="81"/>
  <c r="G5" i="81"/>
  <c r="AF4" i="81"/>
  <c r="C4" i="81"/>
  <c r="AA66" i="67"/>
  <c r="AB66" i="50"/>
  <c r="AF5" i="80"/>
  <c r="N5" i="80"/>
  <c r="J5" i="80"/>
  <c r="E5" i="80"/>
  <c r="AG3" i="81"/>
  <c r="AC3" i="81"/>
  <c r="L3" i="81"/>
  <c r="F3" i="81"/>
  <c r="AE6" i="81"/>
  <c r="N6" i="81"/>
  <c r="J6" i="81"/>
  <c r="F6" i="81"/>
  <c r="AE5" i="81"/>
  <c r="N5" i="81"/>
  <c r="J5" i="81"/>
  <c r="F5" i="81"/>
  <c r="AE4" i="81"/>
  <c r="N4" i="81"/>
  <c r="J4" i="81"/>
  <c r="F4" i="81"/>
  <c r="AP3" i="81"/>
  <c r="AT3" i="81"/>
  <c r="AX3" i="81"/>
  <c r="BO3" i="81"/>
  <c r="BS3" i="81"/>
  <c r="AO4" i="81"/>
  <c r="AS4" i="81"/>
  <c r="AW4" i="81"/>
  <c r="BN4" i="81"/>
  <c r="BR4" i="81"/>
  <c r="AN5" i="81"/>
  <c r="AR5" i="81"/>
  <c r="AV5" i="81"/>
  <c r="BQ5" i="81"/>
  <c r="AN6" i="81"/>
  <c r="AR6" i="81"/>
  <c r="AV6" i="81"/>
  <c r="BQ6" i="81"/>
  <c r="AJ6" i="81"/>
  <c r="AJ5" i="81"/>
  <c r="AJ4" i="81"/>
  <c r="AK3" i="81"/>
  <c r="BV6" i="81"/>
  <c r="BV5" i="81"/>
  <c r="BV4" i="81"/>
  <c r="C56" i="56"/>
  <c r="AK5" i="80"/>
  <c r="R3" i="81"/>
  <c r="V3" i="81"/>
  <c r="Z3" i="81"/>
  <c r="R4" i="81"/>
  <c r="V4" i="81"/>
  <c r="Z4" i="81"/>
  <c r="Q5" i="81"/>
  <c r="U5" i="81"/>
  <c r="Y5" i="81"/>
  <c r="Q6" i="81"/>
  <c r="U6" i="81"/>
  <c r="CU56" i="81"/>
  <c r="Y6" i="81"/>
  <c r="CS66" i="81"/>
  <c r="W7" i="81"/>
  <c r="BB3" i="81"/>
  <c r="BF3" i="81"/>
  <c r="BJ3" i="81"/>
  <c r="BC4" i="81"/>
  <c r="BG4" i="81"/>
  <c r="BK4" i="81"/>
  <c r="BB5" i="81"/>
  <c r="BF5" i="81"/>
  <c r="BJ5" i="81"/>
  <c r="BB6" i="81"/>
  <c r="BF6" i="81"/>
  <c r="BJ6" i="81"/>
  <c r="AE5" i="80"/>
  <c r="M5" i="80"/>
  <c r="I5" i="80"/>
  <c r="D5" i="80"/>
  <c r="H3" i="81"/>
  <c r="AF3" i="81"/>
  <c r="K3" i="81"/>
  <c r="E3" i="81"/>
  <c r="AH6" i="81"/>
  <c r="AD6" i="81"/>
  <c r="M6" i="81"/>
  <c r="I6" i="81"/>
  <c r="E6" i="81"/>
  <c r="AH5" i="81"/>
  <c r="AD5" i="81"/>
  <c r="M5" i="81"/>
  <c r="I5" i="81"/>
  <c r="E5" i="81"/>
  <c r="AH4" i="81"/>
  <c r="AD4" i="81"/>
  <c r="M4" i="81"/>
  <c r="I4" i="81"/>
  <c r="E4" i="81"/>
  <c r="AQ3" i="81"/>
  <c r="AU3" i="81"/>
  <c r="AY3" i="81"/>
  <c r="BP3" i="81"/>
  <c r="AP4" i="81"/>
  <c r="AT4" i="81"/>
  <c r="AX4" i="81"/>
  <c r="BO4" i="81"/>
  <c r="BS4" i="81"/>
  <c r="AO5" i="81"/>
  <c r="AS5" i="81"/>
  <c r="AW5" i="81"/>
  <c r="BN5" i="81"/>
  <c r="BR5" i="81"/>
  <c r="AO6" i="81"/>
  <c r="AS6" i="81"/>
  <c r="AW6" i="81"/>
  <c r="BN6" i="81"/>
  <c r="BR6" i="81"/>
  <c r="BV5" i="80"/>
  <c r="AI6" i="81"/>
  <c r="AI5" i="81"/>
  <c r="AI4" i="81"/>
  <c r="AJ3" i="81"/>
  <c r="BU6" i="81"/>
  <c r="BU5" i="81"/>
  <c r="BU4" i="81"/>
  <c r="BV3" i="81"/>
  <c r="AJ5" i="80"/>
  <c r="S3" i="81"/>
  <c r="W3" i="81"/>
  <c r="AA3" i="81"/>
  <c r="S4" i="81"/>
  <c r="W4" i="81"/>
  <c r="AA4" i="81"/>
  <c r="R5" i="81"/>
  <c r="V5" i="81"/>
  <c r="Z5" i="81"/>
  <c r="R6" i="81"/>
  <c r="V6" i="81"/>
  <c r="Z6" i="81"/>
  <c r="BC3" i="81"/>
  <c r="BG3" i="81"/>
  <c r="BK3" i="81"/>
  <c r="BD4" i="81"/>
  <c r="BH4" i="81"/>
  <c r="BL4" i="81"/>
  <c r="BC5" i="81"/>
  <c r="BG5" i="81"/>
  <c r="BK5" i="81"/>
  <c r="BC6" i="81"/>
  <c r="BG6" i="81"/>
  <c r="BK6" i="81"/>
  <c r="BY123" i="11"/>
  <c r="AD5" i="80"/>
  <c r="L5" i="80"/>
  <c r="H5" i="80"/>
  <c r="F5" i="80"/>
  <c r="I3" i="81"/>
  <c r="AE3" i="81"/>
  <c r="N3" i="81"/>
  <c r="J3" i="81"/>
  <c r="D3" i="81"/>
  <c r="AG6" i="81"/>
  <c r="AC6" i="81"/>
  <c r="L6" i="81"/>
  <c r="H6" i="81"/>
  <c r="D6" i="81"/>
  <c r="AG5" i="81"/>
  <c r="AC5" i="81"/>
  <c r="L5" i="81"/>
  <c r="H5" i="81"/>
  <c r="D5" i="81"/>
  <c r="AG4" i="81"/>
  <c r="AC4" i="81"/>
  <c r="L4" i="81"/>
  <c r="H4" i="81"/>
  <c r="D4" i="81"/>
  <c r="AN3" i="81"/>
  <c r="AR3" i="81"/>
  <c r="AV3" i="81"/>
  <c r="BQ3" i="81"/>
  <c r="AQ4" i="81"/>
  <c r="AU4" i="81"/>
  <c r="AY4" i="81"/>
  <c r="BP4" i="81"/>
  <c r="AP5" i="81"/>
  <c r="AT5" i="81"/>
  <c r="AX5" i="81"/>
  <c r="BO5" i="81"/>
  <c r="BS5" i="81"/>
  <c r="AP6" i="81"/>
  <c r="AT6" i="81"/>
  <c r="AX6" i="81"/>
  <c r="BO6" i="81"/>
  <c r="BS6" i="81"/>
  <c r="BU5" i="80"/>
  <c r="AI3" i="81"/>
  <c r="BT6" i="81"/>
  <c r="BT5" i="81"/>
  <c r="BT4" i="81"/>
  <c r="BU3" i="81"/>
  <c r="L56" i="56"/>
  <c r="F56" i="67"/>
  <c r="AI5" i="80"/>
  <c r="P3" i="81"/>
  <c r="T3" i="81"/>
  <c r="X3" i="81"/>
  <c r="P4" i="81"/>
  <c r="T4" i="81"/>
  <c r="X4" i="81"/>
  <c r="S5" i="81"/>
  <c r="W5" i="81"/>
  <c r="CW48" i="81"/>
  <c r="AA5" i="81"/>
  <c r="S6" i="81"/>
  <c r="W6" i="81"/>
  <c r="AA6" i="81"/>
  <c r="BD3" i="81"/>
  <c r="BH3" i="81"/>
  <c r="BL3" i="81"/>
  <c r="BA4" i="81"/>
  <c r="BE4" i="81"/>
  <c r="BI4" i="81"/>
  <c r="BD5" i="81"/>
  <c r="BH5" i="81"/>
  <c r="BL5" i="81"/>
  <c r="BD6" i="81"/>
  <c r="BH6" i="81"/>
  <c r="BL6" i="81"/>
  <c r="V56" i="67"/>
  <c r="Z56" i="67"/>
  <c r="AD6" i="60"/>
  <c r="AD5" i="60"/>
  <c r="AD21" i="34"/>
  <c r="V38" i="34"/>
  <c r="AB38" i="34"/>
  <c r="J22" i="60"/>
  <c r="Q5" i="60"/>
  <c r="Q6" i="60"/>
  <c r="Q21" i="34"/>
  <c r="CL84" i="81"/>
  <c r="CL118" i="81"/>
  <c r="DD118" i="11"/>
  <c r="CA117" i="80"/>
  <c r="BY115" i="11"/>
  <c r="CI112" i="80"/>
  <c r="CA95" i="81"/>
  <c r="CE95" i="81"/>
  <c r="CI95" i="81"/>
  <c r="CY95" i="81"/>
  <c r="CX112" i="80"/>
  <c r="CD78" i="81"/>
  <c r="CH78" i="81"/>
  <c r="CY78" i="81"/>
  <c r="DE112" i="80"/>
  <c r="BZ90" i="81"/>
  <c r="CD90" i="81"/>
  <c r="CH90" i="81"/>
  <c r="CY90" i="81"/>
  <c r="DC90" i="81"/>
  <c r="BY107" i="81"/>
  <c r="CC107" i="81"/>
  <c r="CG107" i="81"/>
  <c r="CK107" i="81"/>
  <c r="DB107" i="81"/>
  <c r="CB124" i="81"/>
  <c r="CF124" i="81"/>
  <c r="CJ124" i="81"/>
  <c r="DA124" i="81"/>
  <c r="CM123" i="80"/>
  <c r="DA123" i="81"/>
  <c r="BY122" i="80"/>
  <c r="Z65" i="67"/>
  <c r="DF86" i="81"/>
  <c r="R64" i="67"/>
  <c r="DG103" i="81"/>
  <c r="Z60" i="67"/>
  <c r="CW86" i="81"/>
  <c r="CU103" i="81"/>
  <c r="CS120" i="81"/>
  <c r="DF120" i="80"/>
  <c r="DF120" i="81"/>
  <c r="V58" i="67"/>
  <c r="V61" i="67"/>
  <c r="DB119" i="11"/>
  <c r="DE102" i="81"/>
  <c r="Z64" i="67"/>
  <c r="V62" i="67"/>
  <c r="R60" i="67"/>
  <c r="R58" i="56"/>
  <c r="CR119" i="11"/>
  <c r="CC119" i="11"/>
  <c r="R63" i="67"/>
  <c r="V57" i="56"/>
  <c r="W56" i="56"/>
  <c r="Z29" i="34"/>
  <c r="Z37" i="34" s="1"/>
  <c r="AH56" i="67"/>
  <c r="AF56" i="67"/>
  <c r="AC56" i="67"/>
  <c r="CL111" i="11"/>
  <c r="CT111" i="11"/>
  <c r="CX111" i="11"/>
  <c r="V56" i="56"/>
  <c r="Z56" i="56"/>
  <c r="S56" i="56"/>
  <c r="V29" i="34"/>
  <c r="V37" i="34" s="1"/>
  <c r="AI56" i="67"/>
  <c r="AG56" i="67"/>
  <c r="AB56" i="56"/>
  <c r="AE56" i="67"/>
  <c r="P56" i="56"/>
  <c r="W29" i="34"/>
  <c r="W37" i="34" s="1"/>
  <c r="X56" i="67"/>
  <c r="O56" i="67"/>
  <c r="R29" i="34"/>
  <c r="R37" i="34" s="1"/>
  <c r="CM115" i="80"/>
  <c r="CT97" i="11"/>
  <c r="CS97" i="11"/>
  <c r="DG97" i="11"/>
  <c r="CW80" i="11"/>
  <c r="CL80" i="11"/>
  <c r="DC114" i="11"/>
  <c r="DA114" i="11"/>
  <c r="CO80" i="11"/>
  <c r="CI114" i="81"/>
  <c r="CB113" i="11"/>
  <c r="W60" i="56"/>
  <c r="R163" i="49"/>
  <c r="R164" i="49" s="1"/>
  <c r="V163" i="49"/>
  <c r="V164" i="49" s="1"/>
  <c r="Z163" i="49"/>
  <c r="Z164" i="49" s="1"/>
  <c r="CJ124" i="80"/>
  <c r="CZ124" i="80"/>
  <c r="CP89" i="81"/>
  <c r="CT89" i="81"/>
  <c r="CX89" i="81"/>
  <c r="CN106" i="81"/>
  <c r="CR106" i="81"/>
  <c r="CV106" i="81"/>
  <c r="CL123" i="81"/>
  <c r="CP123" i="81"/>
  <c r="CT123" i="81"/>
  <c r="CX123" i="81"/>
  <c r="CM88" i="81"/>
  <c r="CQ88" i="81"/>
  <c r="CW105" i="81"/>
  <c r="CQ122" i="81"/>
  <c r="CB121" i="80"/>
  <c r="W57" i="67"/>
  <c r="CE121" i="80"/>
  <c r="BY121" i="80"/>
  <c r="CC121" i="80"/>
  <c r="CI121" i="80"/>
  <c r="S63" i="67"/>
  <c r="CD120" i="80"/>
  <c r="DG85" i="81"/>
  <c r="W62" i="67"/>
  <c r="S57" i="56"/>
  <c r="W64" i="67"/>
  <c r="O62" i="56"/>
  <c r="S59" i="56"/>
  <c r="CT85" i="81"/>
  <c r="CN102" i="81"/>
  <c r="CT119" i="81"/>
  <c r="S65" i="67"/>
  <c r="O60" i="56"/>
  <c r="CH119" i="11"/>
  <c r="DB119" i="80"/>
  <c r="CG119" i="11"/>
  <c r="CE85" i="81"/>
  <c r="CK119" i="81"/>
  <c r="DG119" i="81"/>
  <c r="O64" i="67"/>
  <c r="S61" i="56"/>
  <c r="W58" i="56"/>
  <c r="O56" i="56"/>
  <c r="DG111" i="80"/>
  <c r="CE111" i="11"/>
  <c r="W61" i="67"/>
  <c r="O61" i="67"/>
  <c r="S60" i="67"/>
  <c r="W59" i="67"/>
  <c r="O59" i="67"/>
  <c r="S58" i="67"/>
  <c r="W56" i="67"/>
  <c r="S56" i="67"/>
  <c r="W65" i="67"/>
  <c r="O65" i="67"/>
  <c r="S64" i="67"/>
  <c r="W63" i="67"/>
  <c r="O63" i="67"/>
  <c r="S62" i="56"/>
  <c r="O57" i="67"/>
  <c r="O58" i="56"/>
  <c r="CA105" i="81"/>
  <c r="CO97" i="80"/>
  <c r="CM97" i="80"/>
  <c r="CJ80" i="80"/>
  <c r="CP80" i="80"/>
  <c r="BY95" i="81"/>
  <c r="DF90" i="81"/>
  <c r="CL117" i="80"/>
  <c r="CA113" i="11"/>
  <c r="DB124" i="80"/>
  <c r="DA107" i="81"/>
  <c r="DG121" i="11"/>
  <c r="CN120" i="80"/>
  <c r="CU120" i="81"/>
  <c r="CM124" i="11"/>
  <c r="CJ78" i="11"/>
  <c r="CG114" i="11"/>
  <c r="DA114" i="80"/>
  <c r="CH120" i="80"/>
  <c r="CY120" i="80"/>
  <c r="DC120" i="80"/>
  <c r="CF79" i="81"/>
  <c r="BY86" i="81"/>
  <c r="CD103" i="81"/>
  <c r="BY104" i="81"/>
  <c r="CH120" i="81"/>
  <c r="DB120" i="81"/>
  <c r="DE98" i="81"/>
  <c r="DF95" i="11"/>
  <c r="CL95" i="11"/>
  <c r="CW95" i="80"/>
  <c r="DD95" i="80"/>
  <c r="CC78" i="11"/>
  <c r="CD78" i="80"/>
  <c r="BZ95" i="80"/>
  <c r="CG113" i="11"/>
  <c r="CF113" i="11"/>
  <c r="CF117" i="80"/>
  <c r="CB95" i="81"/>
  <c r="CJ95" i="81"/>
  <c r="CG112" i="81"/>
  <c r="CK112" i="81"/>
  <c r="CB118" i="11"/>
  <c r="BZ118" i="80"/>
  <c r="CD118" i="80"/>
  <c r="CH118" i="80"/>
  <c r="DC118" i="80"/>
  <c r="DD117" i="11"/>
  <c r="DB117" i="11"/>
  <c r="CI117" i="11"/>
  <c r="CF116" i="11"/>
  <c r="DD115" i="80"/>
  <c r="CV97" i="11"/>
  <c r="CW97" i="11"/>
  <c r="CE80" i="11"/>
  <c r="CF97" i="11"/>
  <c r="CK80" i="80"/>
  <c r="CY80" i="11"/>
  <c r="DB80" i="11"/>
  <c r="CM80" i="11"/>
  <c r="CE97" i="80"/>
  <c r="CN80" i="80"/>
  <c r="BY114" i="80"/>
  <c r="CH97" i="11"/>
  <c r="CZ97" i="80"/>
  <c r="DC80" i="80"/>
  <c r="CJ97" i="80"/>
  <c r="CZ80" i="80"/>
  <c r="CV80" i="80"/>
  <c r="CO97" i="11"/>
  <c r="CU97" i="11"/>
  <c r="CJ97" i="11"/>
  <c r="CY97" i="80"/>
  <c r="DG80" i="80"/>
  <c r="CZ79" i="81"/>
  <c r="DB113" i="81"/>
  <c r="CG113" i="80"/>
  <c r="CE113" i="81"/>
  <c r="AK132" i="50"/>
  <c r="CJ112" i="80"/>
  <c r="CA78" i="81"/>
  <c r="CE78" i="81"/>
  <c r="CZ78" i="81"/>
  <c r="DD78" i="81"/>
  <c r="CZ95" i="81"/>
  <c r="CM95" i="11"/>
  <c r="DD112" i="11"/>
  <c r="CJ78" i="81"/>
  <c r="CL112" i="11"/>
  <c r="CP112" i="11"/>
  <c r="CT112" i="11"/>
  <c r="CX112" i="11"/>
  <c r="CI78" i="11"/>
  <c r="CU78" i="11"/>
  <c r="CQ78" i="11"/>
  <c r="CK95" i="11"/>
  <c r="DC95" i="11"/>
  <c r="CJ95" i="11"/>
  <c r="CS95" i="80"/>
  <c r="CG95" i="80"/>
  <c r="CA95" i="80"/>
  <c r="DC112" i="11"/>
  <c r="CY124" i="11"/>
  <c r="DE124" i="80"/>
  <c r="CH123" i="11"/>
  <c r="CV123" i="81"/>
  <c r="DB89" i="81"/>
  <c r="DE122" i="11"/>
  <c r="DF105" i="81"/>
  <c r="DG87" i="81"/>
  <c r="CW87" i="81"/>
  <c r="CO121" i="81"/>
  <c r="DD121" i="11"/>
  <c r="BY121" i="81"/>
  <c r="CC104" i="81"/>
  <c r="CG104" i="81"/>
  <c r="CZ121" i="81"/>
  <c r="DD121" i="81"/>
  <c r="CK121" i="81"/>
  <c r="DG121" i="80"/>
  <c r="DG121" i="81"/>
  <c r="CL121" i="11"/>
  <c r="CR53" i="81"/>
  <c r="CA120" i="80"/>
  <c r="CE120" i="80"/>
  <c r="CI120" i="80"/>
  <c r="CZ120" i="80"/>
  <c r="DD120" i="80"/>
  <c r="CB86" i="81"/>
  <c r="CY86" i="81"/>
  <c r="DC86" i="81"/>
  <c r="BZ86" i="81"/>
  <c r="CE103" i="81"/>
  <c r="CE120" i="81"/>
  <c r="CT86" i="81"/>
  <c r="CL120" i="81"/>
  <c r="DC119" i="11"/>
  <c r="CK119" i="11"/>
  <c r="DD119" i="11"/>
  <c r="CA119" i="11"/>
  <c r="CI119" i="11"/>
  <c r="CF77" i="81"/>
  <c r="DD111" i="81"/>
  <c r="CS111" i="80"/>
  <c r="CP111" i="81"/>
  <c r="CT111" i="81"/>
  <c r="CK94" i="81"/>
  <c r="AJ37" i="49"/>
  <c r="CA118" i="11"/>
  <c r="CC118" i="11"/>
  <c r="DE118" i="80"/>
  <c r="CN118" i="11"/>
  <c r="CR118" i="11"/>
  <c r="CV118" i="11"/>
  <c r="CR118" i="80"/>
  <c r="DC101" i="81"/>
  <c r="CG118" i="81"/>
  <c r="CQ118" i="80"/>
  <c r="CB84" i="81"/>
  <c r="CY118" i="81"/>
  <c r="CJ118" i="80"/>
  <c r="BY118" i="80"/>
  <c r="CC118" i="80"/>
  <c r="DG118" i="81"/>
  <c r="DE101" i="81"/>
  <c r="CG122" i="11"/>
  <c r="DG88" i="81"/>
  <c r="CC122" i="11"/>
  <c r="CY122" i="81"/>
  <c r="CH84" i="81"/>
  <c r="DE118" i="81"/>
  <c r="BZ117" i="11"/>
  <c r="CB117" i="11"/>
  <c r="CG117" i="11"/>
  <c r="DA100" i="81"/>
  <c r="DE100" i="81"/>
  <c r="DF117" i="11"/>
  <c r="DB116" i="11"/>
  <c r="CB99" i="81"/>
  <c r="CZ82" i="81"/>
  <c r="CB115" i="11"/>
  <c r="CK115" i="11"/>
  <c r="DG114" i="11"/>
  <c r="CY80" i="81"/>
  <c r="CF80" i="81"/>
  <c r="CE97" i="81"/>
  <c r="DA114" i="81"/>
  <c r="CC114" i="80"/>
  <c r="BY80" i="80"/>
  <c r="CF114" i="11"/>
  <c r="BZ114" i="11"/>
  <c r="DD113" i="80"/>
  <c r="CF113" i="80"/>
  <c r="CJ113" i="80"/>
  <c r="DC79" i="81"/>
  <c r="CK96" i="81"/>
  <c r="DE113" i="11"/>
  <c r="CZ113" i="80"/>
  <c r="CA113" i="80"/>
  <c r="CG78" i="11"/>
  <c r="CJ78" i="80"/>
  <c r="CG95" i="11"/>
  <c r="BY95" i="80"/>
  <c r="CA112" i="11"/>
  <c r="CI95" i="11"/>
  <c r="CH95" i="11"/>
  <c r="BZ124" i="11"/>
  <c r="CF124" i="11"/>
  <c r="DA124" i="11"/>
  <c r="DC124" i="11"/>
  <c r="DF124" i="81"/>
  <c r="CP124" i="11"/>
  <c r="CT124" i="11"/>
  <c r="CX124" i="11"/>
  <c r="DB124" i="11"/>
  <c r="DG124" i="11"/>
  <c r="CQ124" i="11"/>
  <c r="CU124" i="11"/>
  <c r="CY123" i="11"/>
  <c r="CD123" i="11"/>
  <c r="CI123" i="11"/>
  <c r="CZ123" i="11"/>
  <c r="DB123" i="11"/>
  <c r="DG89" i="81"/>
  <c r="CA123" i="11"/>
  <c r="CC123" i="11"/>
  <c r="CE123" i="11"/>
  <c r="CG123" i="11"/>
  <c r="CD106" i="81"/>
  <c r="CH106" i="81"/>
  <c r="CY106" i="81"/>
  <c r="BY123" i="81"/>
  <c r="CB88" i="81"/>
  <c r="CI87" i="81"/>
  <c r="DF121" i="80"/>
  <c r="DF121" i="11"/>
  <c r="BY87" i="81"/>
  <c r="CZ87" i="81"/>
  <c r="CU87" i="81"/>
  <c r="CY121" i="81"/>
  <c r="CB120" i="11"/>
  <c r="CD120" i="11"/>
  <c r="DA120" i="11"/>
  <c r="CF120" i="11"/>
  <c r="CC86" i="81"/>
  <c r="CI86" i="81"/>
  <c r="CZ86" i="81"/>
  <c r="DD86" i="81"/>
  <c r="CH86" i="81"/>
  <c r="CK103" i="81"/>
  <c r="DB103" i="81"/>
  <c r="BZ103" i="81"/>
  <c r="CA120" i="81"/>
  <c r="CK120" i="81"/>
  <c r="CD120" i="81"/>
  <c r="CR86" i="81"/>
  <c r="CD119" i="81"/>
  <c r="CG102" i="81"/>
  <c r="CJ119" i="80"/>
  <c r="CC94" i="81"/>
  <c r="DA94" i="81"/>
  <c r="CA94" i="81"/>
  <c r="DB77" i="81"/>
  <c r="CD111" i="81"/>
  <c r="CZ111" i="81"/>
  <c r="CF111" i="80"/>
  <c r="CH117" i="80"/>
  <c r="CJ117" i="80"/>
  <c r="DE117" i="80"/>
  <c r="DG117" i="81"/>
  <c r="DF83" i="81"/>
  <c r="CP117" i="80"/>
  <c r="CT117" i="80"/>
  <c r="CX117" i="80"/>
  <c r="DC117" i="80"/>
  <c r="BY117" i="11"/>
  <c r="CE117" i="11"/>
  <c r="BZ83" i="81"/>
  <c r="CH83" i="81"/>
  <c r="DC83" i="81"/>
  <c r="BY100" i="81"/>
  <c r="CC100" i="81"/>
  <c r="CG100" i="81"/>
  <c r="CK100" i="81"/>
  <c r="DB100" i="81"/>
  <c r="CB117" i="81"/>
  <c r="CF117" i="81"/>
  <c r="CJ117" i="81"/>
  <c r="DA117" i="81"/>
  <c r="DC117" i="81"/>
  <c r="AK137" i="50"/>
  <c r="DD21" i="81"/>
  <c r="CF117" i="11"/>
  <c r="BY117" i="80"/>
  <c r="CC117" i="80"/>
  <c r="CJ83" i="81"/>
  <c r="DB83" i="81"/>
  <c r="CD117" i="81"/>
  <c r="DG117" i="11"/>
  <c r="CW117" i="80"/>
  <c r="AE8" i="54"/>
  <c r="AZ7" i="34"/>
  <c r="Y38" i="34"/>
  <c r="Q22" i="34"/>
  <c r="F22" i="60"/>
  <c r="R38" i="34"/>
  <c r="W38" i="34"/>
  <c r="M22" i="60"/>
  <c r="T38" i="34"/>
  <c r="Z38" i="34"/>
  <c r="AC38" i="34"/>
  <c r="S38" i="34"/>
  <c r="I22" i="60"/>
  <c r="U38" i="34"/>
  <c r="X38" i="34"/>
  <c r="AA38" i="34"/>
  <c r="CL118" i="11"/>
  <c r="CP118" i="11"/>
  <c r="CT118" i="11"/>
  <c r="CX118" i="11"/>
  <c r="CJ84" i="81"/>
  <c r="DA84" i="81"/>
  <c r="CA101" i="81"/>
  <c r="CE101" i="81"/>
  <c r="CZ101" i="81"/>
  <c r="DD101" i="81"/>
  <c r="BZ118" i="81"/>
  <c r="DG84" i="81"/>
  <c r="DG118" i="11"/>
  <c r="CX101" i="81"/>
  <c r="CR118" i="81"/>
  <c r="CD117" i="80"/>
  <c r="CO117" i="11"/>
  <c r="CS117" i="11"/>
  <c r="CW117" i="11"/>
  <c r="BY116" i="11"/>
  <c r="AK136" i="50"/>
  <c r="DG99" i="81"/>
  <c r="CL116" i="11"/>
  <c r="CP116" i="11"/>
  <c r="CT116" i="11"/>
  <c r="CX116" i="11"/>
  <c r="CN116" i="11"/>
  <c r="CR116" i="11"/>
  <c r="CV116" i="11"/>
  <c r="CN99" i="81"/>
  <c r="CP116" i="81"/>
  <c r="CF115" i="11"/>
  <c r="CA115" i="11"/>
  <c r="CM115" i="11"/>
  <c r="CQ115" i="11"/>
  <c r="CU115" i="11"/>
  <c r="CO115" i="11"/>
  <c r="CS115" i="11"/>
  <c r="CW115" i="11"/>
  <c r="CE80" i="80"/>
  <c r="CD97" i="11"/>
  <c r="DE97" i="80"/>
  <c r="CB80" i="11"/>
  <c r="CC97" i="80"/>
  <c r="BY114" i="11"/>
  <c r="CJ114" i="11"/>
  <c r="CA114" i="80"/>
  <c r="CC114" i="81"/>
  <c r="CG114" i="81"/>
  <c r="CK114" i="81"/>
  <c r="DG97" i="81"/>
  <c r="CN114" i="11"/>
  <c r="CR114" i="11"/>
  <c r="CV114" i="11"/>
  <c r="CL114" i="11"/>
  <c r="CP114" i="11"/>
  <c r="CT114" i="11"/>
  <c r="CX114" i="11"/>
  <c r="DC80" i="11"/>
  <c r="DC97" i="11"/>
  <c r="CR80" i="11"/>
  <c r="CG97" i="80"/>
  <c r="DC80" i="81"/>
  <c r="CI97" i="81"/>
  <c r="DB97" i="81"/>
  <c r="DD114" i="81"/>
  <c r="DF114" i="80"/>
  <c r="DG80" i="81"/>
  <c r="CB79" i="81"/>
  <c r="CJ79" i="81"/>
  <c r="DA79" i="81"/>
  <c r="CA96" i="81"/>
  <c r="CE96" i="81"/>
  <c r="CI96" i="81"/>
  <c r="CZ96" i="81"/>
  <c r="DD96" i="81"/>
  <c r="BZ113" i="81"/>
  <c r="CD113" i="81"/>
  <c r="CH113" i="81"/>
  <c r="CY113" i="81"/>
  <c r="DE113" i="80"/>
  <c r="DF113" i="81"/>
  <c r="CA79" i="81"/>
  <c r="CE79" i="81"/>
  <c r="CI79" i="81"/>
  <c r="DD79" i="81"/>
  <c r="CD96" i="81"/>
  <c r="CH96" i="81"/>
  <c r="CY96" i="81"/>
  <c r="BY113" i="81"/>
  <c r="CC113" i="81"/>
  <c r="CG113" i="81"/>
  <c r="CK113" i="81"/>
  <c r="DF79" i="81"/>
  <c r="CN112" i="11"/>
  <c r="CR112" i="11"/>
  <c r="CV112" i="11"/>
  <c r="DB78" i="81"/>
  <c r="CB112" i="81"/>
  <c r="CZ112" i="81"/>
  <c r="DG112" i="81"/>
  <c r="BY90" i="81"/>
  <c r="CC90" i="81"/>
  <c r="CK90" i="81"/>
  <c r="CF107" i="81"/>
  <c r="DD124" i="81"/>
  <c r="DG124" i="80"/>
  <c r="DG124" i="81"/>
  <c r="CK123" i="81"/>
  <c r="DD123" i="81"/>
  <c r="DE123" i="81"/>
  <c r="DE89" i="81"/>
  <c r="DE123" i="11"/>
  <c r="CO106" i="81"/>
  <c r="CZ88" i="81"/>
  <c r="DD88" i="81"/>
  <c r="CB122" i="81"/>
  <c r="CF122" i="81"/>
  <c r="CK122" i="81"/>
  <c r="DB122" i="80"/>
  <c r="CA122" i="81"/>
  <c r="CI122" i="81"/>
  <c r="CZ122" i="81"/>
  <c r="DB121" i="11"/>
  <c r="CB87" i="81"/>
  <c r="CF87" i="81"/>
  <c r="CJ87" i="81"/>
  <c r="DC87" i="81"/>
  <c r="CD87" i="81"/>
  <c r="DG104" i="81"/>
  <c r="DE104" i="81"/>
  <c r="BY121" i="11"/>
  <c r="CK121" i="80"/>
  <c r="CD121" i="80"/>
  <c r="CY87" i="81"/>
  <c r="CK104" i="81"/>
  <c r="DB104" i="81"/>
  <c r="CA121" i="81"/>
  <c r="T58" i="67"/>
  <c r="CN121" i="80"/>
  <c r="CR121" i="80"/>
  <c r="CV121" i="80"/>
  <c r="CQ87" i="81"/>
  <c r="CO104" i="81"/>
  <c r="CS104" i="81"/>
  <c r="CW104" i="81"/>
  <c r="CM121" i="81"/>
  <c r="CU121" i="81"/>
  <c r="CO87" i="81"/>
  <c r="CS87" i="81"/>
  <c r="CM104" i="81"/>
  <c r="CQ104" i="81"/>
  <c r="CS121" i="81"/>
  <c r="CW121" i="81"/>
  <c r="CO121" i="11"/>
  <c r="CS121" i="11"/>
  <c r="CW121" i="11"/>
  <c r="CM121" i="11"/>
  <c r="CQ121" i="11"/>
  <c r="CU121" i="11"/>
  <c r="CE121" i="11"/>
  <c r="BZ104" i="81"/>
  <c r="CD104" i="81"/>
  <c r="CD121" i="81"/>
  <c r="DA121" i="81"/>
  <c r="CB121" i="81"/>
  <c r="CH121" i="81"/>
  <c r="DF87" i="81"/>
  <c r="T64" i="56"/>
  <c r="H65" i="59" s="1"/>
  <c r="P56" i="67"/>
  <c r="CO120" i="80"/>
  <c r="CS120" i="80"/>
  <c r="CW120" i="80"/>
  <c r="CN86" i="81"/>
  <c r="CV86" i="81"/>
  <c r="CL103" i="81"/>
  <c r="CP103" i="81"/>
  <c r="CT103" i="81"/>
  <c r="CX103" i="81"/>
  <c r="CN120" i="81"/>
  <c r="CR120" i="81"/>
  <c r="CV120" i="81"/>
  <c r="CV103" i="81"/>
  <c r="CL120" i="11"/>
  <c r="CP120" i="11"/>
  <c r="CT120" i="11"/>
  <c r="CX120" i="11"/>
  <c r="CN120" i="11"/>
  <c r="CR120" i="11"/>
  <c r="CV120" i="11"/>
  <c r="CG86" i="81"/>
  <c r="CJ86" i="81"/>
  <c r="BY103" i="81"/>
  <c r="CI103" i="81"/>
  <c r="DD103" i="81"/>
  <c r="CC120" i="81"/>
  <c r="CI120" i="81"/>
  <c r="CZ120" i="81"/>
  <c r="DE120" i="80"/>
  <c r="DE120" i="81"/>
  <c r="DE120" i="11"/>
  <c r="T63" i="67"/>
  <c r="CR120" i="80"/>
  <c r="CV120" i="80"/>
  <c r="CU86" i="81"/>
  <c r="X62" i="56"/>
  <c r="T65" i="56"/>
  <c r="DG119" i="80"/>
  <c r="P57" i="67"/>
  <c r="P63" i="67"/>
  <c r="X60" i="56"/>
  <c r="CL119" i="80"/>
  <c r="CP119" i="80"/>
  <c r="CT119" i="80"/>
  <c r="CX119" i="80"/>
  <c r="CO85" i="81"/>
  <c r="CS85" i="81"/>
  <c r="CW85" i="81"/>
  <c r="CM102" i="81"/>
  <c r="CQ102" i="81"/>
  <c r="CU102" i="81"/>
  <c r="CO119" i="81"/>
  <c r="CS119" i="81"/>
  <c r="CW119" i="81"/>
  <c r="CM119" i="11"/>
  <c r="CQ119" i="11"/>
  <c r="CU119" i="11"/>
  <c r="CO119" i="11"/>
  <c r="CS119" i="11"/>
  <c r="CW119" i="11"/>
  <c r="BY85" i="81"/>
  <c r="CK85" i="81"/>
  <c r="DB85" i="81"/>
  <c r="CF102" i="81"/>
  <c r="DA102" i="81"/>
  <c r="CI119" i="81"/>
  <c r="DD119" i="81"/>
  <c r="X56" i="56"/>
  <c r="DF111" i="11"/>
  <c r="CG77" i="81"/>
  <c r="CE111" i="81"/>
  <c r="T61" i="67"/>
  <c r="T59" i="67"/>
  <c r="X64" i="67"/>
  <c r="P64" i="67"/>
  <c r="T62" i="67"/>
  <c r="T60" i="67"/>
  <c r="T56" i="67"/>
  <c r="P61" i="67"/>
  <c r="CF111" i="11"/>
  <c r="CH77" i="81"/>
  <c r="P59" i="67"/>
  <c r="X65" i="67"/>
  <c r="T57" i="67"/>
  <c r="P58" i="67"/>
  <c r="T56" i="56"/>
  <c r="CL111" i="80"/>
  <c r="CP111" i="80"/>
  <c r="CT111" i="80"/>
  <c r="CX111" i="80"/>
  <c r="CO77" i="81"/>
  <c r="CS77" i="81"/>
  <c r="CW77" i="81"/>
  <c r="CM94" i="81"/>
  <c r="CQ94" i="81"/>
  <c r="CU94" i="81"/>
  <c r="CO111" i="81"/>
  <c r="CS111" i="81"/>
  <c r="CW111" i="81"/>
  <c r="CU77" i="81"/>
  <c r="CM111" i="11"/>
  <c r="CQ111" i="11"/>
  <c r="CU111" i="11"/>
  <c r="Q142" i="11"/>
  <c r="U142" i="11"/>
  <c r="Y142" i="11"/>
  <c r="S159" i="11"/>
  <c r="W159" i="11"/>
  <c r="AA159" i="11"/>
  <c r="CO111" i="11"/>
  <c r="CS111" i="11"/>
  <c r="CW111" i="11"/>
  <c r="BD142" i="11"/>
  <c r="BH142" i="11"/>
  <c r="BL142" i="11"/>
  <c r="BB159" i="11"/>
  <c r="BF159" i="11"/>
  <c r="BJ159" i="11"/>
  <c r="X58" i="67"/>
  <c r="P65" i="67"/>
  <c r="X57" i="67"/>
  <c r="AA66" i="56"/>
  <c r="AD30" i="34"/>
  <c r="Q30" i="34"/>
  <c r="E22" i="60"/>
  <c r="CE84" i="81"/>
  <c r="CZ84" i="81"/>
  <c r="DD84" i="81"/>
  <c r="BZ101" i="81"/>
  <c r="CH101" i="81"/>
  <c r="CY101" i="81"/>
  <c r="BY118" i="81"/>
  <c r="CC118" i="81"/>
  <c r="CK118" i="81"/>
  <c r="DF118" i="80"/>
  <c r="DF101" i="81"/>
  <c r="CA83" i="81"/>
  <c r="BY83" i="81"/>
  <c r="CZ116" i="11"/>
  <c r="CB116" i="80"/>
  <c r="CF116" i="80"/>
  <c r="DA116" i="80"/>
  <c r="CD82" i="81"/>
  <c r="CH82" i="81"/>
  <c r="CY82" i="81"/>
  <c r="CH99" i="81"/>
  <c r="CK99" i="81"/>
  <c r="DB99" i="81"/>
  <c r="CG116" i="81"/>
  <c r="DD116" i="80"/>
  <c r="CZ116" i="80"/>
  <c r="CI116" i="11"/>
  <c r="CL82" i="81"/>
  <c r="CP82" i="81"/>
  <c r="CX82" i="81"/>
  <c r="CR99" i="81"/>
  <c r="CV99" i="81"/>
  <c r="CL116" i="81"/>
  <c r="CT116" i="81"/>
  <c r="CX116" i="81"/>
  <c r="DA116" i="11"/>
  <c r="CA116" i="80"/>
  <c r="CE116" i="80"/>
  <c r="CI116" i="80"/>
  <c r="CD116" i="80"/>
  <c r="CY116" i="80"/>
  <c r="DF116" i="81"/>
  <c r="DE82" i="81"/>
  <c r="CC115" i="80"/>
  <c r="CE115" i="81"/>
  <c r="CI115" i="81"/>
  <c r="DF115" i="81"/>
  <c r="DE81" i="81"/>
  <c r="CN115" i="81"/>
  <c r="CV115" i="80"/>
  <c r="CQ81" i="81"/>
  <c r="CU81" i="81"/>
  <c r="CS98" i="81"/>
  <c r="CW98" i="81"/>
  <c r="CU115" i="81"/>
  <c r="AK116" i="50"/>
  <c r="CQ97" i="11"/>
  <c r="CS80" i="11"/>
  <c r="DD97" i="80"/>
  <c r="CA80" i="11"/>
  <c r="DB114" i="11"/>
  <c r="CE114" i="11"/>
  <c r="CB80" i="81"/>
  <c r="CA97" i="81"/>
  <c r="CK97" i="81"/>
  <c r="CN80" i="81"/>
  <c r="CR80" i="81"/>
  <c r="CV80" i="81"/>
  <c r="CL97" i="81"/>
  <c r="CP97" i="81"/>
  <c r="CT97" i="81"/>
  <c r="CX97" i="81"/>
  <c r="CN114" i="81"/>
  <c r="CR114" i="81"/>
  <c r="CV114" i="81"/>
  <c r="CL113" i="80"/>
  <c r="CP113" i="80"/>
  <c r="CT113" i="80"/>
  <c r="CX113" i="80"/>
  <c r="CO79" i="81"/>
  <c r="CS79" i="81"/>
  <c r="CW79" i="81"/>
  <c r="CM96" i="81"/>
  <c r="CQ96" i="81"/>
  <c r="CU96" i="81"/>
  <c r="CO113" i="81"/>
  <c r="CS113" i="81"/>
  <c r="CW113" i="81"/>
  <c r="CE113" i="11"/>
  <c r="DF113" i="11"/>
  <c r="DA112" i="80"/>
  <c r="CX78" i="80"/>
  <c r="CN78" i="11"/>
  <c r="CR78" i="11"/>
  <c r="DB78" i="80"/>
  <c r="CW78" i="80"/>
  <c r="CT95" i="11"/>
  <c r="CP95" i="11"/>
  <c r="CO95" i="11"/>
  <c r="DG95" i="11"/>
  <c r="CP95" i="80"/>
  <c r="CQ95" i="11"/>
  <c r="BY78" i="11"/>
  <c r="CM95" i="81"/>
  <c r="CW112" i="81"/>
  <c r="CI112" i="81"/>
  <c r="DE112" i="11"/>
  <c r="DG78" i="80"/>
  <c r="DC78" i="80"/>
  <c r="DD95" i="11"/>
  <c r="DF95" i="80"/>
  <c r="DA95" i="80"/>
  <c r="CB78" i="80"/>
  <c r="CB95" i="11"/>
  <c r="CC95" i="11"/>
  <c r="CM112" i="80"/>
  <c r="CQ112" i="80"/>
  <c r="CU112" i="80"/>
  <c r="CL78" i="81"/>
  <c r="CP78" i="81"/>
  <c r="CT78" i="81"/>
  <c r="CX78" i="81"/>
  <c r="CN95" i="81"/>
  <c r="CR95" i="81"/>
  <c r="CV95" i="81"/>
  <c r="CL112" i="81"/>
  <c r="CP112" i="81"/>
  <c r="CT112" i="81"/>
  <c r="CX112" i="81"/>
  <c r="DB78" i="11"/>
  <c r="CK95" i="80"/>
  <c r="CJ95" i="80"/>
  <c r="CS124" i="11"/>
  <c r="CW124" i="11"/>
  <c r="CC124" i="80"/>
  <c r="BZ107" i="81"/>
  <c r="CG124" i="81"/>
  <c r="DE107" i="81"/>
  <c r="DG107" i="81"/>
  <c r="DE90" i="81"/>
  <c r="DF124" i="11"/>
  <c r="CM124" i="80"/>
  <c r="CU124" i="80"/>
  <c r="CO124" i="80"/>
  <c r="CS124" i="80"/>
  <c r="CW124" i="80"/>
  <c r="CL90" i="81"/>
  <c r="CP90" i="81"/>
  <c r="CT90" i="81"/>
  <c r="CX90" i="81"/>
  <c r="CN107" i="81"/>
  <c r="CR107" i="81"/>
  <c r="CV107" i="81"/>
  <c r="CL124" i="81"/>
  <c r="CP124" i="81"/>
  <c r="CT124" i="81"/>
  <c r="CX124" i="81"/>
  <c r="CN90" i="81"/>
  <c r="CR90" i="81"/>
  <c r="CV90" i="81"/>
  <c r="CL107" i="81"/>
  <c r="CP107" i="81"/>
  <c r="CT107" i="81"/>
  <c r="CX107" i="81"/>
  <c r="CN124" i="81"/>
  <c r="CR124" i="81"/>
  <c r="CV124" i="81"/>
  <c r="DG90" i="81"/>
  <c r="CO123" i="80"/>
  <c r="CW123" i="80"/>
  <c r="CN89" i="81"/>
  <c r="CR89" i="81"/>
  <c r="CV89" i="81"/>
  <c r="CP106" i="81"/>
  <c r="CT106" i="81"/>
  <c r="CX106" i="81"/>
  <c r="CN123" i="81"/>
  <c r="CR123" i="81"/>
  <c r="CC123" i="80"/>
  <c r="CA123" i="80"/>
  <c r="BZ89" i="81"/>
  <c r="CB89" i="81"/>
  <c r="CZ89" i="81"/>
  <c r="CC106" i="81"/>
  <c r="CK106" i="81"/>
  <c r="CA106" i="81"/>
  <c r="CB123" i="81"/>
  <c r="CF123" i="81"/>
  <c r="CJ123" i="81"/>
  <c r="CY123" i="81"/>
  <c r="DG123" i="80"/>
  <c r="DG123" i="11"/>
  <c r="CN123" i="80"/>
  <c r="CR123" i="80"/>
  <c r="CV123" i="80"/>
  <c r="CM89" i="81"/>
  <c r="CQ89" i="81"/>
  <c r="CU89" i="81"/>
  <c r="CS106" i="81"/>
  <c r="CW106" i="81"/>
  <c r="CM123" i="81"/>
  <c r="CQ123" i="81"/>
  <c r="CU123" i="81"/>
  <c r="CB122" i="80"/>
  <c r="CE105" i="81"/>
  <c r="CI105" i="81"/>
  <c r="CZ105" i="81"/>
  <c r="BY105" i="81"/>
  <c r="BY122" i="81"/>
  <c r="CC122" i="81"/>
  <c r="CG122" i="81"/>
  <c r="DB122" i="81"/>
  <c r="CT122" i="80"/>
  <c r="CW88" i="81"/>
  <c r="CU105" i="81"/>
  <c r="CO122" i="81"/>
  <c r="DC122" i="80"/>
  <c r="CK122" i="11"/>
  <c r="CJ122" i="80"/>
  <c r="CF88" i="81"/>
  <c r="CJ88" i="81"/>
  <c r="BZ88" i="81"/>
  <c r="CD88" i="81"/>
  <c r="CH88" i="81"/>
  <c r="CG105" i="81"/>
  <c r="CK105" i="81"/>
  <c r="DD122" i="81"/>
  <c r="DF122" i="81"/>
  <c r="DF122" i="11"/>
  <c r="CN88" i="81"/>
  <c r="CV88" i="81"/>
  <c r="CL105" i="81"/>
  <c r="CP105" i="81"/>
  <c r="CT105" i="81"/>
  <c r="CR122" i="81"/>
  <c r="CV122" i="81"/>
  <c r="CB105" i="81"/>
  <c r="DC105" i="81"/>
  <c r="DC121" i="11"/>
  <c r="CG121" i="11"/>
  <c r="DC121" i="80"/>
  <c r="CA87" i="81"/>
  <c r="CE87" i="81"/>
  <c r="DB87" i="81"/>
  <c r="CC87" i="81"/>
  <c r="CG87" i="81"/>
  <c r="CY104" i="81"/>
  <c r="DC104" i="81"/>
  <c r="DF104" i="81"/>
  <c r="DE121" i="11"/>
  <c r="CO121" i="80"/>
  <c r="CS121" i="80"/>
  <c r="CW121" i="80"/>
  <c r="CE120" i="11"/>
  <c r="CG120" i="11"/>
  <c r="CI120" i="11"/>
  <c r="CY120" i="11"/>
  <c r="CF120" i="80"/>
  <c r="CJ120" i="80"/>
  <c r="DA120" i="80"/>
  <c r="CC120" i="80"/>
  <c r="CG120" i="80"/>
  <c r="DB120" i="80"/>
  <c r="CD86" i="81"/>
  <c r="CK86" i="81"/>
  <c r="DB86" i="81"/>
  <c r="CB103" i="81"/>
  <c r="CC103" i="81"/>
  <c r="CG103" i="81"/>
  <c r="CJ103" i="81"/>
  <c r="DA103" i="81"/>
  <c r="CF120" i="81"/>
  <c r="DC120" i="81"/>
  <c r="BZ120" i="81"/>
  <c r="CG120" i="81"/>
  <c r="DA120" i="81"/>
  <c r="DD120" i="81"/>
  <c r="DE86" i="81"/>
  <c r="BY120" i="11"/>
  <c r="DB120" i="11"/>
  <c r="DC119" i="80"/>
  <c r="CC85" i="81"/>
  <c r="CG85" i="81"/>
  <c r="CD85" i="81"/>
  <c r="CB102" i="81"/>
  <c r="CJ102" i="81"/>
  <c r="CK102" i="81"/>
  <c r="CA119" i="81"/>
  <c r="CE119" i="81"/>
  <c r="CZ119" i="81"/>
  <c r="CJ119" i="81"/>
  <c r="DE119" i="80"/>
  <c r="DE85" i="81"/>
  <c r="DF102" i="81"/>
  <c r="CB119" i="80"/>
  <c r="CF119" i="80"/>
  <c r="CY119" i="80"/>
  <c r="BY119" i="11"/>
  <c r="CB85" i="81"/>
  <c r="CF85" i="81"/>
  <c r="CA102" i="81"/>
  <c r="CE102" i="81"/>
  <c r="CI102" i="81"/>
  <c r="DE119" i="81"/>
  <c r="DB111" i="80"/>
  <c r="CC111" i="11"/>
  <c r="CI111" i="11"/>
  <c r="CZ94" i="81"/>
  <c r="DC111" i="81"/>
  <c r="CF94" i="81"/>
  <c r="CE118" i="11"/>
  <c r="CA84" i="81"/>
  <c r="CI84" i="81"/>
  <c r="CD101" i="81"/>
  <c r="CO118" i="80"/>
  <c r="CS118" i="80"/>
  <c r="CW118" i="80"/>
  <c r="CN84" i="81"/>
  <c r="CR84" i="81"/>
  <c r="CV84" i="81"/>
  <c r="CL101" i="81"/>
  <c r="CP101" i="81"/>
  <c r="CT101" i="81"/>
  <c r="CN118" i="81"/>
  <c r="CV118" i="81"/>
  <c r="CP84" i="81"/>
  <c r="CT84" i="81"/>
  <c r="CX84" i="81"/>
  <c r="CN101" i="81"/>
  <c r="CR101" i="81"/>
  <c r="CV101" i="81"/>
  <c r="CP118" i="81"/>
  <c r="CT118" i="81"/>
  <c r="CX118" i="81"/>
  <c r="CA118" i="80"/>
  <c r="CE118" i="80"/>
  <c r="CI118" i="80"/>
  <c r="CZ118" i="80"/>
  <c r="DD118" i="80"/>
  <c r="CB118" i="80"/>
  <c r="CF118" i="80"/>
  <c r="DA118" i="80"/>
  <c r="BY84" i="81"/>
  <c r="CC84" i="81"/>
  <c r="CG84" i="81"/>
  <c r="CK84" i="81"/>
  <c r="DB84" i="81"/>
  <c r="BZ84" i="81"/>
  <c r="CD84" i="81"/>
  <c r="CY84" i="81"/>
  <c r="DC84" i="81"/>
  <c r="CB101" i="81"/>
  <c r="CF101" i="81"/>
  <c r="CJ101" i="81"/>
  <c r="DA101" i="81"/>
  <c r="BY101" i="81"/>
  <c r="CC101" i="81"/>
  <c r="CG101" i="81"/>
  <c r="CK101" i="81"/>
  <c r="DB101" i="81"/>
  <c r="CA118" i="81"/>
  <c r="CE118" i="81"/>
  <c r="CI118" i="81"/>
  <c r="CZ118" i="81"/>
  <c r="DD118" i="81"/>
  <c r="CB118" i="81"/>
  <c r="CF118" i="81"/>
  <c r="CJ118" i="81"/>
  <c r="DA118" i="81"/>
  <c r="DF84" i="81"/>
  <c r="DF118" i="81"/>
  <c r="DE84" i="81"/>
  <c r="CM117" i="11"/>
  <c r="CQ117" i="11"/>
  <c r="CU117" i="11"/>
  <c r="CA117" i="11"/>
  <c r="CC117" i="11"/>
  <c r="CE83" i="81"/>
  <c r="CI83" i="81"/>
  <c r="CZ83" i="81"/>
  <c r="DD83" i="81"/>
  <c r="BZ100" i="81"/>
  <c r="CH100" i="81"/>
  <c r="CY100" i="81"/>
  <c r="DC100" i="81"/>
  <c r="CC117" i="81"/>
  <c r="CG117" i="81"/>
  <c r="DB117" i="81"/>
  <c r="DF117" i="81"/>
  <c r="DE83" i="81"/>
  <c r="CO83" i="81"/>
  <c r="CS83" i="81"/>
  <c r="CW83" i="81"/>
  <c r="CM100" i="81"/>
  <c r="CQ100" i="81"/>
  <c r="CU100" i="81"/>
  <c r="CO117" i="81"/>
  <c r="CS117" i="81"/>
  <c r="CW117" i="81"/>
  <c r="CM83" i="81"/>
  <c r="CU83" i="81"/>
  <c r="CO100" i="81"/>
  <c r="CW100" i="81"/>
  <c r="CM117" i="81"/>
  <c r="CQ117" i="81"/>
  <c r="CU117" i="81"/>
  <c r="CB100" i="81"/>
  <c r="CA117" i="81"/>
  <c r="CE117" i="81"/>
  <c r="CZ117" i="81"/>
  <c r="CE116" i="11"/>
  <c r="CC116" i="11"/>
  <c r="CA82" i="81"/>
  <c r="BY82" i="81"/>
  <c r="CF82" i="81"/>
  <c r="DA82" i="81"/>
  <c r="BZ99" i="81"/>
  <c r="CD99" i="81"/>
  <c r="CF99" i="81"/>
  <c r="CZ99" i="81"/>
  <c r="DD99" i="81"/>
  <c r="DE116" i="11"/>
  <c r="DD116" i="11"/>
  <c r="CY116" i="11"/>
  <c r="CG116" i="11"/>
  <c r="BZ116" i="81"/>
  <c r="CF116" i="81"/>
  <c r="CQ116" i="80"/>
  <c r="CN82" i="81"/>
  <c r="CR82" i="81"/>
  <c r="CV82" i="81"/>
  <c r="CL99" i="81"/>
  <c r="CP99" i="81"/>
  <c r="CT99" i="81"/>
  <c r="CN116" i="81"/>
  <c r="CR116" i="81"/>
  <c r="CC116" i="81"/>
  <c r="CK116" i="81"/>
  <c r="DB116" i="81"/>
  <c r="CA116" i="81"/>
  <c r="CL115" i="80"/>
  <c r="CP115" i="80"/>
  <c r="CT115" i="80"/>
  <c r="CX115" i="80"/>
  <c r="CW81" i="81"/>
  <c r="CS115" i="81"/>
  <c r="CW115" i="81"/>
  <c r="CZ115" i="11"/>
  <c r="DA115" i="11"/>
  <c r="DE115" i="11"/>
  <c r="CX97" i="11"/>
  <c r="DE97" i="11"/>
  <c r="CQ80" i="11"/>
  <c r="DA80" i="80"/>
  <c r="CY97" i="11"/>
  <c r="CH97" i="80"/>
  <c r="CU97" i="80"/>
  <c r="DE80" i="80"/>
  <c r="CR80" i="80"/>
  <c r="BZ114" i="80"/>
  <c r="CD114" i="80"/>
  <c r="CJ114" i="80"/>
  <c r="CM114" i="80"/>
  <c r="CQ114" i="80"/>
  <c r="CU114" i="80"/>
  <c r="CL80" i="81"/>
  <c r="CP80" i="81"/>
  <c r="CT80" i="81"/>
  <c r="CX80" i="81"/>
  <c r="CN97" i="81"/>
  <c r="CR97" i="81"/>
  <c r="CV97" i="81"/>
  <c r="CL114" i="81"/>
  <c r="CP114" i="81"/>
  <c r="CT114" i="81"/>
  <c r="CX114" i="81"/>
  <c r="DA80" i="11"/>
  <c r="DF97" i="11"/>
  <c r="CT80" i="11"/>
  <c r="DC97" i="80"/>
  <c r="CC80" i="11"/>
  <c r="BZ97" i="11"/>
  <c r="DB114" i="80"/>
  <c r="CN114" i="80"/>
  <c r="CR114" i="80"/>
  <c r="CV114" i="80"/>
  <c r="CM97" i="11"/>
  <c r="DA97" i="80"/>
  <c r="CI114" i="11"/>
  <c r="AK134" i="50"/>
  <c r="CF114" i="80"/>
  <c r="CI114" i="80"/>
  <c r="CI80" i="81"/>
  <c r="DB80" i="81"/>
  <c r="CA80" i="81"/>
  <c r="CE80" i="81"/>
  <c r="CK80" i="81"/>
  <c r="CH97" i="81"/>
  <c r="DA97" i="81"/>
  <c r="BZ97" i="81"/>
  <c r="CD97" i="81"/>
  <c r="DD97" i="81"/>
  <c r="CB114" i="81"/>
  <c r="CE114" i="81"/>
  <c r="CZ114" i="81"/>
  <c r="DC114" i="81"/>
  <c r="DG114" i="80"/>
  <c r="DE114" i="81"/>
  <c r="DE114" i="11"/>
  <c r="DD113" i="11"/>
  <c r="CN113" i="80"/>
  <c r="CR113" i="80"/>
  <c r="CV113" i="80"/>
  <c r="CM79" i="81"/>
  <c r="CQ79" i="81"/>
  <c r="CU79" i="81"/>
  <c r="CO96" i="81"/>
  <c r="CS96" i="81"/>
  <c r="CW96" i="81"/>
  <c r="CM113" i="81"/>
  <c r="CQ113" i="81"/>
  <c r="CU113" i="81"/>
  <c r="CO113" i="80"/>
  <c r="CW113" i="80"/>
  <c r="CH113" i="11"/>
  <c r="CD113" i="11"/>
  <c r="CH113" i="80"/>
  <c r="BZ79" i="81"/>
  <c r="CD79" i="81"/>
  <c r="CH79" i="81"/>
  <c r="CY79" i="81"/>
  <c r="BY96" i="81"/>
  <c r="CG96" i="81"/>
  <c r="DB96" i="81"/>
  <c r="CB113" i="81"/>
  <c r="CJ113" i="81"/>
  <c r="DA113" i="81"/>
  <c r="DF113" i="80"/>
  <c r="DG113" i="81"/>
  <c r="DE113" i="81"/>
  <c r="CR78" i="80"/>
  <c r="CO78" i="80"/>
  <c r="CN95" i="80"/>
  <c r="DB112" i="11"/>
  <c r="CK112" i="11"/>
  <c r="CO112" i="80"/>
  <c r="CS112" i="80"/>
  <c r="CW112" i="80"/>
  <c r="CN78" i="81"/>
  <c r="CR78" i="81"/>
  <c r="CV78" i="81"/>
  <c r="CL95" i="81"/>
  <c r="CP95" i="81"/>
  <c r="CT95" i="81"/>
  <c r="CX95" i="81"/>
  <c r="CR112" i="81"/>
  <c r="CV112" i="81"/>
  <c r="AK114" i="50"/>
  <c r="CK78" i="80"/>
  <c r="CH78" i="80"/>
  <c r="DG95" i="80"/>
  <c r="CR95" i="11"/>
  <c r="CX95" i="80"/>
  <c r="DA112" i="11"/>
  <c r="CL112" i="80"/>
  <c r="CP112" i="80"/>
  <c r="CT112" i="80"/>
  <c r="CS78" i="80"/>
  <c r="CU78" i="80"/>
  <c r="CX95" i="11"/>
  <c r="DE95" i="11"/>
  <c r="CL95" i="80"/>
  <c r="CC112" i="11"/>
  <c r="CJ112" i="11"/>
  <c r="BY112" i="80"/>
  <c r="CB112" i="80"/>
  <c r="CF112" i="80"/>
  <c r="CF78" i="81"/>
  <c r="CH95" i="81"/>
  <c r="CC95" i="81"/>
  <c r="CG95" i="81"/>
  <c r="CK95" i="81"/>
  <c r="DD95" i="81"/>
  <c r="CA112" i="81"/>
  <c r="CE112" i="81"/>
  <c r="CH112" i="81"/>
  <c r="CY112" i="81"/>
  <c r="DF95" i="81"/>
  <c r="DG78" i="81"/>
  <c r="DF112" i="11"/>
  <c r="AI51" i="49"/>
  <c r="DC124" i="80"/>
  <c r="CJ90" i="81"/>
  <c r="DA90" i="81"/>
  <c r="CZ107" i="81"/>
  <c r="DD107" i="81"/>
  <c r="R65" i="67"/>
  <c r="V64" i="67"/>
  <c r="Z62" i="67"/>
  <c r="R62" i="67"/>
  <c r="V60" i="67"/>
  <c r="Z58" i="67"/>
  <c r="V59" i="67"/>
  <c r="Z61" i="67"/>
  <c r="CC124" i="11"/>
  <c r="BY124" i="11"/>
  <c r="Z63" i="67"/>
  <c r="R61" i="67"/>
  <c r="R57" i="67"/>
  <c r="Z59" i="56"/>
  <c r="CE89" i="81"/>
  <c r="DB123" i="81"/>
  <c r="CB123" i="11"/>
  <c r="CI89" i="81"/>
  <c r="CO89" i="81"/>
  <c r="CS89" i="81"/>
  <c r="CS123" i="81"/>
  <c r="CY123" i="80"/>
  <c r="CQ123" i="80"/>
  <c r="CU123" i="80"/>
  <c r="CH123" i="80"/>
  <c r="DC123" i="80"/>
  <c r="DD89" i="81"/>
  <c r="CY122" i="80"/>
  <c r="CH122" i="11"/>
  <c r="DF122" i="80"/>
  <c r="CL122" i="80"/>
  <c r="CP122" i="80"/>
  <c r="CM122" i="80"/>
  <c r="CQ122" i="80"/>
  <c r="CL88" i="81"/>
  <c r="CT88" i="81"/>
  <c r="CX88" i="81"/>
  <c r="CN105" i="81"/>
  <c r="CR105" i="81"/>
  <c r="CV105" i="81"/>
  <c r="CL122" i="81"/>
  <c r="CP122" i="81"/>
  <c r="CX122" i="81"/>
  <c r="CZ122" i="80"/>
  <c r="CD122" i="11"/>
  <c r="CV122" i="80"/>
  <c r="BZ122" i="11"/>
  <c r="BZ122" i="80"/>
  <c r="BU125" i="80"/>
  <c r="BY122" i="11"/>
  <c r="CC122" i="80"/>
  <c r="CG122" i="80"/>
  <c r="BY88" i="81"/>
  <c r="CC88" i="81"/>
  <c r="CG88" i="81"/>
  <c r="DA88" i="81"/>
  <c r="BZ105" i="81"/>
  <c r="CJ105" i="81"/>
  <c r="DD105" i="81"/>
  <c r="BZ122" i="81"/>
  <c r="CD122" i="81"/>
  <c r="DC122" i="81"/>
  <c r="DA121" i="11"/>
  <c r="CA121" i="11"/>
  <c r="CC121" i="11"/>
  <c r="CF121" i="11"/>
  <c r="CH121" i="11"/>
  <c r="CJ121" i="11"/>
  <c r="CJ121" i="80"/>
  <c r="CK87" i="81"/>
  <c r="CA104" i="81"/>
  <c r="DD104" i="81"/>
  <c r="DE87" i="81"/>
  <c r="CH121" i="80"/>
  <c r="CX121" i="81"/>
  <c r="AK141" i="50"/>
  <c r="AL141" i="50" s="1"/>
  <c r="DE121" i="80"/>
  <c r="DE121" i="81"/>
  <c r="CL121" i="80"/>
  <c r="DG86" i="81"/>
  <c r="CM86" i="81"/>
  <c r="CQ86" i="81"/>
  <c r="CO103" i="81"/>
  <c r="CS103" i="81"/>
  <c r="CW103" i="81"/>
  <c r="CM120" i="81"/>
  <c r="CQ120" i="81"/>
  <c r="CO86" i="81"/>
  <c r="CS86" i="81"/>
  <c r="CM103" i="81"/>
  <c r="CQ103" i="81"/>
  <c r="CO120" i="81"/>
  <c r="CW120" i="81"/>
  <c r="CM120" i="80"/>
  <c r="CQ120" i="80"/>
  <c r="CU120" i="80"/>
  <c r="CL86" i="81"/>
  <c r="CP86" i="81"/>
  <c r="CX86" i="81"/>
  <c r="CN103" i="81"/>
  <c r="CR103" i="81"/>
  <c r="CP120" i="81"/>
  <c r="CT120" i="81"/>
  <c r="CX120" i="81"/>
  <c r="BZ85" i="81"/>
  <c r="CH85" i="81"/>
  <c r="CY85" i="81"/>
  <c r="DC85" i="81"/>
  <c r="BY102" i="81"/>
  <c r="CC102" i="81"/>
  <c r="DB102" i="81"/>
  <c r="CB119" i="81"/>
  <c r="CF119" i="81"/>
  <c r="DA119" i="81"/>
  <c r="CZ119" i="11"/>
  <c r="CZ119" i="80"/>
  <c r="BZ119" i="11"/>
  <c r="CJ119" i="11"/>
  <c r="CB119" i="11"/>
  <c r="BY119" i="80"/>
  <c r="CC119" i="80"/>
  <c r="CG119" i="80"/>
  <c r="CK119" i="80"/>
  <c r="CA119" i="80"/>
  <c r="CE119" i="80"/>
  <c r="CI119" i="80"/>
  <c r="CJ85" i="81"/>
  <c r="DA85" i="81"/>
  <c r="CZ102" i="81"/>
  <c r="DD102" i="81"/>
  <c r="BZ119" i="81"/>
  <c r="CH119" i="81"/>
  <c r="CY119" i="81"/>
  <c r="DC119" i="81"/>
  <c r="DF119" i="81"/>
  <c r="CR85" i="81"/>
  <c r="CV85" i="81"/>
  <c r="CL102" i="81"/>
  <c r="CP102" i="81"/>
  <c r="CV119" i="81"/>
  <c r="CP85" i="81"/>
  <c r="CL119" i="81"/>
  <c r="CP119" i="81"/>
  <c r="DF119" i="80"/>
  <c r="CM85" i="81"/>
  <c r="CQ85" i="81"/>
  <c r="CU85" i="81"/>
  <c r="CO102" i="81"/>
  <c r="CS102" i="81"/>
  <c r="CW102" i="81"/>
  <c r="CM119" i="81"/>
  <c r="CQ119" i="81"/>
  <c r="CU119" i="81"/>
  <c r="CJ111" i="11"/>
  <c r="DD111" i="11"/>
  <c r="BZ111" i="11"/>
  <c r="CK77" i="81"/>
  <c r="DG111" i="11"/>
  <c r="DF44" i="80"/>
  <c r="CV77" i="81"/>
  <c r="CP94" i="81"/>
  <c r="CV111" i="81"/>
  <c r="CL77" i="81"/>
  <c r="CP77" i="81"/>
  <c r="CR94" i="81"/>
  <c r="CL111" i="81"/>
  <c r="CJ111" i="81"/>
  <c r="DA111" i="11"/>
  <c r="CY111" i="11"/>
  <c r="DC111" i="80"/>
  <c r="DA111" i="80"/>
  <c r="CI77" i="81"/>
  <c r="CG94" i="81"/>
  <c r="BZ111" i="81"/>
  <c r="DA77" i="81"/>
  <c r="CJ111" i="80"/>
  <c r="DE111" i="81"/>
  <c r="CN111" i="80"/>
  <c r="CV111" i="80"/>
  <c r="CM77" i="81"/>
  <c r="CQ77" i="81"/>
  <c r="CO94" i="81"/>
  <c r="CS94" i="81"/>
  <c r="CW94" i="81"/>
  <c r="CM111" i="81"/>
  <c r="CQ111" i="81"/>
  <c r="CU111" i="81"/>
  <c r="AZ15" i="34"/>
  <c r="AH37" i="49"/>
  <c r="DG101" i="81"/>
  <c r="DB118" i="11"/>
  <c r="CD118" i="11"/>
  <c r="CF118" i="11"/>
  <c r="CH118" i="11"/>
  <c r="CJ118" i="11"/>
  <c r="CZ118" i="11"/>
  <c r="DC118" i="11"/>
  <c r="CM118" i="80"/>
  <c r="CU118" i="80"/>
  <c r="BZ118" i="11"/>
  <c r="DE118" i="11"/>
  <c r="CY118" i="11"/>
  <c r="BY118" i="11"/>
  <c r="CL118" i="80"/>
  <c r="CP118" i="80"/>
  <c r="CT118" i="80"/>
  <c r="CX118" i="80"/>
  <c r="CM84" i="81"/>
  <c r="CQ84" i="81"/>
  <c r="CU84" i="81"/>
  <c r="CO101" i="81"/>
  <c r="CS101" i="81"/>
  <c r="CW101" i="81"/>
  <c r="CM118" i="81"/>
  <c r="CQ118" i="81"/>
  <c r="CU118" i="81"/>
  <c r="CO84" i="81"/>
  <c r="CS84" i="81"/>
  <c r="CW84" i="81"/>
  <c r="CM101" i="81"/>
  <c r="CQ101" i="81"/>
  <c r="CU101" i="81"/>
  <c r="CO118" i="81"/>
  <c r="CS118" i="81"/>
  <c r="CW118" i="81"/>
  <c r="CH117" i="11"/>
  <c r="CB117" i="80"/>
  <c r="DE117" i="11"/>
  <c r="CN117" i="80"/>
  <c r="CR117" i="80"/>
  <c r="CV117" i="80"/>
  <c r="DC117" i="11"/>
  <c r="CY117" i="11"/>
  <c r="CZ117" i="11"/>
  <c r="CE117" i="80"/>
  <c r="BZ117" i="80"/>
  <c r="CG117" i="80"/>
  <c r="CK117" i="80"/>
  <c r="CB83" i="81"/>
  <c r="CF83" i="81"/>
  <c r="DA83" i="81"/>
  <c r="CC83" i="81"/>
  <c r="CG83" i="81"/>
  <c r="CK83" i="81"/>
  <c r="CA100" i="81"/>
  <c r="CE100" i="81"/>
  <c r="CI100" i="81"/>
  <c r="CZ100" i="81"/>
  <c r="DD100" i="81"/>
  <c r="CF100" i="81"/>
  <c r="CJ100" i="81"/>
  <c r="BZ117" i="81"/>
  <c r="CH117" i="81"/>
  <c r="CY117" i="81"/>
  <c r="DD117" i="81"/>
  <c r="DG117" i="80"/>
  <c r="DF117" i="80"/>
  <c r="DE117" i="81"/>
  <c r="DF100" i="81"/>
  <c r="DG83" i="81"/>
  <c r="DA117" i="11"/>
  <c r="CJ117" i="11"/>
  <c r="BT159" i="81"/>
  <c r="CM117" i="80"/>
  <c r="CQ117" i="80"/>
  <c r="CU117" i="80"/>
  <c r="CN83" i="81"/>
  <c r="CN117" i="81"/>
  <c r="CT83" i="81"/>
  <c r="CP65" i="81"/>
  <c r="BZ116" i="11"/>
  <c r="BY116" i="81"/>
  <c r="CB116" i="81"/>
  <c r="DD116" i="81"/>
  <c r="CO116" i="80"/>
  <c r="CS116" i="80"/>
  <c r="CW116" i="80"/>
  <c r="DC116" i="80"/>
  <c r="CJ116" i="80"/>
  <c r="DG116" i="80"/>
  <c r="DE116" i="81"/>
  <c r="CK116" i="11"/>
  <c r="CA116" i="11"/>
  <c r="DC116" i="11"/>
  <c r="BZ116" i="80"/>
  <c r="CH116" i="80"/>
  <c r="BY116" i="80"/>
  <c r="CB82" i="81"/>
  <c r="DC99" i="81"/>
  <c r="CD116" i="81"/>
  <c r="CH116" i="81"/>
  <c r="CY116" i="81"/>
  <c r="DC116" i="81"/>
  <c r="DE116" i="80"/>
  <c r="DG116" i="81"/>
  <c r="DE99" i="81"/>
  <c r="DF82" i="81"/>
  <c r="DF116" i="11"/>
  <c r="CN116" i="80"/>
  <c r="CR116" i="80"/>
  <c r="CV116" i="80"/>
  <c r="DC115" i="11"/>
  <c r="BZ115" i="11"/>
  <c r="CA115" i="80"/>
  <c r="CE115" i="80"/>
  <c r="CI115" i="80"/>
  <c r="CZ115" i="80"/>
  <c r="BZ81" i="81"/>
  <c r="CD81" i="81"/>
  <c r="CH81" i="81"/>
  <c r="DC81" i="81"/>
  <c r="BY98" i="81"/>
  <c r="CC98" i="81"/>
  <c r="CG98" i="81"/>
  <c r="CK98" i="81"/>
  <c r="DB98" i="81"/>
  <c r="CF115" i="81"/>
  <c r="CJ115" i="81"/>
  <c r="DA115" i="81"/>
  <c r="DG115" i="80"/>
  <c r="DE115" i="81"/>
  <c r="DG98" i="81"/>
  <c r="CH115" i="11"/>
  <c r="AK135" i="50"/>
  <c r="CB115" i="80"/>
  <c r="CF115" i="80"/>
  <c r="CJ115" i="80"/>
  <c r="DA115" i="80"/>
  <c r="CB81" i="81"/>
  <c r="CF81" i="81"/>
  <c r="CJ81" i="81"/>
  <c r="DA81" i="81"/>
  <c r="CA98" i="81"/>
  <c r="CE98" i="81"/>
  <c r="CI98" i="81"/>
  <c r="CZ98" i="81"/>
  <c r="DD98" i="81"/>
  <c r="BZ115" i="81"/>
  <c r="CD115" i="81"/>
  <c r="CH115" i="81"/>
  <c r="CY115" i="81"/>
  <c r="DC115" i="81"/>
  <c r="CI115" i="11"/>
  <c r="DB115" i="11"/>
  <c r="BY81" i="81"/>
  <c r="CC81" i="81"/>
  <c r="CG81" i="81"/>
  <c r="CB98" i="81"/>
  <c r="CF98" i="81"/>
  <c r="CA115" i="81"/>
  <c r="AI142" i="81"/>
  <c r="CO115" i="80"/>
  <c r="CS115" i="80"/>
  <c r="CW115" i="80"/>
  <c r="CL81" i="81"/>
  <c r="CP81" i="81"/>
  <c r="CT81" i="81"/>
  <c r="CX81" i="81"/>
  <c r="CN98" i="81"/>
  <c r="CR98" i="81"/>
  <c r="CV98" i="81"/>
  <c r="CL115" i="81"/>
  <c r="CP115" i="81"/>
  <c r="CT115" i="81"/>
  <c r="CX115" i="81"/>
  <c r="CN81" i="81"/>
  <c r="CR81" i="81"/>
  <c r="CV81" i="81"/>
  <c r="CL98" i="81"/>
  <c r="CP98" i="81"/>
  <c r="CT98" i="81"/>
  <c r="CX98" i="81"/>
  <c r="CR115" i="81"/>
  <c r="CV115" i="81"/>
  <c r="DG80" i="11"/>
  <c r="CZ97" i="11"/>
  <c r="CH80" i="80"/>
  <c r="CI97" i="80"/>
  <c r="CC97" i="11"/>
  <c r="AJ159" i="81"/>
  <c r="CR97" i="11"/>
  <c r="CX97" i="80"/>
  <c r="CH80" i="11"/>
  <c r="CG97" i="11"/>
  <c r="CK97" i="80"/>
  <c r="CL97" i="11"/>
  <c r="CG80" i="11"/>
  <c r="DD80" i="11"/>
  <c r="CN97" i="80"/>
  <c r="DF80" i="80"/>
  <c r="CA97" i="80"/>
  <c r="CI97" i="11"/>
  <c r="CN80" i="11"/>
  <c r="CR97" i="80"/>
  <c r="CY114" i="80"/>
  <c r="CB114" i="80"/>
  <c r="CE114" i="80"/>
  <c r="CH114" i="80"/>
  <c r="CK114" i="80"/>
  <c r="DA80" i="81"/>
  <c r="BZ80" i="81"/>
  <c r="CD80" i="81"/>
  <c r="CJ80" i="81"/>
  <c r="CZ80" i="81"/>
  <c r="DD80" i="81"/>
  <c r="CG97" i="81"/>
  <c r="CY97" i="81"/>
  <c r="CC97" i="81"/>
  <c r="CF97" i="81"/>
  <c r="CF114" i="81"/>
  <c r="CJ114" i="81"/>
  <c r="CD114" i="81"/>
  <c r="CH114" i="81"/>
  <c r="CY114" i="81"/>
  <c r="DE114" i="80"/>
  <c r="DF114" i="81"/>
  <c r="DE80" i="81"/>
  <c r="DG114" i="81"/>
  <c r="DF97" i="81"/>
  <c r="DB113" i="11"/>
  <c r="CS50" i="81"/>
  <c r="CW50" i="81"/>
  <c r="DB113" i="80"/>
  <c r="CD113" i="80"/>
  <c r="CD64" i="81"/>
  <c r="DC113" i="11"/>
  <c r="BY113" i="11"/>
  <c r="CK113" i="11"/>
  <c r="BY113" i="80"/>
  <c r="BY79" i="81"/>
  <c r="CC79" i="81"/>
  <c r="CG79" i="81"/>
  <c r="CK79" i="81"/>
  <c r="DB79" i="81"/>
  <c r="CB96" i="81"/>
  <c r="CF96" i="81"/>
  <c r="CJ96" i="81"/>
  <c r="DA96" i="81"/>
  <c r="CA113" i="81"/>
  <c r="CI113" i="81"/>
  <c r="CZ113" i="81"/>
  <c r="DD113" i="81"/>
  <c r="DG113" i="80"/>
  <c r="DF96" i="81"/>
  <c r="DG79" i="81"/>
  <c r="DE79" i="81"/>
  <c r="CN79" i="81"/>
  <c r="CR79" i="81"/>
  <c r="CP96" i="81"/>
  <c r="CT96" i="81"/>
  <c r="CX96" i="81"/>
  <c r="CN113" i="81"/>
  <c r="CR113" i="81"/>
  <c r="CV113" i="81"/>
  <c r="CT78" i="11"/>
  <c r="CF95" i="80"/>
  <c r="CD78" i="11"/>
  <c r="CZ112" i="11"/>
  <c r="CH112" i="11"/>
  <c r="CC112" i="80"/>
  <c r="CG112" i="80"/>
  <c r="DA78" i="81"/>
  <c r="CC78" i="81"/>
  <c r="CG78" i="81"/>
  <c r="DA95" i="81"/>
  <c r="CD112" i="81"/>
  <c r="DF112" i="80"/>
  <c r="DE95" i="81"/>
  <c r="DF78" i="81"/>
  <c r="CZ78" i="80"/>
  <c r="CL78" i="80"/>
  <c r="CO95" i="80"/>
  <c r="CD95" i="80"/>
  <c r="BY78" i="80"/>
  <c r="BY95" i="11"/>
  <c r="AJ163" i="49"/>
  <c r="AJ164" i="49" s="1"/>
  <c r="CY112" i="80"/>
  <c r="CD112" i="11"/>
  <c r="CK112" i="80"/>
  <c r="AP142" i="81"/>
  <c r="CX78" i="11"/>
  <c r="CO78" i="11"/>
  <c r="DF78" i="80"/>
  <c r="CV95" i="11"/>
  <c r="CY95" i="11"/>
  <c r="CA78" i="11"/>
  <c r="DD112" i="80"/>
  <c r="CF112" i="11"/>
  <c r="CG112" i="11"/>
  <c r="CI112" i="11"/>
  <c r="DG52" i="80"/>
  <c r="CH124" i="11"/>
  <c r="BZ124" i="80"/>
  <c r="DD64" i="80"/>
  <c r="DE124" i="81"/>
  <c r="DF107" i="81"/>
  <c r="DE124" i="11"/>
  <c r="AI108" i="81"/>
  <c r="AG37" i="49"/>
  <c r="CD124" i="11"/>
  <c r="CA124" i="80"/>
  <c r="CE124" i="80"/>
  <c r="CI124" i="80"/>
  <c r="BY124" i="80"/>
  <c r="CG124" i="80"/>
  <c r="CK124" i="80"/>
  <c r="CG90" i="81"/>
  <c r="DB90" i="81"/>
  <c r="CB107" i="81"/>
  <c r="CJ107" i="81"/>
  <c r="CA124" i="81"/>
  <c r="CE124" i="81"/>
  <c r="CI124" i="81"/>
  <c r="CZ124" i="81"/>
  <c r="CB124" i="11"/>
  <c r="CE124" i="11"/>
  <c r="CL124" i="80"/>
  <c r="CP124" i="80"/>
  <c r="CT124" i="80"/>
  <c r="BO108" i="81"/>
  <c r="DD106" i="81"/>
  <c r="CA123" i="81"/>
  <c r="CE123" i="81"/>
  <c r="CE106" i="81"/>
  <c r="CI106" i="81"/>
  <c r="CZ106" i="81"/>
  <c r="BY106" i="81"/>
  <c r="CD123" i="81"/>
  <c r="CH123" i="81"/>
  <c r="DF89" i="81"/>
  <c r="E64" i="67"/>
  <c r="CF123" i="11"/>
  <c r="CN59" i="81"/>
  <c r="DC122" i="11"/>
  <c r="DG57" i="80"/>
  <c r="AD65" i="67"/>
  <c r="CK88" i="81"/>
  <c r="CF105" i="81"/>
  <c r="CC105" i="81"/>
  <c r="DA105" i="81"/>
  <c r="DG62" i="80"/>
  <c r="DG122" i="11"/>
  <c r="BV142" i="11"/>
  <c r="AH65" i="56"/>
  <c r="CE122" i="11"/>
  <c r="AK142" i="50"/>
  <c r="CA88" i="81"/>
  <c r="CE88" i="81"/>
  <c r="CI88" i="81"/>
  <c r="AE108" i="81"/>
  <c r="CD105" i="81"/>
  <c r="CH105" i="81"/>
  <c r="CY105" i="81"/>
  <c r="CJ122" i="81"/>
  <c r="DA122" i="81"/>
  <c r="DF88" i="81"/>
  <c r="DE122" i="81"/>
  <c r="DE88" i="81"/>
  <c r="CN122" i="80"/>
  <c r="CR122" i="80"/>
  <c r="CK122" i="80"/>
  <c r="M59" i="56"/>
  <c r="J57" i="67"/>
  <c r="G65" i="67"/>
  <c r="CB122" i="11"/>
  <c r="CF122" i="11"/>
  <c r="CJ122" i="11"/>
  <c r="DG122" i="81"/>
  <c r="DG105" i="81"/>
  <c r="DE105" i="81"/>
  <c r="CX122" i="80"/>
  <c r="CU88" i="81"/>
  <c r="CO105" i="81"/>
  <c r="CU122" i="81"/>
  <c r="CO88" i="81"/>
  <c r="CS88" i="81"/>
  <c r="CM105" i="81"/>
  <c r="CQ105" i="81"/>
  <c r="CS122" i="81"/>
  <c r="CW122" i="81"/>
  <c r="CG121" i="80"/>
  <c r="CA121" i="80"/>
  <c r="CF121" i="81"/>
  <c r="CG121" i="81"/>
  <c r="DF121" i="81"/>
  <c r="CX121" i="80"/>
  <c r="DB121" i="80"/>
  <c r="BZ121" i="80"/>
  <c r="CF121" i="80"/>
  <c r="CH104" i="81"/>
  <c r="DF34" i="81"/>
  <c r="BV159" i="81"/>
  <c r="M64" i="67"/>
  <c r="BZ120" i="11"/>
  <c r="CC120" i="11"/>
  <c r="CZ120" i="11"/>
  <c r="DC120" i="11"/>
  <c r="DG120" i="80"/>
  <c r="CL120" i="80"/>
  <c r="CP120" i="80"/>
  <c r="CT120" i="80"/>
  <c r="CX120" i="80"/>
  <c r="AI65" i="67"/>
  <c r="BT159" i="80"/>
  <c r="CO51" i="81"/>
  <c r="DF85" i="81"/>
  <c r="CM119" i="80"/>
  <c r="CQ119" i="80"/>
  <c r="CU119" i="80"/>
  <c r="N142" i="81"/>
  <c r="L108" i="81"/>
  <c r="CL85" i="81"/>
  <c r="CX85" i="81"/>
  <c r="CR102" i="81"/>
  <c r="CV102" i="81"/>
  <c r="CX119" i="81"/>
  <c r="CN85" i="81"/>
  <c r="CT102" i="81"/>
  <c r="CX102" i="81"/>
  <c r="CN119" i="81"/>
  <c r="CR119" i="81"/>
  <c r="AK142" i="81"/>
  <c r="BZ119" i="80"/>
  <c r="CD119" i="80"/>
  <c r="CH119" i="80"/>
  <c r="CC77" i="81"/>
  <c r="CD111" i="80"/>
  <c r="C163" i="49"/>
  <c r="C164" i="49" s="1"/>
  <c r="AZ108" i="81"/>
  <c r="AU125" i="81"/>
  <c r="K159" i="81"/>
  <c r="O159" i="81"/>
  <c r="AT108" i="81"/>
  <c r="K125" i="81"/>
  <c r="DE37" i="80"/>
  <c r="BV159" i="80"/>
  <c r="CD111" i="11"/>
  <c r="DB94" i="81"/>
  <c r="DA111" i="81"/>
  <c r="CO111" i="80"/>
  <c r="CW111" i="80"/>
  <c r="CT77" i="81"/>
  <c r="CX77" i="81"/>
  <c r="CN94" i="81"/>
  <c r="CV94" i="81"/>
  <c r="CX111" i="81"/>
  <c r="CN77" i="81"/>
  <c r="CR77" i="81"/>
  <c r="CL94" i="81"/>
  <c r="CT94" i="81"/>
  <c r="CX94" i="81"/>
  <c r="CN111" i="81"/>
  <c r="CR111" i="81"/>
  <c r="CZ111" i="11"/>
  <c r="DD111" i="80"/>
  <c r="CK111" i="11"/>
  <c r="CB111" i="11"/>
  <c r="DE94" i="81"/>
  <c r="CC111" i="81"/>
  <c r="CB111" i="81"/>
  <c r="CY111" i="81"/>
  <c r="AW91" i="81"/>
  <c r="AK159" i="80"/>
  <c r="AJ142" i="80"/>
  <c r="BV142" i="81"/>
  <c r="CG118" i="11"/>
  <c r="CI118" i="11"/>
  <c r="CK118" i="11"/>
  <c r="CG118" i="80"/>
  <c r="DB118" i="80"/>
  <c r="CY118" i="80"/>
  <c r="CF84" i="81"/>
  <c r="CI101" i="81"/>
  <c r="CD118" i="81"/>
  <c r="CH118" i="81"/>
  <c r="DC118" i="81"/>
  <c r="CN118" i="80"/>
  <c r="CV118" i="80"/>
  <c r="O91" i="81"/>
  <c r="K91" i="81"/>
  <c r="DG118" i="80"/>
  <c r="CD117" i="11"/>
  <c r="CI117" i="80"/>
  <c r="BY117" i="81"/>
  <c r="CO117" i="80"/>
  <c r="CS117" i="80"/>
  <c r="CR100" i="81"/>
  <c r="CL117" i="81"/>
  <c r="CT117" i="81"/>
  <c r="CX117" i="81"/>
  <c r="CV83" i="81"/>
  <c r="CT100" i="81"/>
  <c r="CZ117" i="80"/>
  <c r="AK125" i="80"/>
  <c r="E125" i="11"/>
  <c r="CE82" i="81"/>
  <c r="AH163" i="49"/>
  <c r="AH164" i="49" s="1"/>
  <c r="AQ125" i="80"/>
  <c r="CJ116" i="11"/>
  <c r="DD82" i="81"/>
  <c r="CY99" i="81"/>
  <c r="CI82" i="81"/>
  <c r="CC116" i="80"/>
  <c r="CG116" i="80"/>
  <c r="CK116" i="80"/>
  <c r="AX91" i="81"/>
  <c r="CE99" i="81"/>
  <c r="BY99" i="81"/>
  <c r="CC99" i="81"/>
  <c r="CG99" i="81"/>
  <c r="DA99" i="81"/>
  <c r="CJ116" i="81"/>
  <c r="I142" i="81"/>
  <c r="AQ142" i="81"/>
  <c r="L159" i="81"/>
  <c r="AG159" i="81"/>
  <c r="AP159" i="81"/>
  <c r="AX159" i="81"/>
  <c r="DF59" i="81"/>
  <c r="DE50" i="81"/>
  <c r="DF49" i="80"/>
  <c r="CL116" i="80"/>
  <c r="CP116" i="80"/>
  <c r="CT116" i="80"/>
  <c r="CX116" i="80"/>
  <c r="CM82" i="81"/>
  <c r="CQ82" i="81"/>
  <c r="CU82" i="81"/>
  <c r="CO99" i="81"/>
  <c r="CS99" i="81"/>
  <c r="CW99" i="81"/>
  <c r="CM116" i="81"/>
  <c r="CQ116" i="81"/>
  <c r="CU116" i="81"/>
  <c r="CO82" i="81"/>
  <c r="CS82" i="81"/>
  <c r="CW82" i="81"/>
  <c r="CM99" i="81"/>
  <c r="CQ99" i="81"/>
  <c r="CU99" i="81"/>
  <c r="CO116" i="81"/>
  <c r="CS116" i="81"/>
  <c r="CW116" i="81"/>
  <c r="DF116" i="80"/>
  <c r="DF99" i="81"/>
  <c r="DG82" i="81"/>
  <c r="DF64" i="80"/>
  <c r="CM116" i="80"/>
  <c r="CU116" i="80"/>
  <c r="DD66" i="81"/>
  <c r="CY65" i="81"/>
  <c r="DG37" i="80"/>
  <c r="BV91" i="81"/>
  <c r="DG81" i="81"/>
  <c r="AC91" i="81"/>
  <c r="CY81" i="81"/>
  <c r="CB115" i="81"/>
  <c r="F125" i="81"/>
  <c r="CC115" i="11"/>
  <c r="I63" i="67"/>
  <c r="I63" i="56"/>
  <c r="G64" i="67"/>
  <c r="G64" i="56"/>
  <c r="G58" i="56"/>
  <c r="G58" i="67"/>
  <c r="D56" i="56"/>
  <c r="D56" i="67"/>
  <c r="CY115" i="11"/>
  <c r="AX159" i="80"/>
  <c r="AX160" i="80" s="1"/>
  <c r="L159" i="80"/>
  <c r="L160" i="80" s="1"/>
  <c r="D159" i="80"/>
  <c r="D160" i="80" s="1"/>
  <c r="C64" i="67"/>
  <c r="AJ64" i="67"/>
  <c r="L60" i="67"/>
  <c r="M63" i="67"/>
  <c r="J60" i="56"/>
  <c r="J60" i="67"/>
  <c r="I64" i="56"/>
  <c r="I64" i="67"/>
  <c r="H56" i="67"/>
  <c r="H56" i="56"/>
  <c r="D60" i="67"/>
  <c r="D60" i="56"/>
  <c r="AE65" i="67"/>
  <c r="AE65" i="56"/>
  <c r="DG59" i="80"/>
  <c r="CG115" i="11"/>
  <c r="C63" i="67"/>
  <c r="M58" i="56"/>
  <c r="M58" i="67"/>
  <c r="K63" i="56"/>
  <c r="K63" i="67"/>
  <c r="AI163" i="49"/>
  <c r="AI164" i="49" s="1"/>
  <c r="DE41" i="80"/>
  <c r="DG60" i="80"/>
  <c r="DD115" i="11"/>
  <c r="CE115" i="11"/>
  <c r="CJ115" i="11"/>
  <c r="H159" i="81"/>
  <c r="H91" i="81"/>
  <c r="DF45" i="80"/>
  <c r="H60" i="56"/>
  <c r="AF64" i="67"/>
  <c r="E58" i="67"/>
  <c r="CA81" i="81"/>
  <c r="CE81" i="81"/>
  <c r="CI81" i="81"/>
  <c r="CZ81" i="81"/>
  <c r="DD81" i="81"/>
  <c r="BZ98" i="81"/>
  <c r="CD98" i="81"/>
  <c r="CH98" i="81"/>
  <c r="CY98" i="81"/>
  <c r="DC98" i="81"/>
  <c r="BY115" i="81"/>
  <c r="CC115" i="81"/>
  <c r="CG115" i="81"/>
  <c r="CK115" i="81"/>
  <c r="DB115" i="81"/>
  <c r="AI159" i="11"/>
  <c r="DF60" i="80"/>
  <c r="M142" i="81"/>
  <c r="AS108" i="81"/>
  <c r="CK81" i="81"/>
  <c r="DB81" i="81"/>
  <c r="CJ98" i="81"/>
  <c r="DA98" i="81"/>
  <c r="DD115" i="81"/>
  <c r="DG64" i="80"/>
  <c r="DE115" i="80"/>
  <c r="DG115" i="81"/>
  <c r="DF81" i="81"/>
  <c r="DF98" i="81"/>
  <c r="AK159" i="11"/>
  <c r="AK142" i="11"/>
  <c r="AD142" i="81"/>
  <c r="D91" i="81"/>
  <c r="AT159" i="81"/>
  <c r="AH142" i="81"/>
  <c r="CG115" i="80"/>
  <c r="CK115" i="80"/>
  <c r="DB115" i="80"/>
  <c r="BZ115" i="80"/>
  <c r="CD115" i="80"/>
  <c r="CH115" i="80"/>
  <c r="CY115" i="80"/>
  <c r="DC115" i="80"/>
  <c r="CQ115" i="80"/>
  <c r="CU115" i="80"/>
  <c r="CN115" i="80"/>
  <c r="CR115" i="80"/>
  <c r="CO81" i="81"/>
  <c r="CS81" i="81"/>
  <c r="CQ98" i="81"/>
  <c r="CU98" i="81"/>
  <c r="CM81" i="81"/>
  <c r="CO98" i="81"/>
  <c r="CM115" i="81"/>
  <c r="CQ115" i="81"/>
  <c r="DE49" i="80"/>
  <c r="AI37" i="49"/>
  <c r="CZ80" i="11"/>
  <c r="CY80" i="80"/>
  <c r="CQ80" i="80"/>
  <c r="DD114" i="11"/>
  <c r="BU91" i="81"/>
  <c r="DF80" i="81"/>
  <c r="DE48" i="80"/>
  <c r="CV80" i="11"/>
  <c r="DF97" i="80"/>
  <c r="CD97" i="80"/>
  <c r="AJ125" i="11"/>
  <c r="CD114" i="11"/>
  <c r="DF114" i="11"/>
  <c r="CY114" i="11"/>
  <c r="CE97" i="11"/>
  <c r="CO80" i="80"/>
  <c r="DB97" i="11"/>
  <c r="CN97" i="11"/>
  <c r="CP97" i="11"/>
  <c r="DE80" i="11"/>
  <c r="CF80" i="11"/>
  <c r="CP97" i="80"/>
  <c r="CQ97" i="80"/>
  <c r="CU80" i="11"/>
  <c r="DB80" i="80"/>
  <c r="CL80" i="80"/>
  <c r="CS80" i="80"/>
  <c r="BZ80" i="11"/>
  <c r="BY97" i="80"/>
  <c r="DD114" i="80"/>
  <c r="AF159" i="81"/>
  <c r="AS159" i="11"/>
  <c r="DE97" i="81"/>
  <c r="DE67" i="80"/>
  <c r="DD97" i="11"/>
  <c r="CW97" i="80"/>
  <c r="CK97" i="11"/>
  <c r="CB97" i="80"/>
  <c r="CD80" i="11"/>
  <c r="CA80" i="80"/>
  <c r="BZ80" i="80"/>
  <c r="CK80" i="11"/>
  <c r="BY97" i="11"/>
  <c r="BR159" i="11"/>
  <c r="CA114" i="11"/>
  <c r="CC114" i="11"/>
  <c r="CK114" i="11"/>
  <c r="CG114" i="80"/>
  <c r="AI159" i="80"/>
  <c r="CL114" i="80"/>
  <c r="CP114" i="80"/>
  <c r="CT114" i="80"/>
  <c r="CX114" i="80"/>
  <c r="CU97" i="81"/>
  <c r="AC125" i="81"/>
  <c r="DG49" i="80"/>
  <c r="H63" i="56"/>
  <c r="H63" i="67"/>
  <c r="AH64" i="56"/>
  <c r="AH64" i="67"/>
  <c r="AZ125" i="80"/>
  <c r="CK113" i="80"/>
  <c r="CJ113" i="11"/>
  <c r="CC113" i="80"/>
  <c r="DD49" i="80"/>
  <c r="BS159" i="80"/>
  <c r="DE59" i="80"/>
  <c r="BZ113" i="11"/>
  <c r="M142" i="11"/>
  <c r="DC113" i="80"/>
  <c r="CE113" i="80"/>
  <c r="K142" i="80"/>
  <c r="AY142" i="80"/>
  <c r="N91" i="81"/>
  <c r="AZ91" i="81"/>
  <c r="CC96" i="81"/>
  <c r="BZ96" i="81"/>
  <c r="DC96" i="81"/>
  <c r="AH125" i="81"/>
  <c r="CF113" i="81"/>
  <c r="BP142" i="81"/>
  <c r="BO159" i="81"/>
  <c r="BS159" i="81"/>
  <c r="DA113" i="80"/>
  <c r="CC113" i="11"/>
  <c r="CB113" i="80"/>
  <c r="G159" i="80"/>
  <c r="G160" i="80" s="1"/>
  <c r="O159" i="80"/>
  <c r="O160" i="80" s="1"/>
  <c r="AD159" i="81"/>
  <c r="CM113" i="80"/>
  <c r="CQ113" i="80"/>
  <c r="CU113" i="80"/>
  <c r="CP79" i="81"/>
  <c r="CT79" i="81"/>
  <c r="CX79" i="81"/>
  <c r="CN96" i="81"/>
  <c r="CR96" i="81"/>
  <c r="CV96" i="81"/>
  <c r="CL113" i="81"/>
  <c r="CP113" i="81"/>
  <c r="CT113" i="81"/>
  <c r="CX113" i="81"/>
  <c r="CL78" i="11"/>
  <c r="CE78" i="11"/>
  <c r="CM78" i="11"/>
  <c r="CV95" i="80"/>
  <c r="CH95" i="80"/>
  <c r="CN95" i="11"/>
  <c r="CZ95" i="11"/>
  <c r="CT95" i="80"/>
  <c r="CU95" i="80"/>
  <c r="CZ95" i="80"/>
  <c r="CY95" i="80"/>
  <c r="CB95" i="80"/>
  <c r="CC95" i="80"/>
  <c r="CY112" i="11"/>
  <c r="CI66" i="81"/>
  <c r="CF78" i="11"/>
  <c r="CS78" i="11"/>
  <c r="DD78" i="80"/>
  <c r="CE112" i="11"/>
  <c r="J145" i="50"/>
  <c r="AG159" i="80"/>
  <c r="DD112" i="81"/>
  <c r="CA66" i="81"/>
  <c r="DC65" i="81"/>
  <c r="CK64" i="81"/>
  <c r="DG78" i="11"/>
  <c r="DE78" i="11"/>
  <c r="CW78" i="11"/>
  <c r="CV78" i="11"/>
  <c r="DA78" i="80"/>
  <c r="CY78" i="80"/>
  <c r="CQ78" i="80"/>
  <c r="CV78" i="80"/>
  <c r="CN78" i="80"/>
  <c r="CF95" i="11"/>
  <c r="CQ95" i="80"/>
  <c r="DB95" i="80"/>
  <c r="DC95" i="80"/>
  <c r="DB67" i="80"/>
  <c r="I125" i="11"/>
  <c r="E125" i="80"/>
  <c r="J91" i="81"/>
  <c r="I108" i="81"/>
  <c r="AB64" i="67"/>
  <c r="L56" i="67"/>
  <c r="G63" i="67"/>
  <c r="J56" i="67"/>
  <c r="J56" i="56"/>
  <c r="F60" i="56"/>
  <c r="F60" i="67"/>
  <c r="C58" i="56"/>
  <c r="C58" i="67"/>
  <c r="B56" i="56"/>
  <c r="B56" i="67"/>
  <c r="BZ112" i="80"/>
  <c r="CD112" i="80"/>
  <c r="BY78" i="81"/>
  <c r="CK78" i="81"/>
  <c r="AQ125" i="81"/>
  <c r="DG63" i="80"/>
  <c r="BZ112" i="81"/>
  <c r="BT142" i="81"/>
  <c r="CB78" i="81"/>
  <c r="BZ95" i="81"/>
  <c r="CD95" i="81"/>
  <c r="DC112" i="81"/>
  <c r="CI65" i="81"/>
  <c r="DG65" i="80"/>
  <c r="BT125" i="80"/>
  <c r="DG64" i="81"/>
  <c r="DF63" i="81"/>
  <c r="DE62" i="81"/>
  <c r="DE58" i="81"/>
  <c r="DG56" i="81"/>
  <c r="DF51" i="81"/>
  <c r="DG48" i="81"/>
  <c r="DG44" i="81"/>
  <c r="DF43" i="81"/>
  <c r="DE42" i="81"/>
  <c r="DF39" i="81"/>
  <c r="DE38" i="81"/>
  <c r="DG35" i="81"/>
  <c r="DF30" i="81"/>
  <c r="DE29" i="81"/>
  <c r="DG27" i="81"/>
  <c r="DG23" i="81"/>
  <c r="DF22" i="81"/>
  <c r="DE21" i="81"/>
  <c r="DE17" i="81"/>
  <c r="DE53" i="81"/>
  <c r="DF33" i="81"/>
  <c r="DE28" i="81"/>
  <c r="DE24" i="81"/>
  <c r="CN112" i="80"/>
  <c r="CR112" i="80"/>
  <c r="CV112" i="80"/>
  <c r="CO78" i="81"/>
  <c r="CW78" i="81"/>
  <c r="CQ95" i="81"/>
  <c r="CU95" i="81"/>
  <c r="CO112" i="81"/>
  <c r="CS112" i="81"/>
  <c r="CM78" i="81"/>
  <c r="CQ78" i="81"/>
  <c r="CO95" i="81"/>
  <c r="CS95" i="81"/>
  <c r="CW95" i="81"/>
  <c r="CM112" i="81"/>
  <c r="CQ112" i="81"/>
  <c r="CU112" i="81"/>
  <c r="BT159" i="11"/>
  <c r="AK91" i="81"/>
  <c r="D62" i="67"/>
  <c r="E59" i="56"/>
  <c r="CJ66" i="81"/>
  <c r="K65" i="67"/>
  <c r="BY67" i="81"/>
  <c r="DA66" i="81"/>
  <c r="CF66" i="81"/>
  <c r="CB66" i="81"/>
  <c r="CE65" i="81"/>
  <c r="CA65" i="81"/>
  <c r="CY64" i="81"/>
  <c r="CH64" i="81"/>
  <c r="DE38" i="80"/>
  <c r="DE66" i="81"/>
  <c r="M65" i="56"/>
  <c r="M65" i="67"/>
  <c r="L62" i="56"/>
  <c r="L62" i="67"/>
  <c r="K59" i="56"/>
  <c r="K59" i="67"/>
  <c r="J61" i="56"/>
  <c r="J61" i="67"/>
  <c r="I59" i="56"/>
  <c r="I59" i="67"/>
  <c r="H57" i="56"/>
  <c r="H57" i="67"/>
  <c r="H62" i="56"/>
  <c r="H62" i="67"/>
  <c r="G59" i="56"/>
  <c r="G59" i="67"/>
  <c r="F61" i="56"/>
  <c r="F61" i="67"/>
  <c r="F57" i="56"/>
  <c r="F57" i="67"/>
  <c r="E65" i="56"/>
  <c r="E65" i="67"/>
  <c r="D57" i="56"/>
  <c r="D57" i="67"/>
  <c r="C59" i="56"/>
  <c r="C59" i="67"/>
  <c r="C65" i="56"/>
  <c r="C65" i="67"/>
  <c r="B61" i="56"/>
  <c r="B61" i="67"/>
  <c r="B57" i="56"/>
  <c r="B57" i="67"/>
  <c r="AI64" i="56"/>
  <c r="AI64" i="67"/>
  <c r="AE64" i="67"/>
  <c r="AE64" i="56"/>
  <c r="CQ124" i="80"/>
  <c r="CJ124" i="11"/>
  <c r="DA124" i="80"/>
  <c r="R142" i="81"/>
  <c r="BI108" i="81"/>
  <c r="AI142" i="80"/>
  <c r="CG124" i="11"/>
  <c r="DD124" i="11"/>
  <c r="CK124" i="11"/>
  <c r="CH124" i="80"/>
  <c r="CY124" i="80"/>
  <c r="CB124" i="80"/>
  <c r="CA90" i="81"/>
  <c r="CE90" i="81"/>
  <c r="CI90" i="81"/>
  <c r="CZ90" i="81"/>
  <c r="DD90" i="81"/>
  <c r="CB90" i="81"/>
  <c r="CF90" i="81"/>
  <c r="CD107" i="81"/>
  <c r="CH107" i="81"/>
  <c r="CY107" i="81"/>
  <c r="DC107" i="81"/>
  <c r="CA107" i="81"/>
  <c r="CE107" i="81"/>
  <c r="CI107" i="81"/>
  <c r="BY124" i="81"/>
  <c r="CC124" i="81"/>
  <c r="CK124" i="81"/>
  <c r="DB124" i="81"/>
  <c r="BZ124" i="81"/>
  <c r="CD124" i="81"/>
  <c r="CH124" i="81"/>
  <c r="CY124" i="81"/>
  <c r="DC124" i="81"/>
  <c r="CN124" i="80"/>
  <c r="CR124" i="80"/>
  <c r="DA123" i="11"/>
  <c r="BY89" i="81"/>
  <c r="CC89" i="81"/>
  <c r="CB106" i="81"/>
  <c r="CF106" i="81"/>
  <c r="CJ106" i="81"/>
  <c r="CZ123" i="81"/>
  <c r="CT123" i="80"/>
  <c r="CW89" i="81"/>
  <c r="CM106" i="81"/>
  <c r="CQ106" i="81"/>
  <c r="CU106" i="81"/>
  <c r="CO123" i="81"/>
  <c r="BY123" i="80"/>
  <c r="CG106" i="81"/>
  <c r="DB106" i="81"/>
  <c r="DF64" i="81"/>
  <c r="DE63" i="81"/>
  <c r="DF52" i="81"/>
  <c r="DE51" i="81"/>
  <c r="DG49" i="81"/>
  <c r="DF40" i="81"/>
  <c r="DE39" i="81"/>
  <c r="DG28" i="81"/>
  <c r="DF27" i="81"/>
  <c r="DG16" i="81"/>
  <c r="DF65" i="80"/>
  <c r="AC159" i="11"/>
  <c r="DE123" i="80"/>
  <c r="AI91" i="81"/>
  <c r="DF106" i="81"/>
  <c r="CU40" i="81"/>
  <c r="CR43" i="81"/>
  <c r="CQ52" i="81"/>
  <c r="CP53" i="81"/>
  <c r="CX57" i="81"/>
  <c r="CM64" i="81"/>
  <c r="CV67" i="81"/>
  <c r="CF42" i="80"/>
  <c r="CH42" i="80"/>
  <c r="CZ122" i="11"/>
  <c r="CT17" i="81"/>
  <c r="CV19" i="81"/>
  <c r="CQ28" i="81"/>
  <c r="CN51" i="81"/>
  <c r="CM52" i="81"/>
  <c r="CE122" i="80"/>
  <c r="CN23" i="81"/>
  <c r="CV27" i="81"/>
  <c r="CS34" i="81"/>
  <c r="CS38" i="81"/>
  <c r="CH122" i="80"/>
  <c r="CD122" i="80"/>
  <c r="AJ142" i="81"/>
  <c r="AJ91" i="81"/>
  <c r="BT125" i="81"/>
  <c r="H163" i="49"/>
  <c r="H164" i="49" s="1"/>
  <c r="DB122" i="11"/>
  <c r="DA122" i="80"/>
  <c r="DG122" i="80"/>
  <c r="AH142" i="80"/>
  <c r="L59" i="56"/>
  <c r="L59" i="67"/>
  <c r="AD163" i="49"/>
  <c r="AD164" i="49" s="1"/>
  <c r="AI163" i="50"/>
  <c r="CF122" i="80"/>
  <c r="J125" i="80"/>
  <c r="CA122" i="80"/>
  <c r="CA122" i="11"/>
  <c r="AY159" i="11"/>
  <c r="N163" i="50"/>
  <c r="N164" i="50" s="1"/>
  <c r="N165" i="50" s="1"/>
  <c r="N125" i="80"/>
  <c r="DB88" i="81"/>
  <c r="CH122" i="81"/>
  <c r="L125" i="81"/>
  <c r="CE122" i="81"/>
  <c r="AT125" i="81"/>
  <c r="DG29" i="81"/>
  <c r="BU142" i="81"/>
  <c r="BT91" i="81"/>
  <c r="F63" i="56"/>
  <c r="F63" i="67"/>
  <c r="CY88" i="81"/>
  <c r="DB105" i="81"/>
  <c r="D163" i="49"/>
  <c r="D164" i="49" s="1"/>
  <c r="CY60" i="80"/>
  <c r="BZ41" i="80"/>
  <c r="CZ51" i="80"/>
  <c r="DD122" i="80"/>
  <c r="CI122" i="11"/>
  <c r="BU159" i="80"/>
  <c r="BT142" i="80"/>
  <c r="L159" i="11"/>
  <c r="D159" i="11"/>
  <c r="O26" i="55"/>
  <c r="S26" i="55"/>
  <c r="W26" i="55"/>
  <c r="L163" i="49"/>
  <c r="L164" i="49" s="1"/>
  <c r="AC163" i="49"/>
  <c r="AC164" i="49" s="1"/>
  <c r="CL38" i="80"/>
  <c r="CP39" i="80"/>
  <c r="CL42" i="80"/>
  <c r="CL48" i="80"/>
  <c r="CL50" i="80"/>
  <c r="CP52" i="80"/>
  <c r="CP60" i="80"/>
  <c r="CT60" i="80"/>
  <c r="CT61" i="80"/>
  <c r="CL64" i="80"/>
  <c r="CP64" i="80"/>
  <c r="CT64" i="80"/>
  <c r="CW67" i="80"/>
  <c r="CU122" i="80"/>
  <c r="CO122" i="80"/>
  <c r="CS122" i="80"/>
  <c r="CW122" i="80"/>
  <c r="CP88" i="81"/>
  <c r="CT122" i="81"/>
  <c r="CR88" i="81"/>
  <c r="CX105" i="81"/>
  <c r="CN122" i="81"/>
  <c r="K125" i="80"/>
  <c r="CY121" i="80"/>
  <c r="AQ142" i="80"/>
  <c r="CF65" i="80"/>
  <c r="BZ64" i="80"/>
  <c r="CZ65" i="81"/>
  <c r="DC64" i="81"/>
  <c r="L61" i="56"/>
  <c r="L61" i="67"/>
  <c r="L57" i="56"/>
  <c r="L57" i="67"/>
  <c r="J62" i="56"/>
  <c r="J62" i="67"/>
  <c r="I65" i="56"/>
  <c r="I65" i="67"/>
  <c r="F62" i="56"/>
  <c r="F62" i="67"/>
  <c r="D61" i="56"/>
  <c r="D61" i="67"/>
  <c r="B62" i="56"/>
  <c r="B62" i="67"/>
  <c r="BR142" i="80"/>
  <c r="DD87" i="81"/>
  <c r="AS142" i="81"/>
  <c r="AR159" i="81"/>
  <c r="DF58" i="80"/>
  <c r="G163" i="49"/>
  <c r="G164" i="49" s="1"/>
  <c r="CQ121" i="80"/>
  <c r="X91" i="81"/>
  <c r="CV87" i="81"/>
  <c r="CL104" i="81"/>
  <c r="CX104" i="81"/>
  <c r="P159" i="81"/>
  <c r="CL87" i="81"/>
  <c r="CX87" i="81"/>
  <c r="CL121" i="81"/>
  <c r="CP121" i="81"/>
  <c r="BI142" i="81"/>
  <c r="BC159" i="81"/>
  <c r="CD121" i="11"/>
  <c r="CI121" i="11"/>
  <c r="CK121" i="11"/>
  <c r="BZ87" i="81"/>
  <c r="CH87" i="81"/>
  <c r="CE104" i="81"/>
  <c r="CJ104" i="81"/>
  <c r="DA104" i="81"/>
  <c r="CB104" i="81"/>
  <c r="CF104" i="81"/>
  <c r="CI104" i="81"/>
  <c r="CZ104" i="81"/>
  <c r="BZ121" i="81"/>
  <c r="CE121" i="81"/>
  <c r="CJ121" i="81"/>
  <c r="DB121" i="81"/>
  <c r="CC121" i="81"/>
  <c r="CI121" i="81"/>
  <c r="DC121" i="81"/>
  <c r="DG67" i="81"/>
  <c r="DF62" i="81"/>
  <c r="DE45" i="81"/>
  <c r="DG43" i="81"/>
  <c r="DF38" i="81"/>
  <c r="DG34" i="81"/>
  <c r="DF17" i="81"/>
  <c r="DE16" i="81"/>
  <c r="CB120" i="80"/>
  <c r="F125" i="80"/>
  <c r="CJ120" i="81"/>
  <c r="AY125" i="81"/>
  <c r="DF103" i="81"/>
  <c r="AJ108" i="81"/>
  <c r="DG120" i="81"/>
  <c r="BV125" i="81"/>
  <c r="DG120" i="11"/>
  <c r="M57" i="67"/>
  <c r="M57" i="56"/>
  <c r="DF63" i="80"/>
  <c r="AH51" i="49"/>
  <c r="DE45" i="80"/>
  <c r="CA86" i="81"/>
  <c r="AP91" i="81"/>
  <c r="CF103" i="81"/>
  <c r="J108" i="81"/>
  <c r="AJ159" i="11"/>
  <c r="O108" i="81"/>
  <c r="CH120" i="11"/>
  <c r="L125" i="11"/>
  <c r="CJ120" i="11"/>
  <c r="BY120" i="80"/>
  <c r="AN125" i="80"/>
  <c r="CK120" i="80"/>
  <c r="CA41" i="80"/>
  <c r="AK142" i="80"/>
  <c r="AJ163" i="50"/>
  <c r="AN159" i="81"/>
  <c r="BV159" i="11"/>
  <c r="AR125" i="11"/>
  <c r="AJ142" i="11"/>
  <c r="H125" i="81"/>
  <c r="G142" i="81"/>
  <c r="F159" i="81"/>
  <c r="D142" i="11"/>
  <c r="J159" i="11"/>
  <c r="DF61" i="81"/>
  <c r="DE60" i="81"/>
  <c r="DG50" i="81"/>
  <c r="DE31" i="81"/>
  <c r="DE19" i="81"/>
  <c r="DE65" i="80"/>
  <c r="DE64" i="80"/>
  <c r="DE63" i="80"/>
  <c r="BN91" i="81"/>
  <c r="CV53" i="81"/>
  <c r="CV57" i="81"/>
  <c r="N125" i="11"/>
  <c r="AD163" i="50"/>
  <c r="CB42" i="80"/>
  <c r="CE119" i="11"/>
  <c r="CZ85" i="81"/>
  <c r="DD85" i="81"/>
  <c r="BZ102" i="81"/>
  <c r="CD102" i="81"/>
  <c r="DC102" i="81"/>
  <c r="DA119" i="11"/>
  <c r="BP125" i="11"/>
  <c r="CF119" i="11"/>
  <c r="CA51" i="80"/>
  <c r="CA85" i="81"/>
  <c r="CI85" i="81"/>
  <c r="CH102" i="81"/>
  <c r="CY102" i="81"/>
  <c r="BY119" i="81"/>
  <c r="CC119" i="81"/>
  <c r="CG119" i="81"/>
  <c r="DB119" i="81"/>
  <c r="DF37" i="80"/>
  <c r="DG51" i="81"/>
  <c r="AJ51" i="49"/>
  <c r="BV108" i="81"/>
  <c r="DG102" i="81"/>
  <c r="DE119" i="11"/>
  <c r="L64" i="56"/>
  <c r="L64" i="67"/>
  <c r="B58" i="67"/>
  <c r="B58" i="56"/>
  <c r="AC65" i="67"/>
  <c r="AC65" i="56"/>
  <c r="DD119" i="80"/>
  <c r="CY119" i="11"/>
  <c r="BT142" i="11"/>
  <c r="AR125" i="81"/>
  <c r="AE125" i="81"/>
  <c r="AY142" i="81"/>
  <c r="AB125" i="81"/>
  <c r="CD119" i="11"/>
  <c r="AR159" i="11"/>
  <c r="C163" i="50"/>
  <c r="C164" i="50" s="1"/>
  <c r="C165" i="50" s="1"/>
  <c r="J163" i="50"/>
  <c r="J164" i="50" s="1"/>
  <c r="J165" i="50" s="1"/>
  <c r="AO159" i="80"/>
  <c r="AO160" i="80" s="1"/>
  <c r="CH22" i="81"/>
  <c r="CZ23" i="81"/>
  <c r="CG67" i="80"/>
  <c r="CI65" i="80"/>
  <c r="CE65" i="80"/>
  <c r="CC64" i="80"/>
  <c r="DA67" i="81"/>
  <c r="CE66" i="81"/>
  <c r="CD65" i="81"/>
  <c r="BZ65" i="81"/>
  <c r="CC64" i="81"/>
  <c r="BY64" i="81"/>
  <c r="AT125" i="11"/>
  <c r="CD94" i="81"/>
  <c r="CY77" i="81"/>
  <c r="BZ94" i="81"/>
  <c r="D108" i="81"/>
  <c r="AW159" i="11"/>
  <c r="BV125" i="80"/>
  <c r="CH111" i="11"/>
  <c r="BZ77" i="81"/>
  <c r="BY94" i="81"/>
  <c r="AE145" i="50"/>
  <c r="AH142" i="11"/>
  <c r="AC142" i="11"/>
  <c r="BV125" i="11"/>
  <c r="BY111" i="11"/>
  <c r="BY77" i="81"/>
  <c r="AN91" i="81"/>
  <c r="AY125" i="80"/>
  <c r="DG77" i="81"/>
  <c r="BQ108" i="81"/>
  <c r="BU142" i="11"/>
  <c r="CI111" i="80"/>
  <c r="K159" i="80"/>
  <c r="K160" i="80" s="1"/>
  <c r="AF159" i="80"/>
  <c r="AS159" i="80"/>
  <c r="AS160" i="80" s="1"/>
  <c r="CA19" i="81"/>
  <c r="CK21" i="81"/>
  <c r="DJ21" i="81" s="1"/>
  <c r="CA23" i="81"/>
  <c r="CF24" i="81"/>
  <c r="CF111" i="81"/>
  <c r="DE111" i="80"/>
  <c r="AT142" i="11"/>
  <c r="AX142" i="11"/>
  <c r="AX125" i="80"/>
  <c r="AC159" i="80"/>
  <c r="AP159" i="80"/>
  <c r="AP160" i="80" s="1"/>
  <c r="AT159" i="80"/>
  <c r="AT160" i="80" s="1"/>
  <c r="BS91" i="81"/>
  <c r="G108" i="81"/>
  <c r="AF108" i="81"/>
  <c r="AO108" i="81"/>
  <c r="E142" i="81"/>
  <c r="D159" i="81"/>
  <c r="AC159" i="81"/>
  <c r="AI159" i="81"/>
  <c r="BU159" i="81"/>
  <c r="CA111" i="11"/>
  <c r="CJ94" i="81"/>
  <c r="CG111" i="80"/>
  <c r="AD142" i="80"/>
  <c r="AU142" i="80"/>
  <c r="D142" i="81"/>
  <c r="H142" i="81"/>
  <c r="L142" i="81"/>
  <c r="AG142" i="81"/>
  <c r="AT142" i="81"/>
  <c r="AX142" i="81"/>
  <c r="BO142" i="81"/>
  <c r="C159" i="81"/>
  <c r="G159" i="81"/>
  <c r="AO159" i="81"/>
  <c r="AS159" i="81"/>
  <c r="AW159" i="81"/>
  <c r="BN159" i="81"/>
  <c r="BR159" i="81"/>
  <c r="AJ159" i="80"/>
  <c r="AV142" i="11"/>
  <c r="AK108" i="81"/>
  <c r="BU125" i="81"/>
  <c r="CN46" i="80"/>
  <c r="CR46" i="80"/>
  <c r="CV46" i="80"/>
  <c r="CN50" i="80"/>
  <c r="CR50" i="80"/>
  <c r="CV50" i="80"/>
  <c r="CN51" i="80"/>
  <c r="CR51" i="80"/>
  <c r="CR52" i="80"/>
  <c r="CR53" i="80"/>
  <c r="CV53" i="80"/>
  <c r="CN57" i="80"/>
  <c r="CN58" i="80"/>
  <c r="CR58" i="80"/>
  <c r="CN59" i="80"/>
  <c r="CN60" i="80"/>
  <c r="CR60" i="80"/>
  <c r="CV60" i="80"/>
  <c r="CV61" i="80"/>
  <c r="CN62" i="80"/>
  <c r="CV62" i="80"/>
  <c r="CV63" i="80"/>
  <c r="CN64" i="80"/>
  <c r="CN65" i="80"/>
  <c r="CR65" i="80"/>
  <c r="CM67" i="80"/>
  <c r="CQ67" i="80"/>
  <c r="CS16" i="81"/>
  <c r="T125" i="81"/>
  <c r="V142" i="81"/>
  <c r="T159" i="81"/>
  <c r="X159" i="81"/>
  <c r="BC91" i="81"/>
  <c r="BA108" i="81"/>
  <c r="BC125" i="81"/>
  <c r="BA142" i="81"/>
  <c r="BM142" i="81"/>
  <c r="BG159" i="81"/>
  <c r="BK159" i="81"/>
  <c r="X163" i="50"/>
  <c r="X164" i="50" s="1"/>
  <c r="X165" i="50" s="1"/>
  <c r="AJ63" i="56"/>
  <c r="AJ63" i="67"/>
  <c r="P163" i="50"/>
  <c r="P164" i="50" s="1"/>
  <c r="P165" i="50" s="1"/>
  <c r="AW159" i="80"/>
  <c r="AW160" i="80" s="1"/>
  <c r="AF125" i="81"/>
  <c r="F142" i="81"/>
  <c r="AN142" i="81"/>
  <c r="AQ159" i="81"/>
  <c r="AU125" i="11"/>
  <c r="E142" i="11"/>
  <c r="AV159" i="11"/>
  <c r="CK118" i="80"/>
  <c r="DA65" i="80"/>
  <c r="CZ66" i="81"/>
  <c r="G159" i="11"/>
  <c r="AZ159" i="11"/>
  <c r="AB163" i="49"/>
  <c r="AB164" i="49" s="1"/>
  <c r="CC63" i="81"/>
  <c r="DD61" i="81"/>
  <c r="DB59" i="81"/>
  <c r="CZ57" i="81"/>
  <c r="CI57" i="81"/>
  <c r="CD56" i="81"/>
  <c r="CH52" i="81"/>
  <c r="CJ50" i="81"/>
  <c r="CY48" i="81"/>
  <c r="CH44" i="81"/>
  <c r="CF42" i="81"/>
  <c r="DA38" i="81"/>
  <c r="CH34" i="81"/>
  <c r="DB33" i="81"/>
  <c r="BY33" i="81"/>
  <c r="CJ32" i="81"/>
  <c r="CZ31" i="81"/>
  <c r="CE31" i="81"/>
  <c r="DC30" i="81"/>
  <c r="CD17" i="81"/>
  <c r="CE30" i="81"/>
  <c r="CI30" i="81"/>
  <c r="CZ30" i="81"/>
  <c r="CF31" i="81"/>
  <c r="BZ33" i="81"/>
  <c r="CG64" i="80"/>
  <c r="CK67" i="81"/>
  <c r="DD65" i="81"/>
  <c r="BU142" i="80"/>
  <c r="DF67" i="81"/>
  <c r="DG60" i="81"/>
  <c r="DG52" i="81"/>
  <c r="DE46" i="81"/>
  <c r="DG40" i="81"/>
  <c r="DE33" i="81"/>
  <c r="DG31" i="81"/>
  <c r="DG19" i="81"/>
  <c r="DF18" i="81"/>
  <c r="DG59" i="81"/>
  <c r="DF42" i="81"/>
  <c r="DE32" i="81"/>
  <c r="DG22" i="81"/>
  <c r="BT108" i="81"/>
  <c r="R159" i="80"/>
  <c r="R160" i="80" s="1"/>
  <c r="CF35" i="81"/>
  <c r="BZ43" i="81"/>
  <c r="DB50" i="81"/>
  <c r="CH51" i="81"/>
  <c r="CH59" i="81"/>
  <c r="DD60" i="81"/>
  <c r="AF91" i="81"/>
  <c r="CJ67" i="80"/>
  <c r="CF67" i="80"/>
  <c r="DG62" i="81"/>
  <c r="DE52" i="81"/>
  <c r="DE48" i="81"/>
  <c r="DG42" i="81"/>
  <c r="DF41" i="81"/>
  <c r="DE40" i="81"/>
  <c r="DF36" i="81"/>
  <c r="DF32" i="81"/>
  <c r="DF24" i="81"/>
  <c r="DE23" i="81"/>
  <c r="DG17" i="81"/>
  <c r="CG49" i="80"/>
  <c r="CI117" i="81"/>
  <c r="AX125" i="81"/>
  <c r="DC58" i="80"/>
  <c r="I163" i="50"/>
  <c r="I164" i="50" s="1"/>
  <c r="I165" i="50" s="1"/>
  <c r="AR91" i="81"/>
  <c r="AV125" i="80"/>
  <c r="H159" i="80"/>
  <c r="H160" i="80" s="1"/>
  <c r="CH39" i="80"/>
  <c r="CK117" i="11"/>
  <c r="BO142" i="80"/>
  <c r="D142" i="80"/>
  <c r="H142" i="80"/>
  <c r="L142" i="80"/>
  <c r="AC142" i="80"/>
  <c r="AG142" i="80"/>
  <c r="AT142" i="80"/>
  <c r="AX142" i="80"/>
  <c r="CH23" i="81"/>
  <c r="CJ23" i="81"/>
  <c r="K142" i="81"/>
  <c r="O142" i="81"/>
  <c r="AF142" i="81"/>
  <c r="AW142" i="81"/>
  <c r="N159" i="81"/>
  <c r="AE159" i="81"/>
  <c r="AV159" i="81"/>
  <c r="CZ64" i="80"/>
  <c r="CD64" i="80"/>
  <c r="CB67" i="80"/>
  <c r="CI67" i="81"/>
  <c r="AJ145" i="50"/>
  <c r="J163" i="49"/>
  <c r="J164" i="49" s="1"/>
  <c r="DB56" i="80"/>
  <c r="CE42" i="80"/>
  <c r="I142" i="11"/>
  <c r="AX159" i="11"/>
  <c r="AU142" i="81"/>
  <c r="AJ125" i="80"/>
  <c r="DE44" i="80"/>
  <c r="CD62" i="80"/>
  <c r="BZ62" i="80"/>
  <c r="BZ61" i="80"/>
  <c r="CH60" i="80"/>
  <c r="CD60" i="80"/>
  <c r="CH58" i="80"/>
  <c r="CC59" i="80"/>
  <c r="CD61" i="81"/>
  <c r="BZ61" i="81"/>
  <c r="CG60" i="81"/>
  <c r="CJ59" i="81"/>
  <c r="CB59" i="81"/>
  <c r="CE58" i="81"/>
  <c r="CD57" i="81"/>
  <c r="DB56" i="81"/>
  <c r="BY56" i="81"/>
  <c r="DB52" i="81"/>
  <c r="CK52" i="81"/>
  <c r="CG52" i="81"/>
  <c r="CB51" i="81"/>
  <c r="CZ50" i="81"/>
  <c r="DC49" i="81"/>
  <c r="CH49" i="81"/>
  <c r="CK48" i="81"/>
  <c r="CI46" i="81"/>
  <c r="CA46" i="81"/>
  <c r="CH45" i="81"/>
  <c r="DB44" i="81"/>
  <c r="CK44" i="81"/>
  <c r="DJ44" i="81" s="1"/>
  <c r="CZ42" i="81"/>
  <c r="CH41" i="81"/>
  <c r="CE17" i="81"/>
  <c r="CB30" i="81"/>
  <c r="CF30" i="81"/>
  <c r="AD108" i="81"/>
  <c r="CH67" i="80"/>
  <c r="CD67" i="80"/>
  <c r="BK91" i="81"/>
  <c r="CL100" i="81"/>
  <c r="CL83" i="81"/>
  <c r="P91" i="81"/>
  <c r="CP83" i="81"/>
  <c r="T91" i="81"/>
  <c r="CX83" i="81"/>
  <c r="AB91" i="81"/>
  <c r="CN100" i="81"/>
  <c r="R108" i="81"/>
  <c r="CV100" i="81"/>
  <c r="Z108" i="81"/>
  <c r="CR83" i="81"/>
  <c r="BG91" i="81"/>
  <c r="CP100" i="81"/>
  <c r="BE108" i="81"/>
  <c r="BM108" i="81"/>
  <c r="CX100" i="81"/>
  <c r="CR117" i="81"/>
  <c r="BG125" i="81"/>
  <c r="CV117" i="81"/>
  <c r="BK125" i="81"/>
  <c r="CF48" i="80"/>
  <c r="P125" i="81"/>
  <c r="CP117" i="81"/>
  <c r="DE67" i="81"/>
  <c r="DG61" i="81"/>
  <c r="DF60" i="81"/>
  <c r="DE59" i="81"/>
  <c r="DG57" i="81"/>
  <c r="DG53" i="81"/>
  <c r="DF48" i="81"/>
  <c r="DG45" i="81"/>
  <c r="DF44" i="81"/>
  <c r="DE43" i="81"/>
  <c r="DG41" i="81"/>
  <c r="DG36" i="81"/>
  <c r="DF35" i="81"/>
  <c r="DE34" i="81"/>
  <c r="DG32" i="81"/>
  <c r="DF31" i="81"/>
  <c r="DG24" i="81"/>
  <c r="DF23" i="81"/>
  <c r="DE22" i="81"/>
  <c r="DG20" i="81"/>
  <c r="DF19" i="81"/>
  <c r="DE18" i="81"/>
  <c r="DE65" i="81"/>
  <c r="DG63" i="81"/>
  <c r="DE61" i="81"/>
  <c r="DF58" i="81"/>
  <c r="DF46" i="81"/>
  <c r="DE41" i="81"/>
  <c r="DG39" i="81"/>
  <c r="DE36" i="81"/>
  <c r="DF29" i="81"/>
  <c r="DF21" i="81"/>
  <c r="DE20" i="81"/>
  <c r="CU17" i="81"/>
  <c r="CT18" i="81"/>
  <c r="CO19" i="81"/>
  <c r="CN20" i="81"/>
  <c r="CM21" i="81"/>
  <c r="CL22" i="81"/>
  <c r="CT22" i="81"/>
  <c r="CS23" i="81"/>
  <c r="CR24" i="81"/>
  <c r="CO27" i="81"/>
  <c r="CN28" i="81"/>
  <c r="CM29" i="81"/>
  <c r="CL30" i="81"/>
  <c r="CT30" i="81"/>
  <c r="CW31" i="81"/>
  <c r="CV32" i="81"/>
  <c r="CU33" i="81"/>
  <c r="CX34" i="81"/>
  <c r="CW35" i="81"/>
  <c r="CV36" i="81"/>
  <c r="CQ37" i="81"/>
  <c r="CX38" i="81"/>
  <c r="CW39" i="81"/>
  <c r="CR40" i="81"/>
  <c r="CU41" i="81"/>
  <c r="CT42" i="81"/>
  <c r="CO43" i="81"/>
  <c r="CN44" i="81"/>
  <c r="CM45" i="81"/>
  <c r="CL46" i="81"/>
  <c r="CT46" i="81"/>
  <c r="CV48" i="81"/>
  <c r="CU49" i="81"/>
  <c r="CP50" i="81"/>
  <c r="CS51" i="81"/>
  <c r="CW51" i="81"/>
  <c r="CN52" i="81"/>
  <c r="CR52" i="81"/>
  <c r="CV52" i="81"/>
  <c r="CQ53" i="81"/>
  <c r="CN56" i="81"/>
  <c r="CR56" i="81"/>
  <c r="CV56" i="81"/>
  <c r="CM57" i="81"/>
  <c r="CQ57" i="81"/>
  <c r="CU57" i="81"/>
  <c r="CL58" i="81"/>
  <c r="CP58" i="81"/>
  <c r="CT58" i="81"/>
  <c r="CX58" i="81"/>
  <c r="CO59" i="81"/>
  <c r="CS59" i="81"/>
  <c r="CW59" i="81"/>
  <c r="CN60" i="81"/>
  <c r="CR60" i="81"/>
  <c r="CV60" i="81"/>
  <c r="CM61" i="81"/>
  <c r="CQ61" i="81"/>
  <c r="CU61" i="81"/>
  <c r="CL62" i="81"/>
  <c r="CP62" i="81"/>
  <c r="CT62" i="81"/>
  <c r="CX62" i="81"/>
  <c r="CO63" i="81"/>
  <c r="CS63" i="81"/>
  <c r="CW63" i="81"/>
  <c r="CN64" i="81"/>
  <c r="CR64" i="81"/>
  <c r="CV64" i="81"/>
  <c r="CM65" i="81"/>
  <c r="CQ65" i="81"/>
  <c r="CU65" i="81"/>
  <c r="CL66" i="81"/>
  <c r="CP66" i="81"/>
  <c r="CT66" i="81"/>
  <c r="CX66" i="81"/>
  <c r="CO67" i="81"/>
  <c r="CS67" i="81"/>
  <c r="CW67" i="81"/>
  <c r="CQ17" i="81"/>
  <c r="CP18" i="81"/>
  <c r="CW19" i="81"/>
  <c r="CV20" i="81"/>
  <c r="CU21" i="81"/>
  <c r="CX22" i="81"/>
  <c r="CW23" i="81"/>
  <c r="CV24" i="81"/>
  <c r="CS27" i="81"/>
  <c r="CR28" i="81"/>
  <c r="CU29" i="81"/>
  <c r="CX30" i="81"/>
  <c r="CS31" i="81"/>
  <c r="CR32" i="81"/>
  <c r="CQ33" i="81"/>
  <c r="CT34" i="81"/>
  <c r="CS35" i="81"/>
  <c r="CR36" i="81"/>
  <c r="CU37" i="81"/>
  <c r="CT38" i="81"/>
  <c r="CS39" i="81"/>
  <c r="CV40" i="81"/>
  <c r="CQ41" i="81"/>
  <c r="CP42" i="81"/>
  <c r="CW43" i="81"/>
  <c r="CV44" i="81"/>
  <c r="CQ45" i="81"/>
  <c r="CP46" i="81"/>
  <c r="CN48" i="81"/>
  <c r="CM49" i="81"/>
  <c r="CL50" i="81"/>
  <c r="CX50" i="81"/>
  <c r="CU53" i="81"/>
  <c r="BZ82" i="81"/>
  <c r="AO91" i="81"/>
  <c r="CC82" i="81"/>
  <c r="CG82" i="81"/>
  <c r="CK82" i="81"/>
  <c r="BQ91" i="81"/>
  <c r="DB82" i="81"/>
  <c r="CA99" i="81"/>
  <c r="E108" i="81"/>
  <c r="CI99" i="81"/>
  <c r="M108" i="81"/>
  <c r="CJ99" i="81"/>
  <c r="AY108" i="81"/>
  <c r="CE116" i="81"/>
  <c r="I125" i="81"/>
  <c r="CI116" i="81"/>
  <c r="M125" i="81"/>
  <c r="CZ116" i="81"/>
  <c r="AD125" i="81"/>
  <c r="DA116" i="81"/>
  <c r="BP125" i="81"/>
  <c r="CL18" i="81"/>
  <c r="CX18" i="81"/>
  <c r="CS19" i="81"/>
  <c r="CR20" i="81"/>
  <c r="CQ21" i="81"/>
  <c r="CP22" i="81"/>
  <c r="CO23" i="81"/>
  <c r="CN24" i="81"/>
  <c r="CW27" i="81"/>
  <c r="CV28" i="81"/>
  <c r="CQ29" i="81"/>
  <c r="CP30" i="81"/>
  <c r="CO31" i="81"/>
  <c r="CN32" i="81"/>
  <c r="CM33" i="81"/>
  <c r="CL34" i="81"/>
  <c r="CP34" i="81"/>
  <c r="CO35" i="81"/>
  <c r="CN36" i="81"/>
  <c r="CM37" i="81"/>
  <c r="CL38" i="81"/>
  <c r="CP38" i="81"/>
  <c r="CO39" i="81"/>
  <c r="CN40" i="81"/>
  <c r="CM41" i="81"/>
  <c r="CL42" i="81"/>
  <c r="CX42" i="81"/>
  <c r="CS43" i="81"/>
  <c r="CR44" i="81"/>
  <c r="CU45" i="81"/>
  <c r="CX46" i="81"/>
  <c r="CR48" i="81"/>
  <c r="CQ49" i="81"/>
  <c r="CT50" i="81"/>
  <c r="CM53" i="81"/>
  <c r="AF145" i="50"/>
  <c r="AZ159" i="81"/>
  <c r="D125" i="81"/>
  <c r="AV108" i="81"/>
  <c r="BZ67" i="80"/>
  <c r="O67" i="80"/>
  <c r="CZ65" i="80"/>
  <c r="CH65" i="80"/>
  <c r="CD65" i="80"/>
  <c r="CB64" i="80"/>
  <c r="DD67" i="81"/>
  <c r="CE67" i="81"/>
  <c r="CA67" i="81"/>
  <c r="DC66" i="81"/>
  <c r="CH66" i="81"/>
  <c r="CD66" i="81"/>
  <c r="BZ66" i="81"/>
  <c r="DB65" i="81"/>
  <c r="CK65" i="81"/>
  <c r="CG65" i="81"/>
  <c r="BY65" i="81"/>
  <c r="CJ64" i="81"/>
  <c r="CF64" i="81"/>
  <c r="CB64" i="81"/>
  <c r="DG58" i="81"/>
  <c r="DG65" i="81"/>
  <c r="DF56" i="81"/>
  <c r="DE30" i="81"/>
  <c r="M61" i="56"/>
  <c r="M61" i="67"/>
  <c r="M62" i="56"/>
  <c r="M62" i="67"/>
  <c r="K61" i="56"/>
  <c r="K61" i="67"/>
  <c r="K57" i="56"/>
  <c r="K57" i="67"/>
  <c r="K62" i="56"/>
  <c r="K62" i="67"/>
  <c r="J59" i="67"/>
  <c r="J59" i="56"/>
  <c r="J65" i="56"/>
  <c r="J65" i="67"/>
  <c r="I61" i="56"/>
  <c r="I61" i="67"/>
  <c r="I57" i="56"/>
  <c r="I57" i="67"/>
  <c r="I62" i="67"/>
  <c r="I62" i="56"/>
  <c r="H59" i="56"/>
  <c r="H59" i="67"/>
  <c r="H65" i="56"/>
  <c r="H65" i="67"/>
  <c r="G61" i="56"/>
  <c r="G61" i="67"/>
  <c r="G57" i="56"/>
  <c r="G57" i="67"/>
  <c r="E57" i="56"/>
  <c r="E57" i="67"/>
  <c r="E62" i="56"/>
  <c r="E62" i="67"/>
  <c r="D65" i="56"/>
  <c r="D65" i="67"/>
  <c r="C61" i="56"/>
  <c r="C61" i="67"/>
  <c r="N62" i="67"/>
  <c r="C62" i="67"/>
  <c r="B59" i="67"/>
  <c r="N59" i="67"/>
  <c r="B59" i="56"/>
  <c r="AJ65" i="56"/>
  <c r="AJ65" i="67"/>
  <c r="AF65" i="56"/>
  <c r="AF65" i="67"/>
  <c r="AC64" i="56"/>
  <c r="AC64" i="67"/>
  <c r="BP142" i="11"/>
  <c r="J159" i="81"/>
  <c r="AO142" i="81"/>
  <c r="DG38" i="80"/>
  <c r="DG48" i="80"/>
  <c r="DG44" i="80"/>
  <c r="CA65" i="80"/>
  <c r="CY66" i="81"/>
  <c r="CD116" i="11"/>
  <c r="AI145" i="50"/>
  <c r="AE125" i="80"/>
  <c r="BV142" i="80"/>
  <c r="DF62" i="80"/>
  <c r="AB65" i="67"/>
  <c r="E61" i="67"/>
  <c r="B65" i="56"/>
  <c r="AR108" i="81"/>
  <c r="BZ65" i="80"/>
  <c r="H142" i="11"/>
  <c r="G125" i="80"/>
  <c r="C142" i="80"/>
  <c r="G142" i="80"/>
  <c r="AS142" i="80"/>
  <c r="F159" i="80"/>
  <c r="F160" i="80" s="1"/>
  <c r="J159" i="80"/>
  <c r="J160" i="80" s="1"/>
  <c r="AN159" i="80"/>
  <c r="AN160" i="80" s="1"/>
  <c r="AR159" i="80"/>
  <c r="AR160" i="80" s="1"/>
  <c r="AV159" i="80"/>
  <c r="AV160" i="80" s="1"/>
  <c r="CK28" i="81"/>
  <c r="DJ28" i="81" s="1"/>
  <c r="CB19" i="81"/>
  <c r="CA24" i="81"/>
  <c r="DD28" i="81"/>
  <c r="BN142" i="81"/>
  <c r="BR142" i="81"/>
  <c r="BQ159" i="81"/>
  <c r="AC125" i="80"/>
  <c r="CV59" i="80"/>
  <c r="DG66" i="81"/>
  <c r="DF65" i="81"/>
  <c r="DE64" i="81"/>
  <c r="DF57" i="81"/>
  <c r="DE56" i="81"/>
  <c r="DF53" i="81"/>
  <c r="DG46" i="81"/>
  <c r="DE35" i="81"/>
  <c r="DG33" i="81"/>
  <c r="DF28" i="81"/>
  <c r="DE27" i="81"/>
  <c r="DG21" i="81"/>
  <c r="DF20" i="81"/>
  <c r="DF16" i="81"/>
  <c r="CR56" i="80"/>
  <c r="CV58" i="80"/>
  <c r="CR62" i="80"/>
  <c r="CR63" i="80"/>
  <c r="CR64" i="80"/>
  <c r="CF64" i="80"/>
  <c r="CB65" i="80"/>
  <c r="CH64" i="80"/>
  <c r="CQ46" i="80"/>
  <c r="CU48" i="80"/>
  <c r="CQ49" i="80"/>
  <c r="CM51" i="80"/>
  <c r="CQ51" i="80"/>
  <c r="CU51" i="80"/>
  <c r="CU56" i="80"/>
  <c r="CU57" i="80"/>
  <c r="CM59" i="80"/>
  <c r="CQ59" i="80"/>
  <c r="CU59" i="80"/>
  <c r="CU60" i="80"/>
  <c r="CM63" i="80"/>
  <c r="CQ63" i="80"/>
  <c r="CU63" i="80"/>
  <c r="CQ64" i="80"/>
  <c r="CU64" i="80"/>
  <c r="CU42" i="81"/>
  <c r="CR65" i="81"/>
  <c r="CL67" i="81"/>
  <c r="Q142" i="80"/>
  <c r="AA159" i="80"/>
  <c r="AA160" i="80" s="1"/>
  <c r="V159" i="80"/>
  <c r="V160" i="80" s="1"/>
  <c r="BG142" i="80"/>
  <c r="BK142" i="80"/>
  <c r="T142" i="81"/>
  <c r="S142" i="81"/>
  <c r="W142" i="81"/>
  <c r="AA142" i="81"/>
  <c r="Q159" i="81"/>
  <c r="U159" i="81"/>
  <c r="Y159" i="81"/>
  <c r="BB142" i="81"/>
  <c r="BF142" i="81"/>
  <c r="BJ142" i="81"/>
  <c r="BI159" i="81"/>
  <c r="BD159" i="81"/>
  <c r="BH159" i="81"/>
  <c r="BL159" i="81"/>
  <c r="CN16" i="81"/>
  <c r="CR16" i="81"/>
  <c r="CV16" i="81"/>
  <c r="K163" i="49"/>
  <c r="K164" i="49" s="1"/>
  <c r="AH125" i="11"/>
  <c r="AF125" i="80"/>
  <c r="CY49" i="80"/>
  <c r="AI125" i="11"/>
  <c r="DG115" i="11"/>
  <c r="BU125" i="11"/>
  <c r="DF115" i="11"/>
  <c r="AO142" i="80"/>
  <c r="CI32" i="80"/>
  <c r="AB37" i="49"/>
  <c r="CJ43" i="80"/>
  <c r="CJ39" i="80"/>
  <c r="CF39" i="80"/>
  <c r="CF44" i="80"/>
  <c r="CB48" i="80"/>
  <c r="CB51" i="80"/>
  <c r="BZ58" i="80"/>
  <c r="CJ39" i="81"/>
  <c r="DD38" i="81"/>
  <c r="DC35" i="81"/>
  <c r="CY31" i="81"/>
  <c r="CH31" i="81"/>
  <c r="BZ31" i="81"/>
  <c r="CD115" i="11"/>
  <c r="AI142" i="11"/>
  <c r="CG50" i="80"/>
  <c r="CC53" i="80"/>
  <c r="BY115" i="80"/>
  <c r="C125" i="80"/>
  <c r="AG163" i="49"/>
  <c r="AG164" i="49" s="1"/>
  <c r="CZ61" i="80"/>
  <c r="AE125" i="11"/>
  <c r="AD37" i="50"/>
  <c r="AD37" i="56" s="1"/>
  <c r="BZ43" i="80"/>
  <c r="DD45" i="80"/>
  <c r="AC125" i="11"/>
  <c r="BU159" i="11"/>
  <c r="O142" i="80"/>
  <c r="M91" i="81"/>
  <c r="AP108" i="81"/>
  <c r="CJ34" i="81"/>
  <c r="DD43" i="81"/>
  <c r="DC64" i="80"/>
  <c r="CY67" i="81"/>
  <c r="CC66" i="81"/>
  <c r="DE62" i="80"/>
  <c r="DF48" i="80"/>
  <c r="DG45" i="80"/>
  <c r="DF38" i="80"/>
  <c r="DF66" i="81"/>
  <c r="DE57" i="81"/>
  <c r="DF50" i="81"/>
  <c r="DE49" i="81"/>
  <c r="DG30" i="81"/>
  <c r="DG18" i="81"/>
  <c r="DF49" i="81"/>
  <c r="CZ115" i="81"/>
  <c r="BO125" i="81"/>
  <c r="CZ62" i="80"/>
  <c r="DC51" i="80"/>
  <c r="CY57" i="80"/>
  <c r="AZ142" i="81"/>
  <c r="AP159" i="11"/>
  <c r="AG108" i="81"/>
  <c r="CB65" i="81"/>
  <c r="DG38" i="81"/>
  <c r="DF45" i="81"/>
  <c r="BU108" i="81"/>
  <c r="L63" i="67"/>
  <c r="L63" i="56"/>
  <c r="D63" i="67"/>
  <c r="D63" i="56"/>
  <c r="AD64" i="67"/>
  <c r="AD64" i="56"/>
  <c r="DB64" i="80"/>
  <c r="CJ64" i="80"/>
  <c r="O64" i="80"/>
  <c r="DB65" i="80"/>
  <c r="CJ65" i="80"/>
  <c r="AZ64" i="80"/>
  <c r="AK159" i="81"/>
  <c r="DE44" i="81"/>
  <c r="S142" i="11"/>
  <c r="W142" i="11"/>
  <c r="AA142" i="11"/>
  <c r="Q159" i="11"/>
  <c r="U159" i="11"/>
  <c r="Y159" i="11"/>
  <c r="BB142" i="11"/>
  <c r="BF142" i="11"/>
  <c r="BJ142" i="11"/>
  <c r="BD159" i="11"/>
  <c r="BH159" i="11"/>
  <c r="BL159" i="11"/>
  <c r="P163" i="49"/>
  <c r="P164" i="49" s="1"/>
  <c r="T163" i="49"/>
  <c r="T164" i="49" s="1"/>
  <c r="X163" i="49"/>
  <c r="X164" i="49" s="1"/>
  <c r="Q145" i="50"/>
  <c r="U145" i="50"/>
  <c r="Y145" i="50"/>
  <c r="O163" i="50"/>
  <c r="O164" i="50" s="1"/>
  <c r="O165" i="50" s="1"/>
  <c r="S163" i="50"/>
  <c r="S164" i="50" s="1"/>
  <c r="S165" i="50" s="1"/>
  <c r="W163" i="50"/>
  <c r="W164" i="50" s="1"/>
  <c r="W165" i="50" s="1"/>
  <c r="AA163" i="50"/>
  <c r="AA164" i="50" s="1"/>
  <c r="AA165" i="50" s="1"/>
  <c r="F142" i="11"/>
  <c r="AQ142" i="11"/>
  <c r="O159" i="11"/>
  <c r="E163" i="49"/>
  <c r="E164" i="49" s="1"/>
  <c r="H145" i="50"/>
  <c r="G163" i="50"/>
  <c r="G164" i="50" s="1"/>
  <c r="G165" i="50" s="1"/>
  <c r="CI62" i="80"/>
  <c r="CC38" i="80"/>
  <c r="CC37" i="80"/>
  <c r="CB53" i="80"/>
  <c r="BZ51" i="80"/>
  <c r="AZ61" i="80"/>
  <c r="CR57" i="80"/>
  <c r="L142" i="11"/>
  <c r="AR142" i="11"/>
  <c r="AF159" i="11"/>
  <c r="CW32" i="80"/>
  <c r="CO37" i="80"/>
  <c r="CS41" i="80"/>
  <c r="CD27" i="81"/>
  <c r="DB18" i="81"/>
  <c r="CV48" i="80"/>
  <c r="CQ32" i="80"/>
  <c r="CM33" i="80"/>
  <c r="CQ33" i="80"/>
  <c r="CQ38" i="80"/>
  <c r="CU38" i="80"/>
  <c r="CM39" i="80"/>
  <c r="CQ39" i="80"/>
  <c r="CU39" i="80"/>
  <c r="CM42" i="80"/>
  <c r="CU42" i="80"/>
  <c r="CM43" i="80"/>
  <c r="CQ43" i="80"/>
  <c r="CU43" i="80"/>
  <c r="CQ44" i="80"/>
  <c r="J57" i="39"/>
  <c r="CO45" i="80"/>
  <c r="CS49" i="80"/>
  <c r="CW49" i="80"/>
  <c r="CO50" i="80"/>
  <c r="CO52" i="80"/>
  <c r="CW52" i="80"/>
  <c r="CS53" i="80"/>
  <c r="CW53" i="80"/>
  <c r="Q26" i="55"/>
  <c r="U26" i="55"/>
  <c r="Y26" i="55"/>
  <c r="R26" i="55"/>
  <c r="V26" i="55"/>
  <c r="Z26" i="55"/>
  <c r="CZ114" i="80"/>
  <c r="BO125" i="80"/>
  <c r="CF41" i="80"/>
  <c r="P142" i="11"/>
  <c r="T142" i="11"/>
  <c r="X142" i="11"/>
  <c r="AB142" i="11"/>
  <c r="R159" i="11"/>
  <c r="V159" i="11"/>
  <c r="Z159" i="11"/>
  <c r="BC142" i="11"/>
  <c r="BG142" i="11"/>
  <c r="BK142" i="11"/>
  <c r="BA159" i="11"/>
  <c r="BE159" i="11"/>
  <c r="BI159" i="11"/>
  <c r="BM159" i="11"/>
  <c r="Q163" i="49"/>
  <c r="Q164" i="49" s="1"/>
  <c r="U163" i="49"/>
  <c r="U164" i="49" s="1"/>
  <c r="Y163" i="49"/>
  <c r="Y164" i="49" s="1"/>
  <c r="R145" i="50"/>
  <c r="V145" i="50"/>
  <c r="Z145" i="50"/>
  <c r="T163" i="50"/>
  <c r="T164" i="50" s="1"/>
  <c r="T165" i="50" s="1"/>
  <c r="CI80" i="11"/>
  <c r="CJ80" i="11"/>
  <c r="DB97" i="80"/>
  <c r="CF97" i="80"/>
  <c r="J125" i="81"/>
  <c r="CZ97" i="81"/>
  <c r="S125" i="80"/>
  <c r="CO114" i="80"/>
  <c r="W125" i="80"/>
  <c r="CS114" i="80"/>
  <c r="CW114" i="80"/>
  <c r="AA125" i="80"/>
  <c r="AA126" i="80" s="1"/>
  <c r="BQ125" i="80"/>
  <c r="DC28" i="81"/>
  <c r="BY80" i="81"/>
  <c r="C91" i="81"/>
  <c r="CC80" i="81"/>
  <c r="G91" i="81"/>
  <c r="CH80" i="81"/>
  <c r="L91" i="81"/>
  <c r="CG80" i="81"/>
  <c r="AV91" i="81"/>
  <c r="CB97" i="81"/>
  <c r="F108" i="81"/>
  <c r="BY97" i="81"/>
  <c r="AN108" i="81"/>
  <c r="CJ97" i="81"/>
  <c r="N108" i="81"/>
  <c r="BR108" i="81"/>
  <c r="DC97" i="81"/>
  <c r="CA114" i="81"/>
  <c r="DB114" i="81"/>
  <c r="BQ125" i="81"/>
  <c r="BY67" i="80"/>
  <c r="CE67" i="80"/>
  <c r="AZ67" i="80"/>
  <c r="CY65" i="80"/>
  <c r="CG65" i="80"/>
  <c r="CT97" i="80"/>
  <c r="CG80" i="80"/>
  <c r="CF80" i="80"/>
  <c r="Q91" i="81"/>
  <c r="CM80" i="81"/>
  <c r="CQ80" i="81"/>
  <c r="U91" i="81"/>
  <c r="CU80" i="81"/>
  <c r="Y91" i="81"/>
  <c r="CO97" i="81"/>
  <c r="S108" i="81"/>
  <c r="W108" i="81"/>
  <c r="CS97" i="81"/>
  <c r="CW97" i="81"/>
  <c r="AA108" i="81"/>
  <c r="Q125" i="81"/>
  <c r="CM114" i="81"/>
  <c r="CQ114" i="81"/>
  <c r="U125" i="81"/>
  <c r="Y125" i="81"/>
  <c r="CU114" i="81"/>
  <c r="CO80" i="81"/>
  <c r="BD91" i="81"/>
  <c r="CS80" i="81"/>
  <c r="BH91" i="81"/>
  <c r="BL91" i="81"/>
  <c r="CW80" i="81"/>
  <c r="CM97" i="81"/>
  <c r="BB108" i="81"/>
  <c r="CQ97" i="81"/>
  <c r="BF108" i="81"/>
  <c r="BD125" i="81"/>
  <c r="CO114" i="81"/>
  <c r="BH125" i="81"/>
  <c r="CS114" i="81"/>
  <c r="BL125" i="81"/>
  <c r="CW114" i="81"/>
  <c r="DB42" i="80"/>
  <c r="BQ142" i="80"/>
  <c r="AG145" i="50"/>
  <c r="BQ159" i="11"/>
  <c r="AF163" i="50"/>
  <c r="BO159" i="11"/>
  <c r="BP142" i="80"/>
  <c r="N125" i="81"/>
  <c r="CH114" i="11"/>
  <c r="CZ63" i="80"/>
  <c r="CI38" i="80"/>
  <c r="G125" i="11"/>
  <c r="BJ108" i="81"/>
  <c r="AD142" i="11"/>
  <c r="N145" i="50"/>
  <c r="E125" i="81"/>
  <c r="K108" i="81"/>
  <c r="AC108" i="81"/>
  <c r="F163" i="50"/>
  <c r="F164" i="50" s="1"/>
  <c r="F165" i="50" s="1"/>
  <c r="CT33" i="80"/>
  <c r="AC142" i="81"/>
  <c r="BZ67" i="81"/>
  <c r="CI64" i="81"/>
  <c r="CE64" i="81"/>
  <c r="M60" i="56"/>
  <c r="M60" i="67"/>
  <c r="K60" i="56"/>
  <c r="K60" i="67"/>
  <c r="J63" i="56"/>
  <c r="J63" i="67"/>
  <c r="I56" i="56"/>
  <c r="I56" i="67"/>
  <c r="G56" i="67"/>
  <c r="G56" i="56"/>
  <c r="F64" i="56"/>
  <c r="F64" i="67"/>
  <c r="E56" i="56"/>
  <c r="E56" i="67"/>
  <c r="D58" i="67"/>
  <c r="C60" i="56"/>
  <c r="C60" i="67"/>
  <c r="B64" i="67"/>
  <c r="B64" i="56"/>
  <c r="B63" i="56"/>
  <c r="B63" i="67"/>
  <c r="AG65" i="56"/>
  <c r="AG65" i="67"/>
  <c r="CL45" i="80"/>
  <c r="E145" i="50"/>
  <c r="F145" i="50"/>
  <c r="BY44" i="80"/>
  <c r="BY59" i="80"/>
  <c r="CF17" i="81"/>
  <c r="H163" i="50"/>
  <c r="H164" i="50" s="1"/>
  <c r="H165" i="50" s="1"/>
  <c r="L163" i="50"/>
  <c r="L164" i="50" s="1"/>
  <c r="L165" i="50" s="1"/>
  <c r="CA57" i="80"/>
  <c r="CE59" i="80"/>
  <c r="CI63" i="80"/>
  <c r="CF50" i="80"/>
  <c r="BY39" i="80"/>
  <c r="CB18" i="81"/>
  <c r="DA18" i="81"/>
  <c r="CD28" i="81"/>
  <c r="Y142" i="80"/>
  <c r="W159" i="80"/>
  <c r="W160" i="80" s="1"/>
  <c r="BH142" i="80"/>
  <c r="BJ159" i="80"/>
  <c r="BJ160" i="80" s="1"/>
  <c r="V91" i="81"/>
  <c r="P142" i="81"/>
  <c r="R159" i="81"/>
  <c r="BC142" i="81"/>
  <c r="CW113" i="11"/>
  <c r="AA125" i="11"/>
  <c r="BF125" i="11"/>
  <c r="CQ113" i="11"/>
  <c r="S145" i="50"/>
  <c r="Y163" i="50"/>
  <c r="Y164" i="50" s="1"/>
  <c r="Y165" i="50" s="1"/>
  <c r="CY113" i="80"/>
  <c r="AG142" i="11"/>
  <c r="AP125" i="80"/>
  <c r="CI113" i="80"/>
  <c r="CI113" i="11"/>
  <c r="CC43" i="80"/>
  <c r="CG38" i="80"/>
  <c r="BY32" i="80"/>
  <c r="BY37" i="80"/>
  <c r="CB49" i="80"/>
  <c r="U142" i="80"/>
  <c r="S159" i="80"/>
  <c r="S160" i="80" s="1"/>
  <c r="BL142" i="80"/>
  <c r="BB159" i="80"/>
  <c r="BB160" i="80" s="1"/>
  <c r="CV79" i="81"/>
  <c r="Z91" i="81"/>
  <c r="AB142" i="81"/>
  <c r="Z159" i="81"/>
  <c r="BM125" i="81"/>
  <c r="BG142" i="81"/>
  <c r="BE159" i="81"/>
  <c r="S125" i="11"/>
  <c r="CO113" i="11"/>
  <c r="CM113" i="11"/>
  <c r="BB125" i="11"/>
  <c r="O145" i="50"/>
  <c r="W145" i="50"/>
  <c r="U163" i="50"/>
  <c r="U164" i="50" s="1"/>
  <c r="U165" i="50" s="1"/>
  <c r="CY61" i="80"/>
  <c r="CI43" i="80"/>
  <c r="AC37" i="49"/>
  <c r="CC32" i="80"/>
  <c r="CH53" i="80"/>
  <c r="DB19" i="81"/>
  <c r="BY23" i="81"/>
  <c r="CK27" i="81"/>
  <c r="DJ27" i="81" s="1"/>
  <c r="BD142" i="80"/>
  <c r="BF159" i="80"/>
  <c r="BF160" i="80" s="1"/>
  <c r="CL96" i="81"/>
  <c r="P108" i="81"/>
  <c r="X142" i="81"/>
  <c r="V159" i="81"/>
  <c r="CL79" i="81"/>
  <c r="BA91" i="81"/>
  <c r="BK142" i="81"/>
  <c r="BA159" i="81"/>
  <c r="BM159" i="81"/>
  <c r="W125" i="11"/>
  <c r="CS113" i="11"/>
  <c r="BJ125" i="11"/>
  <c r="CU113" i="11"/>
  <c r="AA145" i="50"/>
  <c r="Q163" i="50"/>
  <c r="Q164" i="50" s="1"/>
  <c r="Q165" i="50" s="1"/>
  <c r="I163" i="49"/>
  <c r="I164" i="49" s="1"/>
  <c r="CH45" i="80"/>
  <c r="DB61" i="80"/>
  <c r="DA38" i="80"/>
  <c r="BZ113" i="80"/>
  <c r="CZ53" i="80"/>
  <c r="DA49" i="80"/>
  <c r="AQ125" i="11"/>
  <c r="AO125" i="11"/>
  <c r="N142" i="11"/>
  <c r="AP142" i="11"/>
  <c r="AU142" i="11"/>
  <c r="F159" i="11"/>
  <c r="N159" i="11"/>
  <c r="AE159" i="11"/>
  <c r="K163" i="50"/>
  <c r="K164" i="50" s="1"/>
  <c r="K165" i="50" s="1"/>
  <c r="E163" i="50"/>
  <c r="E164" i="50" s="1"/>
  <c r="E165" i="50" s="1"/>
  <c r="AW125" i="80"/>
  <c r="F163" i="49"/>
  <c r="F164" i="49" s="1"/>
  <c r="CG42" i="80"/>
  <c r="DC62" i="80"/>
  <c r="DA61" i="80"/>
  <c r="BN142" i="80"/>
  <c r="AG125" i="80"/>
  <c r="AE163" i="50"/>
  <c r="AD145" i="50"/>
  <c r="BN125" i="80"/>
  <c r="BO159" i="80"/>
  <c r="CY63" i="80"/>
  <c r="AV125" i="11"/>
  <c r="K159" i="11"/>
  <c r="D145" i="50"/>
  <c r="I145" i="50"/>
  <c r="CF52" i="80"/>
  <c r="CH38" i="80"/>
  <c r="AP142" i="80"/>
  <c r="M125" i="11"/>
  <c r="C125" i="11"/>
  <c r="K142" i="11"/>
  <c r="O142" i="11"/>
  <c r="M163" i="49"/>
  <c r="M164" i="49" s="1"/>
  <c r="M145" i="50"/>
  <c r="CA61" i="80"/>
  <c r="H125" i="80"/>
  <c r="C159" i="11"/>
  <c r="BY38" i="80"/>
  <c r="CJ50" i="80"/>
  <c r="N142" i="80"/>
  <c r="AE142" i="80"/>
  <c r="CK16" i="81"/>
  <c r="DJ16" i="81" s="1"/>
  <c r="CG16" i="81"/>
  <c r="DC63" i="81"/>
  <c r="CD63" i="81"/>
  <c r="BZ63" i="81"/>
  <c r="DB62" i="81"/>
  <c r="CG62" i="81"/>
  <c r="CC62" i="81"/>
  <c r="DA61" i="81"/>
  <c r="CJ61" i="81"/>
  <c r="CF61" i="81"/>
  <c r="CB61" i="81"/>
  <c r="CZ60" i="81"/>
  <c r="CY59" i="81"/>
  <c r="BZ59" i="81"/>
  <c r="DB58" i="81"/>
  <c r="CJ57" i="81"/>
  <c r="CF57" i="81"/>
  <c r="CB57" i="81"/>
  <c r="DD56" i="81"/>
  <c r="CZ56" i="81"/>
  <c r="CI56" i="81"/>
  <c r="CF53" i="81"/>
  <c r="CD51" i="81"/>
  <c r="BZ51" i="81"/>
  <c r="CK50" i="81"/>
  <c r="DA49" i="81"/>
  <c r="CJ49" i="81"/>
  <c r="DD48" i="81"/>
  <c r="CZ48" i="81"/>
  <c r="CI48" i="81"/>
  <c r="CE48" i="81"/>
  <c r="DB46" i="81"/>
  <c r="CF45" i="81"/>
  <c r="DD44" i="81"/>
  <c r="CE44" i="81"/>
  <c r="CD43" i="81"/>
  <c r="DB42" i="81"/>
  <c r="CG42" i="81"/>
  <c r="CJ41" i="81"/>
  <c r="CC28" i="81"/>
  <c r="CB27" i="81"/>
  <c r="BY24" i="81"/>
  <c r="CA22" i="81"/>
  <c r="DA19" i="81"/>
  <c r="CF19" i="81"/>
  <c r="BO91" i="81"/>
  <c r="BS125" i="81"/>
  <c r="C142" i="81"/>
  <c r="CB41" i="81"/>
  <c r="CZ40" i="81"/>
  <c r="CI40" i="81"/>
  <c r="CA40" i="81"/>
  <c r="CY39" i="81"/>
  <c r="CH39" i="81"/>
  <c r="CD39" i="81"/>
  <c r="BZ39" i="81"/>
  <c r="CG38" i="81"/>
  <c r="CH37" i="81"/>
  <c r="CD37" i="81"/>
  <c r="BZ37" i="81"/>
  <c r="DB36" i="81"/>
  <c r="CG36" i="81"/>
  <c r="CB35" i="81"/>
  <c r="DD34" i="81"/>
  <c r="DC33" i="81"/>
  <c r="CY33" i="81"/>
  <c r="CH33" i="81"/>
  <c r="CD33" i="81"/>
  <c r="DB32" i="81"/>
  <c r="CG32" i="81"/>
  <c r="CJ31" i="81"/>
  <c r="CB31" i="81"/>
  <c r="DD30" i="81"/>
  <c r="DA16" i="81"/>
  <c r="CC17" i="81"/>
  <c r="CG17" i="81"/>
  <c r="CD30" i="81"/>
  <c r="CH30" i="81"/>
  <c r="CY30" i="81"/>
  <c r="CA31" i="81"/>
  <c r="DD31" i="81"/>
  <c r="CF32" i="81"/>
  <c r="CY34" i="81"/>
  <c r="DC34" i="81"/>
  <c r="CA35" i="81"/>
  <c r="CI35" i="81"/>
  <c r="CZ35" i="81"/>
  <c r="DD35" i="81"/>
  <c r="CB36" i="81"/>
  <c r="CJ36" i="81"/>
  <c r="BY37" i="81"/>
  <c r="CB38" i="81"/>
  <c r="CJ38" i="81"/>
  <c r="CC39" i="81"/>
  <c r="CK39" i="81"/>
  <c r="DJ39" i="81" s="1"/>
  <c r="DB39" i="81"/>
  <c r="BZ40" i="81"/>
  <c r="CD40" i="81"/>
  <c r="DC40" i="81"/>
  <c r="CA41" i="81"/>
  <c r="CZ41" i="81"/>
  <c r="DD41" i="81"/>
  <c r="CJ42" i="81"/>
  <c r="CC43" i="81"/>
  <c r="DB43" i="81"/>
  <c r="CA45" i="81"/>
  <c r="DD45" i="81"/>
  <c r="CB46" i="81"/>
  <c r="CJ46" i="81"/>
  <c r="CD48" i="81"/>
  <c r="CB50" i="81"/>
  <c r="CF50" i="81"/>
  <c r="CD52" i="81"/>
  <c r="DC52" i="81"/>
  <c r="CZ53" i="81"/>
  <c r="BZ56" i="81"/>
  <c r="CH56" i="81"/>
  <c r="DC56" i="81"/>
  <c r="BN108" i="81"/>
  <c r="C108" i="81"/>
  <c r="AG125" i="81"/>
  <c r="BS142" i="81"/>
  <c r="CI67" i="80"/>
  <c r="CC65" i="80"/>
  <c r="CB58" i="81"/>
  <c r="CF58" i="81"/>
  <c r="BY59" i="81"/>
  <c r="BZ60" i="81"/>
  <c r="CH60" i="81"/>
  <c r="CE61" i="81"/>
  <c r="CZ61" i="81"/>
  <c r="CJ62" i="81"/>
  <c r="DB63" i="81"/>
  <c r="CY78" i="11"/>
  <c r="DC78" i="11"/>
  <c r="CP78" i="11"/>
  <c r="CI78" i="80"/>
  <c r="CF78" i="80"/>
  <c r="DB95" i="11"/>
  <c r="CC78" i="80"/>
  <c r="CA95" i="11"/>
  <c r="X159" i="80"/>
  <c r="X160" i="80" s="1"/>
  <c r="CE78" i="80"/>
  <c r="BZ78" i="11"/>
  <c r="BZ95" i="11"/>
  <c r="CA78" i="80"/>
  <c r="BZ78" i="80"/>
  <c r="DC112" i="80"/>
  <c r="BR125" i="80"/>
  <c r="BS125" i="80"/>
  <c r="BR159" i="80"/>
  <c r="AD56" i="67"/>
  <c r="AD56" i="56"/>
  <c r="DF78" i="11"/>
  <c r="CG78" i="80"/>
  <c r="AB56" i="67"/>
  <c r="AC145" i="50"/>
  <c r="J125" i="11"/>
  <c r="AB163" i="50"/>
  <c r="CB112" i="11"/>
  <c r="AN125" i="11"/>
  <c r="BY112" i="11"/>
  <c r="BS159" i="11"/>
  <c r="AE163" i="49"/>
  <c r="AE164" i="49" s="1"/>
  <c r="CD37" i="80"/>
  <c r="BY48" i="80"/>
  <c r="CB52" i="80"/>
  <c r="CZ67" i="80"/>
  <c r="AB59" i="67"/>
  <c r="AB59" i="56"/>
  <c r="AY142" i="11"/>
  <c r="BZ112" i="11"/>
  <c r="DC78" i="81"/>
  <c r="BR91" i="81"/>
  <c r="CA64" i="80"/>
  <c r="CD67" i="81"/>
  <c r="L58" i="56"/>
  <c r="I60" i="67"/>
  <c r="I60" i="56"/>
  <c r="F58" i="56"/>
  <c r="F58" i="67"/>
  <c r="E60" i="56"/>
  <c r="E60" i="67"/>
  <c r="D64" i="56"/>
  <c r="CP43" i="80"/>
  <c r="CY62" i="80"/>
  <c r="CY51" i="80"/>
  <c r="BS142" i="80"/>
  <c r="BQ159" i="80"/>
  <c r="AH145" i="50"/>
  <c r="AO125" i="80"/>
  <c r="M142" i="80"/>
  <c r="I142" i="80"/>
  <c r="E142" i="80"/>
  <c r="CH112" i="80"/>
  <c r="AF163" i="49"/>
  <c r="AF164" i="49" s="1"/>
  <c r="G145" i="50"/>
  <c r="CF51" i="80"/>
  <c r="CA39" i="80"/>
  <c r="CE112" i="80"/>
  <c r="AW142" i="80"/>
  <c r="AZ159" i="80"/>
  <c r="AZ160" i="80" s="1"/>
  <c r="N159" i="80"/>
  <c r="N160" i="80" s="1"/>
  <c r="AE159" i="80"/>
  <c r="DB112" i="81"/>
  <c r="CL41" i="80"/>
  <c r="L145" i="50"/>
  <c r="AS125" i="80"/>
  <c r="AP125" i="11"/>
  <c r="AX125" i="11"/>
  <c r="G142" i="11"/>
  <c r="AO142" i="11"/>
  <c r="AW142" i="11"/>
  <c r="E159" i="11"/>
  <c r="I159" i="11"/>
  <c r="M159" i="11"/>
  <c r="D163" i="50"/>
  <c r="D164" i="50" s="1"/>
  <c r="D165" i="50" s="1"/>
  <c r="AC163" i="50"/>
  <c r="DA57" i="80"/>
  <c r="DB52" i="80"/>
  <c r="CC58" i="80"/>
  <c r="E159" i="80"/>
  <c r="E160" i="80" s="1"/>
  <c r="BP159" i="80"/>
  <c r="BY62" i="81"/>
  <c r="CB45" i="81"/>
  <c r="CD18" i="81"/>
  <c r="CY18" i="81"/>
  <c r="CF20" i="81"/>
  <c r="DA20" i="81"/>
  <c r="CC21" i="81"/>
  <c r="CD22" i="81"/>
  <c r="CY22" i="81"/>
  <c r="DA24" i="81"/>
  <c r="CA27" i="81"/>
  <c r="DD27" i="81"/>
  <c r="CB28" i="81"/>
  <c r="CG29" i="81"/>
  <c r="DB29" i="81"/>
  <c r="BZ30" i="81"/>
  <c r="CT37" i="80"/>
  <c r="Q142" i="81"/>
  <c r="U142" i="81"/>
  <c r="Y142" i="81"/>
  <c r="S159" i="81"/>
  <c r="W159" i="81"/>
  <c r="AA159" i="81"/>
  <c r="BD142" i="81"/>
  <c r="BH142" i="81"/>
  <c r="BL142" i="81"/>
  <c r="BB159" i="81"/>
  <c r="BF159" i="81"/>
  <c r="BJ159" i="81"/>
  <c r="R142" i="11"/>
  <c r="V142" i="11"/>
  <c r="Z142" i="11"/>
  <c r="T159" i="11"/>
  <c r="BI142" i="11"/>
  <c r="BC159" i="11"/>
  <c r="BG159" i="11"/>
  <c r="BK159" i="11"/>
  <c r="S163" i="49"/>
  <c r="S164" i="49" s="1"/>
  <c r="P145" i="50"/>
  <c r="T145" i="50"/>
  <c r="X145" i="50"/>
  <c r="R163" i="50"/>
  <c r="R164" i="50" s="1"/>
  <c r="R165" i="50" s="1"/>
  <c r="V163" i="50"/>
  <c r="V164" i="50" s="1"/>
  <c r="V165" i="50" s="1"/>
  <c r="Z163" i="50"/>
  <c r="Z164" i="50" s="1"/>
  <c r="Z165" i="50" s="1"/>
  <c r="P142" i="80"/>
  <c r="T142" i="80"/>
  <c r="X142" i="80"/>
  <c r="AB142" i="80"/>
  <c r="Z159" i="80"/>
  <c r="Z160" i="80" s="1"/>
  <c r="BA125" i="80"/>
  <c r="BE125" i="80"/>
  <c r="BC142" i="80"/>
  <c r="BA159" i="80"/>
  <c r="BA160" i="80" s="1"/>
  <c r="BE159" i="80"/>
  <c r="BE160" i="80" s="1"/>
  <c r="BI159" i="80"/>
  <c r="BI160" i="80" s="1"/>
  <c r="BM159" i="80"/>
  <c r="BM160" i="80" s="1"/>
  <c r="AE142" i="81"/>
  <c r="M159" i="81"/>
  <c r="AH159" i="81"/>
  <c r="AU159" i="81"/>
  <c r="CI64" i="80"/>
  <c r="O65" i="80"/>
  <c r="CJ67" i="81"/>
  <c r="V108" i="81"/>
  <c r="Z142" i="81"/>
  <c r="AB159" i="81"/>
  <c r="BE142" i="81"/>
  <c r="CS38" i="80"/>
  <c r="CS39" i="80"/>
  <c r="CS43" i="80"/>
  <c r="CO48" i="80"/>
  <c r="CW5" i="80"/>
  <c r="CW48" i="80"/>
  <c r="CS50" i="80"/>
  <c r="CW50" i="80"/>
  <c r="CS51" i="80"/>
  <c r="CX124" i="80"/>
  <c r="AB125" i="80"/>
  <c r="CV124" i="80"/>
  <c r="BK125" i="80"/>
  <c r="S91" i="81"/>
  <c r="CO90" i="81"/>
  <c r="CS90" i="81"/>
  <c r="W91" i="81"/>
  <c r="AA91" i="81"/>
  <c r="CW90" i="81"/>
  <c r="Q108" i="81"/>
  <c r="CM107" i="81"/>
  <c r="CQ107" i="81"/>
  <c r="U108" i="81"/>
  <c r="CU107" i="81"/>
  <c r="Y108" i="81"/>
  <c r="CO124" i="81"/>
  <c r="S125" i="81"/>
  <c r="W125" i="81"/>
  <c r="CS124" i="81"/>
  <c r="CW124" i="81"/>
  <c r="AA125" i="81"/>
  <c r="CM90" i="81"/>
  <c r="BB91" i="81"/>
  <c r="BF91" i="81"/>
  <c r="CQ90" i="81"/>
  <c r="CU90" i="81"/>
  <c r="BJ91" i="81"/>
  <c r="BD108" i="81"/>
  <c r="CO107" i="81"/>
  <c r="BH108" i="81"/>
  <c r="CS107" i="81"/>
  <c r="CW107" i="81"/>
  <c r="BL108" i="81"/>
  <c r="CM124" i="81"/>
  <c r="BB125" i="81"/>
  <c r="CQ124" i="81"/>
  <c r="BF125" i="81"/>
  <c r="CU124" i="81"/>
  <c r="BJ125" i="81"/>
  <c r="P125" i="11"/>
  <c r="CL124" i="11"/>
  <c r="BC125" i="11"/>
  <c r="CN124" i="11"/>
  <c r="CR124" i="11"/>
  <c r="BG125" i="11"/>
  <c r="BK125" i="11"/>
  <c r="CV124" i="11"/>
  <c r="DB59" i="80"/>
  <c r="CG41" i="80"/>
  <c r="DF39" i="80"/>
  <c r="DD60" i="80"/>
  <c r="AF142" i="11"/>
  <c r="AS125" i="11"/>
  <c r="AD159" i="11"/>
  <c r="CJ49" i="80"/>
  <c r="CI58" i="80"/>
  <c r="CG39" i="80"/>
  <c r="CB32" i="80"/>
  <c r="CH63" i="81"/>
  <c r="CB37" i="80"/>
  <c r="DD40" i="81"/>
  <c r="CJ33" i="80"/>
  <c r="CG43" i="80"/>
  <c r="CA124" i="11"/>
  <c r="CI124" i="11"/>
  <c r="CZ124" i="11"/>
  <c r="AD125" i="11"/>
  <c r="CF49" i="80"/>
  <c r="CF32" i="80"/>
  <c r="CJ32" i="80"/>
  <c r="BZ38" i="80"/>
  <c r="CD38" i="80"/>
  <c r="CA48" i="80"/>
  <c r="CC49" i="80"/>
  <c r="AZ50" i="80"/>
  <c r="CC50" i="80"/>
  <c r="BY51" i="80"/>
  <c r="CE60" i="80"/>
  <c r="CI60" i="80"/>
  <c r="CE62" i="80"/>
  <c r="CF124" i="80"/>
  <c r="AU125" i="80"/>
  <c r="DD124" i="80"/>
  <c r="CD59" i="81"/>
  <c r="CA56" i="81"/>
  <c r="CB53" i="81"/>
  <c r="DD52" i="81"/>
  <c r="CF49" i="81"/>
  <c r="CA44" i="81"/>
  <c r="CK17" i="81"/>
  <c r="DJ17" i="81" s="1"/>
  <c r="DB17" i="81"/>
  <c r="BZ18" i="81"/>
  <c r="CH18" i="81"/>
  <c r="DC18" i="81"/>
  <c r="CE19" i="81"/>
  <c r="CI19" i="81"/>
  <c r="CZ19" i="81"/>
  <c r="DD19" i="81"/>
  <c r="CB20" i="81"/>
  <c r="CJ20" i="81"/>
  <c r="BY21" i="81"/>
  <c r="CG21" i="81"/>
  <c r="DB21" i="81"/>
  <c r="BZ22" i="81"/>
  <c r="DC22" i="81"/>
  <c r="CE23" i="81"/>
  <c r="CI23" i="81"/>
  <c r="DD23" i="81"/>
  <c r="CB24" i="81"/>
  <c r="CJ24" i="81"/>
  <c r="CE27" i="81"/>
  <c r="CI27" i="81"/>
  <c r="CZ27" i="81"/>
  <c r="CF28" i="81"/>
  <c r="CJ28" i="81"/>
  <c r="DA28" i="81"/>
  <c r="CC29" i="81"/>
  <c r="CK29" i="81"/>
  <c r="DJ29" i="81" s="1"/>
  <c r="CG39" i="81"/>
  <c r="CD44" i="81"/>
  <c r="CH48" i="81"/>
  <c r="CI49" i="81"/>
  <c r="CG51" i="81"/>
  <c r="DC42" i="80"/>
  <c r="AZ125" i="11"/>
  <c r="CC52" i="80"/>
  <c r="CE52" i="81"/>
  <c r="CD124" i="80"/>
  <c r="AH159" i="11"/>
  <c r="G125" i="81"/>
  <c r="I91" i="81"/>
  <c r="AY159" i="81"/>
  <c r="AS125" i="81"/>
  <c r="AQ91" i="81"/>
  <c r="AH91" i="81"/>
  <c r="CI61" i="81"/>
  <c r="DB48" i="80"/>
  <c r="CY58" i="80"/>
  <c r="DC57" i="80"/>
  <c r="DG39" i="80"/>
  <c r="O125" i="81"/>
  <c r="AU91" i="81"/>
  <c r="AO125" i="81"/>
  <c r="BN125" i="81"/>
  <c r="CE58" i="80"/>
  <c r="CG52" i="80"/>
  <c r="DB37" i="80"/>
  <c r="CJ52" i="80"/>
  <c r="BY64" i="80"/>
  <c r="CF67" i="81"/>
  <c r="CB67" i="81"/>
  <c r="CH65" i="81"/>
  <c r="CD63" i="80"/>
  <c r="CA62" i="80"/>
  <c r="J142" i="11"/>
  <c r="AE142" i="11"/>
  <c r="CE63" i="80"/>
  <c r="CA63" i="80"/>
  <c r="CI61" i="80"/>
  <c r="CE61" i="80"/>
  <c r="CI59" i="80"/>
  <c r="CA59" i="80"/>
  <c r="CI57" i="80"/>
  <c r="CA56" i="80"/>
  <c r="CA44" i="80"/>
  <c r="CC33" i="80"/>
  <c r="CJ16" i="81"/>
  <c r="CF16" i="81"/>
  <c r="CK63" i="81"/>
  <c r="CG63" i="81"/>
  <c r="BY63" i="81"/>
  <c r="DA62" i="81"/>
  <c r="CF62" i="81"/>
  <c r="CB62" i="81"/>
  <c r="CA61" i="81"/>
  <c r="DC60" i="81"/>
  <c r="CY60" i="81"/>
  <c r="CD60" i="81"/>
  <c r="CK59" i="81"/>
  <c r="CG59" i="81"/>
  <c r="DA58" i="81"/>
  <c r="CJ58" i="81"/>
  <c r="DD57" i="81"/>
  <c r="CE57" i="81"/>
  <c r="CA57" i="81"/>
  <c r="CY56" i="81"/>
  <c r="DD53" i="81"/>
  <c r="CI53" i="81"/>
  <c r="CE53" i="81"/>
  <c r="CA53" i="81"/>
  <c r="BZ52" i="81"/>
  <c r="DB51" i="81"/>
  <c r="CK51" i="81"/>
  <c r="CC51" i="81"/>
  <c r="BY51" i="81"/>
  <c r="DA50" i="81"/>
  <c r="DD49" i="81"/>
  <c r="CZ49" i="81"/>
  <c r="CE49" i="81"/>
  <c r="DC48" i="81"/>
  <c r="BZ48" i="81"/>
  <c r="DA46" i="81"/>
  <c r="CF46" i="81"/>
  <c r="CZ45" i="81"/>
  <c r="CI45" i="81"/>
  <c r="CE45" i="81"/>
  <c r="DC44" i="81"/>
  <c r="CY44" i="81"/>
  <c r="BZ44" i="81"/>
  <c r="CK43" i="81"/>
  <c r="DJ43" i="81" s="1"/>
  <c r="CG43" i="81"/>
  <c r="BY43" i="81"/>
  <c r="DA42" i="81"/>
  <c r="CB42" i="81"/>
  <c r="CI41" i="81"/>
  <c r="CE41" i="81"/>
  <c r="CY40" i="81"/>
  <c r="CH40" i="81"/>
  <c r="BY39" i="81"/>
  <c r="CF38" i="81"/>
  <c r="CK37" i="81"/>
  <c r="DJ37" i="81" s="1"/>
  <c r="CG37" i="81"/>
  <c r="CC37" i="81"/>
  <c r="DA36" i="81"/>
  <c r="CF36" i="81"/>
  <c r="CE35" i="81"/>
  <c r="CD34" i="81"/>
  <c r="BZ34" i="81"/>
  <c r="CK33" i="81"/>
  <c r="DJ33" i="81" s="1"/>
  <c r="CG33" i="81"/>
  <c r="CC33" i="81"/>
  <c r="DA32" i="81"/>
  <c r="CI31" i="81"/>
  <c r="CI56" i="80"/>
  <c r="BZ56" i="80"/>
  <c r="CG51" i="80"/>
  <c r="CA49" i="80"/>
  <c r="CI51" i="80"/>
  <c r="CA52" i="80"/>
  <c r="AZ54" i="80"/>
  <c r="BY56" i="80"/>
  <c r="CG57" i="80"/>
  <c r="BY61" i="80"/>
  <c r="CG61" i="80"/>
  <c r="CC62" i="80"/>
  <c r="F142" i="80"/>
  <c r="J142" i="80"/>
  <c r="AN142" i="80"/>
  <c r="AR142" i="80"/>
  <c r="AV142" i="80"/>
  <c r="I159" i="80"/>
  <c r="I160" i="80" s="1"/>
  <c r="M159" i="80"/>
  <c r="M160" i="80" s="1"/>
  <c r="AH159" i="80"/>
  <c r="AQ159" i="80"/>
  <c r="AQ160" i="80" s="1"/>
  <c r="AY159" i="80"/>
  <c r="AY160" i="80" s="1"/>
  <c r="CD59" i="80"/>
  <c r="CD61" i="80"/>
  <c r="CB16" i="81"/>
  <c r="CH17" i="81"/>
  <c r="CZ21" i="81"/>
  <c r="DD29" i="81"/>
  <c r="CI33" i="81"/>
  <c r="CI39" i="81"/>
  <c r="CG41" i="81"/>
  <c r="CD42" i="81"/>
  <c r="BZ58" i="81"/>
  <c r="BP91" i="81"/>
  <c r="J142" i="81"/>
  <c r="AR142" i="81"/>
  <c r="AV142" i="81"/>
  <c r="BQ142" i="81"/>
  <c r="BP159" i="81"/>
  <c r="E159" i="81"/>
  <c r="CY64" i="80"/>
  <c r="CC67" i="80"/>
  <c r="CA67" i="80"/>
  <c r="DA64" i="80"/>
  <c r="CE64" i="80"/>
  <c r="DC67" i="81"/>
  <c r="CH67" i="81"/>
  <c r="DD16" i="81"/>
  <c r="B26" i="55"/>
  <c r="DC27" i="81"/>
  <c r="CP44" i="80"/>
  <c r="CT45" i="80"/>
  <c r="AB125" i="11"/>
  <c r="P159" i="11"/>
  <c r="X159" i="11"/>
  <c r="AB159" i="11"/>
  <c r="BA142" i="11"/>
  <c r="BE142" i="11"/>
  <c r="BM142" i="11"/>
  <c r="O163" i="49"/>
  <c r="O164" i="49" s="1"/>
  <c r="W163" i="49"/>
  <c r="W164" i="49" s="1"/>
  <c r="AA163" i="49"/>
  <c r="AA164" i="49" s="1"/>
  <c r="CO32" i="80"/>
  <c r="CS32" i="80"/>
  <c r="CO33" i="80"/>
  <c r="CS33" i="80"/>
  <c r="CW33" i="80"/>
  <c r="CS37" i="80"/>
  <c r="CW37" i="80"/>
  <c r="CO38" i="80"/>
  <c r="CW38" i="80"/>
  <c r="CO39" i="80"/>
  <c r="CW39" i="80"/>
  <c r="CO40" i="80"/>
  <c r="CW40" i="80"/>
  <c r="CO41" i="80"/>
  <c r="CW41" i="80"/>
  <c r="CS42" i="80"/>
  <c r="CW42" i="80"/>
  <c r="CO43" i="80"/>
  <c r="CW43" i="80"/>
  <c r="CS44" i="80"/>
  <c r="CW44" i="80"/>
  <c r="CS45" i="80"/>
  <c r="CW45" i="80"/>
  <c r="CO46" i="80"/>
  <c r="CW46" i="80"/>
  <c r="CS48" i="80"/>
  <c r="CO49" i="80"/>
  <c r="CO51" i="80"/>
  <c r="CW51" i="80"/>
  <c r="CS52" i="80"/>
  <c r="CO53" i="80"/>
  <c r="CO56" i="80"/>
  <c r="AB61" i="80"/>
  <c r="DG51" i="80"/>
  <c r="CM123" i="11"/>
  <c r="Q125" i="11"/>
  <c r="BH125" i="11"/>
  <c r="CS123" i="11"/>
  <c r="AC56" i="56"/>
  <c r="CZ48" i="80"/>
  <c r="CZ42" i="80"/>
  <c r="CH41" i="80"/>
  <c r="CG37" i="80"/>
  <c r="DC123" i="11"/>
  <c r="AG125" i="11"/>
  <c r="CJ123" i="11"/>
  <c r="AY125" i="11"/>
  <c r="CH59" i="80"/>
  <c r="CG58" i="80"/>
  <c r="BY52" i="80"/>
  <c r="CZ37" i="80"/>
  <c r="DD37" i="80"/>
  <c r="CB38" i="80"/>
  <c r="CQ123" i="11"/>
  <c r="U125" i="11"/>
  <c r="BD125" i="11"/>
  <c r="CO123" i="11"/>
  <c r="AJ61" i="56"/>
  <c r="AB61" i="67"/>
  <c r="DC41" i="80"/>
  <c r="CY56" i="80"/>
  <c r="CY59" i="80"/>
  <c r="CG45" i="80"/>
  <c r="CH62" i="80"/>
  <c r="CU123" i="11"/>
  <c r="Y125" i="11"/>
  <c r="BL125" i="11"/>
  <c r="CW123" i="11"/>
  <c r="AJ56" i="56"/>
  <c r="AJ56" i="67"/>
  <c r="AH59" i="67"/>
  <c r="AC59" i="67"/>
  <c r="CC42" i="80"/>
  <c r="AI62" i="67"/>
  <c r="AI62" i="56"/>
  <c r="DE61" i="80"/>
  <c r="CC56" i="80"/>
  <c r="BY62" i="80"/>
  <c r="BY63" i="80"/>
  <c r="CE123" i="80"/>
  <c r="CI123" i="80"/>
  <c r="DD123" i="80"/>
  <c r="CF63" i="81"/>
  <c r="CD20" i="81"/>
  <c r="CF22" i="81"/>
  <c r="BY27" i="81"/>
  <c r="BZ28" i="81"/>
  <c r="CF89" i="81"/>
  <c r="CJ89" i="81"/>
  <c r="DA89" i="81"/>
  <c r="BP108" i="81"/>
  <c r="DA106" i="81"/>
  <c r="DC123" i="81"/>
  <c r="DC65" i="80"/>
  <c r="DC33" i="80"/>
  <c r="DE32" i="80"/>
  <c r="M163" i="50"/>
  <c r="M164" i="50" s="1"/>
  <c r="M165" i="50" s="1"/>
  <c r="CE53" i="80"/>
  <c r="CE51" i="80"/>
  <c r="CG62" i="80"/>
  <c r="CG32" i="80"/>
  <c r="CF43" i="80"/>
  <c r="DD123" i="11"/>
  <c r="O51" i="80"/>
  <c r="CG48" i="80"/>
  <c r="CE38" i="80"/>
  <c r="CB33" i="80"/>
  <c r="CA32" i="80"/>
  <c r="CE37" i="80"/>
  <c r="BZ48" i="80"/>
  <c r="CJ48" i="80"/>
  <c r="CJ51" i="80"/>
  <c r="CD56" i="80"/>
  <c r="CH56" i="80"/>
  <c r="CH61" i="80"/>
  <c r="BZ63" i="80"/>
  <c r="CH63" i="80"/>
  <c r="CF123" i="80"/>
  <c r="CJ123" i="80"/>
  <c r="DA123" i="80"/>
  <c r="CE63" i="81"/>
  <c r="CK61" i="81"/>
  <c r="CJ56" i="81"/>
  <c r="DB53" i="81"/>
  <c r="CK53" i="81"/>
  <c r="DC46" i="81"/>
  <c r="CY46" i="81"/>
  <c r="CH46" i="81"/>
  <c r="CD46" i="81"/>
  <c r="DB45" i="81"/>
  <c r="CZ43" i="81"/>
  <c r="CE43" i="81"/>
  <c r="CA43" i="81"/>
  <c r="CY42" i="81"/>
  <c r="CH42" i="81"/>
  <c r="CK41" i="81"/>
  <c r="DJ41" i="81" s="1"/>
  <c r="CF40" i="81"/>
  <c r="CZ39" i="81"/>
  <c r="DC38" i="81"/>
  <c r="CY38" i="81"/>
  <c r="CH38" i="81"/>
  <c r="BZ38" i="81"/>
  <c r="CA37" i="81"/>
  <c r="DC36" i="81"/>
  <c r="CY36" i="81"/>
  <c r="CH36" i="81"/>
  <c r="CD36" i="81"/>
  <c r="DB35" i="81"/>
  <c r="CK35" i="81"/>
  <c r="DJ35" i="81" s="1"/>
  <c r="CG35" i="81"/>
  <c r="CC35" i="81"/>
  <c r="BY35" i="81"/>
  <c r="DA34" i="81"/>
  <c r="CF34" i="81"/>
  <c r="CB34" i="81"/>
  <c r="CZ33" i="81"/>
  <c r="CE33" i="81"/>
  <c r="DC32" i="81"/>
  <c r="CH32" i="81"/>
  <c r="DB31" i="81"/>
  <c r="CK31" i="81"/>
  <c r="DJ31" i="81" s="1"/>
  <c r="CG31" i="81"/>
  <c r="BY31" i="81"/>
  <c r="CI16" i="81"/>
  <c r="CZ32" i="81"/>
  <c r="DB48" i="81"/>
  <c r="BZ57" i="81"/>
  <c r="N163" i="49"/>
  <c r="N164" i="49" s="1"/>
  <c r="B163" i="49"/>
  <c r="B164" i="49" s="1"/>
  <c r="DC59" i="80"/>
  <c r="DC60" i="80"/>
  <c r="DB41" i="80"/>
  <c r="AZ142" i="11"/>
  <c r="AN142" i="11"/>
  <c r="C142" i="11"/>
  <c r="AS142" i="11"/>
  <c r="AW125" i="11"/>
  <c r="H108" i="81"/>
  <c r="K145" i="50"/>
  <c r="AU108" i="81"/>
  <c r="AF142" i="80"/>
  <c r="AD159" i="80"/>
  <c r="C125" i="81"/>
  <c r="CC44" i="80"/>
  <c r="BS108" i="81"/>
  <c r="CA50" i="80"/>
  <c r="CG53" i="80"/>
  <c r="CB50" i="80"/>
  <c r="CE49" i="80"/>
  <c r="CI49" i="80"/>
  <c r="BY65" i="80"/>
  <c r="DB66" i="81"/>
  <c r="CK66" i="81"/>
  <c r="CF65" i="81"/>
  <c r="DD64" i="81"/>
  <c r="M56" i="56"/>
  <c r="M56" i="67"/>
  <c r="K56" i="67"/>
  <c r="K56" i="56"/>
  <c r="J64" i="56"/>
  <c r="J64" i="67"/>
  <c r="J58" i="56"/>
  <c r="H64" i="56"/>
  <c r="H64" i="67"/>
  <c r="H58" i="56"/>
  <c r="G60" i="56"/>
  <c r="G60" i="67"/>
  <c r="G62" i="56"/>
  <c r="G62" i="67"/>
  <c r="F59" i="56"/>
  <c r="F59" i="67"/>
  <c r="D59" i="56"/>
  <c r="D59" i="67"/>
  <c r="C57" i="67"/>
  <c r="N57" i="67"/>
  <c r="AG64" i="56"/>
  <c r="AG64" i="67"/>
  <c r="CC52" i="81"/>
  <c r="CY61" i="81"/>
  <c r="CG89" i="81"/>
  <c r="CK89" i="81"/>
  <c r="I159" i="81"/>
  <c r="AU159" i="80"/>
  <c r="AU160" i="80" s="1"/>
  <c r="AZ65" i="80"/>
  <c r="CT65" i="80"/>
  <c r="B145" i="50"/>
  <c r="BZ60" i="80"/>
  <c r="CG59" i="80"/>
  <c r="BM125" i="80"/>
  <c r="CX123" i="80"/>
  <c r="CX17" i="81"/>
  <c r="CO18" i="81"/>
  <c r="CS18" i="81"/>
  <c r="CW18" i="81"/>
  <c r="CN19" i="81"/>
  <c r="CR19" i="81"/>
  <c r="CM20" i="81"/>
  <c r="CQ20" i="81"/>
  <c r="CU20" i="81"/>
  <c r="CL21" i="81"/>
  <c r="CP21" i="81"/>
  <c r="CT21" i="81"/>
  <c r="CO22" i="81"/>
  <c r="CS22" i="81"/>
  <c r="CW22" i="81"/>
  <c r="CR23" i="81"/>
  <c r="CQ24" i="81"/>
  <c r="CN27" i="81"/>
  <c r="CU28" i="81"/>
  <c r="CT29" i="81"/>
  <c r="CO30" i="81"/>
  <c r="CW30" i="81"/>
  <c r="CT33" i="81"/>
  <c r="CL37" i="81"/>
  <c r="CO38" i="81"/>
  <c r="CQ44" i="81"/>
  <c r="CP45" i="81"/>
  <c r="CW46" i="81"/>
  <c r="CQ48" i="81"/>
  <c r="CT38" i="80"/>
  <c r="CP123" i="80"/>
  <c r="BI125" i="80"/>
  <c r="CD57" i="80"/>
  <c r="BY57" i="80"/>
  <c r="CI48" i="80"/>
  <c r="CY37" i="80"/>
  <c r="CB29" i="81"/>
  <c r="CA28" i="81"/>
  <c r="CZ20" i="81"/>
  <c r="DB16" i="81"/>
  <c r="CK20" i="81"/>
  <c r="DJ20" i="81" s="1"/>
  <c r="DA31" i="81"/>
  <c r="BY32" i="81"/>
  <c r="CC32" i="81"/>
  <c r="CK32" i="81"/>
  <c r="DJ32" i="81" s="1"/>
  <c r="CA34" i="81"/>
  <c r="CE34" i="81"/>
  <c r="CI34" i="81"/>
  <c r="CZ34" i="81"/>
  <c r="CJ35" i="81"/>
  <c r="DA35" i="81"/>
  <c r="BY36" i="81"/>
  <c r="CC36" i="81"/>
  <c r="CK36" i="81"/>
  <c r="DJ36" i="81" s="1"/>
  <c r="BY38" i="81"/>
  <c r="CC38" i="81"/>
  <c r="CK38" i="81"/>
  <c r="DJ38" i="81" s="1"/>
  <c r="DB38" i="81"/>
  <c r="DC39" i="81"/>
  <c r="CE40" i="81"/>
  <c r="CF41" i="81"/>
  <c r="DA41" i="81"/>
  <c r="BY42" i="81"/>
  <c r="CC42" i="81"/>
  <c r="CK42" i="81"/>
  <c r="DJ42" i="81" s="1"/>
  <c r="CH43" i="81"/>
  <c r="CY43" i="81"/>
  <c r="DC43" i="81"/>
  <c r="CI44" i="81"/>
  <c r="CZ44" i="81"/>
  <c r="CJ45" i="81"/>
  <c r="DA45" i="81"/>
  <c r="BY46" i="81"/>
  <c r="CC46" i="81"/>
  <c r="CG46" i="81"/>
  <c r="CK46" i="81"/>
  <c r="DJ46" i="81" s="1"/>
  <c r="CA48" i="81"/>
  <c r="CB49" i="81"/>
  <c r="BY50" i="81"/>
  <c r="CC50" i="81"/>
  <c r="CG50" i="81"/>
  <c r="CY51" i="81"/>
  <c r="DC51" i="81"/>
  <c r="CA52" i="81"/>
  <c r="CI52" i="81"/>
  <c r="CZ52" i="81"/>
  <c r="CJ53" i="81"/>
  <c r="DA53" i="81"/>
  <c r="CE56" i="81"/>
  <c r="DA57" i="81"/>
  <c r="BY58" i="81"/>
  <c r="CC58" i="81"/>
  <c r="CG58" i="81"/>
  <c r="CK58" i="81"/>
  <c r="DC59" i="81"/>
  <c r="CA60" i="81"/>
  <c r="CE60" i="81"/>
  <c r="CI60" i="81"/>
  <c r="CK62" i="81"/>
  <c r="CY63" i="81"/>
  <c r="DD65" i="80"/>
  <c r="CC65" i="81"/>
  <c r="DA64" i="81"/>
  <c r="CT42" i="80"/>
  <c r="CT41" i="80"/>
  <c r="CL40" i="80"/>
  <c r="CP41" i="80"/>
  <c r="CL44" i="80"/>
  <c r="CP46" i="80"/>
  <c r="CL123" i="80"/>
  <c r="CV23" i="81"/>
  <c r="CM24" i="81"/>
  <c r="CU24" i="81"/>
  <c r="CR27" i="81"/>
  <c r="CM28" i="81"/>
  <c r="CL29" i="81"/>
  <c r="CP29" i="81"/>
  <c r="CX29" i="81"/>
  <c r="CS30" i="81"/>
  <c r="CN31" i="81"/>
  <c r="CR31" i="81"/>
  <c r="CV31" i="81"/>
  <c r="CM32" i="81"/>
  <c r="CQ32" i="81"/>
  <c r="CL33" i="81"/>
  <c r="CP33" i="81"/>
  <c r="CX33" i="81"/>
  <c r="CO34" i="81"/>
  <c r="CW34" i="81"/>
  <c r="CN35" i="81"/>
  <c r="CV35" i="81"/>
  <c r="CM36" i="81"/>
  <c r="CQ36" i="81"/>
  <c r="CU36" i="81"/>
  <c r="CP37" i="81"/>
  <c r="CT37" i="81"/>
  <c r="CX37" i="81"/>
  <c r="CW38" i="81"/>
  <c r="CN39" i="81"/>
  <c r="CR39" i="81"/>
  <c r="CV39" i="81"/>
  <c r="CM40" i="81"/>
  <c r="CQ40" i="81"/>
  <c r="CL41" i="81"/>
  <c r="CP41" i="81"/>
  <c r="CT41" i="81"/>
  <c r="CX41" i="81"/>
  <c r="CO42" i="81"/>
  <c r="CW42" i="81"/>
  <c r="CN43" i="81"/>
  <c r="CV43" i="81"/>
  <c r="CM44" i="81"/>
  <c r="CU44" i="81"/>
  <c r="CL45" i="81"/>
  <c r="CT45" i="81"/>
  <c r="CX45" i="81"/>
  <c r="CO46" i="81"/>
  <c r="CS46" i="81"/>
  <c r="CM48" i="81"/>
  <c r="CU48" i="81"/>
  <c r="CL49" i="81"/>
  <c r="CX49" i="81"/>
  <c r="CO50" i="81"/>
  <c r="CR51" i="81"/>
  <c r="CU52" i="81"/>
  <c r="CL53" i="81"/>
  <c r="CT53" i="81"/>
  <c r="CM56" i="81"/>
  <c r="CQ56" i="81"/>
  <c r="CL57" i="81"/>
  <c r="CP57" i="81"/>
  <c r="CT57" i="81"/>
  <c r="CO58" i="81"/>
  <c r="CS58" i="81"/>
  <c r="CW58" i="81"/>
  <c r="CR59" i="81"/>
  <c r="CV59" i="81"/>
  <c r="CM60" i="81"/>
  <c r="CU60" i="81"/>
  <c r="CL61" i="81"/>
  <c r="CP61" i="81"/>
  <c r="CX61" i="81"/>
  <c r="CO62" i="81"/>
  <c r="CS62" i="81"/>
  <c r="CN63" i="81"/>
  <c r="CR63" i="81"/>
  <c r="CV63" i="81"/>
  <c r="CQ64" i="81"/>
  <c r="CU64" i="81"/>
  <c r="CL65" i="81"/>
  <c r="CT65" i="81"/>
  <c r="CX65" i="81"/>
  <c r="CO66" i="81"/>
  <c r="CW66" i="81"/>
  <c r="CN67" i="81"/>
  <c r="CR67" i="81"/>
  <c r="CV57" i="80"/>
  <c r="CR59" i="80"/>
  <c r="CN61" i="80"/>
  <c r="CR61" i="80"/>
  <c r="CV64" i="80"/>
  <c r="CV65" i="80"/>
  <c r="CU67" i="80"/>
  <c r="CO16" i="81"/>
  <c r="CW16" i="81"/>
  <c r="CM16" i="81"/>
  <c r="CQ16" i="81"/>
  <c r="CU16" i="81"/>
  <c r="R125" i="11"/>
  <c r="CN122" i="11"/>
  <c r="BA125" i="11"/>
  <c r="CL122" i="11"/>
  <c r="CX122" i="11"/>
  <c r="BM125" i="11"/>
  <c r="U56" i="67"/>
  <c r="U56" i="56"/>
  <c r="Y57" i="56"/>
  <c r="Y57" i="67"/>
  <c r="Q58" i="67"/>
  <c r="AA58" i="67"/>
  <c r="Q58" i="56"/>
  <c r="Y60" i="67"/>
  <c r="Y60" i="56"/>
  <c r="Q61" i="67"/>
  <c r="Q61" i="56"/>
  <c r="Q62" i="56"/>
  <c r="Q62" i="67"/>
  <c r="Q63" i="67"/>
  <c r="Q63" i="56"/>
  <c r="DA44" i="80"/>
  <c r="CY44" i="80"/>
  <c r="CY67" i="80"/>
  <c r="CY122" i="11"/>
  <c r="Z125" i="11"/>
  <c r="CV122" i="11"/>
  <c r="CT122" i="11"/>
  <c r="BI125" i="11"/>
  <c r="Y56" i="56"/>
  <c r="Y56" i="67"/>
  <c r="U57" i="67"/>
  <c r="U57" i="56"/>
  <c r="Y58" i="56"/>
  <c r="Y58" i="67"/>
  <c r="Y59" i="56"/>
  <c r="Y59" i="67"/>
  <c r="Q60" i="67"/>
  <c r="Q60" i="56"/>
  <c r="U61" i="67"/>
  <c r="U61" i="56"/>
  <c r="U62" i="56"/>
  <c r="U62" i="67"/>
  <c r="Y63" i="67"/>
  <c r="Y63" i="56"/>
  <c r="DA42" i="80"/>
  <c r="DF61" i="80"/>
  <c r="DG58" i="80"/>
  <c r="DG50" i="80"/>
  <c r="CR122" i="11"/>
  <c r="V125" i="11"/>
  <c r="CP122" i="11"/>
  <c r="BE125" i="11"/>
  <c r="Q56" i="56"/>
  <c r="Q56" i="67"/>
  <c r="Q57" i="56"/>
  <c r="Q57" i="67"/>
  <c r="U58" i="56"/>
  <c r="U58" i="67"/>
  <c r="Q59" i="67"/>
  <c r="Q59" i="56"/>
  <c r="U60" i="56"/>
  <c r="U60" i="67"/>
  <c r="Y61" i="67"/>
  <c r="Y61" i="56"/>
  <c r="Y62" i="67"/>
  <c r="Y62" i="56"/>
  <c r="U63" i="56"/>
  <c r="U63" i="67"/>
  <c r="Q64" i="56"/>
  <c r="E65" i="59" s="1"/>
  <c r="Q64" i="67"/>
  <c r="CI122" i="80"/>
  <c r="M125" i="80"/>
  <c r="AG59" i="67"/>
  <c r="AG59" i="56"/>
  <c r="DD59" i="80"/>
  <c r="DD122" i="11"/>
  <c r="BS125" i="11"/>
  <c r="DB63" i="80"/>
  <c r="AC58" i="56"/>
  <c r="AC58" i="67"/>
  <c r="CD45" i="80"/>
  <c r="CY53" i="80"/>
  <c r="BZ45" i="80"/>
  <c r="CZ60" i="80"/>
  <c r="CI42" i="80"/>
  <c r="CI41" i="80"/>
  <c r="CJ42" i="80"/>
  <c r="AD62" i="67"/>
  <c r="AD62" i="56"/>
  <c r="CZ33" i="80"/>
  <c r="DE122" i="80"/>
  <c r="AI125" i="80"/>
  <c r="BR142" i="11"/>
  <c r="DE56" i="80"/>
  <c r="I125" i="80"/>
  <c r="AG63" i="56"/>
  <c r="AG63" i="67"/>
  <c r="CJ45" i="80"/>
  <c r="CC40" i="80"/>
  <c r="CG40" i="80"/>
  <c r="CJ46" i="80"/>
  <c r="AG163" i="50"/>
  <c r="BO142" i="11"/>
  <c r="AJ58" i="67"/>
  <c r="AG58" i="56"/>
  <c r="DA41" i="80"/>
  <c r="DA50" i="80"/>
  <c r="CZ52" i="80"/>
  <c r="DA60" i="80"/>
  <c r="CD41" i="80"/>
  <c r="CC45" i="80"/>
  <c r="AH125" i="80"/>
  <c r="H125" i="11"/>
  <c r="AF125" i="11"/>
  <c r="K125" i="11"/>
  <c r="AC61" i="67"/>
  <c r="AB145" i="50"/>
  <c r="CZ39" i="80"/>
  <c r="DC56" i="80"/>
  <c r="DA56" i="80"/>
  <c r="AE59" i="67"/>
  <c r="BY46" i="80"/>
  <c r="AH163" i="50"/>
  <c r="BP159" i="11"/>
  <c r="AK125" i="11"/>
  <c r="CI39" i="80"/>
  <c r="O32" i="80"/>
  <c r="CH43" i="80"/>
  <c r="CJ53" i="80"/>
  <c r="CI52" i="80"/>
  <c r="CE52" i="80"/>
  <c r="CE48" i="80"/>
  <c r="CA37" i="80"/>
  <c r="BZ33" i="80"/>
  <c r="AZ37" i="80"/>
  <c r="CA38" i="80"/>
  <c r="BZ49" i="80"/>
  <c r="AZ49" i="80"/>
  <c r="CD50" i="80"/>
  <c r="CH50" i="80"/>
  <c r="AZ51" i="80"/>
  <c r="CH51" i="80"/>
  <c r="CA49" i="81"/>
  <c r="CC59" i="81"/>
  <c r="CY52" i="81"/>
  <c r="CB32" i="81"/>
  <c r="F56" i="56"/>
  <c r="C64" i="56"/>
  <c r="N64" i="67"/>
  <c r="B60" i="56"/>
  <c r="N60" i="67"/>
  <c r="H159" i="11"/>
  <c r="AG159" i="11"/>
  <c r="AU159" i="11"/>
  <c r="AT159" i="11"/>
  <c r="AQ159" i="11"/>
  <c r="AO159" i="11"/>
  <c r="AN159" i="11"/>
  <c r="CC16" i="81"/>
  <c r="BY16" i="81"/>
  <c r="CD16" i="81"/>
  <c r="CZ17" i="81"/>
  <c r="CI21" i="81"/>
  <c r="DB27" i="81"/>
  <c r="CY32" i="81"/>
  <c r="DB41" i="81"/>
  <c r="CM32" i="80"/>
  <c r="CU37" i="80"/>
  <c r="CU41" i="80"/>
  <c r="CU44" i="80"/>
  <c r="CM45" i="80"/>
  <c r="CQ45" i="80"/>
  <c r="CU46" i="80"/>
  <c r="CT49" i="80"/>
  <c r="CT50" i="80"/>
  <c r="CT53" i="80"/>
  <c r="CP58" i="80"/>
  <c r="CT62" i="80"/>
  <c r="CT63" i="80"/>
  <c r="CP65" i="80"/>
  <c r="CS67" i="80"/>
  <c r="CA30" i="81"/>
  <c r="DC29" i="81"/>
  <c r="CY29" i="81"/>
  <c r="CD29" i="81"/>
  <c r="BZ29" i="81"/>
  <c r="DB28" i="81"/>
  <c r="CG28" i="81"/>
  <c r="BY28" i="81"/>
  <c r="CJ27" i="81"/>
  <c r="DB24" i="81"/>
  <c r="CK24" i="81"/>
  <c r="DJ24" i="81" s="1"/>
  <c r="CG24" i="81"/>
  <c r="CC24" i="81"/>
  <c r="DA23" i="81"/>
  <c r="CF23" i="81"/>
  <c r="CB23" i="81"/>
  <c r="DD22" i="81"/>
  <c r="CZ22" i="81"/>
  <c r="CI22" i="81"/>
  <c r="CE22" i="81"/>
  <c r="DC21" i="81"/>
  <c r="CY21" i="81"/>
  <c r="CH21" i="81"/>
  <c r="CD21" i="81"/>
  <c r="BZ21" i="81"/>
  <c r="DB20" i="81"/>
  <c r="CG20" i="81"/>
  <c r="CC20" i="81"/>
  <c r="BY20" i="81"/>
  <c r="CJ19" i="81"/>
  <c r="DD18" i="81"/>
  <c r="CZ18" i="81"/>
  <c r="CI18" i="81"/>
  <c r="CE18" i="81"/>
  <c r="DC17" i="81"/>
  <c r="CY17" i="81"/>
  <c r="CA16" i="81"/>
  <c r="CE16" i="81"/>
  <c r="DA17" i="81"/>
  <c r="CD19" i="81"/>
  <c r="CY19" i="81"/>
  <c r="CA20" i="81"/>
  <c r="CI20" i="81"/>
  <c r="CF21" i="81"/>
  <c r="DA21" i="81"/>
  <c r="BY22" i="81"/>
  <c r="DB22" i="81"/>
  <c r="CD23" i="81"/>
  <c r="CY23" i="81"/>
  <c r="CI24" i="81"/>
  <c r="CZ24" i="81"/>
  <c r="CT57" i="80"/>
  <c r="CQ41" i="80"/>
  <c r="CQ66" i="81"/>
  <c r="CR21" i="81"/>
  <c r="CS32" i="81"/>
  <c r="CT43" i="81"/>
  <c r="CV49" i="81"/>
  <c r="CX67" i="81"/>
  <c r="BZ64" i="81"/>
  <c r="CN48" i="80"/>
  <c r="CO44" i="80"/>
  <c r="AB52" i="80"/>
  <c r="AB65" i="80"/>
  <c r="X125" i="81"/>
  <c r="CM66" i="81"/>
  <c r="CP32" i="80"/>
  <c r="CL37" i="80"/>
  <c r="CL39" i="80"/>
  <c r="CP40" i="80"/>
  <c r="CT40" i="80"/>
  <c r="CL43" i="80"/>
  <c r="CT44" i="80"/>
  <c r="CL46" i="80"/>
  <c r="BM50" i="80"/>
  <c r="BM53" i="80"/>
  <c r="P125" i="80"/>
  <c r="DA48" i="80"/>
  <c r="CZ121" i="11"/>
  <c r="BO125" i="11"/>
  <c r="DD58" i="80"/>
  <c r="DD53" i="80"/>
  <c r="AI61" i="56"/>
  <c r="AI61" i="67"/>
  <c r="AB57" i="56"/>
  <c r="DA45" i="80"/>
  <c r="DA52" i="80"/>
  <c r="CZ56" i="80"/>
  <c r="AD59" i="56"/>
  <c r="AD59" i="67"/>
  <c r="CZ32" i="80"/>
  <c r="CY121" i="11"/>
  <c r="BN125" i="11"/>
  <c r="DF46" i="80"/>
  <c r="AD37" i="49"/>
  <c r="U64" i="56"/>
  <c r="I65" i="59" s="1"/>
  <c r="U64" i="67"/>
  <c r="AA64" i="67"/>
  <c r="Q65" i="56"/>
  <c r="Q65" i="67"/>
  <c r="U65" i="67"/>
  <c r="U65" i="56"/>
  <c r="AF60" i="67"/>
  <c r="AF60" i="56"/>
  <c r="AC60" i="56"/>
  <c r="AC60" i="67"/>
  <c r="AB57" i="67"/>
  <c r="DD40" i="80"/>
  <c r="CZ43" i="80"/>
  <c r="DC50" i="80"/>
  <c r="AF63" i="56"/>
  <c r="AF63" i="67"/>
  <c r="DB58" i="80"/>
  <c r="AD63" i="56"/>
  <c r="AD63" i="67"/>
  <c r="BZ46" i="80"/>
  <c r="DA121" i="80"/>
  <c r="BP125" i="80"/>
  <c r="DF42" i="80"/>
  <c r="AI60" i="67"/>
  <c r="AI60" i="56"/>
  <c r="AH58" i="56"/>
  <c r="AD60" i="56"/>
  <c r="AD60" i="67"/>
  <c r="CZ45" i="80"/>
  <c r="DA67" i="80"/>
  <c r="CZ50" i="80"/>
  <c r="AC63" i="56"/>
  <c r="AC63" i="67"/>
  <c r="DF41" i="80"/>
  <c r="DF57" i="80"/>
  <c r="DE57" i="80"/>
  <c r="CB40" i="80"/>
  <c r="CJ40" i="80"/>
  <c r="DC40" i="80"/>
  <c r="CI45" i="80"/>
  <c r="DB33" i="80"/>
  <c r="DG41" i="80"/>
  <c r="CH44" i="80"/>
  <c r="DD41" i="80"/>
  <c r="DA43" i="80"/>
  <c r="DB49" i="80"/>
  <c r="DE50" i="80"/>
  <c r="CG44" i="80"/>
  <c r="CG33" i="80"/>
  <c r="CF33" i="80"/>
  <c r="CE39" i="80"/>
  <c r="CE32" i="80"/>
  <c r="CC39" i="80"/>
  <c r="BZ121" i="11"/>
  <c r="D125" i="11"/>
  <c r="CB121" i="11"/>
  <c r="F125" i="11"/>
  <c r="BZ59" i="80"/>
  <c r="CA58" i="80"/>
  <c r="O58" i="80"/>
  <c r="CH57" i="80"/>
  <c r="CE56" i="80"/>
  <c r="BY53" i="80"/>
  <c r="CD52" i="80"/>
  <c r="CC51" i="80"/>
  <c r="CI50" i="80"/>
  <c r="CE50" i="80"/>
  <c r="O50" i="80"/>
  <c r="BZ50" i="80"/>
  <c r="CD49" i="80"/>
  <c r="BY49" i="80"/>
  <c r="O49" i="80"/>
  <c r="CH48" i="80"/>
  <c r="C5" i="80"/>
  <c r="O44" i="80"/>
  <c r="BZ44" i="80"/>
  <c r="CA43" i="80"/>
  <c r="CB39" i="80"/>
  <c r="DC37" i="80"/>
  <c r="AZ32" i="80"/>
  <c r="CD32" i="80"/>
  <c r="CH32" i="80"/>
  <c r="CD33" i="80"/>
  <c r="CH37" i="80"/>
  <c r="AZ38" i="80"/>
  <c r="CF38" i="80"/>
  <c r="BZ39" i="80"/>
  <c r="AZ47" i="80"/>
  <c r="AE58" i="56"/>
  <c r="DD42" i="80"/>
  <c r="DB39" i="80"/>
  <c r="BR125" i="11"/>
  <c r="DC67" i="80"/>
  <c r="DA59" i="80"/>
  <c r="CY46" i="80"/>
  <c r="CC46" i="80"/>
  <c r="DC49" i="80"/>
  <c r="DG67" i="80"/>
  <c r="DE53" i="80"/>
  <c r="DF50" i="80"/>
  <c r="O33" i="80"/>
  <c r="CD44" i="80"/>
  <c r="CI53" i="80"/>
  <c r="DC63" i="80"/>
  <c r="O125" i="11"/>
  <c r="AZ142" i="80"/>
  <c r="C145" i="50"/>
  <c r="DD62" i="81"/>
  <c r="CH57" i="81"/>
  <c r="CD49" i="81"/>
  <c r="CD45" i="81"/>
  <c r="CJ18" i="81"/>
  <c r="CY16" i="81"/>
  <c r="DD17" i="81"/>
  <c r="CF18" i="81"/>
  <c r="CG19" i="81"/>
  <c r="CB22" i="81"/>
  <c r="CJ22" i="81"/>
  <c r="CC23" i="81"/>
  <c r="CH24" i="81"/>
  <c r="CY24" i="81"/>
  <c r="CC27" i="81"/>
  <c r="CG27" i="81"/>
  <c r="CH28" i="81"/>
  <c r="CY28" i="81"/>
  <c r="CA29" i="81"/>
  <c r="CE29" i="81"/>
  <c r="CI29" i="81"/>
  <c r="CZ29" i="81"/>
  <c r="DA30" i="81"/>
  <c r="CC31" i="81"/>
  <c r="BZ32" i="81"/>
  <c r="CA33" i="81"/>
  <c r="DD33" i="81"/>
  <c r="BZ36" i="81"/>
  <c r="CI37" i="81"/>
  <c r="CD38" i="81"/>
  <c r="CA39" i="81"/>
  <c r="DD39" i="81"/>
  <c r="DA40" i="81"/>
  <c r="DC42" i="81"/>
  <c r="CF52" i="81"/>
  <c r="CF56" i="81"/>
  <c r="CH58" i="81"/>
  <c r="DD59" i="81"/>
  <c r="DA60" i="81"/>
  <c r="CC53" i="81"/>
  <c r="CZ51" i="81"/>
  <c r="BY45" i="81"/>
  <c r="CI43" i="81"/>
  <c r="CC41" i="81"/>
  <c r="CB40" i="81"/>
  <c r="CE39" i="81"/>
  <c r="CE37" i="81"/>
  <c r="CD32" i="81"/>
  <c r="DA27" i="81"/>
  <c r="CF27" i="81"/>
  <c r="CA18" i="81"/>
  <c r="CZ16" i="81"/>
  <c r="BY18" i="81"/>
  <c r="CE28" i="81"/>
  <c r="CZ28" i="81"/>
  <c r="DA29" i="81"/>
  <c r="DC31" i="81"/>
  <c r="CI32" i="81"/>
  <c r="CF33" i="81"/>
  <c r="CJ33" i="81"/>
  <c r="CG34" i="81"/>
  <c r="CD35" i="81"/>
  <c r="CH35" i="81"/>
  <c r="CI36" i="81"/>
  <c r="DD36" i="81"/>
  <c r="CB37" i="81"/>
  <c r="CF37" i="81"/>
  <c r="CY41" i="81"/>
  <c r="BZ45" i="81"/>
  <c r="DC45" i="81"/>
  <c r="CA50" i="81"/>
  <c r="DA87" i="81"/>
  <c r="BR125" i="81"/>
  <c r="CI42" i="81"/>
  <c r="CJ43" i="81"/>
  <c r="CG44" i="81"/>
  <c r="CY45" i="81"/>
  <c r="CZ46" i="81"/>
  <c r="CN45" i="80"/>
  <c r="AB45" i="80"/>
  <c r="CM48" i="80"/>
  <c r="CM49" i="80"/>
  <c r="CU49" i="80"/>
  <c r="CM50" i="80"/>
  <c r="CU50" i="80"/>
  <c r="CQ52" i="80"/>
  <c r="AB53" i="80"/>
  <c r="CM53" i="80"/>
  <c r="CQ53" i="80"/>
  <c r="CU53" i="80"/>
  <c r="CM57" i="80"/>
  <c r="CU58" i="80"/>
  <c r="CQ60" i="80"/>
  <c r="CM61" i="80"/>
  <c r="CU61" i="80"/>
  <c r="CM62" i="80"/>
  <c r="CQ62" i="80"/>
  <c r="CU62" i="80"/>
  <c r="CP67" i="80"/>
  <c r="I58" i="56"/>
  <c r="CU52" i="80"/>
  <c r="CN52" i="80"/>
  <c r="CV52" i="80"/>
  <c r="BM49" i="80"/>
  <c r="BM54" i="80"/>
  <c r="CP121" i="80"/>
  <c r="T125" i="80"/>
  <c r="CT121" i="80"/>
  <c r="X125" i="80"/>
  <c r="BB125" i="80"/>
  <c r="CM121" i="80"/>
  <c r="CU121" i="80"/>
  <c r="BJ125" i="80"/>
  <c r="R91" i="81"/>
  <c r="CN87" i="81"/>
  <c r="CP104" i="81"/>
  <c r="T108" i="81"/>
  <c r="CT104" i="81"/>
  <c r="X108" i="81"/>
  <c r="CN121" i="81"/>
  <c r="R125" i="81"/>
  <c r="CR121" i="81"/>
  <c r="V125" i="81"/>
  <c r="CV121" i="81"/>
  <c r="Z125" i="81"/>
  <c r="CP87" i="81"/>
  <c r="BE91" i="81"/>
  <c r="CT87" i="81"/>
  <c r="BI91" i="81"/>
  <c r="CN104" i="81"/>
  <c r="BC108" i="81"/>
  <c r="CR104" i="81"/>
  <c r="BG108" i="81"/>
  <c r="CV104" i="81"/>
  <c r="BK108" i="81"/>
  <c r="CT121" i="81"/>
  <c r="BI125" i="81"/>
  <c r="CL53" i="80"/>
  <c r="CP45" i="80"/>
  <c r="CT39" i="80"/>
  <c r="CP38" i="80"/>
  <c r="CN49" i="80"/>
  <c r="CS46" i="80"/>
  <c r="CO42" i="80"/>
  <c r="CV56" i="80"/>
  <c r="BE125" i="81"/>
  <c r="BF125" i="80"/>
  <c r="CR87" i="81"/>
  <c r="CH33" i="80"/>
  <c r="B163" i="50"/>
  <c r="B164" i="50" s="1"/>
  <c r="BY40" i="80"/>
  <c r="CP51" i="80"/>
  <c r="CT46" i="80"/>
  <c r="CT43" i="80"/>
  <c r="CP42" i="80"/>
  <c r="CP37" i="80"/>
  <c r="CS40" i="80"/>
  <c r="CN63" i="80"/>
  <c r="CR49" i="80"/>
  <c r="BA125" i="81"/>
  <c r="BM91" i="81"/>
  <c r="AB108" i="81"/>
  <c r="T125" i="11"/>
  <c r="CP121" i="11"/>
  <c r="X125" i="11"/>
  <c r="CT121" i="11"/>
  <c r="R59" i="56"/>
  <c r="R59" i="67"/>
  <c r="V63" i="56"/>
  <c r="V63" i="67"/>
  <c r="CQ37" i="80"/>
  <c r="CP48" i="80"/>
  <c r="CT51" i="80"/>
  <c r="CL52" i="80"/>
  <c r="CT52" i="80"/>
  <c r="CP53" i="80"/>
  <c r="CP56" i="80"/>
  <c r="R142" i="80"/>
  <c r="V142" i="80"/>
  <c r="Z142" i="80"/>
  <c r="P159" i="80"/>
  <c r="P160" i="80" s="1"/>
  <c r="T159" i="80"/>
  <c r="T160" i="80" s="1"/>
  <c r="AB159" i="80"/>
  <c r="AB160" i="80" s="1"/>
  <c r="BC125" i="80"/>
  <c r="BA142" i="80"/>
  <c r="BE142" i="80"/>
  <c r="BI142" i="80"/>
  <c r="BM142" i="80"/>
  <c r="BC159" i="80"/>
  <c r="BC160" i="80" s="1"/>
  <c r="BG159" i="80"/>
  <c r="BG160" i="80" s="1"/>
  <c r="BK159" i="80"/>
  <c r="BK160" i="80" s="1"/>
  <c r="AI57" i="56"/>
  <c r="AG57" i="56"/>
  <c r="AE60" i="56"/>
  <c r="AC57" i="56"/>
  <c r="DD39" i="80"/>
  <c r="DB43" i="80"/>
  <c r="DC39" i="80"/>
  <c r="CY41" i="80"/>
  <c r="DD50" i="80"/>
  <c r="DD67" i="80"/>
  <c r="AE63" i="67"/>
  <c r="AH60" i="56"/>
  <c r="AF57" i="56"/>
  <c r="AI56" i="56"/>
  <c r="AH56" i="56"/>
  <c r="AJ59" i="56"/>
  <c r="DD56" i="80"/>
  <c r="AJ60" i="67"/>
  <c r="AH61" i="56"/>
  <c r="CY40" i="80"/>
  <c r="CY39" i="80"/>
  <c r="AH62" i="56"/>
  <c r="DA32" i="80"/>
  <c r="CE40" i="80"/>
  <c r="DB51" i="80"/>
  <c r="CG46" i="80"/>
  <c r="DE40" i="80"/>
  <c r="DC61" i="80"/>
  <c r="AF62" i="67"/>
  <c r="DA62" i="80"/>
  <c r="AZ46" i="80"/>
  <c r="DF53" i="80"/>
  <c r="AG62" i="67"/>
  <c r="CZ38" i="80"/>
  <c r="DE52" i="80"/>
  <c r="DF56" i="80"/>
  <c r="AB32" i="80"/>
  <c r="AB39" i="80"/>
  <c r="BM25" i="80"/>
  <c r="CV37" i="80"/>
  <c r="CR38" i="80"/>
  <c r="CV38" i="80"/>
  <c r="CV41" i="80"/>
  <c r="CW60" i="80"/>
  <c r="CS65" i="80"/>
  <c r="S142" i="80"/>
  <c r="W142" i="80"/>
  <c r="AA142" i="80"/>
  <c r="Q159" i="80"/>
  <c r="Q160" i="80" s="1"/>
  <c r="U159" i="80"/>
  <c r="U160" i="80" s="1"/>
  <c r="Y159" i="80"/>
  <c r="Y160" i="80" s="1"/>
  <c r="BB142" i="80"/>
  <c r="BF142" i="80"/>
  <c r="BJ142" i="80"/>
  <c r="BD159" i="80"/>
  <c r="BD160" i="80" s="1"/>
  <c r="BH159" i="80"/>
  <c r="BH160" i="80" s="1"/>
  <c r="BL159" i="80"/>
  <c r="BL160" i="80" s="1"/>
  <c r="X26" i="55"/>
  <c r="AZ44" i="80"/>
  <c r="BZ16" i="81"/>
  <c r="CF56" i="80"/>
  <c r="CF58" i="80"/>
  <c r="CB60" i="80"/>
  <c r="CC61" i="80"/>
  <c r="C159" i="80"/>
  <c r="C160" i="80" s="1"/>
  <c r="BM47" i="80"/>
  <c r="BM51" i="80"/>
  <c r="BM52" i="80"/>
  <c r="BM55" i="80"/>
  <c r="AE61" i="56"/>
  <c r="CZ40" i="80"/>
  <c r="DC45" i="80"/>
  <c r="DC53" i="80"/>
  <c r="DB50" i="80"/>
  <c r="DD51" i="80"/>
  <c r="CB46" i="80"/>
  <c r="DG33" i="80"/>
  <c r="DE33" i="80"/>
  <c r="DF32" i="80"/>
  <c r="DB38" i="80"/>
  <c r="CY38" i="80"/>
  <c r="DE42" i="80"/>
  <c r="DD38" i="80"/>
  <c r="DF43" i="80"/>
  <c r="AD58" i="67"/>
  <c r="AI63" i="67"/>
  <c r="DD48" i="80"/>
  <c r="DD33" i="80"/>
  <c r="CZ46" i="80"/>
  <c r="CY32" i="80"/>
  <c r="DC38" i="80"/>
  <c r="DG46" i="80"/>
  <c r="DE46" i="80"/>
  <c r="AB60" i="67"/>
  <c r="DG61" i="80"/>
  <c r="CF40" i="80"/>
  <c r="CA40" i="80"/>
  <c r="BS142" i="11"/>
  <c r="DF51" i="80"/>
  <c r="BQ142" i="11"/>
  <c r="BQ125" i="11"/>
  <c r="BN142" i="11"/>
  <c r="BN159" i="11"/>
  <c r="BN159" i="80"/>
  <c r="CA46" i="80"/>
  <c r="DE43" i="80"/>
  <c r="DG42" i="80"/>
  <c r="DF67" i="80"/>
  <c r="CI40" i="80"/>
  <c r="CT48" i="80"/>
  <c r="CS56" i="80"/>
  <c r="CO58" i="80"/>
  <c r="CO59" i="80"/>
  <c r="CS59" i="80"/>
  <c r="CW59" i="80"/>
  <c r="CS60" i="80"/>
  <c r="CO62" i="80"/>
  <c r="CS63" i="80"/>
  <c r="CO64" i="80"/>
  <c r="CN67" i="80"/>
  <c r="CN119" i="80"/>
  <c r="R125" i="80"/>
  <c r="CR119" i="80"/>
  <c r="V125" i="80"/>
  <c r="CV119" i="80"/>
  <c r="Z125" i="80"/>
  <c r="BD125" i="80"/>
  <c r="CO119" i="80"/>
  <c r="BH125" i="80"/>
  <c r="CS119" i="80"/>
  <c r="CW119" i="80"/>
  <c r="BL125" i="80"/>
  <c r="CV66" i="81"/>
  <c r="CO17" i="81"/>
  <c r="CS17" i="81"/>
  <c r="CW17" i="81"/>
  <c r="CN18" i="81"/>
  <c r="CR18" i="81"/>
  <c r="CV18" i="81"/>
  <c r="CM19" i="81"/>
  <c r="CQ19" i="81"/>
  <c r="CU19" i="81"/>
  <c r="CL20" i="81"/>
  <c r="CP20" i="81"/>
  <c r="CT20" i="81"/>
  <c r="CX20" i="81"/>
  <c r="CO21" i="81"/>
  <c r="CS21" i="81"/>
  <c r="CW21" i="81"/>
  <c r="CN22" i="81"/>
  <c r="CR22" i="81"/>
  <c r="CV22" i="81"/>
  <c r="CM23" i="81"/>
  <c r="CQ23" i="81"/>
  <c r="CU23" i="81"/>
  <c r="CL24" i="81"/>
  <c r="CP24" i="81"/>
  <c r="CT24" i="81"/>
  <c r="CX24" i="81"/>
  <c r="CM27" i="81"/>
  <c r="CQ27" i="81"/>
  <c r="CU27" i="81"/>
  <c r="CL28" i="81"/>
  <c r="CP28" i="81"/>
  <c r="CT28" i="81"/>
  <c r="CX28" i="81"/>
  <c r="CO29" i="81"/>
  <c r="CS29" i="81"/>
  <c r="CW29" i="81"/>
  <c r="CN30" i="81"/>
  <c r="CR30" i="81"/>
  <c r="CV30" i="81"/>
  <c r="CM31" i="81"/>
  <c r="CQ31" i="81"/>
  <c r="CU31" i="81"/>
  <c r="CL32" i="81"/>
  <c r="CP32" i="81"/>
  <c r="CT32" i="81"/>
  <c r="CX32" i="81"/>
  <c r="CO33" i="81"/>
  <c r="CS33" i="81"/>
  <c r="CW33" i="81"/>
  <c r="CN34" i="81"/>
  <c r="CR34" i="81"/>
  <c r="CV34" i="81"/>
  <c r="CM35" i="81"/>
  <c r="CQ35" i="81"/>
  <c r="CU35" i="81"/>
  <c r="CL36" i="81"/>
  <c r="CP36" i="81"/>
  <c r="CT36" i="81"/>
  <c r="CR46" i="81"/>
  <c r="O42" i="80"/>
  <c r="CJ37" i="80"/>
  <c r="CC48" i="80"/>
  <c r="BY50" i="80"/>
  <c r="CI37" i="80"/>
  <c r="CH49" i="80"/>
  <c r="BZ32" i="80"/>
  <c r="CD48" i="80"/>
  <c r="CJ44" i="80"/>
  <c r="O48" i="80"/>
  <c r="BY33" i="80"/>
  <c r="CI33" i="80"/>
  <c r="CJ38" i="80"/>
  <c r="BZ37" i="80"/>
  <c r="O38" i="80"/>
  <c r="DA37" i="80"/>
  <c r="CA33" i="80"/>
  <c r="CC18" i="81"/>
  <c r="CK18" i="81"/>
  <c r="DJ18" i="81" s="1"/>
  <c r="BZ19" i="81"/>
  <c r="CH19" i="81"/>
  <c r="DC19" i="81"/>
  <c r="CB21" i="81"/>
  <c r="CJ21" i="81"/>
  <c r="CC22" i="81"/>
  <c r="CG22" i="81"/>
  <c r="CK22" i="81"/>
  <c r="DJ22" i="81" s="1"/>
  <c r="BZ23" i="81"/>
  <c r="DC23" i="81"/>
  <c r="CE24" i="81"/>
  <c r="DD24" i="81"/>
  <c r="BZ27" i="81"/>
  <c r="BY30" i="81"/>
  <c r="CK30" i="81"/>
  <c r="DJ30" i="81" s="1"/>
  <c r="CD31" i="81"/>
  <c r="CA32" i="81"/>
  <c r="CE32" i="81"/>
  <c r="DD32" i="81"/>
  <c r="CB33" i="81"/>
  <c r="DA33" i="81"/>
  <c r="BY34" i="81"/>
  <c r="CC34" i="81"/>
  <c r="CK34" i="81"/>
  <c r="DJ34" i="81" s="1"/>
  <c r="DB34" i="81"/>
  <c r="BZ35" i="81"/>
  <c r="CY35" i="81"/>
  <c r="CA36" i="81"/>
  <c r="CE36" i="81"/>
  <c r="CZ36" i="81"/>
  <c r="CJ37" i="81"/>
  <c r="CA38" i="81"/>
  <c r="CE38" i="81"/>
  <c r="CI38" i="81"/>
  <c r="CZ38" i="81"/>
  <c r="CB39" i="81"/>
  <c r="CF39" i="81"/>
  <c r="DA39" i="81"/>
  <c r="BY40" i="81"/>
  <c r="CC40" i="81"/>
  <c r="CG40" i="81"/>
  <c r="CK40" i="81"/>
  <c r="DJ40" i="81" s="1"/>
  <c r="DB40" i="81"/>
  <c r="BZ41" i="81"/>
  <c r="CD41" i="81"/>
  <c r="DC41" i="81"/>
  <c r="CA42" i="81"/>
  <c r="CE42" i="81"/>
  <c r="DD42" i="81"/>
  <c r="CB43" i="81"/>
  <c r="CF43" i="81"/>
  <c r="DA43" i="81"/>
  <c r="BY44" i="81"/>
  <c r="CC44" i="81"/>
  <c r="CE46" i="81"/>
  <c r="DD46" i="81"/>
  <c r="CG48" i="81"/>
  <c r="BY52" i="81"/>
  <c r="CD53" i="81"/>
  <c r="CH53" i="81"/>
  <c r="CY53" i="81"/>
  <c r="DC53" i="81"/>
  <c r="CG56" i="81"/>
  <c r="CK56" i="81"/>
  <c r="CY57" i="81"/>
  <c r="CX36" i="81"/>
  <c r="CO37" i="81"/>
  <c r="CS37" i="81"/>
  <c r="CW37" i="81"/>
  <c r="CN38" i="81"/>
  <c r="CR38" i="81"/>
  <c r="CV38" i="81"/>
  <c r="CM39" i="81"/>
  <c r="CQ39" i="81"/>
  <c r="CU39" i="81"/>
  <c r="CL40" i="81"/>
  <c r="CP40" i="81"/>
  <c r="CT40" i="81"/>
  <c r="CX40" i="81"/>
  <c r="CO41" i="81"/>
  <c r="CS41" i="81"/>
  <c r="CW41" i="81"/>
  <c r="CN42" i="81"/>
  <c r="CR42" i="81"/>
  <c r="CV42" i="81"/>
  <c r="CM43" i="81"/>
  <c r="CQ43" i="81"/>
  <c r="CU43" i="81"/>
  <c r="CL44" i="81"/>
  <c r="CP44" i="81"/>
  <c r="CT44" i="81"/>
  <c r="CX44" i="81"/>
  <c r="CO45" i="81"/>
  <c r="CS45" i="81"/>
  <c r="CW45" i="81"/>
  <c r="CN46" i="81"/>
  <c r="CV46" i="81"/>
  <c r="CL48" i="81"/>
  <c r="CP48" i="81"/>
  <c r="CT48" i="81"/>
  <c r="CX48" i="81"/>
  <c r="CO49" i="81"/>
  <c r="CS49" i="81"/>
  <c r="CW49" i="81"/>
  <c r="CN50" i="81"/>
  <c r="CR50" i="81"/>
  <c r="CV50" i="81"/>
  <c r="CM51" i="81"/>
  <c r="CQ51" i="81"/>
  <c r="CU51" i="81"/>
  <c r="CL52" i="81"/>
  <c r="CP52" i="81"/>
  <c r="CT52" i="81"/>
  <c r="CX52" i="81"/>
  <c r="CO53" i="81"/>
  <c r="CS53" i="81"/>
  <c r="CW53" i="81"/>
  <c r="CL56" i="81"/>
  <c r="CP56" i="81"/>
  <c r="CT56" i="81"/>
  <c r="CX56" i="81"/>
  <c r="CO57" i="81"/>
  <c r="CS57" i="81"/>
  <c r="CW57" i="81"/>
  <c r="CN58" i="81"/>
  <c r="CR58" i="81"/>
  <c r="CV58" i="81"/>
  <c r="CM59" i="81"/>
  <c r="CQ59" i="81"/>
  <c r="CU59" i="81"/>
  <c r="CL60" i="81"/>
  <c r="CP60" i="81"/>
  <c r="CT60" i="81"/>
  <c r="CX60" i="81"/>
  <c r="CO61" i="81"/>
  <c r="CS61" i="81"/>
  <c r="CW61" i="81"/>
  <c r="CN62" i="81"/>
  <c r="CR62" i="81"/>
  <c r="CV62" i="81"/>
  <c r="CM63" i="81"/>
  <c r="CQ63" i="81"/>
  <c r="CU63" i="81"/>
  <c r="CL64" i="81"/>
  <c r="CP64" i="81"/>
  <c r="CT64" i="81"/>
  <c r="CX64" i="81"/>
  <c r="CO65" i="81"/>
  <c r="CS65" i="81"/>
  <c r="CW65" i="81"/>
  <c r="R56" i="56"/>
  <c r="AA56" i="67"/>
  <c r="R56" i="67"/>
  <c r="X59" i="56"/>
  <c r="X59" i="67"/>
  <c r="AA60" i="67"/>
  <c r="P60" i="56"/>
  <c r="P60" i="67"/>
  <c r="X61" i="67"/>
  <c r="X61" i="56"/>
  <c r="AA61" i="67"/>
  <c r="CZ67" i="81"/>
  <c r="DA65" i="81"/>
  <c r="CJ65" i="81"/>
  <c r="CZ64" i="81"/>
  <c r="CA64" i="81"/>
  <c r="CI17" i="81"/>
  <c r="CJ30" i="81"/>
  <c r="CF59" i="81"/>
  <c r="CC60" i="81"/>
  <c r="CK60" i="81"/>
  <c r="DB60" i="81"/>
  <c r="CH61" i="81"/>
  <c r="DC61" i="81"/>
  <c r="CE62" i="81"/>
  <c r="CI62" i="81"/>
  <c r="CZ62" i="81"/>
  <c r="AB49" i="80"/>
  <c r="CU65" i="80"/>
  <c r="CQ58" i="80"/>
  <c r="CN32" i="80"/>
  <c r="CN38" i="80"/>
  <c r="CR42" i="80"/>
  <c r="CV42" i="80"/>
  <c r="CV44" i="80"/>
  <c r="CQ57" i="80"/>
  <c r="CM58" i="80"/>
  <c r="CM60" i="80"/>
  <c r="CQ61" i="80"/>
  <c r="CM64" i="80"/>
  <c r="CM65" i="80"/>
  <c r="CQ65" i="80"/>
  <c r="CL67" i="80"/>
  <c r="AB67" i="80"/>
  <c r="CT67" i="80"/>
  <c r="CR48" i="80"/>
  <c r="CV49" i="80"/>
  <c r="CV51" i="80"/>
  <c r="CN53" i="80"/>
  <c r="CN56" i="80"/>
  <c r="CW56" i="80"/>
  <c r="CS57" i="80"/>
  <c r="CW57" i="80"/>
  <c r="CS58" i="80"/>
  <c r="CO61" i="80"/>
  <c r="CS61" i="80"/>
  <c r="CW61" i="80"/>
  <c r="CS62" i="80"/>
  <c r="CO63" i="80"/>
  <c r="CW63" i="80"/>
  <c r="CS64" i="80"/>
  <c r="CW64" i="80"/>
  <c r="CO65" i="80"/>
  <c r="CW65" i="80"/>
  <c r="CR67" i="80"/>
  <c r="AB46" i="80"/>
  <c r="BM48" i="80"/>
  <c r="CL33" i="80"/>
  <c r="CP33" i="80"/>
  <c r="BM44" i="80"/>
  <c r="BM45" i="80"/>
  <c r="CX16" i="81"/>
  <c r="CM67" i="81"/>
  <c r="CQ67" i="81"/>
  <c r="P26" i="55"/>
  <c r="T26" i="55"/>
  <c r="Z57" i="56"/>
  <c r="AA57" i="67"/>
  <c r="Z57" i="67"/>
  <c r="P62" i="67"/>
  <c r="P62" i="56"/>
  <c r="V65" i="56"/>
  <c r="V65" i="67"/>
  <c r="AA65" i="67"/>
  <c r="DA39" i="80"/>
  <c r="CN66" i="81"/>
  <c r="U59" i="67"/>
  <c r="U59" i="56"/>
  <c r="AA59" i="67"/>
  <c r="Y65" i="67"/>
  <c r="Y65" i="56"/>
  <c r="CR66" i="81"/>
  <c r="X63" i="56"/>
  <c r="AA63" i="67"/>
  <c r="X63" i="67"/>
  <c r="AJ57" i="67"/>
  <c r="AJ57" i="56"/>
  <c r="DB44" i="80"/>
  <c r="DB40" i="80"/>
  <c r="CZ41" i="80"/>
  <c r="DC52" i="80"/>
  <c r="DB45" i="80"/>
  <c r="DB53" i="80"/>
  <c r="CB45" i="80"/>
  <c r="CY50" i="80"/>
  <c r="AZ45" i="80"/>
  <c r="BY45" i="80"/>
  <c r="AB63" i="67"/>
  <c r="AB63" i="56"/>
  <c r="CZ111" i="80"/>
  <c r="AD125" i="80"/>
  <c r="BZ40" i="80"/>
  <c r="AZ40" i="80"/>
  <c r="CD40" i="80"/>
  <c r="CH40" i="80"/>
  <c r="DD63" i="80"/>
  <c r="DG43" i="80"/>
  <c r="DC48" i="80"/>
  <c r="AE62" i="56"/>
  <c r="AE62" i="67"/>
  <c r="DG32" i="80"/>
  <c r="AY91" i="81"/>
  <c r="CJ77" i="81"/>
  <c r="AX108" i="81"/>
  <c r="CI94" i="81"/>
  <c r="AG60" i="67"/>
  <c r="AE56" i="56"/>
  <c r="DD43" i="80"/>
  <c r="DC44" i="80"/>
  <c r="CY43" i="80"/>
  <c r="DA40" i="80"/>
  <c r="AH63" i="56"/>
  <c r="AH63" i="67"/>
  <c r="AF59" i="56"/>
  <c r="AF59" i="67"/>
  <c r="AZ41" i="80"/>
  <c r="AJ62" i="67"/>
  <c r="DA46" i="80"/>
  <c r="DG40" i="80"/>
  <c r="DF40" i="80"/>
  <c r="DF52" i="80"/>
  <c r="O46" i="80"/>
  <c r="CZ44" i="80"/>
  <c r="DD52" i="80"/>
  <c r="CZ58" i="80"/>
  <c r="CY48" i="80"/>
  <c r="CA42" i="80"/>
  <c r="DD61" i="80"/>
  <c r="DD62" i="80"/>
  <c r="DC46" i="80"/>
  <c r="CY33" i="80"/>
  <c r="DF33" i="80"/>
  <c r="DE58" i="80"/>
  <c r="DF59" i="80"/>
  <c r="CH46" i="80"/>
  <c r="D125" i="80"/>
  <c r="BZ111" i="80"/>
  <c r="AG61" i="56"/>
  <c r="AE57" i="56"/>
  <c r="AE57" i="67"/>
  <c r="AD61" i="56"/>
  <c r="AD61" i="67"/>
  <c r="AB58" i="56"/>
  <c r="AB58" i="67"/>
  <c r="DC43" i="80"/>
  <c r="CY42" i="80"/>
  <c r="CY45" i="80"/>
  <c r="AI59" i="56"/>
  <c r="AI59" i="67"/>
  <c r="CF45" i="80"/>
  <c r="BZ42" i="80"/>
  <c r="AZ42" i="80"/>
  <c r="CD42" i="80"/>
  <c r="DD57" i="80"/>
  <c r="DB111" i="11"/>
  <c r="AS91" i="81"/>
  <c r="CD77" i="81"/>
  <c r="CE45" i="80"/>
  <c r="CJ41" i="80"/>
  <c r="DA33" i="80"/>
  <c r="DA51" i="80"/>
  <c r="DB46" i="80"/>
  <c r="CE46" i="80"/>
  <c r="CF46" i="80"/>
  <c r="CZ57" i="80"/>
  <c r="CZ49" i="80"/>
  <c r="DF111" i="80"/>
  <c r="DG56" i="80"/>
  <c r="AZ125" i="81"/>
  <c r="CK111" i="81"/>
  <c r="F91" i="81"/>
  <c r="CB77" i="81"/>
  <c r="E91" i="81"/>
  <c r="CA77" i="81"/>
  <c r="AW125" i="81"/>
  <c r="CH111" i="81"/>
  <c r="AV125" i="81"/>
  <c r="CG111" i="81"/>
  <c r="AR125" i="80"/>
  <c r="CC111" i="80"/>
  <c r="AH57" i="67"/>
  <c r="AI58" i="56"/>
  <c r="AF58" i="67"/>
  <c r="AG56" i="56"/>
  <c r="AF56" i="56"/>
  <c r="DD44" i="80"/>
  <c r="DA58" i="80"/>
  <c r="CE41" i="80"/>
  <c r="DB62" i="80"/>
  <c r="AC62" i="67"/>
  <c r="AB62" i="67"/>
  <c r="DD46" i="80"/>
  <c r="DA53" i="80"/>
  <c r="CD46" i="80"/>
  <c r="DB57" i="80"/>
  <c r="DE39" i="80"/>
  <c r="DG53" i="80"/>
  <c r="DE60" i="80"/>
  <c r="DE51" i="80"/>
  <c r="AW108" i="81"/>
  <c r="CH94" i="81"/>
  <c r="CE94" i="81"/>
  <c r="AQ108" i="81"/>
  <c r="CB94" i="81"/>
  <c r="AP125" i="81"/>
  <c r="CA111" i="81"/>
  <c r="AN125" i="81"/>
  <c r="BY111" i="81"/>
  <c r="CZ77" i="81"/>
  <c r="AD91" i="81"/>
  <c r="CH111" i="80"/>
  <c r="L125" i="80"/>
  <c r="DB60" i="80"/>
  <c r="CC41" i="80"/>
  <c r="CA45" i="80"/>
  <c r="CY52" i="80"/>
  <c r="CZ59" i="80"/>
  <c r="BY41" i="80"/>
  <c r="CB41" i="80"/>
  <c r="BY42" i="80"/>
  <c r="AC62" i="56"/>
  <c r="DD32" i="80"/>
  <c r="DC32" i="80"/>
  <c r="DB32" i="80"/>
  <c r="DA63" i="80"/>
  <c r="DE111" i="11"/>
  <c r="BT125" i="11"/>
  <c r="CI46" i="80"/>
  <c r="CI111" i="81"/>
  <c r="AT91" i="81"/>
  <c r="CE77" i="81"/>
  <c r="AG91" i="81"/>
  <c r="DC77" i="81"/>
  <c r="AH108" i="81"/>
  <c r="DD94" i="81"/>
  <c r="AT125" i="80"/>
  <c r="CE111" i="80"/>
  <c r="AK125" i="81"/>
  <c r="DG111" i="81"/>
  <c r="O40" i="80"/>
  <c r="CE43" i="80"/>
  <c r="AZ43" i="80"/>
  <c r="CF37" i="80"/>
  <c r="O37" i="80"/>
  <c r="CE44" i="80"/>
  <c r="O45" i="80"/>
  <c r="CD39" i="80"/>
  <c r="CD43" i="80"/>
  <c r="CG63" i="80"/>
  <c r="CC63" i="80"/>
  <c r="O63" i="80"/>
  <c r="O62" i="80"/>
  <c r="O61" i="80"/>
  <c r="O60" i="80"/>
  <c r="CA60" i="80"/>
  <c r="O59" i="80"/>
  <c r="CD58" i="80"/>
  <c r="CG60" i="80"/>
  <c r="CE57" i="80"/>
  <c r="O57" i="80"/>
  <c r="BZ57" i="80"/>
  <c r="BY58" i="80"/>
  <c r="CG56" i="80"/>
  <c r="O56" i="80"/>
  <c r="CF53" i="80"/>
  <c r="O53" i="80"/>
  <c r="CA53" i="80"/>
  <c r="O52" i="80"/>
  <c r="CE33" i="80"/>
  <c r="AZ33" i="80"/>
  <c r="AZ52" i="80"/>
  <c r="CH52" i="80"/>
  <c r="BZ53" i="80"/>
  <c r="AZ53" i="80"/>
  <c r="CD53" i="80"/>
  <c r="AZ56" i="80"/>
  <c r="CB56" i="80"/>
  <c r="CJ56" i="80"/>
  <c r="CB57" i="80"/>
  <c r="AZ57" i="80"/>
  <c r="CF57" i="80"/>
  <c r="CJ57" i="80"/>
  <c r="AZ58" i="80"/>
  <c r="CB58" i="80"/>
  <c r="AZ59" i="80"/>
  <c r="CB59" i="80"/>
  <c r="CF59" i="80"/>
  <c r="CJ59" i="80"/>
  <c r="AZ60" i="80"/>
  <c r="CF60" i="80"/>
  <c r="CJ60" i="80"/>
  <c r="CB61" i="80"/>
  <c r="CF61" i="80"/>
  <c r="CJ61" i="80"/>
  <c r="AZ62" i="80"/>
  <c r="CF62" i="80"/>
  <c r="CJ62" i="80"/>
  <c r="AZ63" i="80"/>
  <c r="CB63" i="80"/>
  <c r="CF63" i="80"/>
  <c r="CJ63" i="80"/>
  <c r="CC57" i="80"/>
  <c r="DD63" i="81"/>
  <c r="CZ63" i="81"/>
  <c r="CI63" i="81"/>
  <c r="CA63" i="81"/>
  <c r="DC62" i="81"/>
  <c r="CH62" i="81"/>
  <c r="CD62" i="81"/>
  <c r="BZ62" i="81"/>
  <c r="DB61" i="81"/>
  <c r="CG61" i="81"/>
  <c r="CC61" i="81"/>
  <c r="BY61" i="81"/>
  <c r="CJ60" i="81"/>
  <c r="CF60" i="81"/>
  <c r="CB60" i="81"/>
  <c r="CZ59" i="81"/>
  <c r="CI59" i="81"/>
  <c r="CE59" i="81"/>
  <c r="CA59" i="81"/>
  <c r="DC58" i="81"/>
  <c r="CY58" i="81"/>
  <c r="CD58" i="81"/>
  <c r="DB57" i="81"/>
  <c r="CK57" i="81"/>
  <c r="CG57" i="81"/>
  <c r="CC57" i="81"/>
  <c r="BY57" i="81"/>
  <c r="DA56" i="81"/>
  <c r="CB56" i="81"/>
  <c r="CG53" i="81"/>
  <c r="BY53" i="81"/>
  <c r="DA52" i="81"/>
  <c r="CJ52" i="81"/>
  <c r="CB52" i="81"/>
  <c r="DD51" i="81"/>
  <c r="CI51" i="81"/>
  <c r="CE51" i="81"/>
  <c r="CA51" i="81"/>
  <c r="DC50" i="81"/>
  <c r="CY50" i="81"/>
  <c r="CH50" i="81"/>
  <c r="CD50" i="81"/>
  <c r="BZ50" i="81"/>
  <c r="DB49" i="81"/>
  <c r="CK49" i="81"/>
  <c r="CG49" i="81"/>
  <c r="CC49" i="81"/>
  <c r="BY49" i="81"/>
  <c r="DA48" i="81"/>
  <c r="CJ48" i="81"/>
  <c r="CF48" i="81"/>
  <c r="CB48" i="81"/>
  <c r="BZ46" i="81"/>
  <c r="CK45" i="81"/>
  <c r="DJ45" i="81" s="1"/>
  <c r="CG45" i="81"/>
  <c r="CC45" i="81"/>
  <c r="DA44" i="81"/>
  <c r="CJ44" i="81"/>
  <c r="CF44" i="81"/>
  <c r="CB44" i="81"/>
  <c r="CH16" i="81"/>
  <c r="DC16" i="81"/>
  <c r="O125" i="80"/>
  <c r="CY94" i="81"/>
  <c r="AJ125" i="81"/>
  <c r="AE91" i="81"/>
  <c r="DF77" i="81"/>
  <c r="AI125" i="81"/>
  <c r="AF37" i="50"/>
  <c r="O39" i="80"/>
  <c r="AZ55" i="80"/>
  <c r="CJ58" i="80"/>
  <c r="O43" i="80"/>
  <c r="CB62" i="80"/>
  <c r="BZ52" i="80"/>
  <c r="CY62" i="81"/>
  <c r="AZ39" i="80"/>
  <c r="CI44" i="80"/>
  <c r="BY43" i="80"/>
  <c r="O41" i="80"/>
  <c r="CB44" i="80"/>
  <c r="AZ48" i="80"/>
  <c r="CB17" i="81"/>
  <c r="CJ17" i="81"/>
  <c r="CE20" i="81"/>
  <c r="CF29" i="81"/>
  <c r="CG30" i="81"/>
  <c r="DB30" i="81"/>
  <c r="BY48" i="81"/>
  <c r="CC48" i="81"/>
  <c r="BZ49" i="81"/>
  <c r="CY49" i="81"/>
  <c r="CE50" i="81"/>
  <c r="CI50" i="81"/>
  <c r="DD50" i="81"/>
  <c r="CF51" i="81"/>
  <c r="DA51" i="81"/>
  <c r="BZ53" i="81"/>
  <c r="CC56" i="81"/>
  <c r="DC57" i="81"/>
  <c r="CA58" i="81"/>
  <c r="DD58" i="81"/>
  <c r="DA59" i="81"/>
  <c r="BY60" i="81"/>
  <c r="CA62" i="81"/>
  <c r="CB63" i="81"/>
  <c r="CJ63" i="81"/>
  <c r="DA63" i="81"/>
  <c r="BY19" i="81"/>
  <c r="DD20" i="81"/>
  <c r="CB43" i="80"/>
  <c r="CY27" i="81"/>
  <c r="CI28" i="81"/>
  <c r="AZ25" i="80"/>
  <c r="BY66" i="81"/>
  <c r="CG18" i="81"/>
  <c r="CH27" i="81"/>
  <c r="CI58" i="81"/>
  <c r="CJ29" i="81"/>
  <c r="CJ51" i="81"/>
  <c r="CZ58" i="81"/>
  <c r="CC30" i="81"/>
  <c r="N56" i="67"/>
  <c r="C56" i="67"/>
  <c r="BZ42" i="81"/>
  <c r="BY41" i="81"/>
  <c r="CJ40" i="81"/>
  <c r="CH29" i="81"/>
  <c r="CC19" i="81"/>
  <c r="CG66" i="81"/>
  <c r="L65" i="56"/>
  <c r="L65" i="67"/>
  <c r="K64" i="56"/>
  <c r="K64" i="67"/>
  <c r="K58" i="56"/>
  <c r="H61" i="67"/>
  <c r="N61" i="67"/>
  <c r="N65" i="67"/>
  <c r="F65" i="67"/>
  <c r="E63" i="56"/>
  <c r="D58" i="56"/>
  <c r="N58" i="67"/>
  <c r="CR32" i="80"/>
  <c r="CV32" i="80"/>
  <c r="CN33" i="80"/>
  <c r="CR33" i="80"/>
  <c r="CV33" i="80"/>
  <c r="CN37" i="80"/>
  <c r="CR37" i="80"/>
  <c r="CN39" i="80"/>
  <c r="CR39" i="80"/>
  <c r="CV39" i="80"/>
  <c r="CN40" i="80"/>
  <c r="CR40" i="80"/>
  <c r="CV40" i="80"/>
  <c r="CN41" i="80"/>
  <c r="CR41" i="80"/>
  <c r="CN42" i="80"/>
  <c r="AB42" i="80"/>
  <c r="CN43" i="80"/>
  <c r="CR43" i="80"/>
  <c r="CV43" i="80"/>
  <c r="CN44" i="80"/>
  <c r="CR44" i="80"/>
  <c r="CR45" i="80"/>
  <c r="CV45" i="80"/>
  <c r="CM56" i="80"/>
  <c r="CQ56" i="80"/>
  <c r="CL57" i="80"/>
  <c r="AB57" i="80"/>
  <c r="CP57" i="80"/>
  <c r="AB58" i="80"/>
  <c r="CL58" i="80"/>
  <c r="CT58" i="80"/>
  <c r="CL59" i="80"/>
  <c r="AB59" i="80"/>
  <c r="CP59" i="80"/>
  <c r="CT59" i="80"/>
  <c r="AB60" i="80"/>
  <c r="CL60" i="80"/>
  <c r="CL61" i="80"/>
  <c r="CP61" i="80"/>
  <c r="AB62" i="80"/>
  <c r="CL62" i="80"/>
  <c r="CP62" i="80"/>
  <c r="CL63" i="80"/>
  <c r="AB63" i="80"/>
  <c r="CP63" i="80"/>
  <c r="AB40" i="80"/>
  <c r="AB33" i="80"/>
  <c r="CU40" i="80"/>
  <c r="CU33" i="80"/>
  <c r="CM40" i="80"/>
  <c r="CQ40" i="80"/>
  <c r="AB48" i="80"/>
  <c r="CL49" i="80"/>
  <c r="CP49" i="80"/>
  <c r="AB50" i="80"/>
  <c r="CP50" i="80"/>
  <c r="AB51" i="80"/>
  <c r="CL51" i="80"/>
  <c r="CU32" i="80"/>
  <c r="CQ48" i="80"/>
  <c r="CQ50" i="80"/>
  <c r="CM52" i="80"/>
  <c r="CM37" i="80"/>
  <c r="AB37" i="80"/>
  <c r="AB38" i="80"/>
  <c r="CM38" i="80"/>
  <c r="CM41" i="80"/>
  <c r="AB41" i="80"/>
  <c r="CQ42" i="80"/>
  <c r="AB43" i="80"/>
  <c r="CM44" i="80"/>
  <c r="AB44" i="80"/>
  <c r="CU45" i="80"/>
  <c r="CM46" i="80"/>
  <c r="CL56" i="80"/>
  <c r="AB56" i="80"/>
  <c r="CT56" i="80"/>
  <c r="CO57" i="80"/>
  <c r="CW58" i="80"/>
  <c r="CO60" i="80"/>
  <c r="CW62" i="80"/>
  <c r="CV67" i="80"/>
  <c r="AB64" i="80"/>
  <c r="CL65" i="80"/>
  <c r="CO67" i="80"/>
  <c r="CP16" i="81"/>
  <c r="BM33" i="80"/>
  <c r="CT32" i="80"/>
  <c r="CL32" i="80"/>
  <c r="CL16" i="81"/>
  <c r="BM60" i="80"/>
  <c r="BM32" i="80"/>
  <c r="BM37" i="80"/>
  <c r="BM38" i="80"/>
  <c r="BM39" i="80"/>
  <c r="BM40" i="80"/>
  <c r="BM41" i="80"/>
  <c r="BM42" i="80"/>
  <c r="BM43" i="80"/>
  <c r="BM46" i="80"/>
  <c r="BM56" i="80"/>
  <c r="BM57" i="80"/>
  <c r="BM58" i="80"/>
  <c r="BM59" i="80"/>
  <c r="BM61" i="80"/>
  <c r="BM62" i="80"/>
  <c r="BM63" i="80"/>
  <c r="BM64" i="80"/>
  <c r="BM65" i="80"/>
  <c r="BM67" i="80"/>
  <c r="CM111" i="80"/>
  <c r="Q125" i="80"/>
  <c r="CQ111" i="80"/>
  <c r="U125" i="80"/>
  <c r="CU111" i="80"/>
  <c r="Y125" i="80"/>
  <c r="CR111" i="80"/>
  <c r="BG125" i="80"/>
  <c r="CT16" i="81"/>
  <c r="CO28" i="81"/>
  <c r="CR29" i="81"/>
  <c r="CU18" i="81"/>
  <c r="CW20" i="81"/>
  <c r="CS20" i="81"/>
  <c r="CW56" i="81"/>
  <c r="CP51" i="81"/>
  <c r="CL59" i="81"/>
  <c r="CS48" i="81"/>
  <c r="CM50" i="81"/>
  <c r="CL51" i="81"/>
  <c r="CT59" i="81"/>
  <c r="CT63" i="81"/>
  <c r="CN65" i="81"/>
  <c r="CV65" i="81"/>
  <c r="CU66" i="81"/>
  <c r="CR17" i="81"/>
  <c r="CV17" i="81"/>
  <c r="CM18" i="81"/>
  <c r="CQ18" i="81"/>
  <c r="CL19" i="81"/>
  <c r="CP19" i="81"/>
  <c r="CT19" i="81"/>
  <c r="CX19" i="81"/>
  <c r="CO20" i="81"/>
  <c r="CN21" i="81"/>
  <c r="CV21" i="81"/>
  <c r="CM22" i="81"/>
  <c r="CT23" i="81"/>
  <c r="CS24" i="81"/>
  <c r="CT27" i="81"/>
  <c r="CV29" i="81"/>
  <c r="CL31" i="81"/>
  <c r="CN33" i="81"/>
  <c r="CQ34" i="81"/>
  <c r="CO36" i="81"/>
  <c r="CR37" i="81"/>
  <c r="CL39" i="81"/>
  <c r="CX39" i="81"/>
  <c r="CR41" i="81"/>
  <c r="CQ42" i="81"/>
  <c r="CX43" i="81"/>
  <c r="CW44" i="81"/>
  <c r="CQ22" i="81"/>
  <c r="CU22" i="81"/>
  <c r="CL23" i="81"/>
  <c r="CP23" i="81"/>
  <c r="CO24" i="81"/>
  <c r="CW24" i="81"/>
  <c r="CL27" i="81"/>
  <c r="CP27" i="81"/>
  <c r="CX27" i="81"/>
  <c r="CS28" i="81"/>
  <c r="CW28" i="81"/>
  <c r="CN29" i="81"/>
  <c r="CM30" i="81"/>
  <c r="CQ30" i="81"/>
  <c r="CU30" i="81"/>
  <c r="CT31" i="81"/>
  <c r="CX31" i="81"/>
  <c r="CO32" i="81"/>
  <c r="CW32" i="81"/>
  <c r="CR33" i="81"/>
  <c r="CV33" i="81"/>
  <c r="CM34" i="81"/>
  <c r="CL35" i="81"/>
  <c r="CP35" i="81"/>
  <c r="CT35" i="81"/>
  <c r="CS36" i="81"/>
  <c r="CW36" i="81"/>
  <c r="CN37" i="81"/>
  <c r="CM38" i="81"/>
  <c r="CQ38" i="81"/>
  <c r="CP39" i="81"/>
  <c r="CT39" i="81"/>
  <c r="CS40" i="81"/>
  <c r="CW40" i="81"/>
  <c r="CV41" i="81"/>
  <c r="CM42" i="81"/>
  <c r="CL43" i="81"/>
  <c r="CP43" i="81"/>
  <c r="CO44" i="81"/>
  <c r="CS44" i="81"/>
  <c r="CR45" i="81"/>
  <c r="CV45" i="81"/>
  <c r="CU46" i="81"/>
  <c r="CO48" i="81"/>
  <c r="CN49" i="81"/>
  <c r="CR49" i="81"/>
  <c r="CQ50" i="81"/>
  <c r="CU50" i="81"/>
  <c r="CT51" i="81"/>
  <c r="CX51" i="81"/>
  <c r="CN53" i="81"/>
  <c r="CO56" i="81"/>
  <c r="CN57" i="81"/>
  <c r="CQ58" i="81"/>
  <c r="CU58" i="81"/>
  <c r="CX59" i="81"/>
  <c r="CO60" i="81"/>
  <c r="CW52" i="81"/>
  <c r="CS56" i="81"/>
  <c r="CM58" i="81"/>
  <c r="CP59" i="81"/>
  <c r="CS60" i="81"/>
  <c r="CW60" i="81"/>
  <c r="CM62" i="81"/>
  <c r="CP63" i="81"/>
  <c r="CS64" i="81"/>
  <c r="Y64" i="56"/>
  <c r="M65" i="59" s="1"/>
  <c r="Y64" i="67"/>
  <c r="AA26" i="55" l="1"/>
  <c r="X47" i="55"/>
  <c r="X47" i="50"/>
  <c r="Z47" i="55"/>
  <c r="Z47" i="50"/>
  <c r="Z47" i="56" s="1"/>
  <c r="Y47" i="55"/>
  <c r="Y47" i="50"/>
  <c r="Y47" i="56" s="1"/>
  <c r="T47" i="55"/>
  <c r="T47" i="50"/>
  <c r="T47" i="56" s="1"/>
  <c r="W47" i="55"/>
  <c r="W47" i="50"/>
  <c r="V47" i="55"/>
  <c r="V47" i="50"/>
  <c r="V47" i="56" s="1"/>
  <c r="U47" i="55"/>
  <c r="U47" i="50"/>
  <c r="U47" i="56" s="1"/>
  <c r="P47" i="55"/>
  <c r="P47" i="50"/>
  <c r="P47" i="56" s="1"/>
  <c r="S47" i="55"/>
  <c r="S47" i="50"/>
  <c r="R47" i="55"/>
  <c r="R47" i="50"/>
  <c r="R47" i="56" s="1"/>
  <c r="Q47" i="55"/>
  <c r="Q47" i="50"/>
  <c r="Q47" i="56" s="1"/>
  <c r="O47" i="55"/>
  <c r="AA47" i="55" s="1"/>
  <c r="O47" i="50"/>
  <c r="O47" i="56" s="1"/>
  <c r="N47" i="50"/>
  <c r="BC126" i="80"/>
  <c r="AD76" i="81"/>
  <c r="AB76" i="49"/>
  <c r="AC2" i="49"/>
  <c r="CO6" i="81"/>
  <c r="CN5" i="80"/>
  <c r="CW5" i="81"/>
  <c r="CS6" i="81"/>
  <c r="BP2" i="11"/>
  <c r="BN76" i="11"/>
  <c r="CQ5" i="80"/>
  <c r="O2" i="58"/>
  <c r="Z6" i="56"/>
  <c r="AC13" i="60" s="1"/>
  <c r="AC21" i="60" s="1"/>
  <c r="CK2" i="81"/>
  <c r="CK76" i="81" s="1"/>
  <c r="N7" i="56"/>
  <c r="AC76" i="81"/>
  <c r="O25" i="55"/>
  <c r="CE26" i="11"/>
  <c r="G25" i="56"/>
  <c r="D25" i="55"/>
  <c r="CA26" i="11"/>
  <c r="CH26" i="11"/>
  <c r="CF26" i="11"/>
  <c r="X25" i="55"/>
  <c r="W25" i="55"/>
  <c r="V25" i="55"/>
  <c r="C25" i="55"/>
  <c r="CD26" i="11"/>
  <c r="CG26" i="11"/>
  <c r="CJ26" i="11"/>
  <c r="R25" i="55"/>
  <c r="CI26" i="11"/>
  <c r="BZ26" i="11"/>
  <c r="CC26" i="11"/>
  <c r="CB26" i="11"/>
  <c r="CP6" i="80"/>
  <c r="T143" i="80"/>
  <c r="AA143" i="80"/>
  <c r="CW6" i="80"/>
  <c r="C55" i="39"/>
  <c r="BL143" i="80"/>
  <c r="C128" i="39"/>
  <c r="BI143" i="80"/>
  <c r="R143" i="80"/>
  <c r="G55" i="39"/>
  <c r="AH6" i="11"/>
  <c r="AG6" i="56"/>
  <c r="AJ13" i="60" s="1"/>
  <c r="AJ21" i="60" s="1"/>
  <c r="M6" i="56"/>
  <c r="P13" i="60" s="1"/>
  <c r="P21" i="60" s="1"/>
  <c r="AB6" i="67"/>
  <c r="J6" i="56"/>
  <c r="M13" i="60" s="1"/>
  <c r="M21" i="60" s="1"/>
  <c r="P6" i="56"/>
  <c r="S13" i="60" s="1"/>
  <c r="S21" i="60" s="1"/>
  <c r="C6" i="56"/>
  <c r="F13" i="60" s="1"/>
  <c r="F21" i="60" s="1"/>
  <c r="I55" i="39"/>
  <c r="E55" i="39"/>
  <c r="H55" i="39"/>
  <c r="H53" i="39" s="1"/>
  <c r="H6" i="56"/>
  <c r="K13" i="60" s="1"/>
  <c r="K21" i="60" s="1"/>
  <c r="AB6" i="56"/>
  <c r="AE13" i="60" s="1"/>
  <c r="AE21" i="60" s="1"/>
  <c r="CP5" i="80"/>
  <c r="AC6" i="56"/>
  <c r="AF13" i="60" s="1"/>
  <c r="AF21" i="60" s="1"/>
  <c r="AE6" i="67"/>
  <c r="AC6" i="67"/>
  <c r="U6" i="56"/>
  <c r="X13" i="60" s="1"/>
  <c r="X21" i="60" s="1"/>
  <c r="AF6" i="67"/>
  <c r="L6" i="56"/>
  <c r="O13" i="60" s="1"/>
  <c r="O21" i="60" s="1"/>
  <c r="AI6" i="11"/>
  <c r="AK5" i="34" s="1"/>
  <c r="AD6" i="56"/>
  <c r="AG13" i="60" s="1"/>
  <c r="AG21" i="60" s="1"/>
  <c r="AG6" i="67"/>
  <c r="AH6" i="67"/>
  <c r="T6" i="56"/>
  <c r="W13" i="60" s="1"/>
  <c r="W21" i="60" s="1"/>
  <c r="AI6" i="67"/>
  <c r="Y6" i="56"/>
  <c r="AB13" i="60" s="1"/>
  <c r="AB21" i="60" s="1"/>
  <c r="AD6" i="67"/>
  <c r="AE6" i="56"/>
  <c r="AH13" i="60" s="1"/>
  <c r="AH21" i="60" s="1"/>
  <c r="AI6" i="56"/>
  <c r="AL13" i="60" s="1"/>
  <c r="AL21" i="60" s="1"/>
  <c r="I6" i="56"/>
  <c r="L13" i="60" s="1"/>
  <c r="L21" i="60" s="1"/>
  <c r="D6" i="56"/>
  <c r="G13" i="60" s="1"/>
  <c r="G21" i="60" s="1"/>
  <c r="X6" i="56"/>
  <c r="AA13" i="60" s="1"/>
  <c r="AA21" i="60" s="1"/>
  <c r="O6" i="56"/>
  <c r="R13" i="60" s="1"/>
  <c r="K128" i="39"/>
  <c r="I128" i="39"/>
  <c r="Q6" i="56"/>
  <c r="T13" i="60" s="1"/>
  <c r="T21" i="60" s="1"/>
  <c r="F6" i="56"/>
  <c r="I13" i="60" s="1"/>
  <c r="I21" i="60" s="1"/>
  <c r="AJ6" i="67"/>
  <c r="G128" i="39"/>
  <c r="BT6" i="11"/>
  <c r="N55" i="39"/>
  <c r="E128" i="39"/>
  <c r="BV6" i="11"/>
  <c r="H6" i="11"/>
  <c r="B6" i="56"/>
  <c r="S6" i="67"/>
  <c r="S6" i="56"/>
  <c r="V13" i="60" s="1"/>
  <c r="V21" i="60" s="1"/>
  <c r="W6" i="56"/>
  <c r="Z13" i="60" s="1"/>
  <c r="Z21" i="60" s="1"/>
  <c r="AH6" i="56"/>
  <c r="AK13" i="60" s="1"/>
  <c r="AK21" i="60" s="1"/>
  <c r="AJ6" i="56"/>
  <c r="AM13" i="60" s="1"/>
  <c r="AM21" i="60" s="1"/>
  <c r="K6" i="56"/>
  <c r="N13" i="60" s="1"/>
  <c r="N21" i="60" s="1"/>
  <c r="V6" i="56"/>
  <c r="Y13" i="60" s="1"/>
  <c r="Y21" i="60" s="1"/>
  <c r="AT6" i="11"/>
  <c r="K13" i="34" s="1"/>
  <c r="G6" i="56"/>
  <c r="J13" i="60" s="1"/>
  <c r="J21" i="60" s="1"/>
  <c r="R6" i="56"/>
  <c r="U13" i="60" s="1"/>
  <c r="U21" i="60" s="1"/>
  <c r="AF6" i="56"/>
  <c r="AI13" i="60" s="1"/>
  <c r="AI21" i="60" s="1"/>
  <c r="M6" i="67"/>
  <c r="E6" i="56"/>
  <c r="H13" i="60" s="1"/>
  <c r="H21" i="60" s="1"/>
  <c r="K55" i="39"/>
  <c r="F128" i="39"/>
  <c r="M55" i="39"/>
  <c r="M53" i="39" s="1"/>
  <c r="AP6" i="11"/>
  <c r="G13" i="34" s="1"/>
  <c r="AK6" i="11"/>
  <c r="AJ6" i="11"/>
  <c r="AJ143" i="11" s="1"/>
  <c r="F6" i="67"/>
  <c r="Y56" i="55"/>
  <c r="BK6" i="11"/>
  <c r="AB13" i="34" s="1"/>
  <c r="S56" i="55"/>
  <c r="BE6" i="11"/>
  <c r="BE143" i="11" s="1"/>
  <c r="P46" i="55"/>
  <c r="D128" i="39"/>
  <c r="I6" i="11"/>
  <c r="K5" i="34" s="1"/>
  <c r="AU6" i="11"/>
  <c r="AF6" i="11"/>
  <c r="R6" i="67"/>
  <c r="J6" i="67"/>
  <c r="P6" i="67"/>
  <c r="U56" i="55"/>
  <c r="BG6" i="11"/>
  <c r="O56" i="55"/>
  <c r="BA6" i="11"/>
  <c r="BA143" i="11" s="1"/>
  <c r="L55" i="39"/>
  <c r="BR6" i="11"/>
  <c r="M6" i="11"/>
  <c r="AQ6" i="11"/>
  <c r="Q56" i="55"/>
  <c r="BC6" i="11"/>
  <c r="Y6" i="11"/>
  <c r="BU6" i="11"/>
  <c r="BN6" i="11"/>
  <c r="BN10" i="11" s="1"/>
  <c r="AD6" i="11"/>
  <c r="AD143" i="11" s="1"/>
  <c r="F6" i="11"/>
  <c r="Q6" i="67"/>
  <c r="Y6" i="67"/>
  <c r="U6" i="67"/>
  <c r="G6" i="67"/>
  <c r="L6" i="67"/>
  <c r="H6" i="67"/>
  <c r="U6" i="11"/>
  <c r="AW6" i="11"/>
  <c r="N13" i="34" s="1"/>
  <c r="BQ6" i="11"/>
  <c r="J6" i="11"/>
  <c r="L5" i="34" s="1"/>
  <c r="V6" i="67"/>
  <c r="I6" i="67"/>
  <c r="D6" i="67"/>
  <c r="T6" i="67"/>
  <c r="X56" i="55"/>
  <c r="BJ6" i="11"/>
  <c r="AA13" i="34" s="1"/>
  <c r="Q6" i="11"/>
  <c r="Z56" i="55"/>
  <c r="BL6" i="11"/>
  <c r="D55" i="39"/>
  <c r="AS6" i="11"/>
  <c r="AS143" i="11" s="1"/>
  <c r="AV6" i="11"/>
  <c r="N6" i="11"/>
  <c r="Z6" i="67"/>
  <c r="T56" i="55"/>
  <c r="BF6" i="11"/>
  <c r="BF143" i="11" s="1"/>
  <c r="Y46" i="55"/>
  <c r="M128" i="39"/>
  <c r="V56" i="55"/>
  <c r="V7" i="55" s="1"/>
  <c r="BH6" i="11"/>
  <c r="AO6" i="11"/>
  <c r="AR6" i="11"/>
  <c r="AE6" i="11"/>
  <c r="B6" i="67"/>
  <c r="P56" i="55"/>
  <c r="BB6" i="11"/>
  <c r="R56" i="55"/>
  <c r="BD6" i="11"/>
  <c r="D6" i="11"/>
  <c r="AN6" i="11"/>
  <c r="W6" i="67"/>
  <c r="O6" i="67"/>
  <c r="J55" i="39"/>
  <c r="BS6" i="11"/>
  <c r="L6" i="11"/>
  <c r="X6" i="67"/>
  <c r="Z6" i="11"/>
  <c r="F55" i="39"/>
  <c r="X6" i="11"/>
  <c r="AA6" i="11"/>
  <c r="BO6" i="11"/>
  <c r="AC6" i="11"/>
  <c r="C6" i="11"/>
  <c r="C143" i="11" s="1"/>
  <c r="C6" i="67"/>
  <c r="K6" i="67"/>
  <c r="E6" i="67"/>
  <c r="V6" i="11"/>
  <c r="X5" i="34" s="1"/>
  <c r="Z46" i="55"/>
  <c r="N128" i="39"/>
  <c r="T6" i="11"/>
  <c r="L128" i="39"/>
  <c r="W6" i="11"/>
  <c r="AX6" i="11"/>
  <c r="O13" i="34" s="1"/>
  <c r="AG6" i="11"/>
  <c r="BP6" i="11"/>
  <c r="G6" i="11"/>
  <c r="R6" i="11"/>
  <c r="T5" i="34" s="1"/>
  <c r="V46" i="55"/>
  <c r="J128" i="39"/>
  <c r="W56" i="55"/>
  <c r="BI6" i="11"/>
  <c r="BI143" i="11" s="1"/>
  <c r="P6" i="11"/>
  <c r="H128" i="39"/>
  <c r="S6" i="11"/>
  <c r="E6" i="11"/>
  <c r="AY6" i="11"/>
  <c r="K6" i="11"/>
  <c r="BJ160" i="81"/>
  <c r="E160" i="81"/>
  <c r="H160" i="81"/>
  <c r="CL7" i="81"/>
  <c r="CW7" i="81"/>
  <c r="BZ7" i="81"/>
  <c r="S160" i="81"/>
  <c r="CU7" i="81"/>
  <c r="CW6" i="81"/>
  <c r="CC7" i="81"/>
  <c r="CQ7" i="81"/>
  <c r="CF7" i="81"/>
  <c r="CG7" i="81"/>
  <c r="AN160" i="81"/>
  <c r="DE7" i="81"/>
  <c r="D160" i="81"/>
  <c r="G160" i="81"/>
  <c r="BE126" i="80"/>
  <c r="J160" i="81"/>
  <c r="AD160" i="81"/>
  <c r="CT7" i="81"/>
  <c r="X160" i="81"/>
  <c r="AG160" i="81"/>
  <c r="CJ7" i="81"/>
  <c r="AK160" i="81"/>
  <c r="CH7" i="81"/>
  <c r="CA7" i="81"/>
  <c r="BF160" i="81"/>
  <c r="CE7" i="81"/>
  <c r="DG7" i="81"/>
  <c r="BH160" i="81"/>
  <c r="L160" i="81"/>
  <c r="CS7" i="81"/>
  <c r="DD7" i="81"/>
  <c r="CB7" i="81"/>
  <c r="BG160" i="81"/>
  <c r="P160" i="81"/>
  <c r="AH160" i="81"/>
  <c r="C160" i="81"/>
  <c r="AT160" i="81"/>
  <c r="F160" i="81"/>
  <c r="CD7" i="81"/>
  <c r="CY7" i="81"/>
  <c r="O7" i="81"/>
  <c r="O160" i="81" s="1"/>
  <c r="BN160" i="81"/>
  <c r="BY7" i="81"/>
  <c r="CP7" i="81"/>
  <c r="CV7" i="81"/>
  <c r="CR7" i="81"/>
  <c r="DC7" i="81"/>
  <c r="CZ7" i="81"/>
  <c r="CN7" i="81"/>
  <c r="DF7" i="81"/>
  <c r="BB160" i="81"/>
  <c r="AY160" i="81"/>
  <c r="BU160" i="81"/>
  <c r="CI7" i="81"/>
  <c r="I160" i="81"/>
  <c r="M160" i="81"/>
  <c r="N160" i="81"/>
  <c r="AC160" i="81"/>
  <c r="K160" i="81"/>
  <c r="BT160" i="81"/>
  <c r="CM7" i="81"/>
  <c r="DB7" i="81"/>
  <c r="DA7" i="81"/>
  <c r="BM7" i="81"/>
  <c r="BQ160" i="81"/>
  <c r="AF160" i="81"/>
  <c r="T160" i="81"/>
  <c r="AD66" i="11"/>
  <c r="AD7" i="11" s="1"/>
  <c r="BO7" i="11"/>
  <c r="CO7" i="81"/>
  <c r="AB63" i="11"/>
  <c r="K94" i="94" s="1"/>
  <c r="AB57" i="11"/>
  <c r="K88" i="94" s="1"/>
  <c r="O64" i="11"/>
  <c r="J95" i="94" s="1"/>
  <c r="AB65" i="11"/>
  <c r="K96" i="94" s="1"/>
  <c r="O41" i="11"/>
  <c r="J57" i="94" s="1"/>
  <c r="E57" i="94" s="1"/>
  <c r="O49" i="11"/>
  <c r="J69" i="94" s="1"/>
  <c r="E69" i="94" s="1"/>
  <c r="AB59" i="11"/>
  <c r="K90" i="94" s="1"/>
  <c r="O65" i="11"/>
  <c r="J96" i="94" s="1"/>
  <c r="C7" i="11"/>
  <c r="E6" i="34" s="1"/>
  <c r="O66" i="11"/>
  <c r="J77" i="94" s="1"/>
  <c r="E77" i="94" s="1"/>
  <c r="O58" i="11"/>
  <c r="J89" i="94" s="1"/>
  <c r="AB44" i="11"/>
  <c r="K63" i="94" s="1"/>
  <c r="F63" i="94" s="1"/>
  <c r="AB56" i="11"/>
  <c r="K87" i="94" s="1"/>
  <c r="AB60" i="11"/>
  <c r="K91" i="94" s="1"/>
  <c r="C25" i="39"/>
  <c r="AB32" i="11"/>
  <c r="K49" i="94" s="1"/>
  <c r="F49" i="94" s="1"/>
  <c r="AB61" i="11"/>
  <c r="K92" i="94" s="1"/>
  <c r="AB58" i="11"/>
  <c r="K89" i="94" s="1"/>
  <c r="O61" i="11"/>
  <c r="J92" i="94" s="1"/>
  <c r="O63" i="11"/>
  <c r="J94" i="94" s="1"/>
  <c r="AB52" i="11"/>
  <c r="K86" i="94" s="1"/>
  <c r="AB40" i="11"/>
  <c r="K31" i="94" s="1"/>
  <c r="F31" i="94" s="1"/>
  <c r="AB48" i="11"/>
  <c r="K84" i="94" s="1"/>
  <c r="O59" i="11"/>
  <c r="J90" i="94" s="1"/>
  <c r="B45" i="49"/>
  <c r="O45" i="11"/>
  <c r="J65" i="94" s="1"/>
  <c r="E65" i="94" s="1"/>
  <c r="O48" i="11"/>
  <c r="J84" i="94" s="1"/>
  <c r="O60" i="11"/>
  <c r="J91" i="94" s="1"/>
  <c r="AB62" i="11"/>
  <c r="K93" i="94" s="1"/>
  <c r="O53" i="11"/>
  <c r="J73" i="94" s="1"/>
  <c r="E73" i="94" s="1"/>
  <c r="O57" i="11"/>
  <c r="J88" i="94" s="1"/>
  <c r="C48" i="39"/>
  <c r="O48" i="39" s="1"/>
  <c r="AB64" i="11"/>
  <c r="K95" i="94" s="1"/>
  <c r="AB43" i="11"/>
  <c r="K61" i="94" s="1"/>
  <c r="F61" i="94" s="1"/>
  <c r="C27" i="39"/>
  <c r="O27" i="39" s="1"/>
  <c r="AB42" i="11"/>
  <c r="K59" i="94" s="1"/>
  <c r="F59" i="94" s="1"/>
  <c r="O44" i="11"/>
  <c r="J63" i="94" s="1"/>
  <c r="E63" i="94" s="1"/>
  <c r="B38" i="49"/>
  <c r="O38" i="11"/>
  <c r="J55" i="94" s="1"/>
  <c r="E55" i="94" s="1"/>
  <c r="AB46" i="11"/>
  <c r="K67" i="94" s="1"/>
  <c r="F67" i="94" s="1"/>
  <c r="O51" i="11"/>
  <c r="J71" i="94" s="1"/>
  <c r="E71" i="94" s="1"/>
  <c r="AB55" i="11"/>
  <c r="O52" i="11"/>
  <c r="J86" i="94" s="1"/>
  <c r="O40" i="11"/>
  <c r="J31" i="94" s="1"/>
  <c r="E31" i="94" s="1"/>
  <c r="AB54" i="11"/>
  <c r="B46" i="49"/>
  <c r="O46" i="11"/>
  <c r="J67" i="94" s="1"/>
  <c r="E67" i="94" s="1"/>
  <c r="AB26" i="11"/>
  <c r="AB49" i="11"/>
  <c r="K69" i="94" s="1"/>
  <c r="F69" i="94" s="1"/>
  <c r="C18" i="39"/>
  <c r="AB41" i="11"/>
  <c r="K57" i="94" s="1"/>
  <c r="F57" i="94" s="1"/>
  <c r="B47" i="49"/>
  <c r="O47" i="11"/>
  <c r="O50" i="11"/>
  <c r="J85" i="94" s="1"/>
  <c r="AB67" i="11"/>
  <c r="K98" i="94" s="1"/>
  <c r="B32" i="49"/>
  <c r="O32" i="11"/>
  <c r="J49" i="94" s="1"/>
  <c r="E49" i="94" s="1"/>
  <c r="AB47" i="11"/>
  <c r="AB51" i="11"/>
  <c r="K71" i="94" s="1"/>
  <c r="F71" i="94" s="1"/>
  <c r="B26" i="49"/>
  <c r="O26" i="11"/>
  <c r="O33" i="11"/>
  <c r="J53" i="94" s="1"/>
  <c r="E53" i="94" s="1"/>
  <c r="O43" i="11"/>
  <c r="J61" i="94" s="1"/>
  <c r="E61" i="94" s="1"/>
  <c r="O39" i="11"/>
  <c r="J29" i="94" s="1"/>
  <c r="E29" i="94" s="1"/>
  <c r="AB50" i="11"/>
  <c r="K85" i="94" s="1"/>
  <c r="O62" i="11"/>
  <c r="J93" i="94" s="1"/>
  <c r="B37" i="49"/>
  <c r="O37" i="11"/>
  <c r="J51" i="94" s="1"/>
  <c r="E51" i="94" s="1"/>
  <c r="AB53" i="11"/>
  <c r="K73" i="94" s="1"/>
  <c r="F73" i="94" s="1"/>
  <c r="O42" i="11"/>
  <c r="J59" i="94" s="1"/>
  <c r="E59" i="94" s="1"/>
  <c r="O56" i="11"/>
  <c r="J87" i="94" s="1"/>
  <c r="O55" i="11"/>
  <c r="AB39" i="11"/>
  <c r="K29" i="94" s="1"/>
  <c r="F29" i="94" s="1"/>
  <c r="AB38" i="11"/>
  <c r="K55" i="94" s="1"/>
  <c r="F55" i="94" s="1"/>
  <c r="AB66" i="11"/>
  <c r="K77" i="94" s="1"/>
  <c r="F77" i="94" s="1"/>
  <c r="AB33" i="11"/>
  <c r="K53" i="94" s="1"/>
  <c r="F53" i="94" s="1"/>
  <c r="AB37" i="11"/>
  <c r="K51" i="94" s="1"/>
  <c r="F51" i="94" s="1"/>
  <c r="O67" i="11"/>
  <c r="J98" i="94" s="1"/>
  <c r="AB45" i="11"/>
  <c r="K65" i="94" s="1"/>
  <c r="F65" i="94" s="1"/>
  <c r="O54" i="11"/>
  <c r="G41" i="39"/>
  <c r="L40" i="39"/>
  <c r="CX2" i="81"/>
  <c r="BM76" i="81"/>
  <c r="BN2" i="81"/>
  <c r="CX2" i="80"/>
  <c r="BN2" i="80"/>
  <c r="BM76" i="80"/>
  <c r="AD76" i="80"/>
  <c r="AE2" i="80"/>
  <c r="AG2" i="11"/>
  <c r="AF76" i="11"/>
  <c r="AF2" i="81"/>
  <c r="AE76" i="81"/>
  <c r="Q14" i="60"/>
  <c r="Q22" i="60" s="1"/>
  <c r="CY76" i="11"/>
  <c r="CZ2" i="11"/>
  <c r="AZ76" i="80"/>
  <c r="CK2" i="80"/>
  <c r="CK76" i="80" s="1"/>
  <c r="AB2" i="50"/>
  <c r="AA76" i="50"/>
  <c r="BQ2" i="11"/>
  <c r="BP76" i="11"/>
  <c r="AY126" i="80"/>
  <c r="AC160" i="80"/>
  <c r="C73" i="67"/>
  <c r="R73" i="67"/>
  <c r="BN160" i="80"/>
  <c r="M73" i="67"/>
  <c r="S73" i="67"/>
  <c r="F40" i="39"/>
  <c r="J34" i="39"/>
  <c r="D47" i="56"/>
  <c r="D47" i="55"/>
  <c r="U73" i="67"/>
  <c r="L26" i="56"/>
  <c r="L26" i="55"/>
  <c r="K73" i="67"/>
  <c r="J26" i="56"/>
  <c r="J26" i="55"/>
  <c r="F47" i="56"/>
  <c r="F47" i="55"/>
  <c r="I47" i="56"/>
  <c r="I47" i="55"/>
  <c r="F26" i="56"/>
  <c r="F26" i="55"/>
  <c r="AB73" i="67"/>
  <c r="I73" i="67"/>
  <c r="R51" i="55"/>
  <c r="R51" i="50"/>
  <c r="G26" i="56"/>
  <c r="G26" i="55"/>
  <c r="H73" i="67"/>
  <c r="T73" i="67"/>
  <c r="O73" i="67"/>
  <c r="AI73" i="67"/>
  <c r="Y51" i="55"/>
  <c r="Y51" i="50"/>
  <c r="Q73" i="67"/>
  <c r="H26" i="56"/>
  <c r="H26" i="55"/>
  <c r="AD73" i="67"/>
  <c r="K26" i="56"/>
  <c r="K26" i="55"/>
  <c r="K47" i="56"/>
  <c r="K47" i="55"/>
  <c r="M26" i="56"/>
  <c r="M26" i="55"/>
  <c r="J73" i="67"/>
  <c r="X73" i="67"/>
  <c r="AE73" i="67"/>
  <c r="AC73" i="67"/>
  <c r="V73" i="67"/>
  <c r="Q51" i="55"/>
  <c r="Q51" i="50"/>
  <c r="E47" i="56"/>
  <c r="E47" i="55"/>
  <c r="B47" i="56"/>
  <c r="B47" i="55"/>
  <c r="M47" i="56"/>
  <c r="M47" i="55"/>
  <c r="E51" i="55"/>
  <c r="E51" i="50"/>
  <c r="E51" i="56" s="1"/>
  <c r="D26" i="56"/>
  <c r="D26" i="55"/>
  <c r="H47" i="56"/>
  <c r="H47" i="55"/>
  <c r="C26" i="56"/>
  <c r="C26" i="55"/>
  <c r="E73" i="67"/>
  <c r="M51" i="55"/>
  <c r="M51" i="50"/>
  <c r="M51" i="56" s="1"/>
  <c r="G47" i="56"/>
  <c r="G47" i="55"/>
  <c r="I26" i="56"/>
  <c r="I26" i="55"/>
  <c r="B73" i="67"/>
  <c r="D73" i="67"/>
  <c r="AF73" i="67"/>
  <c r="F73" i="67"/>
  <c r="U51" i="55"/>
  <c r="U51" i="50"/>
  <c r="X51" i="55"/>
  <c r="X51" i="50"/>
  <c r="P51" i="55"/>
  <c r="P51" i="50"/>
  <c r="C47" i="56"/>
  <c r="C47" i="55"/>
  <c r="Y73" i="67"/>
  <c r="AJ73" i="67"/>
  <c r="L47" i="56"/>
  <c r="L47" i="55"/>
  <c r="J47" i="56"/>
  <c r="J47" i="55"/>
  <c r="G73" i="67"/>
  <c r="Z51" i="55"/>
  <c r="Z5" i="55" s="1"/>
  <c r="Z51" i="50"/>
  <c r="E26" i="56"/>
  <c r="E26" i="55"/>
  <c r="L73" i="67"/>
  <c r="P73" i="67"/>
  <c r="W73" i="67"/>
  <c r="AG73" i="67"/>
  <c r="AH73" i="67"/>
  <c r="Z73" i="67"/>
  <c r="C44" i="39"/>
  <c r="Z143" i="80"/>
  <c r="E34" i="39"/>
  <c r="F34" i="39"/>
  <c r="F35" i="39"/>
  <c r="J35" i="39"/>
  <c r="J40" i="39"/>
  <c r="H40" i="39"/>
  <c r="H42" i="39"/>
  <c r="G42" i="39"/>
  <c r="N41" i="39"/>
  <c r="E35" i="39"/>
  <c r="D44" i="39"/>
  <c r="L35" i="39"/>
  <c r="M40" i="39"/>
  <c r="K41" i="39"/>
  <c r="K44" i="39"/>
  <c r="D43" i="39"/>
  <c r="CZ65" i="11"/>
  <c r="D40" i="39"/>
  <c r="M35" i="39"/>
  <c r="L41" i="39"/>
  <c r="M42" i="39"/>
  <c r="G40" i="39"/>
  <c r="G44" i="39"/>
  <c r="I34" i="39"/>
  <c r="I40" i="39"/>
  <c r="E121" i="39"/>
  <c r="Q64" i="55"/>
  <c r="C103" i="39"/>
  <c r="O44" i="54"/>
  <c r="O44" i="55" s="1"/>
  <c r="E42" i="39"/>
  <c r="F104" i="39"/>
  <c r="R40" i="55"/>
  <c r="J100" i="39"/>
  <c r="V32" i="55"/>
  <c r="I84" i="39"/>
  <c r="U25" i="55"/>
  <c r="K100" i="39"/>
  <c r="W32" i="55"/>
  <c r="I117" i="39"/>
  <c r="U52" i="55"/>
  <c r="E117" i="39"/>
  <c r="Q52" i="55"/>
  <c r="M115" i="39"/>
  <c r="Y50" i="55"/>
  <c r="U46" i="55"/>
  <c r="E103" i="39"/>
  <c r="Q44" i="54"/>
  <c r="Q44" i="55" s="1"/>
  <c r="I94" i="39"/>
  <c r="U43" i="54"/>
  <c r="M102" i="39"/>
  <c r="Y42" i="54"/>
  <c r="Y42" i="55" s="1"/>
  <c r="M93" i="39"/>
  <c r="Y41" i="54"/>
  <c r="M104" i="39"/>
  <c r="Y40" i="55"/>
  <c r="E104" i="39"/>
  <c r="Q40" i="55"/>
  <c r="I95" i="39"/>
  <c r="U39" i="55"/>
  <c r="M110" i="39"/>
  <c r="Y38" i="55"/>
  <c r="N109" i="39"/>
  <c r="Z37" i="55"/>
  <c r="M101" i="39"/>
  <c r="Y33" i="55"/>
  <c r="G121" i="39"/>
  <c r="S64" i="55"/>
  <c r="AA60" i="55"/>
  <c r="J127" i="39"/>
  <c r="V45" i="55"/>
  <c r="L94" i="39"/>
  <c r="X43" i="54"/>
  <c r="X43" i="55" s="1"/>
  <c r="J93" i="39"/>
  <c r="V41" i="54"/>
  <c r="V41" i="55" s="1"/>
  <c r="L95" i="39"/>
  <c r="X39" i="55"/>
  <c r="N101" i="39"/>
  <c r="Z33" i="55"/>
  <c r="F101" i="39"/>
  <c r="R33" i="55"/>
  <c r="G100" i="39"/>
  <c r="S32" i="55"/>
  <c r="Q66" i="55"/>
  <c r="Q6" i="55" s="1"/>
  <c r="E130" i="39"/>
  <c r="E129" i="39" s="1"/>
  <c r="D127" i="39"/>
  <c r="P45" i="55"/>
  <c r="D93" i="39"/>
  <c r="P41" i="54"/>
  <c r="H101" i="39"/>
  <c r="T33" i="55"/>
  <c r="N121" i="39"/>
  <c r="Z64" i="55"/>
  <c r="AA55" i="55"/>
  <c r="G95" i="39"/>
  <c r="S39" i="55"/>
  <c r="AA67" i="55"/>
  <c r="BI7" i="11"/>
  <c r="W66" i="55"/>
  <c r="W6" i="55" s="1"/>
  <c r="K130" i="39"/>
  <c r="K129" i="39" s="1"/>
  <c r="R46" i="55"/>
  <c r="BL7" i="11"/>
  <c r="AC14" i="34" s="1"/>
  <c r="Z66" i="55"/>
  <c r="Z6" i="55" s="1"/>
  <c r="N130" i="39"/>
  <c r="N129" i="39" s="1"/>
  <c r="S46" i="55"/>
  <c r="W41" i="54"/>
  <c r="W41" i="55" s="1"/>
  <c r="L109" i="39"/>
  <c r="X37" i="55"/>
  <c r="BA7" i="11"/>
  <c r="BA160" i="11" s="1"/>
  <c r="O66" i="55"/>
  <c r="C130" i="39"/>
  <c r="AA59" i="55"/>
  <c r="AA57" i="55"/>
  <c r="N102" i="39"/>
  <c r="Z42" i="54"/>
  <c r="Z42" i="55" s="1"/>
  <c r="N104" i="39"/>
  <c r="Z40" i="55"/>
  <c r="H113" i="39"/>
  <c r="T48" i="55"/>
  <c r="BH7" i="11"/>
  <c r="V66" i="55"/>
  <c r="V6" i="55" s="1"/>
  <c r="J130" i="39"/>
  <c r="J129" i="39" s="1"/>
  <c r="L121" i="39"/>
  <c r="X64" i="55"/>
  <c r="BD7" i="11"/>
  <c r="R66" i="55"/>
  <c r="R6" i="55" s="1"/>
  <c r="F130" i="39"/>
  <c r="F129" i="39" s="1"/>
  <c r="D115" i="39"/>
  <c r="P50" i="55"/>
  <c r="D102" i="39"/>
  <c r="P42" i="54"/>
  <c r="P42" i="55" s="1"/>
  <c r="N100" i="39"/>
  <c r="Z32" i="55"/>
  <c r="C94" i="39"/>
  <c r="O43" i="54"/>
  <c r="O43" i="55" s="1"/>
  <c r="C93" i="39"/>
  <c r="O41" i="54"/>
  <c r="O41" i="55" s="1"/>
  <c r="C95" i="39"/>
  <c r="O39" i="55"/>
  <c r="C109" i="39"/>
  <c r="O37" i="55"/>
  <c r="BE7" i="11"/>
  <c r="S66" i="55"/>
  <c r="S6" i="55" s="1"/>
  <c r="G130" i="39"/>
  <c r="G129" i="39" s="1"/>
  <c r="T46" i="55"/>
  <c r="L110" i="39"/>
  <c r="X38" i="55"/>
  <c r="E84" i="39"/>
  <c r="Q25" i="55"/>
  <c r="K104" i="39"/>
  <c r="W40" i="55"/>
  <c r="C100" i="39"/>
  <c r="O32" i="55"/>
  <c r="M118" i="39"/>
  <c r="Y53" i="55"/>
  <c r="I115" i="39"/>
  <c r="U50" i="55"/>
  <c r="M114" i="39"/>
  <c r="Y49" i="55"/>
  <c r="E114" i="39"/>
  <c r="Q49" i="55"/>
  <c r="E113" i="39"/>
  <c r="Q48" i="55"/>
  <c r="I127" i="39"/>
  <c r="U45" i="55"/>
  <c r="E127" i="39"/>
  <c r="Q45" i="55"/>
  <c r="I103" i="39"/>
  <c r="U44" i="54"/>
  <c r="M94" i="39"/>
  <c r="Y43" i="54"/>
  <c r="Y43" i="55" s="1"/>
  <c r="I102" i="39"/>
  <c r="U42" i="54"/>
  <c r="U42" i="55" s="1"/>
  <c r="I110" i="39"/>
  <c r="U38" i="55"/>
  <c r="J109" i="39"/>
  <c r="V37" i="55"/>
  <c r="D84" i="39"/>
  <c r="P25" i="55"/>
  <c r="H116" i="39"/>
  <c r="T51" i="55"/>
  <c r="D94" i="39"/>
  <c r="P43" i="54"/>
  <c r="N93" i="39"/>
  <c r="Z41" i="54"/>
  <c r="F93" i="39"/>
  <c r="R41" i="54"/>
  <c r="R41" i="55" s="1"/>
  <c r="G104" i="39"/>
  <c r="S40" i="55"/>
  <c r="D95" i="39"/>
  <c r="P39" i="55"/>
  <c r="F121" i="39"/>
  <c r="R64" i="55"/>
  <c r="C115" i="39"/>
  <c r="O50" i="55"/>
  <c r="AA54" i="55"/>
  <c r="H103" i="39"/>
  <c r="T44" i="54"/>
  <c r="H104" i="39"/>
  <c r="T40" i="55"/>
  <c r="D101" i="39"/>
  <c r="P33" i="55"/>
  <c r="J121" i="39"/>
  <c r="V64" i="55"/>
  <c r="G84" i="39"/>
  <c r="S25" i="55"/>
  <c r="BF7" i="11"/>
  <c r="T66" i="55"/>
  <c r="T6" i="55" s="1"/>
  <c r="H130" i="39"/>
  <c r="H129" i="39" s="1"/>
  <c r="F115" i="39"/>
  <c r="R50" i="55"/>
  <c r="J103" i="39"/>
  <c r="V44" i="54"/>
  <c r="V44" i="55" s="1"/>
  <c r="N110" i="39"/>
  <c r="Z38" i="55"/>
  <c r="G115" i="39"/>
  <c r="S50" i="55"/>
  <c r="G93" i="39"/>
  <c r="S41" i="54"/>
  <c r="S41" i="55" s="1"/>
  <c r="G101" i="39"/>
  <c r="S33" i="55"/>
  <c r="C116" i="39"/>
  <c r="O51" i="55"/>
  <c r="AA63" i="55"/>
  <c r="AA61" i="55"/>
  <c r="AA58" i="55"/>
  <c r="V42" i="54"/>
  <c r="V42" i="55" s="1"/>
  <c r="J104" i="39"/>
  <c r="V40" i="55"/>
  <c r="H121" i="39"/>
  <c r="T64" i="55"/>
  <c r="D113" i="39"/>
  <c r="P48" i="55"/>
  <c r="F103" i="39"/>
  <c r="R44" i="54"/>
  <c r="R44" i="55" s="1"/>
  <c r="H102" i="39"/>
  <c r="T42" i="54"/>
  <c r="C127" i="39"/>
  <c r="O45" i="55"/>
  <c r="K40" i="39"/>
  <c r="N103" i="39"/>
  <c r="Z44" i="54"/>
  <c r="Z44" i="55" s="1"/>
  <c r="M109" i="39"/>
  <c r="Y37" i="55"/>
  <c r="K103" i="39"/>
  <c r="W44" i="54"/>
  <c r="Q46" i="55"/>
  <c r="M103" i="39"/>
  <c r="Y44" i="54"/>
  <c r="Y44" i="55" s="1"/>
  <c r="E94" i="39"/>
  <c r="Q43" i="54"/>
  <c r="I93" i="39"/>
  <c r="U41" i="54"/>
  <c r="U41" i="55" s="1"/>
  <c r="E93" i="39"/>
  <c r="Q41" i="54"/>
  <c r="Q41" i="55" s="1"/>
  <c r="I104" i="39"/>
  <c r="U40" i="55"/>
  <c r="M95" i="39"/>
  <c r="Y39" i="55"/>
  <c r="E95" i="39"/>
  <c r="Q39" i="55"/>
  <c r="F109" i="39"/>
  <c r="R37" i="55"/>
  <c r="I101" i="39"/>
  <c r="U33" i="55"/>
  <c r="M100" i="39"/>
  <c r="Y32" i="55"/>
  <c r="E100" i="39"/>
  <c r="Q32" i="55"/>
  <c r="K121" i="39"/>
  <c r="W64" i="55"/>
  <c r="C121" i="39"/>
  <c r="O64" i="55"/>
  <c r="N127" i="39"/>
  <c r="Z45" i="55"/>
  <c r="F127" i="39"/>
  <c r="R45" i="55"/>
  <c r="H94" i="39"/>
  <c r="T43" i="54"/>
  <c r="T43" i="55" s="1"/>
  <c r="J101" i="39"/>
  <c r="V33" i="55"/>
  <c r="N84" i="39"/>
  <c r="Z25" i="55"/>
  <c r="I121" i="39"/>
  <c r="U64" i="55"/>
  <c r="H41" i="39"/>
  <c r="X46" i="55"/>
  <c r="L93" i="39"/>
  <c r="X41" i="54"/>
  <c r="H110" i="39"/>
  <c r="T38" i="55"/>
  <c r="L100" i="39"/>
  <c r="X32" i="55"/>
  <c r="K116" i="39"/>
  <c r="W51" i="55"/>
  <c r="L34" i="39"/>
  <c r="G94" i="39"/>
  <c r="S43" i="54"/>
  <c r="S43" i="55" s="1"/>
  <c r="P44" i="54"/>
  <c r="P44" i="55" s="1"/>
  <c r="F110" i="39"/>
  <c r="R38" i="55"/>
  <c r="K102" i="39"/>
  <c r="W42" i="54"/>
  <c r="W42" i="55" s="1"/>
  <c r="AA62" i="55"/>
  <c r="AA65" i="55"/>
  <c r="J116" i="39"/>
  <c r="V51" i="55"/>
  <c r="V5" i="55" s="1"/>
  <c r="F113" i="39"/>
  <c r="R48" i="55"/>
  <c r="J95" i="39"/>
  <c r="V39" i="55"/>
  <c r="Z43" i="54"/>
  <c r="F102" i="39"/>
  <c r="R42" i="54"/>
  <c r="R42" i="55" s="1"/>
  <c r="P66" i="55"/>
  <c r="P6" i="55" s="1"/>
  <c r="D130" i="39"/>
  <c r="D129" i="39" s="1"/>
  <c r="L114" i="39"/>
  <c r="X49" i="55"/>
  <c r="D121" i="39"/>
  <c r="P64" i="55"/>
  <c r="L115" i="39"/>
  <c r="X50" i="55"/>
  <c r="F100" i="39"/>
  <c r="R32" i="55"/>
  <c r="E101" i="39"/>
  <c r="Q33" i="55"/>
  <c r="O46" i="55"/>
  <c r="C102" i="39"/>
  <c r="O42" i="54"/>
  <c r="O42" i="55" s="1"/>
  <c r="C104" i="39"/>
  <c r="O40" i="55"/>
  <c r="C110" i="39"/>
  <c r="O38" i="55"/>
  <c r="C101" i="39"/>
  <c r="O33" i="55"/>
  <c r="M113" i="39"/>
  <c r="Y48" i="55"/>
  <c r="L102" i="39"/>
  <c r="X42" i="54"/>
  <c r="X42" i="55" s="1"/>
  <c r="M84" i="39"/>
  <c r="Y25" i="55"/>
  <c r="G103" i="39"/>
  <c r="S44" i="54"/>
  <c r="S44" i="55" s="1"/>
  <c r="M117" i="39"/>
  <c r="Y52" i="55"/>
  <c r="M127" i="39"/>
  <c r="Y45" i="55"/>
  <c r="E102" i="39"/>
  <c r="Q42" i="54"/>
  <c r="Q42" i="55" s="1"/>
  <c r="I100" i="39"/>
  <c r="U32" i="55"/>
  <c r="H95" i="39"/>
  <c r="T39" i="55"/>
  <c r="H84" i="39"/>
  <c r="T25" i="55"/>
  <c r="U66" i="55"/>
  <c r="U6" i="55" s="1"/>
  <c r="I130" i="39"/>
  <c r="I129" i="39" s="1"/>
  <c r="BK7" i="11"/>
  <c r="AB14" i="34" s="1"/>
  <c r="Y66" i="55"/>
  <c r="Y6" i="55" s="1"/>
  <c r="M130" i="39"/>
  <c r="M129" i="39" s="1"/>
  <c r="C114" i="39"/>
  <c r="O49" i="55"/>
  <c r="L127" i="39"/>
  <c r="X45" i="55"/>
  <c r="H93" i="39"/>
  <c r="T41" i="54"/>
  <c r="T41" i="55" s="1"/>
  <c r="L101" i="39"/>
  <c r="X33" i="55"/>
  <c r="H100" i="39"/>
  <c r="T32" i="55"/>
  <c r="M121" i="39"/>
  <c r="Y64" i="55"/>
  <c r="G116" i="39"/>
  <c r="S51" i="55"/>
  <c r="W43" i="54"/>
  <c r="K95" i="39"/>
  <c r="W39" i="55"/>
  <c r="L113" i="39"/>
  <c r="X48" i="55"/>
  <c r="L103" i="39"/>
  <c r="X44" i="54"/>
  <c r="X44" i="55" s="1"/>
  <c r="W46" i="55"/>
  <c r="G102" i="39"/>
  <c r="S42" i="54"/>
  <c r="S42" i="55" s="1"/>
  <c r="K115" i="39"/>
  <c r="W50" i="55"/>
  <c r="D109" i="39"/>
  <c r="P37" i="55"/>
  <c r="V43" i="54"/>
  <c r="V43" i="55" s="1"/>
  <c r="N40" i="39"/>
  <c r="R43" i="54"/>
  <c r="R43" i="55" s="1"/>
  <c r="X66" i="55"/>
  <c r="X6" i="55" s="1"/>
  <c r="L130" i="39"/>
  <c r="L129" i="39" s="1"/>
  <c r="D114" i="39"/>
  <c r="P49" i="55"/>
  <c r="O124" i="58"/>
  <c r="O111" i="58"/>
  <c r="AA7" i="56"/>
  <c r="N117" i="39"/>
  <c r="P26" i="56"/>
  <c r="D91" i="39"/>
  <c r="P47" i="49"/>
  <c r="D36" i="39"/>
  <c r="Q45" i="49"/>
  <c r="E54" i="39"/>
  <c r="L84" i="39"/>
  <c r="P50" i="49"/>
  <c r="D42" i="39"/>
  <c r="K94" i="39"/>
  <c r="Q7" i="11"/>
  <c r="S6" i="34" s="1"/>
  <c r="D57" i="39"/>
  <c r="D56" i="39" s="1"/>
  <c r="O39" i="49"/>
  <c r="C20" i="39"/>
  <c r="S45" i="49"/>
  <c r="G54" i="39"/>
  <c r="W45" i="50"/>
  <c r="W45" i="56" s="1"/>
  <c r="K127" i="39"/>
  <c r="J115" i="39"/>
  <c r="S46" i="49"/>
  <c r="W38" i="49"/>
  <c r="K35" i="39"/>
  <c r="R26" i="56"/>
  <c r="F91" i="39"/>
  <c r="Q26" i="56"/>
  <c r="E91" i="39"/>
  <c r="N116" i="39"/>
  <c r="F111" i="39"/>
  <c r="K109" i="39"/>
  <c r="X52" i="49"/>
  <c r="L44" i="39"/>
  <c r="T40" i="49"/>
  <c r="H29" i="39"/>
  <c r="V42" i="50"/>
  <c r="J38" i="38" s="1"/>
  <c r="J102" i="39"/>
  <c r="S53" i="49"/>
  <c r="G45" i="39"/>
  <c r="O49" i="49"/>
  <c r="C41" i="39"/>
  <c r="W43" i="49"/>
  <c r="K19" i="39"/>
  <c r="X53" i="50"/>
  <c r="X53" i="56" s="1"/>
  <c r="L118" i="39"/>
  <c r="AU7" i="11"/>
  <c r="L14" i="34" s="1"/>
  <c r="Q47" i="49"/>
  <c r="E36" i="39"/>
  <c r="R52" i="49"/>
  <c r="F44" i="39"/>
  <c r="Z46" i="49"/>
  <c r="T26" i="49"/>
  <c r="H15" i="39"/>
  <c r="W26" i="56"/>
  <c r="K91" i="39"/>
  <c r="AX7" i="11"/>
  <c r="O14" i="34" s="1"/>
  <c r="E118" i="39"/>
  <c r="U51" i="49"/>
  <c r="I43" i="39"/>
  <c r="W53" i="49"/>
  <c r="K45" i="39"/>
  <c r="D103" i="39"/>
  <c r="U52" i="49"/>
  <c r="I44" i="39"/>
  <c r="S45" i="50"/>
  <c r="S45" i="56" s="1"/>
  <c r="G127" i="39"/>
  <c r="W26" i="49"/>
  <c r="K15" i="39"/>
  <c r="T7" i="11"/>
  <c r="V6" i="34" s="1"/>
  <c r="G57" i="39"/>
  <c r="G56" i="39" s="1"/>
  <c r="Q33" i="49"/>
  <c r="E26" i="39"/>
  <c r="AV7" i="11"/>
  <c r="CG7" i="11" s="1"/>
  <c r="J41" i="39"/>
  <c r="O44" i="49"/>
  <c r="C28" i="39"/>
  <c r="H43" i="39"/>
  <c r="F41" i="39"/>
  <c r="C40" i="39"/>
  <c r="N34" i="39"/>
  <c r="F117" i="39"/>
  <c r="E109" i="39"/>
  <c r="Y51" i="49"/>
  <c r="M43" i="39"/>
  <c r="M116" i="39"/>
  <c r="E115" i="39"/>
  <c r="Z7" i="11"/>
  <c r="AB6" i="34" s="1"/>
  <c r="M57" i="39"/>
  <c r="M56" i="39" s="1"/>
  <c r="Z53" i="50"/>
  <c r="Z53" i="56" s="1"/>
  <c r="N118" i="39"/>
  <c r="L116" i="39"/>
  <c r="D116" i="39"/>
  <c r="J114" i="39"/>
  <c r="K113" i="39"/>
  <c r="O48" i="50"/>
  <c r="C113" i="39"/>
  <c r="I111" i="39"/>
  <c r="X47" i="56"/>
  <c r="L111" i="39"/>
  <c r="J84" i="39"/>
  <c r="E40" i="39"/>
  <c r="R32" i="49"/>
  <c r="F25" i="39"/>
  <c r="Z43" i="49"/>
  <c r="N19" i="39"/>
  <c r="Y52" i="49"/>
  <c r="M44" i="39"/>
  <c r="D41" i="39"/>
  <c r="C111" i="39"/>
  <c r="K84" i="39"/>
  <c r="AW7" i="11"/>
  <c r="R39" i="49"/>
  <c r="F20" i="39"/>
  <c r="T38" i="49"/>
  <c r="H35" i="39"/>
  <c r="O43" i="49"/>
  <c r="C19" i="39"/>
  <c r="V32" i="49"/>
  <c r="J25" i="39"/>
  <c r="O38" i="49"/>
  <c r="C35" i="39"/>
  <c r="Y47" i="49"/>
  <c r="M36" i="39"/>
  <c r="K114" i="39"/>
  <c r="K110" i="39"/>
  <c r="H34" i="39"/>
  <c r="P7" i="11"/>
  <c r="C57" i="39"/>
  <c r="Z51" i="49"/>
  <c r="N43" i="39"/>
  <c r="O33" i="49"/>
  <c r="C26" i="39"/>
  <c r="N115" i="39"/>
  <c r="J94" i="39"/>
  <c r="J110" i="39"/>
  <c r="O46" i="49"/>
  <c r="S38" i="49"/>
  <c r="G35" i="39"/>
  <c r="V47" i="49"/>
  <c r="J36" i="39"/>
  <c r="F116" i="39"/>
  <c r="J113" i="39"/>
  <c r="G109" i="39"/>
  <c r="N94" i="39"/>
  <c r="N95" i="39"/>
  <c r="C45" i="39"/>
  <c r="W47" i="49"/>
  <c r="K36" i="39"/>
  <c r="S43" i="49"/>
  <c r="G19" i="39"/>
  <c r="W39" i="49"/>
  <c r="K20" i="39"/>
  <c r="H115" i="39"/>
  <c r="T49" i="50"/>
  <c r="T49" i="56" s="1"/>
  <c r="H114" i="39"/>
  <c r="AP7" i="11"/>
  <c r="AP160" i="11" s="1"/>
  <c r="P46" i="50"/>
  <c r="P46" i="56" s="1"/>
  <c r="U49" i="49"/>
  <c r="I41" i="39"/>
  <c r="Z50" i="49"/>
  <c r="N42" i="39"/>
  <c r="R46" i="49"/>
  <c r="V40" i="49"/>
  <c r="J29" i="39"/>
  <c r="S7" i="11"/>
  <c r="F57" i="39"/>
  <c r="F56" i="39" s="1"/>
  <c r="P26" i="49"/>
  <c r="D15" i="39"/>
  <c r="X26" i="49"/>
  <c r="L15" i="39"/>
  <c r="V26" i="49"/>
  <c r="J15" i="39"/>
  <c r="S26" i="56"/>
  <c r="G91" i="39"/>
  <c r="L117" i="39"/>
  <c r="L104" i="39"/>
  <c r="AQ7" i="11"/>
  <c r="AQ160" i="11" s="1"/>
  <c r="Y7" i="11"/>
  <c r="AA6" i="34" s="1"/>
  <c r="L57" i="39"/>
  <c r="L56" i="39" s="1"/>
  <c r="V7" i="11"/>
  <c r="X6" i="34" s="1"/>
  <c r="I57" i="39"/>
  <c r="I56" i="39" s="1"/>
  <c r="R7" i="11"/>
  <c r="T6" i="34" s="1"/>
  <c r="E57" i="39"/>
  <c r="E56" i="39" s="1"/>
  <c r="Q26" i="49"/>
  <c r="E15" i="39"/>
  <c r="Y44" i="49"/>
  <c r="M28" i="39"/>
  <c r="R53" i="50"/>
  <c r="R53" i="56" s="1"/>
  <c r="F118" i="39"/>
  <c r="M111" i="39"/>
  <c r="Q52" i="49"/>
  <c r="E44" i="39"/>
  <c r="T52" i="49"/>
  <c r="H44" i="39"/>
  <c r="S47" i="56"/>
  <c r="G111" i="39"/>
  <c r="O47" i="49"/>
  <c r="C36" i="39"/>
  <c r="Z44" i="49"/>
  <c r="N28" i="39"/>
  <c r="D110" i="39"/>
  <c r="N45" i="39"/>
  <c r="L43" i="39"/>
  <c r="I35" i="39"/>
  <c r="N113" i="39"/>
  <c r="X47" i="49"/>
  <c r="L36" i="39"/>
  <c r="Y26" i="49"/>
  <c r="M15" i="39"/>
  <c r="Q53" i="49"/>
  <c r="E45" i="39"/>
  <c r="Y49" i="49"/>
  <c r="M41" i="39"/>
  <c r="Y53" i="49"/>
  <c r="M45" i="39"/>
  <c r="I118" i="39"/>
  <c r="E116" i="39"/>
  <c r="I114" i="39"/>
  <c r="I113" i="39"/>
  <c r="E111" i="39"/>
  <c r="E110" i="39"/>
  <c r="V53" i="50"/>
  <c r="V53" i="56" s="1"/>
  <c r="J118" i="39"/>
  <c r="G117" i="39"/>
  <c r="N114" i="39"/>
  <c r="F114" i="39"/>
  <c r="Y46" i="50"/>
  <c r="Y46" i="56" s="1"/>
  <c r="H111" i="39"/>
  <c r="F84" i="39"/>
  <c r="U53" i="49"/>
  <c r="I45" i="39"/>
  <c r="N35" i="39"/>
  <c r="L45" i="39"/>
  <c r="D45" i="39"/>
  <c r="I109" i="39"/>
  <c r="W50" i="49"/>
  <c r="K42" i="39"/>
  <c r="X46" i="49"/>
  <c r="P32" i="49"/>
  <c r="D25" i="39"/>
  <c r="Z47" i="49"/>
  <c r="N36" i="39"/>
  <c r="G34" i="39"/>
  <c r="R47" i="49"/>
  <c r="F36" i="39"/>
  <c r="AA7" i="11"/>
  <c r="AC6" i="34" s="1"/>
  <c r="N57" i="39"/>
  <c r="N56" i="39" s="1"/>
  <c r="K118" i="39"/>
  <c r="G110" i="39"/>
  <c r="D34" i="39"/>
  <c r="S26" i="49"/>
  <c r="G15" i="39"/>
  <c r="O26" i="49"/>
  <c r="C15" i="39"/>
  <c r="J43" i="39"/>
  <c r="R51" i="49"/>
  <c r="F43" i="39"/>
  <c r="AT7" i="11"/>
  <c r="K14" i="34" s="1"/>
  <c r="O50" i="49"/>
  <c r="C42" i="39"/>
  <c r="W33" i="49"/>
  <c r="K26" i="39"/>
  <c r="O53" i="50"/>
  <c r="O53" i="56" s="1"/>
  <c r="C118" i="39"/>
  <c r="G114" i="39"/>
  <c r="Z26" i="56"/>
  <c r="N91" i="39"/>
  <c r="Y26" i="56"/>
  <c r="M91" i="39"/>
  <c r="J117" i="39"/>
  <c r="N111" i="39"/>
  <c r="V46" i="50"/>
  <c r="V46" i="56" s="1"/>
  <c r="F94" i="39"/>
  <c r="F95" i="39"/>
  <c r="W51" i="49"/>
  <c r="K43" i="39"/>
  <c r="W45" i="49"/>
  <c r="K54" i="39"/>
  <c r="O37" i="49"/>
  <c r="C34" i="39"/>
  <c r="Q49" i="49"/>
  <c r="E41" i="39"/>
  <c r="Z52" i="49"/>
  <c r="N44" i="39"/>
  <c r="V50" i="49"/>
  <c r="J42" i="39"/>
  <c r="V44" i="49"/>
  <c r="J28" i="39"/>
  <c r="R40" i="49"/>
  <c r="F29" i="39"/>
  <c r="R26" i="49"/>
  <c r="F15" i="39"/>
  <c r="Z26" i="49"/>
  <c r="N15" i="39"/>
  <c r="O26" i="56"/>
  <c r="C91" i="39"/>
  <c r="T52" i="50"/>
  <c r="T52" i="56" s="1"/>
  <c r="H117" i="39"/>
  <c r="P40" i="50"/>
  <c r="P40" i="56" s="1"/>
  <c r="D104" i="39"/>
  <c r="AN7" i="11"/>
  <c r="J45" i="39"/>
  <c r="O40" i="49"/>
  <c r="C29" i="39"/>
  <c r="F45" i="39"/>
  <c r="I42" i="39"/>
  <c r="T26" i="56"/>
  <c r="H91" i="39"/>
  <c r="T47" i="49"/>
  <c r="H36" i="39"/>
  <c r="U26" i="49"/>
  <c r="I15" i="39"/>
  <c r="I116" i="39"/>
  <c r="K117" i="39"/>
  <c r="C117" i="39"/>
  <c r="G113" i="39"/>
  <c r="X26" i="56"/>
  <c r="L91" i="39"/>
  <c r="D111" i="39"/>
  <c r="H45" i="39"/>
  <c r="X50" i="49"/>
  <c r="L42" i="39"/>
  <c r="W47" i="56"/>
  <c r="K111" i="39"/>
  <c r="C84" i="39"/>
  <c r="Y37" i="49"/>
  <c r="M34" i="39"/>
  <c r="S47" i="49"/>
  <c r="G36" i="39"/>
  <c r="Q51" i="49"/>
  <c r="E43" i="39"/>
  <c r="O51" i="49"/>
  <c r="C43" i="39"/>
  <c r="S39" i="49"/>
  <c r="G20" i="39"/>
  <c r="S33" i="49"/>
  <c r="G26" i="39"/>
  <c r="S53" i="50"/>
  <c r="S53" i="56" s="1"/>
  <c r="G118" i="39"/>
  <c r="K93" i="39"/>
  <c r="K101" i="39"/>
  <c r="X33" i="49"/>
  <c r="L26" i="39"/>
  <c r="H109" i="39"/>
  <c r="W46" i="49"/>
  <c r="K34" i="39"/>
  <c r="V26" i="56"/>
  <c r="J91" i="39"/>
  <c r="U26" i="56"/>
  <c r="I91" i="39"/>
  <c r="J111" i="39"/>
  <c r="P38" i="49"/>
  <c r="D35" i="39"/>
  <c r="S51" i="49"/>
  <c r="G43" i="39"/>
  <c r="O45" i="49"/>
  <c r="C54" i="39"/>
  <c r="T44" i="49"/>
  <c r="H28" i="39"/>
  <c r="P53" i="50"/>
  <c r="P53" i="56" s="1"/>
  <c r="D118" i="39"/>
  <c r="H127" i="39"/>
  <c r="T53" i="50"/>
  <c r="T53" i="56" s="1"/>
  <c r="H118" i="39"/>
  <c r="U47" i="49"/>
  <c r="I36" i="39"/>
  <c r="J44" i="39"/>
  <c r="R50" i="49"/>
  <c r="F42" i="39"/>
  <c r="R44" i="49"/>
  <c r="F28" i="39"/>
  <c r="Z32" i="49"/>
  <c r="N25" i="39"/>
  <c r="P52" i="50"/>
  <c r="P52" i="56" s="1"/>
  <c r="D117" i="39"/>
  <c r="D100" i="39"/>
  <c r="CY7" i="80"/>
  <c r="CB3" i="81"/>
  <c r="CB4" i="81"/>
  <c r="AB7" i="81"/>
  <c r="DF4" i="81"/>
  <c r="W160" i="81"/>
  <c r="CL3" i="81"/>
  <c r="CE6" i="81"/>
  <c r="CI5" i="81"/>
  <c r="CG3" i="81"/>
  <c r="DB5" i="81"/>
  <c r="CM4" i="81"/>
  <c r="CT5" i="81"/>
  <c r="CQ4" i="81"/>
  <c r="CW3" i="81"/>
  <c r="CG6" i="81"/>
  <c r="DA5" i="81"/>
  <c r="DA6" i="81"/>
  <c r="DC3" i="81"/>
  <c r="DE6" i="81"/>
  <c r="AZ7" i="81"/>
  <c r="DB4" i="81"/>
  <c r="CV3" i="81"/>
  <c r="DG6" i="81"/>
  <c r="CT6" i="81"/>
  <c r="CP5" i="81"/>
  <c r="CP4" i="81"/>
  <c r="CJ4" i="81"/>
  <c r="CF5" i="81"/>
  <c r="CF6" i="81"/>
  <c r="CH3" i="81"/>
  <c r="CL5" i="81"/>
  <c r="CM3" i="81"/>
  <c r="CJ5" i="81"/>
  <c r="CJ6" i="81"/>
  <c r="CY3" i="81"/>
  <c r="CP6" i="81"/>
  <c r="CC4" i="81"/>
  <c r="A164" i="49"/>
  <c r="CF4" i="81"/>
  <c r="CG5" i="81"/>
  <c r="CG4" i="81"/>
  <c r="CS3" i="81"/>
  <c r="CZ3" i="81"/>
  <c r="CT3" i="81"/>
  <c r="CL6" i="81"/>
  <c r="CU4" i="81"/>
  <c r="B165" i="50"/>
  <c r="AN5" i="11"/>
  <c r="CO3" i="81"/>
  <c r="DD3" i="81"/>
  <c r="CU3" i="81"/>
  <c r="CC6" i="81"/>
  <c r="BP66" i="80"/>
  <c r="BP66" i="11" s="1"/>
  <c r="BO7" i="80"/>
  <c r="BO160" i="80" s="1"/>
  <c r="AE66" i="11"/>
  <c r="AD7" i="80"/>
  <c r="CZ66" i="80"/>
  <c r="CP3" i="81"/>
  <c r="CD3" i="81"/>
  <c r="CQ3" i="81"/>
  <c r="DF5" i="81"/>
  <c r="L66" i="55"/>
  <c r="L6" i="55" s="1"/>
  <c r="DD6" i="81"/>
  <c r="CA6" i="81"/>
  <c r="CE5" i="81"/>
  <c r="CC3" i="81"/>
  <c r="DE4" i="81"/>
  <c r="BZ3" i="81"/>
  <c r="DF6" i="81"/>
  <c r="CQ5" i="81"/>
  <c r="CN4" i="81"/>
  <c r="CC5" i="81"/>
  <c r="CB5" i="81"/>
  <c r="CB6" i="81"/>
  <c r="AQ5" i="11"/>
  <c r="DE5" i="81"/>
  <c r="CI6" i="81"/>
  <c r="CZ5" i="81"/>
  <c r="CN3" i="81"/>
  <c r="DG3" i="81"/>
  <c r="CQ6" i="81"/>
  <c r="DG5" i="81"/>
  <c r="CI3" i="81"/>
  <c r="BY4" i="81"/>
  <c r="CN6" i="81"/>
  <c r="CW4" i="81"/>
  <c r="AL134" i="50"/>
  <c r="CU6" i="81"/>
  <c r="CI4" i="81"/>
  <c r="N5" i="11"/>
  <c r="BE5" i="11"/>
  <c r="CT4" i="81"/>
  <c r="AA6" i="50"/>
  <c r="AA146" i="50" s="1"/>
  <c r="CZ6" i="81"/>
  <c r="DD5" i="81"/>
  <c r="CA5" i="81"/>
  <c r="CR3" i="81"/>
  <c r="CM6" i="81"/>
  <c r="CV4" i="81"/>
  <c r="DG4" i="81"/>
  <c r="DA11" i="81"/>
  <c r="Y5" i="11"/>
  <c r="BL5" i="11"/>
  <c r="DF3" i="81"/>
  <c r="DA4" i="81"/>
  <c r="DB3" i="81"/>
  <c r="DD4" i="81"/>
  <c r="CA4" i="81"/>
  <c r="J5" i="11"/>
  <c r="BK5" i="11"/>
  <c r="CO5" i="81"/>
  <c r="AB4" i="81"/>
  <c r="CV6" i="81"/>
  <c r="CR5" i="81"/>
  <c r="CO4" i="81"/>
  <c r="AB5" i="81"/>
  <c r="AB126" i="81" s="1"/>
  <c r="DB6" i="81"/>
  <c r="AZ4" i="81"/>
  <c r="AZ109" i="81" s="1"/>
  <c r="AB6" i="81"/>
  <c r="AB143" i="81" s="1"/>
  <c r="BN5" i="11"/>
  <c r="U48" i="49"/>
  <c r="V5" i="11"/>
  <c r="AR7" i="11"/>
  <c r="CC7" i="11" s="1"/>
  <c r="Q48" i="49"/>
  <c r="R5" i="11"/>
  <c r="B48" i="49"/>
  <c r="C5" i="11"/>
  <c r="H48" i="49"/>
  <c r="I5" i="11"/>
  <c r="E5" i="11"/>
  <c r="G4" i="34" s="1"/>
  <c r="L48" i="50"/>
  <c r="L48" i="56" s="1"/>
  <c r="AX5" i="11"/>
  <c r="AV5" i="11"/>
  <c r="AV126" i="11" s="1"/>
  <c r="C56" i="55"/>
  <c r="R48" i="50"/>
  <c r="R48" i="56" s="1"/>
  <c r="BD5" i="11"/>
  <c r="J56" i="55"/>
  <c r="V48" i="49"/>
  <c r="W5" i="11"/>
  <c r="BH5" i="11"/>
  <c r="BB7" i="11"/>
  <c r="BU5" i="11"/>
  <c r="BT5" i="11"/>
  <c r="AK5" i="11"/>
  <c r="AK126" i="11" s="1"/>
  <c r="G66" i="55"/>
  <c r="G6" i="55" s="1"/>
  <c r="AS7" i="11"/>
  <c r="T48" i="50"/>
  <c r="BF5" i="11"/>
  <c r="W12" i="34" s="1"/>
  <c r="AI5" i="11"/>
  <c r="AY7" i="11"/>
  <c r="CJ7" i="11" s="1"/>
  <c r="E7" i="11"/>
  <c r="G6" i="34" s="1"/>
  <c r="N6" i="50"/>
  <c r="CV5" i="81"/>
  <c r="CS4" i="81"/>
  <c r="CY6" i="81"/>
  <c r="DC5" i="81"/>
  <c r="BZ5" i="81"/>
  <c r="CE4" i="81"/>
  <c r="CF3" i="81"/>
  <c r="CU5" i="81"/>
  <c r="CR4" i="81"/>
  <c r="CH4" i="81"/>
  <c r="O3" i="81"/>
  <c r="O92" i="81" s="1"/>
  <c r="Q5" i="11"/>
  <c r="D5" i="11"/>
  <c r="F5" i="11"/>
  <c r="BR5" i="11"/>
  <c r="T5" i="11"/>
  <c r="X5" i="11"/>
  <c r="BG5" i="11"/>
  <c r="BI5" i="11"/>
  <c r="Z12" i="34" s="1"/>
  <c r="BA5" i="11"/>
  <c r="AE48" i="50"/>
  <c r="AE48" i="56" s="1"/>
  <c r="BQ5" i="11"/>
  <c r="BQ126" i="11" s="1"/>
  <c r="BG7" i="11"/>
  <c r="H5" i="11"/>
  <c r="H126" i="11" s="1"/>
  <c r="L48" i="49"/>
  <c r="M5" i="11"/>
  <c r="AY5" i="11"/>
  <c r="AH5" i="11"/>
  <c r="X7" i="11"/>
  <c r="Z6" i="34" s="1"/>
  <c r="J48" i="49"/>
  <c r="K5" i="11"/>
  <c r="K48" i="55"/>
  <c r="AW5" i="11"/>
  <c r="I7" i="11"/>
  <c r="K6" i="34" s="1"/>
  <c r="R48" i="49"/>
  <c r="S5" i="11"/>
  <c r="W7" i="11"/>
  <c r="Y6" i="34" s="1"/>
  <c r="BJ7" i="11"/>
  <c r="AB48" i="49"/>
  <c r="AC5" i="11"/>
  <c r="DC64" i="11"/>
  <c r="B56" i="55"/>
  <c r="H56" i="55"/>
  <c r="H7" i="55" s="1"/>
  <c r="BB5" i="11"/>
  <c r="CH6" i="81"/>
  <c r="CY5" i="81"/>
  <c r="AZ6" i="81"/>
  <c r="BY6" i="81"/>
  <c r="BY5" i="81"/>
  <c r="AZ5" i="81"/>
  <c r="AZ126" i="81" s="1"/>
  <c r="CD4" i="81"/>
  <c r="AC66" i="50"/>
  <c r="AB7" i="50"/>
  <c r="AB164" i="50" s="1"/>
  <c r="AB165" i="50" s="1"/>
  <c r="AB66" i="56"/>
  <c r="AB7" i="56" s="1"/>
  <c r="AE14" i="60" s="1"/>
  <c r="AE22" i="60" s="1"/>
  <c r="AB66" i="67"/>
  <c r="AB7" i="67" s="1"/>
  <c r="U5" i="11"/>
  <c r="AE5" i="11"/>
  <c r="Y48" i="49"/>
  <c r="Z5" i="11"/>
  <c r="AF48" i="49"/>
  <c r="AG5" i="11"/>
  <c r="AD48" i="50"/>
  <c r="AD48" i="56" s="1"/>
  <c r="BP5" i="11"/>
  <c r="U7" i="11"/>
  <c r="W6" i="34" s="1"/>
  <c r="F48" i="49"/>
  <c r="G5" i="11"/>
  <c r="G126" i="11" s="1"/>
  <c r="BO5" i="11"/>
  <c r="I48" i="55"/>
  <c r="AU5" i="11"/>
  <c r="M7" i="11"/>
  <c r="O6" i="34" s="1"/>
  <c r="AT5" i="11"/>
  <c r="K12" i="34" s="1"/>
  <c r="Z48" i="49"/>
  <c r="AA5" i="11"/>
  <c r="AO7" i="11"/>
  <c r="BZ7" i="11" s="1"/>
  <c r="H56" i="39"/>
  <c r="H7" i="11"/>
  <c r="J6" i="34" s="1"/>
  <c r="AI48" i="49"/>
  <c r="AI5" i="49" s="1"/>
  <c r="AJ5" i="11"/>
  <c r="AL4" i="34" s="1"/>
  <c r="F7" i="11"/>
  <c r="H6" i="34" s="1"/>
  <c r="CS5" i="81"/>
  <c r="CL4" i="81"/>
  <c r="BM4" i="81"/>
  <c r="AB3" i="81"/>
  <c r="AB92" i="81" s="1"/>
  <c r="CR6" i="81"/>
  <c r="CN5" i="81"/>
  <c r="CD6" i="81"/>
  <c r="CH5" i="81"/>
  <c r="CZ4" i="81"/>
  <c r="DA3" i="81"/>
  <c r="CM5" i="81"/>
  <c r="DC4" i="81"/>
  <c r="BZ4" i="81"/>
  <c r="CE3" i="81"/>
  <c r="BM3" i="81"/>
  <c r="O5" i="81"/>
  <c r="O126" i="81" s="1"/>
  <c r="P5" i="11"/>
  <c r="BC5" i="11"/>
  <c r="BC126" i="11" s="1"/>
  <c r="BC7" i="11"/>
  <c r="AE48" i="49"/>
  <c r="AF5" i="11"/>
  <c r="BJ5" i="11"/>
  <c r="BJ126" i="11" s="1"/>
  <c r="L5" i="11"/>
  <c r="N4" i="34" s="1"/>
  <c r="AO5" i="11"/>
  <c r="AC48" i="49"/>
  <c r="AC5" i="49" s="1"/>
  <c r="AF20" i="34" s="1"/>
  <c r="AD5" i="11"/>
  <c r="AD126" i="11" s="1"/>
  <c r="AS5" i="11"/>
  <c r="D56" i="55"/>
  <c r="F48" i="50"/>
  <c r="F48" i="56" s="1"/>
  <c r="AR5" i="11"/>
  <c r="AP5" i="11"/>
  <c r="G12" i="34" s="1"/>
  <c r="BV5" i="11"/>
  <c r="BV126" i="11" s="1"/>
  <c r="L7" i="11"/>
  <c r="N6" i="34" s="1"/>
  <c r="J56" i="39"/>
  <c r="J7" i="11"/>
  <c r="L6" i="34" s="1"/>
  <c r="BS5" i="11"/>
  <c r="AZ3" i="81"/>
  <c r="BY3" i="81"/>
  <c r="DC6" i="81"/>
  <c r="BZ6" i="81"/>
  <c r="CD5" i="81"/>
  <c r="CJ3" i="81"/>
  <c r="CY4" i="81"/>
  <c r="CA3" i="81"/>
  <c r="BM6" i="81"/>
  <c r="BM143" i="81" s="1"/>
  <c r="BM5" i="81"/>
  <c r="O4" i="81"/>
  <c r="O6" i="81"/>
  <c r="O143" i="81" s="1"/>
  <c r="DE3" i="81"/>
  <c r="AC7" i="11"/>
  <c r="Q38" i="34"/>
  <c r="AO38" i="34" s="1"/>
  <c r="T146" i="50"/>
  <c r="AL132" i="50"/>
  <c r="S146" i="50"/>
  <c r="W146" i="50"/>
  <c r="O146" i="50"/>
  <c r="B183" i="81"/>
  <c r="BA22" i="34"/>
  <c r="AD38" i="34"/>
  <c r="E8" i="95" s="1"/>
  <c r="R14" i="60"/>
  <c r="BA30" i="34"/>
  <c r="AP30" i="34"/>
  <c r="AO30" i="34"/>
  <c r="R43" i="50"/>
  <c r="CR63" i="11"/>
  <c r="DE61" i="11"/>
  <c r="V143" i="80"/>
  <c r="AK143" i="80"/>
  <c r="CV5" i="80"/>
  <c r="BK126" i="80"/>
  <c r="DG64" i="11"/>
  <c r="V146" i="50"/>
  <c r="AQ126" i="80"/>
  <c r="CB125" i="80"/>
  <c r="J51" i="55"/>
  <c r="AT109" i="81"/>
  <c r="CA125" i="11"/>
  <c r="CH91" i="81"/>
  <c r="CE108" i="81"/>
  <c r="AC92" i="81"/>
  <c r="K48" i="50"/>
  <c r="CY91" i="81"/>
  <c r="P32" i="50"/>
  <c r="P32" i="56" s="1"/>
  <c r="BO109" i="81"/>
  <c r="DA59" i="11"/>
  <c r="CD62" i="11"/>
  <c r="CR61" i="11"/>
  <c r="CV64" i="11"/>
  <c r="CT51" i="11"/>
  <c r="DB59" i="11"/>
  <c r="AI143" i="81"/>
  <c r="AX143" i="81"/>
  <c r="DC41" i="11"/>
  <c r="CO63" i="11"/>
  <c r="V52" i="50"/>
  <c r="V52" i="56" s="1"/>
  <c r="R39" i="50"/>
  <c r="R39" i="56" s="1"/>
  <c r="CF108" i="81"/>
  <c r="BV143" i="81"/>
  <c r="J51" i="56"/>
  <c r="CA6" i="80"/>
  <c r="B52" i="50"/>
  <c r="B52" i="56" s="1"/>
  <c r="DE38" i="11"/>
  <c r="AD51" i="50"/>
  <c r="AD51" i="56" s="1"/>
  <c r="BS160" i="81"/>
  <c r="DF6" i="80"/>
  <c r="BY52" i="11"/>
  <c r="DF51" i="11"/>
  <c r="DE62" i="11"/>
  <c r="CZ108" i="81"/>
  <c r="CG51" i="11"/>
  <c r="CI57" i="11"/>
  <c r="CX125" i="11"/>
  <c r="M66" i="55"/>
  <c r="M6" i="55" s="1"/>
  <c r="DE108" i="81"/>
  <c r="Q126" i="81"/>
  <c r="AI41" i="50"/>
  <c r="AI41" i="67" s="1"/>
  <c r="I48" i="50"/>
  <c r="B44" i="49"/>
  <c r="AD38" i="67"/>
  <c r="DA108" i="81"/>
  <c r="DF52" i="11"/>
  <c r="CK108" i="81"/>
  <c r="CN41" i="11"/>
  <c r="CE60" i="11"/>
  <c r="AH41" i="50"/>
  <c r="AH41" i="67" s="1"/>
  <c r="DF61" i="11"/>
  <c r="DC65" i="11"/>
  <c r="AF38" i="50"/>
  <c r="AF38" i="56" s="1"/>
  <c r="CF37" i="11"/>
  <c r="AY143" i="81"/>
  <c r="AU143" i="81"/>
  <c r="E44" i="50"/>
  <c r="I41" i="50"/>
  <c r="I41" i="67" s="1"/>
  <c r="AI45" i="50"/>
  <c r="AI45" i="56" s="1"/>
  <c r="AG39" i="50"/>
  <c r="AG39" i="56" s="1"/>
  <c r="CO67" i="11"/>
  <c r="S49" i="50"/>
  <c r="S49" i="56" s="1"/>
  <c r="CC125" i="81"/>
  <c r="T45" i="50"/>
  <c r="T45" i="56" s="1"/>
  <c r="AH126" i="81"/>
  <c r="DF59" i="11"/>
  <c r="CC125" i="11"/>
  <c r="CJ125" i="81"/>
  <c r="CF125" i="81"/>
  <c r="CX61" i="80"/>
  <c r="E143" i="81"/>
  <c r="BS92" i="81"/>
  <c r="CS62" i="11"/>
  <c r="CG91" i="81"/>
  <c r="AJ143" i="80"/>
  <c r="AQ143" i="81"/>
  <c r="CO58" i="11"/>
  <c r="AH143" i="81"/>
  <c r="DG37" i="11"/>
  <c r="DG125" i="11"/>
  <c r="DF49" i="11"/>
  <c r="DD91" i="81"/>
  <c r="DF56" i="11"/>
  <c r="DB108" i="81"/>
  <c r="DE53" i="11"/>
  <c r="CA125" i="80"/>
  <c r="CK91" i="81"/>
  <c r="BU92" i="81"/>
  <c r="DG57" i="11"/>
  <c r="AJ37" i="50"/>
  <c r="AJ37" i="56" s="1"/>
  <c r="CV65" i="11"/>
  <c r="CR67" i="11"/>
  <c r="AX126" i="80"/>
  <c r="BU126" i="81"/>
  <c r="AK109" i="81"/>
  <c r="CI91" i="81"/>
  <c r="AH53" i="67"/>
  <c r="D126" i="81"/>
  <c r="H48" i="55"/>
  <c r="H46" i="50"/>
  <c r="H46" i="67" s="1"/>
  <c r="K33" i="49"/>
  <c r="BY51" i="11"/>
  <c r="DF108" i="81"/>
  <c r="DD65" i="11"/>
  <c r="AH143" i="80"/>
  <c r="CA51" i="11"/>
  <c r="DC57" i="11"/>
  <c r="AJ33" i="50"/>
  <c r="AJ33" i="56" s="1"/>
  <c r="R25" i="56"/>
  <c r="AE43" i="50"/>
  <c r="AE43" i="56" s="1"/>
  <c r="F44" i="49"/>
  <c r="DA125" i="11"/>
  <c r="BI160" i="81"/>
  <c r="CJ67" i="11"/>
  <c r="DF58" i="11"/>
  <c r="AK126" i="80"/>
  <c r="AI39" i="50"/>
  <c r="AI39" i="56" s="1"/>
  <c r="CR42" i="11"/>
  <c r="CM58" i="11"/>
  <c r="BQ143" i="81"/>
  <c r="AY126" i="81"/>
  <c r="K39" i="50"/>
  <c r="K39" i="56" s="1"/>
  <c r="CH125" i="11"/>
  <c r="CX125" i="81"/>
  <c r="AD37" i="67"/>
  <c r="CU64" i="11"/>
  <c r="CF91" i="81"/>
  <c r="CB67" i="11"/>
  <c r="BZ91" i="81"/>
  <c r="BT143" i="81"/>
  <c r="AH25" i="50"/>
  <c r="AH25" i="56" s="1"/>
  <c r="DB67" i="11"/>
  <c r="DG50" i="11"/>
  <c r="M109" i="81"/>
  <c r="CP46" i="11"/>
  <c r="AR143" i="80"/>
  <c r="DB64" i="11"/>
  <c r="BT12" i="81"/>
  <c r="AJ126" i="80"/>
  <c r="DG125" i="80"/>
  <c r="CB125" i="81"/>
  <c r="CQ60" i="11"/>
  <c r="CI58" i="11"/>
  <c r="AH126" i="80"/>
  <c r="DD125" i="81"/>
  <c r="AW160" i="81"/>
  <c r="DG67" i="11"/>
  <c r="BV92" i="81"/>
  <c r="DF91" i="81"/>
  <c r="DG91" i="81"/>
  <c r="CN63" i="11"/>
  <c r="BZ58" i="11"/>
  <c r="BP92" i="81"/>
  <c r="K39" i="49"/>
  <c r="K39" i="55"/>
  <c r="CT41" i="11"/>
  <c r="CB39" i="11"/>
  <c r="CF67" i="11"/>
  <c r="CO91" i="81"/>
  <c r="E39" i="55"/>
  <c r="CH39" i="11"/>
  <c r="V50" i="50"/>
  <c r="V50" i="56" s="1"/>
  <c r="CC59" i="11"/>
  <c r="BZ67" i="11"/>
  <c r="AF109" i="81"/>
  <c r="CB125" i="11"/>
  <c r="AJ12" i="81"/>
  <c r="M126" i="81"/>
  <c r="L126" i="80"/>
  <c r="AI52" i="50"/>
  <c r="AI52" i="56" s="1"/>
  <c r="R160" i="81"/>
  <c r="AA92" i="81"/>
  <c r="L52" i="55"/>
  <c r="AN143" i="80"/>
  <c r="AJ109" i="81"/>
  <c r="J41" i="50"/>
  <c r="J41" i="67" s="1"/>
  <c r="DG63" i="11"/>
  <c r="AS126" i="81"/>
  <c r="BI109" i="81"/>
  <c r="AH48" i="50"/>
  <c r="AH33" i="50"/>
  <c r="AH33" i="56" s="1"/>
  <c r="DE59" i="11"/>
  <c r="DF53" i="11"/>
  <c r="CT91" i="81"/>
  <c r="AE126" i="81"/>
  <c r="K64" i="55"/>
  <c r="BY91" i="81"/>
  <c r="P48" i="50"/>
  <c r="AI92" i="81"/>
  <c r="CZ64" i="11"/>
  <c r="AO160" i="81"/>
  <c r="DE91" i="81"/>
  <c r="CO11" i="81"/>
  <c r="F66" i="55"/>
  <c r="F6" i="55" s="1"/>
  <c r="CU11" i="81"/>
  <c r="AS109" i="81"/>
  <c r="H92" i="81"/>
  <c r="E38" i="50"/>
  <c r="E38" i="56" s="1"/>
  <c r="AI50" i="67"/>
  <c r="AJ48" i="50"/>
  <c r="CD108" i="81"/>
  <c r="BR143" i="80"/>
  <c r="AP160" i="81"/>
  <c r="CF125" i="11"/>
  <c r="C66" i="55"/>
  <c r="C6" i="55" s="1"/>
  <c r="CZ125" i="81"/>
  <c r="DA125" i="81"/>
  <c r="BC126" i="81"/>
  <c r="AI160" i="81"/>
  <c r="CE125" i="11"/>
  <c r="DE60" i="11"/>
  <c r="DE58" i="11"/>
  <c r="CM60" i="11"/>
  <c r="CX108" i="81"/>
  <c r="CT108" i="81"/>
  <c r="CQ64" i="11"/>
  <c r="AN92" i="81"/>
  <c r="DF42" i="11"/>
  <c r="AI42" i="67"/>
  <c r="DG58" i="11"/>
  <c r="AU160" i="81"/>
  <c r="DE33" i="11"/>
  <c r="CC91" i="81"/>
  <c r="DF60" i="11"/>
  <c r="DE64" i="11"/>
  <c r="AI143" i="80"/>
  <c r="CP64" i="11"/>
  <c r="CT60" i="11"/>
  <c r="CI5" i="80"/>
  <c r="CS125" i="11"/>
  <c r="AX143" i="80"/>
  <c r="CB65" i="11"/>
  <c r="AT143" i="81"/>
  <c r="AX160" i="81"/>
  <c r="AG48" i="50"/>
  <c r="CW65" i="11"/>
  <c r="L45" i="55"/>
  <c r="AC32" i="50"/>
  <c r="AC32" i="56" s="1"/>
  <c r="CH56" i="11"/>
  <c r="CY45" i="11"/>
  <c r="AK12" i="81"/>
  <c r="DF125" i="11"/>
  <c r="CQ125" i="81"/>
  <c r="AC52" i="50"/>
  <c r="AC52" i="56" s="1"/>
  <c r="CJ41" i="11"/>
  <c r="W143" i="81"/>
  <c r="AW143" i="81"/>
  <c r="AI51" i="50"/>
  <c r="AI51" i="56" s="1"/>
  <c r="DA37" i="11"/>
  <c r="T50" i="50"/>
  <c r="T50" i="56" s="1"/>
  <c r="CA62" i="11"/>
  <c r="CO46" i="11"/>
  <c r="CE125" i="81"/>
  <c r="DG61" i="11"/>
  <c r="AC126" i="81"/>
  <c r="BY58" i="11"/>
  <c r="U126" i="81"/>
  <c r="BF92" i="81"/>
  <c r="AQ126" i="81"/>
  <c r="CQ58" i="11"/>
  <c r="CR125" i="11"/>
  <c r="X52" i="50"/>
  <c r="X52" i="56" s="1"/>
  <c r="DE67" i="11"/>
  <c r="AJ92" i="81"/>
  <c r="CB66" i="11"/>
  <c r="CG67" i="11"/>
  <c r="DF65" i="11"/>
  <c r="CU42" i="11"/>
  <c r="CF41" i="11"/>
  <c r="R143" i="81"/>
  <c r="S92" i="81"/>
  <c r="CN67" i="11"/>
  <c r="DF45" i="11"/>
  <c r="AE52" i="50"/>
  <c r="AE52" i="56" s="1"/>
  <c r="CN125" i="81"/>
  <c r="N92" i="81"/>
  <c r="BY33" i="11"/>
  <c r="CU65" i="11"/>
  <c r="CY125" i="81"/>
  <c r="AS143" i="80"/>
  <c r="AV126" i="80"/>
  <c r="CJ66" i="11"/>
  <c r="CX65" i="80"/>
  <c r="E67" i="55"/>
  <c r="H41" i="50"/>
  <c r="CO5" i="80"/>
  <c r="BO126" i="81"/>
  <c r="CO62" i="11"/>
  <c r="U37" i="50"/>
  <c r="U37" i="56" s="1"/>
  <c r="DG59" i="11"/>
  <c r="BF143" i="80"/>
  <c r="BF126" i="80"/>
  <c r="BK160" i="81"/>
  <c r="AH38" i="50"/>
  <c r="AH38" i="56" s="1"/>
  <c r="X40" i="50"/>
  <c r="X40" i="56" s="1"/>
  <c r="CW108" i="81"/>
  <c r="CD67" i="11"/>
  <c r="DF62" i="11"/>
  <c r="BO160" i="81"/>
  <c r="E32" i="55"/>
  <c r="BZ65" i="11"/>
  <c r="DG51" i="11"/>
  <c r="DG44" i="11"/>
  <c r="E41" i="50"/>
  <c r="CG125" i="80"/>
  <c r="F46" i="49"/>
  <c r="AF146" i="50"/>
  <c r="CQ65" i="11"/>
  <c r="DC63" i="11"/>
  <c r="AH146" i="50"/>
  <c r="CI45" i="11"/>
  <c r="CR64" i="11"/>
  <c r="CQ52" i="11"/>
  <c r="DF57" i="11"/>
  <c r="CT63" i="11"/>
  <c r="E53" i="50"/>
  <c r="E53" i="67" s="1"/>
  <c r="CW63" i="11"/>
  <c r="BP160" i="81"/>
  <c r="AJ46" i="50"/>
  <c r="AJ46" i="56" s="1"/>
  <c r="AO143" i="80"/>
  <c r="AQ160" i="81"/>
  <c r="CP63" i="11"/>
  <c r="AI25" i="50"/>
  <c r="AI25" i="56" s="1"/>
  <c r="CI64" i="11"/>
  <c r="AJ51" i="50"/>
  <c r="AJ51" i="56" s="1"/>
  <c r="CJ125" i="80"/>
  <c r="DA44" i="11"/>
  <c r="CQ57" i="11"/>
  <c r="DF41" i="11"/>
  <c r="CS67" i="11"/>
  <c r="E66" i="55"/>
  <c r="E6" i="55" s="1"/>
  <c r="CU60" i="11"/>
  <c r="AK92" i="81"/>
  <c r="CY67" i="11"/>
  <c r="DE63" i="11"/>
  <c r="CY64" i="11"/>
  <c r="DE45" i="11"/>
  <c r="L45" i="50"/>
  <c r="L45" i="56" s="1"/>
  <c r="J33" i="50"/>
  <c r="J33" i="56" s="1"/>
  <c r="AI37" i="50"/>
  <c r="AI37" i="56" s="1"/>
  <c r="BA160" i="81"/>
  <c r="DF64" i="11"/>
  <c r="CO42" i="11"/>
  <c r="BL126" i="81"/>
  <c r="DE11" i="81"/>
  <c r="CS50" i="11"/>
  <c r="BZ108" i="81"/>
  <c r="CC67" i="11"/>
  <c r="DE48" i="11"/>
  <c r="CW125" i="81"/>
  <c r="CL59" i="11"/>
  <c r="CL57" i="11"/>
  <c r="BT92" i="81"/>
  <c r="I40" i="55"/>
  <c r="AG143" i="81"/>
  <c r="DA57" i="11"/>
  <c r="CF32" i="11"/>
  <c r="D45" i="50"/>
  <c r="D45" i="56" s="1"/>
  <c r="AC42" i="50"/>
  <c r="AC42" i="56" s="1"/>
  <c r="CI39" i="11"/>
  <c r="AB45" i="49"/>
  <c r="Q143" i="81"/>
  <c r="R126" i="81"/>
  <c r="B32" i="55"/>
  <c r="DE42" i="11"/>
  <c r="CZ61" i="11"/>
  <c r="AC40" i="50"/>
  <c r="AC40" i="56" s="1"/>
  <c r="V143" i="81"/>
  <c r="BZ64" i="11"/>
  <c r="AE37" i="50"/>
  <c r="AE37" i="56" s="1"/>
  <c r="AB45" i="50"/>
  <c r="AB45" i="56" s="1"/>
  <c r="CS44" i="11"/>
  <c r="CC50" i="11"/>
  <c r="CL108" i="81"/>
  <c r="CS52" i="11"/>
  <c r="AS160" i="81"/>
  <c r="DG108" i="81"/>
  <c r="CD125" i="81"/>
  <c r="DF67" i="11"/>
  <c r="BV126" i="81"/>
  <c r="AQ143" i="80"/>
  <c r="CO60" i="11"/>
  <c r="AG143" i="80"/>
  <c r="DF37" i="11"/>
  <c r="H46" i="55"/>
  <c r="D45" i="55"/>
  <c r="AA126" i="81"/>
  <c r="CM64" i="11"/>
  <c r="BF126" i="81"/>
  <c r="B32" i="50"/>
  <c r="B51" i="49"/>
  <c r="C50" i="50"/>
  <c r="C50" i="56" s="1"/>
  <c r="AH48" i="49"/>
  <c r="CW64" i="11"/>
  <c r="J126" i="81"/>
  <c r="CD57" i="11"/>
  <c r="W126" i="80"/>
  <c r="CW91" i="81"/>
  <c r="CU40" i="11"/>
  <c r="CT57" i="11"/>
  <c r="CG64" i="11"/>
  <c r="CP61" i="11"/>
  <c r="CC11" i="81"/>
  <c r="CF48" i="11"/>
  <c r="CG60" i="11"/>
  <c r="E41" i="54"/>
  <c r="E41" i="55" s="1"/>
  <c r="DC5" i="80"/>
  <c r="S126" i="81"/>
  <c r="BI126" i="81"/>
  <c r="I32" i="50"/>
  <c r="I32" i="56" s="1"/>
  <c r="DC59" i="11"/>
  <c r="DC61" i="11"/>
  <c r="BC160" i="81"/>
  <c r="K50" i="50"/>
  <c r="K50" i="56" s="1"/>
  <c r="I41" i="54"/>
  <c r="I41" i="55" s="1"/>
  <c r="DC67" i="11"/>
  <c r="CS108" i="81"/>
  <c r="CH67" i="11"/>
  <c r="DD56" i="11"/>
  <c r="DB65" i="11"/>
  <c r="DE65" i="11"/>
  <c r="DB42" i="11"/>
  <c r="AF25" i="50"/>
  <c r="DG45" i="11"/>
  <c r="AE143" i="81"/>
  <c r="AI29" i="34"/>
  <c r="AI37" i="34" s="1"/>
  <c r="BI143" i="81"/>
  <c r="T143" i="81"/>
  <c r="BO143" i="81"/>
  <c r="DE57" i="11"/>
  <c r="CQ44" i="11"/>
  <c r="L60" i="55"/>
  <c r="F32" i="49"/>
  <c r="H44" i="50"/>
  <c r="CK64" i="80"/>
  <c r="AJ160" i="81"/>
  <c r="V52" i="49"/>
  <c r="CW50" i="11"/>
  <c r="Z50" i="50"/>
  <c r="Z50" i="56" s="1"/>
  <c r="D65" i="55"/>
  <c r="CA65" i="11"/>
  <c r="I52" i="55"/>
  <c r="AJ44" i="50"/>
  <c r="AJ44" i="56" s="1"/>
  <c r="CY11" i="81"/>
  <c r="BY56" i="11"/>
  <c r="F42" i="50"/>
  <c r="AV92" i="81"/>
  <c r="D39" i="55"/>
  <c r="CE32" i="11"/>
  <c r="M38" i="50"/>
  <c r="M38" i="56" s="1"/>
  <c r="J37" i="55"/>
  <c r="AD44" i="50"/>
  <c r="AD44" i="56" s="1"/>
  <c r="BT109" i="81"/>
  <c r="K45" i="49"/>
  <c r="AC50" i="50"/>
  <c r="AC50" i="56" s="1"/>
  <c r="AD33" i="50"/>
  <c r="AD33" i="56" s="1"/>
  <c r="H32" i="55"/>
  <c r="H32" i="50"/>
  <c r="H32" i="56" s="1"/>
  <c r="G41" i="50"/>
  <c r="J38" i="50"/>
  <c r="J38" i="56" s="1"/>
  <c r="AJ45" i="50"/>
  <c r="AJ45" i="67" s="1"/>
  <c r="J64" i="55"/>
  <c r="H41" i="54"/>
  <c r="H41" i="55" s="1"/>
  <c r="AE42" i="50"/>
  <c r="AE42" i="56" s="1"/>
  <c r="AD32" i="50"/>
  <c r="AD32" i="56" s="1"/>
  <c r="Y143" i="81"/>
  <c r="CE64" i="11"/>
  <c r="AK143" i="81"/>
  <c r="AI43" i="50"/>
  <c r="AI43" i="67" s="1"/>
  <c r="I64" i="55"/>
  <c r="CF64" i="11"/>
  <c r="B46" i="50"/>
  <c r="B46" i="56" s="1"/>
  <c r="B51" i="55"/>
  <c r="B51" i="56"/>
  <c r="AE37" i="49"/>
  <c r="DB37" i="11"/>
  <c r="BJ143" i="80"/>
  <c r="BQ143" i="80"/>
  <c r="CN91" i="81"/>
  <c r="CM62" i="11"/>
  <c r="AF92" i="81"/>
  <c r="BZ125" i="81"/>
  <c r="L146" i="50"/>
  <c r="BR92" i="81"/>
  <c r="CA108" i="81"/>
  <c r="CV57" i="11"/>
  <c r="DE6" i="80"/>
  <c r="Q160" i="81"/>
  <c r="AS143" i="81"/>
  <c r="CP33" i="11"/>
  <c r="CT65" i="11"/>
  <c r="AN143" i="81"/>
  <c r="D146" i="50"/>
  <c r="BE160" i="81"/>
  <c r="CO125" i="81"/>
  <c r="CJ108" i="81"/>
  <c r="AC12" i="81"/>
  <c r="E109" i="81"/>
  <c r="CE56" i="11"/>
  <c r="CM41" i="11"/>
  <c r="DD125" i="11"/>
  <c r="CS58" i="11"/>
  <c r="CD63" i="11"/>
  <c r="DD60" i="11"/>
  <c r="DA64" i="11"/>
  <c r="DB91" i="81"/>
  <c r="DG11" i="81"/>
  <c r="DA62" i="11"/>
  <c r="BY125" i="80"/>
  <c r="Z42" i="50"/>
  <c r="N38" i="38" s="1"/>
  <c r="B67" i="55"/>
  <c r="BY67" i="11"/>
  <c r="I37" i="55"/>
  <c r="E32" i="49"/>
  <c r="BZ33" i="11"/>
  <c r="C48" i="55"/>
  <c r="X40" i="49"/>
  <c r="CT45" i="11"/>
  <c r="CG58" i="11"/>
  <c r="CJ125" i="11"/>
  <c r="CS66" i="11"/>
  <c r="Z40" i="50"/>
  <c r="Z40" i="56" s="1"/>
  <c r="G143" i="81"/>
  <c r="DA51" i="11"/>
  <c r="V46" i="49"/>
  <c r="CS46" i="11"/>
  <c r="F52" i="50"/>
  <c r="F52" i="56" s="1"/>
  <c r="F52" i="55"/>
  <c r="I37" i="50"/>
  <c r="I37" i="56" s="1"/>
  <c r="C33" i="50"/>
  <c r="C33" i="56" s="1"/>
  <c r="CP41" i="11"/>
  <c r="V43" i="50"/>
  <c r="AB41" i="50"/>
  <c r="AB41" i="67" s="1"/>
  <c r="BY108" i="81"/>
  <c r="CC44" i="11"/>
  <c r="L45" i="49"/>
  <c r="F37" i="49"/>
  <c r="AJ38" i="50"/>
  <c r="AJ38" i="56" s="1"/>
  <c r="F65" i="55"/>
  <c r="CC65" i="11"/>
  <c r="AJ48" i="49"/>
  <c r="AJ5" i="49" s="1"/>
  <c r="DG48" i="11"/>
  <c r="AH46" i="49"/>
  <c r="AH46" i="67" s="1"/>
  <c r="DE46" i="11"/>
  <c r="T126" i="81"/>
  <c r="CW59" i="11"/>
  <c r="CR108" i="81"/>
  <c r="CQ62" i="11"/>
  <c r="DD58" i="11"/>
  <c r="CS64" i="11"/>
  <c r="AN109" i="81"/>
  <c r="CD61" i="11"/>
  <c r="DE56" i="11"/>
  <c r="CY41" i="11"/>
  <c r="AW143" i="80"/>
  <c r="DB125" i="81"/>
  <c r="Y126" i="81"/>
  <c r="BD143" i="81"/>
  <c r="BD143" i="80"/>
  <c r="DA61" i="11"/>
  <c r="CW42" i="11"/>
  <c r="CH37" i="11"/>
  <c r="DA67" i="11"/>
  <c r="CY125" i="11"/>
  <c r="CO50" i="11"/>
  <c r="CW40" i="11"/>
  <c r="CW125" i="11"/>
  <c r="CZ53" i="11"/>
  <c r="DF63" i="11"/>
  <c r="S143" i="81"/>
  <c r="Q92" i="81"/>
  <c r="T92" i="81"/>
  <c r="BC92" i="81"/>
  <c r="CP125" i="81"/>
  <c r="CN108" i="81"/>
  <c r="CP91" i="81"/>
  <c r="CA58" i="11"/>
  <c r="CY56" i="11"/>
  <c r="BN143" i="81"/>
  <c r="CU125" i="81"/>
  <c r="CM125" i="81"/>
  <c r="CM91" i="81"/>
  <c r="CC108" i="81"/>
  <c r="AA58" i="56"/>
  <c r="AG126" i="80"/>
  <c r="CZ42" i="11"/>
  <c r="CI125" i="81"/>
  <c r="DG62" i="11"/>
  <c r="DG65" i="11"/>
  <c r="CD64" i="11"/>
  <c r="CO108" i="81"/>
  <c r="CQ91" i="81"/>
  <c r="DG53" i="11"/>
  <c r="G37" i="50"/>
  <c r="G37" i="56" s="1"/>
  <c r="M50" i="55"/>
  <c r="M50" i="50"/>
  <c r="M50" i="56" s="1"/>
  <c r="CJ50" i="11"/>
  <c r="H49" i="49"/>
  <c r="CE49" i="11"/>
  <c r="CA45" i="11"/>
  <c r="D45" i="49"/>
  <c r="AH49" i="49"/>
  <c r="DE49" i="11"/>
  <c r="AH37" i="50"/>
  <c r="AH37" i="67" s="1"/>
  <c r="I44" i="54"/>
  <c r="I44" i="50"/>
  <c r="L37" i="55"/>
  <c r="CI37" i="11"/>
  <c r="L37" i="50"/>
  <c r="L37" i="56" s="1"/>
  <c r="Z143" i="81"/>
  <c r="DB48" i="11"/>
  <c r="CY43" i="11"/>
  <c r="L53" i="55"/>
  <c r="L53" i="50"/>
  <c r="L53" i="56" s="1"/>
  <c r="AJ41" i="50"/>
  <c r="AJ41" i="67" s="1"/>
  <c r="T37" i="50"/>
  <c r="T37" i="56" s="1"/>
  <c r="M38" i="55"/>
  <c r="F33" i="55"/>
  <c r="F33" i="50"/>
  <c r="F33" i="56" s="1"/>
  <c r="CI125" i="11"/>
  <c r="M64" i="55"/>
  <c r="CJ64" i="11"/>
  <c r="CF66" i="11"/>
  <c r="I66" i="55"/>
  <c r="I6" i="55" s="1"/>
  <c r="D66" i="55"/>
  <c r="D6" i="55" s="1"/>
  <c r="CA66" i="11"/>
  <c r="AD43" i="49"/>
  <c r="AD43" i="67" s="1"/>
  <c r="DA43" i="11"/>
  <c r="CH59" i="11"/>
  <c r="CY44" i="11"/>
  <c r="CP58" i="11"/>
  <c r="H66" i="55"/>
  <c r="H6" i="55" s="1"/>
  <c r="CE66" i="11"/>
  <c r="AB32" i="50"/>
  <c r="AB32" i="56" s="1"/>
  <c r="L67" i="55"/>
  <c r="CI67" i="11"/>
  <c r="DC108" i="81"/>
  <c r="AF32" i="50"/>
  <c r="AF32" i="56" s="1"/>
  <c r="CS40" i="11"/>
  <c r="BU12" i="81"/>
  <c r="DF11" i="81"/>
  <c r="AJ8" i="81"/>
  <c r="AJ9" i="81" s="1"/>
  <c r="AJ143" i="81"/>
  <c r="G65" i="55"/>
  <c r="CD65" i="11"/>
  <c r="CK67" i="80"/>
  <c r="CG108" i="81"/>
  <c r="DG42" i="11"/>
  <c r="AJ42" i="50"/>
  <c r="AJ42" i="56" s="1"/>
  <c r="AJ38" i="49"/>
  <c r="DG38" i="11"/>
  <c r="L63" i="55"/>
  <c r="CX58" i="80"/>
  <c r="DE37" i="11"/>
  <c r="J40" i="55"/>
  <c r="CG40" i="11"/>
  <c r="CH48" i="11"/>
  <c r="K48" i="49"/>
  <c r="K5" i="49" s="1"/>
  <c r="E49" i="55"/>
  <c r="E49" i="50"/>
  <c r="E49" i="56" s="1"/>
  <c r="J32" i="49"/>
  <c r="AG48" i="49"/>
  <c r="DD48" i="11"/>
  <c r="D51" i="56"/>
  <c r="D51" i="55"/>
  <c r="F43" i="50"/>
  <c r="AG43" i="50"/>
  <c r="AG43" i="56" s="1"/>
  <c r="AH44" i="50"/>
  <c r="AH44" i="56" s="1"/>
  <c r="DE44" i="11"/>
  <c r="F64" i="55"/>
  <c r="G51" i="56"/>
  <c r="G51" i="55"/>
  <c r="K63" i="55"/>
  <c r="CH63" i="11"/>
  <c r="M41" i="50"/>
  <c r="BY42" i="11"/>
  <c r="B42" i="54"/>
  <c r="B42" i="55" s="1"/>
  <c r="DD67" i="11"/>
  <c r="DB58" i="11"/>
  <c r="AE126" i="80"/>
  <c r="AG146" i="50"/>
  <c r="BA126" i="80"/>
  <c r="BH109" i="81"/>
  <c r="AC143" i="80"/>
  <c r="CP67" i="11"/>
  <c r="AU109" i="81"/>
  <c r="AV109" i="81"/>
  <c r="BZ125" i="11"/>
  <c r="CG57" i="11"/>
  <c r="CB49" i="11"/>
  <c r="CY60" i="11"/>
  <c r="CG32" i="11"/>
  <c r="CZ60" i="11"/>
  <c r="DA65" i="11"/>
  <c r="CJ32" i="11"/>
  <c r="AV143" i="80"/>
  <c r="DA50" i="11"/>
  <c r="CQ108" i="81"/>
  <c r="DC125" i="80"/>
  <c r="CY65" i="11"/>
  <c r="F43" i="54"/>
  <c r="AA143" i="81"/>
  <c r="CQ61" i="11"/>
  <c r="BB143" i="81"/>
  <c r="BC143" i="81"/>
  <c r="AS12" i="81"/>
  <c r="CO125" i="80"/>
  <c r="CT125" i="81"/>
  <c r="CV125" i="81"/>
  <c r="CU58" i="11"/>
  <c r="DC125" i="11"/>
  <c r="CI53" i="11"/>
  <c r="C45" i="50"/>
  <c r="CL125" i="80"/>
  <c r="CV56" i="11"/>
  <c r="N59" i="56"/>
  <c r="CO125" i="11"/>
  <c r="CT37" i="11"/>
  <c r="BL160" i="81"/>
  <c r="CV61" i="11"/>
  <c r="CY125" i="80"/>
  <c r="N61" i="56"/>
  <c r="N62" i="56"/>
  <c r="N57" i="56"/>
  <c r="BU8" i="81"/>
  <c r="BU9" i="81" s="1"/>
  <c r="CE67" i="11"/>
  <c r="CL91" i="81"/>
  <c r="AZ26" i="11"/>
  <c r="J143" i="80"/>
  <c r="N143" i="80"/>
  <c r="CW57" i="11"/>
  <c r="AA109" i="81"/>
  <c r="U92" i="81"/>
  <c r="U12" i="81"/>
  <c r="CB40" i="11"/>
  <c r="DA60" i="11"/>
  <c r="AO143" i="81"/>
  <c r="DG41" i="11"/>
  <c r="CV59" i="11"/>
  <c r="CD11" i="81"/>
  <c r="CO56" i="11"/>
  <c r="CQ125" i="11"/>
  <c r="CU108" i="81"/>
  <c r="CR91" i="81"/>
  <c r="CD41" i="11"/>
  <c r="I45" i="49"/>
  <c r="BT8" i="81"/>
  <c r="BT9" i="81" s="1"/>
  <c r="BT126" i="81"/>
  <c r="CA64" i="11"/>
  <c r="I51" i="55"/>
  <c r="I51" i="56"/>
  <c r="G43" i="50"/>
  <c r="I33" i="55"/>
  <c r="I33" i="50"/>
  <c r="I33" i="56" s="1"/>
  <c r="L52" i="49"/>
  <c r="AF41" i="50"/>
  <c r="AF41" i="67" s="1"/>
  <c r="K65" i="55"/>
  <c r="CH65" i="11"/>
  <c r="AD41" i="67"/>
  <c r="AD41" i="56"/>
  <c r="AI8" i="81"/>
  <c r="AI12" i="81"/>
  <c r="G126" i="81"/>
  <c r="DB61" i="11"/>
  <c r="CY33" i="11"/>
  <c r="J41" i="54"/>
  <c r="J41" i="55" s="1"/>
  <c r="CL60" i="11"/>
  <c r="P92" i="81"/>
  <c r="V126" i="80"/>
  <c r="CU56" i="11"/>
  <c r="BG126" i="81"/>
  <c r="CU62" i="11"/>
  <c r="U160" i="81"/>
  <c r="DF125" i="80"/>
  <c r="L41" i="50"/>
  <c r="L41" i="67" s="1"/>
  <c r="CI41" i="11"/>
  <c r="M41" i="54"/>
  <c r="M41" i="55" s="1"/>
  <c r="C63" i="55"/>
  <c r="BZ63" i="11"/>
  <c r="AH42" i="50"/>
  <c r="AH42" i="67" s="1"/>
  <c r="AG42" i="50"/>
  <c r="AG42" i="56" s="1"/>
  <c r="CX57" i="80"/>
  <c r="AA56" i="56"/>
  <c r="CR41" i="11"/>
  <c r="CF33" i="11"/>
  <c r="Y92" i="81"/>
  <c r="CM65" i="11"/>
  <c r="DD64" i="11"/>
  <c r="AC126" i="80"/>
  <c r="CL125" i="81"/>
  <c r="AR92" i="81"/>
  <c r="AF37" i="49"/>
  <c r="AF37" i="67" s="1"/>
  <c r="DC37" i="11"/>
  <c r="C126" i="80"/>
  <c r="CI51" i="11"/>
  <c r="AT143" i="80"/>
  <c r="CE58" i="11"/>
  <c r="H52" i="55"/>
  <c r="CE52" i="11"/>
  <c r="H52" i="50"/>
  <c r="J25" i="56"/>
  <c r="H53" i="50"/>
  <c r="H53" i="56" s="1"/>
  <c r="H53" i="55"/>
  <c r="CI66" i="11"/>
  <c r="L48" i="55"/>
  <c r="CC64" i="11"/>
  <c r="CH64" i="11"/>
  <c r="DD42" i="11"/>
  <c r="AF126" i="80"/>
  <c r="AB33" i="50"/>
  <c r="AB33" i="56" s="1"/>
  <c r="D48" i="55"/>
  <c r="BY32" i="11"/>
  <c r="CV108" i="81"/>
  <c r="CR125" i="81"/>
  <c r="BS109" i="81"/>
  <c r="AJ25" i="50"/>
  <c r="AJ25" i="56" s="1"/>
  <c r="BP143" i="80"/>
  <c r="CI52" i="11"/>
  <c r="D48" i="50"/>
  <c r="G43" i="54"/>
  <c r="G43" i="55" s="1"/>
  <c r="M39" i="49"/>
  <c r="CO51" i="11"/>
  <c r="V48" i="50"/>
  <c r="Z46" i="50"/>
  <c r="Z46" i="56" s="1"/>
  <c r="CW46" i="11"/>
  <c r="P40" i="49"/>
  <c r="CM40" i="11"/>
  <c r="Z43" i="50"/>
  <c r="R42" i="50"/>
  <c r="F38" i="38" s="1"/>
  <c r="Z39" i="50"/>
  <c r="Z39" i="56" s="1"/>
  <c r="O53" i="49"/>
  <c r="CL53" i="11"/>
  <c r="CP43" i="11"/>
  <c r="G126" i="80"/>
  <c r="K41" i="54"/>
  <c r="CD59" i="11"/>
  <c r="BN143" i="80"/>
  <c r="BA143" i="80"/>
  <c r="CM61" i="11"/>
  <c r="BZ56" i="11"/>
  <c r="BY59" i="11"/>
  <c r="CB5" i="80"/>
  <c r="CV125" i="11"/>
  <c r="CN125" i="11"/>
  <c r="CI61" i="11"/>
  <c r="CP65" i="11"/>
  <c r="CU57" i="11"/>
  <c r="CU91" i="81"/>
  <c r="CS91" i="81"/>
  <c r="CZ67" i="11"/>
  <c r="CD125" i="80"/>
  <c r="CV91" i="81"/>
  <c r="CC60" i="11"/>
  <c r="CK44" i="80"/>
  <c r="CX91" i="81"/>
  <c r="CP108" i="81"/>
  <c r="CC38" i="11"/>
  <c r="CW67" i="11"/>
  <c r="CS125" i="81"/>
  <c r="DB125" i="80"/>
  <c r="U109" i="81"/>
  <c r="C37" i="55"/>
  <c r="DF48" i="11"/>
  <c r="AZ64" i="11"/>
  <c r="M95" i="94" s="1"/>
  <c r="DB60" i="11"/>
  <c r="AF39" i="50"/>
  <c r="AF39" i="56" s="1"/>
  <c r="CC42" i="11"/>
  <c r="J45" i="55"/>
  <c r="BL92" i="81"/>
  <c r="AK8" i="81"/>
  <c r="BQ126" i="81"/>
  <c r="CU67" i="11"/>
  <c r="CA40" i="11"/>
  <c r="AE40" i="50"/>
  <c r="AE40" i="56" s="1"/>
  <c r="CU61" i="11"/>
  <c r="CA61" i="11"/>
  <c r="BZ11" i="81"/>
  <c r="BU143" i="81"/>
  <c r="F38" i="50"/>
  <c r="F38" i="67" s="1"/>
  <c r="BV8" i="81"/>
  <c r="BV9" i="81" s="1"/>
  <c r="W37" i="49"/>
  <c r="CE62" i="11"/>
  <c r="CH51" i="11"/>
  <c r="F43" i="49"/>
  <c r="AI48" i="50"/>
  <c r="CC43" i="11"/>
  <c r="CC58" i="11"/>
  <c r="H50" i="50"/>
  <c r="H50" i="56" s="1"/>
  <c r="CS42" i="11"/>
  <c r="V40" i="50"/>
  <c r="P49" i="50"/>
  <c r="P49" i="56" s="1"/>
  <c r="BB126" i="80"/>
  <c r="H50" i="55"/>
  <c r="CA44" i="11"/>
  <c r="CZ63" i="11"/>
  <c r="CJ42" i="11"/>
  <c r="J45" i="50"/>
  <c r="J45" i="56" s="1"/>
  <c r="AI109" i="81"/>
  <c r="DD39" i="11"/>
  <c r="CW41" i="11"/>
  <c r="CL64" i="11"/>
  <c r="CO59" i="11"/>
  <c r="BV12" i="81"/>
  <c r="DC39" i="11"/>
  <c r="J46" i="50"/>
  <c r="J46" i="56" s="1"/>
  <c r="BB143" i="80"/>
  <c r="DA41" i="11"/>
  <c r="AG50" i="50"/>
  <c r="AG50" i="67" s="1"/>
  <c r="CN60" i="11"/>
  <c r="CM57" i="11"/>
  <c r="CU52" i="11"/>
  <c r="CB64" i="11"/>
  <c r="CA56" i="11"/>
  <c r="AD50" i="50"/>
  <c r="AD50" i="67" s="1"/>
  <c r="C45" i="55"/>
  <c r="CD66" i="11"/>
  <c r="B50" i="55"/>
  <c r="I49" i="55"/>
  <c r="BU109" i="81"/>
  <c r="M92" i="81"/>
  <c r="CH50" i="11"/>
  <c r="X49" i="50"/>
  <c r="X49" i="56" s="1"/>
  <c r="CH11" i="81"/>
  <c r="BV109" i="81"/>
  <c r="CG62" i="11"/>
  <c r="CB41" i="11"/>
  <c r="V92" i="81"/>
  <c r="BH126" i="81"/>
  <c r="CE65" i="11"/>
  <c r="BI126" i="80"/>
  <c r="BY5" i="80"/>
  <c r="DE41" i="11"/>
  <c r="DF43" i="11"/>
  <c r="B50" i="50"/>
  <c r="B50" i="56" s="1"/>
  <c r="CW51" i="11"/>
  <c r="BR160" i="81"/>
  <c r="CS63" i="11"/>
  <c r="AE160" i="81"/>
  <c r="DC11" i="81"/>
  <c r="CA53" i="11"/>
  <c r="W37" i="50"/>
  <c r="W37" i="56" s="1"/>
  <c r="CT50" i="11"/>
  <c r="CY62" i="11"/>
  <c r="DC53" i="11"/>
  <c r="CY108" i="81"/>
  <c r="CM108" i="81"/>
  <c r="S37" i="50"/>
  <c r="S37" i="56" s="1"/>
  <c r="AR160" i="81"/>
  <c r="CW66" i="11"/>
  <c r="CT58" i="11"/>
  <c r="CI60" i="11"/>
  <c r="M33" i="49"/>
  <c r="E32" i="50"/>
  <c r="D44" i="54"/>
  <c r="AG25" i="50"/>
  <c r="J50" i="55"/>
  <c r="J50" i="50"/>
  <c r="I33" i="49"/>
  <c r="AB37" i="50"/>
  <c r="AB37" i="56" s="1"/>
  <c r="B42" i="67"/>
  <c r="CH33" i="11"/>
  <c r="AI32" i="50"/>
  <c r="AI32" i="56" s="1"/>
  <c r="X25" i="56"/>
  <c r="CA11" i="81"/>
  <c r="BH143" i="80"/>
  <c r="H50" i="49"/>
  <c r="D43" i="54"/>
  <c r="D43" i="57" s="1"/>
  <c r="C43" i="50"/>
  <c r="H49" i="50"/>
  <c r="AF53" i="50"/>
  <c r="AF53" i="56" s="1"/>
  <c r="BE143" i="80"/>
  <c r="CR59" i="11"/>
  <c r="AA63" i="56"/>
  <c r="C32" i="49"/>
  <c r="J33" i="55"/>
  <c r="BO126" i="80"/>
  <c r="CZ56" i="11"/>
  <c r="Z40" i="49"/>
  <c r="CE59" i="11"/>
  <c r="CI6" i="80"/>
  <c r="CD125" i="11"/>
  <c r="CS59" i="11"/>
  <c r="CF50" i="11"/>
  <c r="BV160" i="81"/>
  <c r="CT59" i="11"/>
  <c r="AN12" i="81"/>
  <c r="CC48" i="11"/>
  <c r="CA39" i="11"/>
  <c r="CC49" i="11"/>
  <c r="CE6" i="80"/>
  <c r="DG49" i="11"/>
  <c r="CY37" i="11"/>
  <c r="F40" i="50"/>
  <c r="F40" i="56" s="1"/>
  <c r="DD61" i="11"/>
  <c r="F126" i="80"/>
  <c r="CR58" i="11"/>
  <c r="CB53" i="11"/>
  <c r="BO92" i="81"/>
  <c r="Z160" i="81"/>
  <c r="CO64" i="11"/>
  <c r="DF50" i="11"/>
  <c r="CY63" i="11"/>
  <c r="K51" i="56"/>
  <c r="J40" i="50"/>
  <c r="J40" i="56" s="1"/>
  <c r="L92" i="81"/>
  <c r="N56" i="56"/>
  <c r="AJ49" i="50"/>
  <c r="AJ49" i="56" s="1"/>
  <c r="C48" i="50"/>
  <c r="AH43" i="50"/>
  <c r="AH43" i="56" s="1"/>
  <c r="CY59" i="11"/>
  <c r="K50" i="55"/>
  <c r="BY125" i="11"/>
  <c r="S126" i="80"/>
  <c r="CR11" i="81"/>
  <c r="CP57" i="11"/>
  <c r="CC52" i="11"/>
  <c r="AF46" i="50"/>
  <c r="AF46" i="56" s="1"/>
  <c r="DA38" i="11"/>
  <c r="CS5" i="80"/>
  <c r="CF65" i="11"/>
  <c r="CT11" i="81"/>
  <c r="C92" i="81"/>
  <c r="BZ43" i="11"/>
  <c r="G48" i="55"/>
  <c r="CG33" i="11"/>
  <c r="CJ49" i="11"/>
  <c r="CC53" i="11"/>
  <c r="CG50" i="11"/>
  <c r="F39" i="49"/>
  <c r="CG125" i="11"/>
  <c r="CL65" i="11"/>
  <c r="I38" i="49"/>
  <c r="L44" i="54"/>
  <c r="BY62" i="11"/>
  <c r="H25" i="56"/>
  <c r="AG126" i="81"/>
  <c r="CK63" i="80"/>
  <c r="B41" i="50"/>
  <c r="B41" i="67" s="1"/>
  <c r="CH45" i="11"/>
  <c r="AH33" i="49"/>
  <c r="CK42" i="80"/>
  <c r="CT33" i="11"/>
  <c r="CB50" i="11"/>
  <c r="K25" i="55"/>
  <c r="D43" i="50"/>
  <c r="AE49" i="50"/>
  <c r="AE49" i="56" s="1"/>
  <c r="CS48" i="11"/>
  <c r="D49" i="55"/>
  <c r="F51" i="55"/>
  <c r="CT62" i="11"/>
  <c r="CJ53" i="11"/>
  <c r="CM125" i="11"/>
  <c r="I126" i="80"/>
  <c r="CV11" i="81"/>
  <c r="CP11" i="81"/>
  <c r="W92" i="81"/>
  <c r="CM67" i="11"/>
  <c r="CX56" i="80"/>
  <c r="Z92" i="81"/>
  <c r="BJ143" i="81"/>
  <c r="J50" i="49"/>
  <c r="K37" i="49"/>
  <c r="H25" i="55"/>
  <c r="AZ50" i="11"/>
  <c r="M85" i="94" s="1"/>
  <c r="CA50" i="11"/>
  <c r="BY46" i="11"/>
  <c r="B41" i="54"/>
  <c r="B41" i="57" s="1"/>
  <c r="DB57" i="11"/>
  <c r="E12" i="81"/>
  <c r="BT143" i="80"/>
  <c r="L46" i="49"/>
  <c r="CS61" i="11"/>
  <c r="CT5" i="80"/>
  <c r="BF8" i="81"/>
  <c r="BF9" i="81" s="1"/>
  <c r="BG143" i="81"/>
  <c r="K25" i="56"/>
  <c r="M44" i="54"/>
  <c r="CV63" i="11"/>
  <c r="CJ58" i="11"/>
  <c r="E33" i="49"/>
  <c r="F53" i="55"/>
  <c r="F51" i="56"/>
  <c r="F53" i="50"/>
  <c r="F53" i="56" s="1"/>
  <c r="K33" i="55"/>
  <c r="I50" i="49"/>
  <c r="CZ48" i="11"/>
  <c r="M53" i="50"/>
  <c r="M53" i="56" s="1"/>
  <c r="K45" i="55"/>
  <c r="CK65" i="80"/>
  <c r="CU125" i="11"/>
  <c r="CG38" i="11"/>
  <c r="AA64" i="56"/>
  <c r="CP59" i="11"/>
  <c r="CK48" i="80"/>
  <c r="D50" i="55"/>
  <c r="H48" i="50"/>
  <c r="K45" i="50"/>
  <c r="K45" i="56" s="1"/>
  <c r="CN42" i="11"/>
  <c r="P143" i="81"/>
  <c r="K33" i="50"/>
  <c r="K33" i="56" s="1"/>
  <c r="H126" i="80"/>
  <c r="Y146" i="50"/>
  <c r="CL66" i="11"/>
  <c r="AF45" i="50"/>
  <c r="AF45" i="56" s="1"/>
  <c r="CL67" i="11"/>
  <c r="CP53" i="11"/>
  <c r="AA60" i="56"/>
  <c r="CL125" i="11"/>
  <c r="CN57" i="11"/>
  <c r="AV143" i="81"/>
  <c r="AP143" i="80"/>
  <c r="B33" i="55"/>
  <c r="B33" i="50"/>
  <c r="B33" i="56" s="1"/>
  <c r="CZ11" i="81"/>
  <c r="BO12" i="81"/>
  <c r="H37" i="49"/>
  <c r="CW58" i="11"/>
  <c r="CL61" i="11"/>
  <c r="CL58" i="11"/>
  <c r="AX92" i="81"/>
  <c r="H40" i="50"/>
  <c r="CE40" i="11"/>
  <c r="F56" i="55"/>
  <c r="CC56" i="11"/>
  <c r="L50" i="50"/>
  <c r="L50" i="56" s="1"/>
  <c r="CA52" i="11"/>
  <c r="L41" i="54"/>
  <c r="L41" i="55" s="1"/>
  <c r="K41" i="50"/>
  <c r="K41" i="67" s="1"/>
  <c r="CA57" i="11"/>
  <c r="D57" i="55"/>
  <c r="CG39" i="11"/>
  <c r="J39" i="50"/>
  <c r="J39" i="56" s="1"/>
  <c r="J39" i="55"/>
  <c r="AU126" i="80"/>
  <c r="CF125" i="80"/>
  <c r="L56" i="55"/>
  <c r="J53" i="50"/>
  <c r="J53" i="56" s="1"/>
  <c r="K32" i="49"/>
  <c r="CH32" i="11"/>
  <c r="AI126" i="80"/>
  <c r="DE125" i="80"/>
  <c r="BZ41" i="11"/>
  <c r="CE37" i="11"/>
  <c r="T25" i="56"/>
  <c r="AB42" i="50"/>
  <c r="AB42" i="56" s="1"/>
  <c r="L39" i="50"/>
  <c r="L39" i="56" s="1"/>
  <c r="L39" i="55"/>
  <c r="E37" i="49"/>
  <c r="CB37" i="11"/>
  <c r="CI62" i="11"/>
  <c r="M39" i="50"/>
  <c r="CJ39" i="11"/>
  <c r="M39" i="55"/>
  <c r="F46" i="55"/>
  <c r="CC46" i="11"/>
  <c r="CZ33" i="11"/>
  <c r="DD38" i="11"/>
  <c r="AG38" i="49"/>
  <c r="W50" i="50"/>
  <c r="W50" i="56" s="1"/>
  <c r="J65" i="55"/>
  <c r="CG65" i="11"/>
  <c r="M32" i="55"/>
  <c r="M32" i="50"/>
  <c r="E52" i="50"/>
  <c r="E52" i="56" s="1"/>
  <c r="H37" i="55"/>
  <c r="H37" i="50"/>
  <c r="H37" i="56" s="1"/>
  <c r="G60" i="55"/>
  <c r="CD60" i="11"/>
  <c r="D53" i="55"/>
  <c r="D53" i="50"/>
  <c r="D53" i="56" s="1"/>
  <c r="G56" i="55"/>
  <c r="G48" i="50"/>
  <c r="F50" i="49"/>
  <c r="D44" i="50"/>
  <c r="E44" i="54"/>
  <c r="AG44" i="49"/>
  <c r="AG44" i="67" s="1"/>
  <c r="DD44" i="11"/>
  <c r="AE50" i="49"/>
  <c r="AE50" i="67" s="1"/>
  <c r="DB50" i="11"/>
  <c r="J59" i="55"/>
  <c r="CG59" i="11"/>
  <c r="AC49" i="50"/>
  <c r="AC49" i="67" s="1"/>
  <c r="CZ49" i="11"/>
  <c r="J52" i="50"/>
  <c r="J52" i="56" s="1"/>
  <c r="CE50" i="11"/>
  <c r="AF33" i="50"/>
  <c r="AF33" i="56" s="1"/>
  <c r="CD45" i="11"/>
  <c r="CV67" i="11"/>
  <c r="CL63" i="11"/>
  <c r="DA49" i="11"/>
  <c r="AD49" i="50"/>
  <c r="AD49" i="56" s="1"/>
  <c r="I109" i="81"/>
  <c r="I12" i="81"/>
  <c r="AE38" i="50"/>
  <c r="AE38" i="67" s="1"/>
  <c r="BZ32" i="11"/>
  <c r="C32" i="55"/>
  <c r="CK49" i="80"/>
  <c r="DA45" i="11"/>
  <c r="AD45" i="49"/>
  <c r="AD45" i="67" s="1"/>
  <c r="AE29" i="34"/>
  <c r="AE37" i="34" s="1"/>
  <c r="DA42" i="11"/>
  <c r="AA57" i="56"/>
  <c r="S37" i="49"/>
  <c r="CP37" i="11"/>
  <c r="CS39" i="11"/>
  <c r="V39" i="49"/>
  <c r="W49" i="50"/>
  <c r="W49" i="56" s="1"/>
  <c r="CT42" i="11"/>
  <c r="W38" i="50"/>
  <c r="W38" i="56" s="1"/>
  <c r="CT38" i="11"/>
  <c r="P37" i="49"/>
  <c r="CM37" i="11"/>
  <c r="AG33" i="50"/>
  <c r="AG33" i="56" s="1"/>
  <c r="AF50" i="50"/>
  <c r="AF50" i="56" s="1"/>
  <c r="AG53" i="67"/>
  <c r="H42" i="54"/>
  <c r="H42" i="57" s="1"/>
  <c r="H42" i="56" s="1"/>
  <c r="BJ126" i="81"/>
  <c r="DB125" i="11"/>
  <c r="AA160" i="81"/>
  <c r="O65" i="38"/>
  <c r="CT61" i="11"/>
  <c r="CC5" i="80"/>
  <c r="C8" i="81"/>
  <c r="C69" i="81" s="1"/>
  <c r="CG61" i="11"/>
  <c r="H8" i="81"/>
  <c r="H9" i="81" s="1"/>
  <c r="CK59" i="80"/>
  <c r="CG52" i="11"/>
  <c r="X126" i="81"/>
  <c r="Z126" i="81"/>
  <c r="BJ126" i="80"/>
  <c r="CT67" i="11"/>
  <c r="I92" i="81"/>
  <c r="CP39" i="11"/>
  <c r="CK11" i="81"/>
  <c r="DJ11" i="81" s="1"/>
  <c r="CD56" i="11"/>
  <c r="CE5" i="80"/>
  <c r="CE46" i="11"/>
  <c r="U143" i="81"/>
  <c r="CV41" i="11"/>
  <c r="CB11" i="81"/>
  <c r="BY38" i="11"/>
  <c r="CK51" i="80"/>
  <c r="CX125" i="80"/>
  <c r="CP45" i="11"/>
  <c r="X48" i="50"/>
  <c r="AG45" i="50"/>
  <c r="AG45" i="56" s="1"/>
  <c r="AF43" i="50"/>
  <c r="AF43" i="56" s="1"/>
  <c r="K29" i="34"/>
  <c r="K37" i="34" s="1"/>
  <c r="H146" i="50"/>
  <c r="D49" i="50"/>
  <c r="D49" i="56" s="1"/>
  <c r="J48" i="50"/>
  <c r="CG48" i="11"/>
  <c r="J48" i="55"/>
  <c r="L64" i="55"/>
  <c r="CC33" i="11"/>
  <c r="K58" i="55"/>
  <c r="I51" i="49"/>
  <c r="CF51" i="11"/>
  <c r="CZ57" i="11"/>
  <c r="S50" i="50"/>
  <c r="S50" i="56" s="1"/>
  <c r="L49" i="55"/>
  <c r="L49" i="50"/>
  <c r="L49" i="56" s="1"/>
  <c r="G44" i="54"/>
  <c r="G44" i="57" s="1"/>
  <c r="G44" i="50"/>
  <c r="G44" i="67" s="1"/>
  <c r="H44" i="54"/>
  <c r="H44" i="55" s="1"/>
  <c r="CF49" i="11"/>
  <c r="I49" i="49"/>
  <c r="F49" i="50"/>
  <c r="F49" i="56" s="1"/>
  <c r="F49" i="55"/>
  <c r="CX63" i="80"/>
  <c r="DD43" i="11"/>
  <c r="DB51" i="11"/>
  <c r="C41" i="50"/>
  <c r="C41" i="67" s="1"/>
  <c r="C41" i="54"/>
  <c r="C41" i="55" s="1"/>
  <c r="AF12" i="81"/>
  <c r="CH38" i="11"/>
  <c r="CB32" i="11"/>
  <c r="E37" i="55"/>
  <c r="L65" i="55"/>
  <c r="CI65" i="11"/>
  <c r="J25" i="55"/>
  <c r="F50" i="50"/>
  <c r="F50" i="56" s="1"/>
  <c r="G25" i="55"/>
  <c r="CE42" i="11"/>
  <c r="CK125" i="11"/>
  <c r="CT125" i="11"/>
  <c r="M43" i="49"/>
  <c r="E50" i="50"/>
  <c r="E50" i="56" s="1"/>
  <c r="V39" i="50"/>
  <c r="V39" i="56" s="1"/>
  <c r="V38" i="50"/>
  <c r="V38" i="56" s="1"/>
  <c r="CR60" i="11"/>
  <c r="DB56" i="11"/>
  <c r="BP126" i="80"/>
  <c r="CZ125" i="11"/>
  <c r="BZ60" i="11"/>
  <c r="DD59" i="11"/>
  <c r="F48" i="55"/>
  <c r="F5" i="55" s="1"/>
  <c r="CZ52" i="11"/>
  <c r="CO48" i="11"/>
  <c r="M126" i="80"/>
  <c r="CI125" i="80"/>
  <c r="D48" i="49"/>
  <c r="AZ51" i="11"/>
  <c r="I53" i="50"/>
  <c r="I53" i="56" s="1"/>
  <c r="I53" i="55"/>
  <c r="CH60" i="11"/>
  <c r="C43" i="54"/>
  <c r="BY43" i="11"/>
  <c r="B43" i="54"/>
  <c r="B43" i="55" s="1"/>
  <c r="AG37" i="50"/>
  <c r="DD37" i="11"/>
  <c r="CZ37" i="11"/>
  <c r="G143" i="80"/>
  <c r="CC6" i="80"/>
  <c r="CZ39" i="11"/>
  <c r="AZ47" i="11"/>
  <c r="I38" i="50"/>
  <c r="I38" i="56" s="1"/>
  <c r="I38" i="55"/>
  <c r="CC51" i="11"/>
  <c r="AF29" i="34"/>
  <c r="AF37" i="34" s="1"/>
  <c r="AC146" i="50"/>
  <c r="AC37" i="50"/>
  <c r="AC37" i="56" s="1"/>
  <c r="B39" i="50"/>
  <c r="B39" i="56" s="1"/>
  <c r="B39" i="55"/>
  <c r="CF43" i="11"/>
  <c r="I43" i="54"/>
  <c r="I43" i="55" s="1"/>
  <c r="L46" i="55"/>
  <c r="L46" i="50"/>
  <c r="L46" i="56" s="1"/>
  <c r="CI46" i="11"/>
  <c r="M45" i="55"/>
  <c r="AI38" i="50"/>
  <c r="AI38" i="56" s="1"/>
  <c r="DF38" i="11"/>
  <c r="DF44" i="11"/>
  <c r="AI44" i="50"/>
  <c r="AI44" i="56" s="1"/>
  <c r="K40" i="49"/>
  <c r="K32" i="55"/>
  <c r="K32" i="50"/>
  <c r="K32" i="56" s="1"/>
  <c r="DG5" i="80"/>
  <c r="BV126" i="80"/>
  <c r="DG6" i="80"/>
  <c r="BV143" i="80"/>
  <c r="I52" i="49"/>
  <c r="CF52" i="11"/>
  <c r="AI39" i="49"/>
  <c r="DF39" i="11"/>
  <c r="W49" i="49"/>
  <c r="CT49" i="11"/>
  <c r="H55" i="55"/>
  <c r="N55" i="55" s="1"/>
  <c r="AZ55" i="11"/>
  <c r="B49" i="50"/>
  <c r="B49" i="56" s="1"/>
  <c r="B49" i="55"/>
  <c r="CI43" i="11"/>
  <c r="L43" i="54"/>
  <c r="L43" i="55" s="1"/>
  <c r="K38" i="50"/>
  <c r="K38" i="56" s="1"/>
  <c r="D33" i="55"/>
  <c r="CA33" i="11"/>
  <c r="B40" i="49"/>
  <c r="AB49" i="49"/>
  <c r="CY49" i="11"/>
  <c r="DB46" i="11"/>
  <c r="AE46" i="50"/>
  <c r="AE46" i="56" s="1"/>
  <c r="M42" i="54"/>
  <c r="CI42" i="11"/>
  <c r="AA59" i="56"/>
  <c r="CA48" i="11"/>
  <c r="CE41" i="11"/>
  <c r="T37" i="49"/>
  <c r="CQ37" i="11"/>
  <c r="N60" i="56"/>
  <c r="F46" i="50"/>
  <c r="F46" i="56" s="1"/>
  <c r="AE43" i="49"/>
  <c r="DB43" i="11"/>
  <c r="P44" i="50"/>
  <c r="AB25" i="50"/>
  <c r="AB25" i="56" s="1"/>
  <c r="CA49" i="11"/>
  <c r="G49" i="55"/>
  <c r="G49" i="50"/>
  <c r="G49" i="56" s="1"/>
  <c r="V43" i="49"/>
  <c r="CS43" i="11"/>
  <c r="W53" i="50"/>
  <c r="CT53" i="11"/>
  <c r="W46" i="50"/>
  <c r="CT46" i="11"/>
  <c r="S42" i="50"/>
  <c r="G38" i="38" s="1"/>
  <c r="CP42" i="11"/>
  <c r="S38" i="50"/>
  <c r="CP38" i="11"/>
  <c r="G38" i="55"/>
  <c r="CD38" i="11"/>
  <c r="F25" i="55"/>
  <c r="F25" i="56"/>
  <c r="B63" i="55"/>
  <c r="DC58" i="11"/>
  <c r="CK53" i="80"/>
  <c r="CV42" i="11"/>
  <c r="CN45" i="11"/>
  <c r="CQ59" i="11"/>
  <c r="BM49" i="11"/>
  <c r="N69" i="94" s="1"/>
  <c r="K70" i="94" s="1"/>
  <c r="F70" i="94" s="1"/>
  <c r="BR126" i="81"/>
  <c r="R50" i="50"/>
  <c r="R46" i="50"/>
  <c r="R46" i="56" s="1"/>
  <c r="R38" i="50"/>
  <c r="R38" i="56" s="1"/>
  <c r="S46" i="50"/>
  <c r="S46" i="56" s="1"/>
  <c r="W41" i="50"/>
  <c r="K20" i="38" s="1"/>
  <c r="W33" i="50"/>
  <c r="W33" i="56" s="1"/>
  <c r="L44" i="49"/>
  <c r="L44" i="67" s="1"/>
  <c r="CC62" i="11"/>
  <c r="F62" i="55"/>
  <c r="L50" i="55"/>
  <c r="K56" i="55"/>
  <c r="D52" i="50"/>
  <c r="D52" i="56" s="1"/>
  <c r="D52" i="55"/>
  <c r="CS51" i="11"/>
  <c r="V51" i="49"/>
  <c r="J146" i="50"/>
  <c r="AC48" i="50"/>
  <c r="BY61" i="11"/>
  <c r="CF53" i="11"/>
  <c r="DA58" i="11"/>
  <c r="BD12" i="81"/>
  <c r="DC60" i="11"/>
  <c r="M12" i="81"/>
  <c r="CH61" i="11"/>
  <c r="AB146" i="50"/>
  <c r="V44" i="50"/>
  <c r="Z38" i="50"/>
  <c r="Z38" i="56" s="1"/>
  <c r="X44" i="50"/>
  <c r="BZ66" i="11"/>
  <c r="G40" i="49"/>
  <c r="L38" i="50"/>
  <c r="L38" i="56" s="1"/>
  <c r="L38" i="55"/>
  <c r="S41" i="50"/>
  <c r="G20" i="38" s="1"/>
  <c r="S33" i="50"/>
  <c r="S33" i="56" s="1"/>
  <c r="B65" i="55"/>
  <c r="BY65" i="11"/>
  <c r="I50" i="50"/>
  <c r="I50" i="56" s="1"/>
  <c r="I50" i="55"/>
  <c r="M146" i="50"/>
  <c r="X37" i="50"/>
  <c r="X37" i="56" s="1"/>
  <c r="P37" i="50"/>
  <c r="P37" i="56" s="1"/>
  <c r="G37" i="55"/>
  <c r="F8" i="81"/>
  <c r="F69" i="81" s="1"/>
  <c r="V126" i="81"/>
  <c r="CH6" i="80"/>
  <c r="CS60" i="11"/>
  <c r="S43" i="50"/>
  <c r="CS38" i="11"/>
  <c r="V38" i="49"/>
  <c r="W42" i="50"/>
  <c r="K38" i="38" s="1"/>
  <c r="H53" i="49"/>
  <c r="CE53" i="11"/>
  <c r="M49" i="50"/>
  <c r="M49" i="56" s="1"/>
  <c r="C25" i="56"/>
  <c r="H49" i="55"/>
  <c r="M45" i="49"/>
  <c r="X33" i="50"/>
  <c r="CU33" i="11"/>
  <c r="CT39" i="11"/>
  <c r="W39" i="50"/>
  <c r="X37" i="49"/>
  <c r="CU37" i="11"/>
  <c r="L25" i="55"/>
  <c r="E43" i="49"/>
  <c r="B40" i="55"/>
  <c r="B37" i="50"/>
  <c r="BY37" i="11"/>
  <c r="B37" i="55"/>
  <c r="BL143" i="81"/>
  <c r="BD126" i="80"/>
  <c r="BR8" i="81"/>
  <c r="BR9" i="81" s="1"/>
  <c r="B40" i="50"/>
  <c r="B40" i="56" s="1"/>
  <c r="L39" i="49"/>
  <c r="DB6" i="80"/>
  <c r="F39" i="56"/>
  <c r="AB53" i="67"/>
  <c r="DD41" i="11"/>
  <c r="H40" i="55"/>
  <c r="CR62" i="11"/>
  <c r="AA61" i="56"/>
  <c r="CD49" i="11"/>
  <c r="Z25" i="56"/>
  <c r="B38" i="50"/>
  <c r="D46" i="49"/>
  <c r="CG46" i="11"/>
  <c r="AA12" i="81"/>
  <c r="CP125" i="11"/>
  <c r="W43" i="50"/>
  <c r="CP51" i="11"/>
  <c r="CY53" i="11"/>
  <c r="CK32" i="80"/>
  <c r="M143" i="80"/>
  <c r="P45" i="50"/>
  <c r="P45" i="56" s="1"/>
  <c r="P41" i="50"/>
  <c r="D20" i="38" s="1"/>
  <c r="T33" i="50"/>
  <c r="T33" i="56" s="1"/>
  <c r="S39" i="50"/>
  <c r="CO38" i="11"/>
  <c r="R38" i="49"/>
  <c r="R43" i="49"/>
  <c r="CO43" i="11"/>
  <c r="D33" i="49"/>
  <c r="L51" i="56"/>
  <c r="L51" i="55"/>
  <c r="L43" i="50"/>
  <c r="D25" i="56"/>
  <c r="C51" i="55"/>
  <c r="BZ51" i="11"/>
  <c r="G39" i="50"/>
  <c r="G39" i="56" s="1"/>
  <c r="G39" i="55"/>
  <c r="F45" i="50"/>
  <c r="F45" i="56" s="1"/>
  <c r="F45" i="55"/>
  <c r="CJ45" i="11"/>
  <c r="M45" i="50"/>
  <c r="DB63" i="11"/>
  <c r="AD42" i="50"/>
  <c r="T41" i="50"/>
  <c r="H20" i="38" s="1"/>
  <c r="AB38" i="50"/>
  <c r="AB38" i="56" s="1"/>
  <c r="B39" i="49"/>
  <c r="CB44" i="11"/>
  <c r="CF38" i="11"/>
  <c r="CK56" i="80"/>
  <c r="AZ54" i="11"/>
  <c r="CE48" i="11"/>
  <c r="DC32" i="11"/>
  <c r="CI38" i="11"/>
  <c r="DC46" i="11"/>
  <c r="CY32" i="11"/>
  <c r="DC44" i="11"/>
  <c r="AC109" i="81"/>
  <c r="DA125" i="80"/>
  <c r="CP60" i="11"/>
  <c r="CO41" i="11"/>
  <c r="BY40" i="11"/>
  <c r="BM26" i="11"/>
  <c r="U8" i="81"/>
  <c r="B38" i="55"/>
  <c r="M52" i="55"/>
  <c r="CD44" i="11"/>
  <c r="DE52" i="11"/>
  <c r="AC39" i="67"/>
  <c r="CR56" i="11"/>
  <c r="CO39" i="11"/>
  <c r="AO12" i="81"/>
  <c r="K8" i="81"/>
  <c r="K9" i="81" s="1"/>
  <c r="CD37" i="11"/>
  <c r="DC56" i="11"/>
  <c r="G45" i="50"/>
  <c r="G45" i="56" s="1"/>
  <c r="T44" i="50"/>
  <c r="T40" i="50"/>
  <c r="CQ40" i="11"/>
  <c r="P33" i="50"/>
  <c r="P33" i="56" s="1"/>
  <c r="D38" i="50"/>
  <c r="D38" i="55"/>
  <c r="CA38" i="11"/>
  <c r="G38" i="49"/>
  <c r="T45" i="49"/>
  <c r="CQ45" i="11"/>
  <c r="CQ41" i="11"/>
  <c r="H51" i="56"/>
  <c r="H51" i="55"/>
  <c r="M48" i="50"/>
  <c r="M48" i="55"/>
  <c r="M5" i="55" s="1"/>
  <c r="C38" i="50"/>
  <c r="C38" i="56" s="1"/>
  <c r="C38" i="55"/>
  <c r="F32" i="50"/>
  <c r="F32" i="55"/>
  <c r="CC32" i="11"/>
  <c r="K44" i="49"/>
  <c r="K49" i="50"/>
  <c r="CH49" i="11"/>
  <c r="K49" i="55"/>
  <c r="F37" i="50"/>
  <c r="F37" i="56" s="1"/>
  <c r="F37" i="55"/>
  <c r="CC37" i="11"/>
  <c r="J32" i="55"/>
  <c r="J32" i="50"/>
  <c r="J32" i="56" s="1"/>
  <c r="C33" i="49"/>
  <c r="L49" i="49"/>
  <c r="CI49" i="11"/>
  <c r="K43" i="49"/>
  <c r="F146" i="50"/>
  <c r="AC46" i="50"/>
  <c r="AC46" i="56" s="1"/>
  <c r="CI48" i="11"/>
  <c r="AH40" i="67"/>
  <c r="L143" i="80"/>
  <c r="X45" i="50"/>
  <c r="X45" i="56" s="1"/>
  <c r="T32" i="50"/>
  <c r="T32" i="56" s="1"/>
  <c r="CT43" i="11"/>
  <c r="CQ66" i="11"/>
  <c r="CH66" i="11"/>
  <c r="K66" i="55"/>
  <c r="K6" i="55" s="1"/>
  <c r="CM45" i="11"/>
  <c r="P45" i="49"/>
  <c r="J49" i="50"/>
  <c r="J49" i="56" s="1"/>
  <c r="J49" i="55"/>
  <c r="L32" i="49"/>
  <c r="B33" i="49"/>
  <c r="G51" i="49"/>
  <c r="CD51" i="11"/>
  <c r="CL11" i="81"/>
  <c r="CX67" i="80"/>
  <c r="CX64" i="80"/>
  <c r="G45" i="49"/>
  <c r="F44" i="54"/>
  <c r="F44" i="57" s="1"/>
  <c r="F44" i="56" s="1"/>
  <c r="BY39" i="11"/>
  <c r="L33" i="55"/>
  <c r="L33" i="50"/>
  <c r="L33" i="56" s="1"/>
  <c r="BY57" i="11"/>
  <c r="CK57" i="80"/>
  <c r="G45" i="55"/>
  <c r="CY6" i="80"/>
  <c r="AZ42" i="11"/>
  <c r="DD125" i="80"/>
  <c r="CT64" i="11"/>
  <c r="CR5" i="80"/>
  <c r="P146" i="50"/>
  <c r="BM55" i="11"/>
  <c r="BM53" i="11"/>
  <c r="N73" i="94" s="1"/>
  <c r="K74" i="94" s="1"/>
  <c r="F74" i="94" s="1"/>
  <c r="BM51" i="11"/>
  <c r="N71" i="94" s="1"/>
  <c r="K72" i="94" s="1"/>
  <c r="F72" i="94" s="1"/>
  <c r="CQ67" i="11"/>
  <c r="BM52" i="11"/>
  <c r="N86" i="94" s="1"/>
  <c r="CM32" i="11"/>
  <c r="M52" i="50"/>
  <c r="M52" i="56" s="1"/>
  <c r="BI92" i="81"/>
  <c r="CY61" i="11"/>
  <c r="AC51" i="67"/>
  <c r="DB33" i="11"/>
  <c r="CL51" i="11"/>
  <c r="AE33" i="50"/>
  <c r="AE33" i="56" s="1"/>
  <c r="DC125" i="81"/>
  <c r="CH41" i="11"/>
  <c r="X46" i="50"/>
  <c r="CU46" i="11"/>
  <c r="X41" i="50"/>
  <c r="L20" i="38" s="1"/>
  <c r="CU41" i="11"/>
  <c r="T38" i="50"/>
  <c r="T38" i="56" s="1"/>
  <c r="CQ38" i="11"/>
  <c r="X32" i="50"/>
  <c r="X32" i="56" s="1"/>
  <c r="CM66" i="11"/>
  <c r="E33" i="50"/>
  <c r="E33" i="56" s="1"/>
  <c r="E33" i="55"/>
  <c r="CB33" i="11"/>
  <c r="X44" i="49"/>
  <c r="CU44" i="11"/>
  <c r="D59" i="55"/>
  <c r="F57" i="55"/>
  <c r="B53" i="50"/>
  <c r="B53" i="56" s="1"/>
  <c r="B53" i="55"/>
  <c r="G50" i="50"/>
  <c r="G50" i="55"/>
  <c r="D37" i="50"/>
  <c r="D37" i="56" s="1"/>
  <c r="D37" i="55"/>
  <c r="CA37" i="11"/>
  <c r="AC25" i="50"/>
  <c r="E29" i="34"/>
  <c r="E37" i="34" s="1"/>
  <c r="B146" i="50"/>
  <c r="AB52" i="49"/>
  <c r="AB52" i="67" s="1"/>
  <c r="CY52" i="11"/>
  <c r="B43" i="49"/>
  <c r="K51" i="55"/>
  <c r="I43" i="50"/>
  <c r="BZ45" i="11"/>
  <c r="AB44" i="50"/>
  <c r="CT66" i="11"/>
  <c r="E48" i="50"/>
  <c r="E48" i="55"/>
  <c r="E5" i="55" s="1"/>
  <c r="G32" i="50"/>
  <c r="G32" i="56" s="1"/>
  <c r="CD32" i="11"/>
  <c r="G32" i="55"/>
  <c r="E51" i="49"/>
  <c r="CB51" i="11"/>
  <c r="AC43" i="50"/>
  <c r="AC43" i="56" s="1"/>
  <c r="Z8" i="81"/>
  <c r="Z9" i="81" s="1"/>
  <c r="V160" i="81"/>
  <c r="BM57" i="11"/>
  <c r="CX60" i="80"/>
  <c r="BM56" i="11"/>
  <c r="BI12" i="81"/>
  <c r="BI8" i="81"/>
  <c r="BI69" i="81" s="1"/>
  <c r="BF143" i="81"/>
  <c r="BD109" i="81"/>
  <c r="DB11" i="81"/>
  <c r="M37" i="49"/>
  <c r="CK62" i="80"/>
  <c r="N54" i="55"/>
  <c r="AD126" i="81"/>
  <c r="AI50" i="56"/>
  <c r="AC51" i="56"/>
  <c r="F51" i="49"/>
  <c r="CZ46" i="11"/>
  <c r="DE40" i="11"/>
  <c r="CG41" i="11"/>
  <c r="AE33" i="49"/>
  <c r="CZ45" i="11"/>
  <c r="CM59" i="11"/>
  <c r="X32" i="49"/>
  <c r="CU32" i="11"/>
  <c r="CT125" i="80"/>
  <c r="X126" i="80"/>
  <c r="M25" i="56"/>
  <c r="M25" i="55"/>
  <c r="H39" i="49"/>
  <c r="H39" i="50"/>
  <c r="H39" i="56" s="1"/>
  <c r="H39" i="55"/>
  <c r="CE39" i="11"/>
  <c r="CH57" i="11"/>
  <c r="D43" i="49"/>
  <c r="CA43" i="11"/>
  <c r="G53" i="49"/>
  <c r="G33" i="50"/>
  <c r="G33" i="56" s="1"/>
  <c r="CD33" i="11"/>
  <c r="G33" i="55"/>
  <c r="C32" i="50"/>
  <c r="C32" i="56" s="1"/>
  <c r="M38" i="49"/>
  <c r="CJ38" i="11"/>
  <c r="D40" i="49"/>
  <c r="CK50" i="80"/>
  <c r="J33" i="49"/>
  <c r="L33" i="49"/>
  <c r="CI33" i="11"/>
  <c r="CE61" i="11"/>
  <c r="K44" i="50"/>
  <c r="K44" i="54"/>
  <c r="CH44" i="11"/>
  <c r="AG40" i="50"/>
  <c r="DD40" i="11"/>
  <c r="I146" i="50"/>
  <c r="CX53" i="80"/>
  <c r="P49" i="49"/>
  <c r="CM49" i="11"/>
  <c r="J44" i="50"/>
  <c r="J44" i="54"/>
  <c r="G33" i="49"/>
  <c r="K92" i="81"/>
  <c r="AC41" i="50"/>
  <c r="CX62" i="80"/>
  <c r="CX59" i="80"/>
  <c r="R146" i="50"/>
  <c r="BH8" i="81"/>
  <c r="BH69" i="81" s="1"/>
  <c r="BL8" i="81"/>
  <c r="BL9" i="81" s="1"/>
  <c r="CU5" i="80"/>
  <c r="BO8" i="81"/>
  <c r="BO69" i="81" s="1"/>
  <c r="CK33" i="80"/>
  <c r="CZ51" i="11"/>
  <c r="D40" i="55"/>
  <c r="CZ40" i="11"/>
  <c r="AC45" i="50"/>
  <c r="CS41" i="11"/>
  <c r="BA126" i="81"/>
  <c r="V25" i="56"/>
  <c r="DA33" i="11"/>
  <c r="CZ43" i="11"/>
  <c r="CL50" i="11"/>
  <c r="O50" i="50"/>
  <c r="Z38" i="49"/>
  <c r="CW38" i="11"/>
  <c r="CU49" i="11"/>
  <c r="X49" i="49"/>
  <c r="E25" i="55"/>
  <c r="B52" i="49"/>
  <c r="H33" i="49"/>
  <c r="C39" i="55"/>
  <c r="C39" i="50"/>
  <c r="C39" i="56" s="1"/>
  <c r="BZ39" i="11"/>
  <c r="CB38" i="11"/>
  <c r="E38" i="55"/>
  <c r="K37" i="55"/>
  <c r="AE25" i="50"/>
  <c r="G48" i="49"/>
  <c r="CD48" i="11"/>
  <c r="CH43" i="11"/>
  <c r="CI44" i="11"/>
  <c r="M44" i="50"/>
  <c r="DB38" i="11"/>
  <c r="E40" i="55"/>
  <c r="E40" i="50"/>
  <c r="E40" i="56" s="1"/>
  <c r="CZ5" i="80"/>
  <c r="CQ53" i="11"/>
  <c r="T53" i="49"/>
  <c r="E39" i="49"/>
  <c r="H32" i="49"/>
  <c r="BY44" i="11"/>
  <c r="B44" i="50"/>
  <c r="AD52" i="50"/>
  <c r="AD52" i="56" s="1"/>
  <c r="AZ5" i="80"/>
  <c r="AZ126" i="80" s="1"/>
  <c r="CK39" i="80"/>
  <c r="BZ37" i="11"/>
  <c r="C37" i="50"/>
  <c r="C37" i="56" s="1"/>
  <c r="AZ44" i="11"/>
  <c r="CG44" i="11"/>
  <c r="CC66" i="11"/>
  <c r="CK58" i="80"/>
  <c r="AI53" i="50"/>
  <c r="AI53" i="56" s="1"/>
  <c r="DG52" i="11"/>
  <c r="D40" i="50"/>
  <c r="D40" i="56" s="1"/>
  <c r="DC33" i="11"/>
  <c r="BR126" i="80"/>
  <c r="CZ41" i="11"/>
  <c r="CW61" i="11"/>
  <c r="CO61" i="11"/>
  <c r="BM47" i="11"/>
  <c r="CJ11" i="81"/>
  <c r="C44" i="54"/>
  <c r="B44" i="54"/>
  <c r="B44" i="55" s="1"/>
  <c r="DD50" i="11"/>
  <c r="CV60" i="11"/>
  <c r="CW39" i="11"/>
  <c r="Z39" i="49"/>
  <c r="CR65" i="11"/>
  <c r="CP125" i="80"/>
  <c r="T126" i="80"/>
  <c r="O49" i="50"/>
  <c r="CL49" i="11"/>
  <c r="CQ49" i="11"/>
  <c r="T49" i="49"/>
  <c r="CW43" i="11"/>
  <c r="X53" i="49"/>
  <c r="CU53" i="11"/>
  <c r="CM53" i="11"/>
  <c r="P53" i="49"/>
  <c r="D50" i="49"/>
  <c r="E40" i="49"/>
  <c r="L43" i="49"/>
  <c r="L50" i="49"/>
  <c r="CI50" i="11"/>
  <c r="CI56" i="11"/>
  <c r="J37" i="49"/>
  <c r="CG37" i="11"/>
  <c r="J51" i="49"/>
  <c r="L53" i="49"/>
  <c r="BZ59" i="11"/>
  <c r="CC39" i="11"/>
  <c r="F39" i="55"/>
  <c r="AN126" i="80"/>
  <c r="M40" i="50"/>
  <c r="M40" i="56" s="1"/>
  <c r="AO109" i="81"/>
  <c r="AG41" i="50"/>
  <c r="DC45" i="11"/>
  <c r="AF45" i="49"/>
  <c r="AB52" i="56"/>
  <c r="CZ50" i="11"/>
  <c r="AF49" i="50"/>
  <c r="AF49" i="56" s="1"/>
  <c r="AB43" i="50"/>
  <c r="AB43" i="56" s="1"/>
  <c r="G146" i="50"/>
  <c r="CZ38" i="11"/>
  <c r="AC38" i="49"/>
  <c r="AC38" i="67" s="1"/>
  <c r="DD49" i="11"/>
  <c r="AG49" i="50"/>
  <c r="E46" i="55"/>
  <c r="E46" i="50"/>
  <c r="E46" i="56" s="1"/>
  <c r="M46" i="50"/>
  <c r="M46" i="56" s="1"/>
  <c r="M46" i="55"/>
  <c r="CX52" i="80"/>
  <c r="AJ50" i="50"/>
  <c r="AE51" i="50"/>
  <c r="DF46" i="11"/>
  <c r="AI46" i="49"/>
  <c r="AI46" i="67" s="1"/>
  <c r="CA46" i="11"/>
  <c r="D46" i="55"/>
  <c r="DD45" i="11"/>
  <c r="R52" i="50"/>
  <c r="CO52" i="11"/>
  <c r="X42" i="50"/>
  <c r="L38" i="38" s="1"/>
  <c r="Q37" i="50"/>
  <c r="Q37" i="56" s="1"/>
  <c r="AA8" i="81"/>
  <c r="W44" i="50"/>
  <c r="CU6" i="80"/>
  <c r="Y143" i="80"/>
  <c r="BL109" i="81"/>
  <c r="K56" i="39"/>
  <c r="Y53" i="50"/>
  <c r="Y53" i="56" s="1"/>
  <c r="CV53" i="11"/>
  <c r="Q53" i="50"/>
  <c r="CN53" i="11"/>
  <c r="U50" i="50"/>
  <c r="U50" i="56" s="1"/>
  <c r="CV49" i="11"/>
  <c r="Y49" i="50"/>
  <c r="Y49" i="56" s="1"/>
  <c r="Q49" i="50"/>
  <c r="CN49" i="11"/>
  <c r="Q46" i="50"/>
  <c r="Q46" i="56" s="1"/>
  <c r="Y44" i="50"/>
  <c r="CV44" i="11"/>
  <c r="Q43" i="50"/>
  <c r="U41" i="50"/>
  <c r="I20" i="38" s="1"/>
  <c r="Q41" i="50"/>
  <c r="E20" i="38" s="1"/>
  <c r="U40" i="50"/>
  <c r="U40" i="56" s="1"/>
  <c r="Y39" i="50"/>
  <c r="Y39" i="56" s="1"/>
  <c r="Q39" i="50"/>
  <c r="Q39" i="56" s="1"/>
  <c r="R37" i="50"/>
  <c r="R37" i="56" s="1"/>
  <c r="U33" i="50"/>
  <c r="U33" i="56" s="1"/>
  <c r="BK143" i="81"/>
  <c r="BE143" i="81"/>
  <c r="V49" i="50"/>
  <c r="S48" i="50"/>
  <c r="P43" i="50"/>
  <c r="Z41" i="50"/>
  <c r="N20" i="38" s="1"/>
  <c r="R41" i="50"/>
  <c r="F20" i="38" s="1"/>
  <c r="S40" i="50"/>
  <c r="S40" i="56" s="1"/>
  <c r="P39" i="50"/>
  <c r="P39" i="56" s="1"/>
  <c r="AG38" i="50"/>
  <c r="AG38" i="56" s="1"/>
  <c r="M33" i="50"/>
  <c r="M33" i="56" s="1"/>
  <c r="CJ33" i="11"/>
  <c r="M33" i="55"/>
  <c r="CE11" i="81"/>
  <c r="AT12" i="81"/>
  <c r="BQ92" i="81"/>
  <c r="V33" i="50"/>
  <c r="V33" i="56" s="1"/>
  <c r="CM11" i="81"/>
  <c r="BJ92" i="81"/>
  <c r="BJ8" i="81"/>
  <c r="CV125" i="80"/>
  <c r="Z126" i="80"/>
  <c r="CN125" i="80"/>
  <c r="R126" i="80"/>
  <c r="AJ52" i="56"/>
  <c r="AJ52" i="67"/>
  <c r="AJ46" i="49"/>
  <c r="DG46" i="11"/>
  <c r="DG39" i="11"/>
  <c r="AJ39" i="50"/>
  <c r="AJ39" i="56" s="1"/>
  <c r="CZ32" i="11"/>
  <c r="AC32" i="49"/>
  <c r="AB33" i="49"/>
  <c r="E42" i="50"/>
  <c r="F42" i="54"/>
  <c r="CB42" i="11"/>
  <c r="CW48" i="11"/>
  <c r="Z48" i="50"/>
  <c r="R40" i="50"/>
  <c r="CO40" i="11"/>
  <c r="V32" i="50"/>
  <c r="CS32" i="11"/>
  <c r="S44" i="50"/>
  <c r="CX49" i="80"/>
  <c r="CX45" i="80"/>
  <c r="H29" i="34"/>
  <c r="H37" i="34" s="1"/>
  <c r="E146" i="50"/>
  <c r="C44" i="49"/>
  <c r="Q146" i="50"/>
  <c r="CV51" i="11"/>
  <c r="Q50" i="50"/>
  <c r="Q50" i="56" s="1"/>
  <c r="Y45" i="50"/>
  <c r="Y45" i="56" s="1"/>
  <c r="Q42" i="50"/>
  <c r="E38" i="38" s="1"/>
  <c r="Q38" i="50"/>
  <c r="Q38" i="56" s="1"/>
  <c r="Y32" i="50"/>
  <c r="Y32" i="56" s="1"/>
  <c r="Q32" i="50"/>
  <c r="Q32" i="56" s="1"/>
  <c r="BM25" i="11"/>
  <c r="BK126" i="81"/>
  <c r="R49" i="50"/>
  <c r="W48" i="50"/>
  <c r="BE126" i="81"/>
  <c r="Z45" i="50"/>
  <c r="Z45" i="56" s="1"/>
  <c r="R45" i="50"/>
  <c r="R45" i="56" s="1"/>
  <c r="T43" i="50"/>
  <c r="J43" i="50"/>
  <c r="J43" i="54"/>
  <c r="J43" i="55" s="1"/>
  <c r="CG43" i="11"/>
  <c r="J43" i="49"/>
  <c r="CQ11" i="81"/>
  <c r="BH126" i="80"/>
  <c r="CS125" i="80"/>
  <c r="BT126" i="80"/>
  <c r="DE5" i="80"/>
  <c r="DG60" i="11"/>
  <c r="K43" i="54"/>
  <c r="BY64" i="11"/>
  <c r="CI40" i="11"/>
  <c r="L40" i="55"/>
  <c r="L40" i="50"/>
  <c r="L40" i="56" s="1"/>
  <c r="DC42" i="11"/>
  <c r="AF42" i="50"/>
  <c r="DC38" i="11"/>
  <c r="AF38" i="49"/>
  <c r="L8" i="81"/>
  <c r="L69" i="81" s="1"/>
  <c r="CK61" i="80"/>
  <c r="T46" i="50"/>
  <c r="T46" i="56" s="1"/>
  <c r="X38" i="50"/>
  <c r="X38" i="56" s="1"/>
  <c r="BB109" i="81"/>
  <c r="BB12" i="81"/>
  <c r="BH92" i="81"/>
  <c r="W32" i="50"/>
  <c r="W32" i="56" s="1"/>
  <c r="BA143" i="81"/>
  <c r="BM54" i="11"/>
  <c r="U53" i="50"/>
  <c r="CR53" i="11"/>
  <c r="CV52" i="11"/>
  <c r="Y52" i="50"/>
  <c r="CN51" i="11"/>
  <c r="U49" i="50"/>
  <c r="CR49" i="11"/>
  <c r="CN48" i="11"/>
  <c r="Q48" i="50"/>
  <c r="U46" i="50"/>
  <c r="U46" i="56" s="1"/>
  <c r="Q44" i="50"/>
  <c r="U43" i="50"/>
  <c r="Y42" i="50"/>
  <c r="M38" i="38" s="1"/>
  <c r="Y41" i="50"/>
  <c r="M20" i="38" s="1"/>
  <c r="Y40" i="50"/>
  <c r="Y40" i="56" s="1"/>
  <c r="Q40" i="50"/>
  <c r="Q40" i="56" s="1"/>
  <c r="U39" i="50"/>
  <c r="U39" i="56" s="1"/>
  <c r="Y38" i="50"/>
  <c r="Y38" i="56" s="1"/>
  <c r="Z37" i="50"/>
  <c r="Z37" i="56" s="1"/>
  <c r="Y33" i="50"/>
  <c r="Y33" i="56" s="1"/>
  <c r="U32" i="50"/>
  <c r="U32" i="56" s="1"/>
  <c r="CV66" i="11"/>
  <c r="BH143" i="81"/>
  <c r="S52" i="50"/>
  <c r="S52" i="56" s="1"/>
  <c r="BD126" i="81"/>
  <c r="T39" i="50"/>
  <c r="T39" i="56" s="1"/>
  <c r="BS12" i="81"/>
  <c r="DD11" i="81"/>
  <c r="BR12" i="81"/>
  <c r="BR109" i="81"/>
  <c r="AD25" i="50"/>
  <c r="AD25" i="56" s="1"/>
  <c r="BY50" i="11"/>
  <c r="B50" i="49"/>
  <c r="L40" i="49"/>
  <c r="M51" i="49"/>
  <c r="CJ51" i="11"/>
  <c r="Z33" i="50"/>
  <c r="Z33" i="56" s="1"/>
  <c r="R33" i="50"/>
  <c r="R33" i="56" s="1"/>
  <c r="S32" i="50"/>
  <c r="S32" i="56" s="1"/>
  <c r="BJ12" i="81"/>
  <c r="BJ109" i="81"/>
  <c r="BF12" i="81"/>
  <c r="BF109" i="81"/>
  <c r="BL126" i="80"/>
  <c r="CW125" i="80"/>
  <c r="CW126" i="80" s="1"/>
  <c r="BZ44" i="11"/>
  <c r="E37" i="56"/>
  <c r="AE39" i="50"/>
  <c r="DB39" i="11"/>
  <c r="AB38" i="49"/>
  <c r="CY38" i="11"/>
  <c r="C46" i="55"/>
  <c r="AK29" i="34"/>
  <c r="AP92" i="81"/>
  <c r="AB49" i="50"/>
  <c r="CY40" i="11"/>
  <c r="AB40" i="50"/>
  <c r="Z52" i="50"/>
  <c r="CW52" i="11"/>
  <c r="Z44" i="50"/>
  <c r="CW44" i="11"/>
  <c r="Y37" i="50"/>
  <c r="BG12" i="81"/>
  <c r="BG109" i="81"/>
  <c r="R92" i="81"/>
  <c r="W40" i="50"/>
  <c r="W40" i="56" s="1"/>
  <c r="O32" i="50"/>
  <c r="O32" i="56" s="1"/>
  <c r="CV37" i="11"/>
  <c r="C40" i="49"/>
  <c r="AH45" i="50"/>
  <c r="AH45" i="56" s="1"/>
  <c r="CA67" i="11"/>
  <c r="D67" i="55"/>
  <c r="AZ67" i="11"/>
  <c r="M98" i="94" s="1"/>
  <c r="AA29" i="34"/>
  <c r="AA37" i="34" s="1"/>
  <c r="X146" i="50"/>
  <c r="CN56" i="11"/>
  <c r="U52" i="50"/>
  <c r="CR52" i="11"/>
  <c r="CN52" i="11"/>
  <c r="Q52" i="50"/>
  <c r="CR51" i="11"/>
  <c r="Y50" i="50"/>
  <c r="Y50" i="56" s="1"/>
  <c r="U48" i="50"/>
  <c r="CR48" i="11"/>
  <c r="U45" i="50"/>
  <c r="U45" i="56" s="1"/>
  <c r="Q45" i="50"/>
  <c r="Q45" i="56" s="1"/>
  <c r="U44" i="50"/>
  <c r="Y43" i="50"/>
  <c r="U42" i="50"/>
  <c r="I38" i="38" s="1"/>
  <c r="U38" i="50"/>
  <c r="U38" i="56" s="1"/>
  <c r="V37" i="50"/>
  <c r="V37" i="56" s="1"/>
  <c r="W52" i="50"/>
  <c r="W52" i="56" s="1"/>
  <c r="O52" i="50"/>
  <c r="Z49" i="50"/>
  <c r="Z49" i="56" s="1"/>
  <c r="V45" i="50"/>
  <c r="V45" i="56" s="1"/>
  <c r="X43" i="50"/>
  <c r="V41" i="50"/>
  <c r="J20" i="38" s="1"/>
  <c r="X39" i="50"/>
  <c r="X39" i="56" s="1"/>
  <c r="M43" i="50"/>
  <c r="M43" i="54"/>
  <c r="M43" i="55" s="1"/>
  <c r="CJ43" i="11"/>
  <c r="L32" i="55"/>
  <c r="CI32" i="11"/>
  <c r="L32" i="50"/>
  <c r="CI11" i="81"/>
  <c r="AX12" i="81"/>
  <c r="I25" i="55"/>
  <c r="CK38" i="80"/>
  <c r="CN11" i="81"/>
  <c r="CX11" i="81"/>
  <c r="BE12" i="81"/>
  <c r="BE109" i="81"/>
  <c r="CS56" i="11"/>
  <c r="AI49" i="67"/>
  <c r="AH50" i="50"/>
  <c r="DE50" i="11"/>
  <c r="AH52" i="56"/>
  <c r="AH52" i="67"/>
  <c r="CO66" i="11"/>
  <c r="BM66" i="11"/>
  <c r="CU66" i="11"/>
  <c r="R32" i="50"/>
  <c r="CO32" i="11"/>
  <c r="BK12" i="81"/>
  <c r="BK109" i="81"/>
  <c r="BA12" i="81"/>
  <c r="BA109" i="81"/>
  <c r="BA8" i="81"/>
  <c r="BA92" i="81"/>
  <c r="R12" i="81"/>
  <c r="R109" i="81"/>
  <c r="Y109" i="81"/>
  <c r="Y12" i="81"/>
  <c r="W12" i="81"/>
  <c r="W109" i="81"/>
  <c r="S109" i="81"/>
  <c r="S12" i="81"/>
  <c r="CU125" i="80"/>
  <c r="Y126" i="80"/>
  <c r="CM125" i="80"/>
  <c r="Q126" i="80"/>
  <c r="BM61" i="11"/>
  <c r="CN61" i="11"/>
  <c r="BM58" i="11"/>
  <c r="CN58" i="11"/>
  <c r="BM5" i="80"/>
  <c r="BM43" i="11"/>
  <c r="N61" i="94" s="1"/>
  <c r="K62" i="94" s="1"/>
  <c r="F62" i="94" s="1"/>
  <c r="O43" i="50"/>
  <c r="CL43" i="11"/>
  <c r="BM41" i="11"/>
  <c r="CL41" i="11"/>
  <c r="O41" i="50"/>
  <c r="C20" i="38" s="1"/>
  <c r="BM39" i="11"/>
  <c r="N29" i="94" s="1"/>
  <c r="K30" i="94" s="1"/>
  <c r="F30" i="94" s="1"/>
  <c r="O39" i="50"/>
  <c r="CL39" i="11"/>
  <c r="BM37" i="11"/>
  <c r="N51" i="94" s="1"/>
  <c r="K52" i="94" s="1"/>
  <c r="F52" i="94" s="1"/>
  <c r="O37" i="50"/>
  <c r="CL37" i="11"/>
  <c r="BM63" i="11"/>
  <c r="CX33" i="80"/>
  <c r="CW62" i="11"/>
  <c r="CT6" i="80"/>
  <c r="X143" i="80"/>
  <c r="P44" i="49"/>
  <c r="CM44" i="11"/>
  <c r="CQ50" i="11"/>
  <c r="T50" i="49"/>
  <c r="T48" i="49"/>
  <c r="CQ48" i="11"/>
  <c r="P48" i="49"/>
  <c r="CM48" i="11"/>
  <c r="CP62" i="11"/>
  <c r="CL6" i="80"/>
  <c r="P143" i="80"/>
  <c r="AB6" i="80"/>
  <c r="AB143" i="80" s="1"/>
  <c r="CQ56" i="11"/>
  <c r="CM56" i="11"/>
  <c r="CV45" i="11"/>
  <c r="Y45" i="49"/>
  <c r="Y43" i="49"/>
  <c r="CV43" i="11"/>
  <c r="CN43" i="11"/>
  <c r="Q43" i="49"/>
  <c r="CV40" i="11"/>
  <c r="Y40" i="49"/>
  <c r="CN40" i="11"/>
  <c r="Q40" i="49"/>
  <c r="U39" i="49"/>
  <c r="CR39" i="11"/>
  <c r="CV33" i="11"/>
  <c r="Y33" i="49"/>
  <c r="U32" i="49"/>
  <c r="CR32" i="11"/>
  <c r="N58" i="56"/>
  <c r="CY66" i="11"/>
  <c r="BN92" i="81"/>
  <c r="BN8" i="81"/>
  <c r="AH8" i="81"/>
  <c r="AH92" i="81"/>
  <c r="M40" i="49"/>
  <c r="CJ40" i="11"/>
  <c r="F29" i="34"/>
  <c r="C146" i="50"/>
  <c r="AW12" i="81"/>
  <c r="F40" i="49"/>
  <c r="CC40" i="11"/>
  <c r="D8" i="81"/>
  <c r="D92" i="81"/>
  <c r="BZ57" i="11"/>
  <c r="AY12" i="81"/>
  <c r="AY109" i="81"/>
  <c r="AP143" i="81"/>
  <c r="AR143" i="81"/>
  <c r="BP126" i="81"/>
  <c r="AT126" i="81"/>
  <c r="AR126" i="81"/>
  <c r="CF11" i="81"/>
  <c r="AU12" i="81"/>
  <c r="AT8" i="81"/>
  <c r="AQ8" i="81"/>
  <c r="AQ92" i="81"/>
  <c r="N65" i="56"/>
  <c r="E39" i="56"/>
  <c r="I62" i="55"/>
  <c r="CF62" i="11"/>
  <c r="AF37" i="56"/>
  <c r="AE92" i="81"/>
  <c r="DA91" i="81"/>
  <c r="G12" i="81"/>
  <c r="G109" i="81"/>
  <c r="J12" i="81"/>
  <c r="J109" i="81"/>
  <c r="M44" i="49"/>
  <c r="CJ44" i="11"/>
  <c r="F45" i="49"/>
  <c r="CC45" i="11"/>
  <c r="I48" i="49"/>
  <c r="BY49" i="11"/>
  <c r="B49" i="49"/>
  <c r="K126" i="81"/>
  <c r="G50" i="49"/>
  <c r="CD50" i="11"/>
  <c r="AB50" i="49"/>
  <c r="I126" i="81"/>
  <c r="I8" i="81"/>
  <c r="E52" i="49"/>
  <c r="CB52" i="11"/>
  <c r="C143" i="81"/>
  <c r="D143" i="81"/>
  <c r="H143" i="81"/>
  <c r="AC143" i="81"/>
  <c r="I143" i="81"/>
  <c r="M143" i="81"/>
  <c r="D12" i="81"/>
  <c r="D109" i="81"/>
  <c r="CH62" i="11"/>
  <c r="AG12" i="81"/>
  <c r="AG109" i="81"/>
  <c r="CF63" i="11"/>
  <c r="I63" i="55"/>
  <c r="E62" i="55"/>
  <c r="CB62" i="11"/>
  <c r="CF61" i="11"/>
  <c r="I61" i="55"/>
  <c r="M60" i="55"/>
  <c r="CJ60" i="11"/>
  <c r="CK60" i="80"/>
  <c r="G53" i="50"/>
  <c r="G53" i="55"/>
  <c r="CD53" i="11"/>
  <c r="CK52" i="80"/>
  <c r="I53" i="49"/>
  <c r="D143" i="80"/>
  <c r="BZ6" i="80"/>
  <c r="CI63" i="11"/>
  <c r="M8" i="81"/>
  <c r="BM50" i="11"/>
  <c r="N85" i="94" s="1"/>
  <c r="CM50" i="11"/>
  <c r="P50" i="50"/>
  <c r="CW11" i="81"/>
  <c r="BL12" i="81"/>
  <c r="BK8" i="81"/>
  <c r="BK92" i="81"/>
  <c r="Q109" i="81"/>
  <c r="Q12" i="81"/>
  <c r="W126" i="81"/>
  <c r="T109" i="81"/>
  <c r="T8" i="81"/>
  <c r="T12" i="81"/>
  <c r="Y8" i="81"/>
  <c r="X92" i="81"/>
  <c r="X8" i="81"/>
  <c r="BM65" i="11"/>
  <c r="CN65" i="11"/>
  <c r="BC143" i="80"/>
  <c r="BM6" i="80"/>
  <c r="CN6" i="80"/>
  <c r="CX43" i="80"/>
  <c r="CX41" i="80"/>
  <c r="CX39" i="80"/>
  <c r="CX37" i="80"/>
  <c r="BD160" i="81"/>
  <c r="BM33" i="11"/>
  <c r="N53" i="94" s="1"/>
  <c r="K54" i="94" s="1"/>
  <c r="F54" i="94" s="1"/>
  <c r="O33" i="50"/>
  <c r="CL33" i="11"/>
  <c r="CM46" i="11"/>
  <c r="P46" i="49"/>
  <c r="CX44" i="80"/>
  <c r="T46" i="49"/>
  <c r="CQ46" i="11"/>
  <c r="CP50" i="11"/>
  <c r="S50" i="49"/>
  <c r="T33" i="49"/>
  <c r="CQ33" i="11"/>
  <c r="CL62" i="11"/>
  <c r="CR44" i="11"/>
  <c r="U44" i="49"/>
  <c r="U37" i="49"/>
  <c r="CR37" i="11"/>
  <c r="N63" i="67"/>
  <c r="N73" i="67" s="1"/>
  <c r="B66" i="55"/>
  <c r="BY66" i="11"/>
  <c r="AZ66" i="11"/>
  <c r="AW8" i="81"/>
  <c r="AW92" i="81"/>
  <c r="J8" i="81"/>
  <c r="J92" i="81"/>
  <c r="AZ38" i="11"/>
  <c r="M55" i="94" s="1"/>
  <c r="J56" i="94" s="1"/>
  <c r="E56" i="94" s="1"/>
  <c r="H38" i="50"/>
  <c r="H38" i="55"/>
  <c r="CE38" i="11"/>
  <c r="D32" i="55"/>
  <c r="CA32" i="11"/>
  <c r="D32" i="50"/>
  <c r="D32" i="67" s="1"/>
  <c r="AZ32" i="11"/>
  <c r="C48" i="49"/>
  <c r="BZ48" i="11"/>
  <c r="C50" i="49"/>
  <c r="BZ50" i="11"/>
  <c r="BZ61" i="11"/>
  <c r="AP8" i="81"/>
  <c r="AP12" i="81"/>
  <c r="AP109" i="81"/>
  <c r="BP143" i="81"/>
  <c r="BS8" i="81"/>
  <c r="BS126" i="81"/>
  <c r="C49" i="50"/>
  <c r="C49" i="55"/>
  <c r="BZ49" i="11"/>
  <c r="AZ49" i="11"/>
  <c r="M69" i="94" s="1"/>
  <c r="J70" i="94" s="1"/>
  <c r="E70" i="94" s="1"/>
  <c r="B48" i="55"/>
  <c r="BY48" i="11"/>
  <c r="AZ48" i="11"/>
  <c r="B48" i="50"/>
  <c r="AR12" i="81"/>
  <c r="AR8" i="81"/>
  <c r="AR109" i="81"/>
  <c r="BN12" i="81"/>
  <c r="AC38" i="56"/>
  <c r="BN109" i="81"/>
  <c r="H45" i="49"/>
  <c r="M57" i="55"/>
  <c r="CJ57" i="11"/>
  <c r="CB6" i="80"/>
  <c r="F143" i="80"/>
  <c r="AI126" i="81"/>
  <c r="DE125" i="81"/>
  <c r="DF125" i="81"/>
  <c r="AJ126" i="81"/>
  <c r="F12" i="81"/>
  <c r="F109" i="81"/>
  <c r="I44" i="49"/>
  <c r="CF44" i="11"/>
  <c r="F126" i="81"/>
  <c r="AD48" i="49"/>
  <c r="DA48" i="11"/>
  <c r="J49" i="49"/>
  <c r="CG49" i="11"/>
  <c r="AF8" i="81"/>
  <c r="AF126" i="81"/>
  <c r="D51" i="49"/>
  <c r="H51" i="49"/>
  <c r="CE51" i="11"/>
  <c r="AG51" i="49"/>
  <c r="DD51" i="11"/>
  <c r="M52" i="49"/>
  <c r="CJ52" i="11"/>
  <c r="BY53" i="11"/>
  <c r="B53" i="49"/>
  <c r="J143" i="81"/>
  <c r="DA56" i="11"/>
  <c r="L143" i="81"/>
  <c r="CC61" i="11"/>
  <c r="BZ62" i="11"/>
  <c r="L12" i="81"/>
  <c r="L109" i="81"/>
  <c r="AH12" i="81"/>
  <c r="AC8" i="81"/>
  <c r="CJ62" i="11"/>
  <c r="M62" i="55"/>
  <c r="M61" i="55"/>
  <c r="CJ61" i="11"/>
  <c r="AZ61" i="11"/>
  <c r="E61" i="55"/>
  <c r="CB61" i="11"/>
  <c r="I60" i="55"/>
  <c r="CF60" i="11"/>
  <c r="M59" i="55"/>
  <c r="CJ59" i="11"/>
  <c r="CB57" i="11"/>
  <c r="E57" i="55"/>
  <c r="CJ6" i="80"/>
  <c r="AY143" i="80"/>
  <c r="CH5" i="80"/>
  <c r="AW126" i="80"/>
  <c r="CD52" i="11"/>
  <c r="G52" i="50"/>
  <c r="G52" i="55"/>
  <c r="BZ5" i="80"/>
  <c r="AO126" i="80"/>
  <c r="J52" i="49"/>
  <c r="CJ5" i="80"/>
  <c r="N126" i="80"/>
  <c r="CF5" i="80"/>
  <c r="J126" i="80"/>
  <c r="BY6" i="80"/>
  <c r="C143" i="80"/>
  <c r="O6" i="80"/>
  <c r="O143" i="80" s="1"/>
  <c r="CW60" i="11"/>
  <c r="BB126" i="81"/>
  <c r="CM42" i="11"/>
  <c r="P42" i="50"/>
  <c r="D38" i="38" s="1"/>
  <c r="P38" i="50"/>
  <c r="CM38" i="11"/>
  <c r="Z32" i="50"/>
  <c r="CW32" i="11"/>
  <c r="BC12" i="81"/>
  <c r="BC8" i="81"/>
  <c r="BC109" i="81"/>
  <c r="CQ42" i="11"/>
  <c r="T42" i="50"/>
  <c r="H38" i="38" s="1"/>
  <c r="BD8" i="81"/>
  <c r="BE92" i="81"/>
  <c r="BE8" i="81"/>
  <c r="Y160" i="81"/>
  <c r="Z12" i="81"/>
  <c r="Z109" i="81"/>
  <c r="X12" i="81"/>
  <c r="X109" i="81"/>
  <c r="BG126" i="80"/>
  <c r="CR125" i="80"/>
  <c r="CQ125" i="80"/>
  <c r="U126" i="80"/>
  <c r="BM64" i="11"/>
  <c r="CN64" i="11"/>
  <c r="CN62" i="11"/>
  <c r="CN59" i="11"/>
  <c r="BM59" i="11"/>
  <c r="CR57" i="11"/>
  <c r="BM46" i="11"/>
  <c r="N67" i="94" s="1"/>
  <c r="K68" i="94" s="1"/>
  <c r="F68" i="94" s="1"/>
  <c r="O46" i="50"/>
  <c r="CL46" i="11"/>
  <c r="BM42" i="11"/>
  <c r="O42" i="50"/>
  <c r="C38" i="38" s="1"/>
  <c r="CL42" i="11"/>
  <c r="BM40" i="11"/>
  <c r="N31" i="94" s="1"/>
  <c r="K32" i="94" s="1"/>
  <c r="F32" i="94" s="1"/>
  <c r="O40" i="50"/>
  <c r="CL40" i="11"/>
  <c r="BM38" i="11"/>
  <c r="N55" i="94" s="1"/>
  <c r="K56" i="94" s="1"/>
  <c r="F56" i="94" s="1"/>
  <c r="O38" i="50"/>
  <c r="CL38" i="11"/>
  <c r="CX32" i="80"/>
  <c r="P126" i="81"/>
  <c r="BD92" i="81"/>
  <c r="BM45" i="11"/>
  <c r="N65" i="94" s="1"/>
  <c r="K66" i="94" s="1"/>
  <c r="F66" i="94" s="1"/>
  <c r="O45" i="50"/>
  <c r="CL45" i="11"/>
  <c r="BM44" i="11"/>
  <c r="N63" i="94" s="1"/>
  <c r="K64" i="94" s="1"/>
  <c r="F64" i="94" s="1"/>
  <c r="O44" i="50"/>
  <c r="CL44" i="11"/>
  <c r="U37" i="34"/>
  <c r="BM60" i="11"/>
  <c r="X45" i="49"/>
  <c r="CU45" i="11"/>
  <c r="CM52" i="11"/>
  <c r="P52" i="49"/>
  <c r="CU48" i="11"/>
  <c r="X48" i="49"/>
  <c r="CQ32" i="11"/>
  <c r="T32" i="49"/>
  <c r="CX50" i="80"/>
  <c r="AB5" i="80"/>
  <c r="AB126" i="80" s="1"/>
  <c r="CL5" i="80"/>
  <c r="P126" i="80"/>
  <c r="CS6" i="80"/>
  <c r="W143" i="80"/>
  <c r="U143" i="80"/>
  <c r="CQ6" i="80"/>
  <c r="Q32" i="49"/>
  <c r="CN32" i="11"/>
  <c r="CN44" i="11"/>
  <c r="Q44" i="49"/>
  <c r="U43" i="49"/>
  <c r="CR43" i="11"/>
  <c r="U40" i="49"/>
  <c r="CR40" i="11"/>
  <c r="CV39" i="11"/>
  <c r="Y39" i="49"/>
  <c r="CV32" i="11"/>
  <c r="Y32" i="49"/>
  <c r="N64" i="56"/>
  <c r="AV160" i="81"/>
  <c r="AV8" i="81"/>
  <c r="AS8" i="81"/>
  <c r="AE8" i="81"/>
  <c r="BY41" i="11"/>
  <c r="AU8" i="81"/>
  <c r="AU92" i="81"/>
  <c r="BY11" i="81"/>
  <c r="CA5" i="80"/>
  <c r="AP126" i="80"/>
  <c r="CF39" i="11"/>
  <c r="I39" i="55"/>
  <c r="I39" i="50"/>
  <c r="I39" i="56" s="1"/>
  <c r="M37" i="55"/>
  <c r="M37" i="50"/>
  <c r="M37" i="56" s="1"/>
  <c r="CJ37" i="11"/>
  <c r="BP12" i="81"/>
  <c r="BP8" i="81"/>
  <c r="BY60" i="11"/>
  <c r="AZ60" i="11"/>
  <c r="B60" i="55"/>
  <c r="AO126" i="81"/>
  <c r="BQ8" i="81"/>
  <c r="BQ12" i="81"/>
  <c r="BQ109" i="81"/>
  <c r="AY8" i="81"/>
  <c r="B25" i="55"/>
  <c r="AZ25" i="11"/>
  <c r="N63" i="56"/>
  <c r="BP109" i="81"/>
  <c r="D33" i="56"/>
  <c r="CG6" i="80"/>
  <c r="K143" i="80"/>
  <c r="AZ62" i="11"/>
  <c r="M93" i="94" s="1"/>
  <c r="E44" i="49"/>
  <c r="AE12" i="81"/>
  <c r="AE109" i="81"/>
  <c r="J45" i="49"/>
  <c r="CG45" i="11"/>
  <c r="N126" i="81"/>
  <c r="AE49" i="49"/>
  <c r="DB49" i="11"/>
  <c r="H126" i="81"/>
  <c r="L126" i="81"/>
  <c r="AF50" i="49"/>
  <c r="DC50" i="11"/>
  <c r="E8" i="81"/>
  <c r="E126" i="81"/>
  <c r="F143" i="81"/>
  <c r="K143" i="81"/>
  <c r="AF143" i="81"/>
  <c r="CH58" i="11"/>
  <c r="CA59" i="11"/>
  <c r="CI59" i="11"/>
  <c r="AD143" i="81"/>
  <c r="CA63" i="11"/>
  <c r="AD8" i="81"/>
  <c r="AD12" i="81"/>
  <c r="AD109" i="81"/>
  <c r="AG8" i="81"/>
  <c r="CJ63" i="11"/>
  <c r="M63" i="55"/>
  <c r="M56" i="55"/>
  <c r="M7" i="55" s="1"/>
  <c r="CJ56" i="11"/>
  <c r="K52" i="50"/>
  <c r="K52" i="55"/>
  <c r="CH52" i="11"/>
  <c r="C52" i="50"/>
  <c r="C52" i="55"/>
  <c r="BZ52" i="11"/>
  <c r="AZ52" i="11"/>
  <c r="H33" i="50"/>
  <c r="H33" i="55"/>
  <c r="CE33" i="11"/>
  <c r="AZ33" i="11"/>
  <c r="CG56" i="11"/>
  <c r="DA6" i="80"/>
  <c r="AE143" i="80"/>
  <c r="G43" i="49"/>
  <c r="CD43" i="11"/>
  <c r="CM5" i="80"/>
  <c r="X50" i="50"/>
  <c r="CU50" i="11"/>
  <c r="R44" i="50"/>
  <c r="CO44" i="11"/>
  <c r="CS11" i="81"/>
  <c r="BH12" i="81"/>
  <c r="Q33" i="50"/>
  <c r="Q33" i="56" s="1"/>
  <c r="CN33" i="11"/>
  <c r="BB92" i="81"/>
  <c r="BB8" i="81"/>
  <c r="BG8" i="81"/>
  <c r="BG92" i="81"/>
  <c r="V12" i="81"/>
  <c r="V109" i="81"/>
  <c r="V8" i="81"/>
  <c r="X143" i="81"/>
  <c r="P109" i="81"/>
  <c r="P12" i="81"/>
  <c r="W8" i="81"/>
  <c r="Q8" i="81"/>
  <c r="P8" i="81"/>
  <c r="BG143" i="80"/>
  <c r="CR6" i="80"/>
  <c r="BK143" i="80"/>
  <c r="CV6" i="80"/>
  <c r="CX46" i="80"/>
  <c r="CX42" i="80"/>
  <c r="CX40" i="80"/>
  <c r="CX38" i="80"/>
  <c r="BM67" i="11"/>
  <c r="R8" i="81"/>
  <c r="S8" i="81"/>
  <c r="BM32" i="11"/>
  <c r="N49" i="94" s="1"/>
  <c r="K50" i="94" s="1"/>
  <c r="F50" i="94" s="1"/>
  <c r="BM62" i="11"/>
  <c r="N93" i="94" s="1"/>
  <c r="S143" i="80"/>
  <c r="CO6" i="80"/>
  <c r="X38" i="49"/>
  <c r="CU38" i="11"/>
  <c r="CX51" i="80"/>
  <c r="CP49" i="11"/>
  <c r="S49" i="49"/>
  <c r="CX48" i="80"/>
  <c r="CM33" i="11"/>
  <c r="P33" i="49"/>
  <c r="CW56" i="11"/>
  <c r="CM6" i="80"/>
  <c r="Q143" i="80"/>
  <c r="U45" i="49"/>
  <c r="CR45" i="11"/>
  <c r="Q39" i="49"/>
  <c r="CN39" i="11"/>
  <c r="Q37" i="49"/>
  <c r="CN37" i="11"/>
  <c r="U33" i="49"/>
  <c r="CR33" i="11"/>
  <c r="N29" i="34"/>
  <c r="N37" i="34" s="1"/>
  <c r="K146" i="50"/>
  <c r="CG66" i="11"/>
  <c r="J66" i="55"/>
  <c r="J6" i="55" s="1"/>
  <c r="AO8" i="81"/>
  <c r="AO92" i="81"/>
  <c r="G8" i="81"/>
  <c r="G92" i="81"/>
  <c r="E43" i="54"/>
  <c r="E43" i="55" s="1"/>
  <c r="E43" i="50"/>
  <c r="AZ43" i="11"/>
  <c r="CB43" i="11"/>
  <c r="M65" i="55"/>
  <c r="CJ65" i="11"/>
  <c r="AZ65" i="11"/>
  <c r="BZ38" i="11"/>
  <c r="C38" i="49"/>
  <c r="CZ62" i="11"/>
  <c r="AQ12" i="81"/>
  <c r="BS143" i="81"/>
  <c r="BR143" i="81"/>
  <c r="C53" i="50"/>
  <c r="AZ53" i="11"/>
  <c r="C53" i="55"/>
  <c r="BZ53" i="11"/>
  <c r="AU126" i="81"/>
  <c r="AX8" i="81"/>
  <c r="AX126" i="81"/>
  <c r="BN126" i="81"/>
  <c r="AN8" i="81"/>
  <c r="CG11" i="81"/>
  <c r="AV12" i="81"/>
  <c r="AZ37" i="11"/>
  <c r="M51" i="94" s="1"/>
  <c r="J52" i="94" s="1"/>
  <c r="E52" i="94" s="1"/>
  <c r="AD143" i="80"/>
  <c r="D39" i="67"/>
  <c r="CF58" i="11"/>
  <c r="I58" i="55"/>
  <c r="AZ39" i="11"/>
  <c r="M29" i="94" s="1"/>
  <c r="J30" i="94" s="1"/>
  <c r="E30" i="94" s="1"/>
  <c r="CF6" i="80"/>
  <c r="AU143" i="80"/>
  <c r="AZ6" i="80"/>
  <c r="I40" i="49"/>
  <c r="CE63" i="11"/>
  <c r="K53" i="50"/>
  <c r="K53" i="55"/>
  <c r="CH53" i="11"/>
  <c r="AZ57" i="11"/>
  <c r="CF56" i="11"/>
  <c r="I56" i="55"/>
  <c r="CF40" i="11"/>
  <c r="CK125" i="80"/>
  <c r="C12" i="81"/>
  <c r="C109" i="81"/>
  <c r="N12" i="81"/>
  <c r="N8" i="81"/>
  <c r="N109" i="81"/>
  <c r="K12" i="81"/>
  <c r="K109" i="81"/>
  <c r="C46" i="49"/>
  <c r="BZ46" i="11"/>
  <c r="E48" i="49"/>
  <c r="CB48" i="11"/>
  <c r="M48" i="49"/>
  <c r="CJ48" i="11"/>
  <c r="C126" i="81"/>
  <c r="AD52" i="49"/>
  <c r="DA52" i="11"/>
  <c r="J53" i="49"/>
  <c r="CG53" i="11"/>
  <c r="N143" i="81"/>
  <c r="CC57" i="11"/>
  <c r="CD58" i="11"/>
  <c r="CY58" i="11"/>
  <c r="H12" i="81"/>
  <c r="H109" i="81"/>
  <c r="DC62" i="11"/>
  <c r="AZ63" i="11"/>
  <c r="E63" i="55"/>
  <c r="CB63" i="11"/>
  <c r="CB60" i="11"/>
  <c r="E60" i="55"/>
  <c r="I59" i="55"/>
  <c r="CF59" i="11"/>
  <c r="AZ59" i="11"/>
  <c r="CB59" i="11"/>
  <c r="E59" i="55"/>
  <c r="CB58" i="11"/>
  <c r="AZ58" i="11"/>
  <c r="E58" i="55"/>
  <c r="CF57" i="11"/>
  <c r="I57" i="55"/>
  <c r="CB56" i="11"/>
  <c r="AZ56" i="11"/>
  <c r="E56" i="55"/>
  <c r="CD5" i="80"/>
  <c r="AS126" i="80"/>
  <c r="CG5" i="80"/>
  <c r="K126" i="80"/>
  <c r="AE52" i="49"/>
  <c r="DB52" i="11"/>
  <c r="O5" i="80"/>
  <c r="O126" i="80" s="1"/>
  <c r="E126" i="80"/>
  <c r="CE57" i="11"/>
  <c r="AF143" i="80"/>
  <c r="DD108" i="81"/>
  <c r="AH109" i="81"/>
  <c r="CE91" i="81"/>
  <c r="AT92" i="81"/>
  <c r="AH43" i="49"/>
  <c r="DE43" i="11"/>
  <c r="AI32" i="49"/>
  <c r="AD92" i="81"/>
  <c r="CZ91" i="81"/>
  <c r="CA125" i="81"/>
  <c r="AP126" i="81"/>
  <c r="AH39" i="49"/>
  <c r="DE39" i="11"/>
  <c r="CD46" i="11"/>
  <c r="G46" i="50"/>
  <c r="G46" i="55"/>
  <c r="AZ46" i="11"/>
  <c r="AH49" i="56"/>
  <c r="AV126" i="81"/>
  <c r="CG125" i="81"/>
  <c r="E92" i="81"/>
  <c r="CA91" i="81"/>
  <c r="DG56" i="11"/>
  <c r="AJ32" i="50"/>
  <c r="DG32" i="11"/>
  <c r="AH32" i="49"/>
  <c r="H45" i="55"/>
  <c r="CE45" i="11"/>
  <c r="H45" i="50"/>
  <c r="H45" i="56" s="1"/>
  <c r="CY42" i="11"/>
  <c r="K46" i="49"/>
  <c r="DF33" i="11"/>
  <c r="AI33" i="50"/>
  <c r="CY51" i="11"/>
  <c r="AB51" i="50"/>
  <c r="H42" i="67"/>
  <c r="AB48" i="50"/>
  <c r="CY48" i="11"/>
  <c r="E46" i="49"/>
  <c r="CB46" i="11"/>
  <c r="BU143" i="80"/>
  <c r="DG40" i="11"/>
  <c r="AJ40" i="50"/>
  <c r="AD46" i="50"/>
  <c r="DA46" i="11"/>
  <c r="AF44" i="67"/>
  <c r="CJ91" i="81"/>
  <c r="AY92" i="81"/>
  <c r="CK40" i="80"/>
  <c r="CK45" i="80"/>
  <c r="DD53" i="11"/>
  <c r="CS65" i="11"/>
  <c r="CU63" i="11"/>
  <c r="CS57" i="11"/>
  <c r="R37" i="49"/>
  <c r="CO37" i="11"/>
  <c r="CQ63" i="11"/>
  <c r="CO57" i="11"/>
  <c r="CW53" i="11"/>
  <c r="Z53" i="49"/>
  <c r="CU51" i="11"/>
  <c r="X51" i="49"/>
  <c r="Y46" i="49"/>
  <c r="CV46" i="11"/>
  <c r="CG63" i="11"/>
  <c r="CK37" i="80"/>
  <c r="H43" i="50"/>
  <c r="H43" i="54"/>
  <c r="H43" i="55" s="1"/>
  <c r="CE43" i="11"/>
  <c r="DA63" i="11"/>
  <c r="DC49" i="11"/>
  <c r="AE32" i="50"/>
  <c r="DB32" i="11"/>
  <c r="I143" i="80"/>
  <c r="AW109" i="81"/>
  <c r="CH108" i="81"/>
  <c r="D46" i="56"/>
  <c r="AD53" i="49"/>
  <c r="AD53" i="67" s="1"/>
  <c r="DA53" i="11"/>
  <c r="AG29" i="34"/>
  <c r="AL29" i="34"/>
  <c r="AI146" i="50"/>
  <c r="CC125" i="80"/>
  <c r="AR126" i="80"/>
  <c r="M42" i="67"/>
  <c r="DD6" i="80"/>
  <c r="BS143" i="80"/>
  <c r="CD42" i="11"/>
  <c r="G42" i="50"/>
  <c r="G42" i="54"/>
  <c r="G42" i="55" s="1"/>
  <c r="C42" i="50"/>
  <c r="BZ42" i="11"/>
  <c r="C42" i="54"/>
  <c r="C42" i="55" s="1"/>
  <c r="I45" i="50"/>
  <c r="CF45" i="11"/>
  <c r="I45" i="55"/>
  <c r="CH42" i="11"/>
  <c r="K42" i="50"/>
  <c r="K42" i="54"/>
  <c r="K42" i="55" s="1"/>
  <c r="L42" i="54"/>
  <c r="CZ58" i="11"/>
  <c r="AE41" i="50"/>
  <c r="DB41" i="11"/>
  <c r="DD5" i="80"/>
  <c r="DA5" i="80"/>
  <c r="DA40" i="11"/>
  <c r="AD40" i="50"/>
  <c r="AH29" i="34"/>
  <c r="AD146" i="50"/>
  <c r="DC6" i="80"/>
  <c r="BS126" i="80"/>
  <c r="AM29" i="34"/>
  <c r="B45" i="55"/>
  <c r="BY45" i="11"/>
  <c r="AZ45" i="11"/>
  <c r="B45" i="50"/>
  <c r="CY50" i="11"/>
  <c r="AB50" i="50"/>
  <c r="AB50" i="56" s="1"/>
  <c r="E45" i="50"/>
  <c r="E45" i="56" s="1"/>
  <c r="E45" i="55"/>
  <c r="CB45" i="11"/>
  <c r="DB5" i="80"/>
  <c r="BQ126" i="80"/>
  <c r="AE44" i="50"/>
  <c r="AE44" i="56" s="1"/>
  <c r="DB44" i="11"/>
  <c r="BM48" i="11"/>
  <c r="N84" i="94" s="1"/>
  <c r="Y48" i="50"/>
  <c r="CV48" i="11"/>
  <c r="V53" i="49"/>
  <c r="CS53" i="11"/>
  <c r="O52" i="49"/>
  <c r="CL52" i="11"/>
  <c r="CS49" i="11"/>
  <c r="V49" i="49"/>
  <c r="U46" i="49"/>
  <c r="CR46" i="11"/>
  <c r="CP44" i="11"/>
  <c r="S44" i="49"/>
  <c r="CM43" i="11"/>
  <c r="P43" i="49"/>
  <c r="CN38" i="11"/>
  <c r="Q38" i="49"/>
  <c r="CR66" i="11"/>
  <c r="CV58" i="11"/>
  <c r="CP48" i="11"/>
  <c r="S48" i="49"/>
  <c r="CQ43" i="11"/>
  <c r="T43" i="49"/>
  <c r="T39" i="49"/>
  <c r="CQ39" i="11"/>
  <c r="CS37" i="11"/>
  <c r="V37" i="49"/>
  <c r="CT32" i="11"/>
  <c r="W32" i="49"/>
  <c r="CN66" i="11"/>
  <c r="CD6" i="80"/>
  <c r="H143" i="80"/>
  <c r="CA60" i="11"/>
  <c r="BY63" i="11"/>
  <c r="I37" i="49"/>
  <c r="CK43" i="80"/>
  <c r="E143" i="80"/>
  <c r="AT126" i="80"/>
  <c r="CE125" i="80"/>
  <c r="DC91" i="81"/>
  <c r="AG92" i="81"/>
  <c r="DE125" i="11"/>
  <c r="AJ33" i="49"/>
  <c r="DG33" i="11"/>
  <c r="DC51" i="11"/>
  <c r="AF51" i="50"/>
  <c r="AG33" i="49"/>
  <c r="DD33" i="11"/>
  <c r="AQ109" i="81"/>
  <c r="CB108" i="81"/>
  <c r="AH51" i="50"/>
  <c r="DE51" i="11"/>
  <c r="AG46" i="50"/>
  <c r="DD46" i="11"/>
  <c r="DB62" i="11"/>
  <c r="CH125" i="80"/>
  <c r="AW126" i="81"/>
  <c r="CH125" i="81"/>
  <c r="F92" i="81"/>
  <c r="CB91" i="81"/>
  <c r="AH32" i="50"/>
  <c r="DE32" i="11"/>
  <c r="I46" i="50"/>
  <c r="I46" i="56" s="1"/>
  <c r="CF46" i="11"/>
  <c r="I46" i="55"/>
  <c r="AD32" i="49"/>
  <c r="DF32" i="11"/>
  <c r="DD57" i="11"/>
  <c r="AB39" i="50"/>
  <c r="CY39" i="11"/>
  <c r="DC43" i="11"/>
  <c r="AF43" i="49"/>
  <c r="D126" i="80"/>
  <c r="BZ125" i="80"/>
  <c r="AC33" i="67"/>
  <c r="DD62" i="11"/>
  <c r="BN126" i="80"/>
  <c r="CY5" i="80"/>
  <c r="BO143" i="80"/>
  <c r="CZ6" i="80"/>
  <c r="DD52" i="11"/>
  <c r="AG52" i="50"/>
  <c r="CZ44" i="11"/>
  <c r="AC44" i="50"/>
  <c r="DF5" i="80"/>
  <c r="BU126" i="80"/>
  <c r="AI40" i="50"/>
  <c r="DF40" i="11"/>
  <c r="DA32" i="11"/>
  <c r="CK41" i="80"/>
  <c r="AF40" i="50"/>
  <c r="DC40" i="11"/>
  <c r="AX109" i="81"/>
  <c r="CI108" i="81"/>
  <c r="DC48" i="11"/>
  <c r="AF48" i="50"/>
  <c r="AE146" i="50"/>
  <c r="DD63" i="11"/>
  <c r="CD40" i="11"/>
  <c r="G40" i="55"/>
  <c r="G40" i="50"/>
  <c r="C40" i="50"/>
  <c r="BZ40" i="11"/>
  <c r="AZ40" i="11"/>
  <c r="C40" i="55"/>
  <c r="AD126" i="80"/>
  <c r="CZ125" i="80"/>
  <c r="AE45" i="50"/>
  <c r="DB45" i="11"/>
  <c r="AF52" i="50"/>
  <c r="DC52" i="11"/>
  <c r="AJ146" i="50"/>
  <c r="AJ53" i="67"/>
  <c r="AJ53" i="56"/>
  <c r="CT56" i="11"/>
  <c r="Q50" i="49"/>
  <c r="CN50" i="11"/>
  <c r="X29" i="34"/>
  <c r="X37" i="34" s="1"/>
  <c r="U146" i="50"/>
  <c r="CU59" i="11"/>
  <c r="CL56" i="11"/>
  <c r="CP52" i="11"/>
  <c r="S52" i="49"/>
  <c r="CW49" i="11"/>
  <c r="Z49" i="49"/>
  <c r="CO45" i="11"/>
  <c r="R45" i="49"/>
  <c r="DA39" i="11"/>
  <c r="AD39" i="50"/>
  <c r="CC63" i="11"/>
  <c r="CD39" i="11"/>
  <c r="G39" i="49"/>
  <c r="CE44" i="11"/>
  <c r="H44" i="49"/>
  <c r="DG125" i="81"/>
  <c r="AK126" i="81"/>
  <c r="CH46" i="11"/>
  <c r="K46" i="50"/>
  <c r="K46" i="56" s="1"/>
  <c r="K46" i="55"/>
  <c r="DD32" i="11"/>
  <c r="AG32" i="50"/>
  <c r="CZ59" i="11"/>
  <c r="F41" i="54"/>
  <c r="F41" i="55" s="1"/>
  <c r="F41" i="50"/>
  <c r="G41" i="54"/>
  <c r="CC41" i="11"/>
  <c r="AN126" i="81"/>
  <c r="BY125" i="81"/>
  <c r="CJ46" i="11"/>
  <c r="M46" i="49"/>
  <c r="CY46" i="11"/>
  <c r="AB46" i="50"/>
  <c r="I42" i="50"/>
  <c r="CF42" i="11"/>
  <c r="I42" i="54"/>
  <c r="I42" i="55" s="1"/>
  <c r="AC53" i="56"/>
  <c r="AC53" i="67"/>
  <c r="CK125" i="81"/>
  <c r="CY57" i="11"/>
  <c r="CG42" i="11"/>
  <c r="J42" i="50"/>
  <c r="J42" i="54"/>
  <c r="J42" i="55" s="1"/>
  <c r="AS92" i="81"/>
  <c r="CD91" i="81"/>
  <c r="D42" i="50"/>
  <c r="D42" i="54"/>
  <c r="CA42" i="11"/>
  <c r="E42" i="54"/>
  <c r="CK46" i="80"/>
  <c r="AZ41" i="11"/>
  <c r="D41" i="50"/>
  <c r="CA41" i="11"/>
  <c r="D41" i="54"/>
  <c r="D41" i="55" s="1"/>
  <c r="AJ29" i="34"/>
  <c r="AJ32" i="49"/>
  <c r="AJ43" i="49"/>
  <c r="DG43" i="11"/>
  <c r="CH40" i="11"/>
  <c r="K40" i="50"/>
  <c r="K40" i="55"/>
  <c r="AE53" i="50"/>
  <c r="DB53" i="11"/>
  <c r="AE40" i="49"/>
  <c r="DB40" i="11"/>
  <c r="CV62" i="11"/>
  <c r="CT52" i="11"/>
  <c r="W52" i="49"/>
  <c r="P51" i="49"/>
  <c r="CM51" i="11"/>
  <c r="V45" i="49"/>
  <c r="CS45" i="11"/>
  <c r="S40" i="49"/>
  <c r="CP40" i="11"/>
  <c r="CM39" i="11"/>
  <c r="P39" i="49"/>
  <c r="Z33" i="49"/>
  <c r="CW33" i="11"/>
  <c r="CP56" i="11"/>
  <c r="CV50" i="11"/>
  <c r="Y50" i="49"/>
  <c r="CR38" i="11"/>
  <c r="U38" i="49"/>
  <c r="CS33" i="11"/>
  <c r="V33" i="49"/>
  <c r="CP66" i="11"/>
  <c r="CO65" i="11"/>
  <c r="CQ51" i="11"/>
  <c r="T51" i="49"/>
  <c r="O48" i="49"/>
  <c r="CL48" i="11"/>
  <c r="AA62" i="67"/>
  <c r="AA73" i="67" s="1"/>
  <c r="AC29" i="34"/>
  <c r="AC37" i="34" s="1"/>
  <c r="Z146" i="50"/>
  <c r="CT48" i="11"/>
  <c r="W48" i="49"/>
  <c r="Z45" i="49"/>
  <c r="CW45" i="11"/>
  <c r="CU43" i="11"/>
  <c r="X43" i="49"/>
  <c r="X39" i="49"/>
  <c r="CU39" i="11"/>
  <c r="Z37" i="49"/>
  <c r="CW37" i="11"/>
  <c r="CP32" i="11"/>
  <c r="S32" i="49"/>
  <c r="AA62" i="56"/>
  <c r="R53" i="49"/>
  <c r="CO53" i="11"/>
  <c r="CO49" i="11"/>
  <c r="R49" i="49"/>
  <c r="AA65" i="56"/>
  <c r="CM63" i="11"/>
  <c r="U50" i="49"/>
  <c r="CR50" i="11"/>
  <c r="CN46" i="11"/>
  <c r="Q46" i="49"/>
  <c r="CT44" i="11"/>
  <c r="W44" i="49"/>
  <c r="CT40" i="11"/>
  <c r="W40" i="49"/>
  <c r="Y38" i="49"/>
  <c r="CV38" i="11"/>
  <c r="R33" i="49"/>
  <c r="CO33" i="11"/>
  <c r="O32" i="49"/>
  <c r="CL32" i="11"/>
  <c r="L7" i="55" l="1"/>
  <c r="G5" i="55"/>
  <c r="B7" i="55"/>
  <c r="O7" i="55"/>
  <c r="R7" i="55"/>
  <c r="J7" i="55"/>
  <c r="P7" i="55"/>
  <c r="AA7" i="55" s="1"/>
  <c r="I7" i="55"/>
  <c r="K5" i="55"/>
  <c r="N26" i="49"/>
  <c r="N47" i="49"/>
  <c r="Z7" i="55"/>
  <c r="Q7" i="55"/>
  <c r="U7" i="55"/>
  <c r="D7" i="55"/>
  <c r="B5" i="55"/>
  <c r="J5" i="55"/>
  <c r="L5" i="55"/>
  <c r="T7" i="55"/>
  <c r="D33" i="67"/>
  <c r="C5" i="55"/>
  <c r="C7" i="55"/>
  <c r="S7" i="55"/>
  <c r="E7" i="55"/>
  <c r="D46" i="67"/>
  <c r="G7" i="55"/>
  <c r="F7" i="55"/>
  <c r="D5" i="55"/>
  <c r="H5" i="55"/>
  <c r="X7" i="55"/>
  <c r="G38" i="67"/>
  <c r="K7" i="55"/>
  <c r="I5" i="55"/>
  <c r="W7" i="55"/>
  <c r="Y7" i="55"/>
  <c r="E13" i="60"/>
  <c r="E21" i="60" s="1"/>
  <c r="N6" i="56"/>
  <c r="BO10" i="11"/>
  <c r="CN126" i="80"/>
  <c r="O5" i="49"/>
  <c r="AC76" i="49"/>
  <c r="AD2" i="49"/>
  <c r="CQ126" i="80"/>
  <c r="BA38" i="34"/>
  <c r="Z5" i="49"/>
  <c r="CX26" i="11"/>
  <c r="J52" i="59"/>
  <c r="M23" i="94"/>
  <c r="J24" i="94" s="1"/>
  <c r="E24" i="94" s="1"/>
  <c r="N23" i="94"/>
  <c r="K24" i="94" s="1"/>
  <c r="F24" i="94" s="1"/>
  <c r="CP126" i="80"/>
  <c r="D52" i="59"/>
  <c r="CK7" i="81"/>
  <c r="E53" i="39"/>
  <c r="AA56" i="55"/>
  <c r="M52" i="59"/>
  <c r="I52" i="59"/>
  <c r="E52" i="59"/>
  <c r="H52" i="59"/>
  <c r="G52" i="59"/>
  <c r="F52" i="59"/>
  <c r="N52" i="59"/>
  <c r="G52" i="38"/>
  <c r="F52" i="38"/>
  <c r="I52" i="38"/>
  <c r="M52" i="38"/>
  <c r="C52" i="38"/>
  <c r="E52" i="38"/>
  <c r="H52" i="38"/>
  <c r="K52" i="38"/>
  <c r="J52" i="38"/>
  <c r="L52" i="38"/>
  <c r="N52" i="38"/>
  <c r="D52" i="38"/>
  <c r="CX7" i="81"/>
  <c r="B32" i="67"/>
  <c r="CZ66" i="11"/>
  <c r="AF6" i="34"/>
  <c r="AD160" i="11"/>
  <c r="CZ7" i="11"/>
  <c r="BY7" i="11"/>
  <c r="B45" i="67"/>
  <c r="K75" i="94"/>
  <c r="F75" i="94" s="1"/>
  <c r="J75" i="94"/>
  <c r="E75" i="94" s="1"/>
  <c r="W45" i="67"/>
  <c r="Q6" i="34"/>
  <c r="S160" i="11"/>
  <c r="U6" i="34"/>
  <c r="CY7" i="11"/>
  <c r="AE6" i="34"/>
  <c r="P160" i="11"/>
  <c r="R6" i="34"/>
  <c r="E26" i="67"/>
  <c r="AE76" i="80"/>
  <c r="AF2" i="80"/>
  <c r="CX76" i="80"/>
  <c r="CY2" i="80"/>
  <c r="BN76" i="81"/>
  <c r="BO2" i="81"/>
  <c r="BN76" i="80"/>
  <c r="BO2" i="80"/>
  <c r="CX76" i="81"/>
  <c r="CY2" i="81"/>
  <c r="AG2" i="81"/>
  <c r="AF76" i="81"/>
  <c r="AH2" i="11"/>
  <c r="AG76" i="11"/>
  <c r="BQ76" i="11"/>
  <c r="BR2" i="11"/>
  <c r="AC2" i="50"/>
  <c r="AB76" i="50"/>
  <c r="CZ76" i="11"/>
  <c r="DA2" i="11"/>
  <c r="E47" i="67"/>
  <c r="G26" i="67"/>
  <c r="CF7" i="11"/>
  <c r="L26" i="67"/>
  <c r="M47" i="67"/>
  <c r="BL160" i="11"/>
  <c r="J26" i="67"/>
  <c r="I26" i="67"/>
  <c r="L47" i="67"/>
  <c r="K26" i="67"/>
  <c r="CK4" i="81"/>
  <c r="DJ4" i="81" s="1"/>
  <c r="C47" i="67"/>
  <c r="I47" i="67"/>
  <c r="M26" i="67"/>
  <c r="J47" i="67"/>
  <c r="AA53" i="55"/>
  <c r="CB7" i="11"/>
  <c r="CI7" i="11"/>
  <c r="H26" i="67"/>
  <c r="F26" i="67"/>
  <c r="D26" i="67"/>
  <c r="D47" i="67"/>
  <c r="C26" i="67"/>
  <c r="U5" i="55"/>
  <c r="CH6" i="11"/>
  <c r="BK160" i="11"/>
  <c r="V42" i="67"/>
  <c r="F47" i="67"/>
  <c r="N47" i="56"/>
  <c r="G47" i="67"/>
  <c r="H47" i="67"/>
  <c r="B47" i="67"/>
  <c r="R26" i="67"/>
  <c r="CW7" i="11"/>
  <c r="N47" i="67"/>
  <c r="K47" i="67"/>
  <c r="N26" i="55"/>
  <c r="N47" i="55"/>
  <c r="O47" i="67"/>
  <c r="T160" i="11"/>
  <c r="S53" i="67"/>
  <c r="CO7" i="11"/>
  <c r="CR7" i="11"/>
  <c r="R14" i="34"/>
  <c r="Q160" i="11"/>
  <c r="Q53" i="67"/>
  <c r="W47" i="67"/>
  <c r="AX160" i="11"/>
  <c r="CA7" i="11"/>
  <c r="CU7" i="11"/>
  <c r="I63" i="38"/>
  <c r="CT7" i="11"/>
  <c r="W5" i="55"/>
  <c r="DA5" i="11"/>
  <c r="DA126" i="11" s="1"/>
  <c r="S45" i="67"/>
  <c r="AA26" i="49"/>
  <c r="DF109" i="81"/>
  <c r="CR6" i="11"/>
  <c r="CV7" i="11"/>
  <c r="O44" i="67"/>
  <c r="BY5" i="11"/>
  <c r="BY126" i="11" s="1"/>
  <c r="W26" i="67"/>
  <c r="G53" i="39"/>
  <c r="U47" i="67"/>
  <c r="T52" i="67"/>
  <c r="CS5" i="11"/>
  <c r="CS126" i="11" s="1"/>
  <c r="S47" i="67"/>
  <c r="L126" i="39"/>
  <c r="CG6" i="11"/>
  <c r="I126" i="39"/>
  <c r="CP7" i="11"/>
  <c r="X26" i="67"/>
  <c r="O40" i="67"/>
  <c r="E63" i="38"/>
  <c r="CF5" i="11"/>
  <c r="CF126" i="11" s="1"/>
  <c r="AA47" i="49"/>
  <c r="Q5" i="55"/>
  <c r="CN7" i="11"/>
  <c r="CL7" i="11"/>
  <c r="Z26" i="67"/>
  <c r="Q26" i="67"/>
  <c r="AA25" i="55"/>
  <c r="AA52" i="55"/>
  <c r="AA38" i="55"/>
  <c r="S5" i="55"/>
  <c r="G63" i="38"/>
  <c r="CH7" i="11"/>
  <c r="CE7" i="11"/>
  <c r="CM7" i="11"/>
  <c r="X47" i="67"/>
  <c r="P26" i="67"/>
  <c r="X5" i="55"/>
  <c r="R5" i="55"/>
  <c r="AA160" i="11"/>
  <c r="CO6" i="11"/>
  <c r="Q47" i="67"/>
  <c r="Y5" i="55"/>
  <c r="AA40" i="55"/>
  <c r="K93" i="58"/>
  <c r="W43" i="57"/>
  <c r="W43" i="56" s="1"/>
  <c r="K22" i="59" s="1"/>
  <c r="AA49" i="55"/>
  <c r="AA46" i="55"/>
  <c r="N93" i="58"/>
  <c r="Z43" i="57"/>
  <c r="Z43" i="56" s="1"/>
  <c r="N22" i="59" s="1"/>
  <c r="L92" i="58"/>
  <c r="X41" i="57"/>
  <c r="X41" i="56" s="1"/>
  <c r="L20" i="59" s="1"/>
  <c r="AA64" i="55"/>
  <c r="E93" i="58"/>
  <c r="Q43" i="57"/>
  <c r="Q43" i="56" s="1"/>
  <c r="E22" i="59" s="1"/>
  <c r="K102" i="58"/>
  <c r="W44" i="57"/>
  <c r="W44" i="56" s="1"/>
  <c r="K40" i="59" s="1"/>
  <c r="H101" i="58"/>
  <c r="T42" i="57"/>
  <c r="T42" i="56" s="1"/>
  <c r="H38" i="59" s="1"/>
  <c r="H102" i="58"/>
  <c r="T44" i="57"/>
  <c r="T44" i="56" s="1"/>
  <c r="H40" i="59" s="1"/>
  <c r="D93" i="58"/>
  <c r="P43" i="57"/>
  <c r="P43" i="56" s="1"/>
  <c r="D22" i="59" s="1"/>
  <c r="C92" i="58"/>
  <c r="AA41" i="54"/>
  <c r="O41" i="57"/>
  <c r="O41" i="56" s="1"/>
  <c r="C20" i="59" s="1"/>
  <c r="T5" i="55"/>
  <c r="D92" i="58"/>
  <c r="P41" i="57"/>
  <c r="P41" i="56" s="1"/>
  <c r="D20" i="59" s="1"/>
  <c r="M92" i="58"/>
  <c r="Y41" i="57"/>
  <c r="Y41" i="56" s="1"/>
  <c r="M20" i="59" s="1"/>
  <c r="H92" i="58"/>
  <c r="T41" i="57"/>
  <c r="T41" i="56" s="1"/>
  <c r="H20" i="59" s="1"/>
  <c r="E101" i="58"/>
  <c r="Q42" i="57"/>
  <c r="Q42" i="56" s="1"/>
  <c r="E38" i="59" s="1"/>
  <c r="C101" i="58"/>
  <c r="AA42" i="54"/>
  <c r="O42" i="57"/>
  <c r="O42" i="56" s="1"/>
  <c r="C38" i="59" s="1"/>
  <c r="F101" i="58"/>
  <c r="R42" i="57"/>
  <c r="R42" i="56" s="1"/>
  <c r="F38" i="59" s="1"/>
  <c r="Z43" i="55"/>
  <c r="G93" i="58"/>
  <c r="S43" i="57"/>
  <c r="S43" i="56" s="1"/>
  <c r="G22" i="59" s="1"/>
  <c r="X41" i="55"/>
  <c r="O5" i="55"/>
  <c r="I92" i="58"/>
  <c r="U41" i="57"/>
  <c r="U41" i="56" s="1"/>
  <c r="I20" i="59" s="1"/>
  <c r="Q43" i="55"/>
  <c r="W44" i="55"/>
  <c r="N102" i="58"/>
  <c r="Z44" i="57"/>
  <c r="Z44" i="56" s="1"/>
  <c r="N40" i="59" s="1"/>
  <c r="T42" i="55"/>
  <c r="AA42" i="55" s="1"/>
  <c r="P5" i="55"/>
  <c r="J101" i="58"/>
  <c r="V42" i="57"/>
  <c r="V42" i="56" s="1"/>
  <c r="J38" i="59" s="1"/>
  <c r="AA51" i="55"/>
  <c r="T44" i="55"/>
  <c r="AA50" i="55"/>
  <c r="N92" i="58"/>
  <c r="Z41" i="57"/>
  <c r="Z41" i="56" s="1"/>
  <c r="N20" i="59" s="1"/>
  <c r="P43" i="55"/>
  <c r="I102" i="58"/>
  <c r="U44" i="57"/>
  <c r="U44" i="56" s="1"/>
  <c r="I40" i="59" s="1"/>
  <c r="AA39" i="55"/>
  <c r="N101" i="58"/>
  <c r="Z42" i="57"/>
  <c r="Z42" i="56" s="1"/>
  <c r="N38" i="59" s="1"/>
  <c r="AA66" i="55"/>
  <c r="O6" i="55"/>
  <c r="AA6" i="55" s="1"/>
  <c r="P41" i="55"/>
  <c r="Y41" i="55"/>
  <c r="E102" i="58"/>
  <c r="Q44" i="57"/>
  <c r="Q44" i="56" s="1"/>
  <c r="E40" i="59" s="1"/>
  <c r="F93" i="58"/>
  <c r="R43" i="57"/>
  <c r="R43" i="56" s="1"/>
  <c r="F22" i="59" s="1"/>
  <c r="G101" i="58"/>
  <c r="S42" i="57"/>
  <c r="S42" i="56" s="1"/>
  <c r="G38" i="59" s="1"/>
  <c r="G102" i="58"/>
  <c r="S44" i="57"/>
  <c r="S44" i="56" s="1"/>
  <c r="G40" i="59" s="1"/>
  <c r="K101" i="58"/>
  <c r="W42" i="57"/>
  <c r="W42" i="56" s="1"/>
  <c r="K38" i="59" s="1"/>
  <c r="H93" i="58"/>
  <c r="T43" i="57"/>
  <c r="T43" i="56" s="1"/>
  <c r="H22" i="59" s="1"/>
  <c r="AA48" i="55"/>
  <c r="E92" i="58"/>
  <c r="Q41" i="57"/>
  <c r="Q41" i="56" s="1"/>
  <c r="E20" i="59" s="1"/>
  <c r="AA45" i="55"/>
  <c r="J102" i="58"/>
  <c r="V44" i="57"/>
  <c r="V44" i="56" s="1"/>
  <c r="J40" i="59" s="1"/>
  <c r="F92" i="58"/>
  <c r="R41" i="57"/>
  <c r="R41" i="56" s="1"/>
  <c r="F20" i="59" s="1"/>
  <c r="Z41" i="55"/>
  <c r="M93" i="58"/>
  <c r="Y43" i="57"/>
  <c r="Y43" i="56" s="1"/>
  <c r="M22" i="59" s="1"/>
  <c r="U44" i="55"/>
  <c r="AA32" i="55"/>
  <c r="C93" i="58"/>
  <c r="AA43" i="54"/>
  <c r="O43" i="57"/>
  <c r="O43" i="56" s="1"/>
  <c r="L93" i="58"/>
  <c r="X43" i="57"/>
  <c r="X43" i="56" s="1"/>
  <c r="L22" i="59" s="1"/>
  <c r="I93" i="58"/>
  <c r="U43" i="57"/>
  <c r="U43" i="56" s="1"/>
  <c r="I22" i="59" s="1"/>
  <c r="J93" i="58"/>
  <c r="V43" i="57"/>
  <c r="V43" i="56" s="1"/>
  <c r="J22" i="59" s="1"/>
  <c r="L102" i="58"/>
  <c r="X44" i="57"/>
  <c r="X44" i="56" s="1"/>
  <c r="L40" i="59" s="1"/>
  <c r="W43" i="55"/>
  <c r="L101" i="58"/>
  <c r="X42" i="57"/>
  <c r="X42" i="56" s="1"/>
  <c r="L38" i="59" s="1"/>
  <c r="AA33" i="55"/>
  <c r="D102" i="58"/>
  <c r="P44" i="57"/>
  <c r="P44" i="56" s="1"/>
  <c r="D40" i="59" s="1"/>
  <c r="M102" i="58"/>
  <c r="Y44" i="57"/>
  <c r="Y44" i="56" s="1"/>
  <c r="M40" i="59" s="1"/>
  <c r="F102" i="58"/>
  <c r="R44" i="57"/>
  <c r="R44" i="56" s="1"/>
  <c r="F40" i="59" s="1"/>
  <c r="G92" i="58"/>
  <c r="S41" i="57"/>
  <c r="S41" i="56" s="1"/>
  <c r="G20" i="59" s="1"/>
  <c r="I101" i="58"/>
  <c r="U42" i="57"/>
  <c r="U42" i="56" s="1"/>
  <c r="I38" i="59" s="1"/>
  <c r="AA37" i="55"/>
  <c r="D101" i="58"/>
  <c r="P42" i="57"/>
  <c r="P42" i="56" s="1"/>
  <c r="D38" i="59" s="1"/>
  <c r="K92" i="58"/>
  <c r="W41" i="57"/>
  <c r="W41" i="56" s="1"/>
  <c r="K20" i="59" s="1"/>
  <c r="J92" i="58"/>
  <c r="V41" i="57"/>
  <c r="V41" i="56" s="1"/>
  <c r="J20" i="59" s="1"/>
  <c r="M101" i="58"/>
  <c r="Y42" i="57"/>
  <c r="Y42" i="56" s="1"/>
  <c r="M38" i="59" s="1"/>
  <c r="U43" i="55"/>
  <c r="C102" i="58"/>
  <c r="AA44" i="54"/>
  <c r="O44" i="57"/>
  <c r="O44" i="56" s="1"/>
  <c r="C40" i="59" s="1"/>
  <c r="U26" i="67"/>
  <c r="T26" i="67"/>
  <c r="AA26" i="50"/>
  <c r="AB26" i="56" s="1"/>
  <c r="K42" i="59"/>
  <c r="K42" i="38"/>
  <c r="F62" i="38"/>
  <c r="N47" i="59"/>
  <c r="N47" i="38"/>
  <c r="C56" i="38"/>
  <c r="F50" i="59"/>
  <c r="F50" i="38"/>
  <c r="G60" i="59"/>
  <c r="G60" i="38"/>
  <c r="E58" i="59"/>
  <c r="E58" i="38"/>
  <c r="K34" i="59"/>
  <c r="K34" i="38"/>
  <c r="G56" i="38"/>
  <c r="V53" i="67"/>
  <c r="J64" i="59"/>
  <c r="J64" i="38"/>
  <c r="I36" i="59"/>
  <c r="I36" i="38"/>
  <c r="E24" i="59"/>
  <c r="E24" i="38"/>
  <c r="L48" i="59"/>
  <c r="L48" i="38"/>
  <c r="I22" i="38"/>
  <c r="E34" i="59"/>
  <c r="E34" i="38"/>
  <c r="M42" i="59"/>
  <c r="M42" i="38"/>
  <c r="L62" i="59"/>
  <c r="L62" i="38"/>
  <c r="D62" i="59"/>
  <c r="D62" i="38"/>
  <c r="P40" i="67"/>
  <c r="D42" i="59"/>
  <c r="D42" i="38"/>
  <c r="V46" i="67"/>
  <c r="J60" i="59"/>
  <c r="J60" i="38"/>
  <c r="N56" i="38"/>
  <c r="E56" i="38"/>
  <c r="N26" i="50"/>
  <c r="N26" i="67" s="1"/>
  <c r="B26" i="56"/>
  <c r="N26" i="56" s="1"/>
  <c r="N34" i="38"/>
  <c r="F58" i="38"/>
  <c r="M47" i="38"/>
  <c r="H49" i="59"/>
  <c r="H49" i="38"/>
  <c r="C42" i="38"/>
  <c r="C19" i="59"/>
  <c r="AA26" i="56"/>
  <c r="N19" i="59"/>
  <c r="N19" i="38"/>
  <c r="F19" i="59"/>
  <c r="F19" i="38"/>
  <c r="J40" i="38"/>
  <c r="N60" i="38"/>
  <c r="K50" i="59"/>
  <c r="K50" i="38"/>
  <c r="C19" i="38"/>
  <c r="S26" i="67"/>
  <c r="G19" i="59"/>
  <c r="G19" i="38"/>
  <c r="D34" i="59"/>
  <c r="D34" i="38"/>
  <c r="K58" i="59"/>
  <c r="K58" i="38"/>
  <c r="I64" i="38"/>
  <c r="M64" i="59"/>
  <c r="M64" i="38"/>
  <c r="E64" i="38"/>
  <c r="L49" i="59"/>
  <c r="L49" i="38"/>
  <c r="H60" i="59"/>
  <c r="H60" i="38"/>
  <c r="J19" i="59"/>
  <c r="J19" i="38"/>
  <c r="I62" i="38"/>
  <c r="K24" i="38"/>
  <c r="K49" i="59"/>
  <c r="K49" i="38"/>
  <c r="C36" i="38"/>
  <c r="M49" i="59"/>
  <c r="M49" i="38"/>
  <c r="J34" i="38"/>
  <c r="AA47" i="56"/>
  <c r="E36" i="59"/>
  <c r="E36" i="38"/>
  <c r="I60" i="38"/>
  <c r="K64" i="38"/>
  <c r="G50" i="59"/>
  <c r="G50" i="38"/>
  <c r="C34" i="59"/>
  <c r="C34" i="38"/>
  <c r="J36" i="59"/>
  <c r="J36" i="38"/>
  <c r="I48" i="59"/>
  <c r="I48" i="38"/>
  <c r="N36" i="59"/>
  <c r="N36" i="38"/>
  <c r="G42" i="59"/>
  <c r="G42" i="38"/>
  <c r="H24" i="59"/>
  <c r="H24" i="38"/>
  <c r="D22" i="38"/>
  <c r="F47" i="59"/>
  <c r="F47" i="38"/>
  <c r="M34" i="59"/>
  <c r="M34" i="38"/>
  <c r="E40" i="38"/>
  <c r="L56" i="38"/>
  <c r="I47" i="59"/>
  <c r="I47" i="38"/>
  <c r="I34" i="59"/>
  <c r="I34" i="38"/>
  <c r="I24" i="59"/>
  <c r="I24" i="38"/>
  <c r="M22" i="38"/>
  <c r="H56" i="38"/>
  <c r="D40" i="38"/>
  <c r="X53" i="67"/>
  <c r="L64" i="59"/>
  <c r="L64" i="38"/>
  <c r="L40" i="38"/>
  <c r="F48" i="59"/>
  <c r="F48" i="38"/>
  <c r="D47" i="59"/>
  <c r="D47" i="38"/>
  <c r="G47" i="59"/>
  <c r="G47" i="38"/>
  <c r="L42" i="59"/>
  <c r="L42" i="38"/>
  <c r="I56" i="38"/>
  <c r="AA47" i="50"/>
  <c r="T47" i="67"/>
  <c r="G36" i="59"/>
  <c r="G36" i="38"/>
  <c r="M40" i="38"/>
  <c r="L19" i="59"/>
  <c r="L19" i="38"/>
  <c r="J49" i="59"/>
  <c r="J49" i="38"/>
  <c r="G48" i="38"/>
  <c r="H48" i="59"/>
  <c r="H48" i="38"/>
  <c r="M60" i="38"/>
  <c r="F34" i="38"/>
  <c r="E49" i="59"/>
  <c r="E49" i="38"/>
  <c r="K22" i="38"/>
  <c r="G64" i="59"/>
  <c r="G64" i="38"/>
  <c r="H42" i="38"/>
  <c r="K48" i="59"/>
  <c r="K48" i="38"/>
  <c r="E50" i="59"/>
  <c r="E50" i="38"/>
  <c r="L24" i="59"/>
  <c r="L24" i="38"/>
  <c r="N50" i="59"/>
  <c r="N50" i="38"/>
  <c r="D24" i="59"/>
  <c r="D24" i="38"/>
  <c r="K60" i="59"/>
  <c r="K60" i="38"/>
  <c r="N62" i="59"/>
  <c r="N62" i="38"/>
  <c r="J47" i="59"/>
  <c r="J47" i="38"/>
  <c r="H22" i="38"/>
  <c r="C60" i="38"/>
  <c r="Z53" i="67"/>
  <c r="N64" i="59"/>
  <c r="N64" i="38"/>
  <c r="E47" i="59"/>
  <c r="E47" i="38"/>
  <c r="I50" i="59"/>
  <c r="I50" i="38"/>
  <c r="I42" i="59"/>
  <c r="I42" i="38"/>
  <c r="I40" i="38"/>
  <c r="H36" i="59"/>
  <c r="H36" i="38"/>
  <c r="M36" i="59"/>
  <c r="M36" i="38"/>
  <c r="E42" i="59"/>
  <c r="E42" i="38"/>
  <c r="E22" i="38"/>
  <c r="M50" i="59"/>
  <c r="M50" i="38"/>
  <c r="H58" i="59"/>
  <c r="H58" i="38"/>
  <c r="P53" i="67"/>
  <c r="D64" i="59"/>
  <c r="D64" i="38"/>
  <c r="T53" i="67"/>
  <c r="H64" i="59"/>
  <c r="H64" i="38"/>
  <c r="L34" i="59"/>
  <c r="L34" i="38"/>
  <c r="H50" i="59"/>
  <c r="H50" i="38"/>
  <c r="F22" i="38"/>
  <c r="L47" i="59"/>
  <c r="L47" i="38"/>
  <c r="H47" i="59"/>
  <c r="H47" i="38"/>
  <c r="K62" i="59"/>
  <c r="K62" i="38"/>
  <c r="J24" i="59"/>
  <c r="J24" i="38"/>
  <c r="N42" i="59"/>
  <c r="N42" i="38"/>
  <c r="M56" i="38"/>
  <c r="F56" i="59"/>
  <c r="F56" i="38"/>
  <c r="J56" i="38"/>
  <c r="F40" i="38"/>
  <c r="C50" i="38"/>
  <c r="D48" i="38"/>
  <c r="G49" i="59"/>
  <c r="G49" i="38"/>
  <c r="I19" i="59"/>
  <c r="I19" i="38"/>
  <c r="F42" i="38"/>
  <c r="J58" i="59"/>
  <c r="J58" i="38"/>
  <c r="E62" i="38"/>
  <c r="C47" i="38"/>
  <c r="K36" i="59"/>
  <c r="K36" i="38"/>
  <c r="N49" i="59"/>
  <c r="N49" i="38"/>
  <c r="M62" i="59"/>
  <c r="M62" i="38"/>
  <c r="M19" i="59"/>
  <c r="M19" i="38"/>
  <c r="N40" i="38"/>
  <c r="C49" i="59"/>
  <c r="C49" i="38"/>
  <c r="E60" i="38"/>
  <c r="D19" i="59"/>
  <c r="D19" i="38"/>
  <c r="J42" i="38"/>
  <c r="N58" i="59"/>
  <c r="N58" i="38"/>
  <c r="G22" i="38"/>
  <c r="C48" i="38"/>
  <c r="C22" i="38"/>
  <c r="K19" i="59"/>
  <c r="K19" i="38"/>
  <c r="C24" i="38"/>
  <c r="D58" i="38"/>
  <c r="K40" i="38"/>
  <c r="F36" i="59"/>
  <c r="F36" i="38"/>
  <c r="M48" i="59"/>
  <c r="M48" i="38"/>
  <c r="I58" i="59"/>
  <c r="I58" i="38"/>
  <c r="F64" i="59"/>
  <c r="F64" i="38"/>
  <c r="G34" i="59"/>
  <c r="G34" i="38"/>
  <c r="L22" i="38"/>
  <c r="K56" i="38"/>
  <c r="M58" i="59"/>
  <c r="M58" i="38"/>
  <c r="J50" i="59"/>
  <c r="J50" i="38"/>
  <c r="E48" i="59"/>
  <c r="E48" i="38"/>
  <c r="G40" i="38"/>
  <c r="J62" i="38"/>
  <c r="Y46" i="67"/>
  <c r="D36" i="59"/>
  <c r="D36" i="38"/>
  <c r="G62" i="59"/>
  <c r="G62" i="38"/>
  <c r="M24" i="59"/>
  <c r="M24" i="38"/>
  <c r="H34" i="59"/>
  <c r="H34" i="38"/>
  <c r="P52" i="67"/>
  <c r="D60" i="59"/>
  <c r="D60" i="38"/>
  <c r="L50" i="59"/>
  <c r="L50" i="38"/>
  <c r="G58" i="59"/>
  <c r="G58" i="38"/>
  <c r="D56" i="38"/>
  <c r="D63" i="38"/>
  <c r="H63" i="38"/>
  <c r="T49" i="67"/>
  <c r="H62" i="59"/>
  <c r="H62" i="38"/>
  <c r="N24" i="59"/>
  <c r="N24" i="38"/>
  <c r="N48" i="59"/>
  <c r="N48" i="38"/>
  <c r="D50" i="59"/>
  <c r="D50" i="38"/>
  <c r="J48" i="59"/>
  <c r="J48" i="38"/>
  <c r="J22" i="38"/>
  <c r="K47" i="59"/>
  <c r="K47" i="38"/>
  <c r="O53" i="67"/>
  <c r="C64" i="59"/>
  <c r="C64" i="38"/>
  <c r="V47" i="67"/>
  <c r="V26" i="67"/>
  <c r="I49" i="59"/>
  <c r="I49" i="38"/>
  <c r="H40" i="38"/>
  <c r="L36" i="38"/>
  <c r="G24" i="38"/>
  <c r="L58" i="38"/>
  <c r="C58" i="38"/>
  <c r="R47" i="67"/>
  <c r="F49" i="59"/>
  <c r="F49" i="38"/>
  <c r="E19" i="59"/>
  <c r="E19" i="38"/>
  <c r="F24" i="59"/>
  <c r="F24" i="38"/>
  <c r="N22" i="38"/>
  <c r="C40" i="38"/>
  <c r="H19" i="59"/>
  <c r="H19" i="38"/>
  <c r="F60" i="38"/>
  <c r="C62" i="38"/>
  <c r="L60" i="59"/>
  <c r="L60" i="38"/>
  <c r="D49" i="59"/>
  <c r="D49" i="38"/>
  <c r="V51" i="56"/>
  <c r="J63" i="59" s="1"/>
  <c r="J63" i="38"/>
  <c r="W51" i="56"/>
  <c r="K63" i="59" s="1"/>
  <c r="K63" i="38"/>
  <c r="O51" i="56"/>
  <c r="C63" i="59" s="1"/>
  <c r="C63" i="38"/>
  <c r="Y51" i="56"/>
  <c r="M63" i="59" s="1"/>
  <c r="M63" i="38"/>
  <c r="Z51" i="56"/>
  <c r="N63" i="59" s="1"/>
  <c r="N63" i="38"/>
  <c r="X51" i="56"/>
  <c r="L63" i="59" s="1"/>
  <c r="L63" i="38"/>
  <c r="R51" i="56"/>
  <c r="F63" i="59" s="1"/>
  <c r="F63" i="38"/>
  <c r="O15" i="39"/>
  <c r="Z47" i="67"/>
  <c r="O111" i="39"/>
  <c r="R111" i="39" s="1"/>
  <c r="O26" i="67"/>
  <c r="Y47" i="67"/>
  <c r="C129" i="39"/>
  <c r="O129" i="39" s="1"/>
  <c r="O130" i="39"/>
  <c r="O91" i="39"/>
  <c r="R91" i="39" s="1"/>
  <c r="O36" i="39"/>
  <c r="P47" i="67"/>
  <c r="Y26" i="67"/>
  <c r="B26" i="67"/>
  <c r="AE48" i="67"/>
  <c r="AB160" i="81"/>
  <c r="B160" i="81" s="1"/>
  <c r="L12" i="34"/>
  <c r="BC160" i="11"/>
  <c r="AO160" i="11"/>
  <c r="W160" i="11"/>
  <c r="M13" i="34"/>
  <c r="AC160" i="11"/>
  <c r="R48" i="67"/>
  <c r="X160" i="11"/>
  <c r="AR160" i="11"/>
  <c r="BG160" i="11"/>
  <c r="BZ5" i="11"/>
  <c r="BZ126" i="11" s="1"/>
  <c r="CM5" i="11"/>
  <c r="CM126" i="11" s="1"/>
  <c r="CB5" i="11"/>
  <c r="CB126" i="11" s="1"/>
  <c r="CZ7" i="80"/>
  <c r="BQ66" i="80"/>
  <c r="BQ66" i="11" s="1"/>
  <c r="BP7" i="80"/>
  <c r="AF66" i="11"/>
  <c r="AE7" i="80"/>
  <c r="DA66" i="80"/>
  <c r="AD160" i="80"/>
  <c r="CQ7" i="11"/>
  <c r="CV6" i="11"/>
  <c r="CP5" i="11"/>
  <c r="CP126" i="11" s="1"/>
  <c r="F5" i="56"/>
  <c r="BJ160" i="11"/>
  <c r="DD5" i="11"/>
  <c r="DD126" i="11" s="1"/>
  <c r="CT6" i="11"/>
  <c r="CY6" i="11"/>
  <c r="L48" i="67"/>
  <c r="CS6" i="11"/>
  <c r="CX6" i="81"/>
  <c r="CQ6" i="11"/>
  <c r="CD5" i="11"/>
  <c r="CD126" i="11" s="1"/>
  <c r="F48" i="67"/>
  <c r="W5" i="49"/>
  <c r="M160" i="11"/>
  <c r="E5" i="49"/>
  <c r="U160" i="11"/>
  <c r="BB160" i="11"/>
  <c r="DG5" i="11"/>
  <c r="DG126" i="11" s="1"/>
  <c r="DA6" i="11"/>
  <c r="CW5" i="11"/>
  <c r="CW126" i="11" s="1"/>
  <c r="L5" i="56"/>
  <c r="B5" i="50"/>
  <c r="CK3" i="81"/>
  <c r="CA6" i="11"/>
  <c r="CD6" i="11"/>
  <c r="CM6" i="11"/>
  <c r="CJ5" i="11"/>
  <c r="CJ126" i="11" s="1"/>
  <c r="Y5" i="50"/>
  <c r="BB143" i="11"/>
  <c r="CN5" i="11"/>
  <c r="CN126" i="11" s="1"/>
  <c r="CX4" i="81"/>
  <c r="CX109" i="81" s="1"/>
  <c r="CR5" i="11"/>
  <c r="CR126" i="11" s="1"/>
  <c r="DG6" i="11"/>
  <c r="AD33" i="67"/>
  <c r="CF6" i="11"/>
  <c r="CN6" i="11"/>
  <c r="O5" i="50"/>
  <c r="CE5" i="11"/>
  <c r="CE126" i="11" s="1"/>
  <c r="DB6" i="11"/>
  <c r="DD6" i="11"/>
  <c r="CA5" i="11"/>
  <c r="CA126" i="11" s="1"/>
  <c r="X14" i="34"/>
  <c r="M5" i="49"/>
  <c r="CS7" i="11"/>
  <c r="AA14" i="34"/>
  <c r="S14" i="34"/>
  <c r="CU6" i="11"/>
  <c r="CC5" i="11"/>
  <c r="CC126" i="11" s="1"/>
  <c r="CU5" i="11"/>
  <c r="CU126" i="11" s="1"/>
  <c r="CV5" i="11"/>
  <c r="CV126" i="11" s="1"/>
  <c r="CT5" i="11"/>
  <c r="CT126" i="11" s="1"/>
  <c r="AY160" i="11"/>
  <c r="CX5" i="81"/>
  <c r="CX126" i="81" s="1"/>
  <c r="AB5" i="11"/>
  <c r="AB7" i="11"/>
  <c r="CB6" i="11"/>
  <c r="I14" i="34"/>
  <c r="AF5" i="50"/>
  <c r="C5" i="49"/>
  <c r="Z5" i="50"/>
  <c r="G5" i="49"/>
  <c r="J20" i="34" s="1"/>
  <c r="X48" i="56"/>
  <c r="L56" i="59" s="1"/>
  <c r="X5" i="50"/>
  <c r="AG48" i="56"/>
  <c r="AG5" i="50"/>
  <c r="AH48" i="56"/>
  <c r="AH5" i="50"/>
  <c r="AK28" i="34" s="1"/>
  <c r="N6" i="67"/>
  <c r="CI6" i="11"/>
  <c r="F5" i="49"/>
  <c r="I4" i="60" s="1"/>
  <c r="CW6" i="11"/>
  <c r="CK6" i="81"/>
  <c r="J5" i="49"/>
  <c r="AE5" i="50"/>
  <c r="AH28" i="34" s="1"/>
  <c r="CJ6" i="11"/>
  <c r="CD7" i="11"/>
  <c r="V5" i="49"/>
  <c r="R5" i="50"/>
  <c r="CC6" i="11"/>
  <c r="DC6" i="11"/>
  <c r="CP6" i="11"/>
  <c r="I5" i="49"/>
  <c r="P5" i="49"/>
  <c r="S5" i="50"/>
  <c r="M5" i="50"/>
  <c r="AC48" i="56"/>
  <c r="AC5" i="50"/>
  <c r="H5" i="50"/>
  <c r="K28" i="34" s="1"/>
  <c r="C48" i="56"/>
  <c r="C5" i="50"/>
  <c r="AH5" i="49"/>
  <c r="AK4" i="60" s="1"/>
  <c r="AE5" i="49"/>
  <c r="AA6" i="56"/>
  <c r="CZ5" i="11"/>
  <c r="CZ126" i="11" s="1"/>
  <c r="AF5" i="49"/>
  <c r="AI20" i="34" s="1"/>
  <c r="O7" i="11"/>
  <c r="CK5" i="81"/>
  <c r="CK126" i="81" s="1"/>
  <c r="AZ6" i="11"/>
  <c r="BY6" i="11"/>
  <c r="CH5" i="11"/>
  <c r="CH126" i="11" s="1"/>
  <c r="L5" i="49"/>
  <c r="CZ6" i="11"/>
  <c r="DC5" i="11"/>
  <c r="DC126" i="11" s="1"/>
  <c r="AZ7" i="11"/>
  <c r="DF6" i="11"/>
  <c r="CG5" i="11"/>
  <c r="CG126" i="11" s="1"/>
  <c r="CI5" i="11"/>
  <c r="CI126" i="11" s="1"/>
  <c r="U5" i="49"/>
  <c r="S5" i="49"/>
  <c r="X5" i="49"/>
  <c r="AD5" i="49"/>
  <c r="U48" i="67"/>
  <c r="U5" i="50"/>
  <c r="Q5" i="50"/>
  <c r="W5" i="50"/>
  <c r="D5" i="49"/>
  <c r="G48" i="56"/>
  <c r="G5" i="50"/>
  <c r="P48" i="56"/>
  <c r="D56" i="59" s="1"/>
  <c r="P5" i="50"/>
  <c r="K48" i="56"/>
  <c r="K5" i="50"/>
  <c r="F5" i="50"/>
  <c r="I28" i="34" s="1"/>
  <c r="F14" i="34"/>
  <c r="DE6" i="11"/>
  <c r="AD5" i="50"/>
  <c r="BM6" i="11"/>
  <c r="CL6" i="11"/>
  <c r="Y5" i="49"/>
  <c r="AE30" i="34"/>
  <c r="AB5" i="49"/>
  <c r="R5" i="49"/>
  <c r="BM7" i="11"/>
  <c r="CQ5" i="11"/>
  <c r="CQ126" i="11" s="1"/>
  <c r="L5" i="50"/>
  <c r="O28" i="34" s="1"/>
  <c r="H5" i="49"/>
  <c r="O6" i="11"/>
  <c r="O143" i="11" s="1"/>
  <c r="CY5" i="11"/>
  <c r="CY126" i="11" s="1"/>
  <c r="AB5" i="50"/>
  <c r="T5" i="49"/>
  <c r="E48" i="56"/>
  <c r="E5" i="50"/>
  <c r="H28" i="34" s="1"/>
  <c r="J48" i="67"/>
  <c r="J5" i="50"/>
  <c r="M28" i="34" s="1"/>
  <c r="AI48" i="56"/>
  <c r="AI5" i="56" s="1"/>
  <c r="AL12" i="60" s="1"/>
  <c r="AI5" i="50"/>
  <c r="AL28" i="34" s="1"/>
  <c r="V48" i="56"/>
  <c r="J56" i="59" s="1"/>
  <c r="V5" i="50"/>
  <c r="D48" i="56"/>
  <c r="D5" i="56" s="1"/>
  <c r="D5" i="50"/>
  <c r="G28" i="34" s="1"/>
  <c r="AG5" i="49"/>
  <c r="AJ48" i="56"/>
  <c r="AJ5" i="50"/>
  <c r="AM28" i="34" s="1"/>
  <c r="I48" i="56"/>
  <c r="I5" i="56" s="1"/>
  <c r="I5" i="50"/>
  <c r="L28" i="34" s="1"/>
  <c r="T14" i="34"/>
  <c r="CX3" i="81"/>
  <c r="CX92" i="81" s="1"/>
  <c r="AD66" i="50"/>
  <c r="AC7" i="50"/>
  <c r="AC66" i="67"/>
  <c r="AC7" i="67" s="1"/>
  <c r="AC66" i="56"/>
  <c r="AC7" i="56" s="1"/>
  <c r="AF14" i="60" s="1"/>
  <c r="AF22" i="60" s="1"/>
  <c r="CE6" i="11"/>
  <c r="DB5" i="11"/>
  <c r="DB126" i="11" s="1"/>
  <c r="BM5" i="11"/>
  <c r="CL5" i="11"/>
  <c r="CL126" i="11" s="1"/>
  <c r="AB6" i="11"/>
  <c r="AA6" i="67"/>
  <c r="P14" i="34"/>
  <c r="T48" i="56"/>
  <c r="H56" i="59" s="1"/>
  <c r="T5" i="50"/>
  <c r="DE5" i="11"/>
  <c r="DE126" i="11" s="1"/>
  <c r="DF5" i="11"/>
  <c r="DF126" i="11" s="1"/>
  <c r="CO5" i="11"/>
  <c r="CO126" i="11" s="1"/>
  <c r="BZ6" i="11"/>
  <c r="O5" i="11"/>
  <c r="Q5" i="49"/>
  <c r="AZ5" i="11"/>
  <c r="CK45" i="11"/>
  <c r="M65" i="94"/>
  <c r="J66" i="94" s="1"/>
  <c r="E66" i="94" s="1"/>
  <c r="CK57" i="11"/>
  <c r="M88" i="94"/>
  <c r="CK46" i="11"/>
  <c r="M67" i="94"/>
  <c r="J68" i="94" s="1"/>
  <c r="E68" i="94" s="1"/>
  <c r="CK58" i="11"/>
  <c r="M89" i="94"/>
  <c r="CK53" i="11"/>
  <c r="M73" i="94"/>
  <c r="J74" i="94" s="1"/>
  <c r="E74" i="94" s="1"/>
  <c r="CK43" i="11"/>
  <c r="M61" i="94"/>
  <c r="J62" i="94" s="1"/>
  <c r="E62" i="94" s="1"/>
  <c r="CX59" i="11"/>
  <c r="N90" i="94"/>
  <c r="CX56" i="11"/>
  <c r="N87" i="94"/>
  <c r="CK61" i="11"/>
  <c r="M92" i="94"/>
  <c r="CK41" i="11"/>
  <c r="M57" i="94"/>
  <c r="J58" i="94" s="1"/>
  <c r="E58" i="94" s="1"/>
  <c r="CK59" i="11"/>
  <c r="M90" i="94"/>
  <c r="CK65" i="11"/>
  <c r="M96" i="94"/>
  <c r="CK33" i="11"/>
  <c r="M53" i="94"/>
  <c r="J54" i="94" s="1"/>
  <c r="E54" i="94" s="1"/>
  <c r="CK52" i="11"/>
  <c r="M86" i="94"/>
  <c r="CX42" i="11"/>
  <c r="N59" i="94"/>
  <c r="K60" i="94" s="1"/>
  <c r="F60" i="94" s="1"/>
  <c r="CX64" i="11"/>
  <c r="N95" i="94"/>
  <c r="CK66" i="11"/>
  <c r="M77" i="94"/>
  <c r="J78" i="94" s="1"/>
  <c r="E78" i="94" s="1"/>
  <c r="CX65" i="11"/>
  <c r="N96" i="94"/>
  <c r="CX63" i="11"/>
  <c r="N94" i="94"/>
  <c r="CX61" i="11"/>
  <c r="N92" i="94"/>
  <c r="CK42" i="11"/>
  <c r="M59" i="94"/>
  <c r="J60" i="94" s="1"/>
  <c r="E60" i="94" s="1"/>
  <c r="CK51" i="11"/>
  <c r="M71" i="94"/>
  <c r="J72" i="94" s="1"/>
  <c r="E72" i="94" s="1"/>
  <c r="CK40" i="11"/>
  <c r="M31" i="94"/>
  <c r="J32" i="94" s="1"/>
  <c r="E32" i="94" s="1"/>
  <c r="CX67" i="11"/>
  <c r="N98" i="94"/>
  <c r="CK60" i="11"/>
  <c r="M91" i="94"/>
  <c r="CK32" i="11"/>
  <c r="M49" i="94"/>
  <c r="J50" i="94" s="1"/>
  <c r="E50" i="94" s="1"/>
  <c r="CX41" i="11"/>
  <c r="N57" i="94"/>
  <c r="K58" i="94" s="1"/>
  <c r="F58" i="94" s="1"/>
  <c r="CX66" i="11"/>
  <c r="N77" i="94"/>
  <c r="K78" i="94" s="1"/>
  <c r="F78" i="94" s="1"/>
  <c r="CK56" i="11"/>
  <c r="M87" i="94"/>
  <c r="CK63" i="11"/>
  <c r="M94" i="94"/>
  <c r="CX60" i="11"/>
  <c r="N91" i="94"/>
  <c r="CK48" i="11"/>
  <c r="M84" i="94"/>
  <c r="CX58" i="11"/>
  <c r="N89" i="94"/>
  <c r="CK44" i="11"/>
  <c r="M63" i="94"/>
  <c r="J64" i="94" s="1"/>
  <c r="E64" i="94" s="1"/>
  <c r="CX57" i="11"/>
  <c r="N88" i="94"/>
  <c r="AP38" i="34"/>
  <c r="F53" i="39"/>
  <c r="R43" i="67"/>
  <c r="AD14" i="60"/>
  <c r="AD22" i="60" s="1"/>
  <c r="R22" i="60"/>
  <c r="DA126" i="81"/>
  <c r="DD92" i="81"/>
  <c r="DA109" i="81"/>
  <c r="CA126" i="80"/>
  <c r="CW109" i="81"/>
  <c r="AI45" i="67"/>
  <c r="AI52" i="67"/>
  <c r="CB126" i="81"/>
  <c r="AH33" i="67"/>
  <c r="T45" i="67"/>
  <c r="AG39" i="67"/>
  <c r="CJ126" i="81"/>
  <c r="AI41" i="56"/>
  <c r="CH92" i="81"/>
  <c r="CC126" i="81"/>
  <c r="CQ126" i="81"/>
  <c r="AC50" i="67"/>
  <c r="AJ45" i="56"/>
  <c r="CF109" i="81"/>
  <c r="CY92" i="81"/>
  <c r="AF38" i="67"/>
  <c r="CV126" i="80"/>
  <c r="DF12" i="81"/>
  <c r="V52" i="67"/>
  <c r="AI43" i="56"/>
  <c r="CO126" i="80"/>
  <c r="CB126" i="80"/>
  <c r="AD51" i="67"/>
  <c r="E126" i="11"/>
  <c r="CY126" i="80"/>
  <c r="AB32" i="67"/>
  <c r="AC40" i="67"/>
  <c r="CY126" i="81"/>
  <c r="DG92" i="81"/>
  <c r="F160" i="11"/>
  <c r="I52" i="67"/>
  <c r="H52" i="67"/>
  <c r="CE109" i="81"/>
  <c r="DE12" i="81"/>
  <c r="CF92" i="81"/>
  <c r="AJ37" i="67"/>
  <c r="E41" i="57"/>
  <c r="E41" i="56" s="1"/>
  <c r="CJ109" i="81"/>
  <c r="AH41" i="56"/>
  <c r="I41" i="57"/>
  <c r="I41" i="56" s="1"/>
  <c r="BY109" i="81"/>
  <c r="BX109" i="81" s="1"/>
  <c r="CF126" i="81"/>
  <c r="CR109" i="81"/>
  <c r="CY12" i="81"/>
  <c r="E38" i="67"/>
  <c r="CW92" i="81"/>
  <c r="I160" i="11"/>
  <c r="AB41" i="56"/>
  <c r="AF25" i="56"/>
  <c r="X40" i="67"/>
  <c r="AE42" i="67"/>
  <c r="CS92" i="81"/>
  <c r="DB92" i="81"/>
  <c r="CG92" i="81"/>
  <c r="CZ109" i="81"/>
  <c r="P32" i="67"/>
  <c r="D53" i="39"/>
  <c r="R39" i="67"/>
  <c r="DB126" i="81"/>
  <c r="DG126" i="81"/>
  <c r="H46" i="56"/>
  <c r="AJ33" i="67"/>
  <c r="AH48" i="67"/>
  <c r="DE126" i="80"/>
  <c r="DC126" i="81"/>
  <c r="DE109" i="81"/>
  <c r="R13" i="34"/>
  <c r="BY126" i="80"/>
  <c r="DE92" i="81"/>
  <c r="BZ92" i="81"/>
  <c r="S49" i="67"/>
  <c r="CX51" i="11"/>
  <c r="D44" i="67"/>
  <c r="CT109" i="81"/>
  <c r="CE126" i="81"/>
  <c r="DF126" i="81"/>
  <c r="AI39" i="67"/>
  <c r="K41" i="55"/>
  <c r="K41" i="57"/>
  <c r="K41" i="56" s="1"/>
  <c r="DB109" i="81"/>
  <c r="N53" i="39"/>
  <c r="CQ12" i="81"/>
  <c r="CT126" i="81"/>
  <c r="AE43" i="67"/>
  <c r="CI92" i="81"/>
  <c r="E41" i="67"/>
  <c r="C45" i="67"/>
  <c r="AE33" i="67"/>
  <c r="AD44" i="67"/>
  <c r="J38" i="67"/>
  <c r="AJ51" i="67"/>
  <c r="I32" i="67"/>
  <c r="V43" i="67"/>
  <c r="AG48" i="67"/>
  <c r="B46" i="67"/>
  <c r="AC32" i="67"/>
  <c r="AH38" i="67"/>
  <c r="AJ44" i="67"/>
  <c r="L45" i="67"/>
  <c r="AU29" i="34"/>
  <c r="CO92" i="81"/>
  <c r="AI13" i="34"/>
  <c r="AG50" i="56"/>
  <c r="DG126" i="80"/>
  <c r="E160" i="11"/>
  <c r="CQ109" i="81"/>
  <c r="F44" i="67"/>
  <c r="CD109" i="81"/>
  <c r="CI126" i="81"/>
  <c r="CZ126" i="81"/>
  <c r="E126" i="39"/>
  <c r="E49" i="67"/>
  <c r="AV143" i="11"/>
  <c r="K39" i="67"/>
  <c r="CK67" i="11"/>
  <c r="DF92" i="81"/>
  <c r="M42" i="55"/>
  <c r="DD126" i="81"/>
  <c r="N61" i="55"/>
  <c r="BY92" i="81"/>
  <c r="BX92" i="81" s="1"/>
  <c r="J13" i="34"/>
  <c r="AC42" i="67"/>
  <c r="H41" i="67"/>
  <c r="CD126" i="80"/>
  <c r="E32" i="67"/>
  <c r="DG109" i="81"/>
  <c r="B51" i="67"/>
  <c r="AB45" i="67"/>
  <c r="CC92" i="81"/>
  <c r="AM4" i="34"/>
  <c r="AY4" i="34" s="1"/>
  <c r="F33" i="67"/>
  <c r="AI48" i="67"/>
  <c r="AJ69" i="81"/>
  <c r="V50" i="67"/>
  <c r="AF39" i="67"/>
  <c r="CV109" i="81"/>
  <c r="CI126" i="80"/>
  <c r="AI51" i="67"/>
  <c r="AC52" i="67"/>
  <c r="C33" i="67"/>
  <c r="K53" i="39"/>
  <c r="I143" i="11"/>
  <c r="AF53" i="67"/>
  <c r="M39" i="67"/>
  <c r="AB37" i="67"/>
  <c r="CT92" i="81"/>
  <c r="DC109" i="81"/>
  <c r="DG12" i="81"/>
  <c r="E53" i="56"/>
  <c r="AE52" i="67"/>
  <c r="F52" i="67"/>
  <c r="Z39" i="67"/>
  <c r="Z51" i="67"/>
  <c r="X52" i="67"/>
  <c r="AF5" i="34"/>
  <c r="BZ109" i="81"/>
  <c r="F43" i="57"/>
  <c r="F43" i="56" s="1"/>
  <c r="AI37" i="67"/>
  <c r="Z43" i="67"/>
  <c r="CG126" i="80"/>
  <c r="CM109" i="81"/>
  <c r="T50" i="67"/>
  <c r="M126" i="39"/>
  <c r="AU160" i="11"/>
  <c r="AK143" i="11"/>
  <c r="AI143" i="11"/>
  <c r="AJ126" i="11"/>
  <c r="CL126" i="80"/>
  <c r="CA12" i="81"/>
  <c r="U37" i="67"/>
  <c r="BF69" i="81"/>
  <c r="CN92" i="81"/>
  <c r="K50" i="67"/>
  <c r="H52" i="56"/>
  <c r="Z50" i="67"/>
  <c r="CU126" i="81"/>
  <c r="AJ41" i="56"/>
  <c r="S37" i="67"/>
  <c r="F38" i="56"/>
  <c r="H49" i="67"/>
  <c r="G41" i="67"/>
  <c r="AM5" i="34"/>
  <c r="X51" i="67"/>
  <c r="CD12" i="81"/>
  <c r="CJ126" i="80"/>
  <c r="CA109" i="81"/>
  <c r="BZ12" i="81"/>
  <c r="M44" i="55"/>
  <c r="Y51" i="67"/>
  <c r="CP126" i="81"/>
  <c r="C45" i="56"/>
  <c r="CQ8" i="81"/>
  <c r="D48" i="67"/>
  <c r="L52" i="67"/>
  <c r="I44" i="57"/>
  <c r="I44" i="56" s="1"/>
  <c r="CN126" i="81"/>
  <c r="CG109" i="81"/>
  <c r="I4" i="34"/>
  <c r="CL92" i="81"/>
  <c r="K48" i="67"/>
  <c r="K45" i="67"/>
  <c r="H41" i="57"/>
  <c r="H41" i="56" s="1"/>
  <c r="F53" i="67"/>
  <c r="H40" i="67"/>
  <c r="BY12" i="81"/>
  <c r="E32" i="56"/>
  <c r="AJ46" i="67"/>
  <c r="M41" i="57"/>
  <c r="M41" i="56" s="1"/>
  <c r="AC49" i="56"/>
  <c r="BJ143" i="11"/>
  <c r="H14" i="34"/>
  <c r="C53" i="39"/>
  <c r="AL5" i="34"/>
  <c r="CR92" i="81"/>
  <c r="CD126" i="81"/>
  <c r="E39" i="67"/>
  <c r="CL109" i="81"/>
  <c r="AG42" i="67"/>
  <c r="N160" i="11"/>
  <c r="J160" i="11"/>
  <c r="DE8" i="81"/>
  <c r="AE37" i="67"/>
  <c r="AJ49" i="67"/>
  <c r="CW126" i="81"/>
  <c r="W52" i="67"/>
  <c r="CR12" i="81"/>
  <c r="CW8" i="81"/>
  <c r="X39" i="67"/>
  <c r="DC126" i="80"/>
  <c r="CY109" i="81"/>
  <c r="BY126" i="81"/>
  <c r="BX126" i="81" s="1"/>
  <c r="T12" i="34"/>
  <c r="CN109" i="81"/>
  <c r="S46" i="67"/>
  <c r="F39" i="67"/>
  <c r="H160" i="11"/>
  <c r="DB126" i="80"/>
  <c r="AG43" i="67"/>
  <c r="U33" i="67"/>
  <c r="DB12" i="81"/>
  <c r="CO126" i="81"/>
  <c r="B32" i="56"/>
  <c r="Y39" i="67"/>
  <c r="CP109" i="81"/>
  <c r="CS109" i="81"/>
  <c r="AB38" i="67"/>
  <c r="AG45" i="67"/>
  <c r="AJ38" i="67"/>
  <c r="L53" i="39"/>
  <c r="AI53" i="67"/>
  <c r="L126" i="11"/>
  <c r="BZ126" i="81"/>
  <c r="AH143" i="11"/>
  <c r="D52" i="67"/>
  <c r="S13" i="34"/>
  <c r="CK64" i="11"/>
  <c r="F42" i="67"/>
  <c r="CO109" i="81"/>
  <c r="AF50" i="67"/>
  <c r="CM126" i="81"/>
  <c r="CC109" i="81"/>
  <c r="AD50" i="56"/>
  <c r="AJ48" i="67"/>
  <c r="AI69" i="81"/>
  <c r="BV69" i="81"/>
  <c r="L9" i="81"/>
  <c r="B43" i="67"/>
  <c r="O25" i="39"/>
  <c r="T37" i="67"/>
  <c r="BU69" i="81"/>
  <c r="O121" i="39"/>
  <c r="CQ92" i="81"/>
  <c r="DC92" i="81"/>
  <c r="J41" i="57"/>
  <c r="J41" i="56" s="1"/>
  <c r="M50" i="67"/>
  <c r="E44" i="55"/>
  <c r="CT12" i="81"/>
  <c r="CS126" i="81"/>
  <c r="N67" i="55"/>
  <c r="AI9" i="81"/>
  <c r="AJ42" i="67"/>
  <c r="CP92" i="81"/>
  <c r="DF8" i="81"/>
  <c r="Z42" i="67"/>
  <c r="CM92" i="81"/>
  <c r="D44" i="55"/>
  <c r="CK49" i="11"/>
  <c r="CL126" i="81"/>
  <c r="AC37" i="67"/>
  <c r="Z40" i="67"/>
  <c r="Y14" i="34"/>
  <c r="BH160" i="11"/>
  <c r="I44" i="55"/>
  <c r="M41" i="67"/>
  <c r="AB33" i="67"/>
  <c r="AF41" i="56"/>
  <c r="D45" i="67"/>
  <c r="W32" i="67"/>
  <c r="L37" i="67"/>
  <c r="I33" i="67"/>
  <c r="B38" i="67"/>
  <c r="G37" i="67"/>
  <c r="B38" i="56"/>
  <c r="W37" i="67"/>
  <c r="V143" i="11"/>
  <c r="B42" i="57"/>
  <c r="B42" i="56" s="1"/>
  <c r="M39" i="56"/>
  <c r="E44" i="57"/>
  <c r="E44" i="56" s="1"/>
  <c r="K37" i="67"/>
  <c r="CV92" i="81"/>
  <c r="AJ5" i="34"/>
  <c r="AW5" i="34" s="1"/>
  <c r="AG25" i="56"/>
  <c r="CR126" i="81"/>
  <c r="D126" i="39"/>
  <c r="BF126" i="11"/>
  <c r="CU92" i="81"/>
  <c r="X49" i="67"/>
  <c r="CK50" i="11"/>
  <c r="F43" i="67"/>
  <c r="BI126" i="11"/>
  <c r="G44" i="56"/>
  <c r="N64" i="55"/>
  <c r="W38" i="67"/>
  <c r="J53" i="39"/>
  <c r="AH49" i="67"/>
  <c r="AH44" i="67"/>
  <c r="AG12" i="34"/>
  <c r="AX143" i="11"/>
  <c r="AF32" i="67"/>
  <c r="DF126" i="80"/>
  <c r="AT126" i="11"/>
  <c r="DE126" i="81"/>
  <c r="AE38" i="56"/>
  <c r="L44" i="55"/>
  <c r="T33" i="67"/>
  <c r="BH9" i="81"/>
  <c r="CU109" i="81"/>
  <c r="F43" i="55"/>
  <c r="CV126" i="81"/>
  <c r="AF45" i="67"/>
  <c r="AB42" i="67"/>
  <c r="P49" i="67"/>
  <c r="W51" i="67"/>
  <c r="L160" i="11"/>
  <c r="DG8" i="81"/>
  <c r="K126" i="39"/>
  <c r="H69" i="81"/>
  <c r="O65" i="59"/>
  <c r="CX45" i="11"/>
  <c r="L33" i="67"/>
  <c r="BK143" i="11"/>
  <c r="B43" i="57"/>
  <c r="B43" i="56" s="1"/>
  <c r="CT126" i="80"/>
  <c r="E51" i="67"/>
  <c r="AH37" i="56"/>
  <c r="J50" i="67"/>
  <c r="V48" i="67"/>
  <c r="G160" i="11"/>
  <c r="G14" i="34"/>
  <c r="AI126" i="11"/>
  <c r="AK4" i="34"/>
  <c r="B41" i="55"/>
  <c r="M42" i="57"/>
  <c r="M42" i="56" s="1"/>
  <c r="BR69" i="81"/>
  <c r="AA12" i="34"/>
  <c r="K43" i="67"/>
  <c r="V51" i="67"/>
  <c r="R51" i="67"/>
  <c r="J40" i="67"/>
  <c r="AH43" i="67"/>
  <c r="Y32" i="67"/>
  <c r="D37" i="67"/>
  <c r="Y44" i="67"/>
  <c r="X32" i="67"/>
  <c r="I51" i="67"/>
  <c r="BT69" i="81"/>
  <c r="G43" i="57"/>
  <c r="G43" i="56" s="1"/>
  <c r="Z46" i="67"/>
  <c r="Q46" i="67"/>
  <c r="V33" i="67"/>
  <c r="M12" i="34"/>
  <c r="AF46" i="67"/>
  <c r="J50" i="56"/>
  <c r="K51" i="67"/>
  <c r="Z38" i="67"/>
  <c r="P45" i="67"/>
  <c r="R38" i="67"/>
  <c r="AH42" i="56"/>
  <c r="R42" i="67"/>
  <c r="V40" i="56"/>
  <c r="J42" i="59" s="1"/>
  <c r="V40" i="67"/>
  <c r="T51" i="67"/>
  <c r="CI109" i="81"/>
  <c r="H48" i="67"/>
  <c r="M49" i="67"/>
  <c r="AP143" i="11"/>
  <c r="L44" i="57"/>
  <c r="L44" i="56" s="1"/>
  <c r="AU126" i="11"/>
  <c r="CE12" i="81"/>
  <c r="I50" i="67"/>
  <c r="J48" i="56"/>
  <c r="AK69" i="81"/>
  <c r="CE126" i="80"/>
  <c r="H48" i="56"/>
  <c r="CA92" i="81"/>
  <c r="AD52" i="67"/>
  <c r="U45" i="67"/>
  <c r="BL69" i="81"/>
  <c r="N52" i="55"/>
  <c r="C9" i="81"/>
  <c r="CI12" i="81"/>
  <c r="C43" i="67"/>
  <c r="L37" i="39"/>
  <c r="H50" i="67"/>
  <c r="AK9" i="81"/>
  <c r="BO160" i="11"/>
  <c r="AF14" i="34"/>
  <c r="Z45" i="67"/>
  <c r="J46" i="67"/>
  <c r="K33" i="67"/>
  <c r="G37" i="39"/>
  <c r="S50" i="67"/>
  <c r="Y33" i="67"/>
  <c r="Q40" i="67"/>
  <c r="Z69" i="81"/>
  <c r="AS160" i="11"/>
  <c r="J14" i="34"/>
  <c r="D43" i="56"/>
  <c r="M33" i="67"/>
  <c r="M112" i="39"/>
  <c r="I38" i="67"/>
  <c r="AP126" i="11"/>
  <c r="M32" i="56"/>
  <c r="R143" i="11"/>
  <c r="H40" i="56"/>
  <c r="I43" i="57"/>
  <c r="I43" i="56" s="1"/>
  <c r="AT143" i="11"/>
  <c r="G49" i="67"/>
  <c r="U44" i="67"/>
  <c r="J51" i="67"/>
  <c r="L39" i="67"/>
  <c r="CS126" i="80"/>
  <c r="CX49" i="11"/>
  <c r="O46" i="39"/>
  <c r="N50" i="55"/>
  <c r="H49" i="56"/>
  <c r="I43" i="67"/>
  <c r="BP126" i="11"/>
  <c r="M32" i="67"/>
  <c r="CC126" i="80"/>
  <c r="Q39" i="67"/>
  <c r="O101" i="39"/>
  <c r="R101" i="39" s="1"/>
  <c r="CX38" i="11"/>
  <c r="D44" i="57"/>
  <c r="D44" i="56" s="1"/>
  <c r="H42" i="55"/>
  <c r="Y43" i="67"/>
  <c r="AZ12" i="81"/>
  <c r="D43" i="55"/>
  <c r="E37" i="67"/>
  <c r="Z13" i="34"/>
  <c r="C44" i="57"/>
  <c r="C44" i="56" s="1"/>
  <c r="BR143" i="11"/>
  <c r="W49" i="67"/>
  <c r="F46" i="67"/>
  <c r="L38" i="67"/>
  <c r="CB92" i="81"/>
  <c r="DD126" i="80"/>
  <c r="O115" i="39"/>
  <c r="CZ12" i="81"/>
  <c r="F49" i="67"/>
  <c r="Q43" i="67"/>
  <c r="P44" i="67"/>
  <c r="V38" i="67"/>
  <c r="L41" i="57"/>
  <c r="L41" i="56" s="1"/>
  <c r="R37" i="67"/>
  <c r="F51" i="67"/>
  <c r="CZ92" i="81"/>
  <c r="DD109" i="81"/>
  <c r="AW143" i="11"/>
  <c r="N33" i="50"/>
  <c r="AI5" i="34"/>
  <c r="CF126" i="80"/>
  <c r="F44" i="55"/>
  <c r="AF4" i="34"/>
  <c r="AF4" i="60"/>
  <c r="C44" i="55"/>
  <c r="F50" i="67"/>
  <c r="J143" i="11"/>
  <c r="F9" i="81"/>
  <c r="AG143" i="11"/>
  <c r="I53" i="39"/>
  <c r="K38" i="67"/>
  <c r="CO12" i="81"/>
  <c r="M44" i="57"/>
  <c r="M44" i="56" s="1"/>
  <c r="J32" i="67"/>
  <c r="J39" i="67"/>
  <c r="C41" i="57"/>
  <c r="C41" i="56" s="1"/>
  <c r="K112" i="39"/>
  <c r="M53" i="67"/>
  <c r="Z37" i="67"/>
  <c r="S52" i="67"/>
  <c r="CZ126" i="80"/>
  <c r="BZ126" i="80"/>
  <c r="U46" i="67"/>
  <c r="CG126" i="81"/>
  <c r="D49" i="67"/>
  <c r="CX32" i="11"/>
  <c r="BS126" i="11"/>
  <c r="CU12" i="81"/>
  <c r="AT160" i="11"/>
  <c r="D53" i="67"/>
  <c r="K52" i="67"/>
  <c r="AD49" i="67"/>
  <c r="CE92" i="81"/>
  <c r="X38" i="67"/>
  <c r="U69" i="81"/>
  <c r="CT8" i="81"/>
  <c r="AJ12" i="34"/>
  <c r="Y45" i="67"/>
  <c r="AF33" i="67"/>
  <c r="AR29" i="34"/>
  <c r="X37" i="67"/>
  <c r="H37" i="67"/>
  <c r="AM12" i="34"/>
  <c r="CX48" i="11"/>
  <c r="CH109" i="81"/>
  <c r="U9" i="81"/>
  <c r="DD12" i="81"/>
  <c r="E5" i="34"/>
  <c r="N126" i="39"/>
  <c r="H44" i="57"/>
  <c r="H44" i="56" s="1"/>
  <c r="CX53" i="11"/>
  <c r="CX52" i="11"/>
  <c r="W50" i="67"/>
  <c r="AH12" i="34"/>
  <c r="AE46" i="67"/>
  <c r="T43" i="67"/>
  <c r="F126" i="39"/>
  <c r="L46" i="67"/>
  <c r="N65" i="55"/>
  <c r="CS12" i="81"/>
  <c r="AI44" i="67"/>
  <c r="G112" i="39"/>
  <c r="X44" i="67"/>
  <c r="G126" i="39"/>
  <c r="I49" i="67"/>
  <c r="E50" i="67"/>
  <c r="AC48" i="67"/>
  <c r="G44" i="55"/>
  <c r="DA126" i="80"/>
  <c r="I12" i="34"/>
  <c r="AR126" i="11"/>
  <c r="V39" i="67"/>
  <c r="S41" i="67"/>
  <c r="S38" i="56"/>
  <c r="G48" i="59" s="1"/>
  <c r="S38" i="67"/>
  <c r="S42" i="67"/>
  <c r="C43" i="57"/>
  <c r="C43" i="56" s="1"/>
  <c r="C43" i="55"/>
  <c r="S32" i="67"/>
  <c r="O54" i="39"/>
  <c r="H43" i="67"/>
  <c r="O34" i="39"/>
  <c r="B52" i="67"/>
  <c r="N58" i="55"/>
  <c r="N63" i="55"/>
  <c r="CZ8" i="81"/>
  <c r="CB12" i="81"/>
  <c r="W13" i="34"/>
  <c r="Q45" i="67"/>
  <c r="U43" i="67"/>
  <c r="CW12" i="81"/>
  <c r="B39" i="67"/>
  <c r="AJ39" i="67"/>
  <c r="L43" i="57"/>
  <c r="L43" i="56" s="1"/>
  <c r="W43" i="67"/>
  <c r="N51" i="55"/>
  <c r="E112" i="39"/>
  <c r="I112" i="39"/>
  <c r="F37" i="67"/>
  <c r="W42" i="67"/>
  <c r="S33" i="67"/>
  <c r="S43" i="67"/>
  <c r="W41" i="67"/>
  <c r="W33" i="67"/>
  <c r="W53" i="56"/>
  <c r="K64" i="59" s="1"/>
  <c r="W53" i="67"/>
  <c r="AI38" i="67"/>
  <c r="H53" i="67"/>
  <c r="AG37" i="67"/>
  <c r="AG37" i="56"/>
  <c r="K32" i="67"/>
  <c r="BO9" i="81"/>
  <c r="V13" i="34"/>
  <c r="CK38" i="11"/>
  <c r="Y40" i="67"/>
  <c r="O12" i="34"/>
  <c r="AX126" i="11"/>
  <c r="O29" i="39"/>
  <c r="D40" i="67"/>
  <c r="CB109" i="81"/>
  <c r="T39" i="67"/>
  <c r="B40" i="67"/>
  <c r="N33" i="55"/>
  <c r="N32" i="55"/>
  <c r="DC12" i="81"/>
  <c r="U32" i="67"/>
  <c r="O109" i="39"/>
  <c r="R109" i="39" s="1"/>
  <c r="N39" i="55"/>
  <c r="N33" i="49"/>
  <c r="D160" i="11"/>
  <c r="V44" i="67"/>
  <c r="P37" i="67"/>
  <c r="R50" i="56"/>
  <c r="F58" i="59" s="1"/>
  <c r="R50" i="67"/>
  <c r="O51" i="67"/>
  <c r="R46" i="67"/>
  <c r="W46" i="56"/>
  <c r="K52" i="59" s="1"/>
  <c r="W46" i="67"/>
  <c r="N14" i="34"/>
  <c r="AW160" i="11"/>
  <c r="F32" i="56"/>
  <c r="F32" i="67"/>
  <c r="S25" i="56"/>
  <c r="M45" i="67"/>
  <c r="M45" i="56"/>
  <c r="P41" i="67"/>
  <c r="B37" i="56"/>
  <c r="B37" i="67"/>
  <c r="L25" i="56"/>
  <c r="W39" i="56"/>
  <c r="K24" i="59" s="1"/>
  <c r="W39" i="67"/>
  <c r="S51" i="56"/>
  <c r="G63" i="59" s="1"/>
  <c r="S51" i="67"/>
  <c r="Z33" i="67"/>
  <c r="V45" i="67"/>
  <c r="O116" i="39"/>
  <c r="N52" i="50"/>
  <c r="N112" i="39"/>
  <c r="N45" i="49"/>
  <c r="N51" i="50"/>
  <c r="T32" i="67"/>
  <c r="BI9" i="81"/>
  <c r="CR126" i="80"/>
  <c r="CN12" i="81"/>
  <c r="H112" i="39"/>
  <c r="K69" i="81"/>
  <c r="B44" i="57"/>
  <c r="B44" i="56" s="1"/>
  <c r="AF49" i="67"/>
  <c r="C32" i="67"/>
  <c r="N44" i="50"/>
  <c r="H37" i="39"/>
  <c r="X46" i="56"/>
  <c r="L52" i="59" s="1"/>
  <c r="X46" i="67"/>
  <c r="G51" i="67"/>
  <c r="AY126" i="11"/>
  <c r="P12" i="34"/>
  <c r="D38" i="56"/>
  <c r="D38" i="67"/>
  <c r="T40" i="56"/>
  <c r="H42" i="59" s="1"/>
  <c r="T40" i="67"/>
  <c r="T41" i="67"/>
  <c r="AD42" i="67"/>
  <c r="AD42" i="56"/>
  <c r="W25" i="56"/>
  <c r="S39" i="56"/>
  <c r="G24" i="59" s="1"/>
  <c r="S39" i="67"/>
  <c r="X33" i="56"/>
  <c r="L36" i="59" s="1"/>
  <c r="X33" i="67"/>
  <c r="T38" i="67"/>
  <c r="G50" i="56"/>
  <c r="N50" i="50"/>
  <c r="O25" i="56"/>
  <c r="W44" i="67"/>
  <c r="X43" i="67"/>
  <c r="R45" i="67"/>
  <c r="S44" i="67"/>
  <c r="L51" i="67"/>
  <c r="J4" i="34"/>
  <c r="O84" i="39"/>
  <c r="R84" i="39" s="1"/>
  <c r="N25" i="55"/>
  <c r="CX46" i="11"/>
  <c r="C37" i="67"/>
  <c r="G45" i="67"/>
  <c r="CU126" i="80"/>
  <c r="O103" i="39"/>
  <c r="R103" i="39" s="1"/>
  <c r="Z14" i="34"/>
  <c r="BI160" i="11"/>
  <c r="AC25" i="56"/>
  <c r="X41" i="67"/>
  <c r="M48" i="56"/>
  <c r="M5" i="56" s="1"/>
  <c r="E33" i="67"/>
  <c r="AR143" i="11"/>
  <c r="I13" i="34"/>
  <c r="AC46" i="67"/>
  <c r="R33" i="67"/>
  <c r="CD92" i="81"/>
  <c r="AL12" i="34"/>
  <c r="O110" i="39"/>
  <c r="R110" i="39" s="1"/>
  <c r="N37" i="39"/>
  <c r="N37" i="55"/>
  <c r="Q32" i="67"/>
  <c r="X45" i="67"/>
  <c r="O100" i="39"/>
  <c r="R100" i="39" s="1"/>
  <c r="T46" i="67"/>
  <c r="G32" i="67"/>
  <c r="N40" i="49"/>
  <c r="M37" i="39"/>
  <c r="O26" i="39"/>
  <c r="AB44" i="56"/>
  <c r="AB44" i="67"/>
  <c r="B33" i="67"/>
  <c r="BF160" i="11"/>
  <c r="W14" i="34"/>
  <c r="L49" i="67"/>
  <c r="K49" i="56"/>
  <c r="K49" i="67"/>
  <c r="T44" i="67"/>
  <c r="C51" i="56"/>
  <c r="C51" i="67"/>
  <c r="E40" i="67"/>
  <c r="H32" i="67"/>
  <c r="E25" i="56"/>
  <c r="K44" i="57"/>
  <c r="K44" i="56" s="1"/>
  <c r="K44" i="55"/>
  <c r="D43" i="67"/>
  <c r="Y38" i="67"/>
  <c r="BU126" i="11"/>
  <c r="O44" i="39"/>
  <c r="V37" i="67"/>
  <c r="CJ92" i="81"/>
  <c r="I37" i="39"/>
  <c r="Q44" i="67"/>
  <c r="CP12" i="81"/>
  <c r="N32" i="49"/>
  <c r="AC45" i="56"/>
  <c r="AC45" i="67"/>
  <c r="AC41" i="67"/>
  <c r="AC41" i="56"/>
  <c r="J44" i="57"/>
  <c r="J44" i="56" s="1"/>
  <c r="K44" i="67"/>
  <c r="M38" i="67"/>
  <c r="AC43" i="67"/>
  <c r="J44" i="55"/>
  <c r="CH126" i="81"/>
  <c r="L50" i="67"/>
  <c r="W40" i="67"/>
  <c r="U38" i="67"/>
  <c r="S40" i="67"/>
  <c r="O20" i="39"/>
  <c r="CH126" i="80"/>
  <c r="CA126" i="81"/>
  <c r="F37" i="39"/>
  <c r="O95" i="39"/>
  <c r="R95" i="39" s="1"/>
  <c r="U40" i="67"/>
  <c r="CX44" i="11"/>
  <c r="AG41" i="56"/>
  <c r="AG41" i="67"/>
  <c r="L53" i="67"/>
  <c r="J37" i="67"/>
  <c r="L43" i="67"/>
  <c r="D50" i="67"/>
  <c r="O49" i="56"/>
  <c r="C62" i="59" s="1"/>
  <c r="O49" i="67"/>
  <c r="B44" i="67"/>
  <c r="G48" i="67"/>
  <c r="O50" i="56"/>
  <c r="C58" i="59" s="1"/>
  <c r="O50" i="67"/>
  <c r="N44" i="54"/>
  <c r="N38" i="55"/>
  <c r="CM12" i="81"/>
  <c r="U39" i="67"/>
  <c r="AB43" i="67"/>
  <c r="M126" i="11"/>
  <c r="O4" i="34"/>
  <c r="H12" i="34"/>
  <c r="AQ126" i="11"/>
  <c r="AE25" i="56"/>
  <c r="G33" i="67"/>
  <c r="J44" i="67"/>
  <c r="AG40" i="56"/>
  <c r="AG40" i="67"/>
  <c r="J33" i="67"/>
  <c r="H39" i="67"/>
  <c r="C39" i="67"/>
  <c r="N42" i="54"/>
  <c r="AJ50" i="56"/>
  <c r="AJ50" i="67"/>
  <c r="Y53" i="67"/>
  <c r="Y49" i="67"/>
  <c r="AG38" i="67"/>
  <c r="AE51" i="67"/>
  <c r="AE51" i="56"/>
  <c r="BO126" i="11"/>
  <c r="AF12" i="34"/>
  <c r="AG49" i="56"/>
  <c r="AG49" i="67"/>
  <c r="F112" i="39"/>
  <c r="K37" i="39"/>
  <c r="M43" i="67"/>
  <c r="V41" i="67"/>
  <c r="O48" i="56"/>
  <c r="C56" i="59" s="1"/>
  <c r="U25" i="56"/>
  <c r="Y37" i="56"/>
  <c r="M47" i="59" s="1"/>
  <c r="Y37" i="67"/>
  <c r="Z44" i="67"/>
  <c r="AB49" i="56"/>
  <c r="AB49" i="67"/>
  <c r="AK37" i="34"/>
  <c r="B50" i="67"/>
  <c r="T51" i="56"/>
  <c r="H63" i="59" s="1"/>
  <c r="U13" i="34"/>
  <c r="BD143" i="11"/>
  <c r="Z160" i="11"/>
  <c r="Y52" i="56"/>
  <c r="M60" i="59" s="1"/>
  <c r="Y52" i="67"/>
  <c r="W48" i="56"/>
  <c r="K56" i="59" s="1"/>
  <c r="R49" i="56"/>
  <c r="F62" i="59" s="1"/>
  <c r="Q42" i="67"/>
  <c r="V32" i="56"/>
  <c r="J34" i="59" s="1"/>
  <c r="V32" i="67"/>
  <c r="E42" i="67"/>
  <c r="N41" i="50"/>
  <c r="N41" i="67" s="1"/>
  <c r="O102" i="39"/>
  <c r="R102" i="39" s="1"/>
  <c r="N46" i="55"/>
  <c r="O128" i="39"/>
  <c r="N59" i="55"/>
  <c r="CC12" i="81"/>
  <c r="O42" i="39"/>
  <c r="O8" i="81"/>
  <c r="O9" i="81" s="1"/>
  <c r="BH143" i="11"/>
  <c r="Y13" i="34"/>
  <c r="I25" i="56"/>
  <c r="O52" i="56"/>
  <c r="C60" i="59" s="1"/>
  <c r="AA52" i="50"/>
  <c r="Q52" i="56"/>
  <c r="E60" i="59" s="1"/>
  <c r="Q52" i="67"/>
  <c r="AH45" i="67"/>
  <c r="M51" i="67"/>
  <c r="Q51" i="56"/>
  <c r="E63" i="59" s="1"/>
  <c r="Q51" i="67"/>
  <c r="K43" i="57"/>
  <c r="K43" i="56" s="1"/>
  <c r="K43" i="55"/>
  <c r="C44" i="67"/>
  <c r="AC12" i="34"/>
  <c r="BL126" i="11"/>
  <c r="S48" i="56"/>
  <c r="G56" i="59" s="1"/>
  <c r="Y12" i="34"/>
  <c r="BH126" i="11"/>
  <c r="Q41" i="67"/>
  <c r="U41" i="67"/>
  <c r="N57" i="55"/>
  <c r="AH50" i="56"/>
  <c r="AH50" i="67"/>
  <c r="L32" i="56"/>
  <c r="L32" i="67"/>
  <c r="BG126" i="11"/>
  <c r="X12" i="34"/>
  <c r="U52" i="56"/>
  <c r="I60" i="59" s="1"/>
  <c r="U52" i="67"/>
  <c r="L40" i="67"/>
  <c r="Y42" i="67"/>
  <c r="Q48" i="56"/>
  <c r="E56" i="59" s="1"/>
  <c r="Q48" i="67"/>
  <c r="U49" i="67"/>
  <c r="U49" i="56"/>
  <c r="I62" i="59" s="1"/>
  <c r="F13" i="34"/>
  <c r="AO143" i="11"/>
  <c r="J43" i="57"/>
  <c r="J43" i="56" s="1"/>
  <c r="Z48" i="56"/>
  <c r="N56" i="59" s="1"/>
  <c r="Z48" i="67"/>
  <c r="R41" i="67"/>
  <c r="Z41" i="67"/>
  <c r="BE126" i="11"/>
  <c r="V12" i="34"/>
  <c r="BD126" i="11"/>
  <c r="U12" i="34"/>
  <c r="AA9" i="81"/>
  <c r="AA69" i="81"/>
  <c r="Q25" i="56"/>
  <c r="J112" i="39"/>
  <c r="N46" i="49"/>
  <c r="AL20" i="34"/>
  <c r="AL4" i="60"/>
  <c r="M43" i="57"/>
  <c r="M43" i="56" s="1"/>
  <c r="BA126" i="11"/>
  <c r="R12" i="34"/>
  <c r="P51" i="56"/>
  <c r="D63" i="59" s="1"/>
  <c r="AA51" i="50"/>
  <c r="U42" i="67"/>
  <c r="U48" i="56"/>
  <c r="I56" i="59" s="1"/>
  <c r="U51" i="56"/>
  <c r="I63" i="59" s="1"/>
  <c r="U51" i="67"/>
  <c r="Z52" i="56"/>
  <c r="N60" i="59" s="1"/>
  <c r="Z52" i="67"/>
  <c r="AB40" i="56"/>
  <c r="AB40" i="67"/>
  <c r="AE39" i="67"/>
  <c r="AE39" i="56"/>
  <c r="Y41" i="67"/>
  <c r="U53" i="56"/>
  <c r="I64" i="59" s="1"/>
  <c r="U53" i="67"/>
  <c r="Y25" i="56"/>
  <c r="AF42" i="56"/>
  <c r="AF42" i="67"/>
  <c r="J43" i="67"/>
  <c r="P25" i="56"/>
  <c r="AA25" i="50"/>
  <c r="R40" i="56"/>
  <c r="F42" i="59" s="1"/>
  <c r="R40" i="67"/>
  <c r="F42" i="55"/>
  <c r="F42" i="57"/>
  <c r="F42" i="56" s="1"/>
  <c r="BJ69" i="81"/>
  <c r="BJ9" i="81"/>
  <c r="V49" i="56"/>
  <c r="J62" i="59" s="1"/>
  <c r="Q49" i="56"/>
  <c r="E62" i="59" s="1"/>
  <c r="Q49" i="67"/>
  <c r="AA49" i="50"/>
  <c r="Q53" i="56"/>
  <c r="E64" i="59" s="1"/>
  <c r="AA53" i="50"/>
  <c r="K160" i="11"/>
  <c r="X42" i="67"/>
  <c r="R52" i="56"/>
  <c r="F60" i="59" s="1"/>
  <c r="R52" i="67"/>
  <c r="X4" i="34"/>
  <c r="V126" i="11"/>
  <c r="U50" i="67"/>
  <c r="R49" i="67"/>
  <c r="AA49" i="49"/>
  <c r="R53" i="67"/>
  <c r="AA53" i="49"/>
  <c r="W48" i="67"/>
  <c r="AA44" i="49"/>
  <c r="P51" i="67"/>
  <c r="AA51" i="49"/>
  <c r="D42" i="55"/>
  <c r="AE13" i="34"/>
  <c r="BN143" i="11"/>
  <c r="I42" i="57"/>
  <c r="I42" i="56" s="1"/>
  <c r="AB46" i="56"/>
  <c r="AB46" i="67"/>
  <c r="M46" i="67"/>
  <c r="G39" i="67"/>
  <c r="AH5" i="34"/>
  <c r="AF143" i="11"/>
  <c r="Z49" i="67"/>
  <c r="AF52" i="67"/>
  <c r="AF52" i="56"/>
  <c r="AE45" i="56"/>
  <c r="AE45" i="67"/>
  <c r="AF40" i="56"/>
  <c r="AF40" i="67"/>
  <c r="AI40" i="56"/>
  <c r="AI40" i="67"/>
  <c r="AF43" i="67"/>
  <c r="AD32" i="67"/>
  <c r="AH32" i="56"/>
  <c r="I37" i="67"/>
  <c r="R160" i="11"/>
  <c r="AA38" i="49"/>
  <c r="Q38" i="67"/>
  <c r="AA43" i="49"/>
  <c r="P43" i="67"/>
  <c r="Y48" i="56"/>
  <c r="M56" i="59" s="1"/>
  <c r="AA48" i="50"/>
  <c r="Y48" i="67"/>
  <c r="N45" i="50"/>
  <c r="B45" i="56"/>
  <c r="C126" i="39"/>
  <c r="O127" i="39"/>
  <c r="AT29" i="34"/>
  <c r="AH37" i="34"/>
  <c r="AU37" i="34" s="1"/>
  <c r="BO143" i="11"/>
  <c r="AF13" i="34"/>
  <c r="K42" i="57"/>
  <c r="K42" i="56" s="1"/>
  <c r="K42" i="67"/>
  <c r="AE32" i="67"/>
  <c r="AE32" i="56"/>
  <c r="E46" i="67"/>
  <c r="AE12" i="34"/>
  <c r="BN126" i="11"/>
  <c r="G46" i="56"/>
  <c r="G46" i="67"/>
  <c r="H126" i="39"/>
  <c r="AI32" i="67"/>
  <c r="I46" i="67"/>
  <c r="N56" i="55"/>
  <c r="H13" i="34"/>
  <c r="AQ143" i="11"/>
  <c r="G143" i="11"/>
  <c r="I5" i="34"/>
  <c r="H5" i="34"/>
  <c r="F143" i="11"/>
  <c r="L13" i="34"/>
  <c r="AU143" i="11"/>
  <c r="K53" i="56"/>
  <c r="K53" i="67"/>
  <c r="O118" i="39"/>
  <c r="O94" i="39"/>
  <c r="R94" i="39" s="1"/>
  <c r="E43" i="57"/>
  <c r="E43" i="56" s="1"/>
  <c r="N43" i="54"/>
  <c r="AA143" i="11"/>
  <c r="AC5" i="34"/>
  <c r="Q9" i="81"/>
  <c r="Q69" i="81"/>
  <c r="AB12" i="81"/>
  <c r="AB109" i="81"/>
  <c r="AD9" i="81"/>
  <c r="AD69" i="81"/>
  <c r="O28" i="39"/>
  <c r="E13" i="34"/>
  <c r="AN143" i="11"/>
  <c r="DA12" i="81"/>
  <c r="AE69" i="81"/>
  <c r="AE9" i="81"/>
  <c r="AV69" i="81"/>
  <c r="AV9" i="81"/>
  <c r="CG8" i="81"/>
  <c r="C160" i="11"/>
  <c r="AD37" i="34"/>
  <c r="AA40" i="50"/>
  <c r="O40" i="56"/>
  <c r="C42" i="59" s="1"/>
  <c r="CP8" i="81"/>
  <c r="BE69" i="81"/>
  <c r="BE9" i="81"/>
  <c r="T42" i="67"/>
  <c r="P38" i="56"/>
  <c r="D48" i="59" s="1"/>
  <c r="P38" i="67"/>
  <c r="AC13" i="34"/>
  <c r="BL143" i="11"/>
  <c r="AJ4" i="34"/>
  <c r="AH126" i="11"/>
  <c r="AG4" i="34"/>
  <c r="AE126" i="11"/>
  <c r="CC8" i="81"/>
  <c r="AR9" i="81"/>
  <c r="AR69" i="81"/>
  <c r="C112" i="39"/>
  <c r="O113" i="39"/>
  <c r="C49" i="56"/>
  <c r="C49" i="67"/>
  <c r="N49" i="50"/>
  <c r="F4" i="34"/>
  <c r="D126" i="11"/>
  <c r="E14" i="34"/>
  <c r="AN160" i="11"/>
  <c r="AA33" i="50"/>
  <c r="O33" i="56"/>
  <c r="C36" i="59" s="1"/>
  <c r="O33" i="67"/>
  <c r="BB126" i="11"/>
  <c r="S12" i="34"/>
  <c r="X69" i="81"/>
  <c r="X9" i="81"/>
  <c r="T9" i="81"/>
  <c r="T69" i="81"/>
  <c r="P50" i="56"/>
  <c r="D58" i="59" s="1"/>
  <c r="AA50" i="50"/>
  <c r="P50" i="67"/>
  <c r="CX50" i="11"/>
  <c r="E52" i="67"/>
  <c r="N52" i="49"/>
  <c r="AE4" i="34"/>
  <c r="AC126" i="11"/>
  <c r="J37" i="39"/>
  <c r="F45" i="67"/>
  <c r="CJ12" i="81"/>
  <c r="P48" i="67"/>
  <c r="CX39" i="11"/>
  <c r="AA43" i="50"/>
  <c r="O43" i="67"/>
  <c r="CX43" i="11"/>
  <c r="BM10" i="81"/>
  <c r="BM92" i="81"/>
  <c r="U14" i="34"/>
  <c r="BD160" i="11"/>
  <c r="O32" i="67"/>
  <c r="AA32" i="49"/>
  <c r="U4" i="34"/>
  <c r="S126" i="11"/>
  <c r="T143" i="11"/>
  <c r="V5" i="34"/>
  <c r="AE53" i="56"/>
  <c r="AE53" i="67"/>
  <c r="AJ32" i="67"/>
  <c r="D41" i="67"/>
  <c r="D42" i="67"/>
  <c r="G41" i="57"/>
  <c r="G41" i="56" s="1"/>
  <c r="G41" i="55"/>
  <c r="F41" i="57"/>
  <c r="F41" i="56" s="1"/>
  <c r="AD39" i="56"/>
  <c r="AD39" i="67"/>
  <c r="R5" i="34"/>
  <c r="P143" i="11"/>
  <c r="AA5" i="34"/>
  <c r="Y143" i="11"/>
  <c r="Z5" i="34"/>
  <c r="X143" i="11"/>
  <c r="N40" i="55"/>
  <c r="G40" i="67"/>
  <c r="G40" i="56"/>
  <c r="AH51" i="56"/>
  <c r="AH51" i="67"/>
  <c r="AG33" i="67"/>
  <c r="S48" i="67"/>
  <c r="BK126" i="11"/>
  <c r="AB12" i="34"/>
  <c r="N45" i="55"/>
  <c r="AD40" i="56"/>
  <c r="AD40" i="67"/>
  <c r="J126" i="39"/>
  <c r="AI4" i="34"/>
  <c r="AG126" i="11"/>
  <c r="AL37" i="34"/>
  <c r="AX29" i="34"/>
  <c r="H43" i="57"/>
  <c r="H43" i="56" s="1"/>
  <c r="AB48" i="56"/>
  <c r="AB48" i="67"/>
  <c r="AB51" i="67"/>
  <c r="AB51" i="56"/>
  <c r="AI33" i="56"/>
  <c r="AI33" i="67"/>
  <c r="K46" i="67"/>
  <c r="AJ32" i="56"/>
  <c r="AC143" i="11"/>
  <c r="AE5" i="34"/>
  <c r="M48" i="67"/>
  <c r="E48" i="67"/>
  <c r="N39" i="49"/>
  <c r="CG12" i="81"/>
  <c r="AX9" i="81"/>
  <c r="CI8" i="81"/>
  <c r="AX69" i="81"/>
  <c r="C53" i="56"/>
  <c r="C53" i="67"/>
  <c r="N53" i="50"/>
  <c r="AO69" i="81"/>
  <c r="AO9" i="81"/>
  <c r="BZ8" i="81"/>
  <c r="M14" i="34"/>
  <c r="AV160" i="11"/>
  <c r="Q37" i="67"/>
  <c r="AA37" i="49"/>
  <c r="CX62" i="11"/>
  <c r="S69" i="81"/>
  <c r="S9" i="81"/>
  <c r="W69" i="81"/>
  <c r="W9" i="81"/>
  <c r="CR8" i="81"/>
  <c r="BG9" i="81"/>
  <c r="BG69" i="81"/>
  <c r="K52" i="56"/>
  <c r="P13" i="34"/>
  <c r="AY143" i="11"/>
  <c r="AG9" i="81"/>
  <c r="AG69" i="81"/>
  <c r="G5" i="34"/>
  <c r="E143" i="11"/>
  <c r="E9" i="81"/>
  <c r="E69" i="81"/>
  <c r="CK62" i="11"/>
  <c r="O117" i="39"/>
  <c r="O57" i="39"/>
  <c r="C56" i="39"/>
  <c r="AA45" i="49"/>
  <c r="AD13" i="60"/>
  <c r="AD21" i="60" s="1"/>
  <c r="AP21" i="60" s="1"/>
  <c r="R21" i="60"/>
  <c r="AA45" i="50"/>
  <c r="O45" i="56"/>
  <c r="AA45" i="56" s="1"/>
  <c r="O45" i="67"/>
  <c r="X13" i="34"/>
  <c r="BG143" i="11"/>
  <c r="CN8" i="81"/>
  <c r="BC9" i="81"/>
  <c r="BC69" i="81"/>
  <c r="B143" i="80"/>
  <c r="J52" i="67"/>
  <c r="J12" i="34"/>
  <c r="AS126" i="11"/>
  <c r="AC9" i="81"/>
  <c r="AC69" i="81"/>
  <c r="N53" i="49"/>
  <c r="B53" i="67"/>
  <c r="M52" i="67"/>
  <c r="AG51" i="67"/>
  <c r="H51" i="67"/>
  <c r="AF9" i="81"/>
  <c r="AF69" i="81"/>
  <c r="M4" i="34"/>
  <c r="K126" i="11"/>
  <c r="AD48" i="67"/>
  <c r="I44" i="67"/>
  <c r="E45" i="67"/>
  <c r="O40" i="39"/>
  <c r="B48" i="67"/>
  <c r="N48" i="50"/>
  <c r="B48" i="56"/>
  <c r="B5" i="56" s="1"/>
  <c r="N48" i="55"/>
  <c r="F12" i="34"/>
  <c r="AO126" i="11"/>
  <c r="CA8" i="81"/>
  <c r="AP9" i="81"/>
  <c r="AP69" i="81"/>
  <c r="H38" i="67"/>
  <c r="H38" i="56"/>
  <c r="N38" i="50"/>
  <c r="AW9" i="81"/>
  <c r="AW69" i="81"/>
  <c r="CH8" i="81"/>
  <c r="CX33" i="11"/>
  <c r="BK69" i="81"/>
  <c r="BK9" i="81"/>
  <c r="CV8" i="81"/>
  <c r="B143" i="81"/>
  <c r="AB50" i="67"/>
  <c r="O41" i="39"/>
  <c r="I48" i="67"/>
  <c r="N62" i="55"/>
  <c r="N37" i="49"/>
  <c r="AT9" i="81"/>
  <c r="AT69" i="81"/>
  <c r="CE8" i="81"/>
  <c r="AZ143" i="81"/>
  <c r="AM143" i="81" s="1"/>
  <c r="AH9" i="81"/>
  <c r="AH69" i="81"/>
  <c r="W5" i="34"/>
  <c r="U143" i="11"/>
  <c r="O37" i="56"/>
  <c r="C47" i="59" s="1"/>
  <c r="AA37" i="50"/>
  <c r="O37" i="67"/>
  <c r="AA41" i="50"/>
  <c r="AA41" i="67" s="1"/>
  <c r="O41" i="67"/>
  <c r="BM126" i="80"/>
  <c r="AM126" i="80" s="1"/>
  <c r="CX5" i="80"/>
  <c r="CX126" i="80" s="1"/>
  <c r="Y160" i="11"/>
  <c r="Z4" i="34"/>
  <c r="X126" i="11"/>
  <c r="R4" i="34"/>
  <c r="P126" i="11"/>
  <c r="V14" i="34"/>
  <c r="BE160" i="11"/>
  <c r="AR37" i="34"/>
  <c r="AB4" i="34"/>
  <c r="Z126" i="11"/>
  <c r="AE40" i="67"/>
  <c r="K40" i="67"/>
  <c r="K40" i="56"/>
  <c r="AH13" i="34"/>
  <c r="BQ143" i="11"/>
  <c r="BP143" i="11"/>
  <c r="AG13" i="34"/>
  <c r="J42" i="57"/>
  <c r="J42" i="56" s="1"/>
  <c r="I42" i="67"/>
  <c r="F41" i="67"/>
  <c r="AG32" i="56"/>
  <c r="AG32" i="67"/>
  <c r="AC4" i="34"/>
  <c r="AA126" i="11"/>
  <c r="R126" i="11"/>
  <c r="T4" i="34"/>
  <c r="AF48" i="56"/>
  <c r="AC44" i="56"/>
  <c r="AC44" i="67"/>
  <c r="AG52" i="56"/>
  <c r="AG52" i="67"/>
  <c r="AK13" i="34"/>
  <c r="BT143" i="11"/>
  <c r="B126" i="80"/>
  <c r="AK12" i="34"/>
  <c r="AF51" i="56"/>
  <c r="AF51" i="67"/>
  <c r="AM20" i="34"/>
  <c r="AM4" i="60"/>
  <c r="V4" i="34"/>
  <c r="T126" i="11"/>
  <c r="AB5" i="34"/>
  <c r="Z143" i="11"/>
  <c r="AA40" i="49"/>
  <c r="Y4" i="34"/>
  <c r="W126" i="11"/>
  <c r="O52" i="67"/>
  <c r="AA52" i="49"/>
  <c r="AM37" i="34"/>
  <c r="AY29" i="34"/>
  <c r="AE41" i="67"/>
  <c r="AE41" i="56"/>
  <c r="C42" i="57"/>
  <c r="C42" i="56" s="1"/>
  <c r="N42" i="50"/>
  <c r="N42" i="67" s="1"/>
  <c r="C42" i="67"/>
  <c r="G42" i="57"/>
  <c r="G42" i="56" s="1"/>
  <c r="G42" i="67"/>
  <c r="B126" i="81"/>
  <c r="P4" i="34"/>
  <c r="N126" i="11"/>
  <c r="C46" i="67"/>
  <c r="O12" i="81"/>
  <c r="O109" i="81"/>
  <c r="CK37" i="11"/>
  <c r="N53" i="55"/>
  <c r="N38" i="49"/>
  <c r="C38" i="67"/>
  <c r="E43" i="67"/>
  <c r="N43" i="50"/>
  <c r="AZ10" i="81"/>
  <c r="AZ92" i="81"/>
  <c r="P33" i="67"/>
  <c r="AA33" i="49"/>
  <c r="R69" i="81"/>
  <c r="R9" i="81"/>
  <c r="O19" i="39"/>
  <c r="M5" i="34"/>
  <c r="K143" i="11"/>
  <c r="N12" i="34"/>
  <c r="AW126" i="11"/>
  <c r="N5" i="34"/>
  <c r="L143" i="11"/>
  <c r="AF126" i="11"/>
  <c r="AH4" i="34"/>
  <c r="B25" i="56"/>
  <c r="N25" i="50"/>
  <c r="AY69" i="81"/>
  <c r="AY9" i="81"/>
  <c r="CJ8" i="81"/>
  <c r="BQ9" i="81"/>
  <c r="DB8" i="81"/>
  <c r="BQ69" i="81"/>
  <c r="N60" i="55"/>
  <c r="BP9" i="81"/>
  <c r="DA8" i="81"/>
  <c r="BP69" i="81"/>
  <c r="Y126" i="11"/>
  <c r="AA4" i="34"/>
  <c r="AA38" i="50"/>
  <c r="O38" i="56"/>
  <c r="C48" i="59" s="1"/>
  <c r="O38" i="67"/>
  <c r="CX40" i="11"/>
  <c r="AA42" i="50"/>
  <c r="AA42" i="67" s="1"/>
  <c r="O42" i="67"/>
  <c r="O46" i="56"/>
  <c r="C52" i="59" s="1"/>
  <c r="AA46" i="50"/>
  <c r="O46" i="67"/>
  <c r="BD69" i="81"/>
  <c r="CO8" i="81"/>
  <c r="BD9" i="81"/>
  <c r="Z32" i="56"/>
  <c r="N34" i="59" s="1"/>
  <c r="Z32" i="67"/>
  <c r="P42" i="67"/>
  <c r="G52" i="67"/>
  <c r="G52" i="56"/>
  <c r="AG5" i="34"/>
  <c r="AE143" i="11"/>
  <c r="O45" i="39"/>
  <c r="K4" i="34"/>
  <c r="I126" i="11"/>
  <c r="N51" i="49"/>
  <c r="D51" i="67"/>
  <c r="J49" i="67"/>
  <c r="H45" i="67"/>
  <c r="C37" i="39"/>
  <c r="O114" i="39"/>
  <c r="D112" i="39"/>
  <c r="BS69" i="81"/>
  <c r="BS9" i="81"/>
  <c r="DD8" i="81"/>
  <c r="D37" i="39"/>
  <c r="N32" i="50"/>
  <c r="D32" i="56"/>
  <c r="B6" i="55"/>
  <c r="N6" i="55" s="1"/>
  <c r="N66" i="55"/>
  <c r="Q33" i="67"/>
  <c r="P46" i="67"/>
  <c r="AA46" i="49"/>
  <c r="Y69" i="81"/>
  <c r="Y9" i="81"/>
  <c r="CU8" i="81"/>
  <c r="M69" i="81"/>
  <c r="M9" i="81"/>
  <c r="G53" i="56"/>
  <c r="G53" i="67"/>
  <c r="I9" i="81"/>
  <c r="I69" i="81"/>
  <c r="E4" i="34"/>
  <c r="C126" i="11"/>
  <c r="M44" i="67"/>
  <c r="I39" i="67"/>
  <c r="M37" i="67"/>
  <c r="CF12" i="81"/>
  <c r="F5" i="34"/>
  <c r="D143" i="11"/>
  <c r="B92" i="81"/>
  <c r="F40" i="67"/>
  <c r="N146" i="50"/>
  <c r="A146" i="50" s="1"/>
  <c r="M40" i="67"/>
  <c r="W4" i="34"/>
  <c r="U126" i="11"/>
  <c r="CX37" i="11"/>
  <c r="BA69" i="81"/>
  <c r="BA9" i="81"/>
  <c r="BM8" i="81"/>
  <c r="CL8" i="81"/>
  <c r="BM12" i="81"/>
  <c r="BM109" i="81"/>
  <c r="AM109" i="81" s="1"/>
  <c r="CV12" i="81"/>
  <c r="CK5" i="80"/>
  <c r="CK126" i="80" s="1"/>
  <c r="DC8" i="81"/>
  <c r="AA48" i="49"/>
  <c r="O48" i="67"/>
  <c r="Y50" i="67"/>
  <c r="P39" i="67"/>
  <c r="AA39" i="49"/>
  <c r="AJ43" i="67"/>
  <c r="AV29" i="34"/>
  <c r="AJ37" i="34"/>
  <c r="AW29" i="34"/>
  <c r="D41" i="57"/>
  <c r="D41" i="56" s="1"/>
  <c r="AL13" i="34"/>
  <c r="BU143" i="11"/>
  <c r="E42" i="57"/>
  <c r="E42" i="56" s="1"/>
  <c r="E42" i="55"/>
  <c r="D42" i="57"/>
  <c r="D42" i="56" s="1"/>
  <c r="J42" i="67"/>
  <c r="H44" i="67"/>
  <c r="Q50" i="67"/>
  <c r="AA50" i="49"/>
  <c r="O104" i="39"/>
  <c r="R104" i="39" s="1"/>
  <c r="C40" i="67"/>
  <c r="C40" i="56"/>
  <c r="AI12" i="34"/>
  <c r="BR126" i="11"/>
  <c r="AB39" i="67"/>
  <c r="AB39" i="56"/>
  <c r="AJ13" i="34"/>
  <c r="BS143" i="11"/>
  <c r="AF48" i="67"/>
  <c r="AG46" i="56"/>
  <c r="AG46" i="67"/>
  <c r="BT126" i="11"/>
  <c r="O35" i="39"/>
  <c r="V160" i="11"/>
  <c r="V49" i="67"/>
  <c r="L42" i="57"/>
  <c r="L42" i="56" s="1"/>
  <c r="L42" i="55"/>
  <c r="I45" i="67"/>
  <c r="I45" i="56"/>
  <c r="AS29" i="34"/>
  <c r="AG37" i="34"/>
  <c r="N41" i="54"/>
  <c r="U5" i="34"/>
  <c r="S143" i="11"/>
  <c r="AE44" i="67"/>
  <c r="Y5" i="34"/>
  <c r="W143" i="11"/>
  <c r="AD46" i="56"/>
  <c r="AD46" i="67"/>
  <c r="AJ40" i="56"/>
  <c r="AJ40" i="67"/>
  <c r="N46" i="50"/>
  <c r="AH32" i="67"/>
  <c r="AM13" i="34"/>
  <c r="BV143" i="11"/>
  <c r="O93" i="39"/>
  <c r="R93" i="39" s="1"/>
  <c r="AH39" i="67"/>
  <c r="B41" i="56"/>
  <c r="J5" i="34"/>
  <c r="H143" i="11"/>
  <c r="J53" i="67"/>
  <c r="H4" i="34"/>
  <c r="F126" i="11"/>
  <c r="N69" i="81"/>
  <c r="N9" i="81"/>
  <c r="I40" i="67"/>
  <c r="CK6" i="80"/>
  <c r="AZ143" i="80"/>
  <c r="CK39" i="11"/>
  <c r="AN9" i="81"/>
  <c r="BY8" i="81"/>
  <c r="AZ8" i="81"/>
  <c r="AN69" i="81"/>
  <c r="G69" i="81"/>
  <c r="G9" i="81"/>
  <c r="P69" i="81"/>
  <c r="AB8" i="81"/>
  <c r="P9" i="81"/>
  <c r="V9" i="81"/>
  <c r="V69" i="81"/>
  <c r="BB69" i="81"/>
  <c r="BB9" i="81"/>
  <c r="CM8" i="81"/>
  <c r="R44" i="67"/>
  <c r="X50" i="56"/>
  <c r="L58" i="59" s="1"/>
  <c r="X50" i="67"/>
  <c r="G43" i="67"/>
  <c r="N43" i="49"/>
  <c r="H33" i="56"/>
  <c r="H33" i="67"/>
  <c r="C52" i="56"/>
  <c r="C52" i="67"/>
  <c r="L112" i="39"/>
  <c r="O5" i="34"/>
  <c r="M143" i="11"/>
  <c r="AE49" i="67"/>
  <c r="J45" i="67"/>
  <c r="N44" i="49"/>
  <c r="E44" i="67"/>
  <c r="CF8" i="81"/>
  <c r="AU69" i="81"/>
  <c r="AU9" i="81"/>
  <c r="O18" i="39"/>
  <c r="AS9" i="81"/>
  <c r="CD8" i="81"/>
  <c r="AS69" i="81"/>
  <c r="AZ160" i="81"/>
  <c r="T13" i="34"/>
  <c r="BC143" i="11"/>
  <c r="X48" i="67"/>
  <c r="AD29" i="34"/>
  <c r="AA44" i="50"/>
  <c r="BM126" i="81"/>
  <c r="AM126" i="81" s="1"/>
  <c r="O43" i="39"/>
  <c r="E37" i="39"/>
  <c r="E12" i="34"/>
  <c r="AN126" i="11"/>
  <c r="N49" i="55"/>
  <c r="N50" i="49"/>
  <c r="C50" i="67"/>
  <c r="C48" i="67"/>
  <c r="N48" i="49"/>
  <c r="J69" i="81"/>
  <c r="J9" i="81"/>
  <c r="CS8" i="81"/>
  <c r="CX6" i="80"/>
  <c r="BM143" i="80"/>
  <c r="BM160" i="81"/>
  <c r="I53" i="67"/>
  <c r="P5" i="34"/>
  <c r="N143" i="11"/>
  <c r="G50" i="67"/>
  <c r="N49" i="49"/>
  <c r="B49" i="67"/>
  <c r="B5" i="49"/>
  <c r="L4" i="34"/>
  <c r="J126" i="11"/>
  <c r="DA92" i="81"/>
  <c r="N39" i="50"/>
  <c r="N37" i="50"/>
  <c r="O55" i="39"/>
  <c r="N40" i="50"/>
  <c r="AQ69" i="81"/>
  <c r="AQ9" i="81"/>
  <c r="CB8" i="81"/>
  <c r="D9" i="81"/>
  <c r="D69" i="81"/>
  <c r="CH12" i="81"/>
  <c r="Q29" i="34"/>
  <c r="F37" i="34"/>
  <c r="BN69" i="81"/>
  <c r="CY8" i="81"/>
  <c r="BN9" i="81"/>
  <c r="AE14" i="34"/>
  <c r="BN160" i="11"/>
  <c r="Q143" i="11"/>
  <c r="S5" i="34"/>
  <c r="S4" i="34"/>
  <c r="Q126" i="11"/>
  <c r="T48" i="67"/>
  <c r="O39" i="56"/>
  <c r="C24" i="59" s="1"/>
  <c r="AA39" i="50"/>
  <c r="O39" i="67"/>
  <c r="CM126" i="80"/>
  <c r="CL12" i="81"/>
  <c r="AA32" i="50"/>
  <c r="R32" i="56"/>
  <c r="F34" i="59" s="1"/>
  <c r="R32" i="67"/>
  <c r="Q13" i="60" l="1"/>
  <c r="Q21" i="60" s="1"/>
  <c r="AO21" i="60" s="1"/>
  <c r="AZ10" i="11"/>
  <c r="BM143" i="11"/>
  <c r="BM10" i="11"/>
  <c r="AE2" i="49"/>
  <c r="AD76" i="49"/>
  <c r="AD6" i="34"/>
  <c r="C8" i="95" s="1"/>
  <c r="BO76" i="80"/>
  <c r="BP2" i="80"/>
  <c r="CZ2" i="80"/>
  <c r="CY76" i="80"/>
  <c r="CZ2" i="81"/>
  <c r="CY76" i="81"/>
  <c r="BO76" i="81"/>
  <c r="BP2" i="81"/>
  <c r="AF76" i="80"/>
  <c r="AG2" i="80"/>
  <c r="AG76" i="81"/>
  <c r="AH2" i="81"/>
  <c r="AH76" i="11"/>
  <c r="AI2" i="11"/>
  <c r="DB2" i="11"/>
  <c r="DA76" i="11"/>
  <c r="AD2" i="50"/>
  <c r="AC76" i="50"/>
  <c r="BR76" i="11"/>
  <c r="BS2" i="11"/>
  <c r="AQ37" i="34"/>
  <c r="E7" i="95"/>
  <c r="AA47" i="67"/>
  <c r="AC26" i="56"/>
  <c r="AB26" i="67"/>
  <c r="AA26" i="67"/>
  <c r="AA41" i="55"/>
  <c r="O49" i="38"/>
  <c r="AA44" i="57"/>
  <c r="AA43" i="55"/>
  <c r="AA44" i="55"/>
  <c r="AA5" i="55"/>
  <c r="AA42" i="57"/>
  <c r="AA41" i="57"/>
  <c r="AA43" i="57"/>
  <c r="AA43" i="56"/>
  <c r="O19" i="59"/>
  <c r="Q19" i="59" s="1"/>
  <c r="AB47" i="56"/>
  <c r="O19" i="38"/>
  <c r="C22" i="59"/>
  <c r="O22" i="59" s="1"/>
  <c r="Q22" i="59" s="1"/>
  <c r="O49" i="59"/>
  <c r="Q49" i="59" s="1"/>
  <c r="C50" i="59"/>
  <c r="O50" i="59" s="1"/>
  <c r="Q50" i="59" s="1"/>
  <c r="CK7" i="11"/>
  <c r="S5" i="56"/>
  <c r="V12" i="60" s="1"/>
  <c r="CX7" i="11"/>
  <c r="AD5" i="67"/>
  <c r="AD14" i="67" s="1"/>
  <c r="BP160" i="80"/>
  <c r="BR66" i="80"/>
  <c r="BR66" i="11" s="1"/>
  <c r="BQ7" i="80"/>
  <c r="BP7" i="11"/>
  <c r="BP10" i="11" s="1"/>
  <c r="DA7" i="80"/>
  <c r="AE160" i="80"/>
  <c r="AG66" i="11"/>
  <c r="AF7" i="80"/>
  <c r="DB66" i="80"/>
  <c r="DA66" i="11"/>
  <c r="AE7" i="11"/>
  <c r="AG6" i="34" s="1"/>
  <c r="AI4" i="60"/>
  <c r="CX5" i="11"/>
  <c r="CX126" i="11" s="1"/>
  <c r="W5" i="67"/>
  <c r="E5" i="67"/>
  <c r="W5" i="56"/>
  <c r="Z12" i="60" s="1"/>
  <c r="S5" i="67"/>
  <c r="T5" i="67"/>
  <c r="AF5" i="67"/>
  <c r="O5" i="67"/>
  <c r="AE5" i="67"/>
  <c r="AE14" i="67" s="1"/>
  <c r="Y5" i="56"/>
  <c r="AB12" i="60" s="1"/>
  <c r="C5" i="67"/>
  <c r="X5" i="67"/>
  <c r="L5" i="67"/>
  <c r="R5" i="56"/>
  <c r="U12" i="60" s="1"/>
  <c r="AA5" i="50"/>
  <c r="R5" i="67"/>
  <c r="F5" i="67"/>
  <c r="AE5" i="56"/>
  <c r="N5" i="50"/>
  <c r="M5" i="67"/>
  <c r="AB5" i="67"/>
  <c r="AB14" i="67" s="1"/>
  <c r="P5" i="67"/>
  <c r="Z5" i="56"/>
  <c r="AC12" i="60" s="1"/>
  <c r="Q5" i="67"/>
  <c r="G5" i="67"/>
  <c r="H5" i="56"/>
  <c r="AG5" i="67"/>
  <c r="AE66" i="50"/>
  <c r="AD7" i="50"/>
  <c r="AD66" i="56"/>
  <c r="AD7" i="56" s="1"/>
  <c r="AG14" i="60" s="1"/>
  <c r="AG22" i="60" s="1"/>
  <c r="AD66" i="67"/>
  <c r="AD7" i="67" s="1"/>
  <c r="AJ5" i="56"/>
  <c r="AM12" i="60" s="1"/>
  <c r="AM20" i="60" s="1"/>
  <c r="V5" i="56"/>
  <c r="Y12" i="60" s="1"/>
  <c r="E5" i="56"/>
  <c r="H12" i="60" s="1"/>
  <c r="AE38" i="34"/>
  <c r="AQ30" i="34"/>
  <c r="CX6" i="11"/>
  <c r="CK6" i="11"/>
  <c r="AC5" i="56"/>
  <c r="B5" i="67"/>
  <c r="AB5" i="56"/>
  <c r="U5" i="56"/>
  <c r="X12" i="60" s="1"/>
  <c r="Q5" i="56"/>
  <c r="T12" i="60" s="1"/>
  <c r="V5" i="67"/>
  <c r="K5" i="67"/>
  <c r="CK5" i="11"/>
  <c r="CK126" i="11" s="1"/>
  <c r="T5" i="56"/>
  <c r="W12" i="60" s="1"/>
  <c r="AD5" i="56"/>
  <c r="G5" i="56"/>
  <c r="AH5" i="56"/>
  <c r="X5" i="56"/>
  <c r="AA12" i="60" s="1"/>
  <c r="I5" i="67"/>
  <c r="O5" i="56"/>
  <c r="R12" i="60" s="1"/>
  <c r="H5" i="67"/>
  <c r="AJ5" i="67"/>
  <c r="AI5" i="67"/>
  <c r="K5" i="56"/>
  <c r="P5" i="56"/>
  <c r="C5" i="56"/>
  <c r="AF5" i="56"/>
  <c r="Y5" i="67"/>
  <c r="Z5" i="67"/>
  <c r="AC5" i="67"/>
  <c r="AC14" i="67" s="1"/>
  <c r="J5" i="56"/>
  <c r="D5" i="67"/>
  <c r="AH5" i="67"/>
  <c r="AF30" i="34"/>
  <c r="AC164" i="50"/>
  <c r="J5" i="67"/>
  <c r="U5" i="67"/>
  <c r="AG5" i="56"/>
  <c r="AI72" i="67"/>
  <c r="S72" i="67"/>
  <c r="R72" i="67"/>
  <c r="AD72" i="67"/>
  <c r="Y72" i="67"/>
  <c r="AB72" i="67"/>
  <c r="U72" i="67"/>
  <c r="X72" i="67"/>
  <c r="AC72" i="67"/>
  <c r="O72" i="67"/>
  <c r="V72" i="67"/>
  <c r="T72" i="67"/>
  <c r="P72" i="67"/>
  <c r="AF72" i="67"/>
  <c r="W72" i="67"/>
  <c r="AH72" i="67"/>
  <c r="Z72" i="67"/>
  <c r="AG72" i="67"/>
  <c r="AJ72" i="67"/>
  <c r="AE72" i="67"/>
  <c r="Q72" i="67"/>
  <c r="N75" i="94"/>
  <c r="K76" i="94" s="1"/>
  <c r="F76" i="94" s="1"/>
  <c r="M75" i="94"/>
  <c r="J76" i="94" s="1"/>
  <c r="E76" i="94" s="1"/>
  <c r="N41" i="55"/>
  <c r="AV13" i="34"/>
  <c r="AY12" i="34"/>
  <c r="G4" i="60"/>
  <c r="L12" i="60"/>
  <c r="I20" i="34"/>
  <c r="I36" i="34" s="1"/>
  <c r="N49" i="67"/>
  <c r="AS12" i="34"/>
  <c r="AR5" i="34"/>
  <c r="AS5" i="34"/>
  <c r="AX4" i="34"/>
  <c r="N44" i="67"/>
  <c r="AT12" i="34"/>
  <c r="O53" i="39"/>
  <c r="AU5" i="34"/>
  <c r="CK109" i="81"/>
  <c r="AX5" i="34"/>
  <c r="AY5" i="34"/>
  <c r="N40" i="67"/>
  <c r="AK20" i="34"/>
  <c r="AA39" i="56"/>
  <c r="N50" i="67"/>
  <c r="CX12" i="81"/>
  <c r="G20" i="34"/>
  <c r="G36" i="34" s="1"/>
  <c r="AV5" i="34"/>
  <c r="N4" i="60"/>
  <c r="AF28" i="34"/>
  <c r="AF36" i="34" s="1"/>
  <c r="N20" i="34"/>
  <c r="N39" i="56"/>
  <c r="O58" i="59"/>
  <c r="Q58" i="59" s="1"/>
  <c r="O20" i="34"/>
  <c r="O36" i="34" s="1"/>
  <c r="B109" i="81"/>
  <c r="M74" i="81" s="1"/>
  <c r="N50" i="56"/>
  <c r="N33" i="67"/>
  <c r="AA32" i="56"/>
  <c r="N48" i="67"/>
  <c r="N32" i="67"/>
  <c r="N52" i="67"/>
  <c r="AM92" i="81"/>
  <c r="O4" i="60"/>
  <c r="N43" i="55"/>
  <c r="AA48" i="67"/>
  <c r="CK12" i="81"/>
  <c r="N37" i="56"/>
  <c r="O62" i="38"/>
  <c r="AG28" i="34"/>
  <c r="J4" i="60"/>
  <c r="D72" i="67"/>
  <c r="O20" i="38"/>
  <c r="O47" i="59"/>
  <c r="Q47" i="59" s="1"/>
  <c r="N44" i="55"/>
  <c r="H72" i="67"/>
  <c r="N51" i="67"/>
  <c r="AA37" i="56"/>
  <c r="N33" i="56"/>
  <c r="AA40" i="67"/>
  <c r="O69" i="81"/>
  <c r="N51" i="56"/>
  <c r="AA53" i="67"/>
  <c r="AX13" i="34"/>
  <c r="AA38" i="56"/>
  <c r="K72" i="67"/>
  <c r="F72" i="67"/>
  <c r="AA51" i="67"/>
  <c r="N7" i="55"/>
  <c r="AX28" i="34"/>
  <c r="N53" i="67"/>
  <c r="O36" i="38"/>
  <c r="N44" i="57"/>
  <c r="O63" i="38"/>
  <c r="AA46" i="56"/>
  <c r="Q5" i="34"/>
  <c r="O102" i="58"/>
  <c r="P28" i="34"/>
  <c r="O24" i="59"/>
  <c r="Q24" i="59" s="1"/>
  <c r="AA33" i="67"/>
  <c r="N38" i="67"/>
  <c r="G12" i="60"/>
  <c r="AA41" i="56"/>
  <c r="AA40" i="56"/>
  <c r="P12" i="60"/>
  <c r="O40" i="59"/>
  <c r="Q40" i="59" s="1"/>
  <c r="AM143" i="80"/>
  <c r="N43" i="67"/>
  <c r="N46" i="67"/>
  <c r="AA50" i="67"/>
  <c r="AA52" i="67"/>
  <c r="AL20" i="60"/>
  <c r="N45" i="67"/>
  <c r="M72" i="67"/>
  <c r="N46" i="56"/>
  <c r="O47" i="38"/>
  <c r="AA33" i="56"/>
  <c r="O52" i="59"/>
  <c r="Q52" i="59" s="1"/>
  <c r="B72" i="67"/>
  <c r="E72" i="67"/>
  <c r="O63" i="59"/>
  <c r="Q63" i="59" s="1"/>
  <c r="AS13" i="34"/>
  <c r="AA49" i="67"/>
  <c r="L72" i="67"/>
  <c r="O24" i="38"/>
  <c r="O40" i="38"/>
  <c r="O34" i="38"/>
  <c r="AA49" i="56"/>
  <c r="N44" i="56"/>
  <c r="AM160" i="81"/>
  <c r="J72" i="67"/>
  <c r="O60" i="38"/>
  <c r="O42" i="59"/>
  <c r="Q42" i="59" s="1"/>
  <c r="O48" i="38"/>
  <c r="AA53" i="56"/>
  <c r="AA25" i="56"/>
  <c r="O36" i="59"/>
  <c r="Q36" i="59" s="1"/>
  <c r="O52" i="38"/>
  <c r="O42" i="38"/>
  <c r="C72" i="67"/>
  <c r="Y28" i="34"/>
  <c r="AA51" i="56"/>
  <c r="AC28" i="34"/>
  <c r="Z28" i="34"/>
  <c r="O58" i="38"/>
  <c r="AA52" i="56"/>
  <c r="AL36" i="34"/>
  <c r="V28" i="34"/>
  <c r="U28" i="34"/>
  <c r="I72" i="67"/>
  <c r="BX126" i="80"/>
  <c r="O50" i="38"/>
  <c r="O101" i="58"/>
  <c r="N42" i="55"/>
  <c r="X28" i="34"/>
  <c r="T28" i="34"/>
  <c r="W28" i="34"/>
  <c r="R28" i="34"/>
  <c r="W20" i="34"/>
  <c r="W4" i="60"/>
  <c r="AA28" i="34"/>
  <c r="Q12" i="34"/>
  <c r="AA44" i="56"/>
  <c r="Q37" i="34"/>
  <c r="AP29" i="34"/>
  <c r="AQ29" i="34"/>
  <c r="AH4" i="60"/>
  <c r="AH20" i="34"/>
  <c r="AU20" i="34" s="1"/>
  <c r="AB69" i="81"/>
  <c r="AB9" i="81"/>
  <c r="AY13" i="34"/>
  <c r="AU12" i="34"/>
  <c r="T20" i="34"/>
  <c r="T4" i="60"/>
  <c r="AA39" i="67"/>
  <c r="O37" i="39"/>
  <c r="R37" i="39" s="1"/>
  <c r="M4" i="60"/>
  <c r="M20" i="34"/>
  <c r="M36" i="34" s="1"/>
  <c r="AA42" i="56"/>
  <c r="AD13" i="34"/>
  <c r="DJ3" i="81"/>
  <c r="CK92" i="81"/>
  <c r="AY28" i="34"/>
  <c r="O38" i="38"/>
  <c r="AT13" i="34"/>
  <c r="AU13" i="34"/>
  <c r="AD4" i="34"/>
  <c r="N37" i="67"/>
  <c r="N5" i="55"/>
  <c r="O64" i="38"/>
  <c r="AV12" i="34"/>
  <c r="N28" i="34"/>
  <c r="AA37" i="67"/>
  <c r="N40" i="56"/>
  <c r="AR4" i="34"/>
  <c r="S28" i="34"/>
  <c r="O160" i="11"/>
  <c r="Q13" i="34"/>
  <c r="N43" i="57"/>
  <c r="N52" i="56"/>
  <c r="AT37" i="34"/>
  <c r="O126" i="39"/>
  <c r="AA48" i="56"/>
  <c r="AA38" i="67"/>
  <c r="AA44" i="67"/>
  <c r="Z20" i="34"/>
  <c r="Z4" i="60"/>
  <c r="U4" i="60"/>
  <c r="U20" i="34"/>
  <c r="O20" i="59"/>
  <c r="Q20" i="59" s="1"/>
  <c r="N41" i="56"/>
  <c r="O38" i="59"/>
  <c r="Q38" i="59" s="1"/>
  <c r="N42" i="56"/>
  <c r="AB4" i="60"/>
  <c r="AB20" i="34"/>
  <c r="O126" i="11"/>
  <c r="J28" i="34"/>
  <c r="J36" i="34" s="1"/>
  <c r="AT4" i="34"/>
  <c r="AM36" i="34"/>
  <c r="AY20" i="34"/>
  <c r="AW12" i="34"/>
  <c r="AI28" i="34"/>
  <c r="L4" i="60"/>
  <c r="L20" i="34"/>
  <c r="L36" i="34" s="1"/>
  <c r="N48" i="56"/>
  <c r="AG20" i="34"/>
  <c r="AG4" i="60"/>
  <c r="N53" i="56"/>
  <c r="O64" i="59"/>
  <c r="Q64" i="59" s="1"/>
  <c r="AU4" i="34"/>
  <c r="AD14" i="34"/>
  <c r="D8" i="95" s="1"/>
  <c r="G72" i="67"/>
  <c r="BM126" i="11"/>
  <c r="O112" i="39"/>
  <c r="R112" i="39" s="1"/>
  <c r="AS4" i="34"/>
  <c r="O93" i="58"/>
  <c r="AR12" i="34"/>
  <c r="N41" i="57"/>
  <c r="N45" i="56"/>
  <c r="AB160" i="11"/>
  <c r="AC20" i="34"/>
  <c r="AC4" i="60"/>
  <c r="X20" i="34"/>
  <c r="X4" i="60"/>
  <c r="AZ69" i="81"/>
  <c r="CK8" i="81"/>
  <c r="AZ9" i="81"/>
  <c r="AS37" i="34"/>
  <c r="Y4" i="60"/>
  <c r="Y20" i="34"/>
  <c r="N42" i="57"/>
  <c r="AA5" i="49"/>
  <c r="R4" i="60"/>
  <c r="R20" i="34"/>
  <c r="Q4" i="34"/>
  <c r="N32" i="56"/>
  <c r="O34" i="59"/>
  <c r="Q34" i="59" s="1"/>
  <c r="N25" i="56"/>
  <c r="N43" i="56"/>
  <c r="AY37" i="34"/>
  <c r="AB126" i="11"/>
  <c r="AE4" i="60"/>
  <c r="AE20" i="34"/>
  <c r="O48" i="59"/>
  <c r="Q48" i="59" s="1"/>
  <c r="N38" i="56"/>
  <c r="E28" i="34"/>
  <c r="K20" i="34"/>
  <c r="K36" i="34" s="1"/>
  <c r="K4" i="60"/>
  <c r="AJ4" i="60"/>
  <c r="AJ20" i="34"/>
  <c r="AA45" i="67"/>
  <c r="P20" i="34"/>
  <c r="P4" i="60"/>
  <c r="AX37" i="34"/>
  <c r="V20" i="34"/>
  <c r="V4" i="60"/>
  <c r="AB143" i="11"/>
  <c r="B143" i="11" s="1"/>
  <c r="AA32" i="67"/>
  <c r="BM160" i="11"/>
  <c r="S20" i="34"/>
  <c r="S4" i="60"/>
  <c r="I12" i="60"/>
  <c r="I20" i="60" s="1"/>
  <c r="AD12" i="34"/>
  <c r="AZ160" i="11"/>
  <c r="F28" i="34"/>
  <c r="AA43" i="67"/>
  <c r="BA29" i="34"/>
  <c r="AZ126" i="11"/>
  <c r="E4" i="60"/>
  <c r="N5" i="49"/>
  <c r="E20" i="34"/>
  <c r="F4" i="60"/>
  <c r="F20" i="34"/>
  <c r="AA4" i="60"/>
  <c r="AA20" i="34"/>
  <c r="AJ28" i="34"/>
  <c r="AV37" i="34"/>
  <c r="AW37" i="34"/>
  <c r="BM9" i="81"/>
  <c r="BM69" i="81"/>
  <c r="CX8" i="81"/>
  <c r="AA46" i="67"/>
  <c r="O22" i="38"/>
  <c r="O12" i="60"/>
  <c r="O92" i="58"/>
  <c r="AW13" i="34"/>
  <c r="AX12" i="34"/>
  <c r="O56" i="38"/>
  <c r="O56" i="39"/>
  <c r="N39" i="67"/>
  <c r="H4" i="60"/>
  <c r="H20" i="34"/>
  <c r="H36" i="34" s="1"/>
  <c r="AE28" i="34"/>
  <c r="AD5" i="34"/>
  <c r="AA50" i="56"/>
  <c r="Q14" i="34"/>
  <c r="N49" i="56"/>
  <c r="O62" i="59"/>
  <c r="AV4" i="34"/>
  <c r="AW4" i="34"/>
  <c r="AZ143" i="11"/>
  <c r="AR13" i="34"/>
  <c r="AB28" i="34"/>
  <c r="AT5" i="34"/>
  <c r="AM143" i="11" l="1"/>
  <c r="AE76" i="49"/>
  <c r="AF2" i="49"/>
  <c r="C7" i="95"/>
  <c r="AP5" i="34"/>
  <c r="Q62" i="59"/>
  <c r="O82" i="59"/>
  <c r="BP76" i="81"/>
  <c r="BQ2" i="81"/>
  <c r="CZ76" i="80"/>
  <c r="DA2" i="80"/>
  <c r="AG76" i="80"/>
  <c r="AH2" i="80"/>
  <c r="BP76" i="80"/>
  <c r="BQ2" i="80"/>
  <c r="CZ76" i="81"/>
  <c r="DA2" i="81"/>
  <c r="AI76" i="11"/>
  <c r="AJ2" i="11"/>
  <c r="AH76" i="81"/>
  <c r="AI2" i="81"/>
  <c r="BS76" i="11"/>
  <c r="BT2" i="11"/>
  <c r="AE2" i="50"/>
  <c r="AD76" i="50"/>
  <c r="DC2" i="11"/>
  <c r="DB76" i="11"/>
  <c r="AB47" i="67"/>
  <c r="AQ4" i="34"/>
  <c r="C6" i="95"/>
  <c r="AQ13" i="34"/>
  <c r="D7" i="95"/>
  <c r="AQ12" i="34"/>
  <c r="D6" i="95"/>
  <c r="AD26" i="56"/>
  <c r="AC26" i="67"/>
  <c r="AC47" i="56"/>
  <c r="AG12" i="60"/>
  <c r="AG20" i="60" s="1"/>
  <c r="AC165" i="50"/>
  <c r="Y20" i="60"/>
  <c r="BS66" i="80"/>
  <c r="BS66" i="11" s="1"/>
  <c r="BR7" i="80"/>
  <c r="BQ160" i="80"/>
  <c r="AG14" i="34"/>
  <c r="BP160" i="11"/>
  <c r="BQ7" i="11"/>
  <c r="BQ10" i="11" s="1"/>
  <c r="AF7" i="11"/>
  <c r="AH6" i="34" s="1"/>
  <c r="DB66" i="11"/>
  <c r="DA7" i="11"/>
  <c r="AE160" i="11"/>
  <c r="DB7" i="80"/>
  <c r="AF160" i="80"/>
  <c r="AH66" i="11"/>
  <c r="AG7" i="80"/>
  <c r="DC66" i="80"/>
  <c r="AF12" i="60"/>
  <c r="AF20" i="60" s="1"/>
  <c r="W20" i="60"/>
  <c r="AA5" i="67"/>
  <c r="AA14" i="67" s="1"/>
  <c r="N5" i="56"/>
  <c r="AA20" i="60"/>
  <c r="AQ38" i="34"/>
  <c r="AF66" i="50"/>
  <c r="AE7" i="50"/>
  <c r="AE66" i="67"/>
  <c r="AE7" i="67" s="1"/>
  <c r="AE66" i="56"/>
  <c r="AE7" i="56" s="1"/>
  <c r="AH14" i="60" s="1"/>
  <c r="AH22" i="60" s="1"/>
  <c r="AF38" i="34"/>
  <c r="AR30" i="34"/>
  <c r="AA5" i="56"/>
  <c r="N5" i="67"/>
  <c r="N14" i="67" s="1"/>
  <c r="AG30" i="34"/>
  <c r="AD164" i="50"/>
  <c r="AD165" i="50" s="1"/>
  <c r="AA72" i="67"/>
  <c r="AX74" i="81"/>
  <c r="AX20" i="34"/>
  <c r="G20" i="60"/>
  <c r="L20" i="60"/>
  <c r="P20" i="60"/>
  <c r="N36" i="34"/>
  <c r="AK36" i="34"/>
  <c r="AX36" i="34" s="1"/>
  <c r="Z20" i="60"/>
  <c r="V36" i="34"/>
  <c r="AS28" i="34"/>
  <c r="O56" i="59"/>
  <c r="Q56" i="59" s="1"/>
  <c r="AJ12" i="60"/>
  <c r="AJ20" i="60" s="1"/>
  <c r="V20" i="60"/>
  <c r="Z36" i="34"/>
  <c r="M12" i="60"/>
  <c r="M20" i="60" s="1"/>
  <c r="K12" i="60"/>
  <c r="K20" i="60" s="1"/>
  <c r="P36" i="34"/>
  <c r="AT28" i="34"/>
  <c r="O60" i="59"/>
  <c r="Q60" i="59" s="1"/>
  <c r="O20" i="60"/>
  <c r="AC20" i="60"/>
  <c r="Y36" i="34"/>
  <c r="AC36" i="34"/>
  <c r="W36" i="34"/>
  <c r="X20" i="60"/>
  <c r="X36" i="34"/>
  <c r="T20" i="60"/>
  <c r="AK12" i="60"/>
  <c r="AK20" i="60" s="1"/>
  <c r="AM126" i="11"/>
  <c r="U36" i="34"/>
  <c r="AA36" i="34"/>
  <c r="H20" i="60"/>
  <c r="AH12" i="60"/>
  <c r="AH20" i="60" s="1"/>
  <c r="BX126" i="11"/>
  <c r="T36" i="34"/>
  <c r="AP37" i="34"/>
  <c r="F36" i="34"/>
  <c r="S36" i="34"/>
  <c r="U20" i="60"/>
  <c r="B126" i="11"/>
  <c r="S12" i="60"/>
  <c r="AD12" i="60" s="1"/>
  <c r="F12" i="60"/>
  <c r="F20" i="60" s="1"/>
  <c r="AV28" i="34"/>
  <c r="Q4" i="60"/>
  <c r="AV20" i="34"/>
  <c r="AJ36" i="34"/>
  <c r="AW20" i="34"/>
  <c r="AR20" i="34"/>
  <c r="AE36" i="34"/>
  <c r="E12" i="60"/>
  <c r="AU28" i="34"/>
  <c r="AB20" i="60"/>
  <c r="N72" i="67"/>
  <c r="Q20" i="34"/>
  <c r="E36" i="34"/>
  <c r="AY36" i="34"/>
  <c r="AE12" i="60"/>
  <c r="AE20" i="60" s="1"/>
  <c r="AI12" i="60"/>
  <c r="AI20" i="60" s="1"/>
  <c r="AP13" i="34"/>
  <c r="AP12" i="34"/>
  <c r="R36" i="34"/>
  <c r="C78" i="38" s="1"/>
  <c r="AD20" i="34"/>
  <c r="AQ5" i="34"/>
  <c r="AS20" i="34"/>
  <c r="AG36" i="34"/>
  <c r="AP4" i="34"/>
  <c r="AI36" i="34"/>
  <c r="AR28" i="34"/>
  <c r="N12" i="60"/>
  <c r="N20" i="60" s="1"/>
  <c r="Q28" i="34"/>
  <c r="J12" i="60"/>
  <c r="J20" i="60" s="1"/>
  <c r="R20" i="60"/>
  <c r="AD4" i="60"/>
  <c r="AB36" i="34"/>
  <c r="AW28" i="34"/>
  <c r="AD28" i="34"/>
  <c r="AQ28" i="34" s="1"/>
  <c r="AH36" i="34"/>
  <c r="AT20" i="34"/>
  <c r="BA21" i="34"/>
  <c r="AF76" i="49" l="1"/>
  <c r="AG2" i="49"/>
  <c r="BQ76" i="80"/>
  <c r="BR2" i="80"/>
  <c r="DB2" i="80"/>
  <c r="DA76" i="80"/>
  <c r="DA76" i="81"/>
  <c r="DB2" i="81"/>
  <c r="AI2" i="80"/>
  <c r="AH76" i="80"/>
  <c r="BQ76" i="81"/>
  <c r="BR2" i="81"/>
  <c r="AK2" i="11"/>
  <c r="AK76" i="11" s="1"/>
  <c r="AJ76" i="11"/>
  <c r="AI76" i="81"/>
  <c r="AJ2" i="81"/>
  <c r="DD2" i="11"/>
  <c r="DC76" i="11"/>
  <c r="BT76" i="11"/>
  <c r="BU2" i="11"/>
  <c r="AF2" i="50"/>
  <c r="AE76" i="50"/>
  <c r="AC47" i="67"/>
  <c r="AD26" i="67"/>
  <c r="AE26" i="56"/>
  <c r="AD47" i="56"/>
  <c r="E78" i="38"/>
  <c r="N78" i="59"/>
  <c r="K78" i="38"/>
  <c r="G78" i="38"/>
  <c r="F78" i="59"/>
  <c r="F78" i="38"/>
  <c r="E78" i="59"/>
  <c r="N78" i="38"/>
  <c r="H78" i="59"/>
  <c r="C78" i="59"/>
  <c r="I78" i="38"/>
  <c r="G78" i="59"/>
  <c r="K78" i="59"/>
  <c r="J78" i="59"/>
  <c r="M78" i="38"/>
  <c r="M78" i="59"/>
  <c r="D78" i="38"/>
  <c r="L78" i="38"/>
  <c r="H78" i="38"/>
  <c r="J78" i="38"/>
  <c r="L78" i="59"/>
  <c r="I78" i="59"/>
  <c r="AH14" i="34"/>
  <c r="BQ160" i="11"/>
  <c r="BR160" i="80"/>
  <c r="BT66" i="80"/>
  <c r="BT66" i="11" s="1"/>
  <c r="BS7" i="80"/>
  <c r="BR7" i="11"/>
  <c r="DC7" i="80"/>
  <c r="AG160" i="80"/>
  <c r="AI66" i="11"/>
  <c r="AH7" i="80"/>
  <c r="DD66" i="80"/>
  <c r="AG7" i="11"/>
  <c r="AI6" i="34" s="1"/>
  <c r="DC66" i="11"/>
  <c r="AF160" i="11"/>
  <c r="DB7" i="11"/>
  <c r="AG38" i="34"/>
  <c r="AS30" i="34"/>
  <c r="AH30" i="34"/>
  <c r="AE164" i="50"/>
  <c r="AE165" i="50" s="1"/>
  <c r="AG66" i="50"/>
  <c r="AF7" i="50"/>
  <c r="AF66" i="67"/>
  <c r="AF7" i="67" s="1"/>
  <c r="AF66" i="56"/>
  <c r="AF7" i="56" s="1"/>
  <c r="AR38" i="34"/>
  <c r="AD20" i="60"/>
  <c r="S20" i="60"/>
  <c r="AT36" i="34"/>
  <c r="Q12" i="60"/>
  <c r="Q20" i="60" s="1"/>
  <c r="E20" i="60"/>
  <c r="AU36" i="34"/>
  <c r="AP20" i="34"/>
  <c r="AV36" i="34"/>
  <c r="AW36" i="34"/>
  <c r="AS36" i="34"/>
  <c r="AD36" i="34"/>
  <c r="E6" i="95" s="1"/>
  <c r="Q36" i="34"/>
  <c r="AQ20" i="34"/>
  <c r="AP28" i="34"/>
  <c r="AR36" i="34"/>
  <c r="AO37" i="34"/>
  <c r="BA37" i="34"/>
  <c r="AG76" i="49" l="1"/>
  <c r="AH2" i="49"/>
  <c r="AD47" i="67"/>
  <c r="AI76" i="80"/>
  <c r="AJ2" i="80"/>
  <c r="DB76" i="80"/>
  <c r="DC2" i="80"/>
  <c r="BS2" i="81"/>
  <c r="BR76" i="81"/>
  <c r="DB76" i="81"/>
  <c r="DC2" i="81"/>
  <c r="BS2" i="80"/>
  <c r="BR76" i="80"/>
  <c r="AK2" i="81"/>
  <c r="AK76" i="81" s="1"/>
  <c r="AJ76" i="81"/>
  <c r="AG2" i="50"/>
  <c r="AF76" i="50"/>
  <c r="DE2" i="11"/>
  <c r="DD76" i="11"/>
  <c r="BU76" i="11"/>
  <c r="BV2" i="11"/>
  <c r="BV76" i="11" s="1"/>
  <c r="AE26" i="67"/>
  <c r="AF26" i="56"/>
  <c r="AE47" i="56"/>
  <c r="AQ36" i="34"/>
  <c r="O78" i="38"/>
  <c r="D78" i="59"/>
  <c r="AP20" i="60"/>
  <c r="AP22" i="60" s="1"/>
  <c r="O78" i="59"/>
  <c r="BS160" i="80"/>
  <c r="AI14" i="34"/>
  <c r="BR160" i="11"/>
  <c r="BU66" i="80"/>
  <c r="BU66" i="11" s="1"/>
  <c r="BT7" i="80"/>
  <c r="BS7" i="11"/>
  <c r="AJ66" i="11"/>
  <c r="AI7" i="80"/>
  <c r="DE66" i="80"/>
  <c r="AH7" i="11"/>
  <c r="AJ6" i="34" s="1"/>
  <c r="DD66" i="11"/>
  <c r="DC7" i="11"/>
  <c r="AG160" i="11"/>
  <c r="DD7" i="80"/>
  <c r="AH160" i="80"/>
  <c r="AI30" i="34"/>
  <c r="AF164" i="50"/>
  <c r="AF165" i="50" s="1"/>
  <c r="AH66" i="50"/>
  <c r="AG7" i="50"/>
  <c r="AG66" i="67"/>
  <c r="AG66" i="56"/>
  <c r="AI14" i="60"/>
  <c r="AT30" i="34"/>
  <c r="AH38" i="34"/>
  <c r="AS38" i="34"/>
  <c r="AO20" i="60"/>
  <c r="AO22" i="60" s="1"/>
  <c r="AP36" i="34"/>
  <c r="AO20" i="34"/>
  <c r="BA20" i="34"/>
  <c r="AH76" i="49" l="1"/>
  <c r="AI2" i="49"/>
  <c r="AE47" i="67"/>
  <c r="DC76" i="81"/>
  <c r="DD2" i="81"/>
  <c r="DC76" i="80"/>
  <c r="DD2" i="80"/>
  <c r="AJ76" i="80"/>
  <c r="AK2" i="80"/>
  <c r="AK76" i="80" s="1"/>
  <c r="BT2" i="80"/>
  <c r="BS76" i="80"/>
  <c r="BT2" i="81"/>
  <c r="BS76" i="81"/>
  <c r="DF2" i="11"/>
  <c r="DE76" i="11"/>
  <c r="AH2" i="50"/>
  <c r="AG76" i="50"/>
  <c r="AG26" i="56"/>
  <c r="AF26" i="67"/>
  <c r="AQ22" i="60"/>
  <c r="AQ24" i="60" s="1"/>
  <c r="AF47" i="56"/>
  <c r="AF47" i="67"/>
  <c r="BT7" i="11"/>
  <c r="AJ14" i="34"/>
  <c r="BS160" i="11"/>
  <c r="BT160" i="80"/>
  <c r="BV66" i="80"/>
  <c r="BV66" i="11" s="1"/>
  <c r="BU7" i="80"/>
  <c r="AI7" i="11"/>
  <c r="AK6" i="34" s="1"/>
  <c r="DE66" i="11"/>
  <c r="DD7" i="11"/>
  <c r="AH160" i="11"/>
  <c r="DE7" i="80"/>
  <c r="AI160" i="80"/>
  <c r="AK66" i="11"/>
  <c r="AJ7" i="80"/>
  <c r="DF66" i="80"/>
  <c r="AI22" i="60"/>
  <c r="AI66" i="50"/>
  <c r="AH7" i="50"/>
  <c r="AH66" i="67"/>
  <c r="AH66" i="56"/>
  <c r="AG7" i="56"/>
  <c r="AI38" i="34"/>
  <c r="AU30" i="34"/>
  <c r="AG7" i="67"/>
  <c r="AT38" i="34"/>
  <c r="AJ30" i="34"/>
  <c r="AG164" i="50"/>
  <c r="AG165" i="50" s="1"/>
  <c r="AO36" i="34"/>
  <c r="BA36" i="34"/>
  <c r="AO28" i="34"/>
  <c r="BA28" i="34"/>
  <c r="AJ2" i="49" l="1"/>
  <c r="AJ76" i="49" s="1"/>
  <c r="AI76" i="49"/>
  <c r="DE2" i="80"/>
  <c r="DD76" i="80"/>
  <c r="BT76" i="80"/>
  <c r="BU2" i="80"/>
  <c r="DE2" i="81"/>
  <c r="DD76" i="81"/>
  <c r="BT76" i="81"/>
  <c r="BU2" i="81"/>
  <c r="AI2" i="50"/>
  <c r="AH76" i="50"/>
  <c r="DF76" i="11"/>
  <c r="DG2" i="11"/>
  <c r="DG76" i="11" s="1"/>
  <c r="AH26" i="56"/>
  <c r="AG26" i="67"/>
  <c r="AG47" i="56"/>
  <c r="AG47" i="67"/>
  <c r="BV7" i="80"/>
  <c r="AK14" i="34"/>
  <c r="BT160" i="11"/>
  <c r="BU7" i="11"/>
  <c r="BU160" i="80"/>
  <c r="AK7" i="80"/>
  <c r="DG66" i="80"/>
  <c r="AJ7" i="11"/>
  <c r="AL6" i="34" s="1"/>
  <c r="DF66" i="11"/>
  <c r="DE7" i="11"/>
  <c r="AI160" i="11"/>
  <c r="DF7" i="80"/>
  <c r="AJ160" i="80"/>
  <c r="AV30" i="34"/>
  <c r="AJ38" i="34"/>
  <c r="AU38" i="34"/>
  <c r="AK30" i="34"/>
  <c r="AH164" i="50"/>
  <c r="AH165" i="50" s="1"/>
  <c r="AJ66" i="50"/>
  <c r="AI7" i="50"/>
  <c r="AI66" i="56"/>
  <c r="AI66" i="67"/>
  <c r="AJ14" i="60"/>
  <c r="AH7" i="56"/>
  <c r="AH7" i="67"/>
  <c r="BU76" i="81" l="1"/>
  <c r="BV2" i="81"/>
  <c r="BV76" i="81" s="1"/>
  <c r="BU76" i="80"/>
  <c r="BV2" i="80"/>
  <c r="BV76" i="80" s="1"/>
  <c r="DE76" i="81"/>
  <c r="DF2" i="81"/>
  <c r="DE76" i="80"/>
  <c r="DF2" i="80"/>
  <c r="AJ2" i="50"/>
  <c r="AJ76" i="50" s="1"/>
  <c r="AI76" i="50"/>
  <c r="AH26" i="67"/>
  <c r="AI26" i="56"/>
  <c r="AH47" i="56"/>
  <c r="AH47" i="67"/>
  <c r="AL14" i="34"/>
  <c r="BU160" i="11"/>
  <c r="BV7" i="11"/>
  <c r="BV160" i="80"/>
  <c r="AM160" i="80" s="1"/>
  <c r="AK7" i="11"/>
  <c r="AM6" i="34" s="1"/>
  <c r="DG66" i="11"/>
  <c r="AJ160" i="11"/>
  <c r="DF7" i="11"/>
  <c r="DG7" i="80"/>
  <c r="AK160" i="80"/>
  <c r="B160" i="80" s="1"/>
  <c r="AL30" i="34"/>
  <c r="AI164" i="50"/>
  <c r="AI165" i="50" s="1"/>
  <c r="AJ22" i="60"/>
  <c r="AJ7" i="50"/>
  <c r="AJ66" i="67"/>
  <c r="AJ66" i="56"/>
  <c r="AJ7" i="56" s="1"/>
  <c r="AI7" i="67"/>
  <c r="AV38" i="34"/>
  <c r="AK14" i="60"/>
  <c r="AI7" i="56"/>
  <c r="AK38" i="34"/>
  <c r="AW30" i="34"/>
  <c r="AI26" i="67" l="1"/>
  <c r="DF76" i="80"/>
  <c r="DG2" i="80"/>
  <c r="DG76" i="80" s="1"/>
  <c r="DG2" i="81"/>
  <c r="DG76" i="81" s="1"/>
  <c r="DF76" i="81"/>
  <c r="AJ26" i="56"/>
  <c r="AI47" i="56"/>
  <c r="AI47" i="67"/>
  <c r="AM14" i="34"/>
  <c r="BV160" i="11"/>
  <c r="AM160" i="11" s="1"/>
  <c r="AK160" i="11"/>
  <c r="B160" i="11" s="1"/>
  <c r="DG7" i="11"/>
  <c r="AM30" i="34"/>
  <c r="AJ164" i="50"/>
  <c r="AL14" i="60"/>
  <c r="AK22" i="60"/>
  <c r="AM14" i="60"/>
  <c r="AL38" i="34"/>
  <c r="AX30" i="34"/>
  <c r="AW38" i="34"/>
  <c r="AJ7" i="67"/>
  <c r="AJ26" i="67" l="1"/>
  <c r="AJ47" i="56"/>
  <c r="AJ47" i="67"/>
  <c r="AJ165" i="50"/>
  <c r="A164" i="50"/>
  <c r="AX38" i="34"/>
  <c r="AM22" i="60"/>
  <c r="AY30" i="34"/>
  <c r="AM38" i="34"/>
  <c r="AL22" i="60"/>
  <c r="AY38" i="34" l="1"/>
  <c r="AZ23" i="34" l="1"/>
  <c r="AZ31" i="34" l="1"/>
  <c r="AZ39" i="34" l="1"/>
  <c r="AD50" i="60" l="1"/>
  <c r="AD68" i="60" s="1"/>
  <c r="AE50" i="60" l="1"/>
  <c r="AF50" i="60" s="1"/>
  <c r="AG50" i="60" s="1"/>
  <c r="AH50" i="60" s="1"/>
  <c r="AK117" i="50" l="1"/>
  <c r="AL135" i="50" s="1"/>
  <c r="CU172" i="80" l="1"/>
  <c r="CP172" i="80"/>
  <c r="CI172" i="80"/>
  <c r="CH172" i="80"/>
  <c r="CL172" i="80"/>
  <c r="DC172" i="80"/>
  <c r="CS172" i="80"/>
  <c r="CT172" i="80"/>
  <c r="CM172" i="80"/>
  <c r="DB172" i="80"/>
  <c r="CJ172" i="80"/>
  <c r="CG172" i="80"/>
  <c r="BY172" i="80"/>
  <c r="CA172" i="80"/>
  <c r="CC172" i="80"/>
  <c r="CZ172" i="80"/>
  <c r="CD172" i="80"/>
  <c r="CR172" i="80"/>
  <c r="CW172" i="80"/>
  <c r="CN172" i="80"/>
  <c r="DD172" i="80"/>
  <c r="CV172" i="80"/>
  <c r="DF172" i="80"/>
  <c r="CB172" i="80"/>
  <c r="CF172" i="80"/>
  <c r="CO172" i="80"/>
  <c r="CQ172" i="80"/>
  <c r="DE172" i="80"/>
  <c r="CY172" i="80"/>
  <c r="DA172" i="80"/>
  <c r="BZ172" i="80"/>
  <c r="CE172" i="80"/>
  <c r="DG172" i="80"/>
  <c r="BY98" i="80"/>
  <c r="CW98" i="80" l="1"/>
  <c r="CV98" i="80"/>
  <c r="CV81" i="80"/>
  <c r="CI98" i="80"/>
  <c r="CA98" i="80"/>
  <c r="CS98" i="80"/>
  <c r="CG81" i="80"/>
  <c r="CE98" i="80"/>
  <c r="CA81" i="80"/>
  <c r="CN98" i="80"/>
  <c r="CM98" i="80"/>
  <c r="CF98" i="80"/>
  <c r="CL98" i="80"/>
  <c r="BZ98" i="80"/>
  <c r="CJ98" i="80"/>
  <c r="CX172" i="80"/>
  <c r="CK172" i="80"/>
  <c r="CT98" i="80"/>
  <c r="CR98" i="80"/>
  <c r="CU98" i="80"/>
  <c r="CQ98" i="80"/>
  <c r="CG98" i="80"/>
  <c r="CC98" i="80"/>
  <c r="CP98" i="80"/>
  <c r="CD81" i="80"/>
  <c r="CD98" i="80"/>
  <c r="CB98" i="80"/>
  <c r="CO98" i="80"/>
  <c r="CH98" i="80"/>
  <c r="BY98" i="11"/>
  <c r="CP98" i="11" l="1"/>
  <c r="CX98" i="80"/>
  <c r="CD98" i="11"/>
  <c r="DD81" i="80"/>
  <c r="DC81" i="80"/>
  <c r="CQ81" i="80"/>
  <c r="CI81" i="80"/>
  <c r="CN81" i="80"/>
  <c r="DG81" i="80"/>
  <c r="CA81" i="11"/>
  <c r="CL81" i="80"/>
  <c r="CA98" i="11"/>
  <c r="CC81" i="80"/>
  <c r="CP81" i="80"/>
  <c r="CJ81" i="80"/>
  <c r="CY81" i="80"/>
  <c r="BZ81" i="80"/>
  <c r="CH81" i="80"/>
  <c r="CG81" i="11"/>
  <c r="BZ98" i="11"/>
  <c r="DB81" i="80"/>
  <c r="CV81" i="11"/>
  <c r="CL98" i="11"/>
  <c r="BY81" i="80"/>
  <c r="CM81" i="80"/>
  <c r="CU81" i="80"/>
  <c r="CZ81" i="80"/>
  <c r="CF81" i="80"/>
  <c r="CB81" i="80"/>
  <c r="CK98" i="80"/>
  <c r="CO98" i="11"/>
  <c r="CN98" i="11"/>
  <c r="CM98" i="11"/>
  <c r="CD81" i="11"/>
  <c r="CE81" i="80"/>
  <c r="CR81" i="80"/>
  <c r="CO81" i="80"/>
  <c r="CT81" i="80"/>
  <c r="CS81" i="80"/>
  <c r="DF81" i="80"/>
  <c r="CC98" i="11"/>
  <c r="CW81" i="80"/>
  <c r="DA81" i="80"/>
  <c r="DE81" i="80"/>
  <c r="CB98" i="11"/>
  <c r="CL81" i="11"/>
  <c r="BZ81" i="11"/>
  <c r="CK81" i="80" l="1"/>
  <c r="CX81" i="80"/>
  <c r="CQ81" i="11"/>
  <c r="DC81" i="11"/>
  <c r="CC81" i="11"/>
  <c r="CR81" i="11"/>
  <c r="CW81" i="11"/>
  <c r="CN81" i="11"/>
  <c r="CI81" i="11"/>
  <c r="CZ81" i="11"/>
  <c r="CE81" i="11"/>
  <c r="CT81" i="11"/>
  <c r="CP81" i="11"/>
  <c r="CJ81" i="11"/>
  <c r="CU81" i="11"/>
  <c r="DE81" i="11"/>
  <c r="CH81" i="11"/>
  <c r="CS81" i="11"/>
  <c r="DG81" i="11"/>
  <c r="CB81" i="11"/>
  <c r="CF81" i="11"/>
  <c r="CM81" i="11"/>
  <c r="DF81" i="11"/>
  <c r="CO81" i="11"/>
  <c r="CE98" i="11"/>
  <c r="DB81" i="11"/>
  <c r="CY81" i="11"/>
  <c r="DD81" i="11"/>
  <c r="DA81" i="11"/>
  <c r="BY81" i="11"/>
  <c r="CY98" i="80"/>
  <c r="CZ98" i="80" l="1"/>
  <c r="CF98" i="11"/>
  <c r="CX81" i="11"/>
  <c r="CQ98" i="11"/>
  <c r="CK81" i="11"/>
  <c r="CG98" i="11" l="1"/>
  <c r="DA98" i="80"/>
  <c r="CR98" i="11"/>
  <c r="CS98" i="11"/>
  <c r="CH98" i="11" l="1"/>
  <c r="DB98" i="80" l="1"/>
  <c r="DC98" i="80"/>
  <c r="CI98" i="11"/>
  <c r="CT98" i="11"/>
  <c r="CU98" i="11" l="1"/>
  <c r="CY98" i="11"/>
  <c r="DD98" i="80"/>
  <c r="CJ98" i="11" l="1"/>
  <c r="CK98" i="11"/>
  <c r="DE98" i="80"/>
  <c r="CZ98" i="11"/>
  <c r="CV98" i="11"/>
  <c r="CW98" i="11" l="1"/>
  <c r="DA98" i="11"/>
  <c r="DF98" i="80" l="1"/>
  <c r="CX98" i="11"/>
  <c r="DB98" i="11"/>
  <c r="DC98" i="11" l="1"/>
  <c r="DG98" i="80"/>
  <c r="DD98" i="11" l="1"/>
  <c r="DE98" i="11" l="1"/>
  <c r="DF98" i="11" l="1"/>
  <c r="DG98" i="11" l="1"/>
  <c r="AK115" i="50" l="1"/>
  <c r="AL133" i="50" s="1"/>
  <c r="CV96" i="80" l="1"/>
  <c r="CG170" i="80"/>
  <c r="CR170" i="80"/>
  <c r="CH170" i="80"/>
  <c r="CN170" i="80"/>
  <c r="CD170" i="80"/>
  <c r="DE170" i="80"/>
  <c r="DA170" i="80"/>
  <c r="CU170" i="80"/>
  <c r="CZ170" i="80"/>
  <c r="CJ170" i="80"/>
  <c r="DG170" i="80"/>
  <c r="DF170" i="80"/>
  <c r="CW170" i="80"/>
  <c r="CQ170" i="80"/>
  <c r="CC170" i="80"/>
  <c r="CP170" i="80"/>
  <c r="CT170" i="80"/>
  <c r="CS170" i="80"/>
  <c r="CL170" i="80"/>
  <c r="CA170" i="80"/>
  <c r="CY170" i="80"/>
  <c r="BZ170" i="80"/>
  <c r="BY170" i="80"/>
  <c r="DB170" i="80"/>
  <c r="DD170" i="80"/>
  <c r="CB170" i="80"/>
  <c r="DC170" i="80"/>
  <c r="BY96" i="80"/>
  <c r="CL96" i="80"/>
  <c r="CE170" i="80"/>
  <c r="CI170" i="80"/>
  <c r="CM170" i="80"/>
  <c r="CO170" i="80"/>
  <c r="CV170" i="80"/>
  <c r="CF170" i="80"/>
  <c r="CC96" i="80" l="1"/>
  <c r="CO96" i="80"/>
  <c r="CH96" i="80"/>
  <c r="CZ79" i="80"/>
  <c r="CK170" i="80"/>
  <c r="CQ96" i="80"/>
  <c r="CD96" i="80"/>
  <c r="CJ96" i="80"/>
  <c r="CM96" i="80"/>
  <c r="CN96" i="80"/>
  <c r="CS96" i="80"/>
  <c r="CL79" i="80"/>
  <c r="CR96" i="80"/>
  <c r="CA96" i="80"/>
  <c r="CG96" i="80"/>
  <c r="BZ96" i="80"/>
  <c r="CB96" i="80"/>
  <c r="CX170" i="80"/>
  <c r="CP96" i="80"/>
  <c r="CE96" i="80"/>
  <c r="CT96" i="80"/>
  <c r="CF96" i="80"/>
  <c r="CI96" i="80"/>
  <c r="CU96" i="80"/>
  <c r="CY79" i="80"/>
  <c r="CP79" i="80" l="1"/>
  <c r="CC79" i="80"/>
  <c r="CN79" i="80"/>
  <c r="CL79" i="11"/>
  <c r="CF79" i="80"/>
  <c r="CD79" i="80"/>
  <c r="DC79" i="80"/>
  <c r="BZ79" i="80"/>
  <c r="BY79" i="80"/>
  <c r="CG79" i="80"/>
  <c r="CK96" i="80"/>
  <c r="CA79" i="80"/>
  <c r="DB79" i="80"/>
  <c r="CO79" i="80"/>
  <c r="CU79" i="80"/>
  <c r="CT79" i="80"/>
  <c r="DF79" i="80"/>
  <c r="DA79" i="80"/>
  <c r="CZ79" i="11"/>
  <c r="CE79" i="80"/>
  <c r="DG79" i="80"/>
  <c r="CR79" i="80"/>
  <c r="CW79" i="80"/>
  <c r="CI79" i="80"/>
  <c r="DE79" i="80"/>
  <c r="CW96" i="80"/>
  <c r="CB79" i="80"/>
  <c r="CS79" i="80"/>
  <c r="CV79" i="80"/>
  <c r="CQ79" i="80"/>
  <c r="CM79" i="80"/>
  <c r="CY79" i="11"/>
  <c r="CJ79" i="80"/>
  <c r="DD79" i="80"/>
  <c r="CH79" i="80"/>
  <c r="BZ79" i="11" l="1"/>
  <c r="CC79" i="11"/>
  <c r="CN79" i="11"/>
  <c r="CF79" i="11"/>
  <c r="CQ79" i="11"/>
  <c r="DB79" i="11"/>
  <c r="CU79" i="11"/>
  <c r="CM79" i="11"/>
  <c r="DC79" i="11"/>
  <c r="CJ79" i="11"/>
  <c r="CI79" i="11"/>
  <c r="CW79" i="11"/>
  <c r="CR79" i="11"/>
  <c r="DF79" i="11"/>
  <c r="DD79" i="11"/>
  <c r="CE79" i="11"/>
  <c r="CX79" i="80"/>
  <c r="CB79" i="11"/>
  <c r="CP79" i="11"/>
  <c r="DG79" i="11"/>
  <c r="DA79" i="11"/>
  <c r="CG79" i="11"/>
  <c r="CK79" i="80"/>
  <c r="CV79" i="11"/>
  <c r="CH79" i="11"/>
  <c r="CX96" i="80"/>
  <c r="CS79" i="11"/>
  <c r="CA79" i="11"/>
  <c r="CT79" i="11"/>
  <c r="CO79" i="11"/>
  <c r="CD79" i="11"/>
  <c r="BY79" i="11"/>
  <c r="DE79" i="11"/>
  <c r="CK79" i="11" l="1"/>
  <c r="CX79" i="11"/>
  <c r="BY96" i="11" l="1"/>
  <c r="CH96" i="11"/>
  <c r="CB96" i="11" l="1"/>
  <c r="BZ96" i="11"/>
  <c r="CJ96" i="11"/>
  <c r="CD96" i="11"/>
  <c r="CA96" i="11"/>
  <c r="CF96" i="11"/>
  <c r="CE96" i="11"/>
  <c r="CC96" i="11"/>
  <c r="CI96" i="11"/>
  <c r="CG96" i="11"/>
  <c r="CK96" i="11" l="1"/>
  <c r="CL96" i="11" l="1"/>
  <c r="CW96" i="11" l="1"/>
  <c r="CT96" i="11"/>
  <c r="CV96" i="11"/>
  <c r="CR96" i="11"/>
  <c r="CS96" i="11"/>
  <c r="CM96" i="11"/>
  <c r="CN96" i="11"/>
  <c r="CQ96" i="11"/>
  <c r="CU96" i="11"/>
  <c r="CP96" i="11"/>
  <c r="CO96" i="11"/>
  <c r="CY96" i="80"/>
  <c r="CX96" i="11" l="1"/>
  <c r="CZ96" i="80"/>
  <c r="CY96" i="11"/>
  <c r="DA96" i="80" l="1"/>
  <c r="CZ96" i="11"/>
  <c r="DA96" i="11" l="1"/>
  <c r="DB96" i="80"/>
  <c r="DC96" i="80" l="1"/>
  <c r="DB96" i="11"/>
  <c r="DD96" i="80" l="1"/>
  <c r="DC96" i="11"/>
  <c r="DD96" i="11" l="1"/>
  <c r="DE96" i="80"/>
  <c r="DF96" i="80" l="1"/>
  <c r="DE96" i="11"/>
  <c r="DF96" i="11" l="1"/>
  <c r="DG96" i="80"/>
  <c r="DG96" i="11" l="1"/>
  <c r="AK126" i="50" l="1"/>
  <c r="CI181" i="80" l="1"/>
  <c r="CE181" i="80"/>
  <c r="DB181" i="80"/>
  <c r="DD181" i="80"/>
  <c r="CR181" i="80"/>
  <c r="CP181" i="80"/>
  <c r="CW181" i="80"/>
  <c r="CB181" i="80"/>
  <c r="CQ181" i="80"/>
  <c r="DE181" i="80"/>
  <c r="CJ181" i="80"/>
  <c r="CH181" i="80"/>
  <c r="CD181" i="80"/>
  <c r="CF181" i="80"/>
  <c r="CY181" i="80"/>
  <c r="CU181" i="80"/>
  <c r="CZ181" i="80"/>
  <c r="CT181" i="80"/>
  <c r="CM181" i="80"/>
  <c r="DC181" i="80"/>
  <c r="BY181" i="80"/>
  <c r="CA181" i="80"/>
  <c r="CC181" i="80"/>
  <c r="BZ181" i="80"/>
  <c r="CV181" i="80"/>
  <c r="CO181" i="80"/>
  <c r="CN181" i="80"/>
  <c r="DA181" i="80"/>
  <c r="DF181" i="80"/>
  <c r="DG181" i="80"/>
  <c r="CS181" i="80"/>
  <c r="CL181" i="80"/>
  <c r="CG181" i="80"/>
  <c r="CE107" i="80"/>
  <c r="CM107" i="80"/>
  <c r="CR107" i="80"/>
  <c r="CI107" i="80"/>
  <c r="CU107" i="80"/>
  <c r="CQ107" i="80"/>
  <c r="CT107" i="80"/>
  <c r="CA107" i="80"/>
  <c r="CG107" i="80"/>
  <c r="BZ107" i="80"/>
  <c r="CJ107" i="80"/>
  <c r="CN107" i="80"/>
  <c r="CS107" i="80"/>
  <c r="CD107" i="80"/>
  <c r="CP107" i="80"/>
  <c r="BY107" i="80"/>
  <c r="CC107" i="80"/>
  <c r="CV107" i="80"/>
  <c r="CO107" i="80"/>
  <c r="CF107" i="80"/>
  <c r="CH107" i="80"/>
  <c r="CL107" i="80"/>
  <c r="CB107" i="80"/>
  <c r="CX181" i="80" l="1"/>
  <c r="CK181" i="80"/>
  <c r="CO107" i="11"/>
  <c r="CY90" i="80"/>
  <c r="CA107" i="11"/>
  <c r="CC107" i="11"/>
  <c r="CB107" i="11"/>
  <c r="BY107" i="11"/>
  <c r="CN107" i="11"/>
  <c r="CL107" i="11"/>
  <c r="CM107" i="11"/>
  <c r="CK107" i="80"/>
  <c r="DC90" i="80"/>
  <c r="CO90" i="80"/>
  <c r="CH90" i="80"/>
  <c r="CZ90" i="80"/>
  <c r="BY90" i="80"/>
  <c r="CC90" i="80"/>
  <c r="CR90" i="80"/>
  <c r="CQ90" i="80"/>
  <c r="CU90" i="80"/>
  <c r="CS90" i="80"/>
  <c r="CV90" i="80"/>
  <c r="CT90" i="80"/>
  <c r="CM90" i="80"/>
  <c r="DB90" i="80"/>
  <c r="CF90" i="80"/>
  <c r="DF90" i="80"/>
  <c r="CA90" i="80"/>
  <c r="DA90" i="80"/>
  <c r="CE90" i="80"/>
  <c r="DG90" i="80"/>
  <c r="BZ90" i="80"/>
  <c r="CI90" i="80"/>
  <c r="CW90" i="80"/>
  <c r="CD90" i="80"/>
  <c r="CP90" i="80"/>
  <c r="CJ90" i="80"/>
  <c r="CL90" i="80"/>
  <c r="CN90" i="80"/>
  <c r="DD90" i="80"/>
  <c r="CB90" i="80"/>
  <c r="CG90" i="80"/>
  <c r="CP107" i="11" l="1"/>
  <c r="BZ107" i="11"/>
  <c r="CW107" i="80"/>
  <c r="DE90" i="80"/>
  <c r="CN90" i="11"/>
  <c r="CT90" i="11"/>
  <c r="CD90" i="11"/>
  <c r="CE90" i="11"/>
  <c r="CP90" i="11"/>
  <c r="CV90" i="11"/>
  <c r="BY90" i="11"/>
  <c r="DA90" i="11"/>
  <c r="DF90" i="11"/>
  <c r="CZ90" i="11"/>
  <c r="CQ90" i="11"/>
  <c r="CU90" i="11"/>
  <c r="BZ90" i="11"/>
  <c r="CB90" i="11"/>
  <c r="CH90" i="11"/>
  <c r="CS90" i="11"/>
  <c r="CR90" i="11"/>
  <c r="DB90" i="11"/>
  <c r="CM90" i="11"/>
  <c r="CY90" i="11"/>
  <c r="CJ90" i="11"/>
  <c r="CO90" i="11"/>
  <c r="CC90" i="11"/>
  <c r="DD90" i="11"/>
  <c r="CI90" i="11"/>
  <c r="CA90" i="11"/>
  <c r="DG90" i="11"/>
  <c r="CF90" i="11"/>
  <c r="DC90" i="11"/>
  <c r="CL90" i="11"/>
  <c r="CW90" i="11"/>
  <c r="CG90" i="11"/>
  <c r="CX90" i="80"/>
  <c r="CK90" i="80"/>
  <c r="CD107" i="11"/>
  <c r="CX107" i="80" l="1"/>
  <c r="CQ107" i="11"/>
  <c r="DE90" i="11"/>
  <c r="CY107" i="80"/>
  <c r="CX90" i="11"/>
  <c r="CK90" i="11"/>
  <c r="CE107" i="11"/>
  <c r="CR107" i="11" l="1"/>
  <c r="CZ107" i="80"/>
  <c r="CS107" i="11"/>
  <c r="CY107" i="11" l="1"/>
  <c r="CF107" i="11"/>
  <c r="CZ107" i="11"/>
  <c r="CT107" i="11"/>
  <c r="CG107" i="11"/>
  <c r="DB107" i="80" l="1"/>
  <c r="DA107" i="11"/>
  <c r="DA107" i="80"/>
  <c r="CH107" i="11"/>
  <c r="CU107" i="11" l="1"/>
  <c r="DC107" i="80"/>
  <c r="CV107" i="11"/>
  <c r="DB107" i="11"/>
  <c r="CI107" i="11"/>
  <c r="DC107" i="11" l="1"/>
  <c r="CJ107" i="11"/>
  <c r="CW107" i="11" l="1"/>
  <c r="DD107" i="80"/>
  <c r="DE107" i="80"/>
  <c r="CK107" i="11"/>
  <c r="DD107" i="11"/>
  <c r="CX107" i="11" l="1"/>
  <c r="DE107" i="11"/>
  <c r="DF107" i="80"/>
  <c r="DG107" i="80" l="1"/>
  <c r="DG107" i="11" l="1"/>
  <c r="DF107" i="11"/>
  <c r="AC3" i="82" l="1"/>
  <c r="AC8" i="82" s="1"/>
  <c r="AC9" i="82" s="1"/>
  <c r="DB89" i="82" l="1"/>
  <c r="AC69" i="82"/>
  <c r="AD3" i="82"/>
  <c r="AD8" i="82" s="1"/>
  <c r="AD9" i="82" s="1"/>
  <c r="DA89" i="82"/>
  <c r="CZ89" i="82"/>
  <c r="CY89" i="82"/>
  <c r="CW89" i="82"/>
  <c r="CV89" i="82"/>
  <c r="CU89" i="82"/>
  <c r="CT89" i="82"/>
  <c r="CS89" i="82"/>
  <c r="CR89" i="82"/>
  <c r="CQ89" i="82"/>
  <c r="CP89" i="82"/>
  <c r="CO89" i="82"/>
  <c r="CN89" i="82"/>
  <c r="CM89" i="82"/>
  <c r="CL89" i="82"/>
  <c r="CJ89" i="82"/>
  <c r="CI89" i="82"/>
  <c r="CH89" i="82"/>
  <c r="CG89" i="82"/>
  <c r="CF89" i="82"/>
  <c r="CE89" i="82"/>
  <c r="AD69" i="82" l="1"/>
  <c r="AE3" i="82"/>
  <c r="AE8" i="82" s="1"/>
  <c r="AE9" i="82" s="1"/>
  <c r="F91" i="82"/>
  <c r="F92" i="82" s="1"/>
  <c r="CB89" i="82"/>
  <c r="CC89" i="82"/>
  <c r="G91" i="82"/>
  <c r="G92" i="82" s="1"/>
  <c r="CD89" i="82"/>
  <c r="H91" i="82"/>
  <c r="H92" i="82" s="1"/>
  <c r="CA89" i="82"/>
  <c r="E91" i="82"/>
  <c r="E92" i="82" s="1"/>
  <c r="CX89" i="82"/>
  <c r="AE69" i="82" l="1"/>
  <c r="AF3" i="82"/>
  <c r="AF8" i="82" s="1"/>
  <c r="AF69" i="82" s="1"/>
  <c r="CK89" i="82"/>
  <c r="AF9" i="82" l="1"/>
  <c r="DC89" i="82"/>
  <c r="AG3" i="82"/>
  <c r="AG8" i="82" s="1"/>
  <c r="AG9" i="82" s="1"/>
  <c r="AG69" i="82" l="1"/>
  <c r="DD89" i="82"/>
  <c r="AH3" i="82"/>
  <c r="AH8" i="82" s="1"/>
  <c r="AH69" i="82" s="1"/>
  <c r="AH9" i="82" l="1"/>
  <c r="DE89" i="82"/>
  <c r="AI3" i="82"/>
  <c r="AI8" i="82" s="1"/>
  <c r="AI69" i="82" s="1"/>
  <c r="AI9" i="82" l="1"/>
  <c r="DF89" i="82"/>
  <c r="AJ3" i="82"/>
  <c r="AJ8" i="82" s="1"/>
  <c r="AJ9" i="82" s="1"/>
  <c r="K145" i="49"/>
  <c r="K146" i="49" s="1"/>
  <c r="Z145" i="49"/>
  <c r="Z146" i="49" s="1"/>
  <c r="AB145" i="49"/>
  <c r="AB146" i="49" s="1"/>
  <c r="P145" i="49"/>
  <c r="P146" i="49" s="1"/>
  <c r="O145" i="49"/>
  <c r="O146" i="49" s="1"/>
  <c r="S145" i="49"/>
  <c r="S146" i="49" s="1"/>
  <c r="U145" i="49"/>
  <c r="U146" i="49" s="1"/>
  <c r="M145" i="49"/>
  <c r="M146" i="49" s="1"/>
  <c r="H145" i="49"/>
  <c r="H146" i="49" s="1"/>
  <c r="Y145" i="49"/>
  <c r="Y146" i="49" s="1"/>
  <c r="L145" i="49"/>
  <c r="L146" i="49" s="1"/>
  <c r="G145" i="49"/>
  <c r="G146" i="49" s="1"/>
  <c r="V145" i="49"/>
  <c r="V146" i="49" s="1"/>
  <c r="X145" i="49"/>
  <c r="X146" i="49" s="1"/>
  <c r="F145" i="49"/>
  <c r="F146" i="49" s="1"/>
  <c r="R145" i="49"/>
  <c r="R146" i="49" s="1"/>
  <c r="I145" i="49"/>
  <c r="I146" i="49" s="1"/>
  <c r="AC145" i="49"/>
  <c r="AC146" i="49" s="1"/>
  <c r="W145" i="49"/>
  <c r="W146" i="49" s="1"/>
  <c r="T145" i="49"/>
  <c r="T146" i="49" s="1"/>
  <c r="C145" i="49"/>
  <c r="C146" i="49" s="1"/>
  <c r="B145" i="49"/>
  <c r="B146" i="49" s="1"/>
  <c r="J145" i="49"/>
  <c r="J146" i="49" s="1"/>
  <c r="D145" i="49"/>
  <c r="D146" i="49" s="1"/>
  <c r="Q145" i="49"/>
  <c r="Q146" i="49" s="1"/>
  <c r="AJ69" i="82" l="1"/>
  <c r="AK3" i="82"/>
  <c r="AK8" i="82" s="1"/>
  <c r="AK69" i="82" s="1"/>
  <c r="E145" i="49"/>
  <c r="E146" i="49" s="1"/>
  <c r="AA145" i="49"/>
  <c r="AA146" i="49" s="1"/>
  <c r="AK125" i="50"/>
  <c r="N145" i="49"/>
  <c r="N146" i="49" s="1"/>
  <c r="AK9" i="82" l="1"/>
  <c r="AK91" i="82"/>
  <c r="AK92" i="82" s="1"/>
  <c r="DG89" i="82"/>
  <c r="DB180" i="80"/>
  <c r="DD180" i="80"/>
  <c r="BY180" i="80"/>
  <c r="CI180" i="80"/>
  <c r="CG180" i="80"/>
  <c r="CZ180" i="80"/>
  <c r="DA180" i="80"/>
  <c r="DF180" i="80"/>
  <c r="CB180" i="80"/>
  <c r="DG180" i="80"/>
  <c r="CY180" i="80"/>
  <c r="CO180" i="80"/>
  <c r="CU180" i="80"/>
  <c r="CP180" i="80"/>
  <c r="CL180" i="80"/>
  <c r="CM180" i="80"/>
  <c r="CR180" i="80"/>
  <c r="CC180" i="80"/>
  <c r="CD180" i="80"/>
  <c r="CH180" i="80"/>
  <c r="CN180" i="80"/>
  <c r="CS180" i="80"/>
  <c r="CV180" i="80"/>
  <c r="CT180" i="80"/>
  <c r="CE180" i="80"/>
  <c r="CF180" i="80"/>
  <c r="DE180" i="80"/>
  <c r="BZ180" i="80"/>
  <c r="CA180" i="80"/>
  <c r="CQ180" i="80"/>
  <c r="CW180" i="80"/>
  <c r="DC180" i="80"/>
  <c r="CJ180" i="80"/>
  <c r="AD145" i="49"/>
  <c r="AD146" i="49" s="1"/>
  <c r="CD106" i="80"/>
  <c r="CP106" i="80"/>
  <c r="CN106" i="80"/>
  <c r="CO106" i="80"/>
  <c r="CS106" i="80"/>
  <c r="BY106" i="80"/>
  <c r="CH106" i="80"/>
  <c r="CI106" i="80"/>
  <c r="CV106" i="80"/>
  <c r="CR106" i="80"/>
  <c r="CC106" i="80"/>
  <c r="CF106" i="80"/>
  <c r="BZ106" i="80"/>
  <c r="CJ106" i="80"/>
  <c r="CA106" i="80"/>
  <c r="CQ106" i="80"/>
  <c r="CG106" i="80"/>
  <c r="CB106" i="80"/>
  <c r="CU106" i="80"/>
  <c r="CL106" i="80"/>
  <c r="CM106" i="80"/>
  <c r="CT106" i="80"/>
  <c r="CE106" i="80"/>
  <c r="CJ89" i="80"/>
  <c r="CZ89" i="80"/>
  <c r="CK180" i="80" l="1"/>
  <c r="CX180" i="80"/>
  <c r="DB89" i="80"/>
  <c r="AE145" i="49"/>
  <c r="AE146" i="49" s="1"/>
  <c r="CW106" i="80"/>
  <c r="BY89" i="80"/>
  <c r="CA106" i="11"/>
  <c r="CB106" i="11"/>
  <c r="CM89" i="80"/>
  <c r="CM106" i="11"/>
  <c r="CN89" i="80"/>
  <c r="BY106" i="11"/>
  <c r="CJ89" i="11"/>
  <c r="CT89" i="80"/>
  <c r="DG89" i="80"/>
  <c r="CZ89" i="11"/>
  <c r="CN106" i="11"/>
  <c r="CL106" i="11"/>
  <c r="CG89" i="80"/>
  <c r="BZ106" i="11"/>
  <c r="CO106" i="11"/>
  <c r="CK106" i="80"/>
  <c r="CO89" i="80"/>
  <c r="CU89" i="80"/>
  <c r="CR89" i="80"/>
  <c r="CV89" i="80"/>
  <c r="DF89" i="80"/>
  <c r="CL89" i="80"/>
  <c r="CQ89" i="80"/>
  <c r="CH89" i="80"/>
  <c r="CS89" i="80"/>
  <c r="CW89" i="80"/>
  <c r="CB89" i="80"/>
  <c r="CY89" i="80"/>
  <c r="CP89" i="80"/>
  <c r="CF89" i="80"/>
  <c r="CA89" i="80"/>
  <c r="CD89" i="80"/>
  <c r="CI89" i="80"/>
  <c r="DD89" i="80"/>
  <c r="CE89" i="80"/>
  <c r="DE89" i="80"/>
  <c r="DA89" i="80"/>
  <c r="BZ89" i="80"/>
  <c r="CC106" i="11"/>
  <c r="DC89" i="80" l="1"/>
  <c r="CC89" i="80"/>
  <c r="CP106" i="11"/>
  <c r="CX106" i="80"/>
  <c r="AF145" i="49"/>
  <c r="AF146" i="49" s="1"/>
  <c r="BY89" i="11"/>
  <c r="CU89" i="11"/>
  <c r="DF89" i="11"/>
  <c r="CO89" i="11"/>
  <c r="CI89" i="11"/>
  <c r="BZ89" i="11"/>
  <c r="CA89" i="11"/>
  <c r="CP89" i="11"/>
  <c r="CN89" i="11"/>
  <c r="CY89" i="11"/>
  <c r="CQ89" i="11"/>
  <c r="DG89" i="11"/>
  <c r="DD89" i="11"/>
  <c r="CF89" i="11"/>
  <c r="CM89" i="11"/>
  <c r="CH89" i="11"/>
  <c r="CB89" i="11"/>
  <c r="CS89" i="11"/>
  <c r="CL89" i="11"/>
  <c r="DA89" i="11"/>
  <c r="CE89" i="11"/>
  <c r="CT89" i="11"/>
  <c r="CW89" i="11"/>
  <c r="DE89" i="11"/>
  <c r="CV89" i="11"/>
  <c r="CR89" i="11"/>
  <c r="CG89" i="11"/>
  <c r="CD89" i="11"/>
  <c r="CK89" i="80"/>
  <c r="CX89" i="80"/>
  <c r="CD106" i="11"/>
  <c r="DB89" i="11" l="1"/>
  <c r="CC89" i="11"/>
  <c r="CQ106" i="11"/>
  <c r="DC89" i="11"/>
  <c r="CY106" i="80"/>
  <c r="AG145" i="49"/>
  <c r="AG146" i="49" s="1"/>
  <c r="CK89" i="11"/>
  <c r="CX89" i="11"/>
  <c r="CE106" i="11"/>
  <c r="CR106" i="11" l="1"/>
  <c r="AH145" i="49"/>
  <c r="AH146" i="49" s="1"/>
  <c r="CZ106" i="80"/>
  <c r="CF106" i="11"/>
  <c r="CS106" i="11" l="1"/>
  <c r="CY106" i="11"/>
  <c r="DA106" i="80"/>
  <c r="AI145" i="49"/>
  <c r="AI146" i="49" s="1"/>
  <c r="CG106" i="11"/>
  <c r="CT106" i="11" l="1"/>
  <c r="DB106" i="80"/>
  <c r="CZ106" i="11"/>
  <c r="AJ145" i="49"/>
  <c r="AJ146" i="49" s="1"/>
  <c r="A146" i="49" s="1"/>
  <c r="CH106" i="11"/>
  <c r="CU106" i="11" l="1"/>
  <c r="DA106" i="11"/>
  <c r="DB106" i="11"/>
  <c r="DC106" i="80"/>
  <c r="CI106" i="11"/>
  <c r="CV106" i="11" l="1"/>
  <c r="DD106" i="80"/>
  <c r="CJ106" i="11"/>
  <c r="CW106" i="11" l="1"/>
  <c r="DC106" i="11"/>
  <c r="DD106" i="11"/>
  <c r="DE106" i="80"/>
  <c r="CK106" i="11"/>
  <c r="CX106" i="11" l="1"/>
  <c r="DF106" i="80" l="1"/>
  <c r="DE106" i="11"/>
  <c r="DF106" i="11" l="1"/>
  <c r="DG106" i="80"/>
  <c r="DG106" i="11" l="1"/>
  <c r="AJ91" i="82" l="1"/>
  <c r="AJ92" i="82" s="1"/>
  <c r="AI91" i="82"/>
  <c r="AI92" i="82" s="1"/>
  <c r="AH91" i="82"/>
  <c r="AH92" i="82" s="1"/>
  <c r="AG91" i="82"/>
  <c r="AG92" i="82" s="1"/>
  <c r="AF91" i="82"/>
  <c r="AF92" i="82" s="1"/>
  <c r="AE91" i="82"/>
  <c r="AE92" i="82" s="1"/>
  <c r="AD91" i="82"/>
  <c r="AD92" i="82" s="1"/>
  <c r="AC91" i="82"/>
  <c r="AC92" i="82" s="1"/>
  <c r="AA91" i="82"/>
  <c r="AA92" i="82" s="1"/>
  <c r="Z91" i="82"/>
  <c r="Z92" i="82" s="1"/>
  <c r="Y91" i="82"/>
  <c r="Y92" i="82" s="1"/>
  <c r="X91" i="82"/>
  <c r="X92" i="82" s="1"/>
  <c r="W91" i="82"/>
  <c r="W92" i="82" s="1"/>
  <c r="V91" i="82"/>
  <c r="V92" i="82" s="1"/>
  <c r="CQ88" i="82" l="1"/>
  <c r="U91" i="82"/>
  <c r="U92" i="82" s="1"/>
  <c r="CN88" i="82"/>
  <c r="R91" i="82"/>
  <c r="R92" i="82" s="1"/>
  <c r="S91" i="82"/>
  <c r="S92" i="82" s="1"/>
  <c r="CO88" i="82"/>
  <c r="CP88" i="82"/>
  <c r="T91" i="82"/>
  <c r="T92" i="82" s="1"/>
  <c r="Q91" i="82"/>
  <c r="Q92" i="82" s="1"/>
  <c r="CM88" i="82"/>
  <c r="CL88" i="82"/>
  <c r="P91" i="82"/>
  <c r="P92" i="82" s="1"/>
  <c r="I91" i="82"/>
  <c r="I92" i="82" s="1"/>
  <c r="CE88" i="82"/>
  <c r="J91" i="82"/>
  <c r="J92" i="82" s="1"/>
  <c r="CF88" i="82"/>
  <c r="CH88" i="82"/>
  <c r="L91" i="82"/>
  <c r="L92" i="82" s="1"/>
  <c r="M91" i="82"/>
  <c r="M92" i="82" s="1"/>
  <c r="CI88" i="82"/>
  <c r="N91" i="82"/>
  <c r="N92" i="82" s="1"/>
  <c r="CJ88" i="82"/>
  <c r="K91" i="82"/>
  <c r="K92" i="82" s="1"/>
  <c r="CG88" i="82"/>
  <c r="AB91" i="82"/>
  <c r="AB92" i="82" s="1"/>
  <c r="CK88" i="82" l="1"/>
  <c r="O91" i="82"/>
  <c r="O92" i="82" s="1"/>
  <c r="B92" i="82" s="1"/>
  <c r="M74" i="82" s="1"/>
  <c r="BT11" i="82" l="1"/>
  <c r="DE11" i="82" s="1"/>
  <c r="BT4" i="82"/>
  <c r="DE34" i="82"/>
  <c r="BP11" i="82"/>
  <c r="DA11" i="82" s="1"/>
  <c r="DA34" i="82"/>
  <c r="BP4" i="82"/>
  <c r="BQ4" i="82"/>
  <c r="BQ11" i="82"/>
  <c r="DB11" i="82" s="1"/>
  <c r="DB34" i="82"/>
  <c r="BO11" i="82"/>
  <c r="CZ11" i="82" s="1"/>
  <c r="BO4" i="82"/>
  <c r="CZ34" i="82"/>
  <c r="BV11" i="82"/>
  <c r="DG11" i="82" s="1"/>
  <c r="DG34" i="82"/>
  <c r="BV4" i="82"/>
  <c r="DC34" i="82"/>
  <c r="BR11" i="82"/>
  <c r="DC11" i="82" s="1"/>
  <c r="BR4" i="82"/>
  <c r="DF34" i="82"/>
  <c r="BU4" i="82"/>
  <c r="BU11" i="82"/>
  <c r="DF11" i="82" s="1"/>
  <c r="BS4" i="82"/>
  <c r="DD34" i="82"/>
  <c r="BS11" i="82"/>
  <c r="DD11" i="82" s="1"/>
  <c r="BS108" i="82" l="1"/>
  <c r="DD105" i="82"/>
  <c r="BP108" i="82"/>
  <c r="DA105" i="82"/>
  <c r="DB4" i="82"/>
  <c r="BQ12" i="82"/>
  <c r="DB12" i="82" s="1"/>
  <c r="BP12" i="82"/>
  <c r="DA12" i="82" s="1"/>
  <c r="DA4" i="82"/>
  <c r="DE105" i="82"/>
  <c r="BT108" i="82"/>
  <c r="BO108" i="82"/>
  <c r="CZ105" i="82"/>
  <c r="BQ108" i="82"/>
  <c r="DB105" i="82"/>
  <c r="BS12" i="82"/>
  <c r="DD12" i="82" s="1"/>
  <c r="DD4" i="82"/>
  <c r="BR12" i="82"/>
  <c r="DC12" i="82" s="1"/>
  <c r="DC4" i="82"/>
  <c r="BV12" i="82"/>
  <c r="DG12" i="82" s="1"/>
  <c r="DG4" i="82"/>
  <c r="DE4" i="82"/>
  <c r="BT12" i="82"/>
  <c r="DE12" i="82" s="1"/>
  <c r="DC105" i="82"/>
  <c r="BR108" i="82"/>
  <c r="BV108" i="82"/>
  <c r="DG105" i="82"/>
  <c r="BU108" i="82"/>
  <c r="DF105" i="82"/>
  <c r="DF4" i="82"/>
  <c r="BU12" i="82"/>
  <c r="DF12" i="82" s="1"/>
  <c r="BO12" i="82"/>
  <c r="CZ12" i="82" s="1"/>
  <c r="CZ4" i="82"/>
  <c r="AK124" i="50"/>
  <c r="AL142" i="50" s="1"/>
  <c r="CP179" i="80" l="1"/>
  <c r="CD179" i="80"/>
  <c r="BY179" i="80"/>
  <c r="DA179" i="80"/>
  <c r="DF179" i="80"/>
  <c r="CJ179" i="80"/>
  <c r="CR179" i="80"/>
  <c r="CU179" i="80"/>
  <c r="CC179" i="80"/>
  <c r="CA179" i="80"/>
  <c r="BV109" i="82"/>
  <c r="DG108" i="82"/>
  <c r="DG109" i="82" s="1"/>
  <c r="CI179" i="80"/>
  <c r="CV179" i="80"/>
  <c r="CY179" i="80"/>
  <c r="DC108" i="82"/>
  <c r="DC109" i="82" s="1"/>
  <c r="BR109" i="82"/>
  <c r="DG179" i="80"/>
  <c r="DA108" i="82"/>
  <c r="DA109" i="82" s="1"/>
  <c r="BP109" i="82"/>
  <c r="BZ179" i="80"/>
  <c r="CO179" i="80"/>
  <c r="CT179" i="80"/>
  <c r="CG179" i="80"/>
  <c r="CF179" i="80"/>
  <c r="DB179" i="80"/>
  <c r="CL179" i="80"/>
  <c r="DF108" i="82"/>
  <c r="DF109" i="82" s="1"/>
  <c r="BU109" i="82"/>
  <c r="DC179" i="80"/>
  <c r="CZ108" i="82"/>
  <c r="CZ109" i="82" s="1"/>
  <c r="BO109" i="82"/>
  <c r="CQ179" i="80"/>
  <c r="CN179" i="80"/>
  <c r="CB179" i="80"/>
  <c r="CH179" i="80"/>
  <c r="CE179" i="80"/>
  <c r="CS179" i="80"/>
  <c r="CZ179" i="80"/>
  <c r="CW179" i="80"/>
  <c r="DE179" i="80"/>
  <c r="DD179" i="80"/>
  <c r="BQ109" i="82"/>
  <c r="DB108" i="82"/>
  <c r="DB109" i="82" s="1"/>
  <c r="CM179" i="80"/>
  <c r="BT109" i="82"/>
  <c r="DE108" i="82"/>
  <c r="DE109" i="82" s="1"/>
  <c r="BS109" i="82"/>
  <c r="DD108" i="82"/>
  <c r="DD109" i="82" s="1"/>
  <c r="BY88" i="80"/>
  <c r="CJ105" i="80"/>
  <c r="CW105" i="80"/>
  <c r="CF105" i="80"/>
  <c r="CS105" i="80"/>
  <c r="CI105" i="80"/>
  <c r="CU105" i="80"/>
  <c r="CP105" i="80"/>
  <c r="BY105" i="80"/>
  <c r="CH105" i="80"/>
  <c r="CA105" i="80"/>
  <c r="CE105" i="80"/>
  <c r="CV105" i="80"/>
  <c r="BZ105" i="80"/>
  <c r="CT105" i="80"/>
  <c r="CQ105" i="80"/>
  <c r="CM105" i="80"/>
  <c r="CB105" i="80"/>
  <c r="CO105" i="80"/>
  <c r="CN105" i="80"/>
  <c r="CD105" i="80"/>
  <c r="CC105" i="80"/>
  <c r="CG105" i="80"/>
  <c r="CR105" i="80"/>
  <c r="CL105" i="80"/>
  <c r="AM109" i="82" l="1"/>
  <c r="CK179" i="80"/>
  <c r="CX179" i="80"/>
  <c r="CY17" i="82"/>
  <c r="BY88" i="11"/>
  <c r="CU88" i="82"/>
  <c r="CH88" i="80"/>
  <c r="DE88" i="80"/>
  <c r="CC105" i="11"/>
  <c r="CZ88" i="82"/>
  <c r="BY105" i="11"/>
  <c r="CB105" i="11"/>
  <c r="CL88" i="80"/>
  <c r="CK105" i="80"/>
  <c r="CW88" i="80"/>
  <c r="CN88" i="80"/>
  <c r="BZ105" i="11"/>
  <c r="CC88" i="80"/>
  <c r="CM105" i="11"/>
  <c r="CY88" i="82"/>
  <c r="CO105" i="11"/>
  <c r="CL105" i="11"/>
  <c r="CX105" i="80"/>
  <c r="CN105" i="11"/>
  <c r="CA105" i="11"/>
  <c r="CJ88" i="80"/>
  <c r="DB88" i="80"/>
  <c r="DF88" i="80"/>
  <c r="CG88" i="80"/>
  <c r="CI88" i="80"/>
  <c r="DA88" i="80"/>
  <c r="CP88" i="80"/>
  <c r="CQ88" i="80"/>
  <c r="DD88" i="80"/>
  <c r="CO88" i="80"/>
  <c r="CY88" i="80"/>
  <c r="CE88" i="80"/>
  <c r="CR88" i="80"/>
  <c r="DG88" i="80"/>
  <c r="CT88" i="80"/>
  <c r="CB88" i="80"/>
  <c r="CV88" i="80"/>
  <c r="BZ88" i="80"/>
  <c r="CD88" i="80"/>
  <c r="CS88" i="80"/>
  <c r="CF88" i="80"/>
  <c r="CA88" i="80"/>
  <c r="DA88" i="82"/>
  <c r="CP105" i="11" l="1"/>
  <c r="CY105" i="80"/>
  <c r="CM88" i="11"/>
  <c r="DC88" i="82"/>
  <c r="CR17" i="82"/>
  <c r="DC88" i="80"/>
  <c r="CZ17" i="82"/>
  <c r="DA17" i="82"/>
  <c r="CU88" i="80"/>
  <c r="CM88" i="80"/>
  <c r="CU17" i="82"/>
  <c r="CZ88" i="80"/>
  <c r="DB88" i="82"/>
  <c r="CW88" i="82"/>
  <c r="CV88" i="82"/>
  <c r="CS88" i="82"/>
  <c r="CC88" i="11"/>
  <c r="CT88" i="11"/>
  <c r="CO88" i="11"/>
  <c r="BZ88" i="11"/>
  <c r="CA88" i="11"/>
  <c r="CI88" i="11"/>
  <c r="CP88" i="11"/>
  <c r="CH88" i="11"/>
  <c r="CQ88" i="11"/>
  <c r="CF88" i="11"/>
  <c r="CD88" i="11"/>
  <c r="CR88" i="82"/>
  <c r="CY88" i="11"/>
  <c r="CE88" i="11"/>
  <c r="CN88" i="11"/>
  <c r="CB88" i="11"/>
  <c r="CT88" i="82"/>
  <c r="CJ88" i="11"/>
  <c r="CG88" i="11"/>
  <c r="CL88" i="11"/>
  <c r="CK88" i="80"/>
  <c r="CX88" i="80"/>
  <c r="DB88" i="11"/>
  <c r="DC88" i="11"/>
  <c r="CD105" i="11"/>
  <c r="CZ105" i="80" l="1"/>
  <c r="CT17" i="82"/>
  <c r="DD88" i="82"/>
  <c r="CZ88" i="11"/>
  <c r="CW17" i="82"/>
  <c r="DC17" i="82"/>
  <c r="CX17" i="82"/>
  <c r="CU88" i="11"/>
  <c r="CV17" i="82"/>
  <c r="CS17" i="82"/>
  <c r="DB17" i="82"/>
  <c r="CS88" i="11"/>
  <c r="CW88" i="11"/>
  <c r="CV88" i="11"/>
  <c r="CQ105" i="11"/>
  <c r="DA88" i="11"/>
  <c r="CR88" i="11"/>
  <c r="CX88" i="82"/>
  <c r="CK88" i="11"/>
  <c r="DD88" i="11"/>
  <c r="CE105" i="11" l="1"/>
  <c r="DE88" i="82"/>
  <c r="CY105" i="11"/>
  <c r="DD17" i="82"/>
  <c r="CR105" i="11"/>
  <c r="DA105" i="80"/>
  <c r="CX88" i="11"/>
  <c r="DE88" i="11"/>
  <c r="CF105" i="11"/>
  <c r="CG105" i="11" l="1"/>
  <c r="DB105" i="80"/>
  <c r="DF88" i="82"/>
  <c r="DE17" i="82"/>
  <c r="DA105" i="11"/>
  <c r="CZ105" i="11"/>
  <c r="CS105" i="11"/>
  <c r="DF88" i="11"/>
  <c r="DG88" i="82" l="1"/>
  <c r="DB105" i="11"/>
  <c r="DF17" i="82"/>
  <c r="CT105" i="11"/>
  <c r="CH105" i="11"/>
  <c r="DG88" i="11"/>
  <c r="DC105" i="80" l="1"/>
  <c r="DG17" i="82"/>
  <c r="CU105" i="11"/>
  <c r="DD105" i="80"/>
  <c r="CI105" i="11"/>
  <c r="DC105" i="11" l="1"/>
  <c r="DD105" i="11"/>
  <c r="DE105" i="80"/>
  <c r="CV105" i="11"/>
  <c r="CJ105" i="11"/>
  <c r="DE105" i="11" l="1"/>
  <c r="DF105" i="80"/>
  <c r="CK105" i="11"/>
  <c r="CW105" i="11"/>
  <c r="DF105" i="11" l="1"/>
  <c r="DG105" i="80"/>
  <c r="CX105" i="11"/>
  <c r="DG105" i="11" l="1"/>
  <c r="DG178" i="80" l="1"/>
  <c r="CF178" i="80"/>
  <c r="DB178" i="80"/>
  <c r="CT178" i="80"/>
  <c r="CI178" i="80"/>
  <c r="DD178" i="80"/>
  <c r="BY178" i="80"/>
  <c r="DF178" i="80"/>
  <c r="CZ178" i="80"/>
  <c r="CR178" i="80"/>
  <c r="CV178" i="80"/>
  <c r="CS178" i="80"/>
  <c r="CE178" i="80"/>
  <c r="DC178" i="80"/>
  <c r="CD178" i="80"/>
  <c r="CW178" i="80"/>
  <c r="CP178" i="80"/>
  <c r="CA178" i="80"/>
  <c r="CH178" i="80"/>
  <c r="CN178" i="80"/>
  <c r="CU178" i="80"/>
  <c r="CL178" i="80"/>
  <c r="CO178" i="80"/>
  <c r="DE178" i="80"/>
  <c r="CC178" i="80"/>
  <c r="BZ178" i="80"/>
  <c r="CY178" i="80"/>
  <c r="CJ178" i="80"/>
  <c r="CB178" i="80"/>
  <c r="DA178" i="80"/>
  <c r="CG178" i="80"/>
  <c r="CQ178" i="80"/>
  <c r="CM178" i="80"/>
  <c r="BZ104" i="80"/>
  <c r="CA104" i="80"/>
  <c r="CL104" i="80"/>
  <c r="CP104" i="80"/>
  <c r="CR104" i="80"/>
  <c r="CV104" i="80"/>
  <c r="CC104" i="80"/>
  <c r="CJ104" i="80"/>
  <c r="CG104" i="80"/>
  <c r="CQ104" i="80"/>
  <c r="CI104" i="80"/>
  <c r="BY104" i="80"/>
  <c r="CB104" i="80"/>
  <c r="CS104" i="80"/>
  <c r="CE104" i="80"/>
  <c r="CH104" i="80"/>
  <c r="CT104" i="80"/>
  <c r="CU104" i="80"/>
  <c r="CM104" i="80"/>
  <c r="CF104" i="80"/>
  <c r="CN104" i="80"/>
  <c r="CD104" i="80"/>
  <c r="CO104" i="80"/>
  <c r="CK178" i="80" l="1"/>
  <c r="CX178" i="80"/>
  <c r="CW104" i="80"/>
  <c r="CL104" i="11"/>
  <c r="BZ104" i="11"/>
  <c r="BY104" i="11"/>
  <c r="CN104" i="11"/>
  <c r="CA104" i="11"/>
  <c r="DA87" i="80"/>
  <c r="CB104" i="11"/>
  <c r="CT87" i="80"/>
  <c r="CM87" i="80"/>
  <c r="CC104" i="11"/>
  <c r="CE87" i="80"/>
  <c r="CM104" i="11"/>
  <c r="CO104" i="11"/>
  <c r="CK104" i="80"/>
  <c r="DC87" i="80"/>
  <c r="CN87" i="80"/>
  <c r="CL87" i="80"/>
  <c r="CO87" i="80"/>
  <c r="DF87" i="80"/>
  <c r="CH87" i="80"/>
  <c r="CG87" i="80"/>
  <c r="CZ87" i="80"/>
  <c r="CV87" i="80"/>
  <c r="CI87" i="80"/>
  <c r="DB87" i="80"/>
  <c r="BZ87" i="80"/>
  <c r="CJ87" i="80"/>
  <c r="CU87" i="80"/>
  <c r="CB87" i="80"/>
  <c r="CQ87" i="80"/>
  <c r="CC87" i="80"/>
  <c r="CR87" i="80"/>
  <c r="CD87" i="80"/>
  <c r="BY87" i="80"/>
  <c r="CS87" i="80"/>
  <c r="CP87" i="80"/>
  <c r="CF87" i="80"/>
  <c r="CA87" i="80"/>
  <c r="CW87" i="80"/>
  <c r="CY87" i="80"/>
  <c r="DG87" i="80" l="1"/>
  <c r="DE87" i="80"/>
  <c r="DD87" i="80"/>
  <c r="CD104" i="11"/>
  <c r="CP104" i="11"/>
  <c r="CX104" i="80"/>
  <c r="CQ104" i="11"/>
  <c r="CA87" i="11"/>
  <c r="CW87" i="11"/>
  <c r="BZ87" i="11"/>
  <c r="CF87" i="11"/>
  <c r="DB87" i="11"/>
  <c r="DC87" i="11"/>
  <c r="CR87" i="11"/>
  <c r="CU87" i="11"/>
  <c r="CZ87" i="11"/>
  <c r="CN87" i="11"/>
  <c r="CB87" i="11"/>
  <c r="CP87" i="11"/>
  <c r="CE87" i="11"/>
  <c r="CH87" i="11"/>
  <c r="CI87" i="11"/>
  <c r="CC87" i="11"/>
  <c r="CJ87" i="11"/>
  <c r="CG87" i="11"/>
  <c r="CD87" i="11"/>
  <c r="CV87" i="11"/>
  <c r="CY87" i="11"/>
  <c r="DF87" i="11"/>
  <c r="CM87" i="11"/>
  <c r="CT87" i="11"/>
  <c r="CL87" i="11"/>
  <c r="CQ87" i="11"/>
  <c r="DA87" i="11"/>
  <c r="CO87" i="11"/>
  <c r="CS87" i="11"/>
  <c r="BY87" i="11"/>
  <c r="CK87" i="80"/>
  <c r="CX87" i="80"/>
  <c r="CE104" i="11"/>
  <c r="CY104" i="80" l="1"/>
  <c r="DD87" i="11"/>
  <c r="DG87" i="11"/>
  <c r="DE87" i="11"/>
  <c r="CR104" i="11"/>
  <c r="CX87" i="11"/>
  <c r="CK87" i="11"/>
  <c r="CF104" i="11"/>
  <c r="CZ104" i="80" l="1"/>
  <c r="CY104" i="11"/>
  <c r="CZ104" i="11" l="1"/>
  <c r="DA104" i="80"/>
  <c r="CG104" i="11"/>
  <c r="CS104" i="11"/>
  <c r="CT104" i="11"/>
  <c r="DB104" i="80"/>
  <c r="CH104" i="11"/>
  <c r="DA104" i="11" l="1"/>
  <c r="DC104" i="80"/>
  <c r="DB104" i="11"/>
  <c r="CI104" i="11"/>
  <c r="CU104" i="11" l="1"/>
  <c r="CV104" i="11"/>
  <c r="CJ104" i="11"/>
  <c r="DC104" i="11" l="1"/>
  <c r="DD104" i="80"/>
  <c r="CK104" i="11"/>
  <c r="CW104" i="11"/>
  <c r="DD104" i="11" l="1"/>
  <c r="DE104" i="80"/>
  <c r="CX104" i="11"/>
  <c r="DF104" i="80" l="1"/>
  <c r="DE104" i="11"/>
  <c r="DG104" i="80"/>
  <c r="DF104" i="11"/>
  <c r="DG104" i="11" l="1"/>
  <c r="AK122" i="50" l="1"/>
  <c r="AL140" i="50" s="1"/>
  <c r="BZ177" i="80" l="1"/>
  <c r="DC177" i="80"/>
  <c r="CJ177" i="80"/>
  <c r="CV177" i="80"/>
  <c r="CG177" i="80"/>
  <c r="CB177" i="80"/>
  <c r="CI177" i="80"/>
  <c r="CW177" i="80"/>
  <c r="CD177" i="80"/>
  <c r="CH177" i="80"/>
  <c r="CZ177" i="80"/>
  <c r="CT177" i="80"/>
  <c r="CO177" i="80"/>
  <c r="DB177" i="80"/>
  <c r="CF177" i="80"/>
  <c r="CE177" i="80"/>
  <c r="CY177" i="80"/>
  <c r="CN177" i="80"/>
  <c r="CM177" i="80"/>
  <c r="BY177" i="80"/>
  <c r="DG177" i="80"/>
  <c r="CR177" i="80"/>
  <c r="DA177" i="80"/>
  <c r="DD177" i="80"/>
  <c r="CS177" i="80"/>
  <c r="CA177" i="80"/>
  <c r="CP177" i="80"/>
  <c r="CC177" i="80"/>
  <c r="CQ177" i="80"/>
  <c r="CL177" i="80"/>
  <c r="CU177" i="80"/>
  <c r="DF177" i="80"/>
  <c r="DE177" i="80"/>
  <c r="CE103" i="80"/>
  <c r="CP103" i="80"/>
  <c r="BY103" i="80"/>
  <c r="CT103" i="80"/>
  <c r="BZ103" i="80"/>
  <c r="CN103" i="80"/>
  <c r="CM103" i="80"/>
  <c r="CD103" i="80"/>
  <c r="CC103" i="80"/>
  <c r="CL103" i="80"/>
  <c r="CI103" i="80"/>
  <c r="CH103" i="80"/>
  <c r="CO103" i="80"/>
  <c r="CA103" i="80"/>
  <c r="CQ103" i="80"/>
  <c r="CS103" i="80"/>
  <c r="CU103" i="80"/>
  <c r="CF103" i="80"/>
  <c r="CG103" i="80"/>
  <c r="CB103" i="80"/>
  <c r="CR103" i="80"/>
  <c r="CJ103" i="80" l="1"/>
  <c r="CV103" i="80"/>
  <c r="CK177" i="80"/>
  <c r="CX177" i="80"/>
  <c r="CY86" i="80"/>
  <c r="BZ86" i="80"/>
  <c r="CA103" i="11"/>
  <c r="DC86" i="80"/>
  <c r="CB103" i="11"/>
  <c r="BY103" i="11"/>
  <c r="CL103" i="11"/>
  <c r="BZ103" i="11"/>
  <c r="CM103" i="11"/>
  <c r="CN103" i="11"/>
  <c r="CO103" i="11"/>
  <c r="CL86" i="80"/>
  <c r="CA86" i="80"/>
  <c r="CO86" i="80"/>
  <c r="DA86" i="80"/>
  <c r="CE86" i="80"/>
  <c r="CV86" i="80"/>
  <c r="CR86" i="80"/>
  <c r="CG86" i="80"/>
  <c r="DF86" i="80"/>
  <c r="DD86" i="80"/>
  <c r="CP86" i="80"/>
  <c r="DG86" i="80"/>
  <c r="CI86" i="80"/>
  <c r="CH86" i="80"/>
  <c r="CS86" i="80"/>
  <c r="CC86" i="80"/>
  <c r="CD86" i="80"/>
  <c r="CW86" i="80"/>
  <c r="CZ86" i="80"/>
  <c r="CN86" i="80"/>
  <c r="CM86" i="80"/>
  <c r="CT86" i="80"/>
  <c r="CQ86" i="80"/>
  <c r="DE86" i="80"/>
  <c r="CJ86" i="80"/>
  <c r="CF86" i="80"/>
  <c r="CU86" i="80"/>
  <c r="CB86" i="80"/>
  <c r="BY86" i="80"/>
  <c r="CC103" i="11"/>
  <c r="CD103" i="11" l="1"/>
  <c r="CK103" i="80"/>
  <c r="DB86" i="80"/>
  <c r="CW103" i="80"/>
  <c r="CX103" i="80"/>
  <c r="CP103" i="11"/>
  <c r="CP86" i="11"/>
  <c r="CZ86" i="11"/>
  <c r="DE86" i="11"/>
  <c r="BY86" i="11"/>
  <c r="CS86" i="11"/>
  <c r="CH86" i="11"/>
  <c r="CW86" i="11"/>
  <c r="CM86" i="11"/>
  <c r="CY86" i="11"/>
  <c r="CT86" i="11"/>
  <c r="CQ86" i="11"/>
  <c r="DF86" i="11"/>
  <c r="DD86" i="11"/>
  <c r="CV86" i="11"/>
  <c r="CJ86" i="11"/>
  <c r="CN86" i="11"/>
  <c r="CU86" i="11"/>
  <c r="CC86" i="11"/>
  <c r="CL86" i="11"/>
  <c r="CD86" i="11"/>
  <c r="CG86" i="11"/>
  <c r="CR86" i="11"/>
  <c r="DA86" i="11"/>
  <c r="BZ86" i="11"/>
  <c r="CI86" i="11"/>
  <c r="CB86" i="11"/>
  <c r="CE86" i="11"/>
  <c r="DG86" i="11"/>
  <c r="DC86" i="11"/>
  <c r="CO86" i="11"/>
  <c r="CF86" i="11"/>
  <c r="CA86" i="11"/>
  <c r="CK86" i="80"/>
  <c r="CX86" i="80"/>
  <c r="DB86" i="11" l="1"/>
  <c r="CQ103" i="11"/>
  <c r="CX86" i="11"/>
  <c r="CK86" i="11"/>
  <c r="CR103" i="11" l="1"/>
  <c r="CE103" i="11"/>
  <c r="CF103" i="11"/>
  <c r="CS103" i="11" l="1"/>
  <c r="CG103" i="11"/>
  <c r="CH103" i="11" l="1"/>
  <c r="CT103" i="11"/>
  <c r="CI103" i="11" l="1"/>
  <c r="CU103" i="11"/>
  <c r="CV103" i="11" l="1"/>
  <c r="CJ103" i="11"/>
  <c r="CY103" i="80" l="1"/>
  <c r="CK103" i="11"/>
  <c r="CW103" i="11"/>
  <c r="CY103" i="11" l="1"/>
  <c r="CZ103" i="80"/>
  <c r="CX103" i="11"/>
  <c r="CZ103" i="11" l="1"/>
  <c r="DA103" i="80"/>
  <c r="DA103" i="11" l="1"/>
  <c r="DB103" i="80"/>
  <c r="DB103" i="11" l="1"/>
  <c r="DC103" i="80"/>
  <c r="DC103" i="11" l="1"/>
  <c r="DD103" i="80"/>
  <c r="DD103" i="11" l="1"/>
  <c r="DE103" i="80"/>
  <c r="DE103" i="11" l="1"/>
  <c r="DF103" i="80"/>
  <c r="DF103" i="11" l="1"/>
  <c r="DG103" i="80"/>
  <c r="DG103" i="11" l="1"/>
  <c r="DG176" i="80" l="1"/>
  <c r="CF176" i="80"/>
  <c r="DB176" i="80"/>
  <c r="CQ176" i="80"/>
  <c r="DD176" i="80"/>
  <c r="CV176" i="80"/>
  <c r="CI176" i="80"/>
  <c r="CB176" i="80"/>
  <c r="CP176" i="80"/>
  <c r="CJ176" i="80"/>
  <c r="DE176" i="80"/>
  <c r="CL176" i="80"/>
  <c r="CD176" i="80"/>
  <c r="CR176" i="80"/>
  <c r="CU176" i="80"/>
  <c r="CA176" i="80"/>
  <c r="BY176" i="80"/>
  <c r="CO176" i="80"/>
  <c r="CM176" i="80"/>
  <c r="DC176" i="80"/>
  <c r="CT176" i="80"/>
  <c r="CW176" i="80"/>
  <c r="CY176" i="80"/>
  <c r="CE176" i="80"/>
  <c r="CH176" i="80"/>
  <c r="CC176" i="80"/>
  <c r="CS176" i="80"/>
  <c r="CZ176" i="80"/>
  <c r="CG176" i="80"/>
  <c r="CN176" i="80"/>
  <c r="DA176" i="80"/>
  <c r="DF176" i="80"/>
  <c r="BZ176" i="80"/>
  <c r="CS102" i="80"/>
  <c r="CG102" i="80"/>
  <c r="BZ102" i="80"/>
  <c r="CP102" i="80"/>
  <c r="CO102" i="80"/>
  <c r="CQ102" i="80"/>
  <c r="CM102" i="80"/>
  <c r="CT102" i="80"/>
  <c r="CH102" i="80"/>
  <c r="CD102" i="80"/>
  <c r="CR102" i="80"/>
  <c r="CN102" i="80"/>
  <c r="CL102" i="80"/>
  <c r="CF102" i="80"/>
  <c r="CV102" i="80"/>
  <c r="CU102" i="80"/>
  <c r="CI102" i="80"/>
  <c r="CA102" i="80"/>
  <c r="CB102" i="80"/>
  <c r="BY102" i="80"/>
  <c r="CE102" i="80"/>
  <c r="CC102" i="80"/>
  <c r="CX176" i="80" l="1"/>
  <c r="CK176" i="80"/>
  <c r="CJ102" i="80"/>
  <c r="BZ102" i="11"/>
  <c r="CL102" i="11"/>
  <c r="CM102" i="11"/>
  <c r="CN102" i="11"/>
  <c r="CO102" i="11"/>
  <c r="BY102" i="11"/>
  <c r="CK102" i="80"/>
  <c r="CB102" i="11"/>
  <c r="CU85" i="80"/>
  <c r="CS85" i="80"/>
  <c r="CD85" i="80"/>
  <c r="BZ85" i="80"/>
  <c r="CA102" i="11"/>
  <c r="DC85" i="80"/>
  <c r="CM85" i="80"/>
  <c r="CA85" i="80"/>
  <c r="CI85" i="80"/>
  <c r="CY85" i="80"/>
  <c r="CL85" i="80"/>
  <c r="CG85" i="80"/>
  <c r="CE85" i="80"/>
  <c r="CJ85" i="80"/>
  <c r="CW85" i="80"/>
  <c r="BY85" i="80"/>
  <c r="CO85" i="80"/>
  <c r="CR85" i="80"/>
  <c r="CP85" i="80"/>
  <c r="CT85" i="80"/>
  <c r="DB85" i="80"/>
  <c r="CZ85" i="80"/>
  <c r="DF85" i="80"/>
  <c r="DG85" i="80"/>
  <c r="CN85" i="80"/>
  <c r="CC85" i="80"/>
  <c r="CH85" i="80"/>
  <c r="DA85" i="80"/>
  <c r="DD85" i="80"/>
  <c r="DE85" i="80"/>
  <c r="CF85" i="80"/>
  <c r="CB85" i="80"/>
  <c r="CC102" i="11" l="1"/>
  <c r="CW102" i="80"/>
  <c r="CQ85" i="80"/>
  <c r="CV85" i="80"/>
  <c r="CP102" i="11"/>
  <c r="CD102" i="11"/>
  <c r="CI85" i="11"/>
  <c r="CB85" i="11"/>
  <c r="CN85" i="11"/>
  <c r="CT85" i="11"/>
  <c r="CH85" i="11"/>
  <c r="DE85" i="11"/>
  <c r="DC85" i="11"/>
  <c r="CY85" i="11"/>
  <c r="CJ85" i="11"/>
  <c r="BY85" i="11"/>
  <c r="CA85" i="11"/>
  <c r="CC85" i="11"/>
  <c r="CO85" i="11"/>
  <c r="CL85" i="11"/>
  <c r="DD85" i="11"/>
  <c r="CU85" i="11"/>
  <c r="CR85" i="11"/>
  <c r="CW85" i="11"/>
  <c r="CE85" i="11"/>
  <c r="CD85" i="11"/>
  <c r="CS85" i="11"/>
  <c r="DB85" i="11"/>
  <c r="DA85" i="11"/>
  <c r="CP85" i="11"/>
  <c r="BZ85" i="11"/>
  <c r="DF85" i="11"/>
  <c r="CZ85" i="11"/>
  <c r="CF85" i="11"/>
  <c r="DG85" i="11"/>
  <c r="CM85" i="11"/>
  <c r="CG85" i="11"/>
  <c r="CK85" i="80"/>
  <c r="CX85" i="80"/>
  <c r="CY102" i="80"/>
  <c r="CX102" i="80" l="1"/>
  <c r="CV85" i="11"/>
  <c r="CQ85" i="11"/>
  <c r="CQ102" i="11"/>
  <c r="CE102" i="11"/>
  <c r="CX85" i="11"/>
  <c r="CK85" i="11"/>
  <c r="CZ102" i="80"/>
  <c r="CY102" i="11"/>
  <c r="CF102" i="11" l="1"/>
  <c r="CR102" i="11"/>
  <c r="DA102" i="80"/>
  <c r="CZ102" i="11"/>
  <c r="CG102" i="11" l="1"/>
  <c r="CS102" i="11"/>
  <c r="DB102" i="80"/>
  <c r="DA102" i="11"/>
  <c r="CH102" i="11" l="1"/>
  <c r="CT102" i="11"/>
  <c r="DB102" i="11"/>
  <c r="DC102" i="80"/>
  <c r="CU102" i="11" l="1"/>
  <c r="CI102" i="11"/>
  <c r="DD102" i="80"/>
  <c r="DC102" i="11"/>
  <c r="CV102" i="11" l="1"/>
  <c r="DD102" i="11"/>
  <c r="CJ102" i="11" l="1"/>
  <c r="DE102" i="80"/>
  <c r="DE102" i="11"/>
  <c r="DF102" i="80" l="1"/>
  <c r="CK102" i="11"/>
  <c r="CW102" i="11"/>
  <c r="CX102" i="11"/>
  <c r="DG102" i="80"/>
  <c r="DF102" i="11"/>
  <c r="DG102" i="11" l="1"/>
  <c r="CF175" i="80" l="1"/>
  <c r="CW175" i="80"/>
  <c r="DE175" i="80"/>
  <c r="CB175" i="80"/>
  <c r="DB175" i="80"/>
  <c r="CD175" i="80"/>
  <c r="DF175" i="80"/>
  <c r="CS175" i="80"/>
  <c r="CM175" i="80"/>
  <c r="CI175" i="80"/>
  <c r="CV175" i="80"/>
  <c r="CT175" i="80"/>
  <c r="CG175" i="80"/>
  <c r="DG175" i="80"/>
  <c r="DD175" i="80"/>
  <c r="CY175" i="80"/>
  <c r="CR175" i="80"/>
  <c r="CA175" i="80"/>
  <c r="CO175" i="80"/>
  <c r="CQ175" i="80"/>
  <c r="BZ175" i="80"/>
  <c r="CH175" i="80"/>
  <c r="DC175" i="80"/>
  <c r="CL175" i="80"/>
  <c r="CN175" i="80"/>
  <c r="CU175" i="80"/>
  <c r="CZ175" i="80"/>
  <c r="CE175" i="80"/>
  <c r="DA175" i="80"/>
  <c r="CJ175" i="80"/>
  <c r="CC175" i="80"/>
  <c r="CP175" i="80"/>
  <c r="BY175" i="80"/>
  <c r="CL101" i="80"/>
  <c r="CS101" i="80"/>
  <c r="CR101" i="80"/>
  <c r="CJ101" i="80"/>
  <c r="CT101" i="80"/>
  <c r="CG101" i="80"/>
  <c r="CF101" i="80"/>
  <c r="CA101" i="80"/>
  <c r="CM101" i="80"/>
  <c r="CD101" i="80"/>
  <c r="CH101" i="80"/>
  <c r="CI101" i="80"/>
  <c r="CN101" i="80"/>
  <c r="CU101" i="80"/>
  <c r="CE101" i="80"/>
  <c r="BZ101" i="80"/>
  <c r="CB101" i="80"/>
  <c r="CC101" i="80"/>
  <c r="CP101" i="80"/>
  <c r="CO101" i="80"/>
  <c r="CQ101" i="80"/>
  <c r="BY101" i="80"/>
  <c r="CX175" i="80" l="1"/>
  <c r="CV101" i="80"/>
  <c r="CK175" i="80"/>
  <c r="DF84" i="80"/>
  <c r="CO84" i="80"/>
  <c r="CL84" i="80"/>
  <c r="CB84" i="80"/>
  <c r="CQ84" i="80"/>
  <c r="CO101" i="11"/>
  <c r="CM101" i="11"/>
  <c r="CK101" i="80"/>
  <c r="CP101" i="11"/>
  <c r="CN101" i="11"/>
  <c r="CL101" i="11"/>
  <c r="CM84" i="80"/>
  <c r="CD84" i="80"/>
  <c r="CP84" i="80"/>
  <c r="CC84" i="80"/>
  <c r="CF84" i="80"/>
  <c r="CY84" i="80"/>
  <c r="DE84" i="80"/>
  <c r="DD84" i="80"/>
  <c r="CN84" i="80"/>
  <c r="CT84" i="80"/>
  <c r="CA84" i="80"/>
  <c r="CW84" i="80"/>
  <c r="CU84" i="80"/>
  <c r="CS84" i="80"/>
  <c r="CV84" i="80"/>
  <c r="CH84" i="80"/>
  <c r="DB84" i="80"/>
  <c r="DC84" i="80"/>
  <c r="CG84" i="80"/>
  <c r="CE84" i="80"/>
  <c r="CI84" i="80"/>
  <c r="BY84" i="80"/>
  <c r="BZ84" i="80"/>
  <c r="CR84" i="80"/>
  <c r="CJ84" i="80"/>
  <c r="DA84" i="80"/>
  <c r="CZ84" i="80"/>
  <c r="CW101" i="80" l="1"/>
  <c r="BZ16" i="82"/>
  <c r="AO3" i="82"/>
  <c r="AN3" i="82"/>
  <c r="BY16" i="82"/>
  <c r="AS3" i="82"/>
  <c r="CD16" i="82"/>
  <c r="AP3" i="82"/>
  <c r="CA16" i="82"/>
  <c r="CC16" i="82"/>
  <c r="AR3" i="82"/>
  <c r="AQ3" i="82"/>
  <c r="CB16" i="82"/>
  <c r="DG84" i="80"/>
  <c r="CX84" i="80"/>
  <c r="CK84" i="80"/>
  <c r="BY84" i="11"/>
  <c r="BZ84" i="11"/>
  <c r="CA84" i="11"/>
  <c r="CB84" i="11"/>
  <c r="CC84" i="11" l="1"/>
  <c r="CX101" i="80"/>
  <c r="AO91" i="82"/>
  <c r="BZ84" i="82"/>
  <c r="CD3" i="82"/>
  <c r="AS8" i="82"/>
  <c r="AO8" i="82"/>
  <c r="BZ3" i="82"/>
  <c r="CC3" i="82"/>
  <c r="AR8" i="82"/>
  <c r="BY3" i="82"/>
  <c r="AN8" i="82"/>
  <c r="BY84" i="82"/>
  <c r="AN91" i="82"/>
  <c r="CC84" i="82"/>
  <c r="AR91" i="82"/>
  <c r="AQ8" i="82"/>
  <c r="CB3" i="82"/>
  <c r="AP8" i="82"/>
  <c r="CA3" i="82"/>
  <c r="CQ101" i="11"/>
  <c r="CY101" i="80"/>
  <c r="CD84" i="11"/>
  <c r="BY91" i="82" l="1"/>
  <c r="BY92" i="82" s="1"/>
  <c r="AN92" i="82"/>
  <c r="AR69" i="82"/>
  <c r="CC8" i="82"/>
  <c r="AR9" i="82"/>
  <c r="AQ9" i="82"/>
  <c r="CB8" i="82"/>
  <c r="AQ69" i="82"/>
  <c r="AQ91" i="82"/>
  <c r="CB84" i="82"/>
  <c r="AO9" i="82"/>
  <c r="BZ8" i="82"/>
  <c r="AO69" i="82"/>
  <c r="BZ91" i="82"/>
  <c r="BZ92" i="82" s="1"/>
  <c r="AO92" i="82"/>
  <c r="AT3" i="82"/>
  <c r="CE16" i="82"/>
  <c r="AT91" i="82"/>
  <c r="CE84" i="82"/>
  <c r="CC91" i="82"/>
  <c r="CC92" i="82" s="1"/>
  <c r="AR92" i="82"/>
  <c r="CA84" i="82"/>
  <c r="AP91" i="82"/>
  <c r="CD8" i="82"/>
  <c r="AS69" i="82"/>
  <c r="AS9" i="82"/>
  <c r="AP9" i="82"/>
  <c r="AP69" i="82"/>
  <c r="CA8" i="82"/>
  <c r="BY8" i="82"/>
  <c r="AN9" i="82"/>
  <c r="AN69" i="82"/>
  <c r="CD84" i="82"/>
  <c r="AS91" i="82"/>
  <c r="CE84" i="11"/>
  <c r="CR101" i="11"/>
  <c r="CY101" i="11"/>
  <c r="CZ101" i="80"/>
  <c r="CE3" i="82" l="1"/>
  <c r="AT8" i="82"/>
  <c r="AS92" i="82"/>
  <c r="CD91" i="82"/>
  <c r="CD92" i="82" s="1"/>
  <c r="AT92" i="82"/>
  <c r="CE91" i="82"/>
  <c r="CF16" i="82"/>
  <c r="AU3" i="82"/>
  <c r="CA91" i="82"/>
  <c r="CA92" i="82" s="1"/>
  <c r="AP92" i="82"/>
  <c r="AQ92" i="82"/>
  <c r="CB91" i="82"/>
  <c r="CB92" i="82" s="1"/>
  <c r="DA101" i="80"/>
  <c r="CS101" i="11"/>
  <c r="DA101" i="11" l="1"/>
  <c r="CE92" i="82"/>
  <c r="AU91" i="82"/>
  <c r="CF84" i="82"/>
  <c r="AV3" i="82"/>
  <c r="CG16" i="82"/>
  <c r="AT9" i="82"/>
  <c r="AT69" i="82"/>
  <c r="CE8" i="82"/>
  <c r="CZ101" i="11"/>
  <c r="CF3" i="82"/>
  <c r="AU8" i="82"/>
  <c r="CF84" i="11"/>
  <c r="CT101" i="11"/>
  <c r="AV8" i="82" l="1"/>
  <c r="CG3" i="82"/>
  <c r="CG84" i="82"/>
  <c r="AV91" i="82"/>
  <c r="CF8" i="82"/>
  <c r="AU9" i="82"/>
  <c r="AU69" i="82"/>
  <c r="CF91" i="82"/>
  <c r="CF92" i="82" s="1"/>
  <c r="AU92" i="82"/>
  <c r="DC101" i="80"/>
  <c r="CH16" i="82"/>
  <c r="AW3" i="82"/>
  <c r="DB101" i="80"/>
  <c r="CU101" i="11"/>
  <c r="DB101" i="11"/>
  <c r="CG84" i="11"/>
  <c r="CH84" i="82" l="1"/>
  <c r="AW91" i="82"/>
  <c r="AV92" i="82"/>
  <c r="CG91" i="82"/>
  <c r="CG92" i="82" s="1"/>
  <c r="CI16" i="82"/>
  <c r="AX3" i="82"/>
  <c r="CH3" i="82"/>
  <c r="AW8" i="82"/>
  <c r="AV9" i="82"/>
  <c r="AV69" i="82"/>
  <c r="CG8" i="82"/>
  <c r="CH84" i="11"/>
  <c r="CV101" i="11"/>
  <c r="DE101" i="80" l="1"/>
  <c r="DC101" i="11"/>
  <c r="CI3" i="82"/>
  <c r="AX8" i="82"/>
  <c r="CH91" i="82"/>
  <c r="CH92" i="82" s="1"/>
  <c r="AW92" i="82"/>
  <c r="DD101" i="80"/>
  <c r="CH8" i="82"/>
  <c r="AW9" i="82"/>
  <c r="AW69" i="82"/>
  <c r="AY3" i="82"/>
  <c r="CJ16" i="82"/>
  <c r="CI84" i="82"/>
  <c r="AX91" i="82"/>
  <c r="CW101" i="11"/>
  <c r="CI84" i="11"/>
  <c r="DD101" i="11"/>
  <c r="DF101" i="80" l="1"/>
  <c r="AX9" i="82"/>
  <c r="AX69" i="82"/>
  <c r="CI8" i="82"/>
  <c r="DE101" i="11"/>
  <c r="CJ3" i="82"/>
  <c r="AY8" i="82"/>
  <c r="AZ8" i="82" s="1"/>
  <c r="AZ3" i="82"/>
  <c r="CK16" i="82"/>
  <c r="DJ16" i="82" s="1"/>
  <c r="CJ84" i="82"/>
  <c r="AY91" i="82"/>
  <c r="AX92" i="82"/>
  <c r="CI91" i="82"/>
  <c r="CI92" i="82" s="1"/>
  <c r="CL16" i="82"/>
  <c r="BA3" i="82"/>
  <c r="CX101" i="11"/>
  <c r="CJ84" i="11" l="1"/>
  <c r="CK8" i="82"/>
  <c r="AZ69" i="82"/>
  <c r="AZ9" i="82"/>
  <c r="BB3" i="82"/>
  <c r="CM16" i="82"/>
  <c r="CK84" i="82"/>
  <c r="AZ91" i="82"/>
  <c r="CL3" i="82"/>
  <c r="BA8" i="82"/>
  <c r="CL84" i="82"/>
  <c r="BA91" i="82"/>
  <c r="AY69" i="82"/>
  <c r="AY9" i="82"/>
  <c r="CJ8" i="82"/>
  <c r="AY92" i="82"/>
  <c r="CJ91" i="82"/>
  <c r="CJ92" i="82" s="1"/>
  <c r="CK3" i="82"/>
  <c r="DJ3" i="82" s="1"/>
  <c r="AZ10" i="82"/>
  <c r="DG101" i="80"/>
  <c r="CL84" i="11"/>
  <c r="DF101" i="11"/>
  <c r="CK84" i="11"/>
  <c r="CM84" i="82" l="1"/>
  <c r="BB91" i="82"/>
  <c r="CK91" i="82"/>
  <c r="CK92" i="82" s="1"/>
  <c r="AZ92" i="82"/>
  <c r="BA69" i="82"/>
  <c r="CL8" i="82"/>
  <c r="BA9" i="82"/>
  <c r="BC3" i="82"/>
  <c r="CN16" i="82"/>
  <c r="CL91" i="82"/>
  <c r="CL92" i="82" s="1"/>
  <c r="BA92" i="82"/>
  <c r="BB8" i="82"/>
  <c r="CM3" i="82"/>
  <c r="CM84" i="11"/>
  <c r="DG101" i="11"/>
  <c r="CN84" i="82" l="1"/>
  <c r="BC91" i="82"/>
  <c r="CO16" i="82"/>
  <c r="BD3" i="82"/>
  <c r="BB92" i="82"/>
  <c r="CM91" i="82"/>
  <c r="CM92" i="82" s="1"/>
  <c r="CM8" i="82"/>
  <c r="BB69" i="82"/>
  <c r="BB9" i="82"/>
  <c r="CN3" i="82"/>
  <c r="BC8" i="82"/>
  <c r="CN84" i="11"/>
  <c r="CO3" i="82" l="1"/>
  <c r="BD8" i="82"/>
  <c r="CN8" i="82"/>
  <c r="BC9" i="82"/>
  <c r="BC69" i="82"/>
  <c r="BE3" i="82"/>
  <c r="CP16" i="82"/>
  <c r="BC92" i="82"/>
  <c r="CN91" i="82"/>
  <c r="CN92" i="82" s="1"/>
  <c r="BD91" i="82"/>
  <c r="CO84" i="82"/>
  <c r="CO84" i="11"/>
  <c r="BE91" i="82" l="1"/>
  <c r="CP84" i="82"/>
  <c r="CO91" i="82"/>
  <c r="CO92" i="82" s="1"/>
  <c r="BD92" i="82"/>
  <c r="CP3" i="82"/>
  <c r="BE8" i="82"/>
  <c r="BD9" i="82"/>
  <c r="CO8" i="82"/>
  <c r="BD69" i="82"/>
  <c r="BF3" i="82"/>
  <c r="CQ16" i="82"/>
  <c r="CP84" i="11"/>
  <c r="CQ3" i="82" l="1"/>
  <c r="BF8" i="82"/>
  <c r="BG3" i="82"/>
  <c r="CR16" i="82"/>
  <c r="CQ84" i="82"/>
  <c r="BF91" i="82"/>
  <c r="CP8" i="82"/>
  <c r="BE9" i="82"/>
  <c r="BE69" i="82"/>
  <c r="CP91" i="82"/>
  <c r="CP92" i="82" s="1"/>
  <c r="BE92" i="82"/>
  <c r="CQ84" i="11"/>
  <c r="BH3" i="82" l="1"/>
  <c r="CS16" i="82"/>
  <c r="BF92" i="82"/>
  <c r="CQ91" i="82"/>
  <c r="CQ92" i="82" s="1"/>
  <c r="CR3" i="82"/>
  <c r="BG8" i="82"/>
  <c r="BF9" i="82"/>
  <c r="BF69" i="82"/>
  <c r="CQ8" i="82"/>
  <c r="BG91" i="82"/>
  <c r="CR84" i="82"/>
  <c r="CR84" i="11"/>
  <c r="BH91" i="82" l="1"/>
  <c r="CS84" i="82"/>
  <c r="BG92" i="82"/>
  <c r="CR91" i="82"/>
  <c r="CR92" i="82" s="1"/>
  <c r="BG9" i="82"/>
  <c r="CR8" i="82"/>
  <c r="BG69" i="82"/>
  <c r="CT16" i="82"/>
  <c r="BI3" i="82"/>
  <c r="CS3" i="82"/>
  <c r="BH8" i="82"/>
  <c r="CJ101" i="11"/>
  <c r="CS84" i="11"/>
  <c r="CD101" i="11"/>
  <c r="CG101" i="11"/>
  <c r="CI101" i="11"/>
  <c r="CB101" i="11"/>
  <c r="CH101" i="11"/>
  <c r="CE101" i="11"/>
  <c r="CC101" i="11"/>
  <c r="CF101" i="11"/>
  <c r="BY101" i="11"/>
  <c r="CS8" i="82" l="1"/>
  <c r="BH69" i="82"/>
  <c r="BH9" i="82"/>
  <c r="BJ3" i="82"/>
  <c r="CU16" i="82"/>
  <c r="CT84" i="82"/>
  <c r="BI91" i="82"/>
  <c r="BI8" i="82"/>
  <c r="CT3" i="82"/>
  <c r="BH92" i="82"/>
  <c r="CS91" i="82"/>
  <c r="CS92" i="82" s="1"/>
  <c r="CT84" i="11"/>
  <c r="CA101" i="11"/>
  <c r="BZ101" i="11"/>
  <c r="BI92" i="82" l="1"/>
  <c r="CT91" i="82"/>
  <c r="CT92" i="82" s="1"/>
  <c r="BJ91" i="82"/>
  <c r="CU84" i="82"/>
  <c r="BK3" i="82"/>
  <c r="CV16" i="82"/>
  <c r="BI9" i="82"/>
  <c r="BI69" i="82"/>
  <c r="CT8" i="82"/>
  <c r="CU3" i="82"/>
  <c r="BJ8" i="82"/>
  <c r="CK101" i="11"/>
  <c r="CU84" i="11"/>
  <c r="CW16" i="82" l="1"/>
  <c r="BL3" i="82"/>
  <c r="BN3" i="82"/>
  <c r="CY16" i="82"/>
  <c r="CU8" i="82"/>
  <c r="BJ69" i="82"/>
  <c r="BJ9" i="82"/>
  <c r="BJ92" i="82"/>
  <c r="CU91" i="82"/>
  <c r="CU92" i="82" s="1"/>
  <c r="BK91" i="82"/>
  <c r="CV84" i="82"/>
  <c r="BK8" i="82"/>
  <c r="CV3" i="82"/>
  <c r="CV84" i="11"/>
  <c r="CX16" i="82"/>
  <c r="BK69" i="82" l="1"/>
  <c r="BK9" i="82"/>
  <c r="CV8" i="82"/>
  <c r="BN8" i="82"/>
  <c r="CY3" i="82"/>
  <c r="CW84" i="82"/>
  <c r="BL91" i="82"/>
  <c r="CZ16" i="82"/>
  <c r="BO3" i="82"/>
  <c r="BK92" i="82"/>
  <c r="CV91" i="82"/>
  <c r="CV92" i="82" s="1"/>
  <c r="BL8" i="82"/>
  <c r="CW3" i="82"/>
  <c r="BM3" i="82"/>
  <c r="BN91" i="82"/>
  <c r="CY84" i="82"/>
  <c r="CY84" i="11"/>
  <c r="CW84" i="11"/>
  <c r="BN69" i="82" l="1"/>
  <c r="CY8" i="82"/>
  <c r="BN9" i="82"/>
  <c r="CY91" i="82"/>
  <c r="CY92" i="82" s="1"/>
  <c r="BN92" i="82"/>
  <c r="CW91" i="82"/>
  <c r="CW92" i="82" s="1"/>
  <c r="BL92" i="82"/>
  <c r="BO91" i="82"/>
  <c r="CZ84" i="82"/>
  <c r="DA16" i="82"/>
  <c r="BP3" i="82"/>
  <c r="BM10" i="82"/>
  <c r="CX3" i="82"/>
  <c r="CW8" i="82"/>
  <c r="BL9" i="82"/>
  <c r="BL69" i="82"/>
  <c r="BM8" i="82"/>
  <c r="BM91" i="82"/>
  <c r="CX84" i="82"/>
  <c r="BO8" i="82"/>
  <c r="CZ3" i="82"/>
  <c r="CZ84" i="11" l="1"/>
  <c r="CX84" i="11"/>
  <c r="BQ3" i="82"/>
  <c r="DB16" i="82"/>
  <c r="BM69" i="82"/>
  <c r="BM9" i="82"/>
  <c r="CX8" i="82"/>
  <c r="DA84" i="82"/>
  <c r="BP91" i="82"/>
  <c r="BO69" i="82"/>
  <c r="CZ8" i="82"/>
  <c r="BO9" i="82"/>
  <c r="CZ91" i="82"/>
  <c r="CZ92" i="82" s="1"/>
  <c r="BO92" i="82"/>
  <c r="CX91" i="82"/>
  <c r="CX92" i="82" s="1"/>
  <c r="BX92" i="82" s="1"/>
  <c r="BM92" i="82"/>
  <c r="DA3" i="82"/>
  <c r="BP8" i="82"/>
  <c r="BR3" i="82" l="1"/>
  <c r="DC16" i="82"/>
  <c r="BQ91" i="82"/>
  <c r="DB84" i="82"/>
  <c r="BP92" i="82"/>
  <c r="DA91" i="82"/>
  <c r="DA92" i="82" s="1"/>
  <c r="DA8" i="82"/>
  <c r="BP69" i="82"/>
  <c r="BP9" i="82"/>
  <c r="DA84" i="11"/>
  <c r="DB3" i="82"/>
  <c r="BQ8" i="82"/>
  <c r="BQ69" i="82" l="1"/>
  <c r="BQ9" i="82"/>
  <c r="DB8" i="82"/>
  <c r="DB91" i="82"/>
  <c r="DB92" i="82" s="1"/>
  <c r="BQ92" i="82"/>
  <c r="DB84" i="11"/>
  <c r="BS3" i="82"/>
  <c r="DD16" i="82"/>
  <c r="DC84" i="82"/>
  <c r="BR91" i="82"/>
  <c r="BR8" i="82"/>
  <c r="DC3" i="82"/>
  <c r="BR92" i="82" l="1"/>
  <c r="DC91" i="82"/>
  <c r="DC92" i="82" s="1"/>
  <c r="DC84" i="11"/>
  <c r="BT3" i="82"/>
  <c r="DE16" i="82"/>
  <c r="DD84" i="82"/>
  <c r="BS91" i="82"/>
  <c r="DC8" i="82"/>
  <c r="BR69" i="82"/>
  <c r="BR9" i="82"/>
  <c r="BS8" i="82"/>
  <c r="DD3" i="82"/>
  <c r="DD84" i="11" l="1"/>
  <c r="BT8" i="82"/>
  <c r="DE3" i="82"/>
  <c r="DE84" i="82"/>
  <c r="BT91" i="82"/>
  <c r="DF16" i="82"/>
  <c r="BU3" i="82"/>
  <c r="BS9" i="82"/>
  <c r="BS69" i="82"/>
  <c r="DD8" i="82"/>
  <c r="BS92" i="82"/>
  <c r="DD91" i="82"/>
  <c r="DD92" i="82" s="1"/>
  <c r="DE84" i="11" l="1"/>
  <c r="DE91" i="82"/>
  <c r="DE92" i="82" s="1"/>
  <c r="BT92" i="82"/>
  <c r="BU91" i="82"/>
  <c r="DF84" i="82"/>
  <c r="BU8" i="82"/>
  <c r="DF3" i="82"/>
  <c r="BV3" i="82"/>
  <c r="DG16" i="82"/>
  <c r="BT9" i="82"/>
  <c r="DE8" i="82"/>
  <c r="BT69" i="82"/>
  <c r="DF84" i="11" l="1"/>
  <c r="DG84" i="82"/>
  <c r="BV91" i="82"/>
  <c r="BU9" i="82"/>
  <c r="BU69" i="82"/>
  <c r="DF8" i="82"/>
  <c r="DG3" i="82"/>
  <c r="BV8" i="82"/>
  <c r="DF91" i="82"/>
  <c r="DF92" i="82" s="1"/>
  <c r="BU92" i="82"/>
  <c r="DG84" i="11" l="1"/>
  <c r="BV9" i="82"/>
  <c r="DG8" i="82"/>
  <c r="BV69" i="82"/>
  <c r="DG91" i="82"/>
  <c r="DG92" i="82" s="1"/>
  <c r="BV92" i="82"/>
  <c r="AM92" i="82" s="1"/>
  <c r="AX74" i="82" s="1"/>
  <c r="AK119" i="50" l="1"/>
  <c r="AL137" i="50" s="1"/>
  <c r="CI174" i="80" l="1"/>
  <c r="CC174" i="80"/>
  <c r="CG174" i="80"/>
  <c r="BZ174" i="80"/>
  <c r="CN174" i="80"/>
  <c r="CR174" i="80"/>
  <c r="DE174" i="80"/>
  <c r="CE174" i="80"/>
  <c r="DA174" i="80"/>
  <c r="CB174" i="80"/>
  <c r="DB174" i="80"/>
  <c r="CS174" i="80"/>
  <c r="CY174" i="80"/>
  <c r="DG174" i="80"/>
  <c r="CQ174" i="80"/>
  <c r="CW174" i="80"/>
  <c r="CJ174" i="80"/>
  <c r="CM174" i="80"/>
  <c r="CH174" i="80"/>
  <c r="CT174" i="80"/>
  <c r="CP174" i="80"/>
  <c r="CU174" i="80"/>
  <c r="CZ174" i="80"/>
  <c r="CD174" i="80"/>
  <c r="DD174" i="80"/>
  <c r="DF174" i="80"/>
  <c r="CV174" i="80"/>
  <c r="CF174" i="80"/>
  <c r="BY174" i="80"/>
  <c r="CA174" i="80"/>
  <c r="CO174" i="80"/>
  <c r="DC174" i="80"/>
  <c r="CL174" i="80"/>
  <c r="CC100" i="80"/>
  <c r="CG100" i="80"/>
  <c r="CJ100" i="80"/>
  <c r="CM100" i="80"/>
  <c r="CE100" i="80"/>
  <c r="CB100" i="80"/>
  <c r="CD100" i="80"/>
  <c r="CL100" i="80"/>
  <c r="CT100" i="80"/>
  <c r="CQ100" i="80"/>
  <c r="CF100" i="80"/>
  <c r="BY100" i="80"/>
  <c r="CP100" i="80"/>
  <c r="BZ100" i="80"/>
  <c r="CU100" i="80"/>
  <c r="CS100" i="80"/>
  <c r="CR100" i="80"/>
  <c r="CI100" i="80"/>
  <c r="CA100" i="80"/>
  <c r="CO100" i="80"/>
  <c r="CH100" i="80"/>
  <c r="CN100" i="80"/>
  <c r="CW100" i="80" l="1"/>
  <c r="CK174" i="80"/>
  <c r="CX174" i="80"/>
  <c r="CV100" i="80"/>
  <c r="BZ83" i="80"/>
  <c r="CZ83" i="80"/>
  <c r="CQ83" i="80"/>
  <c r="CG83" i="80"/>
  <c r="CK100" i="80"/>
  <c r="CA83" i="80"/>
  <c r="CY83" i="80"/>
  <c r="CP83" i="80"/>
  <c r="DB83" i="80"/>
  <c r="CT83" i="80"/>
  <c r="CI83" i="80"/>
  <c r="DC83" i="80"/>
  <c r="DD83" i="80"/>
  <c r="CN83" i="80"/>
  <c r="CM83" i="80"/>
  <c r="CW83" i="80"/>
  <c r="CL83" i="80"/>
  <c r="CJ83" i="80"/>
  <c r="CF83" i="80"/>
  <c r="DG83" i="80"/>
  <c r="CC83" i="80"/>
  <c r="BY83" i="80"/>
  <c r="DA83" i="80"/>
  <c r="CO83" i="80"/>
  <c r="CV83" i="80"/>
  <c r="CU83" i="80"/>
  <c r="DF83" i="80"/>
  <c r="DE83" i="80"/>
  <c r="CE83" i="80"/>
  <c r="CD83" i="80"/>
  <c r="CB83" i="80" l="1"/>
  <c r="CH83" i="80"/>
  <c r="CS83" i="80"/>
  <c r="CR83" i="80"/>
  <c r="CX100" i="80"/>
  <c r="CT83" i="11"/>
  <c r="CL83" i="11"/>
  <c r="DD83" i="11"/>
  <c r="CJ83" i="11"/>
  <c r="BY83" i="11"/>
  <c r="CC83" i="11"/>
  <c r="CO83" i="11"/>
  <c r="CI83" i="11"/>
  <c r="DG83" i="11"/>
  <c r="DA83" i="11"/>
  <c r="CV83" i="11"/>
  <c r="CN83" i="11"/>
  <c r="CM83" i="11"/>
  <c r="DC83" i="11"/>
  <c r="CY83" i="11"/>
  <c r="CA83" i="11"/>
  <c r="CU83" i="11"/>
  <c r="CD83" i="11"/>
  <c r="CZ83" i="11"/>
  <c r="DE83" i="11"/>
  <c r="BZ83" i="11"/>
  <c r="CF83" i="11"/>
  <c r="CQ83" i="11"/>
  <c r="DF83" i="11"/>
  <c r="CW83" i="11"/>
  <c r="CE83" i="11"/>
  <c r="CP83" i="11"/>
  <c r="DB83" i="11"/>
  <c r="CG83" i="11"/>
  <c r="CX83" i="80"/>
  <c r="CK83" i="80"/>
  <c r="CY100" i="80"/>
  <c r="CS83" i="11" l="1"/>
  <c r="CH83" i="11"/>
  <c r="CB83" i="11"/>
  <c r="CR83" i="11"/>
  <c r="CX83" i="11"/>
  <c r="CK83" i="11"/>
  <c r="CZ100" i="80"/>
  <c r="CY100" i="11"/>
  <c r="DA100" i="80" l="1"/>
  <c r="CZ100" i="11"/>
  <c r="DB100" i="80" l="1"/>
  <c r="DA100" i="11"/>
  <c r="DB100" i="11" l="1"/>
  <c r="DC100" i="80"/>
  <c r="DD100" i="80" l="1"/>
  <c r="DC100" i="11"/>
  <c r="DE100" i="80" l="1"/>
  <c r="DD100" i="11"/>
  <c r="DE100" i="11" l="1"/>
  <c r="DF100" i="80"/>
  <c r="DG100" i="80" l="1"/>
  <c r="DF100" i="11"/>
  <c r="DG100" i="11" l="1"/>
  <c r="CA100" i="11" l="1"/>
  <c r="CF100" i="11" l="1"/>
  <c r="CR100" i="11"/>
  <c r="CD100" i="11"/>
  <c r="CH100" i="11"/>
  <c r="BY100" i="11"/>
  <c r="CB100" i="11"/>
  <c r="CI100" i="11"/>
  <c r="CC100" i="11" l="1"/>
  <c r="CG100" i="11"/>
  <c r="CM100" i="11"/>
  <c r="CU100" i="11"/>
  <c r="CQ100" i="11"/>
  <c r="CT100" i="11"/>
  <c r="CS100" i="11"/>
  <c r="CN100" i="11"/>
  <c r="CW100" i="11"/>
  <c r="CP100" i="11"/>
  <c r="CJ100" i="11"/>
  <c r="CV100" i="11"/>
  <c r="CL100" i="11"/>
  <c r="CE100" i="11"/>
  <c r="BZ100" i="11"/>
  <c r="CO100" i="11" l="1"/>
  <c r="CX100" i="11"/>
  <c r="CK100" i="11"/>
  <c r="AC129" i="50" l="1"/>
  <c r="BZ173" i="80" l="1"/>
  <c r="AD129" i="50"/>
  <c r="AK118" i="50"/>
  <c r="AL136" i="50" s="1"/>
  <c r="CK173" i="80" l="1"/>
  <c r="BY99" i="80"/>
  <c r="CI99" i="80"/>
  <c r="AE129" i="50"/>
  <c r="CE173" i="80"/>
  <c r="CY173" i="80"/>
  <c r="CC173" i="80"/>
  <c r="CN99" i="80"/>
  <c r="CO99" i="80"/>
  <c r="CR99" i="80"/>
  <c r="CS99" i="80"/>
  <c r="CM99" i="80"/>
  <c r="DC173" i="80"/>
  <c r="DD173" i="80"/>
  <c r="CJ173" i="80"/>
  <c r="CZ173" i="80"/>
  <c r="CP173" i="80"/>
  <c r="DB173" i="80"/>
  <c r="CR173" i="80"/>
  <c r="CT173" i="80"/>
  <c r="BY173" i="80"/>
  <c r="CQ99" i="80"/>
  <c r="CH99" i="80"/>
  <c r="DG173" i="80"/>
  <c r="DA173" i="80"/>
  <c r="CH173" i="80"/>
  <c r="CG173" i="80"/>
  <c r="CI173" i="80"/>
  <c r="CB173" i="80"/>
  <c r="DE173" i="80"/>
  <c r="CF173" i="80"/>
  <c r="CQ173" i="80"/>
  <c r="CV173" i="80"/>
  <c r="CL173" i="80"/>
  <c r="CU173" i="80"/>
  <c r="CV99" i="80"/>
  <c r="BZ99" i="80"/>
  <c r="CN173" i="80"/>
  <c r="CA99" i="80"/>
  <c r="CB99" i="80"/>
  <c r="CP99" i="80"/>
  <c r="CT99" i="80"/>
  <c r="CC99" i="80"/>
  <c r="CD99" i="80"/>
  <c r="CL99" i="80"/>
  <c r="CF99" i="80"/>
  <c r="CE99" i="80"/>
  <c r="CG99" i="80"/>
  <c r="CU99" i="80"/>
  <c r="CJ99" i="80"/>
  <c r="CO173" i="80"/>
  <c r="CA173" i="80"/>
  <c r="CM173" i="80"/>
  <c r="DF173" i="80"/>
  <c r="CW173" i="80"/>
  <c r="CS173" i="80"/>
  <c r="CD173" i="80"/>
  <c r="BY82" i="80" l="1"/>
  <c r="CY82" i="80"/>
  <c r="CS82" i="80"/>
  <c r="CH99" i="11"/>
  <c r="CM82" i="80"/>
  <c r="CT82" i="80"/>
  <c r="DD82" i="80"/>
  <c r="CV82" i="80"/>
  <c r="DF82" i="80"/>
  <c r="CZ82" i="80"/>
  <c r="CD82" i="80"/>
  <c r="AF129" i="50"/>
  <c r="CM99" i="11"/>
  <c r="CU99" i="11"/>
  <c r="CV99" i="11"/>
  <c r="CA99" i="11"/>
  <c r="CR99" i="11"/>
  <c r="CR82" i="80"/>
  <c r="DB82" i="80"/>
  <c r="CG99" i="11"/>
  <c r="CT99" i="11"/>
  <c r="CJ82" i="80"/>
  <c r="CB82" i="80"/>
  <c r="DG82" i="80"/>
  <c r="CL82" i="80"/>
  <c r="CQ82" i="80"/>
  <c r="CC82" i="80"/>
  <c r="CF82" i="80"/>
  <c r="CW82" i="80"/>
  <c r="CJ99" i="11"/>
  <c r="CE99" i="11"/>
  <c r="CB99" i="11"/>
  <c r="CC99" i="11"/>
  <c r="CD99" i="11"/>
  <c r="CL99" i="11"/>
  <c r="BZ99" i="11"/>
  <c r="CX173" i="80"/>
  <c r="CH82" i="80"/>
  <c r="BZ82" i="80"/>
  <c r="CK99" i="80"/>
  <c r="CF99" i="11"/>
  <c r="CO99" i="11"/>
  <c r="CP82" i="80"/>
  <c r="DC82" i="80"/>
  <c r="CU82" i="80"/>
  <c r="CN82" i="80"/>
  <c r="CO82" i="80"/>
  <c r="DE82" i="80"/>
  <c r="CE82" i="80"/>
  <c r="BY99" i="11"/>
  <c r="CP99" i="11"/>
  <c r="CQ99" i="11"/>
  <c r="CI99" i="11"/>
  <c r="CS99" i="11"/>
  <c r="CN99" i="11"/>
  <c r="CD82" i="11" l="1"/>
  <c r="CY82" i="11"/>
  <c r="CH82" i="11"/>
  <c r="CK82" i="80"/>
  <c r="CX99" i="80"/>
  <c r="CT82" i="11"/>
  <c r="CM82" i="11"/>
  <c r="CQ82" i="11"/>
  <c r="DB82" i="11"/>
  <c r="CR82" i="11"/>
  <c r="CB82" i="11"/>
  <c r="CV82" i="11"/>
  <c r="DC82" i="11"/>
  <c r="CW99" i="11"/>
  <c r="CW99" i="80"/>
  <c r="CA82" i="80"/>
  <c r="CI82" i="80"/>
  <c r="CG82" i="80"/>
  <c r="CK99" i="11"/>
  <c r="DA82" i="80"/>
  <c r="CU82" i="11"/>
  <c r="DE82" i="11"/>
  <c r="CX82" i="80"/>
  <c r="AG129" i="50"/>
  <c r="CP82" i="11"/>
  <c r="DF82" i="11"/>
  <c r="DG82" i="11"/>
  <c r="CW82" i="11"/>
  <c r="CJ82" i="11"/>
  <c r="CC82" i="11"/>
  <c r="CN82" i="11"/>
  <c r="CS82" i="11"/>
  <c r="DD82" i="11"/>
  <c r="CO82" i="11"/>
  <c r="CF82" i="11"/>
  <c r="CE82" i="11"/>
  <c r="CZ82" i="11"/>
  <c r="BY82" i="11"/>
  <c r="CL82" i="11"/>
  <c r="BZ82" i="11"/>
  <c r="CI82" i="11"/>
  <c r="CY99" i="11" l="1"/>
  <c r="CA82" i="11"/>
  <c r="CZ99" i="80"/>
  <c r="CK82" i="11"/>
  <c r="CX82" i="11"/>
  <c r="CY99" i="80"/>
  <c r="DA82" i="11"/>
  <c r="AH129" i="50"/>
  <c r="CG82" i="11"/>
  <c r="CX99" i="11" l="1"/>
  <c r="AI129" i="50"/>
  <c r="AJ129" i="50" l="1"/>
  <c r="CZ99" i="11"/>
  <c r="DA99" i="80"/>
  <c r="DC99" i="80" l="1"/>
  <c r="DB99" i="80" l="1"/>
  <c r="DA99" i="11"/>
  <c r="DB99" i="11"/>
  <c r="DC99" i="11" l="1"/>
  <c r="DD99" i="80"/>
  <c r="DE99" i="80"/>
  <c r="DE99" i="11"/>
  <c r="DD99" i="11"/>
  <c r="DG99" i="80" l="1"/>
  <c r="DF99" i="11"/>
  <c r="DF99" i="80"/>
  <c r="DG99" i="11" l="1"/>
  <c r="Z127" i="50" l="1"/>
  <c r="Z128" i="50" s="1"/>
  <c r="V127" i="50"/>
  <c r="V128" i="50" s="1"/>
  <c r="T127" i="50"/>
  <c r="T128" i="50" s="1"/>
  <c r="Q127" i="50" l="1"/>
  <c r="Q128" i="50" s="1"/>
  <c r="Q108" i="80"/>
  <c r="Z108" i="80"/>
  <c r="P91" i="80"/>
  <c r="X108" i="80"/>
  <c r="B127" i="49"/>
  <c r="B128" i="49" s="1"/>
  <c r="F127" i="49"/>
  <c r="F128" i="49" s="1"/>
  <c r="AA108" i="80"/>
  <c r="F108" i="80"/>
  <c r="E91" i="80"/>
  <c r="O127" i="49"/>
  <c r="O128" i="49" s="1"/>
  <c r="T91" i="80"/>
  <c r="P127" i="49"/>
  <c r="P128" i="49" s="1"/>
  <c r="D91" i="80"/>
  <c r="AD108" i="80"/>
  <c r="AG108" i="80"/>
  <c r="I108" i="80"/>
  <c r="F91" i="80"/>
  <c r="I91" i="80"/>
  <c r="K91" i="80"/>
  <c r="AK91" i="80"/>
  <c r="E108" i="80"/>
  <c r="AE91" i="80"/>
  <c r="AF91" i="80"/>
  <c r="Q127" i="49"/>
  <c r="Q128" i="49" s="1"/>
  <c r="Y108" i="80"/>
  <c r="T108" i="80"/>
  <c r="P108" i="80"/>
  <c r="X91" i="80"/>
  <c r="J127" i="49"/>
  <c r="J128" i="49" s="1"/>
  <c r="AC108" i="80"/>
  <c r="M108" i="80"/>
  <c r="K108" i="80"/>
  <c r="D108" i="80"/>
  <c r="S91" i="80"/>
  <c r="H91" i="80"/>
  <c r="L91" i="80"/>
  <c r="AB127" i="49"/>
  <c r="AB128" i="49" s="1"/>
  <c r="H127" i="49"/>
  <c r="H128" i="49" s="1"/>
  <c r="C108" i="80"/>
  <c r="K127" i="49"/>
  <c r="K128" i="49" s="1"/>
  <c r="AG91" i="80"/>
  <c r="G108" i="80"/>
  <c r="W91" i="80"/>
  <c r="J91" i="80"/>
  <c r="E127" i="49"/>
  <c r="E128" i="49" s="1"/>
  <c r="Y91" i="80"/>
  <c r="G127" i="50"/>
  <c r="G128" i="50" s="1"/>
  <c r="G127" i="49"/>
  <c r="G128" i="49" s="1"/>
  <c r="AC127" i="49"/>
  <c r="AC128" i="49" s="1"/>
  <c r="V108" i="80"/>
  <c r="T127" i="49"/>
  <c r="T128" i="49" s="1"/>
  <c r="C91" i="80"/>
  <c r="W127" i="49"/>
  <c r="W128" i="49" s="1"/>
  <c r="AE108" i="80"/>
  <c r="V91" i="80"/>
  <c r="Z91" i="80"/>
  <c r="R91" i="80"/>
  <c r="Q91" i="80"/>
  <c r="AJ91" i="80"/>
  <c r="U91" i="80"/>
  <c r="S108" i="80"/>
  <c r="U108" i="80"/>
  <c r="R108" i="80"/>
  <c r="X127" i="49"/>
  <c r="X128" i="49" s="1"/>
  <c r="H108" i="80"/>
  <c r="G91" i="80"/>
  <c r="S127" i="49"/>
  <c r="S128" i="49" s="1"/>
  <c r="W108" i="80"/>
  <c r="AH108" i="80"/>
  <c r="L108" i="80"/>
  <c r="AF108" i="80"/>
  <c r="N91" i="80"/>
  <c r="AH91" i="80"/>
  <c r="AA91" i="80"/>
  <c r="N108" i="80"/>
  <c r="J108" i="80"/>
  <c r="AD91" i="80"/>
  <c r="AI108" i="80"/>
  <c r="D182" i="11"/>
  <c r="AJ182" i="11"/>
  <c r="V182" i="11"/>
  <c r="Z182" i="11"/>
  <c r="X182" i="11"/>
  <c r="AA182" i="11"/>
  <c r="U182" i="11"/>
  <c r="AK182" i="11" l="1"/>
  <c r="X127" i="50"/>
  <c r="X128" i="50" s="1"/>
  <c r="C182" i="80"/>
  <c r="Y182" i="11"/>
  <c r="J182" i="11"/>
  <c r="Q182" i="11"/>
  <c r="AD182" i="11"/>
  <c r="M182" i="11"/>
  <c r="B127" i="50"/>
  <c r="B128" i="50" s="1"/>
  <c r="C127" i="50"/>
  <c r="C128" i="50" s="1"/>
  <c r="AI182" i="80"/>
  <c r="AF182" i="11"/>
  <c r="N182" i="11"/>
  <c r="P127" i="50"/>
  <c r="P128" i="50" s="1"/>
  <c r="S127" i="50"/>
  <c r="S128" i="50" s="1"/>
  <c r="K127" i="50"/>
  <c r="K128" i="50" s="1"/>
  <c r="D127" i="50"/>
  <c r="D128" i="50" s="1"/>
  <c r="P182" i="80"/>
  <c r="Y182" i="80"/>
  <c r="L182" i="11"/>
  <c r="V127" i="49"/>
  <c r="V128" i="49" s="1"/>
  <c r="L127" i="50"/>
  <c r="L128" i="50" s="1"/>
  <c r="AC91" i="80"/>
  <c r="AC182" i="80"/>
  <c r="AJ182" i="80"/>
  <c r="Y127" i="50"/>
  <c r="Y128" i="50" s="1"/>
  <c r="H182" i="80"/>
  <c r="R182" i="11"/>
  <c r="AC182" i="11"/>
  <c r="AH182" i="11"/>
  <c r="W127" i="50"/>
  <c r="W128" i="50" s="1"/>
  <c r="AI91" i="80"/>
  <c r="T182" i="80"/>
  <c r="R182" i="80"/>
  <c r="AE182" i="80"/>
  <c r="Q182" i="80"/>
  <c r="R127" i="50"/>
  <c r="R128" i="50" s="1"/>
  <c r="W182" i="80"/>
  <c r="AD182" i="80"/>
  <c r="M182" i="80"/>
  <c r="N182" i="80"/>
  <c r="E182" i="11"/>
  <c r="D182" i="80"/>
  <c r="I182" i="80"/>
  <c r="T182" i="11"/>
  <c r="AG182" i="11"/>
  <c r="D127" i="49"/>
  <c r="D128" i="49" s="1"/>
  <c r="I127" i="49"/>
  <c r="I128" i="49" s="1"/>
  <c r="F127" i="50"/>
  <c r="F128" i="50" s="1"/>
  <c r="O127" i="50"/>
  <c r="O128" i="50" s="1"/>
  <c r="U127" i="49"/>
  <c r="U128" i="49" s="1"/>
  <c r="F182" i="80"/>
  <c r="AK182" i="80"/>
  <c r="U182" i="80"/>
  <c r="U127" i="50"/>
  <c r="U128" i="50" s="1"/>
  <c r="P182" i="11"/>
  <c r="O182" i="11"/>
  <c r="AI182" i="11"/>
  <c r="W182" i="11"/>
  <c r="Y127" i="49"/>
  <c r="Y128" i="49" s="1"/>
  <c r="M91" i="80"/>
  <c r="E127" i="50"/>
  <c r="E128" i="50" s="1"/>
  <c r="Z127" i="49"/>
  <c r="Z128" i="49" s="1"/>
  <c r="Z182" i="80"/>
  <c r="S182" i="80"/>
  <c r="M127" i="49"/>
  <c r="M128" i="49" s="1"/>
  <c r="AE182" i="11"/>
  <c r="G182" i="11"/>
  <c r="R127" i="49"/>
  <c r="R128" i="49" s="1"/>
  <c r="AD127" i="49"/>
  <c r="AD128" i="49" s="1"/>
  <c r="G182" i="80"/>
  <c r="S182" i="11"/>
  <c r="V182" i="80"/>
  <c r="L182" i="80"/>
  <c r="AA182" i="80"/>
  <c r="AG182" i="80"/>
  <c r="E182" i="80"/>
  <c r="J182" i="80"/>
  <c r="X182" i="80"/>
  <c r="K182" i="11"/>
  <c r="I182" i="11"/>
  <c r="C182" i="11"/>
  <c r="M127" i="50"/>
  <c r="M128" i="50" s="1"/>
  <c r="AF182" i="80"/>
  <c r="J127" i="50"/>
  <c r="J128" i="50" s="1"/>
  <c r="AH182" i="80"/>
  <c r="F182" i="11"/>
  <c r="H182" i="11"/>
  <c r="L127" i="49"/>
  <c r="L128" i="49" s="1"/>
  <c r="H127" i="50"/>
  <c r="H128" i="50" s="1"/>
  <c r="C127" i="49"/>
  <c r="C128" i="49" s="1"/>
  <c r="I127" i="50"/>
  <c r="I128" i="50" s="1"/>
  <c r="K182" i="80"/>
  <c r="AA127" i="49"/>
  <c r="AA128" i="49" s="1"/>
  <c r="AE108" i="11"/>
  <c r="T108" i="11"/>
  <c r="F108" i="11"/>
  <c r="I91" i="11"/>
  <c r="S91" i="11"/>
  <c r="H108" i="11"/>
  <c r="AK91" i="11"/>
  <c r="AG91" i="11"/>
  <c r="AB108" i="80"/>
  <c r="N127" i="49"/>
  <c r="N128" i="49" s="1"/>
  <c r="U108" i="11"/>
  <c r="AA108" i="11"/>
  <c r="X108" i="11"/>
  <c r="P91" i="11"/>
  <c r="Z108" i="11"/>
  <c r="V108" i="11"/>
  <c r="P108" i="11"/>
  <c r="L108" i="11"/>
  <c r="G108" i="11"/>
  <c r="Q91" i="11"/>
  <c r="E108" i="11"/>
  <c r="AA127" i="50"/>
  <c r="AA128" i="50" s="1"/>
  <c r="R108" i="11"/>
  <c r="T91" i="11"/>
  <c r="X91" i="11"/>
  <c r="Y108" i="11"/>
  <c r="AC108" i="11"/>
  <c r="AA91" i="11"/>
  <c r="AI108" i="11"/>
  <c r="AF91" i="11"/>
  <c r="W91" i="11"/>
  <c r="AI91" i="49"/>
  <c r="AJ91" i="11"/>
  <c r="R91" i="11"/>
  <c r="AB91" i="80"/>
  <c r="O91" i="80"/>
  <c r="Q108" i="11"/>
  <c r="AD108" i="11"/>
  <c r="C91" i="11"/>
  <c r="AH91" i="11"/>
  <c r="Z91" i="11"/>
  <c r="Y91" i="11"/>
  <c r="O108" i="80"/>
  <c r="R182" i="49"/>
  <c r="L182" i="49"/>
  <c r="AI182" i="49"/>
  <c r="AG182" i="49"/>
  <c r="AH182" i="49"/>
  <c r="AE182" i="49"/>
  <c r="AJ108" i="80"/>
  <c r="AB127" i="50"/>
  <c r="AB128" i="50" s="1"/>
  <c r="E182" i="49"/>
  <c r="T182" i="49"/>
  <c r="O182" i="49"/>
  <c r="S182" i="49"/>
  <c r="Z182" i="49"/>
  <c r="P182" i="49"/>
  <c r="U182" i="49"/>
  <c r="X182" i="49"/>
  <c r="Q182" i="49"/>
  <c r="W182" i="49"/>
  <c r="Y182" i="49"/>
  <c r="J182" i="49" l="1"/>
  <c r="B182" i="49"/>
  <c r="J108" i="11"/>
  <c r="F91" i="11"/>
  <c r="C108" i="11"/>
  <c r="I182" i="49"/>
  <c r="AE91" i="11"/>
  <c r="D182" i="49"/>
  <c r="G91" i="11"/>
  <c r="L91" i="11"/>
  <c r="M91" i="11"/>
  <c r="AD91" i="11"/>
  <c r="N108" i="11"/>
  <c r="AF108" i="11"/>
  <c r="D108" i="11"/>
  <c r="K91" i="11"/>
  <c r="H91" i="11"/>
  <c r="AG108" i="11"/>
  <c r="O182" i="80"/>
  <c r="AB182" i="11"/>
  <c r="AB182" i="49"/>
  <c r="AC109" i="49"/>
  <c r="AC182" i="49"/>
  <c r="AC91" i="11"/>
  <c r="C182" i="49"/>
  <c r="V182" i="49"/>
  <c r="W108" i="11"/>
  <c r="E91" i="11"/>
  <c r="F182" i="49"/>
  <c r="I108" i="11"/>
  <c r="AK113" i="50"/>
  <c r="N127" i="50"/>
  <c r="AD109" i="49"/>
  <c r="AD182" i="49"/>
  <c r="AJ182" i="49"/>
  <c r="AI91" i="11"/>
  <c r="J91" i="11"/>
  <c r="N91" i="11"/>
  <c r="K108" i="11"/>
  <c r="H182" i="49"/>
  <c r="AF109" i="49"/>
  <c r="AF182" i="49"/>
  <c r="S108" i="11"/>
  <c r="AB182" i="80"/>
  <c r="V91" i="11"/>
  <c r="M182" i="49"/>
  <c r="D91" i="11"/>
  <c r="G182" i="49"/>
  <c r="K182" i="49"/>
  <c r="AH108" i="11"/>
  <c r="U91" i="11"/>
  <c r="M108" i="11"/>
  <c r="Y109" i="49"/>
  <c r="Q109" i="49"/>
  <c r="U109" i="49"/>
  <c r="O91" i="49"/>
  <c r="W91" i="49"/>
  <c r="S91" i="49"/>
  <c r="X109" i="49"/>
  <c r="Z109" i="49"/>
  <c r="W109" i="49"/>
  <c r="P109" i="49"/>
  <c r="X91" i="49"/>
  <c r="S109" i="49"/>
  <c r="O109" i="49"/>
  <c r="T109" i="49"/>
  <c r="R91" i="49"/>
  <c r="Q91" i="49"/>
  <c r="AB91" i="11"/>
  <c r="AJ91" i="49"/>
  <c r="V91" i="49"/>
  <c r="K109" i="49"/>
  <c r="O91" i="11"/>
  <c r="F109" i="49"/>
  <c r="E109" i="49"/>
  <c r="H91" i="49"/>
  <c r="L91" i="49"/>
  <c r="P91" i="49"/>
  <c r="AG91" i="49"/>
  <c r="AB108" i="11"/>
  <c r="Z91" i="49"/>
  <c r="Y91" i="49"/>
  <c r="J109" i="49"/>
  <c r="O108" i="11"/>
  <c r="G91" i="49"/>
  <c r="AK108" i="80"/>
  <c r="AJ108" i="11"/>
  <c r="AC127" i="50"/>
  <c r="AC128" i="50" s="1"/>
  <c r="AV182" i="11"/>
  <c r="BT182" i="11"/>
  <c r="AA182" i="49"/>
  <c r="BL182" i="11"/>
  <c r="F91" i="49" l="1"/>
  <c r="AE127" i="49"/>
  <c r="AE128" i="49" s="1"/>
  <c r="AY182" i="80"/>
  <c r="CJ168" i="80"/>
  <c r="BO182" i="80"/>
  <c r="CZ168" i="80"/>
  <c r="BI182" i="80"/>
  <c r="CT168" i="80"/>
  <c r="AS182" i="80"/>
  <c r="CD168" i="80"/>
  <c r="BB182" i="11"/>
  <c r="AU182" i="11"/>
  <c r="N182" i="49"/>
  <c r="BO182" i="11"/>
  <c r="AF91" i="49"/>
  <c r="AB91" i="49"/>
  <c r="AW182" i="80"/>
  <c r="CH168" i="80"/>
  <c r="T91" i="49"/>
  <c r="C109" i="49"/>
  <c r="BT182" i="80"/>
  <c r="DE168" i="80"/>
  <c r="BF182" i="11"/>
  <c r="AR182" i="11"/>
  <c r="BV182" i="11"/>
  <c r="I91" i="49"/>
  <c r="BY94" i="80"/>
  <c r="AN108" i="80"/>
  <c r="J91" i="49"/>
  <c r="AD91" i="49"/>
  <c r="B91" i="49"/>
  <c r="R109" i="49"/>
  <c r="AN182" i="80"/>
  <c r="BY168" i="80"/>
  <c r="BQ182" i="80"/>
  <c r="DB168" i="80"/>
  <c r="BH182" i="11"/>
  <c r="BU182" i="11"/>
  <c r="AN182" i="11"/>
  <c r="I109" i="49"/>
  <c r="BP182" i="80"/>
  <c r="DA168" i="80"/>
  <c r="BN182" i="80"/>
  <c r="CY168" i="80"/>
  <c r="AX182" i="80"/>
  <c r="CI168" i="80"/>
  <c r="BL182" i="80"/>
  <c r="CW168" i="80"/>
  <c r="CL94" i="80"/>
  <c r="BA108" i="80"/>
  <c r="AP182" i="80"/>
  <c r="CA168" i="80"/>
  <c r="BG182" i="11"/>
  <c r="BK182" i="11"/>
  <c r="BJ182" i="11"/>
  <c r="L109" i="49"/>
  <c r="G109" i="49"/>
  <c r="AC91" i="49"/>
  <c r="AQ182" i="80"/>
  <c r="CB168" i="80"/>
  <c r="AY182" i="11"/>
  <c r="BP182" i="11"/>
  <c r="D109" i="49"/>
  <c r="E91" i="49"/>
  <c r="AE109" i="49"/>
  <c r="V109" i="49"/>
  <c r="BV182" i="80"/>
  <c r="DG168" i="80"/>
  <c r="AO182" i="80"/>
  <c r="BZ168" i="80"/>
  <c r="AV182" i="80"/>
  <c r="CG168" i="80"/>
  <c r="BC182" i="11"/>
  <c r="BD182" i="11"/>
  <c r="BA182" i="11"/>
  <c r="AT182" i="11"/>
  <c r="AX182" i="11"/>
  <c r="AH91" i="49"/>
  <c r="AH109" i="49"/>
  <c r="C91" i="49"/>
  <c r="BA182" i="80"/>
  <c r="CL168" i="80"/>
  <c r="BJ182" i="80"/>
  <c r="CU168" i="80"/>
  <c r="BR182" i="80"/>
  <c r="DC168" i="80"/>
  <c r="BC182" i="80"/>
  <c r="CN168" i="80"/>
  <c r="AQ182" i="11"/>
  <c r="BQ182" i="11"/>
  <c r="BS182" i="11"/>
  <c r="AG109" i="49"/>
  <c r="K91" i="49"/>
  <c r="H109" i="49"/>
  <c r="BD182" i="80"/>
  <c r="CO168" i="80"/>
  <c r="AT182" i="80"/>
  <c r="CE168" i="80"/>
  <c r="BG182" i="80"/>
  <c r="CR168" i="80"/>
  <c r="BI182" i="11"/>
  <c r="BE182" i="11"/>
  <c r="AP182" i="11"/>
  <c r="D91" i="49"/>
  <c r="M109" i="49"/>
  <c r="BS182" i="80"/>
  <c r="DD168" i="80"/>
  <c r="BH182" i="80"/>
  <c r="CS168" i="80"/>
  <c r="AR182" i="80"/>
  <c r="CC168" i="80"/>
  <c r="BF182" i="80"/>
  <c r="CQ168" i="80"/>
  <c r="BB182" i="80"/>
  <c r="CM168" i="80"/>
  <c r="AU182" i="80"/>
  <c r="CF168" i="80"/>
  <c r="B109" i="49"/>
  <c r="AW182" i="11"/>
  <c r="BN182" i="11"/>
  <c r="AO182" i="11"/>
  <c r="AS182" i="11"/>
  <c r="BR182" i="11"/>
  <c r="AE91" i="49"/>
  <c r="M91" i="49"/>
  <c r="U91" i="49"/>
  <c r="BK182" i="80"/>
  <c r="CV168" i="80"/>
  <c r="AK127" i="50"/>
  <c r="N128" i="50"/>
  <c r="BU182" i="80"/>
  <c r="DF168" i="80"/>
  <c r="BE182" i="80"/>
  <c r="CP168" i="80"/>
  <c r="AA91" i="49"/>
  <c r="N91" i="49"/>
  <c r="AI109" i="49"/>
  <c r="AH182" i="50"/>
  <c r="AD127" i="50"/>
  <c r="AD128" i="50" s="1"/>
  <c r="B182" i="50"/>
  <c r="AB182" i="50"/>
  <c r="K182" i="50"/>
  <c r="V182" i="50"/>
  <c r="P182" i="50"/>
  <c r="R182" i="50"/>
  <c r="BM182" i="11"/>
  <c r="CI77" i="80" l="1"/>
  <c r="AX91" i="80"/>
  <c r="CI182" i="80"/>
  <c r="S182" i="50"/>
  <c r="AG182" i="50"/>
  <c r="AA109" i="49"/>
  <c r="CQ182" i="80"/>
  <c r="BZ94" i="80"/>
  <c r="AO108" i="80"/>
  <c r="CT94" i="80"/>
  <c r="BI108" i="80"/>
  <c r="CW182" i="80"/>
  <c r="CO94" i="80"/>
  <c r="BD108" i="80"/>
  <c r="CB94" i="80"/>
  <c r="AQ108" i="80"/>
  <c r="CJ94" i="80"/>
  <c r="AY108" i="80"/>
  <c r="CJ108" i="80" s="1"/>
  <c r="U182" i="50"/>
  <c r="AC182" i="50"/>
  <c r="CG94" i="80"/>
  <c r="AV108" i="80"/>
  <c r="CY94" i="80"/>
  <c r="BN108" i="80"/>
  <c r="CW94" i="80"/>
  <c r="BL108" i="80"/>
  <c r="CY77" i="80"/>
  <c r="BN91" i="80"/>
  <c r="CT182" i="80"/>
  <c r="Y182" i="50"/>
  <c r="H182" i="50"/>
  <c r="CP182" i="80"/>
  <c r="CR182" i="80"/>
  <c r="CL108" i="80"/>
  <c r="BY108" i="80"/>
  <c r="D182" i="50"/>
  <c r="G182" i="50"/>
  <c r="L182" i="50"/>
  <c r="CL77" i="80"/>
  <c r="BA91" i="80"/>
  <c r="N109" i="49"/>
  <c r="CZ94" i="80"/>
  <c r="BO108" i="80"/>
  <c r="CV94" i="80"/>
  <c r="BK108" i="80"/>
  <c r="AB109" i="49"/>
  <c r="CG182" i="80"/>
  <c r="CA182" i="80"/>
  <c r="DD182" i="80"/>
  <c r="O182" i="50"/>
  <c r="Z182" i="50"/>
  <c r="AI182" i="50"/>
  <c r="M182" i="50"/>
  <c r="C182" i="50"/>
  <c r="AD182" i="50"/>
  <c r="AF127" i="49"/>
  <c r="AF128" i="49" s="1"/>
  <c r="CF182" i="80"/>
  <c r="CE182" i="80"/>
  <c r="CR94" i="80"/>
  <c r="BG108" i="80"/>
  <c r="CS94" i="80"/>
  <c r="BH108" i="80"/>
  <c r="BM182" i="80"/>
  <c r="CX168" i="80"/>
  <c r="CH94" i="80"/>
  <c r="AW108" i="80"/>
  <c r="F182" i="50"/>
  <c r="CO182" i="80"/>
  <c r="CF94" i="80"/>
  <c r="AU108" i="80"/>
  <c r="CN182" i="80"/>
  <c r="DC182" i="80"/>
  <c r="CL182" i="80"/>
  <c r="BZ182" i="80"/>
  <c r="DG182" i="80"/>
  <c r="CE94" i="80"/>
  <c r="AT108" i="80"/>
  <c r="CH182" i="80"/>
  <c r="DF182" i="80"/>
  <c r="T182" i="50"/>
  <c r="Q182" i="50"/>
  <c r="I182" i="50"/>
  <c r="AF182" i="50"/>
  <c r="CN94" i="80"/>
  <c r="BC108" i="80"/>
  <c r="CB182" i="80"/>
  <c r="CC94" i="80"/>
  <c r="AR108" i="80"/>
  <c r="CZ182" i="80"/>
  <c r="AJ182" i="50"/>
  <c r="CM182" i="80"/>
  <c r="CC182" i="80"/>
  <c r="CS182" i="80"/>
  <c r="CM94" i="80"/>
  <c r="BB108" i="80"/>
  <c r="DB182" i="80"/>
  <c r="CD94" i="80"/>
  <c r="AS108" i="80"/>
  <c r="DE182" i="80"/>
  <c r="X182" i="50"/>
  <c r="J182" i="50"/>
  <c r="CL94" i="11"/>
  <c r="BA108" i="11"/>
  <c r="CL108" i="11" s="1"/>
  <c r="CV182" i="80"/>
  <c r="CY182" i="80"/>
  <c r="DA182" i="80"/>
  <c r="CI94" i="80"/>
  <c r="AX108" i="80"/>
  <c r="CD182" i="80"/>
  <c r="CJ182" i="80"/>
  <c r="E182" i="50"/>
  <c r="AE182" i="50"/>
  <c r="CU94" i="80"/>
  <c r="BJ108" i="80"/>
  <c r="AZ182" i="80"/>
  <c r="CK168" i="80"/>
  <c r="CQ94" i="80"/>
  <c r="BF108" i="80"/>
  <c r="CU182" i="80"/>
  <c r="BY182" i="80"/>
  <c r="W182" i="50"/>
  <c r="CA94" i="80"/>
  <c r="AP108" i="80"/>
  <c r="AZ182" i="11"/>
  <c r="CP94" i="80"/>
  <c r="BE108" i="80"/>
  <c r="DE77" i="80"/>
  <c r="BT91" i="80"/>
  <c r="K109" i="50"/>
  <c r="R109" i="50"/>
  <c r="T109" i="50"/>
  <c r="U109" i="50"/>
  <c r="W109" i="50"/>
  <c r="I109" i="50"/>
  <c r="H109" i="50"/>
  <c r="P109" i="50"/>
  <c r="AH91" i="50"/>
  <c r="Y109" i="50"/>
  <c r="X109" i="50"/>
  <c r="O109" i="50"/>
  <c r="AB91" i="50"/>
  <c r="Q109" i="50"/>
  <c r="S109" i="50"/>
  <c r="L91" i="50"/>
  <c r="AB109" i="50"/>
  <c r="AJ109" i="49"/>
  <c r="Z109" i="50"/>
  <c r="V109" i="50"/>
  <c r="E109" i="50"/>
  <c r="F109" i="50"/>
  <c r="M109" i="50"/>
  <c r="C109" i="50"/>
  <c r="AH127" i="49"/>
  <c r="AH128" i="49" s="1"/>
  <c r="AE127" i="50"/>
  <c r="AE128" i="50" s="1"/>
  <c r="CU108" i="80" l="1"/>
  <c r="CD77" i="80"/>
  <c r="AS91" i="80"/>
  <c r="CU77" i="80"/>
  <c r="BJ91" i="80"/>
  <c r="J109" i="50"/>
  <c r="BY77" i="80"/>
  <c r="AN91" i="80"/>
  <c r="CB94" i="11"/>
  <c r="AQ108" i="11"/>
  <c r="CV94" i="11"/>
  <c r="BK108" i="11"/>
  <c r="CZ77" i="80"/>
  <c r="BO91" i="80"/>
  <c r="DF77" i="80"/>
  <c r="BU91" i="80"/>
  <c r="CG77" i="80"/>
  <c r="AV91" i="80"/>
  <c r="CI94" i="11"/>
  <c r="AX108" i="11"/>
  <c r="CY91" i="80"/>
  <c r="CW108" i="80"/>
  <c r="CG108" i="80"/>
  <c r="BZ108" i="80"/>
  <c r="AG127" i="49"/>
  <c r="AG128" i="49" s="1"/>
  <c r="CQ77" i="80"/>
  <c r="BF91" i="80"/>
  <c r="CC108" i="80"/>
  <c r="CO94" i="11"/>
  <c r="BD108" i="11"/>
  <c r="CW77" i="80"/>
  <c r="BL91" i="80"/>
  <c r="L109" i="50"/>
  <c r="DA94" i="80"/>
  <c r="BP108" i="80"/>
  <c r="CF77" i="80"/>
  <c r="AU91" i="80"/>
  <c r="CH94" i="11"/>
  <c r="AW108" i="11"/>
  <c r="CS77" i="80"/>
  <c r="BH91" i="80"/>
  <c r="CF94" i="11"/>
  <c r="AU108" i="11"/>
  <c r="CR108" i="80"/>
  <c r="CG94" i="11"/>
  <c r="AV108" i="11"/>
  <c r="CZ108" i="80"/>
  <c r="CL91" i="80"/>
  <c r="CK94" i="80"/>
  <c r="AZ108" i="80"/>
  <c r="CT108" i="80"/>
  <c r="CC94" i="11"/>
  <c r="AR108" i="11"/>
  <c r="BZ77" i="80"/>
  <c r="AO91" i="80"/>
  <c r="BY77" i="11"/>
  <c r="AN91" i="11"/>
  <c r="B109" i="50"/>
  <c r="AK108" i="11"/>
  <c r="CA108" i="80"/>
  <c r="CI108" i="80"/>
  <c r="BY94" i="11"/>
  <c r="AN108" i="11"/>
  <c r="DA94" i="11"/>
  <c r="BP108" i="11"/>
  <c r="DC77" i="80"/>
  <c r="BR91" i="80"/>
  <c r="CX182" i="80"/>
  <c r="DD77" i="80"/>
  <c r="BS91" i="80"/>
  <c r="CY94" i="11"/>
  <c r="BN108" i="11"/>
  <c r="CO108" i="80"/>
  <c r="CT94" i="11"/>
  <c r="BI108" i="11"/>
  <c r="CT77" i="80"/>
  <c r="BI91" i="80"/>
  <c r="CB108" i="80"/>
  <c r="CP108" i="80"/>
  <c r="CY77" i="11"/>
  <c r="BN91" i="11"/>
  <c r="CW94" i="11"/>
  <c r="BL108" i="11"/>
  <c r="DG77" i="80"/>
  <c r="BV91" i="80"/>
  <c r="CD94" i="11"/>
  <c r="AS108" i="11"/>
  <c r="CM77" i="80"/>
  <c r="BB91" i="80"/>
  <c r="G109" i="50"/>
  <c r="CR94" i="11"/>
  <c r="BG108" i="11"/>
  <c r="CK182" i="80"/>
  <c r="CJ94" i="11"/>
  <c r="AY108" i="11"/>
  <c r="CE108" i="80"/>
  <c r="CF108" i="80"/>
  <c r="CU94" i="11"/>
  <c r="BJ108" i="11"/>
  <c r="DB77" i="80"/>
  <c r="BQ91" i="80"/>
  <c r="CP94" i="11"/>
  <c r="BE108" i="11"/>
  <c r="CB77" i="80"/>
  <c r="AQ91" i="80"/>
  <c r="CX94" i="80"/>
  <c r="BM108" i="80"/>
  <c r="CQ94" i="11"/>
  <c r="BF108" i="11"/>
  <c r="CA77" i="80"/>
  <c r="AP91" i="80"/>
  <c r="CI77" i="11"/>
  <c r="AX91" i="11"/>
  <c r="CN77" i="80"/>
  <c r="BC91" i="80"/>
  <c r="CN108" i="80"/>
  <c r="CE94" i="11"/>
  <c r="AT108" i="11"/>
  <c r="CH108" i="80"/>
  <c r="CS108" i="80"/>
  <c r="CJ77" i="80"/>
  <c r="AY91" i="80"/>
  <c r="CO77" i="80"/>
  <c r="BD91" i="80"/>
  <c r="CN94" i="11"/>
  <c r="BC108" i="11"/>
  <c r="D109" i="50"/>
  <c r="CI91" i="80"/>
  <c r="AA182" i="50"/>
  <c r="CQ108" i="80"/>
  <c r="CD108" i="80"/>
  <c r="CZ94" i="11"/>
  <c r="BO108" i="11"/>
  <c r="CE77" i="80"/>
  <c r="AT91" i="80"/>
  <c r="CR77" i="80"/>
  <c r="BG91" i="80"/>
  <c r="AC109" i="50"/>
  <c r="CV77" i="80"/>
  <c r="BK91" i="80"/>
  <c r="CP77" i="80"/>
  <c r="BE91" i="80"/>
  <c r="CM108" i="80"/>
  <c r="BZ94" i="11"/>
  <c r="AO108" i="11"/>
  <c r="CA94" i="11"/>
  <c r="AP108" i="11"/>
  <c r="CH77" i="80"/>
  <c r="AW91" i="80"/>
  <c r="CS94" i="11"/>
  <c r="BH108" i="11"/>
  <c r="CY108" i="80"/>
  <c r="DE77" i="11"/>
  <c r="BT91" i="11"/>
  <c r="N182" i="50"/>
  <c r="CL77" i="11"/>
  <c r="BA91" i="11"/>
  <c r="DE91" i="80"/>
  <c r="CM94" i="11"/>
  <c r="BB108" i="11"/>
  <c r="DA77" i="80"/>
  <c r="BP91" i="80"/>
  <c r="CV108" i="80"/>
  <c r="CC77" i="80"/>
  <c r="AR91" i="80"/>
  <c r="N109" i="50"/>
  <c r="P91" i="50"/>
  <c r="Q91" i="50"/>
  <c r="S91" i="50"/>
  <c r="AE91" i="50"/>
  <c r="O91" i="50"/>
  <c r="R91" i="50"/>
  <c r="AJ91" i="50"/>
  <c r="B91" i="50"/>
  <c r="AA109" i="50"/>
  <c r="Y91" i="50"/>
  <c r="W91" i="50"/>
  <c r="T91" i="50"/>
  <c r="AD91" i="50"/>
  <c r="V91" i="50"/>
  <c r="X91" i="50"/>
  <c r="Z91" i="50"/>
  <c r="AC91" i="50"/>
  <c r="AF91" i="50"/>
  <c r="AI127" i="49"/>
  <c r="AI128" i="49" s="1"/>
  <c r="AE109" i="50"/>
  <c r="AF127" i="50"/>
  <c r="AF128" i="50" s="1"/>
  <c r="CU77" i="11" l="1"/>
  <c r="BJ91" i="11"/>
  <c r="DD77" i="11"/>
  <c r="BS91" i="11"/>
  <c r="CJ91" i="80"/>
  <c r="CA91" i="80"/>
  <c r="CH77" i="11"/>
  <c r="AW91" i="11"/>
  <c r="CD108" i="11"/>
  <c r="CY91" i="11"/>
  <c r="CC77" i="11"/>
  <c r="AR91" i="11"/>
  <c r="CO77" i="11"/>
  <c r="BD91" i="11"/>
  <c r="M91" i="50"/>
  <c r="J91" i="50"/>
  <c r="U91" i="50"/>
  <c r="K91" i="50"/>
  <c r="CN108" i="11"/>
  <c r="CE108" i="11"/>
  <c r="DG91" i="80"/>
  <c r="CM77" i="11"/>
  <c r="BB91" i="11"/>
  <c r="CG108" i="11"/>
  <c r="CQ91" i="80"/>
  <c r="CP91" i="80"/>
  <c r="CT77" i="11"/>
  <c r="BI91" i="11"/>
  <c r="CC91" i="80"/>
  <c r="DA91" i="80"/>
  <c r="CN91" i="80"/>
  <c r="CU108" i="11"/>
  <c r="CW108" i="11"/>
  <c r="BZ91" i="80"/>
  <c r="DC77" i="11"/>
  <c r="BR91" i="11"/>
  <c r="CI108" i="11"/>
  <c r="CO91" i="80"/>
  <c r="DE91" i="11"/>
  <c r="CH91" i="80"/>
  <c r="BZ108" i="11"/>
  <c r="CR91" i="80"/>
  <c r="CE91" i="80"/>
  <c r="CS77" i="11"/>
  <c r="BH91" i="11"/>
  <c r="DB77" i="11"/>
  <c r="BQ91" i="11"/>
  <c r="BY108" i="11"/>
  <c r="CK108" i="80"/>
  <c r="CF91" i="80"/>
  <c r="CZ91" i="80"/>
  <c r="CU91" i="80"/>
  <c r="CB77" i="11"/>
  <c r="AQ91" i="11"/>
  <c r="DA77" i="11"/>
  <c r="BP91" i="11"/>
  <c r="CI91" i="11"/>
  <c r="CZ77" i="11"/>
  <c r="BO91" i="11"/>
  <c r="CM91" i="80"/>
  <c r="CV77" i="11"/>
  <c r="BK91" i="11"/>
  <c r="CW77" i="11"/>
  <c r="BL91" i="11"/>
  <c r="DC94" i="80"/>
  <c r="BR108" i="80"/>
  <c r="CF77" i="11"/>
  <c r="AU91" i="11"/>
  <c r="H91" i="50"/>
  <c r="CS108" i="11"/>
  <c r="DA108" i="80"/>
  <c r="DF91" i="80"/>
  <c r="CB108" i="11"/>
  <c r="CX108" i="80"/>
  <c r="CZ108" i="11"/>
  <c r="CQ108" i="11"/>
  <c r="CJ108" i="11"/>
  <c r="CE77" i="11"/>
  <c r="AT91" i="11"/>
  <c r="CF108" i="11"/>
  <c r="DB94" i="80"/>
  <c r="BQ108" i="80"/>
  <c r="CX94" i="11"/>
  <c r="BM108" i="11"/>
  <c r="I91" i="50"/>
  <c r="E91" i="50"/>
  <c r="AD109" i="50"/>
  <c r="CM108" i="11"/>
  <c r="CK77" i="80"/>
  <c r="AZ91" i="80"/>
  <c r="CV91" i="80"/>
  <c r="CQ77" i="11"/>
  <c r="BF91" i="11"/>
  <c r="CT91" i="80"/>
  <c r="CY108" i="11"/>
  <c r="DD91" i="80"/>
  <c r="CN77" i="11"/>
  <c r="BC91" i="11"/>
  <c r="CC108" i="11"/>
  <c r="BZ77" i="11"/>
  <c r="AO91" i="11"/>
  <c r="CV108" i="11"/>
  <c r="BY91" i="80"/>
  <c r="F91" i="50"/>
  <c r="C91" i="50"/>
  <c r="CL91" i="11"/>
  <c r="CA108" i="11"/>
  <c r="CB91" i="80"/>
  <c r="DC91" i="80"/>
  <c r="DA108" i="11"/>
  <c r="CG91" i="80"/>
  <c r="CR77" i="11"/>
  <c r="BG91" i="11"/>
  <c r="CX77" i="80"/>
  <c r="BM91" i="80"/>
  <c r="CH108" i="11"/>
  <c r="CP77" i="11"/>
  <c r="BE91" i="11"/>
  <c r="G91" i="50"/>
  <c r="CJ77" i="11"/>
  <c r="AY91" i="11"/>
  <c r="CD77" i="11"/>
  <c r="AS91" i="11"/>
  <c r="CP108" i="11"/>
  <c r="BY91" i="11"/>
  <c r="CS91" i="80"/>
  <c r="CG77" i="11"/>
  <c r="AV91" i="11"/>
  <c r="CO108" i="11"/>
  <c r="AI91" i="50"/>
  <c r="AG91" i="50"/>
  <c r="D91" i="50"/>
  <c r="CA77" i="11"/>
  <c r="AP91" i="11"/>
  <c r="DF77" i="11"/>
  <c r="BU91" i="11"/>
  <c r="DB91" i="80"/>
  <c r="CR108" i="11"/>
  <c r="CT108" i="11"/>
  <c r="CW91" i="80"/>
  <c r="CK94" i="11"/>
  <c r="AZ108" i="11"/>
  <c r="CD91" i="80"/>
  <c r="DG77" i="11"/>
  <c r="BV91" i="11"/>
  <c r="DB94" i="11"/>
  <c r="BQ108" i="11"/>
  <c r="N91" i="50"/>
  <c r="AA91" i="50"/>
  <c r="AJ127" i="49"/>
  <c r="AJ128" i="49" s="1"/>
  <c r="A128" i="49" s="1"/>
  <c r="AG127" i="50"/>
  <c r="AG128" i="50" s="1"/>
  <c r="DF91" i="11" l="1"/>
  <c r="CX77" i="11"/>
  <c r="BM91" i="11"/>
  <c r="CK91" i="80"/>
  <c r="CT91" i="11"/>
  <c r="CM91" i="11"/>
  <c r="CC91" i="11"/>
  <c r="CE91" i="11"/>
  <c r="DC108" i="80"/>
  <c r="CV91" i="11"/>
  <c r="DA91" i="11"/>
  <c r="CB91" i="11"/>
  <c r="CA91" i="11"/>
  <c r="CG91" i="11"/>
  <c r="CN91" i="11"/>
  <c r="CK108" i="11"/>
  <c r="CX91" i="80"/>
  <c r="CR91" i="11"/>
  <c r="CS91" i="11"/>
  <c r="CF91" i="11"/>
  <c r="DB108" i="80"/>
  <c r="DC94" i="11"/>
  <c r="BR108" i="11"/>
  <c r="CZ91" i="11"/>
  <c r="DC91" i="11"/>
  <c r="CH91" i="11"/>
  <c r="DD91" i="11"/>
  <c r="CJ91" i="11"/>
  <c r="BZ91" i="11"/>
  <c r="CQ91" i="11"/>
  <c r="CW91" i="11"/>
  <c r="DB91" i="11"/>
  <c r="CP91" i="11"/>
  <c r="CK77" i="11"/>
  <c r="AZ91" i="11"/>
  <c r="DB108" i="11"/>
  <c r="CU91" i="11"/>
  <c r="CD91" i="11"/>
  <c r="DG91" i="11"/>
  <c r="CX108" i="11"/>
  <c r="CO91" i="11"/>
  <c r="AH127" i="50"/>
  <c r="AH128" i="50" s="1"/>
  <c r="AF109" i="50" l="1"/>
  <c r="DD94" i="80"/>
  <c r="BS108" i="80"/>
  <c r="CK91" i="11"/>
  <c r="DD94" i="11"/>
  <c r="BS108" i="11"/>
  <c r="CX91" i="11"/>
  <c r="DC108" i="11"/>
  <c r="AI127" i="50"/>
  <c r="AI128" i="50" s="1"/>
  <c r="DF94" i="80" l="1"/>
  <c r="BU108" i="80"/>
  <c r="DD108" i="11"/>
  <c r="DD108" i="80"/>
  <c r="AG109" i="50"/>
  <c r="DE94" i="11"/>
  <c r="BT108" i="11"/>
  <c r="DE94" i="80"/>
  <c r="BT108" i="80"/>
  <c r="AJ127" i="50"/>
  <c r="AJ128" i="50" s="1"/>
  <c r="A128" i="50" s="1"/>
  <c r="DE108" i="11" l="1"/>
  <c r="DE108" i="80"/>
  <c r="DF108" i="80"/>
  <c r="DG94" i="80"/>
  <c r="BV108" i="80"/>
  <c r="AH109" i="50"/>
  <c r="DF94" i="11"/>
  <c r="BU108" i="11"/>
  <c r="DF108" i="11" l="1"/>
  <c r="DG108" i="80"/>
  <c r="DG94" i="11"/>
  <c r="BV108" i="11"/>
  <c r="AI109" i="50"/>
  <c r="AJ109" i="50" l="1"/>
  <c r="DG108" i="11"/>
  <c r="N30" i="11" l="1"/>
  <c r="M30" i="49" s="1"/>
  <c r="L34" i="11"/>
  <c r="K34" i="49" s="1"/>
  <c r="E35" i="11"/>
  <c r="D35" i="49" s="1"/>
  <c r="H23" i="11"/>
  <c r="G23" i="49" s="1"/>
  <c r="D19" i="11"/>
  <c r="C19" i="49" s="1"/>
  <c r="M35" i="11"/>
  <c r="L35" i="49" s="1"/>
  <c r="L23" i="11"/>
  <c r="K23" i="49" s="1"/>
  <c r="G27" i="11" l="1"/>
  <c r="C27" i="11"/>
  <c r="E23" i="11"/>
  <c r="D23" i="49" s="1"/>
  <c r="J30" i="11"/>
  <c r="I30" i="49" s="1"/>
  <c r="D22" i="11"/>
  <c r="C22" i="49" s="1"/>
  <c r="D18" i="11"/>
  <c r="C18" i="49" s="1"/>
  <c r="E34" i="11"/>
  <c r="D34" i="49" s="1"/>
  <c r="H34" i="11"/>
  <c r="G34" i="49" s="1"/>
  <c r="D34" i="11"/>
  <c r="C34" i="49" s="1"/>
  <c r="N23" i="11"/>
  <c r="M23" i="49" s="1"/>
  <c r="I35" i="11"/>
  <c r="H35" i="49" s="1"/>
  <c r="W22" i="11"/>
  <c r="Q24" i="11"/>
  <c r="M29" i="11"/>
  <c r="L29" i="49" s="1"/>
  <c r="J23" i="11"/>
  <c r="I23" i="49" s="1"/>
  <c r="E28" i="11"/>
  <c r="D28" i="49" s="1"/>
  <c r="E18" i="11"/>
  <c r="D18" i="49" s="1"/>
  <c r="F30" i="11"/>
  <c r="E30" i="49" s="1"/>
  <c r="G20" i="11"/>
  <c r="F20" i="49" s="1"/>
  <c r="G24" i="11"/>
  <c r="F24" i="49" s="1"/>
  <c r="G17" i="11"/>
  <c r="F17" i="49" s="1"/>
  <c r="G21" i="11"/>
  <c r="F21" i="49" s="1"/>
  <c r="G25" i="11"/>
  <c r="G18" i="11"/>
  <c r="F18" i="49" s="1"/>
  <c r="G19" i="11"/>
  <c r="F19" i="49" s="1"/>
  <c r="G22" i="11"/>
  <c r="F22" i="49" s="1"/>
  <c r="G23" i="11"/>
  <c r="F23" i="49" s="1"/>
  <c r="F20" i="11"/>
  <c r="E20" i="49" s="1"/>
  <c r="F24" i="11"/>
  <c r="E24" i="49" s="1"/>
  <c r="F17" i="11"/>
  <c r="E17" i="49" s="1"/>
  <c r="F21" i="11"/>
  <c r="E21" i="49" s="1"/>
  <c r="F25" i="11"/>
  <c r="F18" i="11"/>
  <c r="E18" i="49" s="1"/>
  <c r="F19" i="11"/>
  <c r="E19" i="49" s="1"/>
  <c r="F22" i="11"/>
  <c r="E22" i="49" s="1"/>
  <c r="F23" i="11"/>
  <c r="E23" i="49" s="1"/>
  <c r="M20" i="11"/>
  <c r="L20" i="49" s="1"/>
  <c r="M24" i="11"/>
  <c r="L24" i="49" s="1"/>
  <c r="M17" i="11"/>
  <c r="L17" i="49" s="1"/>
  <c r="M21" i="11"/>
  <c r="L21" i="49" s="1"/>
  <c r="M25" i="11"/>
  <c r="M18" i="11"/>
  <c r="L18" i="49" s="1"/>
  <c r="M22" i="11"/>
  <c r="L22" i="49" s="1"/>
  <c r="M19" i="11"/>
  <c r="L19" i="49" s="1"/>
  <c r="M23" i="11"/>
  <c r="L23" i="49" s="1"/>
  <c r="K20" i="11"/>
  <c r="J20" i="49" s="1"/>
  <c r="K24" i="11"/>
  <c r="J24" i="49" s="1"/>
  <c r="K17" i="11"/>
  <c r="J17" i="49" s="1"/>
  <c r="K21" i="11"/>
  <c r="J21" i="49" s="1"/>
  <c r="K25" i="11"/>
  <c r="K18" i="11"/>
  <c r="J18" i="49" s="1"/>
  <c r="K22" i="11"/>
  <c r="J22" i="49" s="1"/>
  <c r="K19" i="11"/>
  <c r="J19" i="49" s="1"/>
  <c r="K23" i="11"/>
  <c r="J23" i="49" s="1"/>
  <c r="AK18" i="11"/>
  <c r="AJ18" i="11"/>
  <c r="AI18" i="49" s="1"/>
  <c r="Z18" i="11"/>
  <c r="X18" i="11"/>
  <c r="V18" i="11"/>
  <c r="T18" i="11"/>
  <c r="R18" i="11"/>
  <c r="AA18" i="11"/>
  <c r="Y18" i="11"/>
  <c r="W18" i="11"/>
  <c r="U18" i="11"/>
  <c r="S18" i="11"/>
  <c r="Q18" i="11"/>
  <c r="AK22" i="11"/>
  <c r="AJ22" i="11"/>
  <c r="AI22" i="49" s="1"/>
  <c r="Z22" i="11"/>
  <c r="X22" i="11"/>
  <c r="V22" i="11"/>
  <c r="T22" i="11"/>
  <c r="Q22" i="11"/>
  <c r="Y22" i="11"/>
  <c r="AA22" i="11"/>
  <c r="S22" i="11"/>
  <c r="R22" i="11"/>
  <c r="U22" i="11"/>
  <c r="AH31" i="11"/>
  <c r="AG31" i="49" s="1"/>
  <c r="AC31" i="11"/>
  <c r="AB31" i="49" s="1"/>
  <c r="AJ31" i="11"/>
  <c r="AI31" i="49" s="1"/>
  <c r="AF31" i="11"/>
  <c r="AE31" i="49" s="1"/>
  <c r="X31" i="11"/>
  <c r="T31" i="11"/>
  <c r="Z31" i="11"/>
  <c r="V31" i="11"/>
  <c r="R31" i="11"/>
  <c r="L31" i="11"/>
  <c r="K31" i="49" s="1"/>
  <c r="K31" i="11"/>
  <c r="J31" i="49" s="1"/>
  <c r="AC35" i="11"/>
  <c r="AB35" i="49" s="1"/>
  <c r="AJ35" i="11"/>
  <c r="AI35" i="49" s="1"/>
  <c r="AF35" i="11"/>
  <c r="AE35" i="49" s="1"/>
  <c r="AE35" i="11"/>
  <c r="AD35" i="49" s="1"/>
  <c r="AH35" i="11"/>
  <c r="AG35" i="49" s="1"/>
  <c r="AD35" i="11"/>
  <c r="AC35" i="49" s="1"/>
  <c r="Z35" i="11"/>
  <c r="V35" i="11"/>
  <c r="R35" i="11"/>
  <c r="X35" i="11"/>
  <c r="T35" i="11"/>
  <c r="L35" i="11"/>
  <c r="K35" i="49" s="1"/>
  <c r="H29" i="11"/>
  <c r="G29" i="49" s="1"/>
  <c r="D29" i="11"/>
  <c r="C29" i="49" s="1"/>
  <c r="E29" i="11"/>
  <c r="D29" i="49" s="1"/>
  <c r="E22" i="11"/>
  <c r="D22" i="49" s="1"/>
  <c r="I20" i="11"/>
  <c r="H20" i="49" s="1"/>
  <c r="I24" i="11"/>
  <c r="H24" i="49" s="1"/>
  <c r="I17" i="11"/>
  <c r="H17" i="49" s="1"/>
  <c r="I21" i="11"/>
  <c r="H21" i="49" s="1"/>
  <c r="I25" i="11"/>
  <c r="I18" i="11"/>
  <c r="H18" i="49" s="1"/>
  <c r="I22" i="11"/>
  <c r="H22" i="49" s="1"/>
  <c r="I19" i="11"/>
  <c r="H19" i="49" s="1"/>
  <c r="I23" i="11"/>
  <c r="H23" i="49" s="1"/>
  <c r="AK19" i="11"/>
  <c r="AJ19" i="11"/>
  <c r="AI19" i="49" s="1"/>
  <c r="AI19" i="11"/>
  <c r="AH19" i="49" s="1"/>
  <c r="AH19" i="11"/>
  <c r="AG19" i="49" s="1"/>
  <c r="AG19" i="11"/>
  <c r="AF19" i="49" s="1"/>
  <c r="AF19" i="11"/>
  <c r="AE19" i="49" s="1"/>
  <c r="AE19" i="11"/>
  <c r="AD19" i="49" s="1"/>
  <c r="AD19" i="11"/>
  <c r="AC19" i="49" s="1"/>
  <c r="AC19" i="11"/>
  <c r="AB19" i="49" s="1"/>
  <c r="AA19" i="11"/>
  <c r="Z19" i="11"/>
  <c r="Y19" i="11"/>
  <c r="X19" i="11"/>
  <c r="W19" i="11"/>
  <c r="V19" i="11"/>
  <c r="U19" i="11"/>
  <c r="T19" i="11"/>
  <c r="S19" i="11"/>
  <c r="R19" i="11"/>
  <c r="Q19" i="11"/>
  <c r="AK23" i="11"/>
  <c r="AJ23" i="11"/>
  <c r="AI23" i="49" s="1"/>
  <c r="AI23" i="11"/>
  <c r="AH23" i="49" s="1"/>
  <c r="AH23" i="11"/>
  <c r="AG23" i="49" s="1"/>
  <c r="AG23" i="11"/>
  <c r="AF23" i="49" s="1"/>
  <c r="AF23" i="11"/>
  <c r="AE23" i="49" s="1"/>
  <c r="AE23" i="11"/>
  <c r="AD23" i="49" s="1"/>
  <c r="AD23" i="11"/>
  <c r="AC23" i="49" s="1"/>
  <c r="AC23" i="11"/>
  <c r="AB23" i="49" s="1"/>
  <c r="AA23" i="11"/>
  <c r="Z23" i="11"/>
  <c r="Y23" i="11"/>
  <c r="X23" i="11"/>
  <c r="W23" i="11"/>
  <c r="V23" i="11"/>
  <c r="U23" i="11"/>
  <c r="T23" i="11"/>
  <c r="S23" i="11"/>
  <c r="R23" i="11"/>
  <c r="Q23" i="11"/>
  <c r="AJ28" i="11"/>
  <c r="AI28" i="49" s="1"/>
  <c r="AI28" i="11"/>
  <c r="AH28" i="49" s="1"/>
  <c r="AH28" i="11"/>
  <c r="AG28" i="49" s="1"/>
  <c r="AD28" i="11"/>
  <c r="AC28" i="49" s="1"/>
  <c r="AK28" i="11"/>
  <c r="AJ28" i="49" s="1"/>
  <c r="AC28" i="11"/>
  <c r="AB28" i="49" s="1"/>
  <c r="Z28" i="11"/>
  <c r="V28" i="11"/>
  <c r="R28" i="11"/>
  <c r="AA28" i="11"/>
  <c r="S28" i="11"/>
  <c r="M28" i="11"/>
  <c r="L28" i="49" s="1"/>
  <c r="I28" i="11"/>
  <c r="H28" i="49" s="1"/>
  <c r="AH36" i="11"/>
  <c r="AG36" i="49" s="1"/>
  <c r="AD36" i="11"/>
  <c r="AC36" i="49" s="1"/>
  <c r="AK36" i="11"/>
  <c r="AJ36" i="49" s="1"/>
  <c r="AG36" i="11"/>
  <c r="AF36" i="49" s="1"/>
  <c r="AC36" i="11"/>
  <c r="AB36" i="49" s="1"/>
  <c r="AJ36" i="11"/>
  <c r="AI36" i="49" s="1"/>
  <c r="AF36" i="11"/>
  <c r="AE36" i="49" s="1"/>
  <c r="AI36" i="11"/>
  <c r="AH36" i="49" s="1"/>
  <c r="AE36" i="11"/>
  <c r="AD36" i="49" s="1"/>
  <c r="X36" i="11"/>
  <c r="T36" i="11"/>
  <c r="AA36" i="11"/>
  <c r="W36" i="11"/>
  <c r="S36" i="11"/>
  <c r="Z36" i="11"/>
  <c r="V36" i="11"/>
  <c r="R36" i="11"/>
  <c r="Y36" i="11"/>
  <c r="Q36" i="11"/>
  <c r="M36" i="11"/>
  <c r="L36" i="49" s="1"/>
  <c r="I36" i="11"/>
  <c r="H36" i="49" s="1"/>
  <c r="L36" i="11"/>
  <c r="K36" i="49" s="1"/>
  <c r="U36" i="11"/>
  <c r="K36" i="11"/>
  <c r="J36" i="49" s="1"/>
  <c r="E30" i="11"/>
  <c r="D30" i="49" s="1"/>
  <c r="H30" i="11"/>
  <c r="G30" i="49" s="1"/>
  <c r="D30" i="11"/>
  <c r="C30" i="49" s="1"/>
  <c r="G30" i="11"/>
  <c r="F30" i="49" s="1"/>
  <c r="E19" i="11"/>
  <c r="D19" i="49" s="1"/>
  <c r="H19" i="11"/>
  <c r="G19" i="49" s="1"/>
  <c r="J19" i="11"/>
  <c r="I19" i="49" s="1"/>
  <c r="L19" i="11"/>
  <c r="K19" i="49" s="1"/>
  <c r="N19" i="11"/>
  <c r="M19" i="49" s="1"/>
  <c r="D28" i="11"/>
  <c r="C28" i="49" s="1"/>
  <c r="F36" i="11"/>
  <c r="E36" i="49" s="1"/>
  <c r="G28" i="11"/>
  <c r="F28" i="49" s="1"/>
  <c r="H28" i="11"/>
  <c r="G28" i="49" s="1"/>
  <c r="I29" i="11"/>
  <c r="H29" i="49" s="1"/>
  <c r="J36" i="11"/>
  <c r="I36" i="49" s="1"/>
  <c r="K28" i="11"/>
  <c r="J28" i="49" s="1"/>
  <c r="L28" i="11"/>
  <c r="K28" i="49" s="1"/>
  <c r="N36" i="11"/>
  <c r="M36" i="49" s="1"/>
  <c r="Q30" i="11"/>
  <c r="W28" i="11"/>
  <c r="AD17" i="11"/>
  <c r="AC17" i="49" s="1"/>
  <c r="AK20" i="11"/>
  <c r="AJ20" i="11"/>
  <c r="AI20" i="49" s="1"/>
  <c r="AA20" i="11"/>
  <c r="Z20" i="11"/>
  <c r="Y20" i="11"/>
  <c r="X20" i="11"/>
  <c r="W20" i="11"/>
  <c r="V20" i="11"/>
  <c r="U20" i="11"/>
  <c r="T20" i="11"/>
  <c r="S20" i="11"/>
  <c r="R20" i="11"/>
  <c r="Q20" i="11"/>
  <c r="AK24" i="11"/>
  <c r="AJ24" i="11"/>
  <c r="AI24" i="49" s="1"/>
  <c r="AA24" i="11"/>
  <c r="Z24" i="11"/>
  <c r="Y24" i="11"/>
  <c r="X24" i="11"/>
  <c r="W24" i="11"/>
  <c r="V24" i="11"/>
  <c r="U24" i="11"/>
  <c r="T24" i="11"/>
  <c r="S24" i="11"/>
  <c r="R24" i="11"/>
  <c r="AC29" i="11"/>
  <c r="AB29" i="49" s="1"/>
  <c r="AJ29" i="11"/>
  <c r="AI29" i="49" s="1"/>
  <c r="AF29" i="11"/>
  <c r="AE29" i="49" s="1"/>
  <c r="AE29" i="11"/>
  <c r="AD29" i="49" s="1"/>
  <c r="AH29" i="11"/>
  <c r="AG29" i="49" s="1"/>
  <c r="AD29" i="11"/>
  <c r="AC29" i="49" s="1"/>
  <c r="Z29" i="11"/>
  <c r="V29" i="11"/>
  <c r="R29" i="11"/>
  <c r="X29" i="11"/>
  <c r="L29" i="11"/>
  <c r="K29" i="49" s="1"/>
  <c r="T29" i="11"/>
  <c r="H31" i="11"/>
  <c r="G31" i="49" s="1"/>
  <c r="D31" i="11"/>
  <c r="C31" i="49" s="1"/>
  <c r="H35" i="11"/>
  <c r="G35" i="49" s="1"/>
  <c r="D35" i="11"/>
  <c r="C35" i="49" s="1"/>
  <c r="D23" i="11"/>
  <c r="C23" i="49" s="1"/>
  <c r="D20" i="11"/>
  <c r="C20" i="49" s="1"/>
  <c r="D24" i="11"/>
  <c r="C24" i="49" s="1"/>
  <c r="D17" i="11"/>
  <c r="C17" i="49" s="1"/>
  <c r="D21" i="11"/>
  <c r="C21" i="49" s="1"/>
  <c r="D25" i="11"/>
  <c r="H20" i="11"/>
  <c r="G20" i="49" s="1"/>
  <c r="H24" i="11"/>
  <c r="G24" i="49" s="1"/>
  <c r="H17" i="11"/>
  <c r="G17" i="49" s="1"/>
  <c r="H21" i="11"/>
  <c r="G21" i="49" s="1"/>
  <c r="H25" i="11"/>
  <c r="H18" i="11"/>
  <c r="G18" i="49" s="1"/>
  <c r="H22" i="11"/>
  <c r="G22" i="49" s="1"/>
  <c r="J20" i="11"/>
  <c r="I20" i="49" s="1"/>
  <c r="J24" i="11"/>
  <c r="I24" i="49" s="1"/>
  <c r="J17" i="11"/>
  <c r="I17" i="49" s="1"/>
  <c r="J21" i="11"/>
  <c r="I21" i="49" s="1"/>
  <c r="J25" i="11"/>
  <c r="J18" i="11"/>
  <c r="I18" i="49" s="1"/>
  <c r="J22" i="11"/>
  <c r="I22" i="49" s="1"/>
  <c r="L20" i="11"/>
  <c r="K20" i="49" s="1"/>
  <c r="L24" i="11"/>
  <c r="K24" i="49" s="1"/>
  <c r="L17" i="11"/>
  <c r="K17" i="49" s="1"/>
  <c r="L21" i="11"/>
  <c r="K21" i="49" s="1"/>
  <c r="L25" i="11"/>
  <c r="L18" i="11"/>
  <c r="K18" i="49" s="1"/>
  <c r="L22" i="11"/>
  <c r="K22" i="49" s="1"/>
  <c r="N20" i="11"/>
  <c r="M20" i="49" s="1"/>
  <c r="N24" i="11"/>
  <c r="M24" i="49" s="1"/>
  <c r="N17" i="11"/>
  <c r="M17" i="49" s="1"/>
  <c r="N21" i="11"/>
  <c r="M21" i="49" s="1"/>
  <c r="N25" i="11"/>
  <c r="N18" i="11"/>
  <c r="M18" i="49" s="1"/>
  <c r="N22" i="11"/>
  <c r="M22" i="49" s="1"/>
  <c r="AK17" i="11"/>
  <c r="AJ17" i="11"/>
  <c r="AI17" i="49" s="1"/>
  <c r="AG17" i="11"/>
  <c r="AF17" i="49" s="1"/>
  <c r="AC17" i="11"/>
  <c r="AB17" i="49" s="1"/>
  <c r="AF17" i="11"/>
  <c r="AE17" i="49" s="1"/>
  <c r="AI17" i="11"/>
  <c r="AH17" i="49" s="1"/>
  <c r="AE17" i="11"/>
  <c r="AD17" i="49" s="1"/>
  <c r="AA17" i="11"/>
  <c r="Z17" i="11"/>
  <c r="Y17" i="11"/>
  <c r="X17" i="11"/>
  <c r="W17" i="11"/>
  <c r="V17" i="11"/>
  <c r="U17" i="11"/>
  <c r="T17" i="11"/>
  <c r="S17" i="11"/>
  <c r="AH17" i="11"/>
  <c r="AG17" i="49" s="1"/>
  <c r="R17" i="11"/>
  <c r="Q17" i="11"/>
  <c r="AK21" i="11"/>
  <c r="AH21" i="11"/>
  <c r="AG21" i="49" s="1"/>
  <c r="AD21" i="11"/>
  <c r="AC21" i="49" s="1"/>
  <c r="AG21" i="11"/>
  <c r="AF21" i="49" s="1"/>
  <c r="AC21" i="11"/>
  <c r="AB21" i="49" s="1"/>
  <c r="AJ21" i="11"/>
  <c r="AI21" i="49" s="1"/>
  <c r="AF21" i="11"/>
  <c r="AE21" i="49" s="1"/>
  <c r="AA21" i="11"/>
  <c r="Z21" i="11"/>
  <c r="Y21" i="11"/>
  <c r="X21" i="11"/>
  <c r="W21" i="11"/>
  <c r="V21" i="11"/>
  <c r="U21" i="11"/>
  <c r="T21" i="11"/>
  <c r="S21" i="11"/>
  <c r="AE21" i="11"/>
  <c r="AD21" i="49" s="1"/>
  <c r="AI21" i="11"/>
  <c r="AH21" i="49" s="1"/>
  <c r="Q21" i="11"/>
  <c r="R21" i="11"/>
  <c r="AK25" i="11"/>
  <c r="AI25" i="11"/>
  <c r="AE25" i="11"/>
  <c r="AH25" i="11"/>
  <c r="AD25" i="11"/>
  <c r="AG25" i="11"/>
  <c r="AC25" i="11"/>
  <c r="AA25" i="11"/>
  <c r="Z25" i="11"/>
  <c r="Y25" i="11"/>
  <c r="X25" i="11"/>
  <c r="W25" i="11"/>
  <c r="V25" i="11"/>
  <c r="U25" i="11"/>
  <c r="T25" i="11"/>
  <c r="S25" i="11"/>
  <c r="R25" i="11"/>
  <c r="Q25" i="11"/>
  <c r="AF25" i="11"/>
  <c r="AJ25" i="11"/>
  <c r="AH30" i="11"/>
  <c r="AG30" i="49" s="1"/>
  <c r="AD30" i="11"/>
  <c r="AC30" i="49" s="1"/>
  <c r="AK30" i="11"/>
  <c r="AG30" i="11"/>
  <c r="AF30" i="49" s="1"/>
  <c r="AC30" i="11"/>
  <c r="AB30" i="49" s="1"/>
  <c r="AJ30" i="11"/>
  <c r="AI30" i="49" s="1"/>
  <c r="AF30" i="11"/>
  <c r="AE30" i="49" s="1"/>
  <c r="AI30" i="11"/>
  <c r="AH30" i="49" s="1"/>
  <c r="AE30" i="11"/>
  <c r="AD30" i="49" s="1"/>
  <c r="X30" i="11"/>
  <c r="T30" i="11"/>
  <c r="AA30" i="11"/>
  <c r="W30" i="11"/>
  <c r="S30" i="11"/>
  <c r="Z30" i="11"/>
  <c r="V30" i="11"/>
  <c r="R30" i="11"/>
  <c r="Y30" i="11"/>
  <c r="U30" i="11"/>
  <c r="M30" i="11"/>
  <c r="L30" i="49" s="1"/>
  <c r="I30" i="11"/>
  <c r="H30" i="49" s="1"/>
  <c r="L30" i="11"/>
  <c r="K30" i="49" s="1"/>
  <c r="K30" i="11"/>
  <c r="J30" i="49" s="1"/>
  <c r="AJ34" i="11"/>
  <c r="AI34" i="49" s="1"/>
  <c r="AF34" i="11"/>
  <c r="AE34" i="49" s="1"/>
  <c r="AI34" i="11"/>
  <c r="AH34" i="49" s="1"/>
  <c r="AE34" i="11"/>
  <c r="AD34" i="49" s="1"/>
  <c r="AH34" i="11"/>
  <c r="AG34" i="49" s="1"/>
  <c r="AD34" i="11"/>
  <c r="AC34" i="49" s="1"/>
  <c r="AK34" i="11"/>
  <c r="AJ34" i="49" s="1"/>
  <c r="AC34" i="11"/>
  <c r="AB34" i="49" s="1"/>
  <c r="Z34" i="11"/>
  <c r="V34" i="11"/>
  <c r="R34" i="11"/>
  <c r="AA34" i="11"/>
  <c r="W34" i="11"/>
  <c r="S34" i="11"/>
  <c r="M34" i="11"/>
  <c r="L34" i="49" s="1"/>
  <c r="I34" i="11"/>
  <c r="H34" i="49" s="1"/>
  <c r="E36" i="11"/>
  <c r="D36" i="49" s="1"/>
  <c r="H36" i="11"/>
  <c r="G36" i="49" s="1"/>
  <c r="D36" i="11"/>
  <c r="C36" i="49" s="1"/>
  <c r="G36" i="11"/>
  <c r="F36" i="49" s="1"/>
  <c r="E20" i="11"/>
  <c r="D20" i="49" s="1"/>
  <c r="E24" i="11"/>
  <c r="D24" i="49" s="1"/>
  <c r="E17" i="11"/>
  <c r="D17" i="49" s="1"/>
  <c r="E21" i="11"/>
  <c r="D21" i="49" s="1"/>
  <c r="E25" i="11"/>
  <c r="F31" i="11"/>
  <c r="E31" i="49" s="1"/>
  <c r="F28" i="11"/>
  <c r="E28" i="49" s="1"/>
  <c r="F34" i="11"/>
  <c r="E34" i="49" s="1"/>
  <c r="F29" i="11"/>
  <c r="E29" i="49" s="1"/>
  <c r="F35" i="11"/>
  <c r="E35" i="49" s="1"/>
  <c r="G31" i="11"/>
  <c r="F31" i="49" s="1"/>
  <c r="J31" i="11"/>
  <c r="I31" i="49" s="1"/>
  <c r="J28" i="11"/>
  <c r="I28" i="49" s="1"/>
  <c r="J34" i="11"/>
  <c r="I34" i="49" s="1"/>
  <c r="J29" i="11"/>
  <c r="I29" i="49" s="1"/>
  <c r="J35" i="11"/>
  <c r="I35" i="49" s="1"/>
  <c r="N31" i="11"/>
  <c r="M31" i="49" s="1"/>
  <c r="N28" i="11"/>
  <c r="M28" i="49" s="1"/>
  <c r="N34" i="11"/>
  <c r="M34" i="49" s="1"/>
  <c r="N29" i="11"/>
  <c r="M29" i="49" s="1"/>
  <c r="N35" i="11"/>
  <c r="M35" i="49" s="1"/>
  <c r="AG18" i="11"/>
  <c r="AF18" i="49" s="1"/>
  <c r="E31" i="11"/>
  <c r="D31" i="49" s="1"/>
  <c r="G35" i="11"/>
  <c r="F35" i="49" s="1"/>
  <c r="G29" i="11"/>
  <c r="F29" i="49" s="1"/>
  <c r="I31" i="11"/>
  <c r="H31" i="49" s="1"/>
  <c r="K35" i="11"/>
  <c r="J35" i="49" s="1"/>
  <c r="K29" i="11"/>
  <c r="J29" i="49" s="1"/>
  <c r="M31" i="11"/>
  <c r="L31" i="49" s="1"/>
  <c r="AC18" i="11"/>
  <c r="AB18" i="49" s="1"/>
  <c r="G34" i="11"/>
  <c r="F34" i="49" s="1"/>
  <c r="K34" i="11"/>
  <c r="J34" i="49" s="1"/>
  <c r="S29" i="11"/>
  <c r="T28" i="11"/>
  <c r="W29" i="11"/>
  <c r="X28" i="11"/>
  <c r="AA29" i="11"/>
  <c r="AD18" i="11"/>
  <c r="AC18" i="49" s="1"/>
  <c r="AH18" i="11"/>
  <c r="AG18" i="49" s="1"/>
  <c r="Q31" i="11"/>
  <c r="Q28" i="11"/>
  <c r="Q34" i="11"/>
  <c r="Q29" i="11"/>
  <c r="Q35" i="11"/>
  <c r="U31" i="11"/>
  <c r="U28" i="11"/>
  <c r="U34" i="11"/>
  <c r="U29" i="11"/>
  <c r="U35" i="11"/>
  <c r="Y31" i="11"/>
  <c r="Y28" i="11"/>
  <c r="Y34" i="11"/>
  <c r="Y29" i="11"/>
  <c r="Y35" i="11"/>
  <c r="AE18" i="11"/>
  <c r="AD18" i="49" s="1"/>
  <c r="AI18" i="11"/>
  <c r="AH18" i="49" s="1"/>
  <c r="AF18" i="11"/>
  <c r="AE18" i="49" s="1"/>
  <c r="S31" i="11"/>
  <c r="T34" i="11"/>
  <c r="W31" i="11"/>
  <c r="X34" i="11"/>
  <c r="AA31" i="11"/>
  <c r="AC24" i="11"/>
  <c r="AB24" i="49" s="1"/>
  <c r="AC20" i="11"/>
  <c r="AB20" i="49" s="1"/>
  <c r="AD24" i="11"/>
  <c r="AC24" i="49" s="1"/>
  <c r="AD20" i="11"/>
  <c r="AC20" i="49" s="1"/>
  <c r="AE24" i="11"/>
  <c r="AD24" i="49" s="1"/>
  <c r="AE20" i="11"/>
  <c r="AD20" i="49" s="1"/>
  <c r="AF24" i="11"/>
  <c r="AE24" i="49" s="1"/>
  <c r="AF20" i="11"/>
  <c r="AE20" i="49" s="1"/>
  <c r="AG24" i="11"/>
  <c r="AF24" i="49" s="1"/>
  <c r="AG20" i="11"/>
  <c r="AF20" i="49" s="1"/>
  <c r="AH24" i="11"/>
  <c r="AG24" i="49" s="1"/>
  <c r="AH20" i="11"/>
  <c r="AG20" i="49" s="1"/>
  <c r="AI24" i="11"/>
  <c r="AH24" i="49" s="1"/>
  <c r="AI20" i="11"/>
  <c r="AH20" i="49" s="1"/>
  <c r="AG29" i="11"/>
  <c r="AF29" i="49" s="1"/>
  <c r="AF28" i="11"/>
  <c r="AE28" i="49" s="1"/>
  <c r="S35" i="11"/>
  <c r="W35" i="11"/>
  <c r="AA35" i="11"/>
  <c r="AC22" i="11"/>
  <c r="AB22" i="49" s="1"/>
  <c r="AD22" i="11"/>
  <c r="AC22" i="49" s="1"/>
  <c r="AE22" i="11"/>
  <c r="AD22" i="49" s="1"/>
  <c r="AF22" i="11"/>
  <c r="AE22" i="49" s="1"/>
  <c r="AG22" i="11"/>
  <c r="AF22" i="49" s="1"/>
  <c r="AH22" i="11"/>
  <c r="AG22" i="49" s="1"/>
  <c r="AI22" i="11"/>
  <c r="AH22" i="49" s="1"/>
  <c r="AK29" i="11"/>
  <c r="AG34" i="11"/>
  <c r="AF34" i="49" s="1"/>
  <c r="AG28" i="11"/>
  <c r="AF28" i="49" s="1"/>
  <c r="AG31" i="11"/>
  <c r="AF31" i="49" s="1"/>
  <c r="AI35" i="11"/>
  <c r="AH35" i="49" s="1"/>
  <c r="AI29" i="11"/>
  <c r="AH29" i="49" s="1"/>
  <c r="AK31" i="11"/>
  <c r="AD31" i="11"/>
  <c r="AC31" i="49" s="1"/>
  <c r="AE28" i="11"/>
  <c r="AD28" i="49" s="1"/>
  <c r="AE31" i="11"/>
  <c r="AD31" i="49" s="1"/>
  <c r="AG35" i="11"/>
  <c r="AF35" i="49" s="1"/>
  <c r="AI31" i="11"/>
  <c r="AH31" i="49" s="1"/>
  <c r="AK35" i="11"/>
  <c r="AJ35" i="49" s="1"/>
  <c r="O27" i="80" l="1"/>
  <c r="AE27" i="11"/>
  <c r="AE11" i="80"/>
  <c r="AE4" i="80"/>
  <c r="N32" i="39"/>
  <c r="Z35" i="49"/>
  <c r="AK16" i="11"/>
  <c r="AK3" i="80"/>
  <c r="AH16" i="11"/>
  <c r="AH3" i="80"/>
  <c r="AD16" i="11"/>
  <c r="AD3" i="80"/>
  <c r="W34" i="49"/>
  <c r="K31" i="39"/>
  <c r="S27" i="11"/>
  <c r="S4" i="80"/>
  <c r="S11" i="80"/>
  <c r="X34" i="49"/>
  <c r="L31" i="39"/>
  <c r="H32" i="39"/>
  <c r="T35" i="49"/>
  <c r="H24" i="39"/>
  <c r="T31" i="49"/>
  <c r="D31" i="39"/>
  <c r="P34" i="49"/>
  <c r="J22" i="39"/>
  <c r="V29" i="49"/>
  <c r="C35" i="11"/>
  <c r="O35" i="80"/>
  <c r="F27" i="11"/>
  <c r="F11" i="80"/>
  <c r="F4" i="80"/>
  <c r="N31" i="39"/>
  <c r="Z34" i="49"/>
  <c r="H23" i="39"/>
  <c r="T30" i="49"/>
  <c r="Y30" i="49"/>
  <c r="M23" i="39"/>
  <c r="P30" i="11"/>
  <c r="AB30" i="80"/>
  <c r="AI25" i="49"/>
  <c r="AI25" i="67" s="1"/>
  <c r="DF25" i="11"/>
  <c r="Q25" i="49"/>
  <c r="E8" i="39"/>
  <c r="CN25" i="11"/>
  <c r="CR25" i="11"/>
  <c r="U25" i="49"/>
  <c r="I8" i="39"/>
  <c r="CV25" i="11"/>
  <c r="M8" i="39"/>
  <c r="Y25" i="49"/>
  <c r="CZ25" i="11"/>
  <c r="AC25" i="49"/>
  <c r="AC25" i="67" s="1"/>
  <c r="DG25" i="11"/>
  <c r="AL25" i="11"/>
  <c r="AJ25" i="49"/>
  <c r="AJ25" i="67" s="1"/>
  <c r="T21" i="49"/>
  <c r="H11" i="39"/>
  <c r="L11" i="39"/>
  <c r="X21" i="49"/>
  <c r="I6" i="39"/>
  <c r="U17" i="49"/>
  <c r="Y17" i="49"/>
  <c r="M6" i="39"/>
  <c r="AL17" i="11"/>
  <c r="AJ17" i="49"/>
  <c r="BZ25" i="11"/>
  <c r="C25" i="49"/>
  <c r="H27" i="11"/>
  <c r="H4" i="80"/>
  <c r="H11" i="80"/>
  <c r="K22" i="39"/>
  <c r="W29" i="49"/>
  <c r="R24" i="49"/>
  <c r="F14" i="39"/>
  <c r="J14" i="39"/>
  <c r="V24" i="49"/>
  <c r="Z24" i="49"/>
  <c r="N14" i="39"/>
  <c r="P20" i="49"/>
  <c r="D10" i="39"/>
  <c r="H10" i="39"/>
  <c r="T20" i="49"/>
  <c r="L10" i="39"/>
  <c r="X20" i="49"/>
  <c r="AL20" i="11"/>
  <c r="AJ20" i="49"/>
  <c r="S16" i="11"/>
  <c r="S3" i="80"/>
  <c r="W3" i="80"/>
  <c r="W16" i="11"/>
  <c r="AA16" i="11"/>
  <c r="AA3" i="80"/>
  <c r="C21" i="11"/>
  <c r="O21" i="80"/>
  <c r="O16" i="80"/>
  <c r="C16" i="11"/>
  <c r="C3" i="80"/>
  <c r="L33" i="39"/>
  <c r="X36" i="49"/>
  <c r="F33" i="39"/>
  <c r="R36" i="49"/>
  <c r="G33" i="39"/>
  <c r="S36" i="49"/>
  <c r="I30" i="39"/>
  <c r="U28" i="49"/>
  <c r="P23" i="11"/>
  <c r="AB23" i="80"/>
  <c r="S23" i="49"/>
  <c r="G13" i="39"/>
  <c r="W23" i="49"/>
  <c r="K13" i="39"/>
  <c r="AJ23" i="49"/>
  <c r="AL23" i="11"/>
  <c r="R19" i="49"/>
  <c r="F9" i="39"/>
  <c r="J9" i="39"/>
  <c r="V19" i="49"/>
  <c r="Z19" i="49"/>
  <c r="N9" i="39"/>
  <c r="I16" i="11"/>
  <c r="I3" i="80"/>
  <c r="W35" i="49"/>
  <c r="K32" i="39"/>
  <c r="E24" i="39"/>
  <c r="Q31" i="49"/>
  <c r="G24" i="39"/>
  <c r="S31" i="49"/>
  <c r="V27" i="11"/>
  <c r="V11" i="80"/>
  <c r="V4" i="80"/>
  <c r="X27" i="11"/>
  <c r="X4" i="80"/>
  <c r="X11" i="80"/>
  <c r="P22" i="11"/>
  <c r="AB22" i="80"/>
  <c r="Z22" i="49"/>
  <c r="N12" i="39"/>
  <c r="I12" i="39"/>
  <c r="U22" i="49"/>
  <c r="AL22" i="11"/>
  <c r="AJ22" i="49"/>
  <c r="V18" i="49"/>
  <c r="J7" i="39"/>
  <c r="P18" i="11"/>
  <c r="AB18" i="80"/>
  <c r="M7" i="39"/>
  <c r="Y18" i="49"/>
  <c r="K16" i="11"/>
  <c r="K3" i="80"/>
  <c r="CI25" i="11"/>
  <c r="L25" i="49"/>
  <c r="G16" i="11"/>
  <c r="G3" i="80"/>
  <c r="C19" i="11"/>
  <c r="O19" i="80"/>
  <c r="AB17" i="80"/>
  <c r="P17" i="11"/>
  <c r="B27" i="49"/>
  <c r="G11" i="80"/>
  <c r="V35" i="49"/>
  <c r="J32" i="39"/>
  <c r="AJ16" i="11"/>
  <c r="AJ3" i="80"/>
  <c r="AI16" i="11"/>
  <c r="AI3" i="80"/>
  <c r="AE16" i="11"/>
  <c r="AE3" i="80"/>
  <c r="W27" i="11"/>
  <c r="W11" i="80"/>
  <c r="W4" i="80"/>
  <c r="F24" i="39"/>
  <c r="R31" i="49"/>
  <c r="X28" i="49"/>
  <c r="L30" i="39"/>
  <c r="T29" i="49"/>
  <c r="H22" i="39"/>
  <c r="U27" i="11"/>
  <c r="U11" i="80"/>
  <c r="U4" i="80"/>
  <c r="P28" i="49"/>
  <c r="D30" i="39"/>
  <c r="G30" i="39"/>
  <c r="S28" i="49"/>
  <c r="J27" i="11"/>
  <c r="J11" i="80"/>
  <c r="J4" i="80"/>
  <c r="C31" i="11"/>
  <c r="O31" i="80"/>
  <c r="E31" i="39"/>
  <c r="Q34" i="49"/>
  <c r="X30" i="49"/>
  <c r="L23" i="39"/>
  <c r="R30" i="49"/>
  <c r="F23" i="39"/>
  <c r="S30" i="49"/>
  <c r="G23" i="39"/>
  <c r="AJ30" i="49"/>
  <c r="AL35" i="11"/>
  <c r="P25" i="11"/>
  <c r="AB25" i="80"/>
  <c r="F8" i="39"/>
  <c r="R25" i="49"/>
  <c r="CO25" i="11"/>
  <c r="CS25" i="11"/>
  <c r="J8" i="39"/>
  <c r="V25" i="49"/>
  <c r="Z25" i="49"/>
  <c r="N8" i="39"/>
  <c r="CW25" i="11"/>
  <c r="AG25" i="49"/>
  <c r="AG25" i="67" s="1"/>
  <c r="DD25" i="11"/>
  <c r="P21" i="11"/>
  <c r="AB21" i="80"/>
  <c r="I11" i="39"/>
  <c r="U21" i="49"/>
  <c r="M11" i="39"/>
  <c r="Y21" i="49"/>
  <c r="AL21" i="11"/>
  <c r="AJ21" i="49"/>
  <c r="F6" i="39"/>
  <c r="R17" i="49"/>
  <c r="J6" i="39"/>
  <c r="V17" i="49"/>
  <c r="N6" i="39"/>
  <c r="Z17" i="49"/>
  <c r="M4" i="80"/>
  <c r="M27" i="11"/>
  <c r="M11" i="80"/>
  <c r="D16" i="11"/>
  <c r="D3" i="80"/>
  <c r="S29" i="49"/>
  <c r="G22" i="39"/>
  <c r="E22" i="39"/>
  <c r="Q29" i="49"/>
  <c r="S24" i="49"/>
  <c r="G14" i="39"/>
  <c r="W24" i="49"/>
  <c r="K14" i="39"/>
  <c r="E10" i="39"/>
  <c r="Q20" i="49"/>
  <c r="I10" i="39"/>
  <c r="U20" i="49"/>
  <c r="Y20" i="49"/>
  <c r="M10" i="39"/>
  <c r="AB16" i="80"/>
  <c r="P16" i="11"/>
  <c r="P3" i="80"/>
  <c r="T16" i="11"/>
  <c r="T3" i="80"/>
  <c r="X16" i="11"/>
  <c r="X3" i="80"/>
  <c r="C28" i="11"/>
  <c r="O28" i="80"/>
  <c r="C17" i="11"/>
  <c r="O17" i="80"/>
  <c r="C23" i="11"/>
  <c r="O23" i="80"/>
  <c r="C30" i="11"/>
  <c r="O30" i="80"/>
  <c r="E33" i="39"/>
  <c r="Q36" i="49"/>
  <c r="V36" i="49"/>
  <c r="J33" i="39"/>
  <c r="K33" i="39"/>
  <c r="W36" i="49"/>
  <c r="F30" i="39"/>
  <c r="R28" i="49"/>
  <c r="M30" i="39"/>
  <c r="Y28" i="49"/>
  <c r="P23" i="49"/>
  <c r="D13" i="39"/>
  <c r="H13" i="39"/>
  <c r="T23" i="49"/>
  <c r="L13" i="39"/>
  <c r="X23" i="49"/>
  <c r="P19" i="11"/>
  <c r="AB19" i="80"/>
  <c r="G9" i="39"/>
  <c r="S19" i="49"/>
  <c r="W19" i="49"/>
  <c r="K9" i="39"/>
  <c r="AL19" i="11"/>
  <c r="AJ19" i="49"/>
  <c r="E32" i="39"/>
  <c r="Q35" i="49"/>
  <c r="I24" i="39"/>
  <c r="U31" i="49"/>
  <c r="K24" i="39"/>
  <c r="W31" i="49"/>
  <c r="Z27" i="11"/>
  <c r="Z11" i="80"/>
  <c r="Z4" i="80"/>
  <c r="AJ27" i="11"/>
  <c r="AJ4" i="80"/>
  <c r="AJ11" i="80"/>
  <c r="T22" i="49"/>
  <c r="H12" i="39"/>
  <c r="X22" i="49"/>
  <c r="L12" i="39"/>
  <c r="K12" i="39"/>
  <c r="W22" i="49"/>
  <c r="P18" i="49"/>
  <c r="D7" i="39"/>
  <c r="X18" i="49"/>
  <c r="L7" i="39"/>
  <c r="S18" i="49"/>
  <c r="G7" i="39"/>
  <c r="C18" i="11"/>
  <c r="O18" i="80"/>
  <c r="M16" i="11"/>
  <c r="M3" i="80"/>
  <c r="V22" i="49"/>
  <c r="J12" i="39"/>
  <c r="G4" i="80"/>
  <c r="AK27" i="11"/>
  <c r="AK11" i="80"/>
  <c r="AK4" i="80"/>
  <c r="AG27" i="11"/>
  <c r="AG4" i="80"/>
  <c r="AG11" i="80"/>
  <c r="AF27" i="11"/>
  <c r="AF11" i="80"/>
  <c r="AF4" i="80"/>
  <c r="F32" i="39"/>
  <c r="R35" i="49"/>
  <c r="AF16" i="11"/>
  <c r="AF3" i="80"/>
  <c r="AA27" i="11"/>
  <c r="AA11" i="80"/>
  <c r="AA4" i="80"/>
  <c r="V31" i="49"/>
  <c r="J24" i="39"/>
  <c r="P34" i="11"/>
  <c r="AB34" i="80"/>
  <c r="X35" i="49"/>
  <c r="L32" i="39"/>
  <c r="X31" i="49"/>
  <c r="L24" i="39"/>
  <c r="T34" i="49"/>
  <c r="H31" i="39"/>
  <c r="D32" i="39"/>
  <c r="P35" i="49"/>
  <c r="P31" i="49"/>
  <c r="D24" i="39"/>
  <c r="N22" i="39"/>
  <c r="Z29" i="49"/>
  <c r="R29" i="49"/>
  <c r="F22" i="39"/>
  <c r="C34" i="11"/>
  <c r="O34" i="80"/>
  <c r="CA25" i="11"/>
  <c r="D25" i="49"/>
  <c r="F31" i="39"/>
  <c r="R34" i="49"/>
  <c r="U34" i="49"/>
  <c r="I31" i="39"/>
  <c r="E23" i="39"/>
  <c r="Q30" i="49"/>
  <c r="V30" i="49"/>
  <c r="J23" i="39"/>
  <c r="K23" i="39"/>
  <c r="W30" i="49"/>
  <c r="DB25" i="11"/>
  <c r="AE25" i="49"/>
  <c r="AE25" i="67" s="1"/>
  <c r="CP25" i="11"/>
  <c r="G8" i="39"/>
  <c r="S25" i="49"/>
  <c r="W25" i="49"/>
  <c r="CT25" i="11"/>
  <c r="K8" i="39"/>
  <c r="CY25" i="11"/>
  <c r="AB25" i="49"/>
  <c r="AB25" i="67" s="1"/>
  <c r="AD25" i="49"/>
  <c r="AD25" i="67" s="1"/>
  <c r="DA25" i="11"/>
  <c r="E11" i="39"/>
  <c r="Q21" i="49"/>
  <c r="R21" i="49"/>
  <c r="F11" i="39"/>
  <c r="J11" i="39"/>
  <c r="V21" i="49"/>
  <c r="N11" i="39"/>
  <c r="Z21" i="49"/>
  <c r="P17" i="49"/>
  <c r="D6" i="39"/>
  <c r="G6" i="39"/>
  <c r="S17" i="49"/>
  <c r="K6" i="39"/>
  <c r="W17" i="49"/>
  <c r="I27" i="11"/>
  <c r="I4" i="80"/>
  <c r="I11" i="80"/>
  <c r="CJ25" i="11"/>
  <c r="M25" i="49"/>
  <c r="K25" i="49"/>
  <c r="CH25" i="11"/>
  <c r="I25" i="49"/>
  <c r="CF25" i="11"/>
  <c r="G25" i="49"/>
  <c r="CD25" i="11"/>
  <c r="U29" i="49"/>
  <c r="I22" i="39"/>
  <c r="P24" i="11"/>
  <c r="AB24" i="80"/>
  <c r="H14" i="39"/>
  <c r="T24" i="49"/>
  <c r="X24" i="49"/>
  <c r="L14" i="39"/>
  <c r="AJ24" i="49"/>
  <c r="AL24" i="11"/>
  <c r="F10" i="39"/>
  <c r="R20" i="49"/>
  <c r="V20" i="49"/>
  <c r="J10" i="39"/>
  <c r="Z20" i="49"/>
  <c r="N10" i="39"/>
  <c r="Q16" i="11"/>
  <c r="Q3" i="80"/>
  <c r="U16" i="11"/>
  <c r="U3" i="80"/>
  <c r="Y16" i="11"/>
  <c r="Y3" i="80"/>
  <c r="V28" i="49"/>
  <c r="J30" i="39"/>
  <c r="C24" i="11"/>
  <c r="O24" i="80"/>
  <c r="U36" i="49"/>
  <c r="I33" i="39"/>
  <c r="N33" i="39"/>
  <c r="Z36" i="49"/>
  <c r="Z28" i="49"/>
  <c r="N30" i="39"/>
  <c r="E13" i="39"/>
  <c r="Q23" i="49"/>
  <c r="U23" i="49"/>
  <c r="I13" i="39"/>
  <c r="Y23" i="49"/>
  <c r="M13" i="39"/>
  <c r="P19" i="49"/>
  <c r="D9" i="39"/>
  <c r="T19" i="49"/>
  <c r="H9" i="39"/>
  <c r="X19" i="49"/>
  <c r="L9" i="39"/>
  <c r="K11" i="80"/>
  <c r="K27" i="11"/>
  <c r="K4" i="80"/>
  <c r="P35" i="11"/>
  <c r="AB35" i="80"/>
  <c r="U35" i="49"/>
  <c r="I32" i="39"/>
  <c r="M24" i="39"/>
  <c r="Y31" i="49"/>
  <c r="L27" i="11"/>
  <c r="L4" i="80"/>
  <c r="L11" i="80"/>
  <c r="P4" i="80"/>
  <c r="P11" i="80"/>
  <c r="AB27" i="80"/>
  <c r="P27" i="11"/>
  <c r="AC27" i="11"/>
  <c r="AC4" i="80"/>
  <c r="AC11" i="80"/>
  <c r="Q22" i="49"/>
  <c r="E12" i="39"/>
  <c r="P22" i="49"/>
  <c r="D12" i="39"/>
  <c r="M12" i="39"/>
  <c r="Y22" i="49"/>
  <c r="R18" i="49"/>
  <c r="F7" i="39"/>
  <c r="Z18" i="49"/>
  <c r="N7" i="39"/>
  <c r="U18" i="49"/>
  <c r="I7" i="39"/>
  <c r="AL18" i="11"/>
  <c r="AJ18" i="49"/>
  <c r="CB25" i="11"/>
  <c r="E25" i="49"/>
  <c r="P24" i="49"/>
  <c r="D14" i="39"/>
  <c r="C11" i="80"/>
  <c r="F27" i="49"/>
  <c r="G11" i="11"/>
  <c r="G4" i="11"/>
  <c r="AJ31" i="49"/>
  <c r="AL36" i="11"/>
  <c r="AJ29" i="49"/>
  <c r="AL34" i="11"/>
  <c r="AI27" i="11"/>
  <c r="AI11" i="80"/>
  <c r="AI4" i="80"/>
  <c r="AD27" i="11"/>
  <c r="AD11" i="80"/>
  <c r="AD4" i="80"/>
  <c r="AG16" i="11"/>
  <c r="AG3" i="80"/>
  <c r="AC16" i="11"/>
  <c r="AC3" i="80"/>
  <c r="Z31" i="49"/>
  <c r="N24" i="39"/>
  <c r="G31" i="39"/>
  <c r="S34" i="49"/>
  <c r="X29" i="49"/>
  <c r="L22" i="39"/>
  <c r="Y27" i="11"/>
  <c r="Y4" i="80"/>
  <c r="Y11" i="80"/>
  <c r="H30" i="39"/>
  <c r="T28" i="49"/>
  <c r="P29" i="49"/>
  <c r="D22" i="39"/>
  <c r="Q27" i="11"/>
  <c r="Q4" i="80"/>
  <c r="Q11" i="80"/>
  <c r="K30" i="39"/>
  <c r="W28" i="49"/>
  <c r="P28" i="11"/>
  <c r="AB28" i="80"/>
  <c r="C29" i="11"/>
  <c r="O29" i="80"/>
  <c r="N27" i="11"/>
  <c r="N4" i="80"/>
  <c r="N11" i="80"/>
  <c r="E16" i="11"/>
  <c r="E3" i="80"/>
  <c r="C36" i="11"/>
  <c r="O36" i="80"/>
  <c r="J31" i="39"/>
  <c r="V34" i="49"/>
  <c r="M31" i="39"/>
  <c r="Y34" i="49"/>
  <c r="U30" i="49"/>
  <c r="I23" i="39"/>
  <c r="Z30" i="49"/>
  <c r="N23" i="39"/>
  <c r="CM25" i="11"/>
  <c r="D8" i="39"/>
  <c r="P25" i="49"/>
  <c r="H8" i="39"/>
  <c r="CQ25" i="11"/>
  <c r="T25" i="49"/>
  <c r="CU25" i="11"/>
  <c r="L8" i="39"/>
  <c r="X25" i="49"/>
  <c r="DC25" i="11"/>
  <c r="AF25" i="49"/>
  <c r="AF25" i="67" s="1"/>
  <c r="DE25" i="11"/>
  <c r="AH25" i="49"/>
  <c r="AH25" i="67" s="1"/>
  <c r="D11" i="39"/>
  <c r="P21" i="49"/>
  <c r="G11" i="39"/>
  <c r="S21" i="49"/>
  <c r="K11" i="39"/>
  <c r="W21" i="49"/>
  <c r="Q17" i="49"/>
  <c r="E6" i="39"/>
  <c r="T17" i="49"/>
  <c r="H6" i="39"/>
  <c r="L6" i="39"/>
  <c r="X17" i="49"/>
  <c r="E27" i="11"/>
  <c r="E11" i="80"/>
  <c r="E4" i="80"/>
  <c r="N16" i="11"/>
  <c r="N3" i="80"/>
  <c r="L16" i="11"/>
  <c r="L3" i="80"/>
  <c r="J16" i="11"/>
  <c r="J3" i="80"/>
  <c r="H16" i="11"/>
  <c r="H3" i="80"/>
  <c r="C22" i="11"/>
  <c r="O22" i="80"/>
  <c r="D27" i="11"/>
  <c r="D11" i="80"/>
  <c r="D4" i="80"/>
  <c r="P29" i="11"/>
  <c r="AB29" i="80"/>
  <c r="Y29" i="49"/>
  <c r="M22" i="39"/>
  <c r="E14" i="39"/>
  <c r="Q24" i="49"/>
  <c r="I14" i="39"/>
  <c r="U24" i="49"/>
  <c r="Y24" i="49"/>
  <c r="M14" i="39"/>
  <c r="P20" i="11"/>
  <c r="AB20" i="80"/>
  <c r="S20" i="49"/>
  <c r="G10" i="39"/>
  <c r="W20" i="49"/>
  <c r="K10" i="39"/>
  <c r="R16" i="11"/>
  <c r="R3" i="80"/>
  <c r="V16" i="11"/>
  <c r="V3" i="80"/>
  <c r="Z16" i="11"/>
  <c r="Z3" i="80"/>
  <c r="D23" i="39"/>
  <c r="P30" i="49"/>
  <c r="C25" i="11"/>
  <c r="O25" i="80"/>
  <c r="C20" i="11"/>
  <c r="O20" i="80"/>
  <c r="T36" i="49"/>
  <c r="H33" i="39"/>
  <c r="D33" i="39"/>
  <c r="P36" i="49"/>
  <c r="Y36" i="49"/>
  <c r="M33" i="39"/>
  <c r="P36" i="11"/>
  <c r="AB36" i="80"/>
  <c r="E30" i="39"/>
  <c r="Q28" i="49"/>
  <c r="R23" i="49"/>
  <c r="F13" i="39"/>
  <c r="J13" i="39"/>
  <c r="V23" i="49"/>
  <c r="N13" i="39"/>
  <c r="Z23" i="49"/>
  <c r="E9" i="39"/>
  <c r="Q19" i="49"/>
  <c r="I9" i="39"/>
  <c r="U19" i="49"/>
  <c r="M9" i="39"/>
  <c r="Y19" i="49"/>
  <c r="H25" i="49"/>
  <c r="CE25" i="11"/>
  <c r="G32" i="39"/>
  <c r="S35" i="49"/>
  <c r="Y35" i="49"/>
  <c r="M32" i="39"/>
  <c r="P31" i="11"/>
  <c r="AB31" i="80"/>
  <c r="R27" i="11"/>
  <c r="R11" i="80"/>
  <c r="R4" i="80"/>
  <c r="T27" i="11"/>
  <c r="T4" i="80"/>
  <c r="T11" i="80"/>
  <c r="AH27" i="11"/>
  <c r="AH11" i="80"/>
  <c r="AH4" i="80"/>
  <c r="R22" i="49"/>
  <c r="F12" i="39"/>
  <c r="S22" i="49"/>
  <c r="G12" i="39"/>
  <c r="T18" i="49"/>
  <c r="H7" i="39"/>
  <c r="E7" i="39"/>
  <c r="Q18" i="49"/>
  <c r="K7" i="39"/>
  <c r="W18" i="49"/>
  <c r="CG25" i="11"/>
  <c r="J25" i="49"/>
  <c r="F16" i="11"/>
  <c r="F3" i="80"/>
  <c r="F25" i="49"/>
  <c r="CC25" i="11"/>
  <c r="C4" i="80"/>
  <c r="J25" i="67" l="1"/>
  <c r="L25" i="67"/>
  <c r="D25" i="67"/>
  <c r="G25" i="67"/>
  <c r="I25" i="67"/>
  <c r="C25" i="67"/>
  <c r="E25" i="67"/>
  <c r="F25" i="67"/>
  <c r="K25" i="67"/>
  <c r="H25" i="67"/>
  <c r="M25" i="67"/>
  <c r="C11" i="11"/>
  <c r="C183" i="11" s="1"/>
  <c r="AH12" i="80"/>
  <c r="AH109" i="80"/>
  <c r="T109" i="80"/>
  <c r="T12" i="80"/>
  <c r="Q27" i="49"/>
  <c r="R4" i="11"/>
  <c r="E21" i="39"/>
  <c r="E16" i="39" s="1"/>
  <c r="R11" i="11"/>
  <c r="Z3" i="11"/>
  <c r="Y16" i="49"/>
  <c r="M5" i="39"/>
  <c r="M3" i="39" s="1"/>
  <c r="E5" i="39"/>
  <c r="E3" i="39" s="1"/>
  <c r="Q16" i="49"/>
  <c r="R3" i="11"/>
  <c r="O36" i="11"/>
  <c r="J47" i="94" s="1"/>
  <c r="E47" i="94" s="1"/>
  <c r="B36" i="49"/>
  <c r="DA30" i="80"/>
  <c r="O22" i="11"/>
  <c r="J13" i="94" s="1"/>
  <c r="E13" i="94" s="1"/>
  <c r="B22" i="49"/>
  <c r="L8" i="59"/>
  <c r="L8" i="38"/>
  <c r="X25" i="67"/>
  <c r="Y183" i="80"/>
  <c r="C4" i="11"/>
  <c r="CQ30" i="80"/>
  <c r="BF30" i="96" s="1"/>
  <c r="L92" i="80"/>
  <c r="L8" i="80"/>
  <c r="BO36" i="11"/>
  <c r="CZ36" i="80"/>
  <c r="CH34" i="80"/>
  <c r="AW34" i="11"/>
  <c r="BA27" i="11"/>
  <c r="CL27" i="80"/>
  <c r="F3" i="11"/>
  <c r="E16" i="49"/>
  <c r="D183" i="80"/>
  <c r="M27" i="49"/>
  <c r="N11" i="11"/>
  <c r="N4" i="11"/>
  <c r="AI12" i="80"/>
  <c r="AI109" i="80"/>
  <c r="AB27" i="49"/>
  <c r="AC11" i="11"/>
  <c r="AC4" i="11"/>
  <c r="AB35" i="11"/>
  <c r="K43" i="94" s="1"/>
  <c r="F43" i="94" s="1"/>
  <c r="C32" i="39"/>
  <c r="O32" i="39" s="1"/>
  <c r="O35" i="49"/>
  <c r="O24" i="11"/>
  <c r="J21" i="94" s="1"/>
  <c r="E21" i="94" s="1"/>
  <c r="B24" i="49"/>
  <c r="I183" i="80"/>
  <c r="AF183" i="80"/>
  <c r="Z183" i="80"/>
  <c r="O17" i="11"/>
  <c r="J7" i="94" s="1"/>
  <c r="E7" i="94" s="1"/>
  <c r="B17" i="49"/>
  <c r="W16" i="49"/>
  <c r="K5" i="39"/>
  <c r="K3" i="39" s="1"/>
  <c r="X3" i="11"/>
  <c r="AB21" i="11"/>
  <c r="K19" i="94" s="1"/>
  <c r="F19" i="94" s="1"/>
  <c r="O21" i="49"/>
  <c r="C11" i="39"/>
  <c r="O11" i="39" s="1"/>
  <c r="AJ3" i="11"/>
  <c r="AI16" i="49"/>
  <c r="AB18" i="11"/>
  <c r="K9" i="94" s="1"/>
  <c r="F9" i="94" s="1"/>
  <c r="O18" i="49"/>
  <c r="C7" i="39"/>
  <c r="O7" i="39" s="1"/>
  <c r="I21" i="39"/>
  <c r="I16" i="39" s="1"/>
  <c r="V11" i="11"/>
  <c r="U27" i="49"/>
  <c r="V4" i="11"/>
  <c r="H16" i="49"/>
  <c r="I3" i="11"/>
  <c r="O23" i="49"/>
  <c r="AB23" i="11"/>
  <c r="K17" i="94" s="1"/>
  <c r="F17" i="94" s="1"/>
  <c r="C13" i="39"/>
  <c r="O13" i="39" s="1"/>
  <c r="V16" i="49"/>
  <c r="W3" i="11"/>
  <c r="J5" i="39"/>
  <c r="J3" i="39" s="1"/>
  <c r="H4" i="11"/>
  <c r="H11" i="11"/>
  <c r="G27" i="49"/>
  <c r="B35" i="49"/>
  <c r="O35" i="11"/>
  <c r="J43" i="94" s="1"/>
  <c r="E43" i="94" s="1"/>
  <c r="AK8" i="80"/>
  <c r="AK92" i="80"/>
  <c r="AE11" i="11"/>
  <c r="AD27" i="49"/>
  <c r="AE4" i="11"/>
  <c r="BF35" i="11"/>
  <c r="CQ35" i="80"/>
  <c r="CH31" i="80"/>
  <c r="AW31" i="11"/>
  <c r="CQ29" i="80"/>
  <c r="BF29" i="11"/>
  <c r="AW27" i="11"/>
  <c r="CH27" i="80"/>
  <c r="AH183" i="80"/>
  <c r="T4" i="11"/>
  <c r="T11" i="11"/>
  <c r="G21" i="39"/>
  <c r="G16" i="39" s="1"/>
  <c r="S27" i="49"/>
  <c r="BY25" i="11"/>
  <c r="O25" i="11"/>
  <c r="B25" i="49"/>
  <c r="V8" i="80"/>
  <c r="V92" i="80"/>
  <c r="D4" i="11"/>
  <c r="D11" i="11"/>
  <c r="C27" i="49"/>
  <c r="J92" i="80"/>
  <c r="J8" i="80"/>
  <c r="K16" i="49"/>
  <c r="L3" i="11"/>
  <c r="E12" i="80"/>
  <c r="E109" i="80"/>
  <c r="E92" i="80"/>
  <c r="E8" i="80"/>
  <c r="AB11" i="80"/>
  <c r="Q183" i="80"/>
  <c r="Y109" i="80"/>
  <c r="Y12" i="80"/>
  <c r="AD12" i="80"/>
  <c r="AD109" i="80"/>
  <c r="AI183" i="80"/>
  <c r="G183" i="11"/>
  <c r="C21" i="39"/>
  <c r="AB27" i="11"/>
  <c r="P4" i="11"/>
  <c r="P11" i="11"/>
  <c r="O27" i="49"/>
  <c r="L183" i="80"/>
  <c r="H5" i="39"/>
  <c r="H3" i="39" s="1"/>
  <c r="U3" i="11"/>
  <c r="T16" i="49"/>
  <c r="C14" i="39"/>
  <c r="O14" i="39" s="1"/>
  <c r="O24" i="49"/>
  <c r="AB24" i="11"/>
  <c r="K21" i="94" s="1"/>
  <c r="F21" i="94" s="1"/>
  <c r="I12" i="80"/>
  <c r="I109" i="80"/>
  <c r="AA109" i="80"/>
  <c r="AA12" i="80"/>
  <c r="AF11" i="11"/>
  <c r="AF4" i="11"/>
  <c r="AE27" i="49"/>
  <c r="AK12" i="80"/>
  <c r="AK109" i="80"/>
  <c r="M8" i="80"/>
  <c r="M92" i="80"/>
  <c r="O18" i="11"/>
  <c r="J9" i="94" s="1"/>
  <c r="E9" i="94" s="1"/>
  <c r="B18" i="49"/>
  <c r="AJ12" i="80"/>
  <c r="AJ109" i="80"/>
  <c r="Y27" i="49"/>
  <c r="Z11" i="11"/>
  <c r="Z4" i="11"/>
  <c r="M21" i="39"/>
  <c r="M16" i="39" s="1"/>
  <c r="T92" i="80"/>
  <c r="T8" i="80"/>
  <c r="M183" i="80"/>
  <c r="N8" i="59"/>
  <c r="N8" i="38"/>
  <c r="Z25" i="67"/>
  <c r="O25" i="49"/>
  <c r="CL25" i="11"/>
  <c r="AB25" i="11"/>
  <c r="C8" i="39"/>
  <c r="O8" i="39" s="1"/>
  <c r="J12" i="80"/>
  <c r="J109" i="80"/>
  <c r="W183" i="80"/>
  <c r="AE8" i="80"/>
  <c r="AE92" i="80"/>
  <c r="AI92" i="80"/>
  <c r="AI8" i="80"/>
  <c r="O27" i="11"/>
  <c r="AB17" i="11"/>
  <c r="K7" i="94" s="1"/>
  <c r="F7" i="94" s="1"/>
  <c r="O17" i="49"/>
  <c r="C6" i="39"/>
  <c r="O6" i="39" s="1"/>
  <c r="O19" i="11"/>
  <c r="J11" i="94" s="1"/>
  <c r="E11" i="94" s="1"/>
  <c r="B19" i="49"/>
  <c r="K92" i="80"/>
  <c r="K8" i="80"/>
  <c r="W27" i="49"/>
  <c r="X11" i="11"/>
  <c r="X4" i="11"/>
  <c r="K21" i="39"/>
  <c r="K16" i="39" s="1"/>
  <c r="W92" i="80"/>
  <c r="M8" i="59"/>
  <c r="M8" i="38"/>
  <c r="Y25" i="67"/>
  <c r="U25" i="67"/>
  <c r="I8" i="38"/>
  <c r="I8" i="59"/>
  <c r="E8" i="38"/>
  <c r="Q25" i="67"/>
  <c r="E8" i="59"/>
  <c r="F183" i="80"/>
  <c r="S109" i="80"/>
  <c r="S12" i="80"/>
  <c r="AL16" i="11"/>
  <c r="AK3" i="11"/>
  <c r="AJ16" i="49"/>
  <c r="G109" i="11"/>
  <c r="G12" i="11"/>
  <c r="I3" i="34"/>
  <c r="P109" i="80"/>
  <c r="P12" i="80"/>
  <c r="AB4" i="80"/>
  <c r="K183" i="80"/>
  <c r="U92" i="80"/>
  <c r="U8" i="80"/>
  <c r="AG4" i="11"/>
  <c r="AG11" i="11"/>
  <c r="AF27" i="49"/>
  <c r="AJ183" i="80"/>
  <c r="O30" i="11"/>
  <c r="J41" i="94" s="1"/>
  <c r="E41" i="94" s="1"/>
  <c r="B30" i="49"/>
  <c r="AB16" i="11"/>
  <c r="K5" i="94" s="1"/>
  <c r="O16" i="49"/>
  <c r="C5" i="39"/>
  <c r="P3" i="11"/>
  <c r="D3" i="11"/>
  <c r="C16" i="49"/>
  <c r="O31" i="11"/>
  <c r="J45" i="94" s="1"/>
  <c r="E45" i="94" s="1"/>
  <c r="B31" i="49"/>
  <c r="U4" i="11"/>
  <c r="T27" i="49"/>
  <c r="H21" i="39"/>
  <c r="H16" i="39" s="1"/>
  <c r="U11" i="11"/>
  <c r="W8" i="80"/>
  <c r="W109" i="80"/>
  <c r="W12" i="80"/>
  <c r="X12" i="80"/>
  <c r="X109" i="80"/>
  <c r="F109" i="80"/>
  <c r="F12" i="80"/>
  <c r="S183" i="80"/>
  <c r="AW30" i="11"/>
  <c r="CH30" i="80"/>
  <c r="AG27" i="49"/>
  <c r="AH4" i="11"/>
  <c r="AH11" i="11"/>
  <c r="R109" i="80"/>
  <c r="R12" i="80"/>
  <c r="O36" i="49"/>
  <c r="AB36" i="11"/>
  <c r="K47" i="94" s="1"/>
  <c r="F47" i="94" s="1"/>
  <c r="C33" i="39"/>
  <c r="O33" i="39" s="1"/>
  <c r="U16" i="49"/>
  <c r="I5" i="39"/>
  <c r="I3" i="39" s="1"/>
  <c r="V3" i="11"/>
  <c r="AB29" i="11"/>
  <c r="K37" i="94" s="1"/>
  <c r="F37" i="94" s="1"/>
  <c r="O29" i="49"/>
  <c r="C22" i="39"/>
  <c r="O22" i="39" s="1"/>
  <c r="H92" i="80"/>
  <c r="H8" i="80"/>
  <c r="I16" i="49"/>
  <c r="J3" i="11"/>
  <c r="N92" i="80"/>
  <c r="N8" i="80"/>
  <c r="E183" i="80"/>
  <c r="D8" i="59"/>
  <c r="P25" i="67"/>
  <c r="D8" i="38"/>
  <c r="E3" i="11"/>
  <c r="D16" i="49"/>
  <c r="N183" i="80"/>
  <c r="C30" i="39"/>
  <c r="O30" i="39" s="1"/>
  <c r="AB28" i="11"/>
  <c r="K35" i="94" s="1"/>
  <c r="F35" i="94" s="1"/>
  <c r="O28" i="49"/>
  <c r="Q109" i="80"/>
  <c r="Q12" i="80"/>
  <c r="L21" i="39"/>
  <c r="L16" i="39" s="1"/>
  <c r="Y4" i="11"/>
  <c r="Y11" i="11"/>
  <c r="X27" i="49"/>
  <c r="AC92" i="80"/>
  <c r="AC8" i="80"/>
  <c r="AG92" i="80"/>
  <c r="AG8" i="80"/>
  <c r="AD183" i="80"/>
  <c r="AI4" i="11"/>
  <c r="AH27" i="49"/>
  <c r="AI11" i="11"/>
  <c r="F11" i="49"/>
  <c r="F183" i="49" s="1"/>
  <c r="F4" i="49"/>
  <c r="AC183" i="80"/>
  <c r="L109" i="80"/>
  <c r="L12" i="80"/>
  <c r="K109" i="80"/>
  <c r="K12" i="80"/>
  <c r="Y92" i="80"/>
  <c r="Y8" i="80"/>
  <c r="Q8" i="80"/>
  <c r="Q92" i="80"/>
  <c r="I4" i="11"/>
  <c r="H27" i="49"/>
  <c r="I11" i="11"/>
  <c r="K8" i="38"/>
  <c r="K8" i="59"/>
  <c r="W25" i="67"/>
  <c r="B34" i="49"/>
  <c r="O34" i="11"/>
  <c r="J39" i="94" s="1"/>
  <c r="E39" i="94" s="1"/>
  <c r="O34" i="49"/>
  <c r="C31" i="39"/>
  <c r="O31" i="39" s="1"/>
  <c r="AB34" i="11"/>
  <c r="K39" i="94" s="1"/>
  <c r="F39" i="94" s="1"/>
  <c r="AA183" i="80"/>
  <c r="AF92" i="80"/>
  <c r="AF8" i="80"/>
  <c r="AG183" i="80"/>
  <c r="AK183" i="80"/>
  <c r="G12" i="80"/>
  <c r="G109" i="80"/>
  <c r="L16" i="49"/>
  <c r="M3" i="11"/>
  <c r="AI27" i="49"/>
  <c r="AJ4" i="11"/>
  <c r="AJ11" i="11"/>
  <c r="O23" i="11"/>
  <c r="J17" i="94" s="1"/>
  <c r="E17" i="94" s="1"/>
  <c r="B23" i="49"/>
  <c r="T3" i="11"/>
  <c r="S16" i="49"/>
  <c r="G5" i="39"/>
  <c r="G3" i="39" s="1"/>
  <c r="L27" i="49"/>
  <c r="M11" i="11"/>
  <c r="M4" i="11"/>
  <c r="V25" i="67"/>
  <c r="J8" i="59"/>
  <c r="J8" i="38"/>
  <c r="F8" i="59"/>
  <c r="R25" i="67"/>
  <c r="F8" i="38"/>
  <c r="J183" i="80"/>
  <c r="U109" i="80"/>
  <c r="U12" i="80"/>
  <c r="V27" i="49"/>
  <c r="W11" i="11"/>
  <c r="J21" i="39"/>
  <c r="J16" i="39" s="1"/>
  <c r="J2" i="39" s="1"/>
  <c r="W4" i="11"/>
  <c r="AE3" i="11"/>
  <c r="AD16" i="49"/>
  <c r="AH16" i="49"/>
  <c r="AI3" i="11"/>
  <c r="G92" i="80"/>
  <c r="G8" i="80"/>
  <c r="K3" i="11"/>
  <c r="J16" i="49"/>
  <c r="O22" i="49"/>
  <c r="C12" i="39"/>
  <c r="O12" i="39" s="1"/>
  <c r="AB22" i="11"/>
  <c r="K13" i="94" s="1"/>
  <c r="F13" i="94" s="1"/>
  <c r="V12" i="80"/>
  <c r="V109" i="80"/>
  <c r="C8" i="80"/>
  <c r="C92" i="80"/>
  <c r="O3" i="80"/>
  <c r="B21" i="49"/>
  <c r="O21" i="11"/>
  <c r="J19" i="94" s="1"/>
  <c r="E19" i="94" s="1"/>
  <c r="AA92" i="80"/>
  <c r="AA8" i="80"/>
  <c r="S92" i="80"/>
  <c r="S8" i="80"/>
  <c r="H183" i="80"/>
  <c r="F4" i="11"/>
  <c r="F11" i="11"/>
  <c r="E27" i="49"/>
  <c r="S11" i="11"/>
  <c r="R27" i="49"/>
  <c r="F21" i="39"/>
  <c r="F16" i="39" s="1"/>
  <c r="S4" i="11"/>
  <c r="AD8" i="80"/>
  <c r="AD92" i="80"/>
  <c r="AH8" i="80"/>
  <c r="AH92" i="80"/>
  <c r="AE109" i="80"/>
  <c r="AE12" i="80"/>
  <c r="AP34" i="11"/>
  <c r="CA34" i="80"/>
  <c r="CQ34" i="80"/>
  <c r="BF34" i="11"/>
  <c r="AO29" i="11"/>
  <c r="BZ29" i="80"/>
  <c r="CH35" i="80"/>
  <c r="AW35" i="11"/>
  <c r="AN34" i="11"/>
  <c r="BY34" i="80"/>
  <c r="BY35" i="80"/>
  <c r="AN35" i="11"/>
  <c r="CA31" i="80"/>
  <c r="AP31" i="11"/>
  <c r="CY29" i="80"/>
  <c r="BN29" i="11"/>
  <c r="BA35" i="11"/>
  <c r="CL35" i="80"/>
  <c r="BZ30" i="80"/>
  <c r="AO30" i="11"/>
  <c r="C109" i="80"/>
  <c r="C12" i="80"/>
  <c r="F92" i="80"/>
  <c r="F8" i="80"/>
  <c r="T183" i="80"/>
  <c r="R183" i="80"/>
  <c r="AB31" i="11"/>
  <c r="K45" i="94" s="1"/>
  <c r="F45" i="94" s="1"/>
  <c r="O31" i="49"/>
  <c r="C24" i="39"/>
  <c r="O24" i="39" s="1"/>
  <c r="O20" i="11"/>
  <c r="J15" i="94" s="1"/>
  <c r="E15" i="94" s="1"/>
  <c r="B20" i="49"/>
  <c r="Z8" i="80"/>
  <c r="Z92" i="80"/>
  <c r="R8" i="80"/>
  <c r="R92" i="80"/>
  <c r="C10" i="39"/>
  <c r="O10" i="39" s="1"/>
  <c r="O20" i="49"/>
  <c r="AB20" i="11"/>
  <c r="K15" i="94" s="1"/>
  <c r="F15" i="94" s="1"/>
  <c r="O4" i="80"/>
  <c r="D109" i="80"/>
  <c r="D12" i="80"/>
  <c r="H3" i="11"/>
  <c r="G16" i="49"/>
  <c r="M16" i="49"/>
  <c r="N3" i="11"/>
  <c r="E4" i="11"/>
  <c r="D27" i="49"/>
  <c r="E11" i="11"/>
  <c r="H8" i="38"/>
  <c r="T25" i="67"/>
  <c r="H8" i="59"/>
  <c r="N109" i="80"/>
  <c r="N12" i="80"/>
  <c r="O29" i="11"/>
  <c r="J37" i="94" s="1"/>
  <c r="E37" i="94" s="1"/>
  <c r="B29" i="49"/>
  <c r="P27" i="49"/>
  <c r="Q11" i="11"/>
  <c r="Q4" i="11"/>
  <c r="D21" i="39"/>
  <c r="D16" i="39" s="1"/>
  <c r="AB16" i="49"/>
  <c r="AC3" i="11"/>
  <c r="AG3" i="11"/>
  <c r="AF16" i="49"/>
  <c r="AD4" i="11"/>
  <c r="AC27" i="49"/>
  <c r="AD11" i="11"/>
  <c r="C183" i="80"/>
  <c r="AC109" i="80"/>
  <c r="AC12" i="80"/>
  <c r="P183" i="80"/>
  <c r="K27" i="49"/>
  <c r="L4" i="11"/>
  <c r="L11" i="11"/>
  <c r="K4" i="11"/>
  <c r="J27" i="49"/>
  <c r="K11" i="11"/>
  <c r="Y3" i="11"/>
  <c r="L5" i="39"/>
  <c r="L3" i="39" s="1"/>
  <c r="X16" i="49"/>
  <c r="D5" i="39"/>
  <c r="D3" i="39" s="1"/>
  <c r="P16" i="49"/>
  <c r="Q3" i="11"/>
  <c r="G8" i="38"/>
  <c r="S25" i="67"/>
  <c r="G8" i="59"/>
  <c r="N21" i="39"/>
  <c r="N16" i="39" s="1"/>
  <c r="AA4" i="11"/>
  <c r="AA11" i="11"/>
  <c r="Z27" i="49"/>
  <c r="AE16" i="49"/>
  <c r="AF3" i="11"/>
  <c r="AF109" i="80"/>
  <c r="AF12" i="80"/>
  <c r="AG109" i="80"/>
  <c r="AG12" i="80"/>
  <c r="AK11" i="11"/>
  <c r="AK4" i="11"/>
  <c r="AJ27" i="49"/>
  <c r="Z109" i="80"/>
  <c r="Z12" i="80"/>
  <c r="AB19" i="11"/>
  <c r="K11" i="94" s="1"/>
  <c r="F11" i="94" s="1"/>
  <c r="O19" i="49"/>
  <c r="C9" i="39"/>
  <c r="O9" i="39" s="1"/>
  <c r="O28" i="11"/>
  <c r="J35" i="94" s="1"/>
  <c r="E35" i="94" s="1"/>
  <c r="B28" i="49"/>
  <c r="X8" i="80"/>
  <c r="X92" i="80"/>
  <c r="P8" i="80"/>
  <c r="P92" i="80"/>
  <c r="AB3" i="80"/>
  <c r="D92" i="80"/>
  <c r="D8" i="80"/>
  <c r="M109" i="80"/>
  <c r="M12" i="80"/>
  <c r="J4" i="11"/>
  <c r="J11" i="11"/>
  <c r="I27" i="49"/>
  <c r="U183" i="80"/>
  <c r="AJ92" i="80"/>
  <c r="AJ8" i="80"/>
  <c r="G183" i="80"/>
  <c r="G3" i="11"/>
  <c r="F16" i="49"/>
  <c r="X183" i="80"/>
  <c r="V183" i="80"/>
  <c r="I8" i="80"/>
  <c r="I92" i="80"/>
  <c r="O16" i="11"/>
  <c r="J5" i="94" s="1"/>
  <c r="B16" i="49"/>
  <c r="C3" i="11"/>
  <c r="Z16" i="49"/>
  <c r="N5" i="39"/>
  <c r="N3" i="39" s="1"/>
  <c r="AA3" i="11"/>
  <c r="F5" i="39"/>
  <c r="F3" i="39" s="1"/>
  <c r="S3" i="11"/>
  <c r="R16" i="49"/>
  <c r="H12" i="80"/>
  <c r="H109" i="80"/>
  <c r="AB30" i="11"/>
  <c r="K41" i="94" s="1"/>
  <c r="F41" i="94" s="1"/>
  <c r="O30" i="49"/>
  <c r="C23" i="39"/>
  <c r="O23" i="39" s="1"/>
  <c r="O11" i="80"/>
  <c r="AC16" i="49"/>
  <c r="AD3" i="11"/>
  <c r="AG16" i="49"/>
  <c r="AH3" i="11"/>
  <c r="AE183" i="80"/>
  <c r="BA11" i="80"/>
  <c r="CI30" i="80"/>
  <c r="AX30" i="96" s="1"/>
  <c r="CR30" i="80"/>
  <c r="BG30" i="96" s="1"/>
  <c r="CO30" i="80"/>
  <c r="BD30" i="96" s="1"/>
  <c r="CN30" i="80"/>
  <c r="BC30" i="96" s="1"/>
  <c r="Z3" i="49" l="1"/>
  <c r="M2" i="39"/>
  <c r="E3" i="49"/>
  <c r="E2" i="39"/>
  <c r="H2" i="39"/>
  <c r="D2" i="39"/>
  <c r="B4" i="49"/>
  <c r="E19" i="34" s="1"/>
  <c r="G2" i="39"/>
  <c r="F2" i="39"/>
  <c r="N27" i="49"/>
  <c r="K2" i="39"/>
  <c r="B110" i="49"/>
  <c r="BA183" i="80"/>
  <c r="CL11" i="80"/>
  <c r="CL183" i="80" s="1"/>
  <c r="BE29" i="11"/>
  <c r="CP29" i="80"/>
  <c r="BC36" i="11"/>
  <c r="CN36" i="80"/>
  <c r="BG30" i="11"/>
  <c r="BG11" i="96"/>
  <c r="CR11" i="96" s="1"/>
  <c r="BG4" i="96"/>
  <c r="CJ35" i="80"/>
  <c r="AY35" i="11"/>
  <c r="BI11" i="80"/>
  <c r="BI4" i="80"/>
  <c r="CT27" i="80"/>
  <c r="BI27" i="11"/>
  <c r="CU29" i="80"/>
  <c r="BJ29" i="11"/>
  <c r="BV11" i="80"/>
  <c r="BV27" i="11"/>
  <c r="BV4" i="80"/>
  <c r="DG27" i="80"/>
  <c r="BT28" i="11"/>
  <c r="DE28" i="80"/>
  <c r="CW28" i="80"/>
  <c r="BL28" i="11"/>
  <c r="DB34" i="80"/>
  <c r="BQ34" i="11"/>
  <c r="DF28" i="80"/>
  <c r="BU28" i="11"/>
  <c r="AR35" i="11"/>
  <c r="CC35" i="80"/>
  <c r="DD30" i="80"/>
  <c r="CF35" i="80"/>
  <c r="AU35" i="11"/>
  <c r="AS36" i="11"/>
  <c r="CD36" i="80"/>
  <c r="AO28" i="11"/>
  <c r="BZ28" i="80"/>
  <c r="CA29" i="80"/>
  <c r="AP29" i="11"/>
  <c r="X69" i="80"/>
  <c r="X9" i="80"/>
  <c r="AG92" i="11"/>
  <c r="AG8" i="11"/>
  <c r="AI2" i="34"/>
  <c r="J2" i="34"/>
  <c r="H92" i="11"/>
  <c r="H8" i="11"/>
  <c r="AA31" i="49"/>
  <c r="C30" i="50"/>
  <c r="BZ30" i="11"/>
  <c r="B34" i="50"/>
  <c r="B34" i="67" s="1"/>
  <c r="B34" i="54"/>
  <c r="BY34" i="11"/>
  <c r="O92" i="80"/>
  <c r="G9" i="80"/>
  <c r="G69" i="80"/>
  <c r="L2" i="39"/>
  <c r="AA29" i="49"/>
  <c r="BZ34" i="80"/>
  <c r="AO34" i="11"/>
  <c r="AB3" i="11"/>
  <c r="P8" i="11"/>
  <c r="P92" i="11"/>
  <c r="R2" i="34"/>
  <c r="AE69" i="80"/>
  <c r="AE9" i="80"/>
  <c r="N18" i="49"/>
  <c r="P12" i="11"/>
  <c r="P109" i="11"/>
  <c r="R3" i="34"/>
  <c r="AB4" i="11"/>
  <c r="AA23" i="49"/>
  <c r="AI3" i="49"/>
  <c r="K34" i="50"/>
  <c r="K34" i="67" s="1"/>
  <c r="CH34" i="11"/>
  <c r="BF11" i="96"/>
  <c r="CQ11" i="96" s="1"/>
  <c r="BF4" i="96"/>
  <c r="BP27" i="11"/>
  <c r="DA27" i="80"/>
  <c r="BP11" i="80"/>
  <c r="BP4" i="80"/>
  <c r="CZ28" i="80"/>
  <c r="BO28" i="11"/>
  <c r="CP30" i="80"/>
  <c r="BE30" i="96" s="1"/>
  <c r="BE30" i="11" s="1"/>
  <c r="CN28" i="80"/>
  <c r="BC28" i="11"/>
  <c r="BC34" i="11"/>
  <c r="CN34" i="80"/>
  <c r="CO27" i="80"/>
  <c r="BD27" i="11"/>
  <c r="BD11" i="80"/>
  <c r="BD4" i="80"/>
  <c r="BD34" i="11"/>
  <c r="CO34" i="80"/>
  <c r="BG28" i="11"/>
  <c r="CR28" i="80"/>
  <c r="CR31" i="80"/>
  <c r="BG31" i="11"/>
  <c r="CJ30" i="80"/>
  <c r="AY30" i="96" s="1"/>
  <c r="AY30" i="11" s="1"/>
  <c r="CJ36" i="80"/>
  <c r="AY36" i="11"/>
  <c r="BI28" i="11"/>
  <c r="CT28" i="80"/>
  <c r="BI34" i="11"/>
  <c r="CT34" i="80"/>
  <c r="BH34" i="11"/>
  <c r="CS34" i="80"/>
  <c r="CS30" i="80"/>
  <c r="BH30" i="96" s="1"/>
  <c r="BH30" i="11" s="1"/>
  <c r="CU34" i="80"/>
  <c r="BJ34" i="11"/>
  <c r="CU30" i="80"/>
  <c r="BJ30" i="96" s="1"/>
  <c r="BJ30" i="11" s="1"/>
  <c r="AT30" i="11"/>
  <c r="CE30" i="80"/>
  <c r="CE36" i="80"/>
  <c r="AT36" i="11"/>
  <c r="AQ28" i="11"/>
  <c r="CB28" i="80"/>
  <c r="AQ34" i="11"/>
  <c r="CB34" i="80"/>
  <c r="BV31" i="11"/>
  <c r="DG31" i="80"/>
  <c r="BV35" i="11"/>
  <c r="DG35" i="80"/>
  <c r="DE34" i="80"/>
  <c r="BT34" i="11"/>
  <c r="DE36" i="80"/>
  <c r="BT36" i="11"/>
  <c r="BM35" i="80"/>
  <c r="CX35" i="80" s="1"/>
  <c r="CM35" i="80"/>
  <c r="BB35" i="11"/>
  <c r="CM29" i="80"/>
  <c r="BB29" i="11"/>
  <c r="BL29" i="11"/>
  <c r="CW29" i="80"/>
  <c r="BL36" i="11"/>
  <c r="CW36" i="80"/>
  <c r="DC30" i="80"/>
  <c r="BR28" i="11"/>
  <c r="DC28" i="80"/>
  <c r="BQ27" i="11"/>
  <c r="DB27" i="80"/>
  <c r="BQ11" i="80"/>
  <c r="BQ4" i="80"/>
  <c r="DB29" i="80"/>
  <c r="BQ29" i="11"/>
  <c r="BK11" i="80"/>
  <c r="BK27" i="11"/>
  <c r="BK4" i="80"/>
  <c r="CV27" i="80"/>
  <c r="CV36" i="80"/>
  <c r="BK36" i="11"/>
  <c r="DF34" i="80"/>
  <c r="BU34" i="11"/>
  <c r="BU36" i="11"/>
  <c r="DF36" i="80"/>
  <c r="CC30" i="80"/>
  <c r="AR30" i="11"/>
  <c r="AR36" i="11"/>
  <c r="CC36" i="80"/>
  <c r="AV27" i="11"/>
  <c r="CG27" i="80"/>
  <c r="AV11" i="80"/>
  <c r="AV4" i="80"/>
  <c r="CG31" i="80"/>
  <c r="AV31" i="11"/>
  <c r="DD36" i="80"/>
  <c r="BS36" i="11"/>
  <c r="DD34" i="80"/>
  <c r="BS34" i="11"/>
  <c r="AX11" i="80"/>
  <c r="CI27" i="80"/>
  <c r="AX4" i="80"/>
  <c r="AX27" i="11"/>
  <c r="CI31" i="80"/>
  <c r="AX31" i="11"/>
  <c r="CF30" i="80"/>
  <c r="AU30" i="11"/>
  <c r="CF36" i="80"/>
  <c r="AU36" i="11"/>
  <c r="BP29" i="11"/>
  <c r="DA29" i="80"/>
  <c r="DA34" i="80"/>
  <c r="BP34" i="11"/>
  <c r="CD27" i="80"/>
  <c r="AS27" i="11"/>
  <c r="AS11" i="80"/>
  <c r="AS4" i="80"/>
  <c r="BN28" i="11"/>
  <c r="CY28" i="80"/>
  <c r="CD34" i="80"/>
  <c r="AS34" i="11"/>
  <c r="BY31" i="80"/>
  <c r="AZ31" i="80"/>
  <c r="CK31" i="80" s="1"/>
  <c r="AN31" i="11"/>
  <c r="AP11" i="80"/>
  <c r="AP4" i="80"/>
  <c r="CA27" i="80"/>
  <c r="AP27" i="11"/>
  <c r="BZ31" i="80"/>
  <c r="AO31" i="11"/>
  <c r="BA31" i="11"/>
  <c r="CL31" i="80"/>
  <c r="BM31" i="80"/>
  <c r="CX31" i="80" s="1"/>
  <c r="AW11" i="80"/>
  <c r="CH28" i="80"/>
  <c r="AW28" i="11"/>
  <c r="CQ27" i="80"/>
  <c r="BF27" i="11"/>
  <c r="BF11" i="80"/>
  <c r="AG3" i="49"/>
  <c r="E2" i="34"/>
  <c r="C92" i="11"/>
  <c r="O3" i="11"/>
  <c r="C8" i="11"/>
  <c r="J109" i="11"/>
  <c r="J12" i="11"/>
  <c r="L3" i="34"/>
  <c r="D69" i="80"/>
  <c r="D9" i="80"/>
  <c r="AA19" i="49"/>
  <c r="AJ11" i="49"/>
  <c r="AJ183" i="49" s="1"/>
  <c r="AJ4" i="49"/>
  <c r="AA183" i="11"/>
  <c r="P3" i="49"/>
  <c r="Y92" i="11"/>
  <c r="AA2" i="34"/>
  <c r="Y8" i="11"/>
  <c r="L183" i="11"/>
  <c r="AC4" i="49"/>
  <c r="AC11" i="49"/>
  <c r="AC183" i="49" s="1"/>
  <c r="AC8" i="11"/>
  <c r="AE2" i="34"/>
  <c r="AC92" i="11"/>
  <c r="Q183" i="11"/>
  <c r="N29" i="49"/>
  <c r="N92" i="11"/>
  <c r="N8" i="11"/>
  <c r="P2" i="34"/>
  <c r="AA20" i="49"/>
  <c r="CH35" i="11"/>
  <c r="K35" i="50"/>
  <c r="K35" i="67" s="1"/>
  <c r="T34" i="50"/>
  <c r="CQ34" i="11"/>
  <c r="H106" i="39"/>
  <c r="R4" i="49"/>
  <c r="R11" i="49"/>
  <c r="R183" i="49" s="1"/>
  <c r="E4" i="49"/>
  <c r="E11" i="49"/>
  <c r="E183" i="49" s="1"/>
  <c r="S9" i="80"/>
  <c r="S69" i="80"/>
  <c r="J3" i="49"/>
  <c r="AH3" i="49"/>
  <c r="T92" i="11"/>
  <c r="T8" i="11"/>
  <c r="V2" i="34"/>
  <c r="AJ183" i="11"/>
  <c r="AF9" i="80"/>
  <c r="AF69" i="80"/>
  <c r="I183" i="11"/>
  <c r="Y9" i="80"/>
  <c r="Y69" i="80"/>
  <c r="I19" i="34"/>
  <c r="F110" i="49"/>
  <c r="I3" i="60"/>
  <c r="AH4" i="49"/>
  <c r="AH11" i="49"/>
  <c r="AH183" i="49" s="1"/>
  <c r="AG69" i="80"/>
  <c r="AG9" i="80"/>
  <c r="X4" i="49"/>
  <c r="X11" i="49"/>
  <c r="X183" i="49" s="1"/>
  <c r="AA28" i="49"/>
  <c r="H69" i="80"/>
  <c r="H9" i="80"/>
  <c r="AA36" i="49"/>
  <c r="AN27" i="11"/>
  <c r="BY27" i="80"/>
  <c r="AZ27" i="80"/>
  <c r="AN4" i="80"/>
  <c r="CA28" i="80"/>
  <c r="AP28" i="11"/>
  <c r="W69" i="80"/>
  <c r="W9" i="80"/>
  <c r="U109" i="11"/>
  <c r="W3" i="34"/>
  <c r="U12" i="11"/>
  <c r="O5" i="39"/>
  <c r="C3" i="39"/>
  <c r="O3" i="39" s="1"/>
  <c r="AG10" i="11"/>
  <c r="AG183" i="11"/>
  <c r="X183" i="11"/>
  <c r="AA17" i="49"/>
  <c r="AA25" i="49"/>
  <c r="AA25" i="67" s="1"/>
  <c r="O25" i="67"/>
  <c r="C8" i="59"/>
  <c r="O8" i="59" s="1"/>
  <c r="Q8" i="59" s="1"/>
  <c r="C8" i="38"/>
  <c r="O8" i="38" s="1"/>
  <c r="Z12" i="11"/>
  <c r="AB3" i="34"/>
  <c r="Z109" i="11"/>
  <c r="AF183" i="11"/>
  <c r="AF10" i="11"/>
  <c r="T3" i="49"/>
  <c r="K33" i="94"/>
  <c r="F33" i="94" s="1"/>
  <c r="AB11" i="11"/>
  <c r="AC10" i="11" s="1"/>
  <c r="AB183" i="80"/>
  <c r="N2" i="34"/>
  <c r="L8" i="11"/>
  <c r="L92" i="11"/>
  <c r="T183" i="11"/>
  <c r="AW4" i="80"/>
  <c r="AD4" i="49"/>
  <c r="AD11" i="49"/>
  <c r="AD183" i="49" s="1"/>
  <c r="AK69" i="80"/>
  <c r="AK9" i="80"/>
  <c r="N35" i="49"/>
  <c r="V3" i="49"/>
  <c r="I92" i="11"/>
  <c r="I8" i="11"/>
  <c r="K2" i="34"/>
  <c r="V183" i="11"/>
  <c r="AL2" i="34"/>
  <c r="AJ92" i="11"/>
  <c r="AJ8" i="11"/>
  <c r="X8" i="11"/>
  <c r="Z2" i="34"/>
  <c r="X92" i="11"/>
  <c r="AE3" i="34"/>
  <c r="AC12" i="11"/>
  <c r="AC109" i="11"/>
  <c r="N109" i="11"/>
  <c r="P3" i="34"/>
  <c r="P7" i="34" s="1"/>
  <c r="N12" i="11"/>
  <c r="CD30" i="80"/>
  <c r="AS30" i="11"/>
  <c r="C109" i="11"/>
  <c r="E3" i="34"/>
  <c r="C12" i="11"/>
  <c r="O4" i="11"/>
  <c r="BP31" i="11"/>
  <c r="DA31" i="80"/>
  <c r="R92" i="11"/>
  <c r="R8" i="11"/>
  <c r="T2" i="34"/>
  <c r="T7" i="34" s="1"/>
  <c r="E136" i="39" s="1"/>
  <c r="Y3" i="49"/>
  <c r="T3" i="34"/>
  <c r="R109" i="11"/>
  <c r="R12" i="11"/>
  <c r="CZ35" i="80"/>
  <c r="BO35" i="11"/>
  <c r="CP35" i="80"/>
  <c r="BE35" i="11"/>
  <c r="BD30" i="11"/>
  <c r="BD11" i="96"/>
  <c r="CO11" i="96" s="1"/>
  <c r="BD4" i="96"/>
  <c r="CR29" i="80"/>
  <c r="BG29" i="11"/>
  <c r="CJ29" i="80"/>
  <c r="AY29" i="11"/>
  <c r="BI31" i="11"/>
  <c r="CT31" i="80"/>
  <c r="CS29" i="80"/>
  <c r="BH29" i="11"/>
  <c r="BJ31" i="11"/>
  <c r="CU31" i="80"/>
  <c r="CE29" i="80"/>
  <c r="AT29" i="11"/>
  <c r="CB31" i="80"/>
  <c r="AQ31" i="11"/>
  <c r="DE30" i="80"/>
  <c r="CM36" i="80"/>
  <c r="BB36" i="11"/>
  <c r="BR35" i="11"/>
  <c r="DC35" i="80"/>
  <c r="BK35" i="11"/>
  <c r="CV35" i="80"/>
  <c r="AR29" i="11"/>
  <c r="CC29" i="80"/>
  <c r="CG36" i="80"/>
  <c r="AV36" i="11"/>
  <c r="AX30" i="11"/>
  <c r="AX11" i="96"/>
  <c r="CI11" i="96" s="1"/>
  <c r="AX4" i="96"/>
  <c r="AZ30" i="96"/>
  <c r="AZ11" i="96" s="1"/>
  <c r="CK11" i="96" s="1"/>
  <c r="DJ11" i="96" s="1"/>
  <c r="AU29" i="11"/>
  <c r="CF29" i="80"/>
  <c r="DA36" i="80"/>
  <c r="BP36" i="11"/>
  <c r="BZ36" i="80"/>
  <c r="AO36" i="11"/>
  <c r="AH8" i="11"/>
  <c r="AH92" i="11"/>
  <c r="AJ2" i="34"/>
  <c r="S92" i="11"/>
  <c r="S8" i="11"/>
  <c r="U2" i="34"/>
  <c r="AD10" i="11"/>
  <c r="AD183" i="11"/>
  <c r="BY35" i="11"/>
  <c r="B35" i="50"/>
  <c r="B35" i="54"/>
  <c r="B35" i="55" s="1"/>
  <c r="D34" i="54"/>
  <c r="D34" i="57" s="1"/>
  <c r="CA34" i="11"/>
  <c r="D34" i="50"/>
  <c r="W12" i="11"/>
  <c r="Y3" i="34"/>
  <c r="W109" i="11"/>
  <c r="S3" i="49"/>
  <c r="AI183" i="11"/>
  <c r="AC9" i="80"/>
  <c r="AC69" i="80"/>
  <c r="BA34" i="11"/>
  <c r="CL34" i="80"/>
  <c r="BM34" i="80"/>
  <c r="CX34" i="80" s="1"/>
  <c r="N30" i="49"/>
  <c r="F3" i="34"/>
  <c r="D109" i="11"/>
  <c r="D12" i="11"/>
  <c r="CQ29" i="11"/>
  <c r="T29" i="50"/>
  <c r="H97" i="39"/>
  <c r="T29" i="54"/>
  <c r="Y2" i="34"/>
  <c r="W8" i="11"/>
  <c r="W92" i="11"/>
  <c r="U4" i="49"/>
  <c r="U11" i="49"/>
  <c r="U183" i="49" s="1"/>
  <c r="N17" i="49"/>
  <c r="CZ34" i="80"/>
  <c r="BO34" i="11"/>
  <c r="CZ27" i="80"/>
  <c r="BO27" i="11"/>
  <c r="BO4" i="80"/>
  <c r="BO11" i="80"/>
  <c r="CP36" i="80"/>
  <c r="BE36" i="11"/>
  <c r="BE11" i="80"/>
  <c r="CP27" i="80"/>
  <c r="BE4" i="80"/>
  <c r="BE27" i="11"/>
  <c r="BE31" i="11"/>
  <c r="CP31" i="80"/>
  <c r="BC11" i="80"/>
  <c r="BC4" i="80"/>
  <c r="BC27" i="11"/>
  <c r="CN27" i="80"/>
  <c r="BC35" i="11"/>
  <c r="CN35" i="80"/>
  <c r="CO28" i="80"/>
  <c r="BD28" i="11"/>
  <c r="BD35" i="11"/>
  <c r="CO35" i="80"/>
  <c r="CR27" i="80"/>
  <c r="BG27" i="11"/>
  <c r="BG11" i="80"/>
  <c r="BG4" i="80"/>
  <c r="BG34" i="11"/>
  <c r="CR34" i="80"/>
  <c r="AY27" i="11"/>
  <c r="CJ27" i="80"/>
  <c r="AY11" i="80"/>
  <c r="AY4" i="80"/>
  <c r="AY31" i="11"/>
  <c r="CJ31" i="80"/>
  <c r="CT29" i="80"/>
  <c r="BI29" i="11"/>
  <c r="BI35" i="11"/>
  <c r="CT35" i="80"/>
  <c r="BH11" i="80"/>
  <c r="BH27" i="11"/>
  <c r="BH4" i="80"/>
  <c r="CS27" i="80"/>
  <c r="BH35" i="11"/>
  <c r="CS35" i="80"/>
  <c r="CU27" i="80"/>
  <c r="BJ27" i="11"/>
  <c r="BJ11" i="80"/>
  <c r="BJ4" i="80"/>
  <c r="CU35" i="80"/>
  <c r="BJ35" i="11"/>
  <c r="CE27" i="80"/>
  <c r="AT4" i="80"/>
  <c r="AT27" i="11"/>
  <c r="AT11" i="80"/>
  <c r="CE31" i="80"/>
  <c r="AT31" i="11"/>
  <c r="CB29" i="80"/>
  <c r="AQ29" i="11"/>
  <c r="AQ35" i="11"/>
  <c r="CB35" i="80"/>
  <c r="DG30" i="80"/>
  <c r="BV28" i="11"/>
  <c r="DG28" i="80"/>
  <c r="BT29" i="11"/>
  <c r="DE29" i="80"/>
  <c r="BT27" i="11"/>
  <c r="BT4" i="80"/>
  <c r="BT11" i="80"/>
  <c r="DE27" i="80"/>
  <c r="BB31" i="11"/>
  <c r="CM31" i="80"/>
  <c r="CM30" i="80"/>
  <c r="BB30" i="96" s="1"/>
  <c r="CW30" i="80"/>
  <c r="BL30" i="96" s="1"/>
  <c r="BL30" i="11" s="1"/>
  <c r="CW34" i="80"/>
  <c r="BL34" i="11"/>
  <c r="BR36" i="11"/>
  <c r="DC36" i="80"/>
  <c r="BR34" i="11"/>
  <c r="DC34" i="80"/>
  <c r="DB31" i="80"/>
  <c r="BQ31" i="11"/>
  <c r="BQ35" i="11"/>
  <c r="DB35" i="80"/>
  <c r="CV30" i="80"/>
  <c r="BK30" i="96" s="1"/>
  <c r="BK30" i="11" s="1"/>
  <c r="BK31" i="11"/>
  <c r="CV31" i="80"/>
  <c r="BU11" i="80"/>
  <c r="BU4" i="80"/>
  <c r="BU27" i="11"/>
  <c r="DF27" i="80"/>
  <c r="DF29" i="80"/>
  <c r="BU29" i="11"/>
  <c r="AR27" i="11"/>
  <c r="AR11" i="80"/>
  <c r="AR4" i="80"/>
  <c r="CC27" i="80"/>
  <c r="CC31" i="80"/>
  <c r="AR31" i="11"/>
  <c r="AV28" i="11"/>
  <c r="CG28" i="80"/>
  <c r="AV34" i="11"/>
  <c r="K34" i="54" s="1"/>
  <c r="CG34" i="80"/>
  <c r="BS29" i="11"/>
  <c r="DD29" i="80"/>
  <c r="BS11" i="80"/>
  <c r="BS4" i="80"/>
  <c r="BS27" i="11"/>
  <c r="DD27" i="80"/>
  <c r="CI28" i="80"/>
  <c r="AX28" i="11"/>
  <c r="AX34" i="11"/>
  <c r="CI34" i="80"/>
  <c r="AU27" i="11"/>
  <c r="AU4" i="80"/>
  <c r="AU11" i="80"/>
  <c r="CF27" i="80"/>
  <c r="AU31" i="11"/>
  <c r="CF31" i="80"/>
  <c r="BM29" i="80"/>
  <c r="CX29" i="80" s="1"/>
  <c r="CL29" i="80"/>
  <c r="BA29" i="11"/>
  <c r="BF4" i="80"/>
  <c r="BF31" i="11"/>
  <c r="CQ31" i="80"/>
  <c r="AZ35" i="80"/>
  <c r="CK35" i="80" s="1"/>
  <c r="CD35" i="80"/>
  <c r="AS35" i="11"/>
  <c r="BN34" i="11"/>
  <c r="CY34" i="80"/>
  <c r="BM36" i="80"/>
  <c r="CX36" i="80" s="1"/>
  <c r="CQ36" i="80"/>
  <c r="BF36" i="11"/>
  <c r="CD29" i="80"/>
  <c r="AS29" i="11"/>
  <c r="CY30" i="80"/>
  <c r="CY35" i="80"/>
  <c r="BN35" i="11"/>
  <c r="AZ30" i="80"/>
  <c r="CK30" i="80" s="1"/>
  <c r="AN30" i="11"/>
  <c r="BY30" i="80"/>
  <c r="CA36" i="80"/>
  <c r="AP36" i="11"/>
  <c r="AZ36" i="80"/>
  <c r="CK36" i="80" s="1"/>
  <c r="AN36" i="11"/>
  <c r="BY36" i="80"/>
  <c r="AO35" i="11"/>
  <c r="BZ35" i="80"/>
  <c r="AD92" i="11"/>
  <c r="AD8" i="11"/>
  <c r="AF2" i="34"/>
  <c r="AA8" i="11"/>
  <c r="AA92" i="11"/>
  <c r="AC2" i="34"/>
  <c r="N16" i="49"/>
  <c r="B3" i="49"/>
  <c r="F3" i="49"/>
  <c r="P69" i="80"/>
  <c r="P9" i="80"/>
  <c r="AB8" i="80"/>
  <c r="N28" i="49"/>
  <c r="AK109" i="11"/>
  <c r="AM3" i="34"/>
  <c r="AK12" i="11"/>
  <c r="AF8" i="11"/>
  <c r="AH2" i="34"/>
  <c r="AF92" i="11"/>
  <c r="AA12" i="11"/>
  <c r="AA109" i="11"/>
  <c r="AC3" i="34"/>
  <c r="K183" i="11"/>
  <c r="L109" i="11"/>
  <c r="L12" i="11"/>
  <c r="N3" i="34"/>
  <c r="N7" i="34" s="1"/>
  <c r="AD12" i="11"/>
  <c r="AD109" i="11"/>
  <c r="AF3" i="34"/>
  <c r="AB3" i="49"/>
  <c r="P4" i="49"/>
  <c r="P11" i="49"/>
  <c r="P183" i="49" s="1"/>
  <c r="E183" i="11"/>
  <c r="M3" i="49"/>
  <c r="Z9" i="80"/>
  <c r="Z69" i="80"/>
  <c r="F69" i="80"/>
  <c r="F9" i="80"/>
  <c r="CA31" i="11"/>
  <c r="D31" i="50"/>
  <c r="D31" i="67" s="1"/>
  <c r="D31" i="54"/>
  <c r="D31" i="57" s="1"/>
  <c r="AZ34" i="80"/>
  <c r="CK34" i="80" s="1"/>
  <c r="AD9" i="80"/>
  <c r="AD69" i="80"/>
  <c r="S183" i="11"/>
  <c r="F183" i="11"/>
  <c r="O8" i="80"/>
  <c r="C69" i="80"/>
  <c r="C9" i="80"/>
  <c r="AA22" i="49"/>
  <c r="K8" i="11"/>
  <c r="M2" i="34"/>
  <c r="K92" i="11"/>
  <c r="AD3" i="49"/>
  <c r="W183" i="11"/>
  <c r="M12" i="11"/>
  <c r="M109" i="11"/>
  <c r="O3" i="34"/>
  <c r="N23" i="49"/>
  <c r="AJ109" i="11"/>
  <c r="AJ12" i="11"/>
  <c r="AL3" i="34"/>
  <c r="M8" i="11"/>
  <c r="O2" i="34"/>
  <c r="M92" i="11"/>
  <c r="H4" i="49"/>
  <c r="H11" i="49"/>
  <c r="H183" i="49" s="1"/>
  <c r="AK3" i="34"/>
  <c r="AI109" i="11"/>
  <c r="AI12" i="11"/>
  <c r="Y183" i="11"/>
  <c r="D3" i="49"/>
  <c r="J8" i="11"/>
  <c r="L2" i="34"/>
  <c r="J92" i="11"/>
  <c r="U3" i="49"/>
  <c r="AH183" i="11"/>
  <c r="U183" i="11"/>
  <c r="N31" i="49"/>
  <c r="C3" i="49"/>
  <c r="O3" i="49"/>
  <c r="AA16" i="49"/>
  <c r="AG12" i="11"/>
  <c r="AI3" i="34"/>
  <c r="AG109" i="11"/>
  <c r="AJ3" i="49"/>
  <c r="W4" i="49"/>
  <c r="W11" i="49"/>
  <c r="W183" i="49" s="1"/>
  <c r="N19" i="49"/>
  <c r="Z183" i="11"/>
  <c r="U92" i="11"/>
  <c r="U8" i="11"/>
  <c r="W2" i="34"/>
  <c r="AA27" i="49"/>
  <c r="O4" i="49"/>
  <c r="O11" i="49"/>
  <c r="O183" i="49" s="1"/>
  <c r="C16" i="39"/>
  <c r="C2" i="39" s="1"/>
  <c r="O21" i="39"/>
  <c r="O16" i="39" s="1"/>
  <c r="E69" i="80"/>
  <c r="E9" i="80"/>
  <c r="K3" i="49"/>
  <c r="C4" i="49"/>
  <c r="C11" i="49"/>
  <c r="C183" i="49" s="1"/>
  <c r="B25" i="67"/>
  <c r="N25" i="49"/>
  <c r="N25" i="67" s="1"/>
  <c r="V3" i="34"/>
  <c r="T12" i="11"/>
  <c r="T109" i="11"/>
  <c r="CL30" i="80"/>
  <c r="BA30" i="96" s="1"/>
  <c r="BM30" i="80"/>
  <c r="CX30" i="80" s="1"/>
  <c r="CQ35" i="11"/>
  <c r="T35" i="54"/>
  <c r="T35" i="50"/>
  <c r="H107" i="39"/>
  <c r="AE10" i="11"/>
  <c r="AE183" i="11"/>
  <c r="G11" i="49"/>
  <c r="G183" i="49" s="1"/>
  <c r="G4" i="49"/>
  <c r="H3" i="49"/>
  <c r="I2" i="39"/>
  <c r="AA18" i="49"/>
  <c r="N24" i="49"/>
  <c r="AA35" i="49"/>
  <c r="AC183" i="11"/>
  <c r="N183" i="11"/>
  <c r="E92" i="49"/>
  <c r="H18" i="34"/>
  <c r="E8" i="49"/>
  <c r="H2" i="60"/>
  <c r="AS31" i="11"/>
  <c r="CD31" i="80"/>
  <c r="BP28" i="11"/>
  <c r="DA28" i="80"/>
  <c r="Q3" i="49"/>
  <c r="Z8" i="11"/>
  <c r="Z92" i="11"/>
  <c r="AB2" i="34"/>
  <c r="Q11" i="49"/>
  <c r="Q183" i="49" s="1"/>
  <c r="Q4" i="49"/>
  <c r="CZ31" i="80"/>
  <c r="BO31" i="11"/>
  <c r="BC29" i="11"/>
  <c r="CN29" i="80"/>
  <c r="BD31" i="11"/>
  <c r="CO31" i="80"/>
  <c r="CS31" i="80"/>
  <c r="BH31" i="11"/>
  <c r="AT35" i="11"/>
  <c r="CE35" i="80"/>
  <c r="AQ27" i="11"/>
  <c r="AQ11" i="80"/>
  <c r="AQ4" i="80"/>
  <c r="CB27" i="80"/>
  <c r="DG29" i="80"/>
  <c r="BV29" i="11"/>
  <c r="CM28" i="80"/>
  <c r="BB28" i="11"/>
  <c r="BL35" i="11"/>
  <c r="CW35" i="80"/>
  <c r="DC31" i="80"/>
  <c r="BR31" i="11"/>
  <c r="DB36" i="80"/>
  <c r="BQ36" i="11"/>
  <c r="CV28" i="80"/>
  <c r="BK28" i="11"/>
  <c r="DF30" i="80"/>
  <c r="CG30" i="80"/>
  <c r="AV30" i="11"/>
  <c r="K30" i="54" s="1"/>
  <c r="K30" i="57" s="1"/>
  <c r="DD28" i="80"/>
  <c r="BS28" i="11"/>
  <c r="CI36" i="80"/>
  <c r="AX36" i="11"/>
  <c r="BN27" i="11"/>
  <c r="CY27" i="80"/>
  <c r="BN4" i="80"/>
  <c r="BN11" i="80"/>
  <c r="BA28" i="11"/>
  <c r="BM28" i="80"/>
  <c r="CX28" i="80" s="1"/>
  <c r="CL28" i="80"/>
  <c r="AW36" i="11"/>
  <c r="CH36" i="80"/>
  <c r="J183" i="11"/>
  <c r="Z4" i="49"/>
  <c r="Z11" i="49"/>
  <c r="Z183" i="49" s="1"/>
  <c r="Q8" i="11"/>
  <c r="S2" i="34"/>
  <c r="Q92" i="11"/>
  <c r="K109" i="11"/>
  <c r="M3" i="34"/>
  <c r="K12" i="11"/>
  <c r="Q109" i="11"/>
  <c r="Q12" i="11"/>
  <c r="S3" i="34"/>
  <c r="E109" i="11"/>
  <c r="E12" i="11"/>
  <c r="G3" i="34"/>
  <c r="CY29" i="11"/>
  <c r="AB29" i="50"/>
  <c r="C29" i="50"/>
  <c r="C29" i="67" s="1"/>
  <c r="BZ29" i="11"/>
  <c r="AK2" i="34"/>
  <c r="AI8" i="11"/>
  <c r="AI92" i="11"/>
  <c r="L4" i="49"/>
  <c r="L11" i="49"/>
  <c r="L183" i="49" s="1"/>
  <c r="X2" i="34"/>
  <c r="V8" i="11"/>
  <c r="V92" i="11"/>
  <c r="AG4" i="49"/>
  <c r="AG11" i="49"/>
  <c r="AG183" i="49" s="1"/>
  <c r="T4" i="49"/>
  <c r="T11" i="49"/>
  <c r="T183" i="49" s="1"/>
  <c r="AF11" i="49"/>
  <c r="AF183" i="49" s="1"/>
  <c r="AF4" i="49"/>
  <c r="U69" i="80"/>
  <c r="U9" i="80"/>
  <c r="AB12" i="80"/>
  <c r="AB109" i="80"/>
  <c r="Z3" i="34"/>
  <c r="X109" i="11"/>
  <c r="X12" i="11"/>
  <c r="AI69" i="80"/>
  <c r="AI9" i="80"/>
  <c r="M69" i="80"/>
  <c r="M9" i="80"/>
  <c r="AH3" i="34"/>
  <c r="AF12" i="11"/>
  <c r="AF109" i="11"/>
  <c r="AG3" i="34"/>
  <c r="AE109" i="11"/>
  <c r="AE12" i="11"/>
  <c r="J3" i="34"/>
  <c r="H12" i="11"/>
  <c r="H109" i="11"/>
  <c r="AS28" i="11"/>
  <c r="CD28" i="80"/>
  <c r="BM27" i="80"/>
  <c r="L9" i="80"/>
  <c r="L69" i="80"/>
  <c r="BE28" i="11"/>
  <c r="CP28" i="80"/>
  <c r="CP34" i="80"/>
  <c r="BE34" i="11"/>
  <c r="T34" i="54" s="1"/>
  <c r="BC30" i="11"/>
  <c r="BC11" i="96"/>
  <c r="CN11" i="96" s="1"/>
  <c r="BC4" i="96"/>
  <c r="CN31" i="80"/>
  <c r="BC31" i="11"/>
  <c r="CO29" i="80"/>
  <c r="BD29" i="11"/>
  <c r="CO36" i="80"/>
  <c r="BD36" i="11"/>
  <c r="CR35" i="80"/>
  <c r="BG35" i="11"/>
  <c r="BG36" i="11"/>
  <c r="CR36" i="80"/>
  <c r="AY28" i="11"/>
  <c r="CJ28" i="80"/>
  <c r="CJ34" i="80"/>
  <c r="AY34" i="11"/>
  <c r="CT30" i="80"/>
  <c r="BI30" i="96" s="1"/>
  <c r="BI30" i="11" s="1"/>
  <c r="CT36" i="80"/>
  <c r="BI36" i="11"/>
  <c r="BH28" i="11"/>
  <c r="CS28" i="80"/>
  <c r="CS36" i="80"/>
  <c r="BH36" i="11"/>
  <c r="BJ28" i="11"/>
  <c r="CU28" i="80"/>
  <c r="BJ36" i="11"/>
  <c r="CU36" i="80"/>
  <c r="AT28" i="11"/>
  <c r="CE28" i="80"/>
  <c r="CE34" i="80"/>
  <c r="AT34" i="11"/>
  <c r="AQ30" i="11"/>
  <c r="CB30" i="80"/>
  <c r="AQ36" i="11"/>
  <c r="CB36" i="80"/>
  <c r="DG36" i="80"/>
  <c r="BV36" i="11"/>
  <c r="BV34" i="11"/>
  <c r="DG34" i="80"/>
  <c r="BT35" i="11"/>
  <c r="DE35" i="80"/>
  <c r="BT31" i="11"/>
  <c r="DE31" i="80"/>
  <c r="CM27" i="80"/>
  <c r="BB4" i="80"/>
  <c r="BB11" i="80"/>
  <c r="BB27" i="11"/>
  <c r="CM34" i="80"/>
  <c r="BB34" i="11"/>
  <c r="BL4" i="80"/>
  <c r="BL27" i="11"/>
  <c r="BL11" i="80"/>
  <c r="CW27" i="80"/>
  <c r="BL31" i="11"/>
  <c r="CW31" i="80"/>
  <c r="BR27" i="11"/>
  <c r="DC27" i="80"/>
  <c r="BR11" i="80"/>
  <c r="BR4" i="80"/>
  <c r="DC29" i="80"/>
  <c r="BR29" i="11"/>
  <c r="DB28" i="80"/>
  <c r="BQ28" i="11"/>
  <c r="DB30" i="80"/>
  <c r="CV29" i="80"/>
  <c r="BK29" i="11"/>
  <c r="BK34" i="11"/>
  <c r="CV34" i="80"/>
  <c r="BU31" i="11"/>
  <c r="DF31" i="80"/>
  <c r="DF35" i="80"/>
  <c r="BU35" i="11"/>
  <c r="CC28" i="80"/>
  <c r="AR28" i="11"/>
  <c r="AR34" i="11"/>
  <c r="CC34" i="80"/>
  <c r="AV29" i="11"/>
  <c r="CG29" i="80"/>
  <c r="AV35" i="11"/>
  <c r="CG35" i="80"/>
  <c r="DD35" i="80"/>
  <c r="BS35" i="11"/>
  <c r="DD31" i="80"/>
  <c r="BS31" i="11"/>
  <c r="AX29" i="11"/>
  <c r="CI29" i="80"/>
  <c r="AX35" i="11"/>
  <c r="CI35" i="80"/>
  <c r="CF28" i="80"/>
  <c r="AU28" i="11"/>
  <c r="CF34" i="80"/>
  <c r="AU34" i="11"/>
  <c r="AN11" i="80"/>
  <c r="AN29" i="11"/>
  <c r="BY29" i="80"/>
  <c r="AZ29" i="80"/>
  <c r="CK29" i="80" s="1"/>
  <c r="BN36" i="11"/>
  <c r="CY36" i="80"/>
  <c r="CQ28" i="80"/>
  <c r="BF28" i="11"/>
  <c r="CL36" i="80"/>
  <c r="BA36" i="11"/>
  <c r="AW29" i="11"/>
  <c r="CH29" i="80"/>
  <c r="BN31" i="11"/>
  <c r="CY31" i="80"/>
  <c r="CA30" i="80"/>
  <c r="AP30" i="11"/>
  <c r="AZ28" i="80"/>
  <c r="CK28" i="80" s="1"/>
  <c r="AN28" i="11"/>
  <c r="BY28" i="80"/>
  <c r="AO11" i="80"/>
  <c r="AO4" i="80"/>
  <c r="AO27" i="11"/>
  <c r="BZ27" i="80"/>
  <c r="AP35" i="11"/>
  <c r="CA35" i="80"/>
  <c r="AC3" i="49"/>
  <c r="O183" i="80"/>
  <c r="B183" i="80" s="1"/>
  <c r="AA30" i="49"/>
  <c r="R3" i="49"/>
  <c r="E5" i="94"/>
  <c r="I69" i="80"/>
  <c r="I9" i="80"/>
  <c r="I2" i="34"/>
  <c r="I7" i="34" s="1"/>
  <c r="G92" i="11"/>
  <c r="G8" i="11"/>
  <c r="B11" i="49"/>
  <c r="B183" i="49" s="1"/>
  <c r="AJ69" i="80"/>
  <c r="AJ9" i="80"/>
  <c r="I11" i="49"/>
  <c r="I183" i="49" s="1"/>
  <c r="I4" i="49"/>
  <c r="AB92" i="80"/>
  <c r="B92" i="80" s="1"/>
  <c r="AK183" i="11"/>
  <c r="AE3" i="49"/>
  <c r="N2" i="39"/>
  <c r="X3" i="49"/>
  <c r="J4" i="49"/>
  <c r="J11" i="49"/>
  <c r="J183" i="49" s="1"/>
  <c r="K4" i="49"/>
  <c r="K11" i="49"/>
  <c r="K183" i="49" s="1"/>
  <c r="AF3" i="49"/>
  <c r="D11" i="49"/>
  <c r="D183" i="49" s="1"/>
  <c r="D4" i="49"/>
  <c r="G3" i="49"/>
  <c r="O12" i="80"/>
  <c r="O109" i="80"/>
  <c r="R69" i="80"/>
  <c r="R9" i="80"/>
  <c r="N20" i="49"/>
  <c r="C107" i="39"/>
  <c r="CL35" i="11"/>
  <c r="O35" i="50"/>
  <c r="O35" i="67" s="1"/>
  <c r="O35" i="54"/>
  <c r="AH69" i="80"/>
  <c r="AH9" i="80"/>
  <c r="S109" i="11"/>
  <c r="S12" i="11"/>
  <c r="U3" i="34"/>
  <c r="F109" i="11"/>
  <c r="H3" i="34"/>
  <c r="F12" i="11"/>
  <c r="AA69" i="80"/>
  <c r="AA9" i="80"/>
  <c r="N21" i="49"/>
  <c r="AE8" i="11"/>
  <c r="AG2" i="34"/>
  <c r="AE92" i="11"/>
  <c r="V4" i="49"/>
  <c r="V11" i="49"/>
  <c r="V183" i="49" s="1"/>
  <c r="M183" i="11"/>
  <c r="AI11" i="49"/>
  <c r="AI183" i="49" s="1"/>
  <c r="AI4" i="49"/>
  <c r="L3" i="49"/>
  <c r="AA34" i="49"/>
  <c r="N34" i="49"/>
  <c r="K3" i="34"/>
  <c r="K7" i="34" s="1"/>
  <c r="I109" i="11"/>
  <c r="I12" i="11"/>
  <c r="Q69" i="80"/>
  <c r="Q9" i="80"/>
  <c r="AA3" i="34"/>
  <c r="AA7" i="34" s="1"/>
  <c r="Y109" i="11"/>
  <c r="Y12" i="11"/>
  <c r="E92" i="11"/>
  <c r="E8" i="11"/>
  <c r="G2" i="34"/>
  <c r="N69" i="80"/>
  <c r="N9" i="80"/>
  <c r="I3" i="49"/>
  <c r="AH12" i="11"/>
  <c r="AH109" i="11"/>
  <c r="AJ3" i="34"/>
  <c r="AV3" i="34" s="1"/>
  <c r="K30" i="50"/>
  <c r="CH30" i="11"/>
  <c r="F2" i="34"/>
  <c r="D92" i="11"/>
  <c r="D8" i="11"/>
  <c r="F5" i="94"/>
  <c r="AK92" i="11"/>
  <c r="AK8" i="11"/>
  <c r="AM2" i="34"/>
  <c r="K9" i="80"/>
  <c r="K69" i="80"/>
  <c r="J33" i="94"/>
  <c r="E33" i="94" s="1"/>
  <c r="O11" i="11"/>
  <c r="K23" i="94"/>
  <c r="F23" i="94" s="1"/>
  <c r="CX25" i="11"/>
  <c r="T69" i="80"/>
  <c r="T9" i="80"/>
  <c r="Y4" i="49"/>
  <c r="Y11" i="49"/>
  <c r="Y183" i="49" s="1"/>
  <c r="AE4" i="49"/>
  <c r="AE11" i="49"/>
  <c r="AE183" i="49" s="1"/>
  <c r="AA24" i="49"/>
  <c r="P183" i="11"/>
  <c r="J69" i="80"/>
  <c r="J9" i="80"/>
  <c r="D183" i="11"/>
  <c r="V9" i="80"/>
  <c r="V69" i="80"/>
  <c r="CK25" i="11"/>
  <c r="J23" i="94"/>
  <c r="E23" i="94" s="1"/>
  <c r="S4" i="49"/>
  <c r="S11" i="49"/>
  <c r="S183" i="49" s="1"/>
  <c r="CH27" i="11"/>
  <c r="K27" i="50"/>
  <c r="K27" i="54"/>
  <c r="K31" i="50"/>
  <c r="K31" i="67" s="1"/>
  <c r="CH31" i="11"/>
  <c r="H183" i="11"/>
  <c r="V109" i="11"/>
  <c r="V12" i="11"/>
  <c r="X3" i="34"/>
  <c r="AA21" i="49"/>
  <c r="W3" i="49"/>
  <c r="AB11" i="49"/>
  <c r="AB183" i="49" s="1"/>
  <c r="AB4" i="49"/>
  <c r="M4" i="49"/>
  <c r="M11" i="49"/>
  <c r="M183" i="49" s="1"/>
  <c r="F8" i="11"/>
  <c r="H2" i="34"/>
  <c r="F92" i="11"/>
  <c r="BA4" i="80"/>
  <c r="CL27" i="11"/>
  <c r="O27" i="50"/>
  <c r="O27" i="67" s="1"/>
  <c r="C96" i="39"/>
  <c r="AC36" i="50"/>
  <c r="CZ36" i="11"/>
  <c r="BF30" i="11"/>
  <c r="N22" i="49"/>
  <c r="BP35" i="11"/>
  <c r="DA35" i="80"/>
  <c r="N36" i="49"/>
  <c r="R183" i="11"/>
  <c r="BO29" i="11"/>
  <c r="CZ29" i="80"/>
  <c r="CZ30" i="80"/>
  <c r="CW17" i="80"/>
  <c r="BL17" i="96" s="1"/>
  <c r="AW4" i="11" l="1"/>
  <c r="AW11" i="11"/>
  <c r="D31" i="56"/>
  <c r="G7" i="34"/>
  <c r="E3" i="60"/>
  <c r="S7" i="34"/>
  <c r="D136" i="39" s="1"/>
  <c r="L7" i="34"/>
  <c r="AT3" i="34"/>
  <c r="AR3" i="34"/>
  <c r="V7" i="34"/>
  <c r="G136" i="39" s="1"/>
  <c r="E79" i="94"/>
  <c r="N4" i="49"/>
  <c r="N110" i="49" s="1"/>
  <c r="O7" i="34"/>
  <c r="D31" i="55"/>
  <c r="AY3" i="34"/>
  <c r="C26" i="38"/>
  <c r="AZ35" i="11"/>
  <c r="M43" i="94" s="1"/>
  <c r="J44" i="94" s="1"/>
  <c r="E44" i="94" s="1"/>
  <c r="J7" i="34"/>
  <c r="K34" i="57"/>
  <c r="K34" i="56" s="1"/>
  <c r="K34" i="55"/>
  <c r="AW22" i="11"/>
  <c r="CH22" i="80"/>
  <c r="AR18" i="11"/>
  <c r="CC18" i="80"/>
  <c r="CV17" i="80"/>
  <c r="BK17" i="96" s="1"/>
  <c r="BK3" i="96" s="1"/>
  <c r="CS20" i="80"/>
  <c r="BH20" i="11"/>
  <c r="BT22" i="11"/>
  <c r="DE22" i="80"/>
  <c r="CY17" i="80"/>
  <c r="BG3" i="80"/>
  <c r="BG16" i="11"/>
  <c r="CR16" i="80"/>
  <c r="CU22" i="80"/>
  <c r="BJ22" i="11"/>
  <c r="BL19" i="11"/>
  <c r="CW19" i="80"/>
  <c r="CO24" i="80"/>
  <c r="BD24" i="11"/>
  <c r="CT17" i="80"/>
  <c r="BI17" i="96" s="1"/>
  <c r="BI3" i="96" s="1"/>
  <c r="AX19" i="11"/>
  <c r="CI19" i="80"/>
  <c r="AS18" i="11"/>
  <c r="CD18" i="80"/>
  <c r="CE22" i="80"/>
  <c r="AT22" i="11"/>
  <c r="AQ16" i="11"/>
  <c r="CB16" i="80"/>
  <c r="AQ3" i="80"/>
  <c r="DG21" i="80"/>
  <c r="BV21" i="11"/>
  <c r="CA18" i="80"/>
  <c r="AP18" i="11"/>
  <c r="DD19" i="80"/>
  <c r="BS19" i="11"/>
  <c r="DA17" i="80"/>
  <c r="AV16" i="11"/>
  <c r="CG16" i="80"/>
  <c r="AV3" i="80"/>
  <c r="T30" i="50"/>
  <c r="CQ30" i="11"/>
  <c r="H98" i="39"/>
  <c r="T30" i="54"/>
  <c r="T30" i="55" s="1"/>
  <c r="K27" i="57"/>
  <c r="AB3" i="60"/>
  <c r="Y110" i="49"/>
  <c r="AB19" i="34"/>
  <c r="I110" i="49"/>
  <c r="L19" i="34"/>
  <c r="L3" i="60"/>
  <c r="B28" i="50"/>
  <c r="AZ28" i="11"/>
  <c r="B28" i="54"/>
  <c r="B28" i="55" s="1"/>
  <c r="BY28" i="11"/>
  <c r="CV34" i="11"/>
  <c r="Y34" i="54"/>
  <c r="Y34" i="50"/>
  <c r="M106" i="39"/>
  <c r="DC27" i="11"/>
  <c r="AF27" i="50"/>
  <c r="DE31" i="11"/>
  <c r="AH31" i="50"/>
  <c r="G28" i="54"/>
  <c r="G28" i="57" s="1"/>
  <c r="G28" i="50"/>
  <c r="CD28" i="11"/>
  <c r="R31" i="54"/>
  <c r="R31" i="55" s="1"/>
  <c r="CO31" i="11"/>
  <c r="R31" i="50"/>
  <c r="F99" i="39"/>
  <c r="T35" i="57"/>
  <c r="T35" i="56" s="1"/>
  <c r="H45" i="59" s="1"/>
  <c r="H106" i="58"/>
  <c r="AJ92" i="49"/>
  <c r="AM2" i="60"/>
  <c r="AJ8" i="49"/>
  <c r="AM18" i="34"/>
  <c r="R2" i="60"/>
  <c r="O8" i="49"/>
  <c r="R18" i="34"/>
  <c r="AA3" i="49"/>
  <c r="AA92" i="49" s="1"/>
  <c r="O92" i="49"/>
  <c r="B36" i="54"/>
  <c r="B36" i="50"/>
  <c r="BY36" i="11"/>
  <c r="AZ36" i="11"/>
  <c r="O29" i="54"/>
  <c r="O29" i="55" s="1"/>
  <c r="CL29" i="11"/>
  <c r="BM29" i="11"/>
  <c r="C97" i="39"/>
  <c r="O29" i="50"/>
  <c r="AU12" i="80"/>
  <c r="CF12" i="80" s="1"/>
  <c r="CF4" i="80"/>
  <c r="CF109" i="80" s="1"/>
  <c r="AU109" i="80"/>
  <c r="DF4" i="80"/>
  <c r="DF109" i="80" s="1"/>
  <c r="BU109" i="80"/>
  <c r="BU12" i="80"/>
  <c r="DF12" i="80" s="1"/>
  <c r="DB31" i="11"/>
  <c r="AE31" i="50"/>
  <c r="N98" i="39"/>
  <c r="Z30" i="54"/>
  <c r="CW30" i="11"/>
  <c r="Z30" i="50"/>
  <c r="DE11" i="80"/>
  <c r="DE183" i="80" s="1"/>
  <c r="BT183" i="80"/>
  <c r="CE11" i="80"/>
  <c r="CE183" i="80" s="1"/>
  <c r="AT183" i="80"/>
  <c r="CS11" i="80"/>
  <c r="CS183" i="80" s="1"/>
  <c r="BH183" i="80"/>
  <c r="O27" i="54"/>
  <c r="CJ27" i="11"/>
  <c r="AY4" i="11"/>
  <c r="AY11" i="11"/>
  <c r="M27" i="54"/>
  <c r="M27" i="55" s="1"/>
  <c r="M27" i="50"/>
  <c r="BC183" i="80"/>
  <c r="CN11" i="80"/>
  <c r="CN183" i="80" s="1"/>
  <c r="CZ27" i="11"/>
  <c r="AC27" i="50"/>
  <c r="W69" i="11"/>
  <c r="W9" i="11"/>
  <c r="CL34" i="11"/>
  <c r="O34" i="50"/>
  <c r="O34" i="54"/>
  <c r="O34" i="55" s="1"/>
  <c r="C106" i="39"/>
  <c r="J36" i="54"/>
  <c r="J36" i="57" s="1"/>
  <c r="J36" i="50"/>
  <c r="CG36" i="11"/>
  <c r="CR29" i="11"/>
  <c r="U29" i="50"/>
  <c r="U29" i="54"/>
  <c r="U29" i="55" s="1"/>
  <c r="I97" i="39"/>
  <c r="L69" i="11"/>
  <c r="L9" i="11"/>
  <c r="T34" i="55"/>
  <c r="T34" i="57"/>
  <c r="T34" i="56" s="1"/>
  <c r="H44" i="59" s="1"/>
  <c r="H105" i="58"/>
  <c r="E7" i="34"/>
  <c r="Q2" i="34"/>
  <c r="G27" i="50"/>
  <c r="G27" i="54"/>
  <c r="CD27" i="11"/>
  <c r="AS4" i="11"/>
  <c r="DB29" i="11"/>
  <c r="AE29" i="50"/>
  <c r="CM35" i="11"/>
  <c r="P35" i="54"/>
  <c r="P35" i="50"/>
  <c r="D107" i="39"/>
  <c r="X30" i="54"/>
  <c r="X30" i="55" s="1"/>
  <c r="CU30" i="11"/>
  <c r="X30" i="50"/>
  <c r="L98" i="39"/>
  <c r="CO34" i="11"/>
  <c r="R34" i="50"/>
  <c r="F106" i="39"/>
  <c r="R34" i="54"/>
  <c r="R34" i="55" s="1"/>
  <c r="AW17" i="11"/>
  <c r="CH17" i="80"/>
  <c r="CV23" i="80"/>
  <c r="BK23" i="11"/>
  <c r="BM24" i="80"/>
  <c r="CX24" i="80" s="1"/>
  <c r="CL24" i="80"/>
  <c r="BA24" i="11"/>
  <c r="CS19" i="80"/>
  <c r="BH19" i="11"/>
  <c r="DE24" i="80"/>
  <c r="BT24" i="11"/>
  <c r="CY21" i="80"/>
  <c r="BN21" i="11"/>
  <c r="CZ22" i="80"/>
  <c r="BO22" i="11"/>
  <c r="BO21" i="11"/>
  <c r="CZ21" i="80"/>
  <c r="BE18" i="11"/>
  <c r="CP18" i="80"/>
  <c r="BE16" i="11"/>
  <c r="BE3" i="80"/>
  <c r="CP16" i="80"/>
  <c r="CR17" i="80"/>
  <c r="BG17" i="96" s="1"/>
  <c r="BG3" i="96" s="1"/>
  <c r="BG19" i="11"/>
  <c r="CR19" i="80"/>
  <c r="CU24" i="80"/>
  <c r="BJ24" i="11"/>
  <c r="BJ19" i="11"/>
  <c r="CU19" i="80"/>
  <c r="CU23" i="80"/>
  <c r="BJ23" i="11"/>
  <c r="BL21" i="11"/>
  <c r="CW21" i="80"/>
  <c r="CW23" i="80"/>
  <c r="BL23" i="11"/>
  <c r="BR16" i="11"/>
  <c r="DC16" i="80"/>
  <c r="BR3" i="80"/>
  <c r="BR21" i="11"/>
  <c r="DC21" i="80"/>
  <c r="BZ21" i="80"/>
  <c r="AO21" i="11"/>
  <c r="AO18" i="11"/>
  <c r="BZ18" i="80"/>
  <c r="BD18" i="11"/>
  <c r="CO18" i="80"/>
  <c r="BD20" i="11"/>
  <c r="CO20" i="80"/>
  <c r="BI23" i="11"/>
  <c r="CT23" i="80"/>
  <c r="BI21" i="11"/>
  <c r="CT21" i="80"/>
  <c r="AU19" i="11"/>
  <c r="CF19" i="80"/>
  <c r="AU23" i="11"/>
  <c r="CF23" i="80"/>
  <c r="CI18" i="80"/>
  <c r="AX18" i="11"/>
  <c r="CI21" i="80"/>
  <c r="AX21" i="11"/>
  <c r="AY3" i="80"/>
  <c r="AY16" i="11"/>
  <c r="CJ16" i="80"/>
  <c r="CJ20" i="80"/>
  <c r="AY20" i="11"/>
  <c r="CJ24" i="80"/>
  <c r="AY24" i="11"/>
  <c r="CD20" i="80"/>
  <c r="AS20" i="11"/>
  <c r="CD21" i="80"/>
  <c r="AS21" i="11"/>
  <c r="AT16" i="11"/>
  <c r="CE16" i="80"/>
  <c r="AT3" i="80"/>
  <c r="AT17" i="11"/>
  <c r="CE17" i="80"/>
  <c r="AT24" i="11"/>
  <c r="CE24" i="80"/>
  <c r="DF17" i="80"/>
  <c r="DF22" i="80"/>
  <c r="BU22" i="11"/>
  <c r="CB17" i="80"/>
  <c r="AQ17" i="11"/>
  <c r="AQ21" i="11"/>
  <c r="CB21" i="80"/>
  <c r="DG16" i="80"/>
  <c r="BV3" i="80"/>
  <c r="BV16" i="11"/>
  <c r="DG18" i="80"/>
  <c r="BV18" i="11"/>
  <c r="DB17" i="80"/>
  <c r="DB22" i="80"/>
  <c r="BQ22" i="11"/>
  <c r="CN19" i="80"/>
  <c r="BC19" i="11"/>
  <c r="CN17" i="80"/>
  <c r="BC17" i="96" s="1"/>
  <c r="BC3" i="96" s="1"/>
  <c r="BC24" i="11"/>
  <c r="CN24" i="80"/>
  <c r="CQ18" i="80"/>
  <c r="BF18" i="11"/>
  <c r="BF22" i="11"/>
  <c r="CQ22" i="80"/>
  <c r="AP22" i="11"/>
  <c r="CA22" i="80"/>
  <c r="CA21" i="80"/>
  <c r="AP21" i="11"/>
  <c r="DD23" i="80"/>
  <c r="BS23" i="11"/>
  <c r="DD17" i="80"/>
  <c r="DA21" i="80"/>
  <c r="BP21" i="11"/>
  <c r="BP19" i="11"/>
  <c r="DA19" i="80"/>
  <c r="CM24" i="80"/>
  <c r="BB24" i="11"/>
  <c r="BB20" i="11"/>
  <c r="CM20" i="80"/>
  <c r="AZ18" i="80"/>
  <c r="CK18" i="80" s="1"/>
  <c r="BY18" i="80"/>
  <c r="AN18" i="11"/>
  <c r="AZ22" i="80"/>
  <c r="CK22" i="80" s="1"/>
  <c r="AN22" i="11"/>
  <c r="BY22" i="80"/>
  <c r="CG17" i="80"/>
  <c r="AV17" i="11"/>
  <c r="CG21" i="80"/>
  <c r="AV21" i="11"/>
  <c r="AD35" i="50"/>
  <c r="DA35" i="11"/>
  <c r="BM4" i="80"/>
  <c r="BA12" i="80"/>
  <c r="CL12" i="80" s="1"/>
  <c r="CL4" i="80"/>
  <c r="CL109" i="80" s="1"/>
  <c r="BA109" i="80"/>
  <c r="F69" i="11"/>
  <c r="F9" i="11"/>
  <c r="K27" i="67"/>
  <c r="K27" i="56"/>
  <c r="O183" i="11"/>
  <c r="AY2" i="34"/>
  <c r="AM7" i="34"/>
  <c r="D69" i="11"/>
  <c r="D9" i="11"/>
  <c r="K30" i="55"/>
  <c r="L2" i="60"/>
  <c r="L18" i="34"/>
  <c r="I8" i="49"/>
  <c r="I92" i="49"/>
  <c r="AI110" i="49"/>
  <c r="AL3" i="60"/>
  <c r="AL19" i="34"/>
  <c r="AG7" i="34"/>
  <c r="AS2" i="34"/>
  <c r="G19" i="34"/>
  <c r="D110" i="49"/>
  <c r="G3" i="60"/>
  <c r="AI18" i="34"/>
  <c r="AF8" i="49"/>
  <c r="AI2" i="60"/>
  <c r="AF92" i="49"/>
  <c r="AE8" i="49"/>
  <c r="AH18" i="34"/>
  <c r="AE92" i="49"/>
  <c r="AH2" i="60"/>
  <c r="O8" i="11"/>
  <c r="G69" i="11"/>
  <c r="G9" i="11"/>
  <c r="AO12" i="80"/>
  <c r="BZ12" i="80" s="1"/>
  <c r="BZ4" i="80"/>
  <c r="BZ109" i="80" s="1"/>
  <c r="AO109" i="80"/>
  <c r="CY31" i="11"/>
  <c r="AB31" i="50"/>
  <c r="CY36" i="11"/>
  <c r="AB36" i="50"/>
  <c r="AN183" i="80"/>
  <c r="BY11" i="80"/>
  <c r="BY183" i="80" s="1"/>
  <c r="L29" i="54"/>
  <c r="L29" i="57" s="1"/>
  <c r="L29" i="50"/>
  <c r="CI29" i="11"/>
  <c r="AG35" i="50"/>
  <c r="DD35" i="11"/>
  <c r="F28" i="50"/>
  <c r="CC28" i="11"/>
  <c r="F28" i="54"/>
  <c r="F28" i="57" s="1"/>
  <c r="Y29" i="50"/>
  <c r="M97" i="39"/>
  <c r="CV29" i="11"/>
  <c r="Y29" i="54"/>
  <c r="Y29" i="55" s="1"/>
  <c r="AE28" i="50"/>
  <c r="DB28" i="11"/>
  <c r="DC4" i="80"/>
  <c r="DC109" i="80" s="1"/>
  <c r="BR109" i="80"/>
  <c r="BR12" i="80"/>
  <c r="DC12" i="80" s="1"/>
  <c r="BL11" i="11"/>
  <c r="Z27" i="50"/>
  <c r="BL4" i="11"/>
  <c r="Z27" i="54"/>
  <c r="N96" i="39"/>
  <c r="CW27" i="11"/>
  <c r="P34" i="54"/>
  <c r="P34" i="55" s="1"/>
  <c r="D106" i="39"/>
  <c r="CM34" i="11"/>
  <c r="P34" i="50"/>
  <c r="BB12" i="80"/>
  <c r="CM12" i="80" s="1"/>
  <c r="BB109" i="80"/>
  <c r="CM4" i="80"/>
  <c r="CM109" i="80" s="1"/>
  <c r="CB30" i="11"/>
  <c r="E30" i="54"/>
  <c r="E30" i="57" s="1"/>
  <c r="E30" i="50"/>
  <c r="H28" i="54"/>
  <c r="H28" i="57" s="1"/>
  <c r="H28" i="50"/>
  <c r="CE28" i="11"/>
  <c r="X28" i="50"/>
  <c r="X28" i="54"/>
  <c r="L105" i="39"/>
  <c r="CU28" i="11"/>
  <c r="V28" i="50"/>
  <c r="CS28" i="11"/>
  <c r="J105" i="39"/>
  <c r="V28" i="54"/>
  <c r="V28" i="55" s="1"/>
  <c r="BI11" i="96"/>
  <c r="CT11" i="96" s="1"/>
  <c r="BI4" i="96"/>
  <c r="CR35" i="11"/>
  <c r="U35" i="50"/>
  <c r="U35" i="54"/>
  <c r="U35" i="55" s="1"/>
  <c r="I107" i="39"/>
  <c r="CN31" i="11"/>
  <c r="E99" i="39"/>
  <c r="Q31" i="50"/>
  <c r="Q31" i="54"/>
  <c r="E98" i="39"/>
  <c r="Q30" i="50"/>
  <c r="CN30" i="11"/>
  <c r="B109" i="80"/>
  <c r="M74" i="80" s="1"/>
  <c r="AI69" i="11"/>
  <c r="AI9" i="11"/>
  <c r="AG28" i="50"/>
  <c r="DD28" i="11"/>
  <c r="DB36" i="11"/>
  <c r="AE36" i="50"/>
  <c r="DG29" i="11"/>
  <c r="AJ29" i="50"/>
  <c r="AQ183" i="80"/>
  <c r="CB11" i="80"/>
  <c r="CB183" i="80" s="1"/>
  <c r="V31" i="54"/>
  <c r="V31" i="55" s="1"/>
  <c r="V31" i="50"/>
  <c r="J99" i="39"/>
  <c r="CS31" i="11"/>
  <c r="Z69" i="11"/>
  <c r="Z9" i="11"/>
  <c r="Q92" i="49"/>
  <c r="Q8" i="49"/>
  <c r="T2" i="60"/>
  <c r="T18" i="34"/>
  <c r="G31" i="50"/>
  <c r="G31" i="54"/>
  <c r="G31" i="57" s="1"/>
  <c r="CD31" i="11"/>
  <c r="K18" i="34"/>
  <c r="K2" i="60"/>
  <c r="H92" i="49"/>
  <c r="H8" i="49"/>
  <c r="T35" i="55"/>
  <c r="R3" i="60"/>
  <c r="R19" i="34"/>
  <c r="O110" i="49"/>
  <c r="AA4" i="49"/>
  <c r="AA110" i="49" s="1"/>
  <c r="M8" i="49"/>
  <c r="P18" i="34"/>
  <c r="P2" i="60"/>
  <c r="M92" i="49"/>
  <c r="S19" i="34"/>
  <c r="S3" i="60"/>
  <c r="P110" i="49"/>
  <c r="AH7" i="34"/>
  <c r="AT2" i="34"/>
  <c r="AB69" i="80"/>
  <c r="AB9" i="80"/>
  <c r="I2" i="60"/>
  <c r="F92" i="49"/>
  <c r="I18" i="34"/>
  <c r="I23" i="34" s="1"/>
  <c r="F8" i="49"/>
  <c r="AC7" i="34"/>
  <c r="C30" i="54"/>
  <c r="B30" i="54"/>
  <c r="AZ30" i="11"/>
  <c r="B30" i="50"/>
  <c r="BY30" i="11"/>
  <c r="T36" i="54"/>
  <c r="T36" i="55" s="1"/>
  <c r="H108" i="39"/>
  <c r="CQ36" i="11"/>
  <c r="T36" i="50"/>
  <c r="CY34" i="11"/>
  <c r="AB34" i="50"/>
  <c r="I31" i="50"/>
  <c r="I31" i="54"/>
  <c r="I31" i="57" s="1"/>
  <c r="CF31" i="11"/>
  <c r="CF27" i="11"/>
  <c r="AU11" i="11"/>
  <c r="I27" i="54"/>
  <c r="I27" i="55" s="1"/>
  <c r="I27" i="50"/>
  <c r="AU4" i="11"/>
  <c r="DD27" i="11"/>
  <c r="AG27" i="50"/>
  <c r="DD29" i="11"/>
  <c r="AG29" i="50"/>
  <c r="J28" i="50"/>
  <c r="J28" i="67" s="1"/>
  <c r="CG28" i="11"/>
  <c r="J28" i="54"/>
  <c r="J28" i="57" s="1"/>
  <c r="AR12" i="80"/>
  <c r="CC12" i="80" s="1"/>
  <c r="AR109" i="80"/>
  <c r="CC4" i="80"/>
  <c r="CC109" i="80" s="1"/>
  <c r="BU183" i="80"/>
  <c r="DF11" i="80"/>
  <c r="DF183" i="80" s="1"/>
  <c r="BK4" i="96"/>
  <c r="BK11" i="96"/>
  <c r="CV11" i="96" s="1"/>
  <c r="AF36" i="50"/>
  <c r="DC36" i="11"/>
  <c r="BL4" i="96"/>
  <c r="BN30" i="96"/>
  <c r="BL11" i="96"/>
  <c r="CW11" i="96" s="1"/>
  <c r="DE4" i="80"/>
  <c r="DE109" i="80" s="1"/>
  <c r="BT12" i="80"/>
  <c r="DE12" i="80" s="1"/>
  <c r="BT109" i="80"/>
  <c r="H27" i="50"/>
  <c r="AT4" i="11"/>
  <c r="CE27" i="11"/>
  <c r="H27" i="54"/>
  <c r="H27" i="57" s="1"/>
  <c r="AT11" i="11"/>
  <c r="AY12" i="80"/>
  <c r="CJ12" i="80" s="1"/>
  <c r="AY109" i="80"/>
  <c r="CJ4" i="80"/>
  <c r="CJ109" i="80" s="1"/>
  <c r="BG11" i="11"/>
  <c r="U27" i="50"/>
  <c r="I96" i="39"/>
  <c r="CR27" i="11"/>
  <c r="U27" i="54"/>
  <c r="BG4" i="11"/>
  <c r="R28" i="54"/>
  <c r="CO28" i="11"/>
  <c r="F105" i="39"/>
  <c r="R28" i="50"/>
  <c r="S8" i="49"/>
  <c r="S92" i="49"/>
  <c r="V2" i="60"/>
  <c r="V18" i="34"/>
  <c r="D34" i="55"/>
  <c r="AH9" i="11"/>
  <c r="AH69" i="11"/>
  <c r="CI4" i="96"/>
  <c r="AX12" i="96"/>
  <c r="CI12" i="96" s="1"/>
  <c r="Y35" i="50"/>
  <c r="Y35" i="54"/>
  <c r="Y35" i="55" s="1"/>
  <c r="CV35" i="11"/>
  <c r="M107" i="39"/>
  <c r="X31" i="54"/>
  <c r="X31" i="55" s="1"/>
  <c r="CU31" i="11"/>
  <c r="X31" i="50"/>
  <c r="L99" i="39"/>
  <c r="W31" i="54"/>
  <c r="W31" i="55" s="1"/>
  <c r="K99" i="39"/>
  <c r="W31" i="50"/>
  <c r="CT31" i="11"/>
  <c r="G107" i="39"/>
  <c r="CP35" i="11"/>
  <c r="S35" i="50"/>
  <c r="S35" i="54"/>
  <c r="S35" i="55" s="1"/>
  <c r="AD31" i="50"/>
  <c r="DA31" i="11"/>
  <c r="B35" i="67"/>
  <c r="AB183" i="11"/>
  <c r="AB10" i="11"/>
  <c r="W7" i="34"/>
  <c r="H136" i="39" s="1"/>
  <c r="D28" i="50"/>
  <c r="D28" i="54"/>
  <c r="D28" i="57" s="1"/>
  <c r="CA28" i="11"/>
  <c r="AA3" i="60"/>
  <c r="AA19" i="34"/>
  <c r="X110" i="49"/>
  <c r="S18" i="34"/>
  <c r="P8" i="49"/>
  <c r="S2" i="60"/>
  <c r="P92" i="49"/>
  <c r="C69" i="11"/>
  <c r="C9" i="11"/>
  <c r="BF4" i="11"/>
  <c r="T27" i="54"/>
  <c r="T27" i="50"/>
  <c r="H96" i="39"/>
  <c r="CQ27" i="11"/>
  <c r="BF11" i="11"/>
  <c r="CH11" i="80"/>
  <c r="CH183" i="80" s="1"/>
  <c r="AW183" i="80"/>
  <c r="C31" i="54"/>
  <c r="C31" i="57" s="1"/>
  <c r="BZ31" i="11"/>
  <c r="C31" i="50"/>
  <c r="CA4" i="80"/>
  <c r="CA109" i="80" s="1"/>
  <c r="AP109" i="80"/>
  <c r="AP12" i="80"/>
  <c r="CA12" i="80" s="1"/>
  <c r="AB28" i="50"/>
  <c r="CY28" i="11"/>
  <c r="DA29" i="11"/>
  <c r="AD29" i="50"/>
  <c r="I30" i="54"/>
  <c r="I30" i="57" s="1"/>
  <c r="CF30" i="11"/>
  <c r="I30" i="50"/>
  <c r="L27" i="50"/>
  <c r="CI27" i="11"/>
  <c r="L27" i="54"/>
  <c r="AX4" i="11"/>
  <c r="AX11" i="11"/>
  <c r="AG34" i="50"/>
  <c r="DD34" i="11"/>
  <c r="AV4" i="11"/>
  <c r="J27" i="54"/>
  <c r="J27" i="55" s="1"/>
  <c r="J27" i="50"/>
  <c r="AV11" i="11"/>
  <c r="CG27" i="11"/>
  <c r="BK12" i="80"/>
  <c r="CV12" i="80" s="1"/>
  <c r="CV4" i="80"/>
  <c r="CV109" i="80" s="1"/>
  <c r="BK109" i="80"/>
  <c r="DB27" i="11"/>
  <c r="AE27" i="50"/>
  <c r="Z29" i="54"/>
  <c r="Z29" i="55" s="1"/>
  <c r="N97" i="39"/>
  <c r="CW29" i="11"/>
  <c r="Z29" i="50"/>
  <c r="AH34" i="50"/>
  <c r="DE34" i="11"/>
  <c r="DG35" i="11"/>
  <c r="AJ35" i="50"/>
  <c r="AZ34" i="11"/>
  <c r="CB34" i="11"/>
  <c r="E34" i="54"/>
  <c r="E34" i="57" s="1"/>
  <c r="E34" i="50"/>
  <c r="BJ4" i="96"/>
  <c r="BJ11" i="96"/>
  <c r="CU11" i="96" s="1"/>
  <c r="CS34" i="11"/>
  <c r="V34" i="50"/>
  <c r="J106" i="39"/>
  <c r="V34" i="54"/>
  <c r="V34" i="55" s="1"/>
  <c r="K105" i="39"/>
  <c r="W28" i="54"/>
  <c r="W28" i="55" s="1"/>
  <c r="CT28" i="11"/>
  <c r="W28" i="50"/>
  <c r="M30" i="50"/>
  <c r="M30" i="54"/>
  <c r="M30" i="57" s="1"/>
  <c r="CJ30" i="11"/>
  <c r="BD109" i="80"/>
  <c r="CO4" i="80"/>
  <c r="CO109" i="80" s="1"/>
  <c r="BD12" i="80"/>
  <c r="CO12" i="80" s="1"/>
  <c r="S30" i="54"/>
  <c r="G98" i="39"/>
  <c r="S30" i="50"/>
  <c r="CP30" i="11"/>
  <c r="AD27" i="50"/>
  <c r="DA27" i="11"/>
  <c r="AI92" i="49"/>
  <c r="AL2" i="60"/>
  <c r="AL18" i="34"/>
  <c r="AI8" i="49"/>
  <c r="AB8" i="11"/>
  <c r="P9" i="11"/>
  <c r="P69" i="11"/>
  <c r="L136" i="39"/>
  <c r="H69" i="11"/>
  <c r="H9" i="11"/>
  <c r="CF35" i="11"/>
  <c r="I35" i="50"/>
  <c r="I35" i="54"/>
  <c r="I35" i="57" s="1"/>
  <c r="AE34" i="50"/>
  <c r="DB34" i="11"/>
  <c r="DG27" i="11"/>
  <c r="AJ27" i="50"/>
  <c r="K96" i="39"/>
  <c r="CT27" i="11"/>
  <c r="BI4" i="11"/>
  <c r="W27" i="54"/>
  <c r="W27" i="55" s="1"/>
  <c r="BI11" i="11"/>
  <c r="W27" i="50"/>
  <c r="M35" i="50"/>
  <c r="CJ35" i="11"/>
  <c r="M35" i="54"/>
  <c r="M35" i="57" s="1"/>
  <c r="U30" i="50"/>
  <c r="U30" i="54"/>
  <c r="I98" i="39"/>
  <c r="CR30" i="11"/>
  <c r="S29" i="50"/>
  <c r="CP29" i="11"/>
  <c r="S29" i="54"/>
  <c r="S29" i="55" s="1"/>
  <c r="G97" i="39"/>
  <c r="BK19" i="11"/>
  <c r="CV19" i="80"/>
  <c r="BA19" i="11"/>
  <c r="CL19" i="80"/>
  <c r="BM19" i="80"/>
  <c r="CX19" i="80" s="1"/>
  <c r="CY23" i="80"/>
  <c r="BN23" i="11"/>
  <c r="BO23" i="11"/>
  <c r="CZ23" i="80"/>
  <c r="CP23" i="80"/>
  <c r="BE23" i="11"/>
  <c r="DC17" i="80"/>
  <c r="AU22" i="11"/>
  <c r="CF22" i="80"/>
  <c r="CJ23" i="80"/>
  <c r="AY23" i="11"/>
  <c r="CE19" i="80"/>
  <c r="AT19" i="11"/>
  <c r="BU18" i="11"/>
  <c r="DF18" i="80"/>
  <c r="AQ24" i="11"/>
  <c r="CB24" i="80"/>
  <c r="BQ18" i="11"/>
  <c r="DB18" i="80"/>
  <c r="BC20" i="11"/>
  <c r="CN20" i="80"/>
  <c r="CQ17" i="80"/>
  <c r="BF17" i="96" s="1"/>
  <c r="BF3" i="96" s="1"/>
  <c r="CA24" i="80"/>
  <c r="AP24" i="11"/>
  <c r="BP24" i="11"/>
  <c r="DA24" i="80"/>
  <c r="CM19" i="80"/>
  <c r="BB19" i="11"/>
  <c r="AN21" i="11"/>
  <c r="AZ21" i="80"/>
  <c r="CK21" i="80" s="1"/>
  <c r="BY21" i="80"/>
  <c r="AV24" i="11"/>
  <c r="CG24" i="80"/>
  <c r="M110" i="49"/>
  <c r="P3" i="60"/>
  <c r="P19" i="34"/>
  <c r="C106" i="58"/>
  <c r="O35" i="57"/>
  <c r="R8" i="49"/>
  <c r="R92" i="49"/>
  <c r="U2" i="60"/>
  <c r="U18" i="34"/>
  <c r="AF18" i="34"/>
  <c r="AC8" i="49"/>
  <c r="AC92" i="49"/>
  <c r="AF2" i="60"/>
  <c r="O36" i="54"/>
  <c r="O36" i="55" s="1"/>
  <c r="CL36" i="11"/>
  <c r="BM36" i="11"/>
  <c r="C108" i="39"/>
  <c r="O36" i="50"/>
  <c r="CF28" i="11"/>
  <c r="I28" i="50"/>
  <c r="I28" i="54"/>
  <c r="I28" i="57" s="1"/>
  <c r="CC34" i="11"/>
  <c r="F34" i="54"/>
  <c r="F34" i="57" s="1"/>
  <c r="F34" i="50"/>
  <c r="W30" i="50"/>
  <c r="K98" i="39"/>
  <c r="W30" i="54"/>
  <c r="W30" i="55" s="1"/>
  <c r="CT30" i="11"/>
  <c r="CO36" i="11"/>
  <c r="R36" i="54"/>
  <c r="R36" i="55" s="1"/>
  <c r="F108" i="39"/>
  <c r="R36" i="50"/>
  <c r="Q9" i="11"/>
  <c r="Q69" i="11"/>
  <c r="AQ12" i="80"/>
  <c r="CB12" i="80" s="1"/>
  <c r="AQ109" i="80"/>
  <c r="CB4" i="80"/>
  <c r="CB109" i="80" s="1"/>
  <c r="T19" i="34"/>
  <c r="T3" i="60"/>
  <c r="Q110" i="49"/>
  <c r="BM30" i="96"/>
  <c r="BM11" i="96" s="1"/>
  <c r="CX11" i="96" s="1"/>
  <c r="BA4" i="96"/>
  <c r="BA11" i="96"/>
  <c r="CL11" i="96" s="1"/>
  <c r="BJ4" i="11"/>
  <c r="L96" i="39"/>
  <c r="BJ11" i="11"/>
  <c r="CU27" i="11"/>
  <c r="X27" i="50"/>
  <c r="X27" i="54"/>
  <c r="X27" i="55" s="1"/>
  <c r="M31" i="50"/>
  <c r="M31" i="54"/>
  <c r="M31" i="57" s="1"/>
  <c r="CJ31" i="11"/>
  <c r="CO35" i="11"/>
  <c r="R35" i="50"/>
  <c r="F107" i="39"/>
  <c r="R35" i="54"/>
  <c r="R35" i="55" s="1"/>
  <c r="BE12" i="80"/>
  <c r="CP12" i="80" s="1"/>
  <c r="CP4" i="80"/>
  <c r="CP109" i="80" s="1"/>
  <c r="BE109" i="80"/>
  <c r="E31" i="54"/>
  <c r="E31" i="57" s="1"/>
  <c r="CB31" i="11"/>
  <c r="E31" i="50"/>
  <c r="AX2" i="34"/>
  <c r="AL7" i="34"/>
  <c r="Y18" i="34"/>
  <c r="V92" i="49"/>
  <c r="V8" i="49"/>
  <c r="Y2" i="60"/>
  <c r="CK27" i="80"/>
  <c r="AZ11" i="80"/>
  <c r="J92" i="49"/>
  <c r="J8" i="49"/>
  <c r="M2" i="60"/>
  <c r="M18" i="34"/>
  <c r="CQ11" i="80"/>
  <c r="CQ183" i="80" s="1"/>
  <c r="BF183" i="80"/>
  <c r="F30" i="50"/>
  <c r="F30" i="54"/>
  <c r="F30" i="57" s="1"/>
  <c r="CC30" i="11"/>
  <c r="CE36" i="11"/>
  <c r="H36" i="50"/>
  <c r="H36" i="67" s="1"/>
  <c r="H36" i="54"/>
  <c r="H36" i="55" s="1"/>
  <c r="B34" i="57"/>
  <c r="CH24" i="80"/>
  <c r="AW24" i="11"/>
  <c r="AR23" i="11"/>
  <c r="CC23" i="80"/>
  <c r="BM23" i="80"/>
  <c r="CX23" i="80" s="1"/>
  <c r="BA23" i="11"/>
  <c r="CL23" i="80"/>
  <c r="BH24" i="11"/>
  <c r="CS24" i="80"/>
  <c r="DE20" i="80"/>
  <c r="BT20" i="11"/>
  <c r="BO24" i="11"/>
  <c r="CZ24" i="80"/>
  <c r="CH19" i="80"/>
  <c r="AW19" i="11"/>
  <c r="CV18" i="80"/>
  <c r="BK18" i="11"/>
  <c r="CS23" i="80"/>
  <c r="BH23" i="11"/>
  <c r="DE19" i="80"/>
  <c r="BT19" i="11"/>
  <c r="BN20" i="11"/>
  <c r="CY20" i="80"/>
  <c r="BN18" i="11"/>
  <c r="CY18" i="80"/>
  <c r="BO18" i="11"/>
  <c r="CZ18" i="80"/>
  <c r="BO3" i="80"/>
  <c r="BO16" i="11"/>
  <c r="CZ16" i="80"/>
  <c r="CP22" i="80"/>
  <c r="BE22" i="11"/>
  <c r="CP20" i="80"/>
  <c r="BE20" i="11"/>
  <c r="CR21" i="80"/>
  <c r="BG21" i="11"/>
  <c r="CR23" i="80"/>
  <c r="BG23" i="11"/>
  <c r="BJ3" i="80"/>
  <c r="BJ16" i="11"/>
  <c r="CU16" i="80"/>
  <c r="CU20" i="80"/>
  <c r="BJ20" i="11"/>
  <c r="CW16" i="80"/>
  <c r="BL3" i="80"/>
  <c r="BL16" i="11"/>
  <c r="CW18" i="80"/>
  <c r="BL18" i="11"/>
  <c r="BL24" i="11"/>
  <c r="CW24" i="80"/>
  <c r="DC20" i="80"/>
  <c r="BR20" i="11"/>
  <c r="BR18" i="11"/>
  <c r="DC18" i="80"/>
  <c r="AO23" i="11"/>
  <c r="BZ23" i="80"/>
  <c r="BZ20" i="80"/>
  <c r="AO20" i="11"/>
  <c r="CO19" i="80"/>
  <c r="BD19" i="11"/>
  <c r="CO17" i="80"/>
  <c r="BD17" i="96" s="1"/>
  <c r="BD3" i="96" s="1"/>
  <c r="CT18" i="80"/>
  <c r="BI18" i="11"/>
  <c r="BI16" i="11"/>
  <c r="BI3" i="80"/>
  <c r="CT16" i="80"/>
  <c r="CT24" i="80"/>
  <c r="BI24" i="11"/>
  <c r="AU3" i="80"/>
  <c r="AU16" i="11"/>
  <c r="CF16" i="80"/>
  <c r="CF20" i="80"/>
  <c r="AU20" i="11"/>
  <c r="CF24" i="80"/>
  <c r="AU24" i="11"/>
  <c r="AX22" i="11"/>
  <c r="CI22" i="80"/>
  <c r="AX23" i="11"/>
  <c r="CI23" i="80"/>
  <c r="CJ17" i="80"/>
  <c r="AY17" i="96" s="1"/>
  <c r="AY3" i="96" s="1"/>
  <c r="AY21" i="11"/>
  <c r="CJ21" i="80"/>
  <c r="CD22" i="80"/>
  <c r="AS22" i="11"/>
  <c r="AS23" i="11"/>
  <c r="CD23" i="80"/>
  <c r="AT21" i="11"/>
  <c r="CE21" i="80"/>
  <c r="CE18" i="80"/>
  <c r="AT18" i="11"/>
  <c r="BU21" i="11"/>
  <c r="DF21" i="80"/>
  <c r="DF19" i="80"/>
  <c r="BU19" i="11"/>
  <c r="AQ18" i="11"/>
  <c r="CB18" i="80"/>
  <c r="AQ22" i="11"/>
  <c r="CB22" i="80"/>
  <c r="BV20" i="11"/>
  <c r="DG20" i="80"/>
  <c r="BV22" i="11"/>
  <c r="DG22" i="80"/>
  <c r="BQ21" i="11"/>
  <c r="DB21" i="80"/>
  <c r="DB19" i="80"/>
  <c r="BQ19" i="11"/>
  <c r="BC23" i="11"/>
  <c r="CN23" i="80"/>
  <c r="CN21" i="80"/>
  <c r="BC21" i="11"/>
  <c r="CQ24" i="80"/>
  <c r="BF24" i="11"/>
  <c r="CQ19" i="80"/>
  <c r="BF19" i="11"/>
  <c r="BF23" i="11"/>
  <c r="CQ23" i="80"/>
  <c r="CA16" i="80"/>
  <c r="AP3" i="80"/>
  <c r="AP16" i="11"/>
  <c r="CA23" i="80"/>
  <c r="AP23" i="11"/>
  <c r="DD18" i="80"/>
  <c r="BS18" i="11"/>
  <c r="BS24" i="11"/>
  <c r="DD24" i="80"/>
  <c r="DD21" i="80"/>
  <c r="BS21" i="11"/>
  <c r="DA18" i="80"/>
  <c r="BP18" i="11"/>
  <c r="BP23" i="11"/>
  <c r="DA23" i="80"/>
  <c r="CM17" i="80"/>
  <c r="BB17" i="96" s="1"/>
  <c r="BB3" i="96" s="1"/>
  <c r="CM21" i="80"/>
  <c r="BB21" i="11"/>
  <c r="AZ19" i="80"/>
  <c r="CK19" i="80" s="1"/>
  <c r="BY19" i="80"/>
  <c r="AN19" i="11"/>
  <c r="BY23" i="80"/>
  <c r="AN23" i="11"/>
  <c r="AZ23" i="80"/>
  <c r="CK23" i="80" s="1"/>
  <c r="CG18" i="80"/>
  <c r="AV18" i="11"/>
  <c r="CG22" i="80"/>
  <c r="AV22" i="11"/>
  <c r="AC29" i="50"/>
  <c r="CZ29" i="11"/>
  <c r="AC36" i="56"/>
  <c r="AC36" i="67"/>
  <c r="AB110" i="49"/>
  <c r="AE19" i="34"/>
  <c r="AE3" i="60"/>
  <c r="K27" i="55"/>
  <c r="K79" i="94"/>
  <c r="E9" i="11"/>
  <c r="E69" i="11"/>
  <c r="Y19" i="34"/>
  <c r="Y3" i="60"/>
  <c r="Y7" i="60" s="1"/>
  <c r="V110" i="49"/>
  <c r="AE69" i="11"/>
  <c r="AE9" i="11"/>
  <c r="J110" i="49"/>
  <c r="M3" i="60"/>
  <c r="M19" i="34"/>
  <c r="M23" i="34" s="1"/>
  <c r="AA18" i="34"/>
  <c r="AA2" i="60"/>
  <c r="X92" i="49"/>
  <c r="X8" i="49"/>
  <c r="CA35" i="11"/>
  <c r="D35" i="54"/>
  <c r="D35" i="57" s="1"/>
  <c r="D35" i="50"/>
  <c r="BZ11" i="80"/>
  <c r="BZ183" i="80" s="1"/>
  <c r="AO183" i="80"/>
  <c r="D30" i="50"/>
  <c r="CA30" i="11"/>
  <c r="D30" i="54"/>
  <c r="D30" i="57" s="1"/>
  <c r="BM28" i="11"/>
  <c r="T28" i="50"/>
  <c r="T28" i="54"/>
  <c r="T28" i="55" s="1"/>
  <c r="H105" i="39"/>
  <c r="CQ28" i="11"/>
  <c r="CF34" i="11"/>
  <c r="I34" i="54"/>
  <c r="I34" i="57" s="1"/>
  <c r="I34" i="50"/>
  <c r="J29" i="50"/>
  <c r="J29" i="54"/>
  <c r="J29" i="57" s="1"/>
  <c r="CG29" i="11"/>
  <c r="DF31" i="11"/>
  <c r="AI31" i="50"/>
  <c r="BR183" i="80"/>
  <c r="DC11" i="80"/>
  <c r="DC183" i="80" s="1"/>
  <c r="N99" i="39"/>
  <c r="Z31" i="50"/>
  <c r="CW31" i="11"/>
  <c r="Z31" i="54"/>
  <c r="Z31" i="55" s="1"/>
  <c r="CW4" i="80"/>
  <c r="CW109" i="80" s="1"/>
  <c r="BL109" i="80"/>
  <c r="BL12" i="80"/>
  <c r="CW12" i="80" s="1"/>
  <c r="AH35" i="50"/>
  <c r="DE35" i="11"/>
  <c r="DG34" i="11"/>
  <c r="AJ34" i="50"/>
  <c r="H34" i="50"/>
  <c r="CE34" i="11"/>
  <c r="H34" i="54"/>
  <c r="H34" i="57" s="1"/>
  <c r="V36" i="54"/>
  <c r="CS36" i="11"/>
  <c r="V36" i="50"/>
  <c r="J108" i="39"/>
  <c r="CT36" i="11"/>
  <c r="W36" i="50"/>
  <c r="K108" i="39"/>
  <c r="W36" i="54"/>
  <c r="W36" i="55" s="1"/>
  <c r="M28" i="54"/>
  <c r="M28" i="57" s="1"/>
  <c r="CJ28" i="11"/>
  <c r="M28" i="50"/>
  <c r="F97" i="39"/>
  <c r="R29" i="50"/>
  <c r="R29" i="54"/>
  <c r="R29" i="55" s="1"/>
  <c r="CO29" i="11"/>
  <c r="G105" i="39"/>
  <c r="CP28" i="11"/>
  <c r="S28" i="54"/>
  <c r="S28" i="55" s="1"/>
  <c r="S28" i="50"/>
  <c r="CX27" i="80"/>
  <c r="BM11" i="80"/>
  <c r="AS3" i="34"/>
  <c r="AI19" i="34"/>
  <c r="AI3" i="60"/>
  <c r="AI7" i="60" s="1"/>
  <c r="AF110" i="49"/>
  <c r="V69" i="11"/>
  <c r="V9" i="11"/>
  <c r="L110" i="49"/>
  <c r="O3" i="60"/>
  <c r="O19" i="34"/>
  <c r="AW2" i="34"/>
  <c r="AK7" i="34"/>
  <c r="Z110" i="49"/>
  <c r="AC19" i="34"/>
  <c r="AC3" i="60"/>
  <c r="C105" i="39"/>
  <c r="CL28" i="11"/>
  <c r="O28" i="50"/>
  <c r="O28" i="54"/>
  <c r="O28" i="55" s="1"/>
  <c r="CY27" i="11"/>
  <c r="AB27" i="50"/>
  <c r="CW35" i="11"/>
  <c r="Z35" i="50"/>
  <c r="Z35" i="54"/>
  <c r="Z35" i="55" s="1"/>
  <c r="N107" i="39"/>
  <c r="E27" i="54"/>
  <c r="E27" i="55" s="1"/>
  <c r="E27" i="50"/>
  <c r="CB27" i="11"/>
  <c r="AQ11" i="11"/>
  <c r="AQ4" i="11"/>
  <c r="E97" i="39"/>
  <c r="CN29" i="11"/>
  <c r="Q29" i="54"/>
  <c r="Q29" i="55" s="1"/>
  <c r="Q29" i="50"/>
  <c r="AB7" i="34"/>
  <c r="M136" i="39" s="1"/>
  <c r="BA30" i="11"/>
  <c r="K92" i="49"/>
  <c r="N2" i="60"/>
  <c r="K8" i="49"/>
  <c r="N18" i="34"/>
  <c r="O2" i="39"/>
  <c r="U69" i="11"/>
  <c r="U9" i="11"/>
  <c r="Z19" i="34"/>
  <c r="Z3" i="60"/>
  <c r="W110" i="49"/>
  <c r="AU3" i="34"/>
  <c r="C92" i="49"/>
  <c r="C8" i="49"/>
  <c r="F2" i="60"/>
  <c r="F18" i="34"/>
  <c r="U92" i="49"/>
  <c r="U8" i="49"/>
  <c r="X2" i="60"/>
  <c r="X18" i="34"/>
  <c r="J9" i="11"/>
  <c r="J69" i="11"/>
  <c r="AW3" i="34"/>
  <c r="K19" i="34"/>
  <c r="K3" i="60"/>
  <c r="H110" i="49"/>
  <c r="M69" i="11"/>
  <c r="M9" i="11"/>
  <c r="M7" i="34"/>
  <c r="O9" i="80"/>
  <c r="O69" i="80"/>
  <c r="AF9" i="11"/>
  <c r="AF69" i="11"/>
  <c r="AF7" i="34"/>
  <c r="AR2" i="34"/>
  <c r="C35" i="50"/>
  <c r="BZ35" i="11"/>
  <c r="C35" i="54"/>
  <c r="C35" i="57" s="1"/>
  <c r="CA36" i="11"/>
  <c r="D36" i="50"/>
  <c r="D36" i="67" s="1"/>
  <c r="D36" i="54"/>
  <c r="D36" i="57" s="1"/>
  <c r="G35" i="50"/>
  <c r="G35" i="54"/>
  <c r="G35" i="57" s="1"/>
  <c r="CD35" i="11"/>
  <c r="T31" i="50"/>
  <c r="CQ31" i="11"/>
  <c r="T31" i="54"/>
  <c r="T31" i="55" s="1"/>
  <c r="H99" i="39"/>
  <c r="BS12" i="80"/>
  <c r="DD12" i="80" s="1"/>
  <c r="BS109" i="80"/>
  <c r="DD4" i="80"/>
  <c r="DD109" i="80" s="1"/>
  <c r="CC31" i="11"/>
  <c r="F31" i="54"/>
  <c r="F31" i="57" s="1"/>
  <c r="F31" i="50"/>
  <c r="CC11" i="80"/>
  <c r="CC183" i="80" s="1"/>
  <c r="AR183" i="80"/>
  <c r="CW34" i="11"/>
  <c r="Z34" i="50"/>
  <c r="Z34" i="54"/>
  <c r="Z34" i="55" s="1"/>
  <c r="N106" i="39"/>
  <c r="P31" i="50"/>
  <c r="CM31" i="11"/>
  <c r="D99" i="39"/>
  <c r="P31" i="54"/>
  <c r="P31" i="55" s="1"/>
  <c r="AH27" i="50"/>
  <c r="DE27" i="11"/>
  <c r="CE31" i="11"/>
  <c r="H31" i="50"/>
  <c r="H31" i="54"/>
  <c r="H31" i="57" s="1"/>
  <c r="CE4" i="80"/>
  <c r="CE109" i="80" s="1"/>
  <c r="AT109" i="80"/>
  <c r="AT12" i="80"/>
  <c r="CE12" i="80" s="1"/>
  <c r="CU4" i="80"/>
  <c r="CU109" i="80" s="1"/>
  <c r="BJ12" i="80"/>
  <c r="CU12" i="80" s="1"/>
  <c r="BJ109" i="80"/>
  <c r="BH12" i="80"/>
  <c r="CS12" i="80" s="1"/>
  <c r="BH109" i="80"/>
  <c r="CS4" i="80"/>
  <c r="CS109" i="80" s="1"/>
  <c r="W35" i="54"/>
  <c r="K107" i="39"/>
  <c r="CT35" i="11"/>
  <c r="W35" i="50"/>
  <c r="CJ11" i="80"/>
  <c r="CJ183" i="80" s="1"/>
  <c r="AY183" i="80"/>
  <c r="U34" i="50"/>
  <c r="I106" i="39"/>
  <c r="CR34" i="11"/>
  <c r="U34" i="54"/>
  <c r="U34" i="55" s="1"/>
  <c r="BM27" i="11"/>
  <c r="BC4" i="11"/>
  <c r="CN27" i="11"/>
  <c r="BC11" i="11"/>
  <c r="Q27" i="50"/>
  <c r="E96" i="39"/>
  <c r="Q27" i="54"/>
  <c r="Q27" i="55" s="1"/>
  <c r="S31" i="54"/>
  <c r="S31" i="55" s="1"/>
  <c r="CP31" i="11"/>
  <c r="G99" i="39"/>
  <c r="S31" i="50"/>
  <c r="CP11" i="80"/>
  <c r="CP183" i="80" s="1"/>
  <c r="BE183" i="80"/>
  <c r="CZ11" i="80"/>
  <c r="CZ183" i="80" s="1"/>
  <c r="BO183" i="80"/>
  <c r="CZ34" i="11"/>
  <c r="AC34" i="50"/>
  <c r="U110" i="49"/>
  <c r="X19" i="34"/>
  <c r="X3" i="60"/>
  <c r="T29" i="67"/>
  <c r="H28" i="38"/>
  <c r="F7" i="34"/>
  <c r="D34" i="56"/>
  <c r="D34" i="67"/>
  <c r="U7" i="34"/>
  <c r="F136" i="39" s="1"/>
  <c r="AV2" i="34"/>
  <c r="AJ7" i="34"/>
  <c r="C36" i="50"/>
  <c r="C36" i="54"/>
  <c r="C36" i="57" s="1"/>
  <c r="BZ36" i="11"/>
  <c r="H29" i="50"/>
  <c r="CE29" i="11"/>
  <c r="H29" i="54"/>
  <c r="H29" i="57" s="1"/>
  <c r="J97" i="39"/>
  <c r="CS29" i="11"/>
  <c r="V29" i="54"/>
  <c r="V29" i="55" s="1"/>
  <c r="V29" i="50"/>
  <c r="M29" i="54"/>
  <c r="M29" i="57" s="1"/>
  <c r="CJ29" i="11"/>
  <c r="M29" i="50"/>
  <c r="BD12" i="96"/>
  <c r="CO12" i="96" s="1"/>
  <c r="CO4" i="96"/>
  <c r="R9" i="11"/>
  <c r="R69" i="11"/>
  <c r="O12" i="11"/>
  <c r="O109" i="11"/>
  <c r="G30" i="50"/>
  <c r="G30" i="67" s="1"/>
  <c r="CD30" i="11"/>
  <c r="G30" i="54"/>
  <c r="G30" i="57" s="1"/>
  <c r="AJ69" i="11"/>
  <c r="AJ9" i="11"/>
  <c r="I9" i="11"/>
  <c r="I69" i="11"/>
  <c r="AG19" i="34"/>
  <c r="AD110" i="49"/>
  <c r="AG3" i="60"/>
  <c r="F79" i="94"/>
  <c r="W2" i="60"/>
  <c r="W18" i="34"/>
  <c r="T92" i="49"/>
  <c r="T8" i="49"/>
  <c r="B27" i="50"/>
  <c r="BY27" i="11"/>
  <c r="B27" i="54"/>
  <c r="B27" i="55" s="1"/>
  <c r="AZ27" i="11"/>
  <c r="AN4" i="11"/>
  <c r="AK3" i="60"/>
  <c r="AK19" i="34"/>
  <c r="AH110" i="49"/>
  <c r="T9" i="11"/>
  <c r="T69" i="11"/>
  <c r="AH8" i="49"/>
  <c r="AK2" i="60"/>
  <c r="AK18" i="34"/>
  <c r="AH92" i="49"/>
  <c r="H3" i="60"/>
  <c r="H7" i="60" s="1"/>
  <c r="H19" i="34"/>
  <c r="H23" i="34" s="1"/>
  <c r="E9" i="49" s="1"/>
  <c r="E110" i="49"/>
  <c r="N69" i="11"/>
  <c r="N9" i="11"/>
  <c r="AE7" i="34"/>
  <c r="AC110" i="49"/>
  <c r="AF19" i="34"/>
  <c r="AF3" i="60"/>
  <c r="Y69" i="11"/>
  <c r="Y9" i="11"/>
  <c r="AM3" i="60"/>
  <c r="AM19" i="34"/>
  <c r="AJ110" i="49"/>
  <c r="O92" i="11"/>
  <c r="CA11" i="80"/>
  <c r="CA183" i="80" s="1"/>
  <c r="AP183" i="80"/>
  <c r="CD34" i="11"/>
  <c r="G34" i="54"/>
  <c r="G34" i="57" s="1"/>
  <c r="G34" i="50"/>
  <c r="CD4" i="80"/>
  <c r="CD109" i="80" s="1"/>
  <c r="AS12" i="80"/>
  <c r="CD12" i="80" s="1"/>
  <c r="AS109" i="80"/>
  <c r="AD34" i="50"/>
  <c r="DA34" i="11"/>
  <c r="AX109" i="80"/>
  <c r="CI4" i="80"/>
  <c r="CI109" i="80" s="1"/>
  <c r="AX12" i="80"/>
  <c r="CI12" i="80" s="1"/>
  <c r="CG4" i="80"/>
  <c r="CG109" i="80" s="1"/>
  <c r="AV12" i="80"/>
  <c r="CG12" i="80" s="1"/>
  <c r="AV109" i="80"/>
  <c r="M108" i="39"/>
  <c r="Y36" i="50"/>
  <c r="Y36" i="54"/>
  <c r="Y36" i="55" s="1"/>
  <c r="CV36" i="11"/>
  <c r="CV27" i="11"/>
  <c r="M96" i="39"/>
  <c r="Y27" i="54"/>
  <c r="Y27" i="55" s="1"/>
  <c r="Y27" i="50"/>
  <c r="BK11" i="11"/>
  <c r="BK4" i="11"/>
  <c r="DB4" i="80"/>
  <c r="DB109" i="80" s="1"/>
  <c r="BQ109" i="80"/>
  <c r="BQ12" i="80"/>
  <c r="DB12" i="80" s="1"/>
  <c r="CM29" i="11"/>
  <c r="D97" i="39"/>
  <c r="P29" i="50"/>
  <c r="P29" i="54"/>
  <c r="P29" i="55" s="1"/>
  <c r="X34" i="50"/>
  <c r="L106" i="39"/>
  <c r="CU34" i="11"/>
  <c r="X34" i="54"/>
  <c r="X34" i="55" s="1"/>
  <c r="J98" i="39"/>
  <c r="CS30" i="11"/>
  <c r="V30" i="50"/>
  <c r="V30" i="54"/>
  <c r="V30" i="55" s="1"/>
  <c r="AY11" i="96"/>
  <c r="CJ11" i="96" s="1"/>
  <c r="AY4" i="96"/>
  <c r="AZ4" i="96" s="1"/>
  <c r="U28" i="50"/>
  <c r="CR28" i="11"/>
  <c r="I105" i="39"/>
  <c r="U28" i="54"/>
  <c r="U28" i="55" s="1"/>
  <c r="CO11" i="80"/>
  <c r="CO183" i="80" s="1"/>
  <c r="BD183" i="80"/>
  <c r="BM34" i="11"/>
  <c r="E106" i="39"/>
  <c r="Q34" i="50"/>
  <c r="CN34" i="11"/>
  <c r="Q34" i="54"/>
  <c r="Q34" i="55" s="1"/>
  <c r="BE11" i="96"/>
  <c r="CP11" i="96" s="1"/>
  <c r="BE4" i="96"/>
  <c r="BP109" i="80"/>
  <c r="DA4" i="80"/>
  <c r="DA109" i="80" s="1"/>
  <c r="BP12" i="80"/>
  <c r="DA12" i="80" s="1"/>
  <c r="CQ4" i="96"/>
  <c r="BF12" i="96"/>
  <c r="CQ12" i="96" s="1"/>
  <c r="AB109" i="11"/>
  <c r="AB12" i="11"/>
  <c r="AB92" i="11"/>
  <c r="B34" i="55"/>
  <c r="AU2" i="34"/>
  <c r="AI7" i="34"/>
  <c r="AC18" i="34"/>
  <c r="Z8" i="49"/>
  <c r="Z92" i="49"/>
  <c r="AC2" i="60"/>
  <c r="BZ28" i="11"/>
  <c r="C28" i="50"/>
  <c r="C28" i="67" s="1"/>
  <c r="C28" i="54"/>
  <c r="C28" i="57" s="1"/>
  <c r="CC35" i="11"/>
  <c r="F35" i="54"/>
  <c r="F35" i="57" s="1"/>
  <c r="F35" i="50"/>
  <c r="DE28" i="11"/>
  <c r="AH28" i="50"/>
  <c r="DG11" i="80"/>
  <c r="DG183" i="80" s="1"/>
  <c r="BV183" i="80"/>
  <c r="AW23" i="11"/>
  <c r="CH23" i="80"/>
  <c r="AR22" i="11"/>
  <c r="CC22" i="80"/>
  <c r="BK24" i="11"/>
  <c r="CV24" i="80"/>
  <c r="BM21" i="80"/>
  <c r="CX21" i="80" s="1"/>
  <c r="BA21" i="11"/>
  <c r="CL21" i="80"/>
  <c r="CS22" i="80"/>
  <c r="BH22" i="11"/>
  <c r="BT3" i="80"/>
  <c r="DE16" i="80"/>
  <c r="BT16" i="11"/>
  <c r="CZ17" i="80"/>
  <c r="CP21" i="80"/>
  <c r="BE21" i="11"/>
  <c r="CR22" i="80"/>
  <c r="BG22" i="11"/>
  <c r="CU18" i="80"/>
  <c r="BJ18" i="11"/>
  <c r="BL17" i="11"/>
  <c r="BL3" i="96"/>
  <c r="BN17" i="96"/>
  <c r="BR23" i="11"/>
  <c r="DC23" i="80"/>
  <c r="AO19" i="11"/>
  <c r="BZ19" i="80"/>
  <c r="AO16" i="11"/>
  <c r="AO3" i="80"/>
  <c r="BZ16" i="80"/>
  <c r="BZ24" i="80"/>
  <c r="AO24" i="11"/>
  <c r="BD22" i="11"/>
  <c r="CO22" i="80"/>
  <c r="CO16" i="80"/>
  <c r="BD16" i="11"/>
  <c r="BD3" i="80"/>
  <c r="CT19" i="80"/>
  <c r="BI19" i="11"/>
  <c r="AU18" i="11"/>
  <c r="CF18" i="80"/>
  <c r="CI16" i="80"/>
  <c r="AX3" i="80"/>
  <c r="AX16" i="11"/>
  <c r="CJ19" i="80"/>
  <c r="AY19" i="11"/>
  <c r="AS19" i="11"/>
  <c r="CD19" i="80"/>
  <c r="DF20" i="80"/>
  <c r="BU20" i="11"/>
  <c r="AQ20" i="11"/>
  <c r="CB20" i="80"/>
  <c r="DG19" i="80"/>
  <c r="BV19" i="11"/>
  <c r="BQ3" i="80"/>
  <c r="BQ16" i="11"/>
  <c r="DB16" i="80"/>
  <c r="CN22" i="80"/>
  <c r="BC22" i="11"/>
  <c r="BF21" i="11"/>
  <c r="CQ21" i="80"/>
  <c r="CA19" i="80"/>
  <c r="AP19" i="11"/>
  <c r="BS20" i="11"/>
  <c r="DD20" i="80"/>
  <c r="DA20" i="80"/>
  <c r="BP20" i="11"/>
  <c r="BB3" i="80"/>
  <c r="CM16" i="80"/>
  <c r="BB16" i="11"/>
  <c r="CM23" i="80"/>
  <c r="BB23" i="11"/>
  <c r="AN3" i="80"/>
  <c r="AN16" i="11"/>
  <c r="BY16" i="80"/>
  <c r="AZ16" i="80"/>
  <c r="CK16" i="80" s="1"/>
  <c r="CG20" i="80"/>
  <c r="AV20" i="11"/>
  <c r="S110" i="49"/>
  <c r="V3" i="60"/>
  <c r="V19" i="34"/>
  <c r="AO11" i="11"/>
  <c r="AO4" i="11"/>
  <c r="C27" i="50"/>
  <c r="C27" i="54"/>
  <c r="C27" i="55" s="1"/>
  <c r="BZ27" i="11"/>
  <c r="AN11" i="11"/>
  <c r="BY29" i="11"/>
  <c r="AZ29" i="11"/>
  <c r="B29" i="54"/>
  <c r="B29" i="55" s="1"/>
  <c r="B29" i="50"/>
  <c r="J35" i="54"/>
  <c r="J35" i="57" s="1"/>
  <c r="J35" i="50"/>
  <c r="CG35" i="11"/>
  <c r="CW11" i="80"/>
  <c r="CW183" i="80" s="1"/>
  <c r="BL183" i="80"/>
  <c r="BB183" i="80"/>
  <c r="CM11" i="80"/>
  <c r="CM183" i="80" s="1"/>
  <c r="I108" i="39"/>
  <c r="CR36" i="11"/>
  <c r="U36" i="50"/>
  <c r="U36" i="54"/>
  <c r="U36" i="55" s="1"/>
  <c r="T110" i="49"/>
  <c r="W3" i="60"/>
  <c r="W7" i="60" s="1"/>
  <c r="W19" i="34"/>
  <c r="C29" i="54"/>
  <c r="CY4" i="80"/>
  <c r="CY109" i="80" s="1"/>
  <c r="BN109" i="80"/>
  <c r="BN12" i="80"/>
  <c r="CY12" i="80" s="1"/>
  <c r="CE35" i="11"/>
  <c r="H35" i="50"/>
  <c r="H35" i="54"/>
  <c r="H35" i="57" s="1"/>
  <c r="C110" i="49"/>
  <c r="F19" i="34"/>
  <c r="F3" i="60"/>
  <c r="G2" i="60"/>
  <c r="G18" i="34"/>
  <c r="D8" i="49"/>
  <c r="D92" i="49"/>
  <c r="N11" i="49"/>
  <c r="N183" i="49" s="1"/>
  <c r="CI28" i="11"/>
  <c r="L28" i="54"/>
  <c r="L28" i="57" s="1"/>
  <c r="L28" i="50"/>
  <c r="DF29" i="11"/>
  <c r="AI29" i="50"/>
  <c r="CV30" i="11"/>
  <c r="Y30" i="50"/>
  <c r="Y30" i="54"/>
  <c r="M98" i="39"/>
  <c r="BB11" i="96"/>
  <c r="CM11" i="96" s="1"/>
  <c r="BB4" i="96"/>
  <c r="AH29" i="50"/>
  <c r="DE29" i="11"/>
  <c r="E29" i="50"/>
  <c r="E29" i="54"/>
  <c r="E29" i="57" s="1"/>
  <c r="CB29" i="11"/>
  <c r="X35" i="50"/>
  <c r="CU35" i="11"/>
  <c r="L107" i="39"/>
  <c r="X35" i="54"/>
  <c r="X35" i="55" s="1"/>
  <c r="BM35" i="11"/>
  <c r="V35" i="50"/>
  <c r="CS35" i="11"/>
  <c r="J107" i="39"/>
  <c r="V35" i="54"/>
  <c r="V35" i="55" s="1"/>
  <c r="CR11" i="80"/>
  <c r="CR183" i="80" s="1"/>
  <c r="BG183" i="80"/>
  <c r="Q35" i="54"/>
  <c r="Q35" i="55" s="1"/>
  <c r="CN35" i="11"/>
  <c r="Q35" i="50"/>
  <c r="E107" i="39"/>
  <c r="S36" i="54"/>
  <c r="G108" i="39"/>
  <c r="CP36" i="11"/>
  <c r="S36" i="50"/>
  <c r="H96" i="58"/>
  <c r="T29" i="57"/>
  <c r="T29" i="56" s="1"/>
  <c r="H28" i="59" s="1"/>
  <c r="DA36" i="11"/>
  <c r="AD36" i="50"/>
  <c r="P36" i="50"/>
  <c r="D108" i="39"/>
  <c r="P36" i="54"/>
  <c r="P36" i="55" s="1"/>
  <c r="CM36" i="11"/>
  <c r="R30" i="50"/>
  <c r="R30" i="54"/>
  <c r="R30" i="55" s="1"/>
  <c r="F98" i="39"/>
  <c r="CO30" i="11"/>
  <c r="Q3" i="34"/>
  <c r="AO3" i="34" s="1"/>
  <c r="X9" i="11"/>
  <c r="X69" i="11"/>
  <c r="AC9" i="11"/>
  <c r="AC69" i="11"/>
  <c r="CL31" i="11"/>
  <c r="O31" i="54"/>
  <c r="O31" i="55" s="1"/>
  <c r="C99" i="39"/>
  <c r="O31" i="50"/>
  <c r="BM31" i="11"/>
  <c r="AX183" i="80"/>
  <c r="CI11" i="80"/>
  <c r="CI183" i="80" s="1"/>
  <c r="J31" i="50"/>
  <c r="J31" i="54"/>
  <c r="J31" i="57" s="1"/>
  <c r="CG31" i="11"/>
  <c r="DF34" i="11"/>
  <c r="AI34" i="50"/>
  <c r="AC28" i="50"/>
  <c r="CZ28" i="11"/>
  <c r="C30" i="67"/>
  <c r="AS11" i="11"/>
  <c r="G36" i="54"/>
  <c r="G36" i="57" s="1"/>
  <c r="CD36" i="11"/>
  <c r="G36" i="50"/>
  <c r="DG4" i="80"/>
  <c r="DG109" i="80" s="1"/>
  <c r="BV109" i="80"/>
  <c r="BV12" i="80"/>
  <c r="DG12" i="80" s="1"/>
  <c r="CT11" i="80"/>
  <c r="CT183" i="80" s="1"/>
  <c r="BI183" i="80"/>
  <c r="AW16" i="11"/>
  <c r="AW3" i="80"/>
  <c r="CH16" i="80"/>
  <c r="AR19" i="11"/>
  <c r="CC19" i="80"/>
  <c r="BK21" i="11"/>
  <c r="CV21" i="80"/>
  <c r="CL18" i="80"/>
  <c r="BM18" i="80"/>
  <c r="CX18" i="80" s="1"/>
  <c r="BA18" i="11"/>
  <c r="CS17" i="80"/>
  <c r="BH17" i="96" s="1"/>
  <c r="BH3" i="96" s="1"/>
  <c r="DE17" i="80"/>
  <c r="CY16" i="80"/>
  <c r="BN3" i="80"/>
  <c r="BN16" i="11"/>
  <c r="CH18" i="80"/>
  <c r="AW18" i="11"/>
  <c r="CC17" i="80"/>
  <c r="AR17" i="11"/>
  <c r="AR20" i="11"/>
  <c r="CC20" i="80"/>
  <c r="CC24" i="80"/>
  <c r="AR24" i="11"/>
  <c r="CV16" i="80"/>
  <c r="BK16" i="11"/>
  <c r="BK3" i="80"/>
  <c r="CL20" i="80"/>
  <c r="BM20" i="80"/>
  <c r="CX20" i="80" s="1"/>
  <c r="BA20" i="11"/>
  <c r="BA22" i="11"/>
  <c r="CL22" i="80"/>
  <c r="BM22" i="80"/>
  <c r="CX22" i="80" s="1"/>
  <c r="BH21" i="11"/>
  <c r="CS21" i="80"/>
  <c r="BT21" i="11"/>
  <c r="DE21" i="80"/>
  <c r="AW21" i="11"/>
  <c r="CH21" i="80"/>
  <c r="CH20" i="80"/>
  <c r="AW20" i="11"/>
  <c r="AR3" i="80"/>
  <c r="CC16" i="80"/>
  <c r="AR16" i="11"/>
  <c r="CC21" i="80"/>
  <c r="AR21" i="11"/>
  <c r="CV22" i="80"/>
  <c r="BK22" i="11"/>
  <c r="CV20" i="80"/>
  <c r="BK20" i="11"/>
  <c r="BM17" i="80"/>
  <c r="CX17" i="80" s="1"/>
  <c r="CL17" i="80"/>
  <c r="BA17" i="96" s="1"/>
  <c r="BA16" i="11"/>
  <c r="CL16" i="80"/>
  <c r="BM16" i="80"/>
  <c r="CX16" i="80" s="1"/>
  <c r="BA3" i="80"/>
  <c r="BH3" i="80"/>
  <c r="CS16" i="80"/>
  <c r="BH16" i="11"/>
  <c r="BH18" i="11"/>
  <c r="CS18" i="80"/>
  <c r="DE18" i="80"/>
  <c r="BT18" i="11"/>
  <c r="BT23" i="11"/>
  <c r="DE23" i="80"/>
  <c r="CY19" i="80"/>
  <c r="BN19" i="11"/>
  <c r="BN24" i="11"/>
  <c r="CY24" i="80"/>
  <c r="CY22" i="80"/>
  <c r="BN22" i="11"/>
  <c r="CZ19" i="80"/>
  <c r="BO19" i="11"/>
  <c r="CZ20" i="80"/>
  <c r="BO20" i="11"/>
  <c r="CP17" i="80"/>
  <c r="BE17" i="96" s="1"/>
  <c r="BE3" i="96" s="1"/>
  <c r="BE19" i="11"/>
  <c r="CP19" i="80"/>
  <c r="CP24" i="80"/>
  <c r="BE24" i="11"/>
  <c r="CR20" i="80"/>
  <c r="BG20" i="11"/>
  <c r="BG18" i="11"/>
  <c r="CR18" i="80"/>
  <c r="BG24" i="11"/>
  <c r="CR24" i="80"/>
  <c r="CU17" i="80"/>
  <c r="BJ17" i="96" s="1"/>
  <c r="BJ3" i="96" s="1"/>
  <c r="CU21" i="80"/>
  <c r="BJ21" i="11"/>
  <c r="CW20" i="80"/>
  <c r="BL20" i="11"/>
  <c r="BL22" i="11"/>
  <c r="CW22" i="80"/>
  <c r="DC19" i="80"/>
  <c r="BR19" i="11"/>
  <c r="DC24" i="80"/>
  <c r="BR24" i="11"/>
  <c r="DC22" i="80"/>
  <c r="BR22" i="11"/>
  <c r="BZ17" i="80"/>
  <c r="AO17" i="11"/>
  <c r="BZ22" i="80"/>
  <c r="AO22" i="11"/>
  <c r="BD23" i="11"/>
  <c r="CO23" i="80"/>
  <c r="BD21" i="11"/>
  <c r="CO21" i="80"/>
  <c r="BI22" i="11"/>
  <c r="CT22" i="80"/>
  <c r="CT20" i="80"/>
  <c r="BI20" i="11"/>
  <c r="CF17" i="80"/>
  <c r="AU17" i="11"/>
  <c r="CF21" i="80"/>
  <c r="AU21" i="11"/>
  <c r="AX20" i="11"/>
  <c r="CI20" i="80"/>
  <c r="CI17" i="80"/>
  <c r="AX17" i="96" s="1"/>
  <c r="AX17" i="11" s="1"/>
  <c r="AX24" i="11"/>
  <c r="CI24" i="80"/>
  <c r="CJ18" i="80"/>
  <c r="AY18" i="11"/>
  <c r="AY22" i="11"/>
  <c r="CJ22" i="80"/>
  <c r="CD17" i="80"/>
  <c r="AS17" i="11"/>
  <c r="AS16" i="11"/>
  <c r="AS3" i="80"/>
  <c r="CD16" i="80"/>
  <c r="AS24" i="11"/>
  <c r="CD24" i="80"/>
  <c r="CE23" i="80"/>
  <c r="AT23" i="11"/>
  <c r="CE20" i="80"/>
  <c r="AT20" i="11"/>
  <c r="BU3" i="80"/>
  <c r="DF16" i="80"/>
  <c r="BU16" i="11"/>
  <c r="BU24" i="11"/>
  <c r="DF24" i="80"/>
  <c r="DF23" i="80"/>
  <c r="BU23" i="11"/>
  <c r="AQ19" i="11"/>
  <c r="CB19" i="80"/>
  <c r="CB23" i="80"/>
  <c r="AQ23" i="11"/>
  <c r="DG23" i="80"/>
  <c r="BV23" i="11"/>
  <c r="DG17" i="80"/>
  <c r="BV24" i="11"/>
  <c r="DG24" i="80"/>
  <c r="BQ20" i="11"/>
  <c r="DB20" i="80"/>
  <c r="BQ24" i="11"/>
  <c r="DB24" i="80"/>
  <c r="DB23" i="80"/>
  <c r="BQ23" i="11"/>
  <c r="BC3" i="80"/>
  <c r="BC16" i="11"/>
  <c r="CN16" i="80"/>
  <c r="CN18" i="80"/>
  <c r="BC18" i="11"/>
  <c r="BF3" i="80"/>
  <c r="BF16" i="11"/>
  <c r="CQ16" i="80"/>
  <c r="BF20" i="11"/>
  <c r="CQ20" i="80"/>
  <c r="AP20" i="11"/>
  <c r="CA20" i="80"/>
  <c r="AP17" i="11"/>
  <c r="CA17" i="80"/>
  <c r="BS22" i="11"/>
  <c r="DD22" i="80"/>
  <c r="DD16" i="80"/>
  <c r="BS16" i="11"/>
  <c r="BS3" i="80"/>
  <c r="DA22" i="80"/>
  <c r="BP22" i="11"/>
  <c r="BP3" i="80"/>
  <c r="DA16" i="80"/>
  <c r="BP16" i="11"/>
  <c r="BB18" i="11"/>
  <c r="CM18" i="80"/>
  <c r="BB22" i="11"/>
  <c r="CM22" i="80"/>
  <c r="AZ17" i="80"/>
  <c r="CK17" i="80" s="1"/>
  <c r="AN17" i="11"/>
  <c r="BY17" i="80"/>
  <c r="AN20" i="11"/>
  <c r="AZ20" i="80"/>
  <c r="CK20" i="80" s="1"/>
  <c r="BY20" i="80"/>
  <c r="AZ24" i="80"/>
  <c r="CK24" i="80" s="1"/>
  <c r="BY24" i="80"/>
  <c r="AN24" i="11"/>
  <c r="AV19" i="11"/>
  <c r="CG19" i="80"/>
  <c r="CG23" i="80"/>
  <c r="AV23" i="11"/>
  <c r="BA11" i="11"/>
  <c r="H7" i="34"/>
  <c r="Z18" i="34"/>
  <c r="W8" i="49"/>
  <c r="Z2" i="60"/>
  <c r="W92" i="49"/>
  <c r="K31" i="54"/>
  <c r="AW109" i="11"/>
  <c r="AW12" i="11"/>
  <c r="CH12" i="11" s="1"/>
  <c r="N11" i="34"/>
  <c r="CH4" i="11"/>
  <c r="CH109" i="11" s="1"/>
  <c r="CH11" i="11"/>
  <c r="AW183" i="11"/>
  <c r="AE110" i="49"/>
  <c r="AH3" i="60"/>
  <c r="AH19" i="34"/>
  <c r="AK9" i="11"/>
  <c r="AK69" i="11"/>
  <c r="K30" i="56"/>
  <c r="K30" i="67"/>
  <c r="L92" i="49"/>
  <c r="L8" i="49"/>
  <c r="O2" i="60"/>
  <c r="O18" i="34"/>
  <c r="O35" i="55"/>
  <c r="G92" i="49"/>
  <c r="J2" i="60"/>
  <c r="G8" i="49"/>
  <c r="J18" i="34"/>
  <c r="N3" i="60"/>
  <c r="K110" i="49"/>
  <c r="N19" i="34"/>
  <c r="N136" i="39"/>
  <c r="J79" i="94"/>
  <c r="K29" i="54"/>
  <c r="K29" i="57" s="1"/>
  <c r="K29" i="50"/>
  <c r="CH29" i="11"/>
  <c r="L35" i="54"/>
  <c r="L35" i="57" s="1"/>
  <c r="L35" i="50"/>
  <c r="CI35" i="11"/>
  <c r="AG31" i="50"/>
  <c r="DD31" i="11"/>
  <c r="DF35" i="11"/>
  <c r="AI35" i="50"/>
  <c r="AF29" i="50"/>
  <c r="DC29" i="11"/>
  <c r="D96" i="39"/>
  <c r="P27" i="50"/>
  <c r="CM27" i="11"/>
  <c r="P27" i="54"/>
  <c r="DG36" i="11"/>
  <c r="AJ36" i="50"/>
  <c r="E36" i="50"/>
  <c r="CB36" i="11"/>
  <c r="E36" i="54"/>
  <c r="E36" i="57" s="1"/>
  <c r="X36" i="54"/>
  <c r="X36" i="55" s="1"/>
  <c r="X36" i="50"/>
  <c r="L108" i="39"/>
  <c r="CU36" i="11"/>
  <c r="CJ34" i="11"/>
  <c r="M34" i="50"/>
  <c r="M34" i="54"/>
  <c r="M34" i="57" s="1"/>
  <c r="CN4" i="96"/>
  <c r="BC12" i="96"/>
  <c r="CN12" i="96" s="1"/>
  <c r="S34" i="54"/>
  <c r="S34" i="55" s="1"/>
  <c r="S34" i="50"/>
  <c r="CP34" i="11"/>
  <c r="G106" i="39"/>
  <c r="AJ19" i="34"/>
  <c r="AJ3" i="60"/>
  <c r="AG110" i="49"/>
  <c r="X7" i="34"/>
  <c r="I136" i="39" s="1"/>
  <c r="AB29" i="56"/>
  <c r="AB29" i="67"/>
  <c r="K36" i="54"/>
  <c r="K36" i="57" s="1"/>
  <c r="K36" i="55"/>
  <c r="K36" i="50"/>
  <c r="CH36" i="11"/>
  <c r="BN183" i="80"/>
  <c r="CY11" i="80"/>
  <c r="CY183" i="80" s="1"/>
  <c r="L36" i="50"/>
  <c r="CI36" i="11"/>
  <c r="L36" i="54"/>
  <c r="L36" i="57" s="1"/>
  <c r="L36" i="55"/>
  <c r="J30" i="50"/>
  <c r="CG30" i="11"/>
  <c r="J30" i="54"/>
  <c r="J30" i="57" s="1"/>
  <c r="M105" i="39"/>
  <c r="Y28" i="54"/>
  <c r="Y28" i="50"/>
  <c r="CV28" i="11"/>
  <c r="DC31" i="11"/>
  <c r="AF31" i="50"/>
  <c r="P28" i="50"/>
  <c r="CM28" i="11"/>
  <c r="D105" i="39"/>
  <c r="P28" i="54"/>
  <c r="P28" i="55" s="1"/>
  <c r="CZ31" i="11"/>
  <c r="AC31" i="50"/>
  <c r="AD28" i="50"/>
  <c r="DA28" i="11"/>
  <c r="E69" i="49"/>
  <c r="E10" i="49"/>
  <c r="C45" i="38"/>
  <c r="J3" i="60"/>
  <c r="G110" i="49"/>
  <c r="J19" i="34"/>
  <c r="J23" i="34" s="1"/>
  <c r="T35" i="67"/>
  <c r="H45" i="38"/>
  <c r="AA11" i="49"/>
  <c r="AA183" i="49" s="1"/>
  <c r="AX3" i="34"/>
  <c r="AD8" i="49"/>
  <c r="AG18" i="34"/>
  <c r="AG2" i="60"/>
  <c r="AD92" i="49"/>
  <c r="K69" i="11"/>
  <c r="K9" i="11"/>
  <c r="AE2" i="60"/>
  <c r="AB92" i="49"/>
  <c r="AE18" i="34"/>
  <c r="AB8" i="49"/>
  <c r="N3" i="49"/>
  <c r="N92" i="49" s="1"/>
  <c r="E18" i="34"/>
  <c r="B92" i="49"/>
  <c r="E2" i="60"/>
  <c r="B8" i="49"/>
  <c r="AA69" i="11"/>
  <c r="AA9" i="11"/>
  <c r="AD9" i="11"/>
  <c r="AD69" i="11"/>
  <c r="CY35" i="11"/>
  <c r="AB35" i="50"/>
  <c r="CD29" i="11"/>
  <c r="G29" i="54"/>
  <c r="G29" i="57" s="1"/>
  <c r="G29" i="50"/>
  <c r="CQ4" i="80"/>
  <c r="CQ109" i="80" s="1"/>
  <c r="BF109" i="80"/>
  <c r="BF12" i="80"/>
  <c r="CQ12" i="80" s="1"/>
  <c r="AU183" i="80"/>
  <c r="CF11" i="80"/>
  <c r="CF183" i="80" s="1"/>
  <c r="CI34" i="11"/>
  <c r="L34" i="54"/>
  <c r="L34" i="57" s="1"/>
  <c r="L34" i="50"/>
  <c r="DD11" i="80"/>
  <c r="DD183" i="80" s="1"/>
  <c r="BS183" i="80"/>
  <c r="CG34" i="11"/>
  <c r="J34" i="54"/>
  <c r="J34" i="57" s="1"/>
  <c r="J34" i="50"/>
  <c r="AR4" i="11"/>
  <c r="AR11" i="11"/>
  <c r="CC27" i="11"/>
  <c r="F27" i="54"/>
  <c r="F27" i="50"/>
  <c r="DF27" i="11"/>
  <c r="AI27" i="50"/>
  <c r="M99" i="39"/>
  <c r="CV31" i="11"/>
  <c r="Y31" i="50"/>
  <c r="Y31" i="54"/>
  <c r="Y31" i="55" s="1"/>
  <c r="AE35" i="50"/>
  <c r="DB35" i="11"/>
  <c r="DC34" i="11"/>
  <c r="AF34" i="50"/>
  <c r="BB30" i="11"/>
  <c r="AJ28" i="50"/>
  <c r="DG28" i="11"/>
  <c r="E35" i="54"/>
  <c r="E35" i="57" s="1"/>
  <c r="E35" i="50"/>
  <c r="CB35" i="11"/>
  <c r="CU11" i="80"/>
  <c r="CU183" i="80" s="1"/>
  <c r="BJ183" i="80"/>
  <c r="BH11" i="11"/>
  <c r="V27" i="50"/>
  <c r="V27" i="54"/>
  <c r="V27" i="55" s="1"/>
  <c r="J96" i="39"/>
  <c r="BH4" i="11"/>
  <c r="CS27" i="11"/>
  <c r="CT29" i="11"/>
  <c r="W29" i="50"/>
  <c r="K97" i="39"/>
  <c r="W29" i="54"/>
  <c r="W29" i="55" s="1"/>
  <c r="CR4" i="80"/>
  <c r="CR109" i="80" s="1"/>
  <c r="BG109" i="80"/>
  <c r="BG12" i="80"/>
  <c r="CR12" i="80" s="1"/>
  <c r="BC12" i="80"/>
  <c r="CN12" i="80" s="1"/>
  <c r="CN4" i="80"/>
  <c r="CN109" i="80" s="1"/>
  <c r="BC109" i="80"/>
  <c r="CP27" i="11"/>
  <c r="S27" i="50"/>
  <c r="BE4" i="11"/>
  <c r="S27" i="54"/>
  <c r="S27" i="55" s="1"/>
  <c r="G96" i="39"/>
  <c r="BE11" i="11"/>
  <c r="BO12" i="80"/>
  <c r="CZ12" i="80" s="1"/>
  <c r="CZ4" i="80"/>
  <c r="CZ109" i="80" s="1"/>
  <c r="BO109" i="80"/>
  <c r="T29" i="55"/>
  <c r="Y7" i="34"/>
  <c r="J136" i="39" s="1"/>
  <c r="B35" i="57"/>
  <c r="S69" i="11"/>
  <c r="S9" i="11"/>
  <c r="I29" i="54"/>
  <c r="I29" i="57" s="1"/>
  <c r="I29" i="50"/>
  <c r="CF29" i="11"/>
  <c r="L30" i="50"/>
  <c r="CI30" i="11"/>
  <c r="L30" i="54"/>
  <c r="L30" i="57" s="1"/>
  <c r="CC29" i="11"/>
  <c r="F29" i="50"/>
  <c r="F29" i="54"/>
  <c r="F29" i="57" s="1"/>
  <c r="DC35" i="11"/>
  <c r="AF35" i="50"/>
  <c r="CZ35" i="11"/>
  <c r="AC35" i="50"/>
  <c r="AB2" i="60"/>
  <c r="AB18" i="34"/>
  <c r="Y92" i="49"/>
  <c r="Y8" i="49"/>
  <c r="Z7" i="34"/>
  <c r="K136" i="39" s="1"/>
  <c r="AW12" i="80"/>
  <c r="CH12" i="80" s="1"/>
  <c r="AW109" i="80"/>
  <c r="CH4" i="80"/>
  <c r="CH109" i="80" s="1"/>
  <c r="AN109" i="80"/>
  <c r="AZ4" i="80"/>
  <c r="AN12" i="80"/>
  <c r="BY12" i="80" s="1"/>
  <c r="BY4" i="80"/>
  <c r="BY109" i="80" s="1"/>
  <c r="U19" i="34"/>
  <c r="R110" i="49"/>
  <c r="U3" i="60"/>
  <c r="T34" i="67"/>
  <c r="H44" i="38"/>
  <c r="K35" i="54"/>
  <c r="AG92" i="49"/>
  <c r="AJ2" i="60"/>
  <c r="AG8" i="49"/>
  <c r="AJ18" i="34"/>
  <c r="K28" i="54"/>
  <c r="K28" i="57" s="1"/>
  <c r="K28" i="50"/>
  <c r="CH28" i="11"/>
  <c r="D27" i="54"/>
  <c r="D27" i="55" s="1"/>
  <c r="AP4" i="11"/>
  <c r="D27" i="50"/>
  <c r="AP11" i="11"/>
  <c r="CA27" i="11"/>
  <c r="B31" i="50"/>
  <c r="AZ31" i="11"/>
  <c r="B31" i="54"/>
  <c r="B31" i="55" s="1"/>
  <c r="BY31" i="11"/>
  <c r="AS183" i="80"/>
  <c r="CD11" i="80"/>
  <c r="CD183" i="80" s="1"/>
  <c r="I36" i="50"/>
  <c r="I36" i="54"/>
  <c r="I36" i="57" s="1"/>
  <c r="CF36" i="11"/>
  <c r="L31" i="54"/>
  <c r="L31" i="57" s="1"/>
  <c r="CI31" i="11"/>
  <c r="L31" i="50"/>
  <c r="DD36" i="11"/>
  <c r="AG36" i="50"/>
  <c r="AV183" i="80"/>
  <c r="CG11" i="80"/>
  <c r="CG183" i="80" s="1"/>
  <c r="F36" i="50"/>
  <c r="CC36" i="11"/>
  <c r="F36" i="54"/>
  <c r="F36" i="57" s="1"/>
  <c r="DF36" i="11"/>
  <c r="AI36" i="50"/>
  <c r="BK183" i="80"/>
  <c r="CV11" i="80"/>
  <c r="CV183" i="80" s="1"/>
  <c r="DB11" i="80"/>
  <c r="DB183" i="80" s="1"/>
  <c r="BQ183" i="80"/>
  <c r="AF28" i="50"/>
  <c r="DC28" i="11"/>
  <c r="CW36" i="11"/>
  <c r="Z36" i="50"/>
  <c r="Z36" i="54"/>
  <c r="Z36" i="55" s="1"/>
  <c r="N108" i="39"/>
  <c r="DE36" i="11"/>
  <c r="AH36" i="50"/>
  <c r="DG31" i="11"/>
  <c r="AJ31" i="50"/>
  <c r="E28" i="50"/>
  <c r="CB28" i="11"/>
  <c r="E28" i="54"/>
  <c r="E28" i="57" s="1"/>
  <c r="CE30" i="11"/>
  <c r="H30" i="50"/>
  <c r="H30" i="54"/>
  <c r="H30" i="57" s="1"/>
  <c r="BH11" i="96"/>
  <c r="CS11" i="96" s="1"/>
  <c r="BH4" i="96"/>
  <c r="W34" i="54"/>
  <c r="W34" i="55" s="1"/>
  <c r="K106" i="39"/>
  <c r="W34" i="50"/>
  <c r="CT34" i="11"/>
  <c r="M36" i="50"/>
  <c r="CJ36" i="11"/>
  <c r="M36" i="54"/>
  <c r="M36" i="57" s="1"/>
  <c r="I99" i="39"/>
  <c r="U31" i="50"/>
  <c r="CR31" i="11"/>
  <c r="U31" i="54"/>
  <c r="U31" i="55" s="1"/>
  <c r="BD11" i="11"/>
  <c r="R27" i="54"/>
  <c r="R27" i="55" s="1"/>
  <c r="BD4" i="11"/>
  <c r="CO27" i="11"/>
  <c r="R27" i="50"/>
  <c r="F96" i="39"/>
  <c r="E105" i="39"/>
  <c r="Q28" i="54"/>
  <c r="Q28" i="55" s="1"/>
  <c r="Q28" i="50"/>
  <c r="CN28" i="11"/>
  <c r="BP183" i="80"/>
  <c r="DA11" i="80"/>
  <c r="DA183" i="80" s="1"/>
  <c r="AD3" i="34"/>
  <c r="AQ3" i="34" s="1"/>
  <c r="AD2" i="34"/>
  <c r="R7" i="34"/>
  <c r="C136" i="39" s="1"/>
  <c r="BZ34" i="11"/>
  <c r="C34" i="50"/>
  <c r="C34" i="67" s="1"/>
  <c r="C34" i="54"/>
  <c r="C34" i="57" s="1"/>
  <c r="AG69" i="11"/>
  <c r="AG9" i="11"/>
  <c r="D29" i="50"/>
  <c r="D29" i="67" s="1"/>
  <c r="D29" i="54"/>
  <c r="D29" i="57" s="1"/>
  <c r="D29" i="56" s="1"/>
  <c r="CA29" i="11"/>
  <c r="AI28" i="50"/>
  <c r="DF28" i="11"/>
  <c r="Z28" i="50"/>
  <c r="CW28" i="11"/>
  <c r="Z28" i="54"/>
  <c r="Z28" i="55" s="1"/>
  <c r="N105" i="39"/>
  <c r="X29" i="54"/>
  <c r="X29" i="55" s="1"/>
  <c r="X29" i="50"/>
  <c r="CU29" i="11"/>
  <c r="L97" i="39"/>
  <c r="CT4" i="80"/>
  <c r="CT109" i="80" s="1"/>
  <c r="BI109" i="80"/>
  <c r="BI12" i="80"/>
  <c r="CT12" i="80" s="1"/>
  <c r="CR4" i="96"/>
  <c r="BG12" i="96"/>
  <c r="CR12" i="96" s="1"/>
  <c r="Q36" i="54"/>
  <c r="Q36" i="50"/>
  <c r="CN36" i="11"/>
  <c r="E108" i="39"/>
  <c r="E28" i="55" l="1"/>
  <c r="D36" i="56"/>
  <c r="Y23" i="34"/>
  <c r="V4" i="55"/>
  <c r="J35" i="55"/>
  <c r="E30" i="55"/>
  <c r="I34" i="55"/>
  <c r="O107" i="39"/>
  <c r="R107" i="39" s="1"/>
  <c r="G9" i="49"/>
  <c r="B92" i="11"/>
  <c r="CK35" i="11"/>
  <c r="BH17" i="11"/>
  <c r="L35" i="55"/>
  <c r="D28" i="55"/>
  <c r="D4" i="55" s="1"/>
  <c r="J92" i="39"/>
  <c r="C28" i="56"/>
  <c r="V9" i="49"/>
  <c r="E31" i="55"/>
  <c r="L29" i="55"/>
  <c r="F34" i="55"/>
  <c r="F35" i="55"/>
  <c r="BM4" i="96"/>
  <c r="CX4" i="96" s="1"/>
  <c r="D35" i="55"/>
  <c r="J9" i="49"/>
  <c r="J28" i="55"/>
  <c r="J4" i="55" s="1"/>
  <c r="Q3" i="60"/>
  <c r="C36" i="55"/>
  <c r="E34" i="55"/>
  <c r="E35" i="55"/>
  <c r="H27" i="55"/>
  <c r="I29" i="55"/>
  <c r="I31" i="55"/>
  <c r="M36" i="55"/>
  <c r="BJ17" i="11"/>
  <c r="G36" i="55"/>
  <c r="C28" i="55"/>
  <c r="C4" i="55" s="1"/>
  <c r="BF17" i="11"/>
  <c r="CQ17" i="11" s="1"/>
  <c r="F36" i="55"/>
  <c r="K28" i="55"/>
  <c r="K4" i="55" s="1"/>
  <c r="F29" i="55"/>
  <c r="K29" i="55"/>
  <c r="N7" i="60"/>
  <c r="H92" i="39"/>
  <c r="K7" i="60"/>
  <c r="D30" i="55"/>
  <c r="T7" i="60"/>
  <c r="P23" i="34"/>
  <c r="I30" i="55"/>
  <c r="A110" i="49"/>
  <c r="N23" i="34"/>
  <c r="F92" i="39"/>
  <c r="K4" i="50"/>
  <c r="K110" i="50" s="1"/>
  <c r="Q19" i="34"/>
  <c r="AO19" i="34" s="1"/>
  <c r="G30" i="55"/>
  <c r="J29" i="55"/>
  <c r="M31" i="55"/>
  <c r="P7" i="60"/>
  <c r="M30" i="55"/>
  <c r="AA35" i="50"/>
  <c r="AA35" i="67" s="1"/>
  <c r="M28" i="55"/>
  <c r="M4" i="55" s="1"/>
  <c r="H28" i="55"/>
  <c r="BC17" i="11"/>
  <c r="CN17" i="11" s="1"/>
  <c r="N35" i="50"/>
  <c r="N35" i="67" s="1"/>
  <c r="C34" i="55"/>
  <c r="G92" i="39"/>
  <c r="J34" i="55"/>
  <c r="J30" i="55"/>
  <c r="BE17" i="11"/>
  <c r="BE3" i="11" s="1"/>
  <c r="A183" i="49"/>
  <c r="M29" i="55"/>
  <c r="BB17" i="11"/>
  <c r="CM17" i="11" s="1"/>
  <c r="M35" i="55"/>
  <c r="G31" i="55"/>
  <c r="I28" i="55"/>
  <c r="I4" i="55" s="1"/>
  <c r="AZ12" i="96"/>
  <c r="CK12" i="96" s="1"/>
  <c r="CK4" i="96"/>
  <c r="DJ4" i="96" s="1"/>
  <c r="BM12" i="96"/>
  <c r="CX12" i="96" s="1"/>
  <c r="AA29" i="55"/>
  <c r="Q36" i="55"/>
  <c r="Q36" i="57"/>
  <c r="Q36" i="56" s="1"/>
  <c r="E46" i="59" s="1"/>
  <c r="E107" i="58"/>
  <c r="L28" i="38"/>
  <c r="X29" i="67"/>
  <c r="R4" i="50"/>
  <c r="R11" i="50"/>
  <c r="R183" i="50" s="1"/>
  <c r="R27" i="67"/>
  <c r="F26" i="38"/>
  <c r="CO11" i="11"/>
  <c r="BD183" i="11"/>
  <c r="I32" i="38"/>
  <c r="U31" i="67"/>
  <c r="N46" i="38"/>
  <c r="Z36" i="67"/>
  <c r="AI36" i="56"/>
  <c r="AI36" i="67"/>
  <c r="AG36" i="56"/>
  <c r="AG36" i="67"/>
  <c r="I36" i="56"/>
  <c r="I36" i="67"/>
  <c r="N31" i="50"/>
  <c r="N31" i="67" s="1"/>
  <c r="B31" i="67"/>
  <c r="D11" i="50"/>
  <c r="D183" i="50" s="1"/>
  <c r="D4" i="50"/>
  <c r="D27" i="67"/>
  <c r="AG10" i="49"/>
  <c r="AG69" i="49"/>
  <c r="K35" i="57"/>
  <c r="K35" i="56" s="1"/>
  <c r="K35" i="55"/>
  <c r="AZ12" i="80"/>
  <c r="CK12" i="80" s="1"/>
  <c r="CK4" i="80"/>
  <c r="CK109" i="80" s="1"/>
  <c r="AZ109" i="80"/>
  <c r="AF35" i="56"/>
  <c r="AF35" i="67"/>
  <c r="I29" i="56"/>
  <c r="I29" i="67"/>
  <c r="N35" i="54"/>
  <c r="BE183" i="11"/>
  <c r="CP11" i="11"/>
  <c r="S11" i="50"/>
  <c r="S183" i="50" s="1"/>
  <c r="S4" i="50"/>
  <c r="G26" i="38"/>
  <c r="S27" i="67"/>
  <c r="E35" i="56"/>
  <c r="E35" i="67"/>
  <c r="D98" i="39"/>
  <c r="P30" i="54"/>
  <c r="P4" i="54" s="1"/>
  <c r="P12" i="54" s="1"/>
  <c r="P30" i="50"/>
  <c r="CM30" i="11"/>
  <c r="AE35" i="56"/>
  <c r="AE35" i="67"/>
  <c r="AI27" i="56"/>
  <c r="AI27" i="67"/>
  <c r="J34" i="56"/>
  <c r="J34" i="67"/>
  <c r="B10" i="49"/>
  <c r="B69" i="49"/>
  <c r="N8" i="49"/>
  <c r="AD28" i="56"/>
  <c r="AD28" i="67"/>
  <c r="P28" i="57"/>
  <c r="P28" i="56" s="1"/>
  <c r="D43" i="59" s="1"/>
  <c r="D104" i="58"/>
  <c r="AF31" i="56"/>
  <c r="AF31" i="67"/>
  <c r="M104" i="58"/>
  <c r="Y28" i="57"/>
  <c r="Y28" i="56" s="1"/>
  <c r="M43" i="59" s="1"/>
  <c r="M34" i="56"/>
  <c r="M34" i="67"/>
  <c r="AJ36" i="56"/>
  <c r="AJ36" i="67"/>
  <c r="BB4" i="11"/>
  <c r="L35" i="56"/>
  <c r="L35" i="67"/>
  <c r="K29" i="67"/>
  <c r="K29" i="56"/>
  <c r="G10" i="49"/>
  <c r="G69" i="49"/>
  <c r="CL11" i="11"/>
  <c r="BA183" i="11"/>
  <c r="CM22" i="11"/>
  <c r="P22" i="50"/>
  <c r="P22" i="54"/>
  <c r="P22" i="55" s="1"/>
  <c r="D88" i="39"/>
  <c r="BS92" i="80"/>
  <c r="BS8" i="80"/>
  <c r="DD3" i="80"/>
  <c r="DD92" i="80" s="1"/>
  <c r="DD22" i="11"/>
  <c r="AG22" i="50"/>
  <c r="D20" i="54"/>
  <c r="D20" i="57" s="1"/>
  <c r="CA20" i="11"/>
  <c r="D20" i="50"/>
  <c r="AE23" i="50"/>
  <c r="DB23" i="11"/>
  <c r="E23" i="50"/>
  <c r="CB23" i="11"/>
  <c r="E23" i="54"/>
  <c r="E23" i="57" s="1"/>
  <c r="DF23" i="11"/>
  <c r="AI23" i="50"/>
  <c r="DF16" i="11"/>
  <c r="AI16" i="50"/>
  <c r="BU3" i="11"/>
  <c r="CD24" i="11"/>
  <c r="G24" i="54"/>
  <c r="G24" i="57" s="1"/>
  <c r="G24" i="50"/>
  <c r="G17" i="50"/>
  <c r="CD17" i="11"/>
  <c r="G17" i="54"/>
  <c r="G17" i="57" s="1"/>
  <c r="CJ18" i="11"/>
  <c r="M18" i="54"/>
  <c r="M18" i="57" s="1"/>
  <c r="M18" i="50"/>
  <c r="L17" i="50"/>
  <c r="L17" i="54"/>
  <c r="L17" i="57" s="1"/>
  <c r="CI17" i="11"/>
  <c r="I21" i="50"/>
  <c r="CF21" i="11"/>
  <c r="I21" i="54"/>
  <c r="I21" i="57" s="1"/>
  <c r="W20" i="54"/>
  <c r="W20" i="55" s="1"/>
  <c r="CT20" i="11"/>
  <c r="W20" i="50"/>
  <c r="K86" i="39"/>
  <c r="C22" i="50"/>
  <c r="C22" i="54"/>
  <c r="C22" i="57" s="1"/>
  <c r="BZ22" i="11"/>
  <c r="DC22" i="11"/>
  <c r="AF22" i="50"/>
  <c r="DC19" i="11"/>
  <c r="AF19" i="50"/>
  <c r="Z20" i="50"/>
  <c r="N86" i="39"/>
  <c r="Z20" i="54"/>
  <c r="CW20" i="11"/>
  <c r="CU17" i="11"/>
  <c r="L82" i="39"/>
  <c r="X17" i="50"/>
  <c r="CP24" i="11"/>
  <c r="G90" i="39"/>
  <c r="S24" i="54"/>
  <c r="S24" i="50"/>
  <c r="CZ19" i="11"/>
  <c r="AC19" i="50"/>
  <c r="CS3" i="80"/>
  <c r="CS92" i="80" s="1"/>
  <c r="BH8" i="80"/>
  <c r="BH92" i="80"/>
  <c r="C81" i="39"/>
  <c r="O16" i="50"/>
  <c r="O16" i="54"/>
  <c r="BM16" i="11"/>
  <c r="CL16" i="11"/>
  <c r="K20" i="50"/>
  <c r="K20" i="54"/>
  <c r="K20" i="57" s="1"/>
  <c r="CH20" i="11"/>
  <c r="F20" i="50"/>
  <c r="F20" i="54"/>
  <c r="F20" i="57" s="1"/>
  <c r="CC20" i="11"/>
  <c r="BN92" i="80"/>
  <c r="BN8" i="80"/>
  <c r="CY3" i="80"/>
  <c r="CY92" i="80" s="1"/>
  <c r="CS17" i="11"/>
  <c r="J82" i="39"/>
  <c r="V17" i="50"/>
  <c r="CC19" i="11"/>
  <c r="F19" i="54"/>
  <c r="F19" i="57" s="1"/>
  <c r="F19" i="50"/>
  <c r="J31" i="56"/>
  <c r="J31" i="67"/>
  <c r="CX31" i="11"/>
  <c r="N45" i="94"/>
  <c r="K46" i="94" s="1"/>
  <c r="F46" i="94" s="1"/>
  <c r="AD36" i="56"/>
  <c r="AD36" i="67"/>
  <c r="G46" i="38"/>
  <c r="S36" i="67"/>
  <c r="E106" i="58"/>
  <c r="Q35" i="57"/>
  <c r="Q35" i="56" s="1"/>
  <c r="E45" i="59" s="1"/>
  <c r="V35" i="57"/>
  <c r="V35" i="56" s="1"/>
  <c r="J45" i="59" s="1"/>
  <c r="J106" i="58"/>
  <c r="N43" i="94"/>
  <c r="K44" i="94" s="1"/>
  <c r="F44" i="94" s="1"/>
  <c r="CX35" i="11"/>
  <c r="E29" i="55"/>
  <c r="E4" i="55" s="1"/>
  <c r="CM4" i="96"/>
  <c r="BB12" i="96"/>
  <c r="CM12" i="96" s="1"/>
  <c r="Y30" i="67"/>
  <c r="M30" i="38"/>
  <c r="L28" i="55"/>
  <c r="G7" i="60"/>
  <c r="H35" i="56"/>
  <c r="H35" i="67"/>
  <c r="J35" i="56"/>
  <c r="J35" i="67"/>
  <c r="B29" i="57"/>
  <c r="B29" i="56" s="1"/>
  <c r="N29" i="54"/>
  <c r="AO12" i="11"/>
  <c r="BZ12" i="11" s="1"/>
  <c r="F11" i="34"/>
  <c r="AO109" i="11"/>
  <c r="BZ4" i="11"/>
  <c r="BZ109" i="11" s="1"/>
  <c r="DA20" i="11"/>
  <c r="AD20" i="50"/>
  <c r="D19" i="54"/>
  <c r="D19" i="57" s="1"/>
  <c r="D19" i="50"/>
  <c r="CA19" i="11"/>
  <c r="E88" i="39"/>
  <c r="Q22" i="50"/>
  <c r="Q22" i="54"/>
  <c r="CN22" i="11"/>
  <c r="BQ92" i="80"/>
  <c r="BQ8" i="80"/>
  <c r="DB3" i="80"/>
  <c r="DB92" i="80" s="1"/>
  <c r="E20" i="50"/>
  <c r="CB20" i="11"/>
  <c r="E20" i="54"/>
  <c r="E20" i="57" s="1"/>
  <c r="G19" i="54"/>
  <c r="G19" i="57" s="1"/>
  <c r="G19" i="50"/>
  <c r="CD19" i="11"/>
  <c r="AX8" i="80"/>
  <c r="AX92" i="80"/>
  <c r="CI3" i="80"/>
  <c r="CI92" i="80" s="1"/>
  <c r="K85" i="39"/>
  <c r="CT19" i="11"/>
  <c r="W19" i="54"/>
  <c r="W19" i="50"/>
  <c r="BO17" i="96"/>
  <c r="BN3" i="96"/>
  <c r="Y24" i="50"/>
  <c r="M90" i="39"/>
  <c r="CV24" i="11"/>
  <c r="Y24" i="54"/>
  <c r="Y24" i="55"/>
  <c r="K23" i="54"/>
  <c r="K23" i="57" s="1"/>
  <c r="CH23" i="11"/>
  <c r="K23" i="50"/>
  <c r="Q34" i="67"/>
  <c r="E44" i="38"/>
  <c r="D28" i="38"/>
  <c r="P29" i="67"/>
  <c r="Y11" i="50"/>
  <c r="Y183" i="50" s="1"/>
  <c r="Y4" i="50"/>
  <c r="Y27" i="67"/>
  <c r="M26" i="38"/>
  <c r="Y36" i="67"/>
  <c r="M46" i="38"/>
  <c r="AG7" i="60"/>
  <c r="G30" i="56"/>
  <c r="H29" i="55"/>
  <c r="G98" i="58"/>
  <c r="S31" i="57"/>
  <c r="S31" i="56" s="1"/>
  <c r="G32" i="59" s="1"/>
  <c r="Q11" i="50"/>
  <c r="Q183" i="50" s="1"/>
  <c r="Q4" i="50"/>
  <c r="Q27" i="67"/>
  <c r="E26" i="38"/>
  <c r="N33" i="94"/>
  <c r="K34" i="94" s="1"/>
  <c r="F34" i="94" s="1"/>
  <c r="CX27" i="11"/>
  <c r="K45" i="38"/>
  <c r="W35" i="67"/>
  <c r="AH27" i="56"/>
  <c r="AH27" i="67"/>
  <c r="Z34" i="57"/>
  <c r="Z34" i="56" s="1"/>
  <c r="N44" i="59" s="1"/>
  <c r="N105" i="58"/>
  <c r="T31" i="67"/>
  <c r="H32" i="38"/>
  <c r="G35" i="55"/>
  <c r="C35" i="55"/>
  <c r="X23" i="34"/>
  <c r="U9" i="49" s="1"/>
  <c r="F23" i="34"/>
  <c r="C9" i="49" s="1"/>
  <c r="K69" i="49"/>
  <c r="K10" i="49"/>
  <c r="K9" i="49"/>
  <c r="Q29" i="67"/>
  <c r="E28" i="38"/>
  <c r="E4" i="50"/>
  <c r="E11" i="50"/>
  <c r="E183" i="50" s="1"/>
  <c r="E27" i="67"/>
  <c r="N106" i="58"/>
  <c r="Z35" i="57"/>
  <c r="Z35" i="56" s="1"/>
  <c r="N45" i="59" s="1"/>
  <c r="AB27" i="56"/>
  <c r="AB27" i="67"/>
  <c r="O28" i="57"/>
  <c r="O28" i="56" s="1"/>
  <c r="C104" i="58"/>
  <c r="AA28" i="54"/>
  <c r="AU19" i="34"/>
  <c r="R29" i="67"/>
  <c r="F28" i="38"/>
  <c r="V36" i="67"/>
  <c r="J46" i="38"/>
  <c r="I34" i="56"/>
  <c r="I34" i="67"/>
  <c r="CX28" i="11"/>
  <c r="N35" i="94"/>
  <c r="K36" i="94" s="1"/>
  <c r="F36" i="94" s="1"/>
  <c r="D30" i="56"/>
  <c r="D30" i="67"/>
  <c r="D35" i="56"/>
  <c r="D35" i="67"/>
  <c r="CG22" i="11"/>
  <c r="J22" i="50"/>
  <c r="J22" i="67" s="1"/>
  <c r="J22" i="54"/>
  <c r="J22" i="57" s="1"/>
  <c r="D82" i="39"/>
  <c r="AD23" i="50"/>
  <c r="DA23" i="11"/>
  <c r="CA3" i="80"/>
  <c r="CA92" i="80" s="1"/>
  <c r="AP8" i="80"/>
  <c r="AP92" i="80"/>
  <c r="H89" i="39"/>
  <c r="T23" i="50"/>
  <c r="T23" i="54"/>
  <c r="T23" i="55" s="1"/>
  <c r="CQ23" i="11"/>
  <c r="Q23" i="50"/>
  <c r="Q23" i="54"/>
  <c r="Q23" i="55" s="1"/>
  <c r="CN23" i="11"/>
  <c r="E89" i="39"/>
  <c r="AE21" i="50"/>
  <c r="DB21" i="11"/>
  <c r="AJ20" i="50"/>
  <c r="DG20" i="11"/>
  <c r="E18" i="50"/>
  <c r="E18" i="67" s="1"/>
  <c r="CB18" i="11"/>
  <c r="E18" i="54"/>
  <c r="E18" i="57" s="1"/>
  <c r="AI21" i="50"/>
  <c r="DF21" i="11"/>
  <c r="CE21" i="11"/>
  <c r="H21" i="54"/>
  <c r="H21" i="57" s="1"/>
  <c r="H21" i="50"/>
  <c r="AY17" i="11"/>
  <c r="CI22" i="11"/>
  <c r="L22" i="50"/>
  <c r="L22" i="54"/>
  <c r="L22" i="57" s="1"/>
  <c r="K90" i="39"/>
  <c r="W24" i="50"/>
  <c r="W24" i="54"/>
  <c r="CT24" i="11"/>
  <c r="K81" i="39"/>
  <c r="W16" i="50"/>
  <c r="W16" i="54"/>
  <c r="CT16" i="11"/>
  <c r="BD8" i="96"/>
  <c r="CO3" i="96"/>
  <c r="BZ20" i="11"/>
  <c r="C20" i="50"/>
  <c r="C20" i="54"/>
  <c r="C20" i="57" s="1"/>
  <c r="Z16" i="50"/>
  <c r="Z16" i="54"/>
  <c r="BL3" i="11"/>
  <c r="CW16" i="11"/>
  <c r="N81" i="39"/>
  <c r="U23" i="50"/>
  <c r="CR23" i="11"/>
  <c r="U23" i="54"/>
  <c r="U23" i="55" s="1"/>
  <c r="I89" i="39"/>
  <c r="G86" i="39"/>
  <c r="S20" i="50"/>
  <c r="CP20" i="11"/>
  <c r="S20" i="54"/>
  <c r="S20" i="55" s="1"/>
  <c r="CZ18" i="11"/>
  <c r="AC18" i="50"/>
  <c r="CY20" i="11"/>
  <c r="AB20" i="50"/>
  <c r="C89" i="39"/>
  <c r="BM23" i="11"/>
  <c r="O23" i="50"/>
  <c r="CL23" i="11"/>
  <c r="O23" i="54"/>
  <c r="CH24" i="11"/>
  <c r="K24" i="54"/>
  <c r="K24" i="57" s="1"/>
  <c r="K24" i="50"/>
  <c r="F30" i="55"/>
  <c r="J10" i="49"/>
  <c r="J69" i="49"/>
  <c r="AL8" i="34"/>
  <c r="AX7" i="34"/>
  <c r="R35" i="67"/>
  <c r="F45" i="38"/>
  <c r="X4" i="50"/>
  <c r="X11" i="50"/>
  <c r="X183" i="50" s="1"/>
  <c r="X27" i="67"/>
  <c r="L26" i="38"/>
  <c r="AA11" i="34"/>
  <c r="CU4" i="11"/>
  <c r="CU109" i="11" s="1"/>
  <c r="BJ12" i="11"/>
  <c r="CU12" i="11" s="1"/>
  <c r="BJ109" i="11"/>
  <c r="I28" i="56"/>
  <c r="I28" i="67"/>
  <c r="O108" i="39"/>
  <c r="R108" i="39" s="1"/>
  <c r="AF7" i="60"/>
  <c r="U23" i="34"/>
  <c r="R9" i="49" s="1"/>
  <c r="Q20" i="54"/>
  <c r="E86" i="39"/>
  <c r="CN20" i="11"/>
  <c r="Q20" i="50"/>
  <c r="E24" i="54"/>
  <c r="E24" i="57" s="1"/>
  <c r="CB24" i="11"/>
  <c r="E24" i="50"/>
  <c r="I22" i="50"/>
  <c r="CF22" i="11"/>
  <c r="I22" i="54"/>
  <c r="I22" i="57" s="1"/>
  <c r="G96" i="58"/>
  <c r="S29" i="57"/>
  <c r="S29" i="56" s="1"/>
  <c r="G28" i="59" s="1"/>
  <c r="W4" i="50"/>
  <c r="W11" i="50"/>
  <c r="W183" i="50" s="1"/>
  <c r="K26" i="38"/>
  <c r="W27" i="67"/>
  <c r="CT4" i="11"/>
  <c r="CT109" i="11" s="1"/>
  <c r="Z11" i="34"/>
  <c r="BI109" i="11"/>
  <c r="BI12" i="11"/>
  <c r="CT12" i="11" s="1"/>
  <c r="AE34" i="56"/>
  <c r="AE34" i="67"/>
  <c r="AI10" i="49"/>
  <c r="AI69" i="49"/>
  <c r="S30" i="57"/>
  <c r="S30" i="56" s="1"/>
  <c r="G30" i="59" s="1"/>
  <c r="G97" i="58"/>
  <c r="J44" i="38"/>
  <c r="V34" i="67"/>
  <c r="CK34" i="11"/>
  <c r="M39" i="94"/>
  <c r="J40" i="94" s="1"/>
  <c r="E40" i="94" s="1"/>
  <c r="AH34" i="56"/>
  <c r="AH34" i="67"/>
  <c r="AE27" i="56"/>
  <c r="AE27" i="67"/>
  <c r="J11" i="50"/>
  <c r="J183" i="50" s="1"/>
  <c r="J4" i="50"/>
  <c r="J27" i="67"/>
  <c r="AG34" i="56"/>
  <c r="AG34" i="67"/>
  <c r="BF12" i="11"/>
  <c r="CQ12" i="11" s="1"/>
  <c r="BF109" i="11"/>
  <c r="CQ4" i="11"/>
  <c r="CQ109" i="11" s="1"/>
  <c r="W11" i="34"/>
  <c r="L32" i="38"/>
  <c r="X31" i="67"/>
  <c r="AT183" i="11"/>
  <c r="CE11" i="11"/>
  <c r="H11" i="50"/>
  <c r="H183" i="50" s="1"/>
  <c r="H4" i="50"/>
  <c r="H27" i="56"/>
  <c r="H27" i="67"/>
  <c r="AF36" i="56"/>
  <c r="AF36" i="67"/>
  <c r="AG29" i="56"/>
  <c r="AG29" i="67"/>
  <c r="AG27" i="56"/>
  <c r="AG27" i="67"/>
  <c r="I11" i="50"/>
  <c r="I183" i="50" s="1"/>
  <c r="I4" i="50"/>
  <c r="I27" i="67"/>
  <c r="AB34" i="56"/>
  <c r="AB34" i="67"/>
  <c r="N30" i="50"/>
  <c r="N30" i="67" s="1"/>
  <c r="B30" i="67"/>
  <c r="I7" i="60"/>
  <c r="AT7" i="34"/>
  <c r="AH8" i="34"/>
  <c r="K23" i="34"/>
  <c r="H9" i="49" s="1"/>
  <c r="AE36" i="56"/>
  <c r="AE36" i="67"/>
  <c r="Q30" i="54"/>
  <c r="Q4" i="54" s="1"/>
  <c r="Q12" i="54" s="1"/>
  <c r="E98" i="58"/>
  <c r="Q31" i="57"/>
  <c r="Q31" i="56" s="1"/>
  <c r="E32" i="59" s="1"/>
  <c r="J43" i="38"/>
  <c r="V28" i="67"/>
  <c r="X28" i="57"/>
  <c r="X28" i="56" s="1"/>
  <c r="L43" i="59" s="1"/>
  <c r="L104" i="58"/>
  <c r="H28" i="67"/>
  <c r="H28" i="56"/>
  <c r="O106" i="39"/>
  <c r="R106" i="39" s="1"/>
  <c r="Z27" i="55"/>
  <c r="Z27" i="57"/>
  <c r="Z27" i="56" s="1"/>
  <c r="N95" i="58"/>
  <c r="Z4" i="54"/>
  <c r="Z12" i="54" s="1"/>
  <c r="AE28" i="56"/>
  <c r="AE28" i="67"/>
  <c r="AB31" i="56"/>
  <c r="AB31" i="67"/>
  <c r="AH7" i="60"/>
  <c r="L23" i="34"/>
  <c r="I9" i="49" s="1"/>
  <c r="B22" i="50"/>
  <c r="BY22" i="11"/>
  <c r="B22" i="54"/>
  <c r="AZ22" i="11"/>
  <c r="D22" i="54"/>
  <c r="D22" i="57" s="1"/>
  <c r="D22" i="50"/>
  <c r="CA22" i="11"/>
  <c r="T18" i="50"/>
  <c r="H83" i="39"/>
  <c r="T18" i="54"/>
  <c r="T18" i="55" s="1"/>
  <c r="CQ18" i="11"/>
  <c r="AE22" i="50"/>
  <c r="DB22" i="11"/>
  <c r="AJ18" i="50"/>
  <c r="DG18" i="11"/>
  <c r="CE17" i="11"/>
  <c r="H17" i="50"/>
  <c r="H17" i="54"/>
  <c r="H17" i="57" s="1"/>
  <c r="G21" i="50"/>
  <c r="CD21" i="11"/>
  <c r="G21" i="54"/>
  <c r="G21" i="57" s="1"/>
  <c r="CJ24" i="11"/>
  <c r="M24" i="54"/>
  <c r="M24" i="57" s="1"/>
  <c r="M24" i="50"/>
  <c r="CF23" i="11"/>
  <c r="I23" i="50"/>
  <c r="I23" i="54"/>
  <c r="I23" i="57" s="1"/>
  <c r="CT21" i="11"/>
  <c r="K87" i="39"/>
  <c r="W21" i="50"/>
  <c r="W21" i="54"/>
  <c r="R20" i="50"/>
  <c r="F86" i="39"/>
  <c r="CO20" i="11"/>
  <c r="R20" i="54"/>
  <c r="R20" i="55" s="1"/>
  <c r="BZ18" i="11"/>
  <c r="C18" i="50"/>
  <c r="C18" i="54"/>
  <c r="C18" i="57" s="1"/>
  <c r="DC21" i="11"/>
  <c r="AF21" i="50"/>
  <c r="Z23" i="50"/>
  <c r="CW23" i="11"/>
  <c r="N89" i="39"/>
  <c r="Z23" i="54"/>
  <c r="Z23" i="55" s="1"/>
  <c r="CU23" i="11"/>
  <c r="X23" i="50"/>
  <c r="X23" i="54"/>
  <c r="L89" i="39"/>
  <c r="X24" i="50"/>
  <c r="CU24" i="11"/>
  <c r="L90" i="39"/>
  <c r="X24" i="54"/>
  <c r="X24" i="55" s="1"/>
  <c r="CR3" i="96"/>
  <c r="BG8" i="96"/>
  <c r="G81" i="39"/>
  <c r="CP16" i="11"/>
  <c r="S16" i="50"/>
  <c r="S16" i="54"/>
  <c r="AC21" i="50"/>
  <c r="CZ21" i="11"/>
  <c r="M89" i="39"/>
  <c r="Y23" i="50"/>
  <c r="CV23" i="11"/>
  <c r="Y23" i="54"/>
  <c r="Y23" i="55" s="1"/>
  <c r="CH17" i="11"/>
  <c r="K17" i="54"/>
  <c r="K17" i="57" s="1"/>
  <c r="K17" i="50"/>
  <c r="F44" i="38"/>
  <c r="R34" i="67"/>
  <c r="D45" i="38"/>
  <c r="P35" i="67"/>
  <c r="G27" i="57"/>
  <c r="G4" i="57" s="1"/>
  <c r="G4" i="54"/>
  <c r="G12" i="54" s="1"/>
  <c r="I28" i="38"/>
  <c r="U29" i="67"/>
  <c r="J36" i="56"/>
  <c r="J36" i="67"/>
  <c r="AC27" i="67"/>
  <c r="AC27" i="56"/>
  <c r="AY12" i="11"/>
  <c r="CJ12" i="11" s="1"/>
  <c r="P11" i="34"/>
  <c r="CJ4" i="11"/>
  <c r="CJ109" i="11" s="1"/>
  <c r="AY109" i="11"/>
  <c r="N97" i="58"/>
  <c r="Z30" i="57"/>
  <c r="Z30" i="56" s="1"/>
  <c r="N30" i="59" s="1"/>
  <c r="CX29" i="11"/>
  <c r="N37" i="94"/>
  <c r="K38" i="94" s="1"/>
  <c r="F38" i="94" s="1"/>
  <c r="CK36" i="11"/>
  <c r="M47" i="94"/>
  <c r="J48" i="94" s="1"/>
  <c r="E48" i="94" s="1"/>
  <c r="B36" i="57"/>
  <c r="N36" i="54"/>
  <c r="AA8" i="49"/>
  <c r="O10" i="49"/>
  <c r="O69" i="49"/>
  <c r="AM7" i="60"/>
  <c r="R31" i="57"/>
  <c r="R31" i="56" s="1"/>
  <c r="F32" i="59" s="1"/>
  <c r="F98" i="58"/>
  <c r="Y34" i="67"/>
  <c r="M44" i="38"/>
  <c r="N28" i="50"/>
  <c r="N28" i="67" s="1"/>
  <c r="B28" i="67"/>
  <c r="AB23" i="34"/>
  <c r="J16" i="50"/>
  <c r="AV3" i="11"/>
  <c r="J16" i="54"/>
  <c r="CG16" i="11"/>
  <c r="CE22" i="11"/>
  <c r="H22" i="54"/>
  <c r="H22" i="57" s="1"/>
  <c r="H22" i="50"/>
  <c r="CO24" i="11"/>
  <c r="R24" i="50"/>
  <c r="F90" i="39"/>
  <c r="R24" i="54"/>
  <c r="X22" i="54"/>
  <c r="X22" i="55" s="1"/>
  <c r="X22" i="50"/>
  <c r="L88" i="39"/>
  <c r="CU22" i="11"/>
  <c r="BG92" i="80"/>
  <c r="CR3" i="80"/>
  <c r="CR92" i="80" s="1"/>
  <c r="BG8" i="80"/>
  <c r="DE22" i="11"/>
  <c r="AH22" i="50"/>
  <c r="CV3" i="96"/>
  <c r="BK8" i="96"/>
  <c r="K22" i="54"/>
  <c r="K22" i="57" s="1"/>
  <c r="K22" i="50"/>
  <c r="CH22" i="11"/>
  <c r="N104" i="58"/>
  <c r="Z28" i="57"/>
  <c r="Z28" i="56" s="1"/>
  <c r="N43" i="59" s="1"/>
  <c r="AI28" i="56"/>
  <c r="AI28" i="67"/>
  <c r="C34" i="56"/>
  <c r="C4" i="95"/>
  <c r="AP2" i="34"/>
  <c r="AD7" i="34"/>
  <c r="AE8" i="34" s="1"/>
  <c r="U31" i="57"/>
  <c r="U31" i="56" s="1"/>
  <c r="I32" i="59" s="1"/>
  <c r="I98" i="58"/>
  <c r="M36" i="56"/>
  <c r="M36" i="67"/>
  <c r="H30" i="55"/>
  <c r="AJ31" i="56"/>
  <c r="AJ31" i="67"/>
  <c r="F36" i="56"/>
  <c r="F36" i="67"/>
  <c r="L31" i="55"/>
  <c r="I36" i="55"/>
  <c r="AP109" i="11"/>
  <c r="CA4" i="11"/>
  <c r="CA109" i="11" s="1"/>
  <c r="G11" i="34"/>
  <c r="AP12" i="11"/>
  <c r="CA12" i="11" s="1"/>
  <c r="K28" i="56"/>
  <c r="K28" i="67"/>
  <c r="AJ7" i="60"/>
  <c r="AJ8" i="60" s="1"/>
  <c r="L30" i="56"/>
  <c r="L30" i="67"/>
  <c r="B35" i="56"/>
  <c r="N35" i="57"/>
  <c r="K96" i="58"/>
  <c r="W29" i="57"/>
  <c r="W29" i="56" s="1"/>
  <c r="K28" i="59" s="1"/>
  <c r="J95" i="58"/>
  <c r="V4" i="54"/>
  <c r="V12" i="54" s="1"/>
  <c r="V27" i="57"/>
  <c r="V27" i="56" s="1"/>
  <c r="AF34" i="56"/>
  <c r="AF34" i="67"/>
  <c r="Y31" i="57"/>
  <c r="Y31" i="56" s="1"/>
  <c r="M32" i="59" s="1"/>
  <c r="M98" i="58"/>
  <c r="CC11" i="11"/>
  <c r="AR183" i="11"/>
  <c r="L34" i="55"/>
  <c r="Q2" i="60"/>
  <c r="E7" i="60"/>
  <c r="AB69" i="49"/>
  <c r="AB10" i="49"/>
  <c r="AS18" i="34"/>
  <c r="AG23" i="34"/>
  <c r="AD9" i="49" s="1"/>
  <c r="AC31" i="56"/>
  <c r="AC31" i="67"/>
  <c r="Y28" i="55"/>
  <c r="Y4" i="55" s="1"/>
  <c r="M34" i="55"/>
  <c r="L46" i="38"/>
  <c r="X36" i="67"/>
  <c r="E36" i="55"/>
  <c r="P11" i="50"/>
  <c r="P183" i="50" s="1"/>
  <c r="P4" i="50"/>
  <c r="P27" i="67"/>
  <c r="D26" i="38"/>
  <c r="AF29" i="56"/>
  <c r="AF29" i="67"/>
  <c r="AG31" i="56"/>
  <c r="AG31" i="67"/>
  <c r="J7" i="60"/>
  <c r="O23" i="34"/>
  <c r="L9" i="49" s="1"/>
  <c r="AT19" i="34"/>
  <c r="W10" i="49"/>
  <c r="W69" i="49"/>
  <c r="J19" i="50"/>
  <c r="J19" i="54"/>
  <c r="J19" i="57" s="1"/>
  <c r="CG19" i="11"/>
  <c r="AZ17" i="11"/>
  <c r="BY17" i="11"/>
  <c r="B17" i="54"/>
  <c r="B17" i="55" s="1"/>
  <c r="B17" i="50"/>
  <c r="DA3" i="80"/>
  <c r="DA92" i="80" s="1"/>
  <c r="BP8" i="80"/>
  <c r="BP92" i="80"/>
  <c r="DD16" i="11"/>
  <c r="BS3" i="11"/>
  <c r="AG16" i="50"/>
  <c r="CQ16" i="11"/>
  <c r="T16" i="50"/>
  <c r="H81" i="39"/>
  <c r="T16" i="54"/>
  <c r="AE20" i="50"/>
  <c r="DB20" i="11"/>
  <c r="CE23" i="11"/>
  <c r="H23" i="54"/>
  <c r="H23" i="57" s="1"/>
  <c r="H23" i="50"/>
  <c r="AZ17" i="96"/>
  <c r="AX3" i="96"/>
  <c r="R21" i="54"/>
  <c r="R21" i="55" s="1"/>
  <c r="R21" i="50"/>
  <c r="F87" i="39"/>
  <c r="CO21" i="11"/>
  <c r="CU3" i="96"/>
  <c r="BJ8" i="96"/>
  <c r="U18" i="54"/>
  <c r="CR18" i="11"/>
  <c r="U18" i="50"/>
  <c r="I83" i="39"/>
  <c r="CP3" i="96"/>
  <c r="BE8" i="96"/>
  <c r="CY24" i="11"/>
  <c r="AB24" i="50"/>
  <c r="AH23" i="50"/>
  <c r="DE23" i="11"/>
  <c r="J83" i="39"/>
  <c r="V18" i="54"/>
  <c r="V18" i="55" s="1"/>
  <c r="V18" i="50"/>
  <c r="CS18" i="11"/>
  <c r="BA8" i="80"/>
  <c r="BM3" i="80"/>
  <c r="CL3" i="80"/>
  <c r="CL92" i="80" s="1"/>
  <c r="BA92" i="80"/>
  <c r="BA17" i="11"/>
  <c r="BA3" i="96"/>
  <c r="BM17" i="96"/>
  <c r="CV22" i="11"/>
  <c r="Y22" i="54"/>
  <c r="Y22" i="50"/>
  <c r="M88" i="39"/>
  <c r="F16" i="54"/>
  <c r="F16" i="55" s="1"/>
  <c r="CC16" i="11"/>
  <c r="F16" i="50"/>
  <c r="AR3" i="11"/>
  <c r="AH21" i="50"/>
  <c r="DE21" i="11"/>
  <c r="F24" i="54"/>
  <c r="F24" i="57" s="1"/>
  <c r="F24" i="50"/>
  <c r="CC24" i="11"/>
  <c r="F17" i="50"/>
  <c r="CC17" i="11"/>
  <c r="F17" i="54"/>
  <c r="F17" i="57" s="1"/>
  <c r="CH18" i="11"/>
  <c r="K18" i="50"/>
  <c r="K18" i="54"/>
  <c r="K18" i="57" s="1"/>
  <c r="CS3" i="96"/>
  <c r="BH8" i="96"/>
  <c r="J31" i="55"/>
  <c r="AA31" i="50"/>
  <c r="AA31" i="67" s="1"/>
  <c r="C32" i="38"/>
  <c r="O31" i="67"/>
  <c r="R30" i="57"/>
  <c r="R30" i="56" s="1"/>
  <c r="F30" i="59" s="1"/>
  <c r="F97" i="58"/>
  <c r="D107" i="58"/>
  <c r="P36" i="57"/>
  <c r="P36" i="56" s="1"/>
  <c r="D46" i="59" s="1"/>
  <c r="E45" i="38"/>
  <c r="Q35" i="67"/>
  <c r="L106" i="58"/>
  <c r="X35" i="57"/>
  <c r="X35" i="56" s="1"/>
  <c r="L45" i="59" s="1"/>
  <c r="L45" i="38"/>
  <c r="X35" i="67"/>
  <c r="E29" i="56"/>
  <c r="E29" i="67"/>
  <c r="L28" i="56"/>
  <c r="L28" i="67"/>
  <c r="C4" i="54"/>
  <c r="C12" i="54" s="1"/>
  <c r="C29" i="57"/>
  <c r="C29" i="56" s="1"/>
  <c r="C29" i="55"/>
  <c r="M37" i="94"/>
  <c r="J38" i="94" s="1"/>
  <c r="E38" i="94" s="1"/>
  <c r="CK29" i="11"/>
  <c r="N27" i="54"/>
  <c r="C27" i="57"/>
  <c r="C27" i="56" s="1"/>
  <c r="AO183" i="11"/>
  <c r="BZ11" i="11"/>
  <c r="J20" i="50"/>
  <c r="CG20" i="11"/>
  <c r="J20" i="54"/>
  <c r="J20" i="57" s="1"/>
  <c r="B16" i="54"/>
  <c r="B16" i="55" s="1"/>
  <c r="BY16" i="11"/>
  <c r="B16" i="50"/>
  <c r="AN3" i="11"/>
  <c r="AZ16" i="11"/>
  <c r="P16" i="54"/>
  <c r="P16" i="50"/>
  <c r="D81" i="39"/>
  <c r="CM16" i="11"/>
  <c r="DG19" i="11"/>
  <c r="AJ19" i="50"/>
  <c r="DF20" i="11"/>
  <c r="AI20" i="50"/>
  <c r="M19" i="54"/>
  <c r="M19" i="57" s="1"/>
  <c r="M19" i="50"/>
  <c r="CJ19" i="11"/>
  <c r="BZ19" i="11"/>
  <c r="C19" i="50"/>
  <c r="C19" i="54"/>
  <c r="C19" i="57" s="1"/>
  <c r="BL8" i="96"/>
  <c r="CW3" i="96"/>
  <c r="U22" i="50"/>
  <c r="I88" i="39"/>
  <c r="U22" i="54"/>
  <c r="CR22" i="11"/>
  <c r="BT8" i="80"/>
  <c r="DE3" i="80"/>
  <c r="DE92" i="80" s="1"/>
  <c r="BT92" i="80"/>
  <c r="CL21" i="11"/>
  <c r="BM21" i="11"/>
  <c r="C87" i="39"/>
  <c r="O21" i="50"/>
  <c r="O21" i="54"/>
  <c r="AH28" i="56"/>
  <c r="AH28" i="67"/>
  <c r="Z69" i="49"/>
  <c r="Z10" i="49"/>
  <c r="Q34" i="57"/>
  <c r="Q34" i="56" s="1"/>
  <c r="E44" i="59" s="1"/>
  <c r="E105" i="58"/>
  <c r="I43" i="38"/>
  <c r="U28" i="67"/>
  <c r="J97" i="58"/>
  <c r="V30" i="57"/>
  <c r="V30" i="56" s="1"/>
  <c r="J30" i="59" s="1"/>
  <c r="L44" i="38"/>
  <c r="X34" i="67"/>
  <c r="Y27" i="57"/>
  <c r="M95" i="58"/>
  <c r="Y4" i="54"/>
  <c r="Y12" i="54" s="1"/>
  <c r="AD34" i="56"/>
  <c r="AD34" i="67"/>
  <c r="G34" i="55"/>
  <c r="AQ2" i="34"/>
  <c r="AK23" i="34"/>
  <c r="AH9" i="49" s="1"/>
  <c r="AW18" i="34"/>
  <c r="BY4" i="11"/>
  <c r="BY109" i="11" s="1"/>
  <c r="E11" i="34"/>
  <c r="AN12" i="11"/>
  <c r="BY12" i="11" s="1"/>
  <c r="AZ4" i="11"/>
  <c r="AN109" i="11"/>
  <c r="W23" i="34"/>
  <c r="T9" i="49" s="1"/>
  <c r="H29" i="56"/>
  <c r="H29" i="67"/>
  <c r="C36" i="56"/>
  <c r="C36" i="67"/>
  <c r="G32" i="38"/>
  <c r="S31" i="67"/>
  <c r="CN11" i="11"/>
  <c r="BC183" i="11"/>
  <c r="I44" i="38"/>
  <c r="U34" i="67"/>
  <c r="H31" i="55"/>
  <c r="D32" i="38"/>
  <c r="P31" i="67"/>
  <c r="Z34" i="67"/>
  <c r="N44" i="38"/>
  <c r="F31" i="55"/>
  <c r="AA31" i="54"/>
  <c r="H98" i="58"/>
  <c r="T31" i="57"/>
  <c r="T31" i="56" s="1"/>
  <c r="H32" i="59" s="1"/>
  <c r="D36" i="55"/>
  <c r="X7" i="60"/>
  <c r="F7" i="60"/>
  <c r="E96" i="58"/>
  <c r="Q29" i="57"/>
  <c r="Q29" i="56" s="1"/>
  <c r="E28" i="59" s="1"/>
  <c r="H11" i="34"/>
  <c r="CB4" i="11"/>
  <c r="CB109" i="11" s="1"/>
  <c r="AQ12" i="11"/>
  <c r="CB12" i="11" s="1"/>
  <c r="AQ109" i="11"/>
  <c r="E27" i="57"/>
  <c r="E4" i="57" s="1"/>
  <c r="E4" i="54"/>
  <c r="E12" i="54" s="1"/>
  <c r="Z35" i="67"/>
  <c r="N45" i="38"/>
  <c r="AA28" i="50"/>
  <c r="AA28" i="67" s="1"/>
  <c r="O28" i="67"/>
  <c r="C43" i="38"/>
  <c r="AC23" i="34"/>
  <c r="Z9" i="49" s="1"/>
  <c r="S28" i="67"/>
  <c r="G43" i="38"/>
  <c r="W36" i="67"/>
  <c r="K46" i="38"/>
  <c r="H34" i="55"/>
  <c r="Z31" i="67"/>
  <c r="N32" i="38"/>
  <c r="AI31" i="56"/>
  <c r="AI31" i="67"/>
  <c r="O105" i="39"/>
  <c r="R105" i="39" s="1"/>
  <c r="B23" i="54"/>
  <c r="BY23" i="11"/>
  <c r="B23" i="50"/>
  <c r="AZ23" i="11"/>
  <c r="BB8" i="96"/>
  <c r="CM3" i="96"/>
  <c r="AD18" i="50"/>
  <c r="DA18" i="11"/>
  <c r="D23" i="54"/>
  <c r="D23" i="57" s="1"/>
  <c r="CA23" i="11"/>
  <c r="D23" i="50"/>
  <c r="CQ19" i="11"/>
  <c r="H85" i="39"/>
  <c r="T19" i="54"/>
  <c r="T19" i="55" s="1"/>
  <c r="T19" i="50"/>
  <c r="CN21" i="11"/>
  <c r="Q21" i="54"/>
  <c r="E87" i="39"/>
  <c r="Q21" i="50"/>
  <c r="DB19" i="11"/>
  <c r="AE19" i="50"/>
  <c r="AI19" i="50"/>
  <c r="DF19" i="11"/>
  <c r="H18" i="50"/>
  <c r="H18" i="67" s="1"/>
  <c r="CE18" i="11"/>
  <c r="H18" i="54"/>
  <c r="H18" i="57" s="1"/>
  <c r="I24" i="54"/>
  <c r="I24" i="57" s="1"/>
  <c r="CF24" i="11"/>
  <c r="I24" i="50"/>
  <c r="W18" i="54"/>
  <c r="W18" i="55" s="1"/>
  <c r="W18" i="50"/>
  <c r="CT18" i="11"/>
  <c r="K83" i="39"/>
  <c r="BD17" i="11"/>
  <c r="DC18" i="11"/>
  <c r="AF18" i="50"/>
  <c r="CW24" i="11"/>
  <c r="Z24" i="54"/>
  <c r="Z24" i="55" s="1"/>
  <c r="N90" i="39"/>
  <c r="Z24" i="50"/>
  <c r="BL8" i="80"/>
  <c r="CW3" i="80"/>
  <c r="CW92" i="80" s="1"/>
  <c r="BL92" i="80"/>
  <c r="AC16" i="50"/>
  <c r="CZ16" i="11"/>
  <c r="DE19" i="11"/>
  <c r="AH19" i="50"/>
  <c r="M83" i="39"/>
  <c r="Y18" i="50"/>
  <c r="CV18" i="11"/>
  <c r="Y18" i="54"/>
  <c r="Y18" i="55" s="1"/>
  <c r="H4" i="54"/>
  <c r="H12" i="54" s="1"/>
  <c r="H36" i="57"/>
  <c r="H36" i="56" s="1"/>
  <c r="V69" i="49"/>
  <c r="V10" i="49"/>
  <c r="M31" i="56"/>
  <c r="M31" i="67"/>
  <c r="F46" i="38"/>
  <c r="R36" i="67"/>
  <c r="W30" i="67"/>
  <c r="K30" i="38"/>
  <c r="N47" i="94"/>
  <c r="K48" i="94" s="1"/>
  <c r="F48" i="94" s="1"/>
  <c r="CX36" i="11"/>
  <c r="U7" i="60"/>
  <c r="AA35" i="54"/>
  <c r="CQ3" i="96"/>
  <c r="BF8" i="96"/>
  <c r="M23" i="54"/>
  <c r="M23" i="57" s="1"/>
  <c r="M23" i="50"/>
  <c r="CJ23" i="11"/>
  <c r="Y19" i="50"/>
  <c r="CV19" i="11"/>
  <c r="M85" i="39"/>
  <c r="Y19" i="54"/>
  <c r="AJ27" i="56"/>
  <c r="AJ27" i="67"/>
  <c r="I35" i="55"/>
  <c r="AL23" i="34"/>
  <c r="AX18" i="34"/>
  <c r="G30" i="38"/>
  <c r="S30" i="67"/>
  <c r="W28" i="67"/>
  <c r="K43" i="38"/>
  <c r="E34" i="67"/>
  <c r="E34" i="56"/>
  <c r="AJ35" i="56"/>
  <c r="AJ35" i="67"/>
  <c r="Z29" i="57"/>
  <c r="Z29" i="56" s="1"/>
  <c r="N28" i="59" s="1"/>
  <c r="N96" i="58"/>
  <c r="J4" i="54"/>
  <c r="J12" i="54" s="1"/>
  <c r="J27" i="57"/>
  <c r="J4" i="57" s="1"/>
  <c r="AX183" i="11"/>
  <c r="CI11" i="11"/>
  <c r="L4" i="50"/>
  <c r="L11" i="50"/>
  <c r="L183" i="50" s="1"/>
  <c r="L27" i="67"/>
  <c r="AB28" i="56"/>
  <c r="AB28" i="67"/>
  <c r="C31" i="67"/>
  <c r="C31" i="56"/>
  <c r="P10" i="49"/>
  <c r="P69" i="49"/>
  <c r="G106" i="58"/>
  <c r="S35" i="57"/>
  <c r="S35" i="56" s="1"/>
  <c r="G45" i="59" s="1"/>
  <c r="K98" i="58"/>
  <c r="W31" i="57"/>
  <c r="W31" i="56" s="1"/>
  <c r="K32" i="59" s="1"/>
  <c r="S69" i="49"/>
  <c r="S10" i="49"/>
  <c r="R28" i="55"/>
  <c r="R4" i="55" s="1"/>
  <c r="F104" i="58"/>
  <c r="R28" i="57"/>
  <c r="R28" i="56" s="1"/>
  <c r="F43" i="59" s="1"/>
  <c r="I92" i="39"/>
  <c r="BN4" i="96"/>
  <c r="BO30" i="96"/>
  <c r="BN11" i="96"/>
  <c r="CY11" i="96" s="1"/>
  <c r="BN30" i="11"/>
  <c r="J28" i="56"/>
  <c r="I4" i="54"/>
  <c r="I12" i="54" s="1"/>
  <c r="I27" i="57"/>
  <c r="I4" i="57" s="1"/>
  <c r="CK30" i="11"/>
  <c r="M41" i="94"/>
  <c r="J42" i="94" s="1"/>
  <c r="E42" i="94" s="1"/>
  <c r="F69" i="49"/>
  <c r="F10" i="49"/>
  <c r="F9" i="49"/>
  <c r="H69" i="49"/>
  <c r="H10" i="49"/>
  <c r="T23" i="34"/>
  <c r="Q9" i="49" s="1"/>
  <c r="Q31" i="55"/>
  <c r="J104" i="58"/>
  <c r="V28" i="57"/>
  <c r="V28" i="56" s="1"/>
  <c r="J43" i="59" s="1"/>
  <c r="X28" i="55"/>
  <c r="X4" i="55" s="1"/>
  <c r="L43" i="38"/>
  <c r="X28" i="67"/>
  <c r="D105" i="58"/>
  <c r="P34" i="57"/>
  <c r="P34" i="56" s="1"/>
  <c r="D44" i="59" s="1"/>
  <c r="BL109" i="11"/>
  <c r="CW4" i="11"/>
  <c r="CW109" i="11" s="1"/>
  <c r="AC11" i="34"/>
  <c r="BL12" i="11"/>
  <c r="CW12" i="11" s="1"/>
  <c r="M28" i="38"/>
  <c r="Y29" i="67"/>
  <c r="F28" i="56"/>
  <c r="F28" i="67"/>
  <c r="L7" i="60"/>
  <c r="AM8" i="34"/>
  <c r="AY7" i="34"/>
  <c r="B183" i="11"/>
  <c r="AD35" i="56"/>
  <c r="AD35" i="67"/>
  <c r="J17" i="54"/>
  <c r="J17" i="57" s="1"/>
  <c r="J17" i="50"/>
  <c r="CG17" i="11"/>
  <c r="D21" i="50"/>
  <c r="CA21" i="11"/>
  <c r="D21" i="54"/>
  <c r="D21" i="57" s="1"/>
  <c r="BC8" i="96"/>
  <c r="CN3" i="96"/>
  <c r="AI22" i="50"/>
  <c r="DF22" i="11"/>
  <c r="AT92" i="80"/>
  <c r="AT8" i="80"/>
  <c r="CE3" i="80"/>
  <c r="CE92" i="80" s="1"/>
  <c r="M16" i="50"/>
  <c r="AY3" i="11"/>
  <c r="CJ16" i="11"/>
  <c r="M16" i="54"/>
  <c r="M16" i="55" s="1"/>
  <c r="CI18" i="11"/>
  <c r="L18" i="50"/>
  <c r="L18" i="67" s="1"/>
  <c r="L18" i="54"/>
  <c r="L18" i="57" s="1"/>
  <c r="C21" i="50"/>
  <c r="BZ21" i="11"/>
  <c r="C21" i="54"/>
  <c r="C21" i="57" s="1"/>
  <c r="BR8" i="80"/>
  <c r="DC3" i="80"/>
  <c r="DC92" i="80" s="1"/>
  <c r="BR92" i="80"/>
  <c r="BG17" i="11"/>
  <c r="CZ22" i="11"/>
  <c r="AC22" i="50"/>
  <c r="AH24" i="50"/>
  <c r="DE24" i="11"/>
  <c r="O24" i="54"/>
  <c r="O24" i="50"/>
  <c r="C90" i="39"/>
  <c r="CL24" i="11"/>
  <c r="BM24" i="11"/>
  <c r="P35" i="55"/>
  <c r="P35" i="57"/>
  <c r="P35" i="56" s="1"/>
  <c r="D45" i="59" s="1"/>
  <c r="D106" i="58"/>
  <c r="G27" i="55"/>
  <c r="G27" i="56"/>
  <c r="G4" i="50"/>
  <c r="G27" i="67"/>
  <c r="O34" i="57"/>
  <c r="C105" i="58"/>
  <c r="AA34" i="54"/>
  <c r="M4" i="50"/>
  <c r="M11" i="50"/>
  <c r="M183" i="50" s="1"/>
  <c r="M27" i="67"/>
  <c r="N30" i="38"/>
  <c r="Z30" i="67"/>
  <c r="AD2" i="60"/>
  <c r="R7" i="60"/>
  <c r="G28" i="55"/>
  <c r="AH31" i="56"/>
  <c r="AH31" i="67"/>
  <c r="AF27" i="56"/>
  <c r="AF27" i="67"/>
  <c r="M105" i="58"/>
  <c r="Y34" i="57"/>
  <c r="Y34" i="56" s="1"/>
  <c r="M44" i="59" s="1"/>
  <c r="T30" i="67"/>
  <c r="H30" i="38"/>
  <c r="D18" i="50"/>
  <c r="CA18" i="11"/>
  <c r="D18" i="54"/>
  <c r="D18" i="57" s="1"/>
  <c r="CB3" i="80"/>
  <c r="CB92" i="80" s="1"/>
  <c r="AQ8" i="80"/>
  <c r="AQ92" i="80"/>
  <c r="L19" i="50"/>
  <c r="L19" i="67" s="1"/>
  <c r="L19" i="54"/>
  <c r="L19" i="57" s="1"/>
  <c r="CI19" i="11"/>
  <c r="BN17" i="11"/>
  <c r="V20" i="54"/>
  <c r="V20" i="55" s="1"/>
  <c r="V20" i="50"/>
  <c r="J86" i="39"/>
  <c r="CS20" i="11"/>
  <c r="N12" i="49"/>
  <c r="X29" i="57"/>
  <c r="X29" i="56" s="1"/>
  <c r="L28" i="59" s="1"/>
  <c r="L96" i="58"/>
  <c r="D29" i="55"/>
  <c r="C5" i="95"/>
  <c r="AP3" i="34"/>
  <c r="E43" i="38"/>
  <c r="Q28" i="67"/>
  <c r="U11" i="34"/>
  <c r="CO4" i="11"/>
  <c r="CO109" i="11" s="1"/>
  <c r="BD12" i="11"/>
  <c r="CO12" i="11" s="1"/>
  <c r="BD109" i="11"/>
  <c r="W34" i="57"/>
  <c r="W34" i="56" s="1"/>
  <c r="K44" i="59" s="1"/>
  <c r="K105" i="58"/>
  <c r="L31" i="56"/>
  <c r="L31" i="67"/>
  <c r="N31" i="54"/>
  <c r="B31" i="57"/>
  <c r="B31" i="56" s="1"/>
  <c r="D4" i="54"/>
  <c r="D12" i="54" s="1"/>
  <c r="D27" i="57"/>
  <c r="D4" i="57" s="1"/>
  <c r="Y10" i="49"/>
  <c r="Y69" i="49"/>
  <c r="Y9" i="49"/>
  <c r="AC35" i="56"/>
  <c r="AC35" i="67"/>
  <c r="L30" i="55"/>
  <c r="S4" i="54"/>
  <c r="S12" i="54" s="1"/>
  <c r="G95" i="58"/>
  <c r="S27" i="57"/>
  <c r="BH12" i="11"/>
  <c r="CS12" i="11" s="1"/>
  <c r="Y11" i="34"/>
  <c r="CS4" i="11"/>
  <c r="CS109" i="11" s="1"/>
  <c r="BH109" i="11"/>
  <c r="V4" i="50"/>
  <c r="V11" i="50"/>
  <c r="V183" i="50" s="1"/>
  <c r="J26" i="38"/>
  <c r="V27" i="67"/>
  <c r="Y31" i="67"/>
  <c r="M32" i="38"/>
  <c r="F4" i="50"/>
  <c r="F11" i="50"/>
  <c r="F183" i="50" s="1"/>
  <c r="F27" i="67"/>
  <c r="AR12" i="11"/>
  <c r="CC12" i="11" s="1"/>
  <c r="CC4" i="11"/>
  <c r="CC109" i="11" s="1"/>
  <c r="I11" i="34"/>
  <c r="AR109" i="11"/>
  <c r="L34" i="56"/>
  <c r="L34" i="67"/>
  <c r="G29" i="55"/>
  <c r="AB35" i="56"/>
  <c r="AB35" i="67"/>
  <c r="A92" i="49"/>
  <c r="L74" i="49" s="1"/>
  <c r="AE23" i="34"/>
  <c r="AB9" i="49" s="1"/>
  <c r="AD69" i="49"/>
  <c r="AD10" i="49"/>
  <c r="J30" i="56"/>
  <c r="J30" i="67"/>
  <c r="L36" i="56"/>
  <c r="L36" i="67"/>
  <c r="K36" i="56"/>
  <c r="K36" i="67"/>
  <c r="AV19" i="34"/>
  <c r="G44" i="38"/>
  <c r="S34" i="67"/>
  <c r="P27" i="55"/>
  <c r="D95" i="58"/>
  <c r="P27" i="57"/>
  <c r="D92" i="39"/>
  <c r="AI35" i="56"/>
  <c r="AI35" i="67"/>
  <c r="O7" i="60"/>
  <c r="K31" i="57"/>
  <c r="K31" i="56" s="1"/>
  <c r="K31" i="55"/>
  <c r="AA27" i="50"/>
  <c r="J23" i="54"/>
  <c r="J23" i="57" s="1"/>
  <c r="J23" i="50"/>
  <c r="CG23" i="11"/>
  <c r="B24" i="50"/>
  <c r="B24" i="54"/>
  <c r="BY24" i="11"/>
  <c r="AZ24" i="11"/>
  <c r="D83" i="39"/>
  <c r="CM18" i="11"/>
  <c r="P18" i="50"/>
  <c r="P18" i="54"/>
  <c r="P18" i="55" s="1"/>
  <c r="DA22" i="11"/>
  <c r="AD22" i="50"/>
  <c r="D17" i="50"/>
  <c r="D17" i="54"/>
  <c r="D17" i="57" s="1"/>
  <c r="CA17" i="11"/>
  <c r="BF92" i="80"/>
  <c r="BF8" i="80"/>
  <c r="CQ3" i="80"/>
  <c r="CQ92" i="80" s="1"/>
  <c r="Q16" i="54"/>
  <c r="Q16" i="55" s="1"/>
  <c r="Q16" i="50"/>
  <c r="CN16" i="11"/>
  <c r="E81" i="39"/>
  <c r="AJ23" i="50"/>
  <c r="DG23" i="11"/>
  <c r="DF3" i="80"/>
  <c r="DF92" i="80" s="1"/>
  <c r="BU8" i="80"/>
  <c r="BU92" i="80"/>
  <c r="CD3" i="80"/>
  <c r="CD92" i="80" s="1"/>
  <c r="AS92" i="80"/>
  <c r="AS8" i="80"/>
  <c r="I17" i="54"/>
  <c r="I17" i="57" s="1"/>
  <c r="CF17" i="11"/>
  <c r="I17" i="50"/>
  <c r="C17" i="50"/>
  <c r="BZ17" i="11"/>
  <c r="C17" i="54"/>
  <c r="C17" i="57" s="1"/>
  <c r="DC24" i="11"/>
  <c r="AF24" i="50"/>
  <c r="X21" i="54"/>
  <c r="X21" i="55" s="1"/>
  <c r="CU21" i="11"/>
  <c r="L87" i="39"/>
  <c r="X21" i="50"/>
  <c r="U20" i="54"/>
  <c r="U20" i="55" s="1"/>
  <c r="CR20" i="11"/>
  <c r="I86" i="39"/>
  <c r="U20" i="50"/>
  <c r="CZ20" i="11"/>
  <c r="AC20" i="50"/>
  <c r="CY22" i="11"/>
  <c r="AB22" i="50"/>
  <c r="AB19" i="50"/>
  <c r="CY19" i="11"/>
  <c r="DE18" i="11"/>
  <c r="AH18" i="50"/>
  <c r="CS16" i="11"/>
  <c r="V16" i="50"/>
  <c r="J81" i="39"/>
  <c r="V16" i="54"/>
  <c r="V16" i="55" s="1"/>
  <c r="BH3" i="11"/>
  <c r="O22" i="50"/>
  <c r="O22" i="54"/>
  <c r="O22" i="55" s="1"/>
  <c r="CL22" i="11"/>
  <c r="C88" i="39"/>
  <c r="BM22" i="11"/>
  <c r="CV3" i="80"/>
  <c r="CV92" i="80" s="1"/>
  <c r="BK92" i="80"/>
  <c r="BK8" i="80"/>
  <c r="C83" i="39"/>
  <c r="BM18" i="11"/>
  <c r="CL18" i="11"/>
  <c r="O18" i="54"/>
  <c r="O18" i="50"/>
  <c r="Y21" i="54"/>
  <c r="Y21" i="55" s="1"/>
  <c r="M87" i="39"/>
  <c r="CV21" i="11"/>
  <c r="Y21" i="50"/>
  <c r="CH3" i="80"/>
  <c r="CH92" i="80" s="1"/>
  <c r="AW92" i="80"/>
  <c r="AW8" i="80"/>
  <c r="N36" i="50"/>
  <c r="N36" i="67" s="1"/>
  <c r="G36" i="56"/>
  <c r="G36" i="67"/>
  <c r="CD11" i="11"/>
  <c r="AS183" i="11"/>
  <c r="AC28" i="56"/>
  <c r="AC28" i="67"/>
  <c r="O99" i="39"/>
  <c r="R99" i="39" s="1"/>
  <c r="R30" i="67"/>
  <c r="F30" i="38"/>
  <c r="AI29" i="56"/>
  <c r="AI29" i="67"/>
  <c r="D69" i="49"/>
  <c r="D10" i="49"/>
  <c r="H35" i="55"/>
  <c r="I107" i="58"/>
  <c r="U36" i="57"/>
  <c r="U36" i="56" s="1"/>
  <c r="I46" i="59" s="1"/>
  <c r="BY3" i="80"/>
  <c r="BY92" i="80" s="1"/>
  <c r="AN8" i="80"/>
  <c r="AZ3" i="80"/>
  <c r="AN92" i="80"/>
  <c r="CO3" i="80"/>
  <c r="CO92" i="80" s="1"/>
  <c r="BD8" i="80"/>
  <c r="BD92" i="80"/>
  <c r="CO22" i="11"/>
  <c r="R22" i="54"/>
  <c r="R22" i="50"/>
  <c r="F88" i="39"/>
  <c r="AO92" i="80"/>
  <c r="AO8" i="80"/>
  <c r="BZ3" i="80"/>
  <c r="BZ92" i="80" s="1"/>
  <c r="Z17" i="50"/>
  <c r="N82" i="39"/>
  <c r="CW17" i="11"/>
  <c r="V22" i="50"/>
  <c r="J88" i="39"/>
  <c r="CS22" i="11"/>
  <c r="V22" i="54"/>
  <c r="V22" i="55" s="1"/>
  <c r="F22" i="54"/>
  <c r="F22" i="57" s="1"/>
  <c r="CC22" i="11"/>
  <c r="F22" i="50"/>
  <c r="N39" i="94"/>
  <c r="K40" i="94" s="1"/>
  <c r="F40" i="94" s="1"/>
  <c r="CX34" i="11"/>
  <c r="U28" i="57"/>
  <c r="U28" i="56" s="1"/>
  <c r="I43" i="59" s="1"/>
  <c r="I104" i="58"/>
  <c r="CJ4" i="96"/>
  <c r="AY12" i="96"/>
  <c r="CJ12" i="96" s="1"/>
  <c r="J30" i="38"/>
  <c r="V30" i="67"/>
  <c r="L105" i="58"/>
  <c r="X34" i="57"/>
  <c r="X34" i="56" s="1"/>
  <c r="L44" i="59" s="1"/>
  <c r="AB11" i="34"/>
  <c r="BK109" i="11"/>
  <c r="CV4" i="11"/>
  <c r="CV109" i="11" s="1"/>
  <c r="BK12" i="11"/>
  <c r="CV12" i="11" s="1"/>
  <c r="M92" i="39"/>
  <c r="N34" i="50"/>
  <c r="N34" i="67" s="1"/>
  <c r="G34" i="56"/>
  <c r="G34" i="67"/>
  <c r="AY19" i="34"/>
  <c r="AK7" i="60"/>
  <c r="AK8" i="60" s="1"/>
  <c r="CK27" i="11"/>
  <c r="M33" i="94"/>
  <c r="J34" i="94" s="1"/>
  <c r="E34" i="94" s="1"/>
  <c r="AZ11" i="11"/>
  <c r="N27" i="50"/>
  <c r="B11" i="50"/>
  <c r="B183" i="50" s="1"/>
  <c r="B4" i="50"/>
  <c r="B27" i="67"/>
  <c r="AS19" i="34"/>
  <c r="M29" i="56"/>
  <c r="M29" i="67"/>
  <c r="J28" i="38"/>
  <c r="V29" i="67"/>
  <c r="AJ8" i="34"/>
  <c r="AV7" i="34"/>
  <c r="AC34" i="56"/>
  <c r="AC34" i="67"/>
  <c r="Q27" i="57"/>
  <c r="E95" i="58"/>
  <c r="I105" i="58"/>
  <c r="U34" i="57"/>
  <c r="U34" i="56" s="1"/>
  <c r="I44" i="59" s="1"/>
  <c r="P31" i="57"/>
  <c r="P31" i="56" s="1"/>
  <c r="D32" i="59" s="1"/>
  <c r="D98" i="58"/>
  <c r="F31" i="56"/>
  <c r="F31" i="67"/>
  <c r="AF8" i="34"/>
  <c r="AR7" i="34"/>
  <c r="U10" i="49"/>
  <c r="U69" i="49"/>
  <c r="C10" i="49"/>
  <c r="C69" i="49"/>
  <c r="Z7" i="60"/>
  <c r="CB11" i="11"/>
  <c r="AQ183" i="11"/>
  <c r="CX11" i="80"/>
  <c r="CX183" i="80" s="1"/>
  <c r="BM183" i="80"/>
  <c r="G104" i="58"/>
  <c r="S28" i="57"/>
  <c r="S28" i="56" s="1"/>
  <c r="G43" i="59" s="1"/>
  <c r="M28" i="67"/>
  <c r="M28" i="56"/>
  <c r="V36" i="55"/>
  <c r="V36" i="57"/>
  <c r="V36" i="56" s="1"/>
  <c r="J46" i="59" s="1"/>
  <c r="J107" i="58"/>
  <c r="H34" i="56"/>
  <c r="H34" i="67"/>
  <c r="AH35" i="56"/>
  <c r="AH35" i="67"/>
  <c r="J29" i="56"/>
  <c r="J29" i="67"/>
  <c r="T28" i="57"/>
  <c r="T28" i="56" s="1"/>
  <c r="H43" i="59" s="1"/>
  <c r="H104" i="58"/>
  <c r="AA23" i="34"/>
  <c r="X9" i="49" s="1"/>
  <c r="J18" i="50"/>
  <c r="CG18" i="11"/>
  <c r="J18" i="54"/>
  <c r="J18" i="57" s="1"/>
  <c r="D87" i="39"/>
  <c r="CM21" i="11"/>
  <c r="P21" i="54"/>
  <c r="P21" i="50"/>
  <c r="AG24" i="50"/>
  <c r="DD24" i="11"/>
  <c r="DG22" i="11"/>
  <c r="AJ22" i="50"/>
  <c r="CB22" i="11"/>
  <c r="E22" i="50"/>
  <c r="E22" i="67" s="1"/>
  <c r="E22" i="54"/>
  <c r="E22" i="57" s="1"/>
  <c r="G23" i="50"/>
  <c r="CD23" i="11"/>
  <c r="G23" i="54"/>
  <c r="G23" i="57" s="1"/>
  <c r="M21" i="54"/>
  <c r="M21" i="57" s="1"/>
  <c r="M21" i="50"/>
  <c r="CJ21" i="11"/>
  <c r="CI23" i="11"/>
  <c r="L23" i="50"/>
  <c r="L23" i="54"/>
  <c r="L23" i="57" s="1"/>
  <c r="CF16" i="11"/>
  <c r="I16" i="50"/>
  <c r="I16" i="54"/>
  <c r="I16" i="55" s="1"/>
  <c r="AU3" i="11"/>
  <c r="R19" i="54"/>
  <c r="R19" i="55" s="1"/>
  <c r="F85" i="39"/>
  <c r="R19" i="50"/>
  <c r="CO19" i="11"/>
  <c r="AF20" i="50"/>
  <c r="DC20" i="11"/>
  <c r="CW18" i="11"/>
  <c r="Z18" i="54"/>
  <c r="Z18" i="50"/>
  <c r="N83" i="39"/>
  <c r="L81" i="39"/>
  <c r="X16" i="50"/>
  <c r="CU16" i="11"/>
  <c r="X16" i="54"/>
  <c r="BJ3" i="11"/>
  <c r="CR21" i="11"/>
  <c r="I87" i="39"/>
  <c r="U21" i="50"/>
  <c r="U21" i="54"/>
  <c r="CP22" i="11"/>
  <c r="S22" i="54"/>
  <c r="S22" i="55" s="1"/>
  <c r="S22" i="50"/>
  <c r="G88" i="39"/>
  <c r="CZ3" i="80"/>
  <c r="CZ92" i="80" s="1"/>
  <c r="BO8" i="80"/>
  <c r="BO92" i="80"/>
  <c r="CY18" i="11"/>
  <c r="AB18" i="50"/>
  <c r="CZ24" i="11"/>
  <c r="AC24" i="50"/>
  <c r="V24" i="54"/>
  <c r="V24" i="55" s="1"/>
  <c r="CS24" i="11"/>
  <c r="J90" i="39"/>
  <c r="V24" i="50"/>
  <c r="N34" i="54"/>
  <c r="CK11" i="80"/>
  <c r="CK183" i="80" s="1"/>
  <c r="AZ183" i="80"/>
  <c r="R35" i="57"/>
  <c r="R35" i="56" s="1"/>
  <c r="F45" i="59" s="1"/>
  <c r="F106" i="58"/>
  <c r="CU11" i="11"/>
  <c r="BJ183" i="11"/>
  <c r="CL4" i="96"/>
  <c r="BA12" i="96"/>
  <c r="CL12" i="96" s="1"/>
  <c r="W30" i="57"/>
  <c r="W30" i="56" s="1"/>
  <c r="K30" i="59" s="1"/>
  <c r="K97" i="58"/>
  <c r="AA36" i="50"/>
  <c r="AA36" i="67" s="1"/>
  <c r="C46" i="38"/>
  <c r="O36" i="67"/>
  <c r="AC10" i="49"/>
  <c r="AC69" i="49"/>
  <c r="BY21" i="11"/>
  <c r="B21" i="54"/>
  <c r="B21" i="55" s="1"/>
  <c r="B21" i="50"/>
  <c r="AZ21" i="11"/>
  <c r="AD24" i="50"/>
  <c r="DA24" i="11"/>
  <c r="H82" i="39"/>
  <c r="AE18" i="50"/>
  <c r="DB18" i="11"/>
  <c r="DF18" i="11"/>
  <c r="AI18" i="50"/>
  <c r="CZ23" i="11"/>
  <c r="AC23" i="50"/>
  <c r="G28" i="38"/>
  <c r="S29" i="67"/>
  <c r="U30" i="57"/>
  <c r="U30" i="56" s="1"/>
  <c r="I30" i="59" s="1"/>
  <c r="I97" i="58"/>
  <c r="CT11" i="11"/>
  <c r="BI183" i="11"/>
  <c r="K92" i="39"/>
  <c r="AL7" i="60"/>
  <c r="AL8" i="60" s="1"/>
  <c r="S30" i="55"/>
  <c r="S4" i="55" s="1"/>
  <c r="J105" i="58"/>
  <c r="V34" i="57"/>
  <c r="V34" i="56" s="1"/>
  <c r="J44" i="59" s="1"/>
  <c r="N28" i="38"/>
  <c r="Z29" i="67"/>
  <c r="AV183" i="11"/>
  <c r="CG11" i="11"/>
  <c r="CG4" i="11"/>
  <c r="CG109" i="11" s="1"/>
  <c r="M11" i="34"/>
  <c r="AV12" i="11"/>
  <c r="CG12" i="11" s="1"/>
  <c r="AV109" i="11"/>
  <c r="AX109" i="11"/>
  <c r="CI4" i="11"/>
  <c r="CI109" i="11" s="1"/>
  <c r="O11" i="34"/>
  <c r="AX12" i="11"/>
  <c r="CI12" i="11" s="1"/>
  <c r="I30" i="56"/>
  <c r="I30" i="67"/>
  <c r="AD29" i="56"/>
  <c r="AD29" i="67"/>
  <c r="T4" i="50"/>
  <c r="T27" i="67"/>
  <c r="H26" i="38"/>
  <c r="AA7" i="60"/>
  <c r="D28" i="56"/>
  <c r="D28" i="67"/>
  <c r="G45" i="38"/>
  <c r="S35" i="67"/>
  <c r="L98" i="58"/>
  <c r="X31" i="57"/>
  <c r="X31" i="56" s="1"/>
  <c r="L32" i="59" s="1"/>
  <c r="M106" i="58"/>
  <c r="Y35" i="57"/>
  <c r="Y35" i="56" s="1"/>
  <c r="M45" i="59" s="1"/>
  <c r="V23" i="34"/>
  <c r="S9" i="49" s="1"/>
  <c r="R28" i="67"/>
  <c r="F43" i="38"/>
  <c r="CR4" i="11"/>
  <c r="CR109" i="11" s="1"/>
  <c r="BG109" i="11"/>
  <c r="X11" i="34"/>
  <c r="BG12" i="11"/>
  <c r="CR12" i="11" s="1"/>
  <c r="U11" i="50"/>
  <c r="U183" i="50" s="1"/>
  <c r="U4" i="50"/>
  <c r="I26" i="38"/>
  <c r="U27" i="67"/>
  <c r="BL12" i="96"/>
  <c r="CW12" i="96" s="1"/>
  <c r="CW4" i="96"/>
  <c r="BK12" i="96"/>
  <c r="CV12" i="96" s="1"/>
  <c r="CV4" i="96"/>
  <c r="CF11" i="11"/>
  <c r="AU183" i="11"/>
  <c r="AA36" i="54"/>
  <c r="T36" i="57"/>
  <c r="T36" i="56" s="1"/>
  <c r="H46" i="59" s="1"/>
  <c r="H107" i="58"/>
  <c r="B30" i="55"/>
  <c r="B4" i="55" s="1"/>
  <c r="B30" i="57"/>
  <c r="N30" i="54"/>
  <c r="S7" i="60"/>
  <c r="AD19" i="34"/>
  <c r="AQ19" i="34" s="1"/>
  <c r="J32" i="38"/>
  <c r="V31" i="67"/>
  <c r="AJ29" i="56"/>
  <c r="AJ29" i="67"/>
  <c r="E30" i="38"/>
  <c r="Q30" i="67"/>
  <c r="Q31" i="67"/>
  <c r="E32" i="38"/>
  <c r="U35" i="57"/>
  <c r="U35" i="56" s="1"/>
  <c r="I45" i="59" s="1"/>
  <c r="I106" i="58"/>
  <c r="CT4" i="96"/>
  <c r="BI12" i="96"/>
  <c r="CT12" i="96" s="1"/>
  <c r="E30" i="67"/>
  <c r="E30" i="56"/>
  <c r="P34" i="67"/>
  <c r="D44" i="38"/>
  <c r="Z11" i="50"/>
  <c r="Z183" i="50" s="1"/>
  <c r="Z4" i="50"/>
  <c r="N26" i="38"/>
  <c r="Z27" i="67"/>
  <c r="M96" i="58"/>
  <c r="Y29" i="57"/>
  <c r="Y29" i="56" s="1"/>
  <c r="M28" i="59" s="1"/>
  <c r="F28" i="55"/>
  <c r="L29" i="56"/>
  <c r="L29" i="67"/>
  <c r="AB36" i="56"/>
  <c r="AB36" i="67"/>
  <c r="AT18" i="34"/>
  <c r="AH23" i="34"/>
  <c r="AE9" i="49" s="1"/>
  <c r="AF10" i="49"/>
  <c r="AF69" i="49"/>
  <c r="AS7" i="34"/>
  <c r="AG8" i="34"/>
  <c r="B18" i="54"/>
  <c r="B18" i="55" s="1"/>
  <c r="BY18" i="11"/>
  <c r="B18" i="50"/>
  <c r="AZ18" i="11"/>
  <c r="P20" i="54"/>
  <c r="P20" i="55" s="1"/>
  <c r="CM20" i="11"/>
  <c r="D86" i="39"/>
  <c r="P20" i="50"/>
  <c r="AD19" i="50"/>
  <c r="DA19" i="11"/>
  <c r="Q19" i="50"/>
  <c r="Q19" i="54"/>
  <c r="E85" i="39"/>
  <c r="CN19" i="11"/>
  <c r="DG16" i="11"/>
  <c r="BV3" i="11"/>
  <c r="AJ16" i="50"/>
  <c r="E21" i="50"/>
  <c r="CB21" i="11"/>
  <c r="E21" i="54"/>
  <c r="E21" i="57" s="1"/>
  <c r="H24" i="50"/>
  <c r="CE24" i="11"/>
  <c r="H24" i="54"/>
  <c r="H24" i="57" s="1"/>
  <c r="G20" i="50"/>
  <c r="CD20" i="11"/>
  <c r="G20" i="54"/>
  <c r="G20" i="57" s="1"/>
  <c r="M20" i="54"/>
  <c r="M20" i="57" s="1"/>
  <c r="M20" i="50"/>
  <c r="CJ20" i="11"/>
  <c r="M20" i="55"/>
  <c r="AY8" i="80"/>
  <c r="CJ3" i="80"/>
  <c r="CJ92" i="80" s="1"/>
  <c r="AY92" i="80"/>
  <c r="I19" i="54"/>
  <c r="I19" i="57" s="1"/>
  <c r="I19" i="50"/>
  <c r="CF19" i="11"/>
  <c r="CT23" i="11"/>
  <c r="W23" i="54"/>
  <c r="W23" i="55" s="1"/>
  <c r="K89" i="39"/>
  <c r="W23" i="50"/>
  <c r="CO18" i="11"/>
  <c r="R18" i="54"/>
  <c r="R18" i="55" s="1"/>
  <c r="R18" i="50"/>
  <c r="F83" i="39"/>
  <c r="S18" i="54"/>
  <c r="S18" i="55" s="1"/>
  <c r="S18" i="50"/>
  <c r="CP18" i="11"/>
  <c r="G83" i="39"/>
  <c r="R34" i="57"/>
  <c r="R34" i="56" s="1"/>
  <c r="F44" i="59" s="1"/>
  <c r="F105" i="58"/>
  <c r="X30" i="57"/>
  <c r="X30" i="56" s="1"/>
  <c r="L30" i="59" s="1"/>
  <c r="L97" i="58"/>
  <c r="AS109" i="11"/>
  <c r="J11" i="34"/>
  <c r="CD4" i="11"/>
  <c r="CD109" i="11" s="1"/>
  <c r="AS12" i="11"/>
  <c r="CD12" i="11" s="1"/>
  <c r="AO2" i="34"/>
  <c r="Q7" i="34"/>
  <c r="J36" i="55"/>
  <c r="O34" i="56"/>
  <c r="AA34" i="50"/>
  <c r="AA34" i="67" s="1"/>
  <c r="O34" i="67"/>
  <c r="C44" i="38"/>
  <c r="M27" i="57"/>
  <c r="M4" i="57" s="1"/>
  <c r="M4" i="54"/>
  <c r="M12" i="54" s="1"/>
  <c r="O27" i="57"/>
  <c r="C95" i="58"/>
  <c r="AA27" i="54"/>
  <c r="O27" i="55"/>
  <c r="O4" i="55" s="1"/>
  <c r="Z30" i="55"/>
  <c r="AE31" i="56"/>
  <c r="AE31" i="67"/>
  <c r="AA29" i="50"/>
  <c r="AA29" i="67" s="1"/>
  <c r="O29" i="67"/>
  <c r="C28" i="38"/>
  <c r="B36" i="55"/>
  <c r="AY18" i="34"/>
  <c r="AM23" i="34"/>
  <c r="R31" i="67"/>
  <c r="F32" i="38"/>
  <c r="Y34" i="55"/>
  <c r="AA34" i="55" s="1"/>
  <c r="B28" i="57"/>
  <c r="N28" i="57" s="1"/>
  <c r="N28" i="54"/>
  <c r="AB7" i="60"/>
  <c r="T30" i="57"/>
  <c r="T30" i="56" s="1"/>
  <c r="H30" i="59" s="1"/>
  <c r="H97" i="58"/>
  <c r="AV8" i="80"/>
  <c r="CG3" i="80"/>
  <c r="CG92" i="80" s="1"/>
  <c r="AV92" i="80"/>
  <c r="BI17" i="11"/>
  <c r="BI3" i="11" s="1"/>
  <c r="F18" i="54"/>
  <c r="F18" i="57" s="1"/>
  <c r="CC18" i="11"/>
  <c r="F18" i="50"/>
  <c r="E46" i="38"/>
  <c r="Q36" i="67"/>
  <c r="Z28" i="67"/>
  <c r="N43" i="38"/>
  <c r="Q28" i="57"/>
  <c r="Q28" i="56" s="1"/>
  <c r="E43" i="59" s="1"/>
  <c r="E104" i="58"/>
  <c r="F95" i="58"/>
  <c r="R4" i="54"/>
  <c r="R12" i="54" s="1"/>
  <c r="R27" i="57"/>
  <c r="W34" i="67"/>
  <c r="K44" i="38"/>
  <c r="CS4" i="96"/>
  <c r="BH12" i="96"/>
  <c r="CS12" i="96" s="1"/>
  <c r="H30" i="56"/>
  <c r="H30" i="67"/>
  <c r="E28" i="56"/>
  <c r="E28" i="67"/>
  <c r="AH36" i="56"/>
  <c r="AH36" i="67"/>
  <c r="N107" i="58"/>
  <c r="Z36" i="57"/>
  <c r="Z36" i="56" s="1"/>
  <c r="N46" i="59" s="1"/>
  <c r="AF28" i="56"/>
  <c r="AF28" i="67"/>
  <c r="CK31" i="11"/>
  <c r="M45" i="94"/>
  <c r="J46" i="94" s="1"/>
  <c r="E46" i="94" s="1"/>
  <c r="CA11" i="11"/>
  <c r="AP183" i="11"/>
  <c r="AJ23" i="34"/>
  <c r="AG9" i="49" s="1"/>
  <c r="AV18" i="34"/>
  <c r="F29" i="56"/>
  <c r="F29" i="67"/>
  <c r="BE12" i="11"/>
  <c r="CP12" i="11" s="1"/>
  <c r="BE109" i="11"/>
  <c r="CP4" i="11"/>
  <c r="CP109" i="11" s="1"/>
  <c r="V11" i="34"/>
  <c r="K28" i="38"/>
  <c r="W29" i="67"/>
  <c r="CS11" i="11"/>
  <c r="BH183" i="11"/>
  <c r="AJ28" i="56"/>
  <c r="AJ28" i="67"/>
  <c r="F27" i="55"/>
  <c r="F27" i="57"/>
  <c r="F4" i="57" s="1"/>
  <c r="F4" i="54"/>
  <c r="F12" i="54" s="1"/>
  <c r="G11" i="50"/>
  <c r="G183" i="50" s="1"/>
  <c r="G29" i="56"/>
  <c r="G29" i="67"/>
  <c r="E23" i="34"/>
  <c r="Q18" i="34"/>
  <c r="P28" i="67"/>
  <c r="D43" i="38"/>
  <c r="Y28" i="67"/>
  <c r="M43" i="38"/>
  <c r="S34" i="57"/>
  <c r="S34" i="56" s="1"/>
  <c r="G44" i="59" s="1"/>
  <c r="G105" i="58"/>
  <c r="X36" i="57"/>
  <c r="X36" i="56" s="1"/>
  <c r="L46" i="59" s="1"/>
  <c r="L107" i="58"/>
  <c r="E36" i="56"/>
  <c r="E36" i="67"/>
  <c r="BB11" i="11"/>
  <c r="L69" i="49"/>
  <c r="L10" i="49"/>
  <c r="B20" i="50"/>
  <c r="AZ20" i="11"/>
  <c r="B20" i="54"/>
  <c r="BY20" i="11"/>
  <c r="DA16" i="11"/>
  <c r="AD16" i="50"/>
  <c r="T20" i="54"/>
  <c r="T20" i="55" s="1"/>
  <c r="H86" i="39"/>
  <c r="T20" i="50"/>
  <c r="CQ20" i="11"/>
  <c r="E83" i="39"/>
  <c r="CN18" i="11"/>
  <c r="Q18" i="54"/>
  <c r="Q18" i="55" s="1"/>
  <c r="Q18" i="50"/>
  <c r="CN3" i="80"/>
  <c r="CN92" i="80" s="1"/>
  <c r="BC8" i="80"/>
  <c r="BC92" i="80"/>
  <c r="DB24" i="11"/>
  <c r="AE24" i="50"/>
  <c r="AJ24" i="50"/>
  <c r="DG24" i="11"/>
  <c r="E19" i="50"/>
  <c r="E19" i="67" s="1"/>
  <c r="E19" i="54"/>
  <c r="E19" i="57" s="1"/>
  <c r="CB19" i="11"/>
  <c r="AI24" i="50"/>
  <c r="DF24" i="11"/>
  <c r="H20" i="50"/>
  <c r="CE20" i="11"/>
  <c r="H20" i="54"/>
  <c r="H20" i="57" s="1"/>
  <c r="G16" i="54"/>
  <c r="G16" i="55" s="1"/>
  <c r="CD16" i="11"/>
  <c r="G16" i="50"/>
  <c r="AS3" i="11"/>
  <c r="M22" i="50"/>
  <c r="M22" i="54"/>
  <c r="M22" i="57" s="1"/>
  <c r="CJ22" i="11"/>
  <c r="L24" i="50"/>
  <c r="CI24" i="11"/>
  <c r="L24" i="54"/>
  <c r="L24" i="57" s="1"/>
  <c r="L20" i="50"/>
  <c r="L20" i="67" s="1"/>
  <c r="L20" i="54"/>
  <c r="L20" i="57" s="1"/>
  <c r="CI20" i="11"/>
  <c r="W22" i="50"/>
  <c r="K88" i="39"/>
  <c r="W22" i="54"/>
  <c r="W22" i="55" s="1"/>
  <c r="CT22" i="11"/>
  <c r="R23" i="50"/>
  <c r="CO23" i="11"/>
  <c r="R23" i="54"/>
  <c r="R23" i="55" s="1"/>
  <c r="F89" i="39"/>
  <c r="N88" i="39"/>
  <c r="CW22" i="11"/>
  <c r="Z22" i="54"/>
  <c r="Z22" i="50"/>
  <c r="U24" i="50"/>
  <c r="I90" i="39"/>
  <c r="U24" i="54"/>
  <c r="U24" i="55" s="1"/>
  <c r="CR24" i="11"/>
  <c r="S19" i="54"/>
  <c r="S19" i="55" s="1"/>
  <c r="CP19" i="11"/>
  <c r="S19" i="50"/>
  <c r="G85" i="39"/>
  <c r="CV20" i="11"/>
  <c r="Y20" i="54"/>
  <c r="M86" i="39"/>
  <c r="Y20" i="50"/>
  <c r="F21" i="50"/>
  <c r="CC21" i="11"/>
  <c r="F21" i="54"/>
  <c r="F21" i="57" s="1"/>
  <c r="CC3" i="80"/>
  <c r="CC92" i="80" s="1"/>
  <c r="AR92" i="80"/>
  <c r="AR8" i="80"/>
  <c r="K21" i="50"/>
  <c r="K21" i="54"/>
  <c r="K21" i="57" s="1"/>
  <c r="CH21" i="11"/>
  <c r="CS21" i="11"/>
  <c r="V21" i="54"/>
  <c r="J87" i="39"/>
  <c r="V21" i="50"/>
  <c r="O20" i="54"/>
  <c r="O20" i="50"/>
  <c r="CL20" i="11"/>
  <c r="C86" i="39"/>
  <c r="BM20" i="11"/>
  <c r="Y16" i="50"/>
  <c r="CV16" i="11"/>
  <c r="Y16" i="54"/>
  <c r="Y16" i="55" s="1"/>
  <c r="M81" i="39"/>
  <c r="AB16" i="50"/>
  <c r="CY16" i="11"/>
  <c r="BN3" i="11"/>
  <c r="CH16" i="11"/>
  <c r="K16" i="54"/>
  <c r="K16" i="50"/>
  <c r="AW3" i="11"/>
  <c r="AI34" i="56"/>
  <c r="AI34" i="67"/>
  <c r="AA31" i="55"/>
  <c r="C98" i="58"/>
  <c r="O31" i="57"/>
  <c r="D46" i="38"/>
  <c r="P36" i="67"/>
  <c r="S36" i="55"/>
  <c r="G107" i="58"/>
  <c r="S36" i="57"/>
  <c r="S36" i="56" s="1"/>
  <c r="G46" i="59" s="1"/>
  <c r="V35" i="67"/>
  <c r="J45" i="38"/>
  <c r="AH29" i="56"/>
  <c r="AH29" i="67"/>
  <c r="Y30" i="55"/>
  <c r="M97" i="58"/>
  <c r="Y30" i="57"/>
  <c r="Y30" i="56" s="1"/>
  <c r="M30" i="59" s="1"/>
  <c r="G23" i="34"/>
  <c r="D9" i="49" s="1"/>
  <c r="U36" i="67"/>
  <c r="I46" i="38"/>
  <c r="N29" i="50"/>
  <c r="N29" i="67" s="1"/>
  <c r="B29" i="67"/>
  <c r="BY11" i="11"/>
  <c r="AN183" i="11"/>
  <c r="C4" i="50"/>
  <c r="C11" i="50"/>
  <c r="C183" i="50" s="1"/>
  <c r="C27" i="67"/>
  <c r="P23" i="54"/>
  <c r="P23" i="55" s="1"/>
  <c r="CM23" i="11"/>
  <c r="P23" i="50"/>
  <c r="D89" i="39"/>
  <c r="BB8" i="80"/>
  <c r="BB92" i="80"/>
  <c r="CM3" i="80"/>
  <c r="CM92" i="80" s="1"/>
  <c r="DD20" i="11"/>
  <c r="AG20" i="50"/>
  <c r="T21" i="54"/>
  <c r="CQ21" i="11"/>
  <c r="H87" i="39"/>
  <c r="T21" i="50"/>
  <c r="DB16" i="11"/>
  <c r="AE16" i="50"/>
  <c r="BQ3" i="11"/>
  <c r="L16" i="50"/>
  <c r="AX3" i="11"/>
  <c r="CI16" i="11"/>
  <c r="L16" i="54"/>
  <c r="I18" i="50"/>
  <c r="CF18" i="11"/>
  <c r="I18" i="54"/>
  <c r="I18" i="57" s="1"/>
  <c r="R16" i="50"/>
  <c r="R16" i="54"/>
  <c r="BD3" i="11"/>
  <c r="CO16" i="11"/>
  <c r="F81" i="39"/>
  <c r="C24" i="54"/>
  <c r="C24" i="57" s="1"/>
  <c r="BZ24" i="11"/>
  <c r="C24" i="50"/>
  <c r="BZ16" i="11"/>
  <c r="C16" i="54"/>
  <c r="C16" i="55" s="1"/>
  <c r="C16" i="50"/>
  <c r="AO3" i="11"/>
  <c r="AF23" i="50"/>
  <c r="DC23" i="11"/>
  <c r="CU18" i="11"/>
  <c r="X18" i="54"/>
  <c r="L83" i="39"/>
  <c r="X18" i="50"/>
  <c r="S21" i="54"/>
  <c r="S21" i="55" s="1"/>
  <c r="CP21" i="11"/>
  <c r="G87" i="39"/>
  <c r="S21" i="50"/>
  <c r="AH16" i="50"/>
  <c r="DE16" i="11"/>
  <c r="BT3" i="11"/>
  <c r="F35" i="56"/>
  <c r="F35" i="67"/>
  <c r="AC7" i="60"/>
  <c r="AU7" i="34"/>
  <c r="AI8" i="34"/>
  <c r="CP4" i="96"/>
  <c r="BE12" i="96"/>
  <c r="CP12" i="96" s="1"/>
  <c r="D96" i="58"/>
  <c r="P29" i="57"/>
  <c r="P29" i="56" s="1"/>
  <c r="D28" i="59" s="1"/>
  <c r="CV11" i="11"/>
  <c r="BK183" i="11"/>
  <c r="M107" i="58"/>
  <c r="Y36" i="57"/>
  <c r="Y36" i="56" s="1"/>
  <c r="M46" i="59" s="1"/>
  <c r="AR19" i="34"/>
  <c r="AH69" i="49"/>
  <c r="AH10" i="49"/>
  <c r="AW19" i="34"/>
  <c r="B27" i="57"/>
  <c r="B4" i="54"/>
  <c r="T10" i="49"/>
  <c r="T69" i="49"/>
  <c r="B109" i="11"/>
  <c r="M74" i="11" s="1"/>
  <c r="J96" i="58"/>
  <c r="V29" i="57"/>
  <c r="V29" i="56" s="1"/>
  <c r="J28" i="59" s="1"/>
  <c r="E92" i="39"/>
  <c r="BC109" i="11"/>
  <c r="BC12" i="11"/>
  <c r="CN12" i="11" s="1"/>
  <c r="T11" i="34"/>
  <c r="CN4" i="11"/>
  <c r="CN109" i="11" s="1"/>
  <c r="W35" i="55"/>
  <c r="W4" i="55" s="1"/>
  <c r="W35" i="57"/>
  <c r="W35" i="56" s="1"/>
  <c r="K45" i="59" s="1"/>
  <c r="K106" i="58"/>
  <c r="H31" i="67"/>
  <c r="H31" i="56"/>
  <c r="G35" i="56"/>
  <c r="G35" i="67"/>
  <c r="C35" i="56"/>
  <c r="C35" i="67"/>
  <c r="Z23" i="34"/>
  <c r="W9" i="49" s="1"/>
  <c r="BM30" i="11"/>
  <c r="BM11" i="11" s="1"/>
  <c r="CL30" i="11"/>
  <c r="C98" i="39"/>
  <c r="O30" i="50"/>
  <c r="O30" i="54"/>
  <c r="O30" i="55" s="1"/>
  <c r="BA4" i="11"/>
  <c r="AA28" i="55"/>
  <c r="AK8" i="34"/>
  <c r="AW7" i="34"/>
  <c r="AI8" i="60"/>
  <c r="R29" i="57"/>
  <c r="R29" i="56" s="1"/>
  <c r="F28" i="59" s="1"/>
  <c r="F96" i="58"/>
  <c r="W36" i="57"/>
  <c r="W36" i="56" s="1"/>
  <c r="K46" i="59" s="1"/>
  <c r="K107" i="58"/>
  <c r="AJ34" i="56"/>
  <c r="AJ34" i="67"/>
  <c r="Z31" i="57"/>
  <c r="Z31" i="56" s="1"/>
  <c r="N32" i="59" s="1"/>
  <c r="N98" i="58"/>
  <c r="T11" i="50"/>
  <c r="T183" i="50" s="1"/>
  <c r="H43" i="38"/>
  <c r="T28" i="67"/>
  <c r="X69" i="49"/>
  <c r="X10" i="49"/>
  <c r="AE7" i="60"/>
  <c r="O96" i="39"/>
  <c r="R96" i="39" s="1"/>
  <c r="AC29" i="56"/>
  <c r="AC29" i="67"/>
  <c r="AZ19" i="11"/>
  <c r="B19" i="54"/>
  <c r="B19" i="55" s="1"/>
  <c r="BY19" i="11"/>
  <c r="B19" i="50"/>
  <c r="AG21" i="50"/>
  <c r="DD21" i="11"/>
  <c r="AG18" i="50"/>
  <c r="DD18" i="11"/>
  <c r="D16" i="50"/>
  <c r="CA16" i="11"/>
  <c r="AP3" i="11"/>
  <c r="D16" i="54"/>
  <c r="D16" i="55" s="1"/>
  <c r="CQ24" i="11"/>
  <c r="T24" i="54"/>
  <c r="T24" i="55" s="1"/>
  <c r="H90" i="39"/>
  <c r="T24" i="50"/>
  <c r="G22" i="54"/>
  <c r="G22" i="57" s="1"/>
  <c r="G22" i="50"/>
  <c r="CD22" i="11"/>
  <c r="CJ3" i="96"/>
  <c r="AY8" i="96"/>
  <c r="I20" i="50"/>
  <c r="I20" i="54"/>
  <c r="I20" i="57" s="1"/>
  <c r="CF20" i="11"/>
  <c r="AU8" i="80"/>
  <c r="CF3" i="80"/>
  <c r="CF92" i="80" s="1"/>
  <c r="AU92" i="80"/>
  <c r="BI8" i="80"/>
  <c r="BI92" i="80"/>
  <c r="CT3" i="80"/>
  <c r="CT92" i="80" s="1"/>
  <c r="C23" i="50"/>
  <c r="C23" i="54"/>
  <c r="C23" i="57" s="1"/>
  <c r="BZ23" i="11"/>
  <c r="L86" i="39"/>
  <c r="CU20" i="11"/>
  <c r="X20" i="50"/>
  <c r="X20" i="54"/>
  <c r="BJ92" i="80"/>
  <c r="CU3" i="80"/>
  <c r="CU92" i="80" s="1"/>
  <c r="BJ8" i="80"/>
  <c r="V23" i="54"/>
  <c r="V23" i="55" s="1"/>
  <c r="CS23" i="11"/>
  <c r="V23" i="50"/>
  <c r="J89" i="39"/>
  <c r="K19" i="50"/>
  <c r="CH19" i="11"/>
  <c r="K19" i="54"/>
  <c r="K19" i="57" s="1"/>
  <c r="DE20" i="11"/>
  <c r="AH20" i="50"/>
  <c r="CC23" i="11"/>
  <c r="F23" i="50"/>
  <c r="F23" i="54"/>
  <c r="F23" i="57" s="1"/>
  <c r="N34" i="57"/>
  <c r="F30" i="56"/>
  <c r="F30" i="67"/>
  <c r="M7" i="60"/>
  <c r="E31" i="67"/>
  <c r="E31" i="56"/>
  <c r="L95" i="58"/>
  <c r="X4" i="54"/>
  <c r="X12" i="54" s="1"/>
  <c r="X27" i="57"/>
  <c r="L92" i="39"/>
  <c r="F107" i="58"/>
  <c r="R36" i="57"/>
  <c r="R36" i="56" s="1"/>
  <c r="F46" i="59" s="1"/>
  <c r="F34" i="56"/>
  <c r="F34" i="67"/>
  <c r="AA36" i="55"/>
  <c r="O36" i="57"/>
  <c r="O36" i="56" s="1"/>
  <c r="C107" i="58"/>
  <c r="AF23" i="34"/>
  <c r="AC9" i="49" s="1"/>
  <c r="AR18" i="34"/>
  <c r="R69" i="49"/>
  <c r="R10" i="49"/>
  <c r="CG24" i="11"/>
  <c r="J24" i="54"/>
  <c r="J24" i="57" s="1"/>
  <c r="J24" i="50"/>
  <c r="P19" i="50"/>
  <c r="D85" i="39"/>
  <c r="CM19" i="11"/>
  <c r="P19" i="54"/>
  <c r="CA24" i="11"/>
  <c r="D24" i="50"/>
  <c r="D24" i="54"/>
  <c r="D24" i="57" s="1"/>
  <c r="CE19" i="11"/>
  <c r="H19" i="50"/>
  <c r="H19" i="54"/>
  <c r="H19" i="57" s="1"/>
  <c r="S23" i="54"/>
  <c r="S23" i="55" s="1"/>
  <c r="S23" i="50"/>
  <c r="G89" i="39"/>
  <c r="CP23" i="11"/>
  <c r="AB23" i="50"/>
  <c r="CY23" i="11"/>
  <c r="BM19" i="11"/>
  <c r="CL19" i="11"/>
  <c r="O19" i="54"/>
  <c r="C85" i="39"/>
  <c r="O19" i="50"/>
  <c r="U30" i="55"/>
  <c r="I30" i="38"/>
  <c r="U30" i="67"/>
  <c r="M35" i="56"/>
  <c r="M35" i="67"/>
  <c r="K95" i="58"/>
  <c r="W4" i="54"/>
  <c r="W12" i="54" s="1"/>
  <c r="W27" i="57"/>
  <c r="W27" i="56" s="1"/>
  <c r="I35" i="56"/>
  <c r="I35" i="67"/>
  <c r="B34" i="56"/>
  <c r="AB9" i="11"/>
  <c r="AB69" i="11"/>
  <c r="AD27" i="67"/>
  <c r="AD27" i="56"/>
  <c r="M30" i="67"/>
  <c r="M30" i="56"/>
  <c r="K104" i="58"/>
  <c r="W28" i="57"/>
  <c r="W28" i="56" s="1"/>
  <c r="K43" i="59" s="1"/>
  <c r="BJ12" i="96"/>
  <c r="CU12" i="96" s="1"/>
  <c r="CU4" i="96"/>
  <c r="L27" i="55"/>
  <c r="L4" i="55" s="1"/>
  <c r="L4" i="54"/>
  <c r="L12" i="54" s="1"/>
  <c r="L27" i="57"/>
  <c r="L4" i="57" s="1"/>
  <c r="C31" i="55"/>
  <c r="BF183" i="11"/>
  <c r="CQ11" i="11"/>
  <c r="T27" i="55"/>
  <c r="T4" i="55" s="1"/>
  <c r="T27" i="57"/>
  <c r="H95" i="58"/>
  <c r="T4" i="54"/>
  <c r="T12" i="54" s="1"/>
  <c r="AD31" i="56"/>
  <c r="AD31" i="67"/>
  <c r="K32" i="38"/>
  <c r="W31" i="67"/>
  <c r="M45" i="38"/>
  <c r="Y35" i="67"/>
  <c r="V7" i="60"/>
  <c r="U27" i="55"/>
  <c r="U4" i="55" s="1"/>
  <c r="U27" i="57"/>
  <c r="I95" i="58"/>
  <c r="U4" i="54"/>
  <c r="U12" i="54" s="1"/>
  <c r="CR11" i="11"/>
  <c r="BG183" i="11"/>
  <c r="AT109" i="11"/>
  <c r="CE4" i="11"/>
  <c r="CE109" i="11" s="1"/>
  <c r="AT12" i="11"/>
  <c r="CE12" i="11" s="1"/>
  <c r="K11" i="34"/>
  <c r="AU12" i="11"/>
  <c r="CF12" i="11" s="1"/>
  <c r="CF4" i="11"/>
  <c r="CF109" i="11" s="1"/>
  <c r="L11" i="34"/>
  <c r="AU109" i="11"/>
  <c r="I31" i="56"/>
  <c r="I31" i="67"/>
  <c r="H46" i="38"/>
  <c r="T36" i="67"/>
  <c r="C30" i="57"/>
  <c r="C30" i="56" s="1"/>
  <c r="C30" i="55"/>
  <c r="S23" i="34"/>
  <c r="P9" i="49" s="1"/>
  <c r="M69" i="49"/>
  <c r="M9" i="49"/>
  <c r="M10" i="49"/>
  <c r="AD3" i="60"/>
  <c r="G31" i="56"/>
  <c r="G31" i="67"/>
  <c r="Q69" i="49"/>
  <c r="Q10" i="49"/>
  <c r="V31" i="57"/>
  <c r="V31" i="56" s="1"/>
  <c r="J32" i="59" s="1"/>
  <c r="J98" i="58"/>
  <c r="AG28" i="56"/>
  <c r="AG28" i="67"/>
  <c r="U35" i="67"/>
  <c r="I45" i="38"/>
  <c r="N92" i="39"/>
  <c r="CW11" i="11"/>
  <c r="BL183" i="11"/>
  <c r="AG35" i="56"/>
  <c r="AG35" i="67"/>
  <c r="O69" i="11"/>
  <c r="O9" i="11"/>
  <c r="AE69" i="49"/>
  <c r="AE10" i="49"/>
  <c r="AI23" i="34"/>
  <c r="AU18" i="34"/>
  <c r="O35" i="56"/>
  <c r="AX19" i="34"/>
  <c r="I10" i="49"/>
  <c r="I69" i="49"/>
  <c r="K11" i="50"/>
  <c r="K183" i="50" s="1"/>
  <c r="BM109" i="80"/>
  <c r="AM109" i="80" s="1"/>
  <c r="BM12" i="80"/>
  <c r="CX12" i="80" s="1"/>
  <c r="CX4" i="80"/>
  <c r="CX109" i="80" s="1"/>
  <c r="BX109" i="80" s="1"/>
  <c r="CG21" i="11"/>
  <c r="J21" i="54"/>
  <c r="J21" i="57" s="1"/>
  <c r="J21" i="50"/>
  <c r="CM24" i="11"/>
  <c r="D90" i="39"/>
  <c r="P24" i="54"/>
  <c r="P24" i="55" s="1"/>
  <c r="P24" i="50"/>
  <c r="DA21" i="11"/>
  <c r="AD21" i="50"/>
  <c r="DD23" i="11"/>
  <c r="AG23" i="50"/>
  <c r="T22" i="50"/>
  <c r="CQ22" i="11"/>
  <c r="T22" i="54"/>
  <c r="T22" i="55" s="1"/>
  <c r="H88" i="39"/>
  <c r="Q24" i="54"/>
  <c r="Q24" i="55" s="1"/>
  <c r="E90" i="39"/>
  <c r="Q24" i="50"/>
  <c r="CN24" i="11"/>
  <c r="DG3" i="80"/>
  <c r="DG92" i="80" s="1"/>
  <c r="BV8" i="80"/>
  <c r="BV92" i="80"/>
  <c r="E17" i="54"/>
  <c r="E17" i="57" s="1"/>
  <c r="CB17" i="11"/>
  <c r="E17" i="50"/>
  <c r="H16" i="54"/>
  <c r="H16" i="55" s="1"/>
  <c r="AT3" i="11"/>
  <c r="H16" i="50"/>
  <c r="CE16" i="11"/>
  <c r="L21" i="54"/>
  <c r="L21" i="57" s="1"/>
  <c r="CI21" i="11"/>
  <c r="L21" i="50"/>
  <c r="DC16" i="11"/>
  <c r="BR3" i="11"/>
  <c r="AF16" i="50"/>
  <c r="CW21" i="11"/>
  <c r="N87" i="39"/>
  <c r="Z21" i="54"/>
  <c r="Z21" i="50"/>
  <c r="X19" i="50"/>
  <c r="L85" i="39"/>
  <c r="CU19" i="11"/>
  <c r="X19" i="54"/>
  <c r="X19" i="55" s="1"/>
  <c r="CR19" i="11"/>
  <c r="U19" i="50"/>
  <c r="U19" i="54"/>
  <c r="U19" i="55" s="1"/>
  <c r="I85" i="39"/>
  <c r="BE8" i="80"/>
  <c r="BE92" i="80"/>
  <c r="CP3" i="80"/>
  <c r="CP92" i="80" s="1"/>
  <c r="CY21" i="11"/>
  <c r="AB21" i="50"/>
  <c r="CS19" i="11"/>
  <c r="V19" i="50"/>
  <c r="V19" i="54"/>
  <c r="J85" i="39"/>
  <c r="L30" i="38"/>
  <c r="X30" i="67"/>
  <c r="AE29" i="56"/>
  <c r="AE29" i="67"/>
  <c r="I96" i="58"/>
  <c r="U29" i="57"/>
  <c r="U29" i="56" s="1"/>
  <c r="I28" i="59" s="1"/>
  <c r="CJ11" i="11"/>
  <c r="AY183" i="11"/>
  <c r="O97" i="39"/>
  <c r="R97" i="39" s="1"/>
  <c r="O29" i="57"/>
  <c r="AA29" i="54"/>
  <c r="C96" i="58"/>
  <c r="B36" i="56"/>
  <c r="B36" i="67"/>
  <c r="R23" i="34"/>
  <c r="O9" i="49" s="1"/>
  <c r="AD18" i="34"/>
  <c r="AQ18" i="34" s="1"/>
  <c r="AJ69" i="49"/>
  <c r="AJ10" i="49"/>
  <c r="AJ9" i="49"/>
  <c r="G28" i="56"/>
  <c r="G28" i="67"/>
  <c r="CK28" i="11"/>
  <c r="M35" i="94"/>
  <c r="J36" i="94" s="1"/>
  <c r="E36" i="94" s="1"/>
  <c r="K4" i="54"/>
  <c r="K12" i="54" s="1"/>
  <c r="DD19" i="11"/>
  <c r="AG19" i="50"/>
  <c r="AJ21" i="50"/>
  <c r="DG21" i="11"/>
  <c r="CB16" i="11"/>
  <c r="E16" i="54"/>
  <c r="E16" i="50"/>
  <c r="AQ3" i="11"/>
  <c r="G18" i="54"/>
  <c r="G18" i="57" s="1"/>
  <c r="G18" i="50"/>
  <c r="CD18" i="11"/>
  <c r="BI8" i="96"/>
  <c r="CT3" i="96"/>
  <c r="Z19" i="50"/>
  <c r="N85" i="39"/>
  <c r="CW19" i="11"/>
  <c r="Z19" i="54"/>
  <c r="Z19" i="55" s="1"/>
  <c r="CR16" i="11"/>
  <c r="U16" i="50"/>
  <c r="I81" i="39"/>
  <c r="BG3" i="11"/>
  <c r="U16" i="54"/>
  <c r="U16" i="55" s="1"/>
  <c r="BK17" i="11"/>
  <c r="BK3" i="11" s="1"/>
  <c r="Q17" i="54" l="1"/>
  <c r="H4" i="55"/>
  <c r="L91" i="58"/>
  <c r="G4" i="55"/>
  <c r="BB3" i="11"/>
  <c r="H18" i="56"/>
  <c r="F4" i="55"/>
  <c r="H22" i="55"/>
  <c r="Z4" i="55"/>
  <c r="P17" i="50"/>
  <c r="G24" i="55"/>
  <c r="T4" i="57"/>
  <c r="M21" i="55"/>
  <c r="K22" i="55"/>
  <c r="S17" i="54"/>
  <c r="N27" i="34"/>
  <c r="N35" i="34" s="1"/>
  <c r="C23" i="55"/>
  <c r="F19" i="55"/>
  <c r="L21" i="55"/>
  <c r="G82" i="39"/>
  <c r="CP17" i="11"/>
  <c r="N34" i="56"/>
  <c r="AQ7" i="34"/>
  <c r="S17" i="50"/>
  <c r="D24" i="55"/>
  <c r="G20" i="55"/>
  <c r="L23" i="55"/>
  <c r="G23" i="55"/>
  <c r="D21" i="55"/>
  <c r="I23" i="55"/>
  <c r="J21" i="55"/>
  <c r="J24" i="55"/>
  <c r="T17" i="54"/>
  <c r="K11" i="67"/>
  <c r="M19" i="55"/>
  <c r="K4" i="56"/>
  <c r="N11" i="60" s="1"/>
  <c r="N19" i="60" s="1"/>
  <c r="BA19" i="34"/>
  <c r="K19" i="55"/>
  <c r="E21" i="55"/>
  <c r="I17" i="55"/>
  <c r="L18" i="56"/>
  <c r="J19" i="55"/>
  <c r="E23" i="55"/>
  <c r="N36" i="56"/>
  <c r="I18" i="55"/>
  <c r="E22" i="55"/>
  <c r="H4" i="57"/>
  <c r="E18" i="55"/>
  <c r="BF3" i="11"/>
  <c r="BF92" i="11" s="1"/>
  <c r="N29" i="55"/>
  <c r="F23" i="55"/>
  <c r="T17" i="50"/>
  <c r="C17" i="55"/>
  <c r="N31" i="56"/>
  <c r="L19" i="55"/>
  <c r="C20" i="55"/>
  <c r="G22" i="55"/>
  <c r="J23" i="55"/>
  <c r="K23" i="55"/>
  <c r="K71" i="67"/>
  <c r="H19" i="55"/>
  <c r="N35" i="56"/>
  <c r="F27" i="56"/>
  <c r="F4" i="56" s="1"/>
  <c r="I11" i="60" s="1"/>
  <c r="I19" i="60" s="1"/>
  <c r="F17" i="55"/>
  <c r="K17" i="55"/>
  <c r="C18" i="55"/>
  <c r="H17" i="55"/>
  <c r="Q17" i="55"/>
  <c r="Q3" i="55" s="1"/>
  <c r="I27" i="56"/>
  <c r="J27" i="56"/>
  <c r="K20" i="55"/>
  <c r="I21" i="55"/>
  <c r="M18" i="55"/>
  <c r="D20" i="55"/>
  <c r="N27" i="55"/>
  <c r="O106" i="58"/>
  <c r="AA35" i="55"/>
  <c r="Q17" i="50"/>
  <c r="N31" i="55"/>
  <c r="L20" i="56"/>
  <c r="I19" i="55"/>
  <c r="BX183" i="80"/>
  <c r="BC3" i="11"/>
  <c r="D17" i="55"/>
  <c r="K4" i="57"/>
  <c r="E82" i="39"/>
  <c r="D22" i="55"/>
  <c r="AA29" i="57"/>
  <c r="O46" i="38"/>
  <c r="M23" i="55"/>
  <c r="J20" i="55"/>
  <c r="F24" i="55"/>
  <c r="M24" i="55"/>
  <c r="I22" i="55"/>
  <c r="AG8" i="60"/>
  <c r="F20" i="55"/>
  <c r="O45" i="38"/>
  <c r="E18" i="56"/>
  <c r="L17" i="55"/>
  <c r="N36" i="55"/>
  <c r="F22" i="55"/>
  <c r="J17" i="55"/>
  <c r="N34" i="55"/>
  <c r="H21" i="55"/>
  <c r="J22" i="55"/>
  <c r="W4" i="56"/>
  <c r="Z11" i="60" s="1"/>
  <c r="Z19" i="60" s="1"/>
  <c r="K26" i="59"/>
  <c r="BK92" i="11"/>
  <c r="BK8" i="11"/>
  <c r="CV3" i="11"/>
  <c r="CV92" i="11" s="1"/>
  <c r="AB10" i="34"/>
  <c r="AB15" i="34" s="1"/>
  <c r="BI92" i="11"/>
  <c r="BI8" i="11"/>
  <c r="Z10" i="34"/>
  <c r="Z15" i="34" s="1"/>
  <c r="CT3" i="11"/>
  <c r="CT92" i="11" s="1"/>
  <c r="G81" i="58"/>
  <c r="S17" i="57"/>
  <c r="S17" i="56" s="1"/>
  <c r="G4" i="59" s="1"/>
  <c r="S17" i="55"/>
  <c r="CX11" i="11"/>
  <c r="BM183" i="11"/>
  <c r="I2" i="38"/>
  <c r="U16" i="67"/>
  <c r="BI9" i="96"/>
  <c r="BI69" i="96"/>
  <c r="CT8" i="96"/>
  <c r="V19" i="57"/>
  <c r="V19" i="56" s="1"/>
  <c r="J10" i="59" s="1"/>
  <c r="J84" i="58"/>
  <c r="N86" i="58"/>
  <c r="Z21" i="57"/>
  <c r="Z21" i="56" s="1"/>
  <c r="N14" i="59" s="1"/>
  <c r="BR8" i="11"/>
  <c r="AI10" i="34"/>
  <c r="DC3" i="11"/>
  <c r="DC92" i="11" s="1"/>
  <c r="BR92" i="11"/>
  <c r="H3" i="50"/>
  <c r="H16" i="67"/>
  <c r="E17" i="56"/>
  <c r="E17" i="67"/>
  <c r="BV69" i="80"/>
  <c r="DG8" i="80"/>
  <c r="BV9" i="80"/>
  <c r="Q24" i="67"/>
  <c r="E18" i="38"/>
  <c r="AG23" i="56"/>
  <c r="AG23" i="67"/>
  <c r="AU23" i="34"/>
  <c r="AI24" i="34"/>
  <c r="U4" i="57"/>
  <c r="AA19" i="50"/>
  <c r="AA19" i="67" s="1"/>
  <c r="C10" i="38"/>
  <c r="O19" i="67"/>
  <c r="CX19" i="11"/>
  <c r="N11" i="94"/>
  <c r="K12" i="94" s="1"/>
  <c r="F12" i="94" s="1"/>
  <c r="P19" i="55"/>
  <c r="P19" i="57"/>
  <c r="P19" i="56" s="1"/>
  <c r="D10" i="59" s="1"/>
  <c r="D84" i="58"/>
  <c r="BJ69" i="80"/>
  <c r="CU8" i="80"/>
  <c r="BJ9" i="80"/>
  <c r="X20" i="57"/>
  <c r="X20" i="56" s="1"/>
  <c r="L12" i="59" s="1"/>
  <c r="L85" i="58"/>
  <c r="T24" i="67"/>
  <c r="H18" i="38"/>
  <c r="CL4" i="11"/>
  <c r="CL109" i="11" s="1"/>
  <c r="R11" i="34"/>
  <c r="BA109" i="11"/>
  <c r="BM4" i="11"/>
  <c r="BA12" i="11"/>
  <c r="CL12" i="11" s="1"/>
  <c r="O98" i="39"/>
  <c r="R98" i="39" s="1"/>
  <c r="C92" i="39"/>
  <c r="O92" i="39" s="1"/>
  <c r="R92" i="39" s="1"/>
  <c r="B12" i="54"/>
  <c r="N4" i="54"/>
  <c r="N12" i="54" s="1"/>
  <c r="X18" i="67"/>
  <c r="L6" i="38"/>
  <c r="C3" i="50"/>
  <c r="C16" i="67"/>
  <c r="C24" i="56"/>
  <c r="C24" i="67"/>
  <c r="F2" i="38"/>
  <c r="R16" i="67"/>
  <c r="L3" i="50"/>
  <c r="L16" i="67"/>
  <c r="H14" i="38"/>
  <c r="T21" i="67"/>
  <c r="T21" i="57"/>
  <c r="T21" i="56" s="1"/>
  <c r="H14" i="59" s="1"/>
  <c r="H86" i="58"/>
  <c r="AA31" i="57"/>
  <c r="K3" i="54"/>
  <c r="K16" i="57"/>
  <c r="K3" i="57" s="1"/>
  <c r="K8" i="57" s="1"/>
  <c r="K10" i="57" s="1"/>
  <c r="AB16" i="56"/>
  <c r="AB16" i="67"/>
  <c r="N15" i="94"/>
  <c r="K16" i="94" s="1"/>
  <c r="F16" i="94" s="1"/>
  <c r="CX20" i="11"/>
  <c r="O20" i="57"/>
  <c r="AA20" i="54"/>
  <c r="C85" i="58"/>
  <c r="J86" i="58"/>
  <c r="V21" i="57"/>
  <c r="V21" i="56" s="1"/>
  <c r="J14" i="59" s="1"/>
  <c r="F21" i="56"/>
  <c r="F21" i="67"/>
  <c r="Y20" i="57"/>
  <c r="Y20" i="56" s="1"/>
  <c r="M12" i="59" s="1"/>
  <c r="M85" i="58"/>
  <c r="S19" i="67"/>
  <c r="G10" i="38"/>
  <c r="Z22" i="67"/>
  <c r="N16" i="38"/>
  <c r="F17" i="38"/>
  <c r="R23" i="67"/>
  <c r="L24" i="67"/>
  <c r="L24" i="56"/>
  <c r="M22" i="56"/>
  <c r="M22" i="67"/>
  <c r="AI24" i="56"/>
  <c r="AI24" i="67"/>
  <c r="N20" i="50"/>
  <c r="N20" i="67" s="1"/>
  <c r="B20" i="67"/>
  <c r="CM11" i="11"/>
  <c r="BB183" i="11"/>
  <c r="BA18" i="34"/>
  <c r="AO18" i="34"/>
  <c r="F91" i="58"/>
  <c r="AV69" i="80"/>
  <c r="AV9" i="80"/>
  <c r="CG8" i="80"/>
  <c r="AA27" i="55"/>
  <c r="AA27" i="57"/>
  <c r="O27" i="56"/>
  <c r="Q8" i="34"/>
  <c r="AO7" i="34"/>
  <c r="F6" i="38"/>
  <c r="R18" i="67"/>
  <c r="W23" i="67"/>
  <c r="K17" i="38"/>
  <c r="AJ3" i="50"/>
  <c r="AJ16" i="56"/>
  <c r="AJ16" i="67"/>
  <c r="CK18" i="11"/>
  <c r="M9" i="94"/>
  <c r="J10" i="94" s="1"/>
  <c r="E10" i="94" s="1"/>
  <c r="Z11" i="67"/>
  <c r="Z4" i="67"/>
  <c r="Z71" i="67"/>
  <c r="N30" i="57"/>
  <c r="U110" i="50"/>
  <c r="X27" i="34"/>
  <c r="X35" i="34" s="1"/>
  <c r="I77" i="38" s="1"/>
  <c r="AC23" i="56"/>
  <c r="AC23" i="67"/>
  <c r="H80" i="39"/>
  <c r="H79" i="39" s="1"/>
  <c r="AA36" i="56"/>
  <c r="C46" i="59"/>
  <c r="O46" i="59" s="1"/>
  <c r="Q46" i="59" s="1"/>
  <c r="BO69" i="80"/>
  <c r="CZ8" i="80"/>
  <c r="BO9" i="80"/>
  <c r="S22" i="67"/>
  <c r="G16" i="38"/>
  <c r="U21" i="57"/>
  <c r="U21" i="56" s="1"/>
  <c r="I14" i="59" s="1"/>
  <c r="I86" i="58"/>
  <c r="CU3" i="11"/>
  <c r="CU92" i="11" s="1"/>
  <c r="BJ92" i="11"/>
  <c r="AA10" i="34"/>
  <c r="AA15" i="34" s="1"/>
  <c r="BJ8" i="11"/>
  <c r="N82" i="58"/>
  <c r="Z18" i="57"/>
  <c r="Z18" i="56" s="1"/>
  <c r="N6" i="59" s="1"/>
  <c r="R19" i="57"/>
  <c r="R19" i="56" s="1"/>
  <c r="F10" i="59" s="1"/>
  <c r="F84" i="58"/>
  <c r="I3" i="50"/>
  <c r="I16" i="67"/>
  <c r="L23" i="67"/>
  <c r="L23" i="56"/>
  <c r="M21" i="56"/>
  <c r="M21" i="67"/>
  <c r="D86" i="58"/>
  <c r="P21" i="57"/>
  <c r="P21" i="56" s="1"/>
  <c r="D14" i="59" s="1"/>
  <c r="B4" i="67"/>
  <c r="B11" i="67"/>
  <c r="N11" i="50"/>
  <c r="N183" i="50" s="1"/>
  <c r="N27" i="67"/>
  <c r="N71" i="67" s="1"/>
  <c r="Z17" i="54"/>
  <c r="R22" i="67"/>
  <c r="F16" i="38"/>
  <c r="CO8" i="80"/>
  <c r="BD69" i="80"/>
  <c r="BD9" i="80"/>
  <c r="AN69" i="80"/>
  <c r="AN9" i="80"/>
  <c r="BY8" i="80"/>
  <c r="AZ8" i="80"/>
  <c r="CH8" i="80"/>
  <c r="AW9" i="80"/>
  <c r="AW69" i="80"/>
  <c r="M14" i="38"/>
  <c r="Y21" i="67"/>
  <c r="AA18" i="50"/>
  <c r="AA18" i="67" s="1"/>
  <c r="C6" i="38"/>
  <c r="O18" i="67"/>
  <c r="O83" i="39"/>
  <c r="R83" i="39" s="1"/>
  <c r="AB19" i="56"/>
  <c r="AB19" i="67"/>
  <c r="AJ23" i="56"/>
  <c r="AJ23" i="67"/>
  <c r="Q3" i="50"/>
  <c r="E2" i="38"/>
  <c r="Q16" i="67"/>
  <c r="BF9" i="80"/>
  <c r="BF69" i="80"/>
  <c r="CQ8" i="80"/>
  <c r="D17" i="56"/>
  <c r="D17" i="67"/>
  <c r="B24" i="57"/>
  <c r="N24" i="57" s="1"/>
  <c r="N24" i="54"/>
  <c r="J23" i="56"/>
  <c r="J23" i="67"/>
  <c r="S4" i="57"/>
  <c r="AB17" i="50"/>
  <c r="CY17" i="11"/>
  <c r="AD7" i="60"/>
  <c r="AE8" i="60" s="1"/>
  <c r="M71" i="67"/>
  <c r="M4" i="67"/>
  <c r="M11" i="67"/>
  <c r="J27" i="34"/>
  <c r="J35" i="34" s="1"/>
  <c r="G110" i="50"/>
  <c r="O90" i="39"/>
  <c r="R90" i="39" s="1"/>
  <c r="CR17" i="11"/>
  <c r="U17" i="54"/>
  <c r="U17" i="55" s="1"/>
  <c r="U3" i="55" s="1"/>
  <c r="U17" i="50"/>
  <c r="U3" i="50" s="1"/>
  <c r="I82" i="39"/>
  <c r="I80" i="39" s="1"/>
  <c r="I79" i="39" s="1"/>
  <c r="M16" i="67"/>
  <c r="O105" i="58"/>
  <c r="BO11" i="96"/>
  <c r="CZ11" i="96" s="1"/>
  <c r="BO4" i="96"/>
  <c r="BP30" i="96"/>
  <c r="BO30" i="11"/>
  <c r="O27" i="34"/>
  <c r="O35" i="34" s="1"/>
  <c r="L110" i="50"/>
  <c r="Y19" i="57"/>
  <c r="Y19" i="56" s="1"/>
  <c r="M10" i="59" s="1"/>
  <c r="M84" i="58"/>
  <c r="CQ8" i="96"/>
  <c r="BF9" i="96"/>
  <c r="BF69" i="96"/>
  <c r="M6" i="38"/>
  <c r="Y18" i="67"/>
  <c r="I24" i="56"/>
  <c r="I24" i="67"/>
  <c r="AI19" i="56"/>
  <c r="AI19" i="67"/>
  <c r="Q21" i="67"/>
  <c r="E14" i="38"/>
  <c r="BB69" i="96"/>
  <c r="CM8" i="96"/>
  <c r="BB9" i="96"/>
  <c r="B23" i="55"/>
  <c r="B23" i="57"/>
  <c r="N23" i="57" s="1"/>
  <c r="N23" i="54"/>
  <c r="Y4" i="57"/>
  <c r="O87" i="39"/>
  <c r="R87" i="39" s="1"/>
  <c r="AI20" i="56"/>
  <c r="AI20" i="67"/>
  <c r="P3" i="50"/>
  <c r="P16" i="67"/>
  <c r="D2" i="38"/>
  <c r="N16" i="50"/>
  <c r="N16" i="67" s="1"/>
  <c r="B3" i="50"/>
  <c r="B16" i="67"/>
  <c r="CS8" i="96"/>
  <c r="BH69" i="96"/>
  <c r="BH9" i="96"/>
  <c r="K18" i="56"/>
  <c r="K18" i="67"/>
  <c r="F24" i="56"/>
  <c r="F24" i="67"/>
  <c r="F16" i="57"/>
  <c r="F3" i="57" s="1"/>
  <c r="F8" i="57" s="1"/>
  <c r="F10" i="57" s="1"/>
  <c r="F3" i="54"/>
  <c r="M87" i="58"/>
  <c r="Y22" i="57"/>
  <c r="Y22" i="56" s="1"/>
  <c r="M16" i="59" s="1"/>
  <c r="C82" i="39"/>
  <c r="O17" i="54"/>
  <c r="CL17" i="11"/>
  <c r="O17" i="50"/>
  <c r="O17" i="55"/>
  <c r="BM17" i="11"/>
  <c r="BM8" i="80"/>
  <c r="BA69" i="80"/>
  <c r="CL8" i="80"/>
  <c r="BA9" i="80"/>
  <c r="AB24" i="56"/>
  <c r="AB24" i="67"/>
  <c r="U18" i="57"/>
  <c r="U18" i="56" s="1"/>
  <c r="I6" i="59" s="1"/>
  <c r="I82" i="58"/>
  <c r="CI3" i="96"/>
  <c r="AX8" i="96"/>
  <c r="AZ3" i="96"/>
  <c r="H80" i="58"/>
  <c r="T3" i="54"/>
  <c r="T16" i="57"/>
  <c r="BF8" i="11"/>
  <c r="B17" i="67"/>
  <c r="M7" i="94"/>
  <c r="J8" i="94" s="1"/>
  <c r="E8" i="94" s="1"/>
  <c r="CK17" i="11"/>
  <c r="J19" i="56"/>
  <c r="J19" i="67"/>
  <c r="S27" i="34"/>
  <c r="S35" i="34" s="1"/>
  <c r="P110" i="50"/>
  <c r="Q7" i="60"/>
  <c r="AH22" i="56"/>
  <c r="AH22" i="67"/>
  <c r="L16" i="38"/>
  <c r="X22" i="67"/>
  <c r="H22" i="56"/>
  <c r="H22" i="67"/>
  <c r="J3" i="54"/>
  <c r="J16" i="57"/>
  <c r="J3" i="57" s="1"/>
  <c r="J8" i="57" s="1"/>
  <c r="J10" i="57" s="1"/>
  <c r="K17" i="56"/>
  <c r="K17" i="67"/>
  <c r="S3" i="50"/>
  <c r="S16" i="67"/>
  <c r="G2" i="38"/>
  <c r="X23" i="57"/>
  <c r="X23" i="56" s="1"/>
  <c r="L17" i="59" s="1"/>
  <c r="L88" i="58"/>
  <c r="AF21" i="56"/>
  <c r="AF21" i="67"/>
  <c r="C18" i="56"/>
  <c r="C18" i="67"/>
  <c r="K86" i="58"/>
  <c r="W21" i="57"/>
  <c r="W21" i="56" s="1"/>
  <c r="K14" i="59" s="1"/>
  <c r="M24" i="56"/>
  <c r="M24" i="67"/>
  <c r="B22" i="57"/>
  <c r="N22" i="57" s="1"/>
  <c r="N22" i="54"/>
  <c r="N91" i="58"/>
  <c r="I4" i="56"/>
  <c r="L11" i="60" s="1"/>
  <c r="L19" i="60" s="1"/>
  <c r="H4" i="67"/>
  <c r="H11" i="67"/>
  <c r="H71" i="67"/>
  <c r="J4" i="56"/>
  <c r="M11" i="60" s="1"/>
  <c r="M19" i="60" s="1"/>
  <c r="I22" i="56"/>
  <c r="I22" i="67"/>
  <c r="Q20" i="55"/>
  <c r="E85" i="58"/>
  <c r="Q20" i="57"/>
  <c r="Q20" i="56" s="1"/>
  <c r="E12" i="59" s="1"/>
  <c r="AA23" i="50"/>
  <c r="AA23" i="67" s="1"/>
  <c r="O23" i="67"/>
  <c r="C17" i="38"/>
  <c r="AB20" i="56"/>
  <c r="AB20" i="67"/>
  <c r="AC10" i="34"/>
  <c r="AC15" i="34" s="1"/>
  <c r="BL92" i="11"/>
  <c r="CW3" i="11"/>
  <c r="CW92" i="11" s="1"/>
  <c r="BL8" i="11"/>
  <c r="BD69" i="96"/>
  <c r="BD9" i="96"/>
  <c r="CO8" i="96"/>
  <c r="W24" i="57"/>
  <c r="W24" i="56" s="1"/>
  <c r="K18" i="59" s="1"/>
  <c r="K89" i="58"/>
  <c r="AD23" i="56"/>
  <c r="AD23" i="67"/>
  <c r="N35" i="55"/>
  <c r="Q4" i="67"/>
  <c r="Q71" i="67"/>
  <c r="Q11" i="67"/>
  <c r="Y4" i="67"/>
  <c r="Y71" i="67"/>
  <c r="Y11" i="67"/>
  <c r="K23" i="56"/>
  <c r="K23" i="67"/>
  <c r="M18" i="38"/>
  <c r="Y24" i="67"/>
  <c r="K10" i="38"/>
  <c r="W19" i="67"/>
  <c r="BQ69" i="80"/>
  <c r="BQ9" i="80"/>
  <c r="DB8" i="80"/>
  <c r="Q22" i="57"/>
  <c r="Q22" i="56" s="1"/>
  <c r="E16" i="59" s="1"/>
  <c r="E87" i="58"/>
  <c r="F20" i="56"/>
  <c r="F20" i="67"/>
  <c r="K20" i="56"/>
  <c r="K20" i="67"/>
  <c r="O3" i="54"/>
  <c r="O16" i="57"/>
  <c r="AA16" i="54"/>
  <c r="C80" i="58"/>
  <c r="L80" i="39"/>
  <c r="L79" i="39" s="1"/>
  <c r="Z20" i="55"/>
  <c r="Z20" i="57"/>
  <c r="Z20" i="56" s="1"/>
  <c r="N12" i="59" s="1"/>
  <c r="N85" i="58"/>
  <c r="K12" i="38"/>
  <c r="W20" i="67"/>
  <c r="BU92" i="11"/>
  <c r="AL10" i="34"/>
  <c r="BU8" i="11"/>
  <c r="DF3" i="11"/>
  <c r="DF92" i="11" s="1"/>
  <c r="N69" i="49"/>
  <c r="N10" i="49"/>
  <c r="V27" i="34"/>
  <c r="V35" i="34" s="1"/>
  <c r="G77" i="38" s="1"/>
  <c r="S110" i="50"/>
  <c r="D27" i="56"/>
  <c r="D4" i="56" s="1"/>
  <c r="G11" i="60" s="1"/>
  <c r="G19" i="60" s="1"/>
  <c r="R4" i="67"/>
  <c r="R11" i="67"/>
  <c r="R71" i="67"/>
  <c r="AP19" i="34"/>
  <c r="U16" i="57"/>
  <c r="I80" i="58"/>
  <c r="G18" i="55"/>
  <c r="CB3" i="11"/>
  <c r="CB92" i="11" s="1"/>
  <c r="H10" i="34"/>
  <c r="H15" i="34" s="1"/>
  <c r="AQ8" i="11"/>
  <c r="AQ92" i="11"/>
  <c r="V19" i="67"/>
  <c r="J10" i="38"/>
  <c r="O85" i="39"/>
  <c r="R85" i="39" s="1"/>
  <c r="X19" i="67"/>
  <c r="L10" i="38"/>
  <c r="K10" i="34"/>
  <c r="K15" i="34" s="1"/>
  <c r="AT92" i="11"/>
  <c r="CE3" i="11"/>
  <c r="CE92" i="11" s="1"/>
  <c r="AT8" i="11"/>
  <c r="T22" i="57"/>
  <c r="T22" i="56" s="1"/>
  <c r="H16" i="59" s="1"/>
  <c r="H87" i="58"/>
  <c r="D18" i="38"/>
  <c r="P24" i="67"/>
  <c r="AA35" i="56"/>
  <c r="C45" i="59"/>
  <c r="O45" i="59" s="1"/>
  <c r="Q45" i="59" s="1"/>
  <c r="K91" i="58"/>
  <c r="S23" i="67"/>
  <c r="G17" i="38"/>
  <c r="J24" i="67"/>
  <c r="J24" i="56"/>
  <c r="AR23" i="34"/>
  <c r="AF24" i="34"/>
  <c r="AH20" i="56"/>
  <c r="AH20" i="67"/>
  <c r="V23" i="67"/>
  <c r="J17" i="38"/>
  <c r="X20" i="67"/>
  <c r="L12" i="38"/>
  <c r="CF8" i="80"/>
  <c r="AU9" i="80"/>
  <c r="AU69" i="80"/>
  <c r="I20" i="56"/>
  <c r="I20" i="67"/>
  <c r="D3" i="50"/>
  <c r="D16" i="67"/>
  <c r="AG21" i="56"/>
  <c r="AG21" i="67"/>
  <c r="N19" i="54"/>
  <c r="B19" i="57"/>
  <c r="N19" i="57" s="1"/>
  <c r="B4" i="57"/>
  <c r="N27" i="57"/>
  <c r="AH3" i="50"/>
  <c r="AH16" i="56"/>
  <c r="AH16" i="67"/>
  <c r="AF23" i="56"/>
  <c r="AF23" i="67"/>
  <c r="C16" i="57"/>
  <c r="C3" i="57" s="1"/>
  <c r="C3" i="54"/>
  <c r="CO3" i="11"/>
  <c r="CO92" i="11" s="1"/>
  <c r="BD8" i="11"/>
  <c r="U10" i="34"/>
  <c r="U15" i="34" s="1"/>
  <c r="BD92" i="11"/>
  <c r="L16" i="55"/>
  <c r="L16" i="57"/>
  <c r="L3" i="57" s="1"/>
  <c r="L8" i="57" s="1"/>
  <c r="L10" i="57" s="1"/>
  <c r="L3" i="54"/>
  <c r="BQ8" i="11"/>
  <c r="BQ92" i="11"/>
  <c r="AH10" i="34"/>
  <c r="DB3" i="11"/>
  <c r="DB92" i="11" s="1"/>
  <c r="AG20" i="56"/>
  <c r="AG20" i="67"/>
  <c r="CM8" i="80"/>
  <c r="BB69" i="80"/>
  <c r="BB9" i="80"/>
  <c r="C4" i="56"/>
  <c r="F11" i="60" s="1"/>
  <c r="F19" i="60" s="1"/>
  <c r="B71" i="67"/>
  <c r="O98" i="58"/>
  <c r="K16" i="55"/>
  <c r="O86" i="39"/>
  <c r="R86" i="39" s="1"/>
  <c r="V21" i="55"/>
  <c r="K21" i="67"/>
  <c r="K21" i="56"/>
  <c r="F21" i="55"/>
  <c r="Y20" i="55"/>
  <c r="I89" i="58"/>
  <c r="U24" i="57"/>
  <c r="U24" i="56" s="1"/>
  <c r="I18" i="59" s="1"/>
  <c r="Z22" i="55"/>
  <c r="Z22" i="57"/>
  <c r="Z22" i="56" s="1"/>
  <c r="N16" i="59" s="1"/>
  <c r="N87" i="58"/>
  <c r="W22" i="67"/>
  <c r="K16" i="38"/>
  <c r="L24" i="55"/>
  <c r="M22" i="55"/>
  <c r="E19" i="55"/>
  <c r="E6" i="38"/>
  <c r="Q18" i="67"/>
  <c r="T20" i="57"/>
  <c r="T20" i="56" s="1"/>
  <c r="H12" i="59" s="1"/>
  <c r="H85" i="58"/>
  <c r="Q23" i="34"/>
  <c r="F18" i="56"/>
  <c r="F18" i="67"/>
  <c r="K82" i="39"/>
  <c r="K80" i="39" s="1"/>
  <c r="K79" i="39" s="1"/>
  <c r="W17" i="50"/>
  <c r="W17" i="54"/>
  <c r="W17" i="55" s="1"/>
  <c r="CT17" i="11"/>
  <c r="O28" i="38"/>
  <c r="S18" i="67"/>
  <c r="G6" i="38"/>
  <c r="AM10" i="34"/>
  <c r="BV92" i="11"/>
  <c r="DG3" i="11"/>
  <c r="DG92" i="11" s="1"/>
  <c r="BV8" i="11"/>
  <c r="AD19" i="56"/>
  <c r="AD19" i="67"/>
  <c r="N18" i="50"/>
  <c r="N18" i="67" s="1"/>
  <c r="B18" i="67"/>
  <c r="U4" i="67"/>
  <c r="U11" i="67"/>
  <c r="U71" i="67"/>
  <c r="T71" i="67"/>
  <c r="T4" i="67"/>
  <c r="T11" i="67"/>
  <c r="AE18" i="56"/>
  <c r="AE18" i="67"/>
  <c r="T17" i="55"/>
  <c r="H81" i="58"/>
  <c r="T17" i="57"/>
  <c r="T17" i="56" s="1"/>
  <c r="H4" i="59" s="1"/>
  <c r="CK21" i="11"/>
  <c r="M19" i="94"/>
  <c r="J20" i="94" s="1"/>
  <c r="E20" i="94" s="1"/>
  <c r="AB18" i="56"/>
  <c r="AB18" i="67"/>
  <c r="G87" i="58"/>
  <c r="S22" i="57"/>
  <c r="S22" i="56" s="1"/>
  <c r="G16" i="59" s="1"/>
  <c r="U21" i="67"/>
  <c r="I14" i="38"/>
  <c r="X16" i="55"/>
  <c r="X16" i="57"/>
  <c r="X16" i="56" s="1"/>
  <c r="L80" i="58"/>
  <c r="Z18" i="55"/>
  <c r="G23" i="56"/>
  <c r="G23" i="67"/>
  <c r="AG24" i="56"/>
  <c r="AG24" i="67"/>
  <c r="AM183" i="80"/>
  <c r="E27" i="34"/>
  <c r="B110" i="50"/>
  <c r="N4" i="50"/>
  <c r="N110" i="50" s="1"/>
  <c r="CK11" i="11"/>
  <c r="AZ183" i="11"/>
  <c r="AO69" i="80"/>
  <c r="AO9" i="80"/>
  <c r="BZ8" i="80"/>
  <c r="R22" i="55"/>
  <c r="F87" i="58"/>
  <c r="R22" i="57"/>
  <c r="R22" i="56" s="1"/>
  <c r="F16" i="59" s="1"/>
  <c r="O18" i="57"/>
  <c r="O18" i="56" s="1"/>
  <c r="C82" i="58"/>
  <c r="AA18" i="54"/>
  <c r="O18" i="55"/>
  <c r="O22" i="57"/>
  <c r="C87" i="58"/>
  <c r="AA22" i="54"/>
  <c r="J80" i="58"/>
  <c r="V16" i="57"/>
  <c r="AH18" i="56"/>
  <c r="AH18" i="67"/>
  <c r="AB22" i="56"/>
  <c r="AB22" i="67"/>
  <c r="I85" i="58"/>
  <c r="U20" i="57"/>
  <c r="U20" i="56" s="1"/>
  <c r="I12" i="59" s="1"/>
  <c r="I17" i="56"/>
  <c r="I17" i="67"/>
  <c r="AS9" i="80"/>
  <c r="AS69" i="80"/>
  <c r="CD8" i="80"/>
  <c r="BU9" i="80"/>
  <c r="BU69" i="80"/>
  <c r="DF8" i="80"/>
  <c r="BC8" i="11"/>
  <c r="T10" i="34"/>
  <c r="T15" i="34" s="1"/>
  <c r="CN3" i="11"/>
  <c r="CN92" i="11" s="1"/>
  <c r="BC92" i="11"/>
  <c r="P18" i="57"/>
  <c r="P18" i="56" s="1"/>
  <c r="D6" i="59" s="1"/>
  <c r="D82" i="58"/>
  <c r="B24" i="55"/>
  <c r="N24" i="50"/>
  <c r="N24" i="67" s="1"/>
  <c r="B24" i="67"/>
  <c r="F11" i="67"/>
  <c r="F71" i="67"/>
  <c r="F4" i="67"/>
  <c r="V4" i="56"/>
  <c r="Y11" i="60" s="1"/>
  <c r="Y19" i="60" s="1"/>
  <c r="J77" i="59" s="1"/>
  <c r="J26" i="59"/>
  <c r="G91" i="58"/>
  <c r="M27" i="56"/>
  <c r="M4" i="56" s="1"/>
  <c r="P11" i="60" s="1"/>
  <c r="P19" i="60" s="1"/>
  <c r="AA24" i="50"/>
  <c r="AA24" i="67" s="1"/>
  <c r="C18" i="38"/>
  <c r="O24" i="67"/>
  <c r="AH24" i="56"/>
  <c r="AH24" i="67"/>
  <c r="M16" i="57"/>
  <c r="AI22" i="56"/>
  <c r="AI22" i="67"/>
  <c r="BN12" i="96"/>
  <c r="CY12" i="96" s="1"/>
  <c r="CY4" i="96"/>
  <c r="L11" i="67"/>
  <c r="L4" i="67"/>
  <c r="L71" i="67"/>
  <c r="AL24" i="34"/>
  <c r="AX23" i="34"/>
  <c r="BL69" i="80"/>
  <c r="BL9" i="80"/>
  <c r="CW8" i="80"/>
  <c r="Z24" i="57"/>
  <c r="Z24" i="56" s="1"/>
  <c r="N18" i="59" s="1"/>
  <c r="N89" i="58"/>
  <c r="CO17" i="11"/>
  <c r="R17" i="54"/>
  <c r="F82" i="39"/>
  <c r="F80" i="39" s="1"/>
  <c r="F79" i="39" s="1"/>
  <c r="R17" i="50"/>
  <c r="R3" i="50" s="1"/>
  <c r="R17" i="55"/>
  <c r="K6" i="38"/>
  <c r="W18" i="67"/>
  <c r="AE19" i="56"/>
  <c r="AE19" i="67"/>
  <c r="H10" i="38"/>
  <c r="T19" i="67"/>
  <c r="D23" i="55"/>
  <c r="M17" i="94"/>
  <c r="J18" i="94" s="1"/>
  <c r="E18" i="94" s="1"/>
  <c r="CK23" i="11"/>
  <c r="O43" i="38"/>
  <c r="Q11" i="34"/>
  <c r="AO11" i="34" s="1"/>
  <c r="AW23" i="34"/>
  <c r="AK24" i="34"/>
  <c r="N19" i="94"/>
  <c r="K20" i="94" s="1"/>
  <c r="F20" i="94" s="1"/>
  <c r="CX21" i="11"/>
  <c r="BT9" i="80"/>
  <c r="BT69" i="80"/>
  <c r="DE8" i="80"/>
  <c r="I16" i="38"/>
  <c r="U22" i="67"/>
  <c r="C19" i="56"/>
  <c r="C19" i="67"/>
  <c r="D80" i="58"/>
  <c r="P16" i="57"/>
  <c r="O31" i="56"/>
  <c r="F17" i="56"/>
  <c r="F17" i="67"/>
  <c r="AR92" i="11"/>
  <c r="I10" i="34"/>
  <c r="I15" i="34" s="1"/>
  <c r="CC3" i="11"/>
  <c r="CC92" i="11" s="1"/>
  <c r="AR8" i="11"/>
  <c r="Y22" i="55"/>
  <c r="U18" i="67"/>
  <c r="I6" i="38"/>
  <c r="CU8" i="96"/>
  <c r="BJ9" i="96"/>
  <c r="BJ69" i="96"/>
  <c r="T16" i="55"/>
  <c r="O26" i="38"/>
  <c r="V4" i="57"/>
  <c r="L87" i="58"/>
  <c r="X22" i="57"/>
  <c r="X22" i="56" s="1"/>
  <c r="L16" i="59" s="1"/>
  <c r="F18" i="38"/>
  <c r="R24" i="67"/>
  <c r="J16" i="55"/>
  <c r="N28" i="55"/>
  <c r="N36" i="57"/>
  <c r="AC21" i="56"/>
  <c r="AC21" i="67"/>
  <c r="X24" i="67"/>
  <c r="L18" i="38"/>
  <c r="X23" i="67"/>
  <c r="L17" i="38"/>
  <c r="K14" i="38"/>
  <c r="W21" i="67"/>
  <c r="AJ18" i="56"/>
  <c r="AJ18" i="67"/>
  <c r="E81" i="58"/>
  <c r="Q17" i="57"/>
  <c r="Q17" i="56" s="1"/>
  <c r="E4" i="59" s="1"/>
  <c r="H6" i="38"/>
  <c r="T18" i="67"/>
  <c r="Z4" i="57"/>
  <c r="E97" i="58"/>
  <c r="E91" i="58" s="1"/>
  <c r="Q30" i="57"/>
  <c r="Q30" i="56" s="1"/>
  <c r="E30" i="59" s="1"/>
  <c r="Q30" i="55"/>
  <c r="Q4" i="55" s="1"/>
  <c r="I110" i="50"/>
  <c r="L27" i="34"/>
  <c r="L35" i="34" s="1"/>
  <c r="H4" i="56"/>
  <c r="K11" i="60" s="1"/>
  <c r="K19" i="60" s="1"/>
  <c r="M27" i="34"/>
  <c r="M35" i="34" s="1"/>
  <c r="J110" i="50"/>
  <c r="E24" i="55"/>
  <c r="Q20" i="67"/>
  <c r="E12" i="38"/>
  <c r="AA35" i="57"/>
  <c r="AF8" i="60"/>
  <c r="AA27" i="34"/>
  <c r="AA35" i="34" s="1"/>
  <c r="L77" i="38" s="1"/>
  <c r="X110" i="50"/>
  <c r="N30" i="55"/>
  <c r="CX23" i="11"/>
  <c r="N17" i="94"/>
  <c r="K18" i="94" s="1"/>
  <c r="F18" i="94" s="1"/>
  <c r="G85" i="58"/>
  <c r="S20" i="57"/>
  <c r="S20" i="56" s="1"/>
  <c r="G12" i="59" s="1"/>
  <c r="U23" i="67"/>
  <c r="I17" i="38"/>
  <c r="Z16" i="55"/>
  <c r="Z16" i="57"/>
  <c r="Z3" i="54"/>
  <c r="N80" i="58"/>
  <c r="C20" i="56"/>
  <c r="C20" i="67"/>
  <c r="K18" i="38"/>
  <c r="W24" i="67"/>
  <c r="L22" i="67"/>
  <c r="L22" i="56"/>
  <c r="H21" i="56"/>
  <c r="H21" i="67"/>
  <c r="AI21" i="56"/>
  <c r="AI21" i="67"/>
  <c r="AE21" i="56"/>
  <c r="AE21" i="67"/>
  <c r="Q23" i="57"/>
  <c r="Q23" i="56" s="1"/>
  <c r="E17" i="59" s="1"/>
  <c r="E88" i="58"/>
  <c r="T23" i="57"/>
  <c r="T23" i="56" s="1"/>
  <c r="H17" i="59" s="1"/>
  <c r="H88" i="58"/>
  <c r="AP69" i="80"/>
  <c r="AP9" i="80"/>
  <c r="CA8" i="80"/>
  <c r="D80" i="39"/>
  <c r="D79" i="39" s="1"/>
  <c r="H27" i="34"/>
  <c r="H35" i="34" s="1"/>
  <c r="E110" i="50"/>
  <c r="Q27" i="56"/>
  <c r="AB27" i="34"/>
  <c r="AB35" i="34" s="1"/>
  <c r="M77" i="38" s="1"/>
  <c r="Y110" i="50"/>
  <c r="M89" i="58"/>
  <c r="Y24" i="57"/>
  <c r="Y24" i="56" s="1"/>
  <c r="M18" i="59" s="1"/>
  <c r="CY3" i="96"/>
  <c r="BN8" i="96"/>
  <c r="W19" i="57"/>
  <c r="W19" i="56" s="1"/>
  <c r="K10" i="59" s="1"/>
  <c r="K84" i="58"/>
  <c r="G19" i="56"/>
  <c r="G19" i="67"/>
  <c r="E16" i="38"/>
  <c r="Q22" i="67"/>
  <c r="D19" i="56"/>
  <c r="D19" i="67"/>
  <c r="V17" i="54"/>
  <c r="V3" i="54" s="1"/>
  <c r="O16" i="55"/>
  <c r="BA3" i="11"/>
  <c r="BH9" i="80"/>
  <c r="CS8" i="80"/>
  <c r="BH69" i="80"/>
  <c r="G4" i="38"/>
  <c r="S17" i="67"/>
  <c r="X17" i="54"/>
  <c r="X3" i="54" s="1"/>
  <c r="AF22" i="56"/>
  <c r="AF22" i="67"/>
  <c r="M18" i="56"/>
  <c r="M18" i="67"/>
  <c r="G17" i="55"/>
  <c r="G24" i="67"/>
  <c r="G24" i="56"/>
  <c r="AI16" i="56"/>
  <c r="AI3" i="50"/>
  <c r="AI16" i="67"/>
  <c r="P30" i="67"/>
  <c r="P71" i="67" s="1"/>
  <c r="D30" i="38"/>
  <c r="G27" i="34"/>
  <c r="G35" i="34" s="1"/>
  <c r="D110" i="50"/>
  <c r="BG92" i="11"/>
  <c r="BG8" i="11"/>
  <c r="X10" i="34"/>
  <c r="X15" i="34" s="1"/>
  <c r="CR3" i="11"/>
  <c r="CR92" i="11" s="1"/>
  <c r="N10" i="38"/>
  <c r="Z19" i="67"/>
  <c r="E16" i="67"/>
  <c r="E3" i="50"/>
  <c r="AJ21" i="56"/>
  <c r="AJ21" i="67"/>
  <c r="AP18" i="34"/>
  <c r="O96" i="58"/>
  <c r="V19" i="55"/>
  <c r="I84" i="58"/>
  <c r="U19" i="57"/>
  <c r="U19" i="56" s="1"/>
  <c r="I10" i="59" s="1"/>
  <c r="X19" i="57"/>
  <c r="X19" i="56" s="1"/>
  <c r="L10" i="59" s="1"/>
  <c r="L84" i="58"/>
  <c r="Z21" i="55"/>
  <c r="H16" i="57"/>
  <c r="H3" i="57" s="1"/>
  <c r="H8" i="57" s="1"/>
  <c r="H10" i="57" s="1"/>
  <c r="H3" i="54"/>
  <c r="E89" i="58"/>
  <c r="Q24" i="57"/>
  <c r="Q24" i="56" s="1"/>
  <c r="E18" i="59" s="1"/>
  <c r="AD21" i="56"/>
  <c r="AD21" i="67"/>
  <c r="D89" i="58"/>
  <c r="P24" i="57"/>
  <c r="P24" i="56" s="1"/>
  <c r="D18" i="59" s="1"/>
  <c r="J21" i="56"/>
  <c r="J21" i="67"/>
  <c r="O19" i="57"/>
  <c r="O19" i="56" s="1"/>
  <c r="AA19" i="54"/>
  <c r="C84" i="58"/>
  <c r="AB23" i="56"/>
  <c r="AB23" i="67"/>
  <c r="H19" i="56"/>
  <c r="H19" i="67"/>
  <c r="D24" i="56"/>
  <c r="D24" i="67"/>
  <c r="X4" i="57"/>
  <c r="F23" i="56"/>
  <c r="F23" i="67"/>
  <c r="K19" i="56"/>
  <c r="K19" i="67"/>
  <c r="BI69" i="80"/>
  <c r="CT8" i="80"/>
  <c r="BI9" i="80"/>
  <c r="I20" i="55"/>
  <c r="CJ8" i="96"/>
  <c r="AY69" i="96"/>
  <c r="AY9" i="96"/>
  <c r="G22" i="56"/>
  <c r="G22" i="67"/>
  <c r="D3" i="54"/>
  <c r="D16" i="57"/>
  <c r="D3" i="57" s="1"/>
  <c r="D8" i="57" s="1"/>
  <c r="D10" i="57" s="1"/>
  <c r="M11" i="94"/>
  <c r="J12" i="94" s="1"/>
  <c r="E12" i="94" s="1"/>
  <c r="CK19" i="11"/>
  <c r="C97" i="58"/>
  <c r="AA30" i="54"/>
  <c r="O30" i="57"/>
  <c r="N41" i="94"/>
  <c r="K42" i="94" s="1"/>
  <c r="F42" i="94" s="1"/>
  <c r="CX30" i="11"/>
  <c r="S21" i="67"/>
  <c r="G14" i="38"/>
  <c r="G86" i="58"/>
  <c r="S21" i="57"/>
  <c r="S21" i="56" s="1"/>
  <c r="G14" i="59" s="1"/>
  <c r="X18" i="57"/>
  <c r="X18" i="56" s="1"/>
  <c r="L6" i="59" s="1"/>
  <c r="L82" i="58"/>
  <c r="BZ3" i="11"/>
  <c r="BZ92" i="11" s="1"/>
  <c r="AO8" i="11"/>
  <c r="AO92" i="11"/>
  <c r="F10" i="34"/>
  <c r="F15" i="34" s="1"/>
  <c r="F80" i="58"/>
  <c r="R3" i="54"/>
  <c r="R16" i="57"/>
  <c r="R16" i="56" s="1"/>
  <c r="AE3" i="50"/>
  <c r="AE16" i="56"/>
  <c r="AE16" i="67"/>
  <c r="D88" i="58"/>
  <c r="P23" i="57"/>
  <c r="P23" i="56" s="1"/>
  <c r="D17" i="59" s="1"/>
  <c r="F27" i="34"/>
  <c r="F35" i="34" s="1"/>
  <c r="C110" i="50"/>
  <c r="N29" i="56"/>
  <c r="AW8" i="11"/>
  <c r="N10" i="34"/>
  <c r="N15" i="34" s="1"/>
  <c r="AW92" i="11"/>
  <c r="CH3" i="11"/>
  <c r="CH92" i="11" s="1"/>
  <c r="BN92" i="11"/>
  <c r="AE10" i="34"/>
  <c r="CY3" i="11"/>
  <c r="CY92" i="11" s="1"/>
  <c r="Y16" i="67"/>
  <c r="M2" i="38"/>
  <c r="V21" i="67"/>
  <c r="J14" i="38"/>
  <c r="K21" i="55"/>
  <c r="AR9" i="80"/>
  <c r="CC8" i="80"/>
  <c r="AR69" i="80"/>
  <c r="M12" i="38"/>
  <c r="Y20" i="67"/>
  <c r="G84" i="58"/>
  <c r="S19" i="57"/>
  <c r="S19" i="56" s="1"/>
  <c r="G10" i="59" s="1"/>
  <c r="R23" i="57"/>
  <c r="R23" i="56" s="1"/>
  <c r="F17" i="59" s="1"/>
  <c r="F88" i="58"/>
  <c r="AS92" i="11"/>
  <c r="J10" i="34"/>
  <c r="J15" i="34" s="1"/>
  <c r="CD3" i="11"/>
  <c r="CD92" i="11" s="1"/>
  <c r="AS8" i="11"/>
  <c r="G16" i="57"/>
  <c r="G3" i="57" s="1"/>
  <c r="G8" i="57" s="1"/>
  <c r="G10" i="57" s="1"/>
  <c r="G3" i="54"/>
  <c r="H20" i="56"/>
  <c r="H20" i="67"/>
  <c r="AJ24" i="56"/>
  <c r="AJ24" i="67"/>
  <c r="BC69" i="80"/>
  <c r="CN8" i="80"/>
  <c r="BC9" i="80"/>
  <c r="E82" i="58"/>
  <c r="Q18" i="57"/>
  <c r="Q18" i="56" s="1"/>
  <c r="E6" i="59" s="1"/>
  <c r="B20" i="55"/>
  <c r="B20" i="57"/>
  <c r="N20" i="57" s="1"/>
  <c r="N20" i="54"/>
  <c r="G11" i="67"/>
  <c r="R27" i="56"/>
  <c r="R4" i="57"/>
  <c r="AM24" i="34"/>
  <c r="AY23" i="34"/>
  <c r="O4" i="54"/>
  <c r="AA34" i="56"/>
  <c r="C44" i="59"/>
  <c r="O44" i="59" s="1"/>
  <c r="Q44" i="59" s="1"/>
  <c r="G82" i="58"/>
  <c r="S18" i="57"/>
  <c r="S18" i="56" s="1"/>
  <c r="G6" i="59" s="1"/>
  <c r="R18" i="57"/>
  <c r="R18" i="56" s="1"/>
  <c r="F6" i="59" s="1"/>
  <c r="F82" i="58"/>
  <c r="I19" i="56"/>
  <c r="I19" i="67"/>
  <c r="M20" i="56"/>
  <c r="M20" i="67"/>
  <c r="H24" i="55"/>
  <c r="Q19" i="57"/>
  <c r="Q19" i="56" s="1"/>
  <c r="E10" i="59" s="1"/>
  <c r="E84" i="58"/>
  <c r="D12" i="38"/>
  <c r="P20" i="67"/>
  <c r="D85" i="58"/>
  <c r="P20" i="57"/>
  <c r="P20" i="56" s="1"/>
  <c r="D12" i="59" s="1"/>
  <c r="Z4" i="56"/>
  <c r="AC11" i="60" s="1"/>
  <c r="AC19" i="60" s="1"/>
  <c r="N26" i="59"/>
  <c r="O107" i="58"/>
  <c r="T27" i="56"/>
  <c r="AI18" i="56"/>
  <c r="AI18" i="67"/>
  <c r="T17" i="67"/>
  <c r="H4" i="38"/>
  <c r="N21" i="50"/>
  <c r="N21" i="67" s="1"/>
  <c r="B21" i="67"/>
  <c r="J18" i="38"/>
  <c r="V24" i="67"/>
  <c r="J89" i="58"/>
  <c r="V24" i="57"/>
  <c r="V24" i="56" s="1"/>
  <c r="J18" i="59" s="1"/>
  <c r="F10" i="38"/>
  <c r="R19" i="67"/>
  <c r="L10" i="34"/>
  <c r="L15" i="34" s="1"/>
  <c r="AU92" i="11"/>
  <c r="AU8" i="11"/>
  <c r="CF3" i="11"/>
  <c r="CF92" i="11" s="1"/>
  <c r="AJ22" i="56"/>
  <c r="AJ22" i="67"/>
  <c r="P21" i="55"/>
  <c r="J18" i="67"/>
  <c r="J18" i="56"/>
  <c r="F22" i="56"/>
  <c r="F22" i="67"/>
  <c r="V22" i="67"/>
  <c r="J16" i="38"/>
  <c r="CV8" i="80"/>
  <c r="BK9" i="80"/>
  <c r="BK69" i="80"/>
  <c r="N13" i="94"/>
  <c r="K14" i="94" s="1"/>
  <c r="F14" i="94" s="1"/>
  <c r="CX22" i="11"/>
  <c r="O22" i="56"/>
  <c r="AA22" i="50"/>
  <c r="AA22" i="67" s="1"/>
  <c r="O22" i="67"/>
  <c r="C16" i="38"/>
  <c r="I12" i="38"/>
  <c r="U20" i="67"/>
  <c r="X21" i="57"/>
  <c r="X21" i="56" s="1"/>
  <c r="L14" i="59" s="1"/>
  <c r="L86" i="58"/>
  <c r="Q16" i="57"/>
  <c r="E80" i="58"/>
  <c r="Q3" i="54"/>
  <c r="AD22" i="56"/>
  <c r="AD22" i="67"/>
  <c r="P18" i="67"/>
  <c r="D6" i="38"/>
  <c r="M21" i="94"/>
  <c r="J22" i="94" s="1"/>
  <c r="E22" i="94" s="1"/>
  <c r="CK24" i="11"/>
  <c r="AA27" i="67"/>
  <c r="J12" i="38"/>
  <c r="V20" i="67"/>
  <c r="AQ9" i="80"/>
  <c r="CB8" i="80"/>
  <c r="AQ69" i="80"/>
  <c r="D18" i="56"/>
  <c r="D18" i="67"/>
  <c r="AA34" i="57"/>
  <c r="N21" i="94"/>
  <c r="K22" i="94" s="1"/>
  <c r="F22" i="94" s="1"/>
  <c r="CX24" i="11"/>
  <c r="O24" i="57"/>
  <c r="C89" i="58"/>
  <c r="AA24" i="54"/>
  <c r="AC22" i="56"/>
  <c r="AC22" i="67"/>
  <c r="C21" i="56"/>
  <c r="C21" i="67"/>
  <c r="AT69" i="80"/>
  <c r="AT9" i="80"/>
  <c r="CE8" i="80"/>
  <c r="J17" i="56"/>
  <c r="J17" i="67"/>
  <c r="K4" i="67"/>
  <c r="CY30" i="11"/>
  <c r="AB30" i="50"/>
  <c r="BN4" i="11"/>
  <c r="BN11" i="11"/>
  <c r="L27" i="56"/>
  <c r="L4" i="56" s="1"/>
  <c r="O11" i="60" s="1"/>
  <c r="O19" i="60" s="1"/>
  <c r="M23" i="56"/>
  <c r="M23" i="67"/>
  <c r="Y18" i="57"/>
  <c r="Y18" i="56" s="1"/>
  <c r="M6" i="59" s="1"/>
  <c r="M82" i="58"/>
  <c r="AH19" i="56"/>
  <c r="AH19" i="67"/>
  <c r="AC16" i="56"/>
  <c r="AC16" i="67"/>
  <c r="K82" i="58"/>
  <c r="W18" i="57"/>
  <c r="W18" i="56" s="1"/>
  <c r="K6" i="59" s="1"/>
  <c r="E86" i="58"/>
  <c r="Q21" i="57"/>
  <c r="Q21" i="56" s="1"/>
  <c r="E14" i="59" s="1"/>
  <c r="T19" i="57"/>
  <c r="T19" i="56" s="1"/>
  <c r="H10" i="59" s="1"/>
  <c r="H84" i="58"/>
  <c r="D23" i="56"/>
  <c r="D23" i="67"/>
  <c r="AD18" i="56"/>
  <c r="AD18" i="67"/>
  <c r="N23" i="50"/>
  <c r="N23" i="67" s="1"/>
  <c r="B23" i="56"/>
  <c r="B23" i="67"/>
  <c r="H91" i="58"/>
  <c r="O21" i="55"/>
  <c r="C86" i="58"/>
  <c r="AA21" i="54"/>
  <c r="O21" i="57"/>
  <c r="M19" i="56"/>
  <c r="M19" i="67"/>
  <c r="AJ19" i="56"/>
  <c r="AJ19" i="67"/>
  <c r="BB92" i="11"/>
  <c r="CM3" i="11"/>
  <c r="CM92" i="11" s="1"/>
  <c r="BB8" i="11"/>
  <c r="S10" i="34"/>
  <c r="M5" i="94"/>
  <c r="J6" i="94" s="1"/>
  <c r="CK16" i="11"/>
  <c r="C4" i="57"/>
  <c r="F3" i="50"/>
  <c r="F16" i="56"/>
  <c r="F16" i="67"/>
  <c r="V18" i="67"/>
  <c r="J6" i="38"/>
  <c r="CP8" i="96"/>
  <c r="BE9" i="96"/>
  <c r="BE69" i="96"/>
  <c r="R21" i="67"/>
  <c r="F14" i="38"/>
  <c r="H23" i="55"/>
  <c r="AG16" i="56"/>
  <c r="AG3" i="50"/>
  <c r="AG16" i="67"/>
  <c r="BP69" i="80"/>
  <c r="DA8" i="80"/>
  <c r="BP9" i="80"/>
  <c r="B17" i="57"/>
  <c r="B17" i="56" s="1"/>
  <c r="AG24" i="34"/>
  <c r="AS23" i="34"/>
  <c r="AD8" i="34"/>
  <c r="AN8" i="34" s="1"/>
  <c r="AP7" i="34"/>
  <c r="CV8" i="96"/>
  <c r="BK9" i="96"/>
  <c r="BK69" i="96"/>
  <c r="BG69" i="80"/>
  <c r="BG9" i="80"/>
  <c r="CR8" i="80"/>
  <c r="F89" i="58"/>
  <c r="R24" i="57"/>
  <c r="R24" i="56" s="1"/>
  <c r="F18" i="59" s="1"/>
  <c r="CG3" i="11"/>
  <c r="CG92" i="11" s="1"/>
  <c r="M10" i="34"/>
  <c r="M15" i="34" s="1"/>
  <c r="AV8" i="11"/>
  <c r="AV92" i="11"/>
  <c r="Y23" i="67"/>
  <c r="M17" i="38"/>
  <c r="BE8" i="11"/>
  <c r="CP3" i="11"/>
  <c r="CP92" i="11" s="1"/>
  <c r="BE92" i="11"/>
  <c r="V10" i="34"/>
  <c r="V15" i="34" s="1"/>
  <c r="X24" i="57"/>
  <c r="X24" i="56" s="1"/>
  <c r="L18" i="59" s="1"/>
  <c r="L89" i="58"/>
  <c r="X23" i="55"/>
  <c r="F12" i="38"/>
  <c r="R20" i="67"/>
  <c r="I23" i="56"/>
  <c r="I23" i="67"/>
  <c r="G21" i="56"/>
  <c r="G21" i="67"/>
  <c r="H17" i="56"/>
  <c r="H17" i="67"/>
  <c r="E4" i="38"/>
  <c r="Q17" i="67"/>
  <c r="B22" i="55"/>
  <c r="N22" i="50"/>
  <c r="N22" i="67" s="1"/>
  <c r="B22" i="67"/>
  <c r="AH8" i="60"/>
  <c r="K27" i="34"/>
  <c r="K35" i="34" s="1"/>
  <c r="H110" i="50"/>
  <c r="AI9" i="49"/>
  <c r="W4" i="67"/>
  <c r="W11" i="67"/>
  <c r="W71" i="67"/>
  <c r="Z27" i="34"/>
  <c r="Z35" i="34" s="1"/>
  <c r="K77" i="38" s="1"/>
  <c r="W110" i="50"/>
  <c r="E24" i="56"/>
  <c r="E24" i="67"/>
  <c r="X4" i="67"/>
  <c r="X71" i="67"/>
  <c r="X11" i="67"/>
  <c r="K24" i="56"/>
  <c r="K24" i="67"/>
  <c r="AA23" i="54"/>
  <c r="C88" i="58"/>
  <c r="O23" i="57"/>
  <c r="O23" i="55"/>
  <c r="AC18" i="56"/>
  <c r="AC18" i="67"/>
  <c r="N80" i="39"/>
  <c r="N79" i="39" s="1"/>
  <c r="N137" i="39" s="1"/>
  <c r="Z3" i="50"/>
  <c r="N2" i="38"/>
  <c r="Z16" i="67"/>
  <c r="W16" i="55"/>
  <c r="W16" i="57"/>
  <c r="W16" i="56" s="1"/>
  <c r="K80" i="58"/>
  <c r="W24" i="55"/>
  <c r="E17" i="38"/>
  <c r="Q23" i="67"/>
  <c r="H17" i="38"/>
  <c r="T23" i="67"/>
  <c r="D4" i="38"/>
  <c r="P17" i="67"/>
  <c r="O104" i="58"/>
  <c r="E71" i="67"/>
  <c r="E4" i="67"/>
  <c r="E11" i="67"/>
  <c r="O32" i="38"/>
  <c r="T27" i="34"/>
  <c r="T35" i="34" s="1"/>
  <c r="E77" i="38" s="1"/>
  <c r="Q110" i="50"/>
  <c r="Y27" i="56"/>
  <c r="BP17" i="96"/>
  <c r="BO3" i="96"/>
  <c r="BO17" i="11"/>
  <c r="CI8" i="80"/>
  <c r="AX69" i="80"/>
  <c r="AX9" i="80"/>
  <c r="E20" i="56"/>
  <c r="E20" i="67"/>
  <c r="N29" i="57"/>
  <c r="F19" i="56"/>
  <c r="F19" i="67"/>
  <c r="V17" i="67"/>
  <c r="J4" i="38"/>
  <c r="O3" i="50"/>
  <c r="AA16" i="50"/>
  <c r="AA16" i="67" s="1"/>
  <c r="O16" i="56"/>
  <c r="O16" i="67"/>
  <c r="C2" i="38"/>
  <c r="G80" i="39"/>
  <c r="G79" i="39" s="1"/>
  <c r="G18" i="38"/>
  <c r="S24" i="67"/>
  <c r="N12" i="38"/>
  <c r="Z20" i="67"/>
  <c r="C22" i="56"/>
  <c r="C22" i="67"/>
  <c r="AE23" i="56"/>
  <c r="AE23" i="67"/>
  <c r="BS9" i="80"/>
  <c r="DD8" i="80"/>
  <c r="BS69" i="80"/>
  <c r="D87" i="58"/>
  <c r="P22" i="57"/>
  <c r="P22" i="56" s="1"/>
  <c r="D16" i="59" s="1"/>
  <c r="D97" i="58"/>
  <c r="D91" i="58" s="1"/>
  <c r="P30" i="57"/>
  <c r="P30" i="56" s="1"/>
  <c r="D30" i="59" s="1"/>
  <c r="S11" i="67"/>
  <c r="S4" i="67"/>
  <c r="S71" i="67"/>
  <c r="S27" i="56"/>
  <c r="R110" i="50"/>
  <c r="U27" i="34"/>
  <c r="U35" i="34" s="1"/>
  <c r="F77" i="38" s="1"/>
  <c r="Y17" i="54"/>
  <c r="Y17" i="55" s="1"/>
  <c r="Y3" i="55" s="1"/>
  <c r="CV17" i="11"/>
  <c r="M82" i="39"/>
  <c r="M80" i="39" s="1"/>
  <c r="M79" i="39" s="1"/>
  <c r="Y17" i="50"/>
  <c r="Y3" i="50" s="1"/>
  <c r="Z19" i="57"/>
  <c r="Z19" i="56" s="1"/>
  <c r="N10" i="59" s="1"/>
  <c r="N84" i="58"/>
  <c r="G18" i="56"/>
  <c r="G18" i="67"/>
  <c r="E16" i="55"/>
  <c r="E16" i="57"/>
  <c r="E3" i="57" s="1"/>
  <c r="E8" i="57" s="1"/>
  <c r="E10" i="57" s="1"/>
  <c r="E3" i="54"/>
  <c r="AG19" i="56"/>
  <c r="AG19" i="67"/>
  <c r="AD23" i="34"/>
  <c r="AE24" i="34" s="1"/>
  <c r="AB21" i="56"/>
  <c r="AB21" i="67"/>
  <c r="CP8" i="80"/>
  <c r="BE69" i="80"/>
  <c r="BE9" i="80"/>
  <c r="I10" i="38"/>
  <c r="U19" i="67"/>
  <c r="N14" i="38"/>
  <c r="Z21" i="67"/>
  <c r="AF16" i="56"/>
  <c r="AF3" i="50"/>
  <c r="AF16" i="67"/>
  <c r="L21" i="56"/>
  <c r="L21" i="67"/>
  <c r="E17" i="55"/>
  <c r="H16" i="38"/>
  <c r="T22" i="67"/>
  <c r="I91" i="58"/>
  <c r="W4" i="57"/>
  <c r="O19" i="55"/>
  <c r="S23" i="57"/>
  <c r="S23" i="56" s="1"/>
  <c r="G17" i="59" s="1"/>
  <c r="G88" i="58"/>
  <c r="P19" i="67"/>
  <c r="D10" i="38"/>
  <c r="AA36" i="57"/>
  <c r="V23" i="57"/>
  <c r="V23" i="56" s="1"/>
  <c r="J17" i="59" s="1"/>
  <c r="J88" i="58"/>
  <c r="X20" i="55"/>
  <c r="C23" i="56"/>
  <c r="C23" i="67"/>
  <c r="H89" i="58"/>
  <c r="T24" i="57"/>
  <c r="T24" i="56" s="1"/>
  <c r="H18" i="59" s="1"/>
  <c r="AP8" i="11"/>
  <c r="AP92" i="11"/>
  <c r="CA3" i="11"/>
  <c r="CA92" i="11" s="1"/>
  <c r="G10" i="34"/>
  <c r="G15" i="34" s="1"/>
  <c r="AG18" i="56"/>
  <c r="AG18" i="67"/>
  <c r="N19" i="50"/>
  <c r="N19" i="67" s="1"/>
  <c r="B19" i="56"/>
  <c r="B19" i="67"/>
  <c r="AA30" i="50"/>
  <c r="AA30" i="67" s="1"/>
  <c r="O30" i="56"/>
  <c r="C30" i="38"/>
  <c r="O30" i="67"/>
  <c r="O71" i="67" s="1"/>
  <c r="O11" i="50"/>
  <c r="O183" i="50" s="1"/>
  <c r="O4" i="50"/>
  <c r="BT92" i="11"/>
  <c r="DE3" i="11"/>
  <c r="DE92" i="11" s="1"/>
  <c r="AK10" i="34"/>
  <c r="BT8" i="11"/>
  <c r="X18" i="55"/>
  <c r="C24" i="55"/>
  <c r="R16" i="55"/>
  <c r="R3" i="55" s="1"/>
  <c r="I18" i="56"/>
  <c r="I18" i="67"/>
  <c r="AX8" i="11"/>
  <c r="O10" i="34"/>
  <c r="O15" i="34" s="1"/>
  <c r="AX92" i="11"/>
  <c r="CI3" i="11"/>
  <c r="CI92" i="11" s="1"/>
  <c r="T21" i="55"/>
  <c r="D17" i="38"/>
  <c r="P23" i="67"/>
  <c r="C4" i="67"/>
  <c r="C11" i="67"/>
  <c r="C71" i="67"/>
  <c r="N11" i="67"/>
  <c r="K3" i="50"/>
  <c r="K16" i="56"/>
  <c r="K16" i="67"/>
  <c r="M80" i="58"/>
  <c r="Y16" i="57"/>
  <c r="O20" i="55"/>
  <c r="AA20" i="50"/>
  <c r="AA20" i="67" s="1"/>
  <c r="O20" i="56"/>
  <c r="O20" i="67"/>
  <c r="C12" i="38"/>
  <c r="I18" i="38"/>
  <c r="U24" i="67"/>
  <c r="W22" i="57"/>
  <c r="W22" i="56" s="1"/>
  <c r="K16" i="59" s="1"/>
  <c r="K87" i="58"/>
  <c r="L20" i="55"/>
  <c r="G3" i="50"/>
  <c r="G16" i="56"/>
  <c r="G16" i="67"/>
  <c r="H20" i="55"/>
  <c r="E19" i="56"/>
  <c r="AE24" i="56"/>
  <c r="AE24" i="67"/>
  <c r="H12" i="38"/>
  <c r="T20" i="67"/>
  <c r="AD16" i="56"/>
  <c r="AD16" i="67"/>
  <c r="M15" i="94"/>
  <c r="J16" i="94" s="1"/>
  <c r="E16" i="94" s="1"/>
  <c r="CK20" i="11"/>
  <c r="G4" i="56"/>
  <c r="J11" i="60" s="1"/>
  <c r="J19" i="60" s="1"/>
  <c r="AV23" i="34"/>
  <c r="AJ24" i="34"/>
  <c r="F18" i="55"/>
  <c r="O29" i="56"/>
  <c r="O95" i="58"/>
  <c r="O44" i="38"/>
  <c r="K88" i="58"/>
  <c r="W23" i="57"/>
  <c r="W23" i="56" s="1"/>
  <c r="K17" i="59" s="1"/>
  <c r="CJ8" i="80"/>
  <c r="AY9" i="80"/>
  <c r="AY69" i="80"/>
  <c r="G20" i="56"/>
  <c r="G20" i="67"/>
  <c r="H24" i="56"/>
  <c r="H24" i="67"/>
  <c r="E21" i="56"/>
  <c r="E21" i="67"/>
  <c r="Q19" i="55"/>
  <c r="Q19" i="67"/>
  <c r="E10" i="38"/>
  <c r="B18" i="57"/>
  <c r="N18" i="57" s="1"/>
  <c r="N18" i="54"/>
  <c r="AF9" i="49"/>
  <c r="AT23" i="34"/>
  <c r="AH24" i="34"/>
  <c r="Z110" i="50"/>
  <c r="AC27" i="34"/>
  <c r="AC35" i="34" s="1"/>
  <c r="N77" i="38" s="1"/>
  <c r="U27" i="56"/>
  <c r="T110" i="50"/>
  <c r="W27" i="34"/>
  <c r="W35" i="34" s="1"/>
  <c r="H77" i="38" s="1"/>
  <c r="AD24" i="56"/>
  <c r="AD24" i="67"/>
  <c r="B21" i="57"/>
  <c r="N21" i="57" s="1"/>
  <c r="N21" i="54"/>
  <c r="AC24" i="56"/>
  <c r="AC24" i="67"/>
  <c r="U21" i="55"/>
  <c r="X16" i="67"/>
  <c r="L2" i="38"/>
  <c r="Z18" i="67"/>
  <c r="N6" i="38"/>
  <c r="AF20" i="56"/>
  <c r="AF20" i="67"/>
  <c r="I16" i="57"/>
  <c r="I3" i="57" s="1"/>
  <c r="I8" i="57" s="1"/>
  <c r="I10" i="57" s="1"/>
  <c r="I3" i="54"/>
  <c r="E22" i="56"/>
  <c r="P21" i="67"/>
  <c r="D14" i="38"/>
  <c r="J18" i="55"/>
  <c r="B27" i="56"/>
  <c r="J87" i="58"/>
  <c r="V22" i="57"/>
  <c r="V22" i="56" s="1"/>
  <c r="J16" i="59" s="1"/>
  <c r="N4" i="38"/>
  <c r="Z17" i="67"/>
  <c r="CK3" i="80"/>
  <c r="CK92" i="80" s="1"/>
  <c r="AZ92" i="80"/>
  <c r="Y21" i="57"/>
  <c r="Y21" i="56" s="1"/>
  <c r="M14" i="59" s="1"/>
  <c r="M86" i="58"/>
  <c r="CX18" i="11"/>
  <c r="N9" i="94"/>
  <c r="K10" i="94" s="1"/>
  <c r="F10" i="94" s="1"/>
  <c r="O88" i="39"/>
  <c r="R88" i="39" s="1"/>
  <c r="BH8" i="11"/>
  <c r="Y10" i="34"/>
  <c r="Y15" i="34" s="1"/>
  <c r="BH92" i="11"/>
  <c r="CS3" i="11"/>
  <c r="CS92" i="11" s="1"/>
  <c r="V16" i="56"/>
  <c r="V3" i="50"/>
  <c r="J2" i="38"/>
  <c r="V16" i="67"/>
  <c r="AC20" i="56"/>
  <c r="AC20" i="67"/>
  <c r="L14" i="38"/>
  <c r="X21" i="67"/>
  <c r="AF24" i="56"/>
  <c r="AF24" i="67"/>
  <c r="C17" i="56"/>
  <c r="C17" i="67"/>
  <c r="F110" i="50"/>
  <c r="I27" i="34"/>
  <c r="I35" i="34" s="1"/>
  <c r="V71" i="67"/>
  <c r="V11" i="67"/>
  <c r="V4" i="67"/>
  <c r="Y27" i="34"/>
  <c r="Y35" i="34" s="1"/>
  <c r="J77" i="38" s="1"/>
  <c r="V110" i="50"/>
  <c r="N31" i="57"/>
  <c r="V20" i="57"/>
  <c r="V20" i="56" s="1"/>
  <c r="J12" i="59" s="1"/>
  <c r="J85" i="58"/>
  <c r="L19" i="56"/>
  <c r="D18" i="55"/>
  <c r="M110" i="50"/>
  <c r="P27" i="34"/>
  <c r="P35" i="34" s="1"/>
  <c r="G4" i="67"/>
  <c r="G71" i="67"/>
  <c r="O24" i="55"/>
  <c r="DC8" i="80"/>
  <c r="BR69" i="80"/>
  <c r="BR9" i="80"/>
  <c r="C21" i="55"/>
  <c r="L18" i="55"/>
  <c r="AY8" i="11"/>
  <c r="AY92" i="11"/>
  <c r="P10" i="34"/>
  <c r="P15" i="34" s="1"/>
  <c r="CJ3" i="11"/>
  <c r="CJ92" i="11" s="1"/>
  <c r="BC9" i="96"/>
  <c r="CN8" i="96"/>
  <c r="BC69" i="96"/>
  <c r="D21" i="56"/>
  <c r="D21" i="67"/>
  <c r="Y19" i="55"/>
  <c r="Y19" i="67"/>
  <c r="M10" i="38"/>
  <c r="N18" i="38"/>
  <c r="Z24" i="67"/>
  <c r="AF18" i="56"/>
  <c r="AF18" i="67"/>
  <c r="I24" i="55"/>
  <c r="H18" i="55"/>
  <c r="Q21" i="55"/>
  <c r="AA28" i="56"/>
  <c r="C43" i="59"/>
  <c r="O43" i="59" s="1"/>
  <c r="Q43" i="59" s="1"/>
  <c r="CK4" i="11"/>
  <c r="CK109" i="11" s="1"/>
  <c r="AZ12" i="11"/>
  <c r="CK12" i="11" s="1"/>
  <c r="AZ109" i="11"/>
  <c r="M91" i="58"/>
  <c r="AA21" i="50"/>
  <c r="AA21" i="67" s="1"/>
  <c r="C14" i="38"/>
  <c r="O21" i="67"/>
  <c r="U22" i="55"/>
  <c r="U22" i="57"/>
  <c r="U22" i="56" s="1"/>
  <c r="I16" i="59" s="1"/>
  <c r="I87" i="58"/>
  <c r="BL69" i="96"/>
  <c r="BL9" i="96"/>
  <c r="CW8" i="96"/>
  <c r="C19" i="55"/>
  <c r="P16" i="55"/>
  <c r="AN8" i="11"/>
  <c r="BY3" i="11"/>
  <c r="BY92" i="11" s="1"/>
  <c r="E10" i="34"/>
  <c r="AN92" i="11"/>
  <c r="AZ3" i="11"/>
  <c r="B16" i="57"/>
  <c r="B16" i="56" s="1"/>
  <c r="N16" i="54"/>
  <c r="B3" i="54"/>
  <c r="J20" i="67"/>
  <c r="J20" i="56"/>
  <c r="K18" i="55"/>
  <c r="AH21" i="56"/>
  <c r="AH21" i="67"/>
  <c r="Y22" i="67"/>
  <c r="M16" i="38"/>
  <c r="CL3" i="96"/>
  <c r="BA8" i="96"/>
  <c r="BM3" i="96"/>
  <c r="CX3" i="80"/>
  <c r="CX92" i="80" s="1"/>
  <c r="BM92" i="80"/>
  <c r="V18" i="57"/>
  <c r="V18" i="56" s="1"/>
  <c r="J6" i="59" s="1"/>
  <c r="J82" i="58"/>
  <c r="AH23" i="56"/>
  <c r="AH23" i="67"/>
  <c r="U18" i="55"/>
  <c r="R21" i="57"/>
  <c r="R21" i="56" s="1"/>
  <c r="F14" i="59" s="1"/>
  <c r="F86" i="58"/>
  <c r="H23" i="56"/>
  <c r="H23" i="67"/>
  <c r="AE20" i="56"/>
  <c r="AE20" i="67"/>
  <c r="T3" i="50"/>
  <c r="T16" i="56"/>
  <c r="T16" i="67"/>
  <c r="H2" i="38"/>
  <c r="DD3" i="11"/>
  <c r="DD92" i="11" s="1"/>
  <c r="AJ10" i="34"/>
  <c r="BS92" i="11"/>
  <c r="BS8" i="11"/>
  <c r="P27" i="56"/>
  <c r="J91" i="58"/>
  <c r="K22" i="56"/>
  <c r="K22" i="67"/>
  <c r="R24" i="55"/>
  <c r="J3" i="50"/>
  <c r="J16" i="67"/>
  <c r="B28" i="56"/>
  <c r="N28" i="56" s="1"/>
  <c r="AM8" i="60"/>
  <c r="AA10" i="49"/>
  <c r="AA69" i="49"/>
  <c r="AA9" i="49"/>
  <c r="M88" i="58"/>
  <c r="Y23" i="57"/>
  <c r="Y23" i="56" s="1"/>
  <c r="M17" i="59" s="1"/>
  <c r="S16" i="55"/>
  <c r="S3" i="55" s="1"/>
  <c r="G80" i="58"/>
  <c r="S16" i="57"/>
  <c r="S3" i="54"/>
  <c r="BG9" i="96"/>
  <c r="BG69" i="96"/>
  <c r="CR8" i="96"/>
  <c r="Z23" i="57"/>
  <c r="Z23" i="56" s="1"/>
  <c r="N17" i="59" s="1"/>
  <c r="N88" i="58"/>
  <c r="N17" i="38"/>
  <c r="Z23" i="67"/>
  <c r="R20" i="57"/>
  <c r="R20" i="56" s="1"/>
  <c r="F12" i="59" s="1"/>
  <c r="F85" i="58"/>
  <c r="W21" i="55"/>
  <c r="G21" i="55"/>
  <c r="AE22" i="56"/>
  <c r="AE22" i="67"/>
  <c r="E80" i="39"/>
  <c r="E79" i="39" s="1"/>
  <c r="E137" i="39" s="1"/>
  <c r="T18" i="57"/>
  <c r="T18" i="56" s="1"/>
  <c r="H6" i="59" s="1"/>
  <c r="H82" i="58"/>
  <c r="D22" i="56"/>
  <c r="D22" i="67"/>
  <c r="M13" i="94"/>
  <c r="J14" i="94" s="1"/>
  <c r="E14" i="94" s="1"/>
  <c r="CK22" i="11"/>
  <c r="B30" i="56"/>
  <c r="N30" i="56" s="1"/>
  <c r="I71" i="67"/>
  <c r="I4" i="67"/>
  <c r="I11" i="67"/>
  <c r="J11" i="67"/>
  <c r="J4" i="67"/>
  <c r="J71" i="67"/>
  <c r="X27" i="56"/>
  <c r="K24" i="55"/>
  <c r="O89" i="39"/>
  <c r="R89" i="39" s="1"/>
  <c r="S20" i="67"/>
  <c r="G12" i="38"/>
  <c r="U23" i="57"/>
  <c r="U23" i="56" s="1"/>
  <c r="I17" i="59" s="1"/>
  <c r="I88" i="58"/>
  <c r="W3" i="50"/>
  <c r="W16" i="67"/>
  <c r="K2" i="38"/>
  <c r="L22" i="55"/>
  <c r="M17" i="54"/>
  <c r="M17" i="57" s="1"/>
  <c r="M17" i="50"/>
  <c r="CJ17" i="11"/>
  <c r="AJ20" i="56"/>
  <c r="AJ20" i="67"/>
  <c r="P17" i="54"/>
  <c r="J22" i="56"/>
  <c r="AA28" i="57"/>
  <c r="E27" i="56"/>
  <c r="E4" i="56" s="1"/>
  <c r="H11" i="60" s="1"/>
  <c r="H19" i="60" s="1"/>
  <c r="W19" i="55"/>
  <c r="G19" i="55"/>
  <c r="E20" i="55"/>
  <c r="Q22" i="55"/>
  <c r="D19" i="55"/>
  <c r="AD20" i="56"/>
  <c r="AD20" i="67"/>
  <c r="J80" i="39"/>
  <c r="J79" i="39" s="1"/>
  <c r="BN9" i="80"/>
  <c r="BN69" i="80"/>
  <c r="CY8" i="80"/>
  <c r="CX16" i="11"/>
  <c r="N5" i="94"/>
  <c r="K6" i="94" s="1"/>
  <c r="O81" i="39"/>
  <c r="R81" i="39" s="1"/>
  <c r="C80" i="39"/>
  <c r="AC19" i="56"/>
  <c r="AC19" i="67"/>
  <c r="S24" i="55"/>
  <c r="G89" i="58"/>
  <c r="S24" i="57"/>
  <c r="S24" i="56" s="1"/>
  <c r="G18" i="59" s="1"/>
  <c r="X3" i="50"/>
  <c r="X17" i="67"/>
  <c r="L4" i="38"/>
  <c r="AF19" i="56"/>
  <c r="AF19" i="67"/>
  <c r="C22" i="55"/>
  <c r="W20" i="57"/>
  <c r="W20" i="56" s="1"/>
  <c r="K12" i="59" s="1"/>
  <c r="K85" i="58"/>
  <c r="I21" i="56"/>
  <c r="I21" i="67"/>
  <c r="L17" i="56"/>
  <c r="L17" i="67"/>
  <c r="G17" i="56"/>
  <c r="G17" i="67"/>
  <c r="AI23" i="56"/>
  <c r="AI23" i="67"/>
  <c r="E23" i="67"/>
  <c r="E23" i="56"/>
  <c r="D20" i="67"/>
  <c r="D20" i="56"/>
  <c r="AG22" i="56"/>
  <c r="AG22" i="67"/>
  <c r="P22" i="67"/>
  <c r="D16" i="38"/>
  <c r="BB12" i="11"/>
  <c r="CM12" i="11" s="1"/>
  <c r="S11" i="34"/>
  <c r="BB109" i="11"/>
  <c r="CM4" i="11"/>
  <c r="CM109" i="11" s="1"/>
  <c r="B9" i="49"/>
  <c r="P30" i="55"/>
  <c r="P4" i="55" s="1"/>
  <c r="D71" i="67"/>
  <c r="D4" i="67"/>
  <c r="D11" i="67"/>
  <c r="O3" i="55" l="1"/>
  <c r="T3" i="55"/>
  <c r="W3" i="55"/>
  <c r="K137" i="39"/>
  <c r="P3" i="55"/>
  <c r="U8" i="55"/>
  <c r="Y8" i="55"/>
  <c r="CQ3" i="11"/>
  <c r="CQ92" i="11" s="1"/>
  <c r="B24" i="56"/>
  <c r="U3" i="54"/>
  <c r="W10" i="34"/>
  <c r="W15" i="34" s="1"/>
  <c r="H137" i="39" s="1"/>
  <c r="H3" i="55"/>
  <c r="H8" i="55" s="1"/>
  <c r="AA23" i="55"/>
  <c r="P11" i="67"/>
  <c r="P4" i="67"/>
  <c r="AA18" i="55"/>
  <c r="Y3" i="54"/>
  <c r="W8" i="55"/>
  <c r="K3" i="56"/>
  <c r="L3" i="55"/>
  <c r="L8" i="55" s="1"/>
  <c r="B3" i="55"/>
  <c r="B8" i="55" s="1"/>
  <c r="L73" i="38"/>
  <c r="N19" i="55"/>
  <c r="AA24" i="55"/>
  <c r="O97" i="58"/>
  <c r="O16" i="38"/>
  <c r="J16" i="56"/>
  <c r="J3" i="56" s="1"/>
  <c r="R8" i="55"/>
  <c r="N23" i="55"/>
  <c r="O30" i="38"/>
  <c r="N21" i="55"/>
  <c r="N16" i="55"/>
  <c r="B22" i="56"/>
  <c r="N22" i="56" s="1"/>
  <c r="S15" i="34"/>
  <c r="D137" i="39" s="1"/>
  <c r="I3" i="55"/>
  <c r="I8" i="55" s="1"/>
  <c r="F3" i="55"/>
  <c r="F8" i="55" s="1"/>
  <c r="D3" i="55"/>
  <c r="D8" i="55" s="1"/>
  <c r="AA22" i="55"/>
  <c r="AM92" i="80"/>
  <c r="AX74" i="80" s="1"/>
  <c r="K77" i="59"/>
  <c r="N20" i="55"/>
  <c r="J137" i="39"/>
  <c r="BX92" i="80"/>
  <c r="N4" i="55"/>
  <c r="L2" i="59"/>
  <c r="X26" i="34"/>
  <c r="U8" i="50"/>
  <c r="U92" i="50"/>
  <c r="AA18" i="56"/>
  <c r="C6" i="59"/>
  <c r="O6" i="59" s="1"/>
  <c r="Q6" i="59" s="1"/>
  <c r="X11" i="54"/>
  <c r="X8" i="54"/>
  <c r="V11" i="54"/>
  <c r="V8" i="54"/>
  <c r="R92" i="50"/>
  <c r="R8" i="50"/>
  <c r="U26" i="34"/>
  <c r="F2" i="59"/>
  <c r="AA19" i="56"/>
  <c r="C10" i="59"/>
  <c r="O10" i="59" s="1"/>
  <c r="Q10" i="59" s="1"/>
  <c r="F6" i="94"/>
  <c r="P17" i="57"/>
  <c r="P17" i="56" s="1"/>
  <c r="D4" i="59" s="1"/>
  <c r="D81" i="58"/>
  <c r="D79" i="58" s="1"/>
  <c r="D78" i="58" s="1"/>
  <c r="P17" i="55"/>
  <c r="CK3" i="11"/>
  <c r="CK92" i="11" s="1"/>
  <c r="AZ92" i="11"/>
  <c r="N10" i="60"/>
  <c r="K8" i="56"/>
  <c r="K10" i="56" s="1"/>
  <c r="AX9" i="11"/>
  <c r="CI8" i="11"/>
  <c r="AX69" i="11"/>
  <c r="O92" i="50"/>
  <c r="O8" i="50"/>
  <c r="R26" i="34"/>
  <c r="AA3" i="50"/>
  <c r="AA92" i="50" s="1"/>
  <c r="CG8" i="11"/>
  <c r="AV9" i="11"/>
  <c r="AV69" i="11"/>
  <c r="AE11" i="34"/>
  <c r="BN12" i="11"/>
  <c r="CY12" i="11" s="1"/>
  <c r="BN109" i="11"/>
  <c r="CY4" i="11"/>
  <c r="CY109" i="11" s="1"/>
  <c r="AU69" i="11"/>
  <c r="CF8" i="11"/>
  <c r="AU9" i="11"/>
  <c r="M17" i="56"/>
  <c r="N17" i="56" s="1"/>
  <c r="M17" i="67"/>
  <c r="M3" i="67" s="1"/>
  <c r="M8" i="67" s="1"/>
  <c r="M10" i="67" s="1"/>
  <c r="X4" i="56"/>
  <c r="AA11" i="60" s="1"/>
  <c r="AA19" i="60" s="1"/>
  <c r="L26" i="59"/>
  <c r="P4" i="56"/>
  <c r="S11" i="60" s="1"/>
  <c r="S19" i="60" s="1"/>
  <c r="D26" i="59"/>
  <c r="T92" i="50"/>
  <c r="T8" i="50"/>
  <c r="W26" i="34"/>
  <c r="B11" i="54"/>
  <c r="B8" i="54"/>
  <c r="J2" i="59"/>
  <c r="BH9" i="11"/>
  <c r="CS8" i="11"/>
  <c r="BH69" i="11"/>
  <c r="N27" i="56"/>
  <c r="U4" i="56"/>
  <c r="X11" i="60" s="1"/>
  <c r="X19" i="60" s="1"/>
  <c r="I26" i="59"/>
  <c r="N18" i="55"/>
  <c r="E3" i="67"/>
  <c r="E8" i="67" s="1"/>
  <c r="E10" i="67" s="1"/>
  <c r="C91" i="58"/>
  <c r="O91" i="58" s="1"/>
  <c r="G92" i="50"/>
  <c r="J26" i="34"/>
  <c r="G8" i="50"/>
  <c r="AA20" i="56"/>
  <c r="C12" i="59"/>
  <c r="O12" i="59" s="1"/>
  <c r="Q12" i="59" s="1"/>
  <c r="N26" i="34"/>
  <c r="K92" i="50"/>
  <c r="K8" i="50"/>
  <c r="N19" i="56"/>
  <c r="E8" i="54"/>
  <c r="E11" i="54"/>
  <c r="AA17" i="50"/>
  <c r="AA17" i="67" s="1"/>
  <c r="AA70" i="67" s="1"/>
  <c r="Y17" i="67"/>
  <c r="Y70" i="67" s="1"/>
  <c r="Y74" i="67" s="1"/>
  <c r="M4" i="38"/>
  <c r="M73" i="38" s="1"/>
  <c r="M81" i="58"/>
  <c r="M79" i="58" s="1"/>
  <c r="M78" i="58" s="1"/>
  <c r="Y17" i="57"/>
  <c r="Y17" i="56" s="1"/>
  <c r="M4" i="59" s="1"/>
  <c r="J73" i="38"/>
  <c r="CZ3" i="96"/>
  <c r="BO8" i="96"/>
  <c r="W3" i="54"/>
  <c r="Z3" i="67"/>
  <c r="Z8" i="67" s="1"/>
  <c r="Z70" i="67"/>
  <c r="Z74" i="67" s="1"/>
  <c r="O88" i="58"/>
  <c r="C3" i="55"/>
  <c r="C8" i="55" s="1"/>
  <c r="G137" i="39"/>
  <c r="BB9" i="11"/>
  <c r="BB69" i="11"/>
  <c r="CM8" i="11"/>
  <c r="O11" i="67"/>
  <c r="N23" i="56"/>
  <c r="AB30" i="56"/>
  <c r="AB4" i="56" s="1"/>
  <c r="AE11" i="60" s="1"/>
  <c r="AE19" i="60" s="1"/>
  <c r="AB30" i="67"/>
  <c r="AB4" i="50"/>
  <c r="AB11" i="50"/>
  <c r="AB183" i="50" s="1"/>
  <c r="AA11" i="67"/>
  <c r="AA71" i="67"/>
  <c r="AA74" i="67" s="1"/>
  <c r="Q11" i="54"/>
  <c r="Q8" i="54"/>
  <c r="O12" i="54"/>
  <c r="AA4" i="54"/>
  <c r="AA12" i="54" s="1"/>
  <c r="R4" i="56"/>
  <c r="U11" i="60" s="1"/>
  <c r="U19" i="60" s="1"/>
  <c r="F26" i="59"/>
  <c r="CD8" i="11"/>
  <c r="AS69" i="11"/>
  <c r="AS9" i="11"/>
  <c r="BN8" i="11"/>
  <c r="AH26" i="34"/>
  <c r="AE8" i="50"/>
  <c r="AE92" i="50"/>
  <c r="D8" i="54"/>
  <c r="D11" i="54"/>
  <c r="H8" i="54"/>
  <c r="H11" i="54"/>
  <c r="BG69" i="11"/>
  <c r="BG9" i="11"/>
  <c r="CR8" i="11"/>
  <c r="S70" i="67"/>
  <c r="S74" i="67" s="1"/>
  <c r="Z16" i="56"/>
  <c r="E79" i="58"/>
  <c r="E78" i="58" s="1"/>
  <c r="P3" i="54"/>
  <c r="AA3" i="54" s="1"/>
  <c r="AA11" i="54" s="1"/>
  <c r="F81" i="58"/>
  <c r="R17" i="57"/>
  <c r="R17" i="56" s="1"/>
  <c r="F4" i="59" s="1"/>
  <c r="M3" i="54"/>
  <c r="N24" i="55"/>
  <c r="K4" i="38"/>
  <c r="K73" i="38" s="1"/>
  <c r="W17" i="67"/>
  <c r="W3" i="67" s="1"/>
  <c r="W8" i="67" s="1"/>
  <c r="BA23" i="34"/>
  <c r="AO23" i="34"/>
  <c r="Q24" i="34"/>
  <c r="D92" i="50"/>
  <c r="D8" i="50"/>
  <c r="G26" i="34"/>
  <c r="T8" i="54"/>
  <c r="T11" i="54"/>
  <c r="CX8" i="80"/>
  <c r="BM9" i="80"/>
  <c r="BM69" i="80"/>
  <c r="P3" i="67"/>
  <c r="P8" i="67" s="1"/>
  <c r="AC30" i="50"/>
  <c r="CZ30" i="11"/>
  <c r="BO4" i="11"/>
  <c r="BO11" i="11"/>
  <c r="AB17" i="56"/>
  <c r="AB3" i="56" s="1"/>
  <c r="AB17" i="67"/>
  <c r="AB3" i="67" s="1"/>
  <c r="T26" i="34"/>
  <c r="Q92" i="50"/>
  <c r="Q8" i="50"/>
  <c r="O6" i="38"/>
  <c r="CK8" i="80"/>
  <c r="AZ69" i="80"/>
  <c r="AZ9" i="80"/>
  <c r="B20" i="56"/>
  <c r="N20" i="56" s="1"/>
  <c r="O85" i="58"/>
  <c r="L16" i="56"/>
  <c r="L3" i="56" s="1"/>
  <c r="C3" i="67"/>
  <c r="C8" i="67" s="1"/>
  <c r="C10" i="67" s="1"/>
  <c r="C70" i="67"/>
  <c r="C74" i="67" s="1"/>
  <c r="AD11" i="34"/>
  <c r="O10" i="38"/>
  <c r="H70" i="67"/>
  <c r="H74" i="67" s="1"/>
  <c r="H3" i="67"/>
  <c r="H8" i="67" s="1"/>
  <c r="U16" i="56"/>
  <c r="S8" i="55"/>
  <c r="M137" i="39"/>
  <c r="V92" i="50"/>
  <c r="Y26" i="34"/>
  <c r="V8" i="50"/>
  <c r="AA19" i="55"/>
  <c r="AG8" i="50"/>
  <c r="AG92" i="50"/>
  <c r="AJ26" i="34"/>
  <c r="F92" i="50"/>
  <c r="I26" i="34"/>
  <c r="F8" i="50"/>
  <c r="AB26" i="34"/>
  <c r="Y92" i="50"/>
  <c r="Y8" i="50"/>
  <c r="O80" i="39"/>
  <c r="C79" i="39"/>
  <c r="W92" i="50"/>
  <c r="Z26" i="34"/>
  <c r="W8" i="50"/>
  <c r="J70" i="67"/>
  <c r="J74" i="67" s="1"/>
  <c r="J3" i="67"/>
  <c r="J8" i="67" s="1"/>
  <c r="J10" i="67" s="1"/>
  <c r="DD8" i="11"/>
  <c r="BS9" i="11"/>
  <c r="BS69" i="11"/>
  <c r="H73" i="38"/>
  <c r="E15" i="34"/>
  <c r="Q15" i="34" s="1"/>
  <c r="Q10" i="34"/>
  <c r="AO10" i="34" s="1"/>
  <c r="O14" i="38"/>
  <c r="V70" i="67"/>
  <c r="V74" i="67" s="1"/>
  <c r="X3" i="67"/>
  <c r="X8" i="67" s="1"/>
  <c r="DE8" i="11"/>
  <c r="BT69" i="11"/>
  <c r="BT9" i="11"/>
  <c r="O110" i="50"/>
  <c r="R27" i="34"/>
  <c r="AA4" i="50"/>
  <c r="AA110" i="50" s="1"/>
  <c r="AA30" i="56"/>
  <c r="C30" i="59"/>
  <c r="O30" i="59" s="1"/>
  <c r="Q30" i="59" s="1"/>
  <c r="AF70" i="67"/>
  <c r="AF74" i="67" s="1"/>
  <c r="AF3" i="67"/>
  <c r="AF8" i="67" s="1"/>
  <c r="AD24" i="34"/>
  <c r="AP23" i="34"/>
  <c r="C2" i="59"/>
  <c r="V3" i="67"/>
  <c r="V8" i="67" s="1"/>
  <c r="BQ17" i="96"/>
  <c r="BP3" i="96"/>
  <c r="BP17" i="11"/>
  <c r="P70" i="67"/>
  <c r="P74" i="67" s="1"/>
  <c r="P75" i="67" s="1"/>
  <c r="N73" i="38"/>
  <c r="N22" i="55"/>
  <c r="N17" i="54"/>
  <c r="F3" i="67"/>
  <c r="F8" i="67" s="1"/>
  <c r="F10" i="67" s="1"/>
  <c r="F70" i="67"/>
  <c r="F74" i="67" s="1"/>
  <c r="O86" i="58"/>
  <c r="O4" i="67"/>
  <c r="AA4" i="67" s="1"/>
  <c r="O89" i="58"/>
  <c r="AA11" i="50"/>
  <c r="AA183" i="50" s="1"/>
  <c r="B21" i="56"/>
  <c r="N21" i="56" s="1"/>
  <c r="Y3" i="67"/>
  <c r="Y8" i="67" s="1"/>
  <c r="B4" i="56"/>
  <c r="AA30" i="57"/>
  <c r="O84" i="58"/>
  <c r="E16" i="56"/>
  <c r="E3" i="56" s="1"/>
  <c r="AI3" i="67"/>
  <c r="AI8" i="67" s="1"/>
  <c r="AI70" i="67"/>
  <c r="AI74" i="67" s="1"/>
  <c r="R10" i="34"/>
  <c r="BM3" i="11"/>
  <c r="BA8" i="11"/>
  <c r="CL3" i="11"/>
  <c r="CL92" i="11" s="1"/>
  <c r="BA92" i="11"/>
  <c r="CY8" i="96"/>
  <c r="BN9" i="96"/>
  <c r="BN69" i="96"/>
  <c r="AA17" i="54"/>
  <c r="CC8" i="11"/>
  <c r="AR9" i="11"/>
  <c r="AR69" i="11"/>
  <c r="P3" i="57"/>
  <c r="M16" i="56"/>
  <c r="M3" i="57"/>
  <c r="M8" i="57" s="1"/>
  <c r="M10" i="57" s="1"/>
  <c r="O18" i="38"/>
  <c r="O87" i="58"/>
  <c r="AM15" i="34"/>
  <c r="AY10" i="34"/>
  <c r="E3" i="55"/>
  <c r="E8" i="55" s="1"/>
  <c r="K3" i="55"/>
  <c r="K8" i="55" s="1"/>
  <c r="BQ9" i="11"/>
  <c r="BQ69" i="11"/>
  <c r="DB8" i="11"/>
  <c r="C8" i="54"/>
  <c r="C11" i="54"/>
  <c r="AH3" i="67"/>
  <c r="AH8" i="67" s="1"/>
  <c r="AH70" i="67"/>
  <c r="AH74" i="67" s="1"/>
  <c r="N4" i="57"/>
  <c r="CE8" i="11"/>
  <c r="AT9" i="11"/>
  <c r="AT69" i="11"/>
  <c r="U11" i="54"/>
  <c r="U8" i="54"/>
  <c r="N9" i="49"/>
  <c r="DF8" i="11"/>
  <c r="BU9" i="11"/>
  <c r="BU69" i="11"/>
  <c r="AA16" i="57"/>
  <c r="O17" i="38"/>
  <c r="G73" i="38"/>
  <c r="BF9" i="11"/>
  <c r="BF69" i="11"/>
  <c r="CQ8" i="11"/>
  <c r="H79" i="58"/>
  <c r="H78" i="58" s="1"/>
  <c r="N7" i="94"/>
  <c r="K8" i="94" s="1"/>
  <c r="F8" i="94" s="1"/>
  <c r="CX17" i="11"/>
  <c r="C81" i="58"/>
  <c r="O17" i="57"/>
  <c r="F11" i="54"/>
  <c r="F8" i="54"/>
  <c r="B8" i="50"/>
  <c r="E26" i="34"/>
  <c r="B92" i="50"/>
  <c r="P16" i="56"/>
  <c r="BP11" i="96"/>
  <c r="DA11" i="96" s="1"/>
  <c r="BQ30" i="96"/>
  <c r="BP4" i="96"/>
  <c r="BP30" i="11"/>
  <c r="M70" i="67"/>
  <c r="M74" i="67" s="1"/>
  <c r="Q3" i="67"/>
  <c r="Q8" i="67" s="1"/>
  <c r="Q70" i="67"/>
  <c r="Q74" i="67" s="1"/>
  <c r="Z17" i="57"/>
  <c r="Z17" i="56" s="1"/>
  <c r="N4" i="59" s="1"/>
  <c r="N81" i="58"/>
  <c r="N79" i="58" s="1"/>
  <c r="N78" i="58" s="1"/>
  <c r="Z17" i="55"/>
  <c r="N4" i="67"/>
  <c r="I70" i="67"/>
  <c r="I74" i="67" s="1"/>
  <c r="I3" i="67"/>
  <c r="I8" i="67" s="1"/>
  <c r="CU8" i="11"/>
  <c r="BJ69" i="11"/>
  <c r="BJ9" i="11"/>
  <c r="AJ70" i="67"/>
  <c r="AJ74" i="67" s="1"/>
  <c r="AJ75" i="67" s="1"/>
  <c r="AJ3" i="67"/>
  <c r="AJ8" i="67" s="1"/>
  <c r="K8" i="54"/>
  <c r="K11" i="54"/>
  <c r="L8" i="50"/>
  <c r="O26" i="34"/>
  <c r="L92" i="50"/>
  <c r="F26" i="34"/>
  <c r="C8" i="50"/>
  <c r="C92" i="50"/>
  <c r="H16" i="56"/>
  <c r="H3" i="56" s="1"/>
  <c r="AI15" i="34"/>
  <c r="AU10" i="34"/>
  <c r="AV10" i="34"/>
  <c r="AJ15" i="34"/>
  <c r="AN69" i="11"/>
  <c r="AN9" i="11"/>
  <c r="AZ8" i="11"/>
  <c r="BY8" i="11"/>
  <c r="O2" i="38"/>
  <c r="CZ17" i="11"/>
  <c r="AC17" i="50"/>
  <c r="BO3" i="11"/>
  <c r="X70" i="67"/>
  <c r="X74" i="67" s="1"/>
  <c r="G3" i="55"/>
  <c r="G8" i="55" s="1"/>
  <c r="M17" i="55"/>
  <c r="M3" i="55" s="1"/>
  <c r="M8" i="55" s="1"/>
  <c r="S8" i="54"/>
  <c r="S11" i="54"/>
  <c r="T3" i="67"/>
  <c r="T8" i="67" s="1"/>
  <c r="T70" i="67"/>
  <c r="T74" i="67" s="1"/>
  <c r="BM10" i="96"/>
  <c r="CX3" i="96"/>
  <c r="N16" i="57"/>
  <c r="B3" i="57"/>
  <c r="CJ8" i="11"/>
  <c r="AY9" i="11"/>
  <c r="AY69" i="11"/>
  <c r="I11" i="54"/>
  <c r="I8" i="54"/>
  <c r="AA29" i="56"/>
  <c r="C28" i="59"/>
  <c r="O28" i="59" s="1"/>
  <c r="Q28" i="59" s="1"/>
  <c r="G3" i="67"/>
  <c r="G8" i="67" s="1"/>
  <c r="G10" i="67" s="1"/>
  <c r="G70" i="67"/>
  <c r="G74" i="67" s="1"/>
  <c r="O12" i="38"/>
  <c r="AA20" i="55"/>
  <c r="K3" i="67"/>
  <c r="K8" i="67" s="1"/>
  <c r="K10" i="67" s="1"/>
  <c r="K70" i="67"/>
  <c r="K74" i="67" s="1"/>
  <c r="AW10" i="34"/>
  <c r="AK15" i="34"/>
  <c r="AF92" i="50"/>
  <c r="AI26" i="34"/>
  <c r="AF8" i="50"/>
  <c r="Y4" i="56"/>
  <c r="AB11" i="60" s="1"/>
  <c r="AB19" i="60" s="1"/>
  <c r="M26" i="59"/>
  <c r="D73" i="38"/>
  <c r="K2" i="59"/>
  <c r="Z8" i="50"/>
  <c r="AC26" i="34"/>
  <c r="Z92" i="50"/>
  <c r="N17" i="57"/>
  <c r="AG3" i="67"/>
  <c r="AG8" i="67" s="1"/>
  <c r="AG70" i="67"/>
  <c r="AG74" i="67" s="1"/>
  <c r="F3" i="56"/>
  <c r="J80" i="94"/>
  <c r="E6" i="94"/>
  <c r="E80" i="94" s="1"/>
  <c r="CY11" i="11"/>
  <c r="BN183" i="11"/>
  <c r="AA24" i="57"/>
  <c r="AQ23" i="34"/>
  <c r="Q3" i="57"/>
  <c r="AA22" i="56"/>
  <c r="C16" i="59"/>
  <c r="O16" i="59" s="1"/>
  <c r="Q16" i="59" s="1"/>
  <c r="N77" i="59"/>
  <c r="G11" i="54"/>
  <c r="G8" i="54"/>
  <c r="Y16" i="56"/>
  <c r="AE15" i="34"/>
  <c r="AE70" i="67"/>
  <c r="AE74" i="67" s="1"/>
  <c r="AE3" i="67"/>
  <c r="AE8" i="67" s="1"/>
  <c r="R11" i="54"/>
  <c r="R8" i="54"/>
  <c r="BZ8" i="11"/>
  <c r="AO69" i="11"/>
  <c r="AO9" i="11"/>
  <c r="H26" i="34"/>
  <c r="E8" i="50"/>
  <c r="E92" i="50"/>
  <c r="AI8" i="50"/>
  <c r="AI92" i="50"/>
  <c r="AL26" i="34"/>
  <c r="AA16" i="55"/>
  <c r="J3" i="55"/>
  <c r="J8" i="55" s="1"/>
  <c r="T8" i="55"/>
  <c r="R17" i="67"/>
  <c r="R70" i="67" s="1"/>
  <c r="R74" i="67" s="1"/>
  <c r="F4" i="38"/>
  <c r="O24" i="56"/>
  <c r="N24" i="56"/>
  <c r="CN8" i="11"/>
  <c r="BC69" i="11"/>
  <c r="BC9" i="11"/>
  <c r="AA22" i="57"/>
  <c r="O82" i="58"/>
  <c r="Q27" i="34"/>
  <c r="E35" i="34"/>
  <c r="Q35" i="34" s="1"/>
  <c r="B18" i="56"/>
  <c r="N18" i="56" s="1"/>
  <c r="BV9" i="11"/>
  <c r="BV69" i="11"/>
  <c r="DG8" i="11"/>
  <c r="L11" i="54"/>
  <c r="L8" i="54"/>
  <c r="F137" i="39"/>
  <c r="C8" i="57"/>
  <c r="C10" i="57" s="1"/>
  <c r="D3" i="67"/>
  <c r="D8" i="67" s="1"/>
  <c r="D10" i="67" s="1"/>
  <c r="D70" i="67"/>
  <c r="D74" i="67" s="1"/>
  <c r="AA4" i="55"/>
  <c r="AL15" i="34"/>
  <c r="AX10" i="34"/>
  <c r="O8" i="54"/>
  <c r="O11" i="54"/>
  <c r="Q8" i="55"/>
  <c r="S3" i="67"/>
  <c r="S8" i="67" s="1"/>
  <c r="J8" i="54"/>
  <c r="J11" i="54"/>
  <c r="N17" i="50"/>
  <c r="N17" i="67" s="1"/>
  <c r="N70" i="67" s="1"/>
  <c r="N74" i="67" s="1"/>
  <c r="CK3" i="96"/>
  <c r="DJ3" i="96" s="1"/>
  <c r="AZ10" i="96"/>
  <c r="O82" i="39"/>
  <c r="R82" i="39" s="1"/>
  <c r="R114" i="39" s="1"/>
  <c r="P92" i="50"/>
  <c r="P8" i="50"/>
  <c r="S26" i="34"/>
  <c r="CZ4" i="96"/>
  <c r="BO12" i="96"/>
  <c r="CZ12" i="96" s="1"/>
  <c r="M3" i="50"/>
  <c r="I4" i="38"/>
  <c r="I73" i="38" s="1"/>
  <c r="U17" i="67"/>
  <c r="U3" i="67" s="1"/>
  <c r="U8" i="67" s="1"/>
  <c r="E73" i="38"/>
  <c r="Q4" i="57"/>
  <c r="I16" i="56"/>
  <c r="I3" i="56" s="1"/>
  <c r="L137" i="39"/>
  <c r="AA27" i="56"/>
  <c r="O4" i="56"/>
  <c r="C26" i="59"/>
  <c r="AA20" i="57"/>
  <c r="AB3" i="50"/>
  <c r="R3" i="67"/>
  <c r="R8" i="67" s="1"/>
  <c r="C16" i="56"/>
  <c r="C3" i="56" s="1"/>
  <c r="BM109" i="11"/>
  <c r="BM12" i="11"/>
  <c r="CX12" i="11" s="1"/>
  <c r="CX4" i="11"/>
  <c r="CX109" i="11" s="1"/>
  <c r="K26" i="34"/>
  <c r="H8" i="50"/>
  <c r="H92" i="50"/>
  <c r="BR9" i="11"/>
  <c r="DC8" i="11"/>
  <c r="BR69" i="11"/>
  <c r="AA30" i="55"/>
  <c r="G79" i="58"/>
  <c r="G78" i="58" s="1"/>
  <c r="BI69" i="11"/>
  <c r="BI9" i="11"/>
  <c r="CT8" i="11"/>
  <c r="BK69" i="11"/>
  <c r="CV8" i="11"/>
  <c r="BK9" i="11"/>
  <c r="X92" i="50"/>
  <c r="AA26" i="34"/>
  <c r="X8" i="50"/>
  <c r="S16" i="56"/>
  <c r="S3" i="57"/>
  <c r="S8" i="57" s="1"/>
  <c r="S10" i="57" s="1"/>
  <c r="J92" i="50"/>
  <c r="M26" i="34"/>
  <c r="J8" i="50"/>
  <c r="T3" i="56"/>
  <c r="H2" i="59"/>
  <c r="CL8" i="96"/>
  <c r="BA69" i="96"/>
  <c r="BA9" i="96"/>
  <c r="BM8" i="96"/>
  <c r="G3" i="56"/>
  <c r="Y11" i="54"/>
  <c r="Y8" i="54"/>
  <c r="AP9" i="11"/>
  <c r="AP69" i="11"/>
  <c r="CA8" i="11"/>
  <c r="S4" i="56"/>
  <c r="V11" i="60" s="1"/>
  <c r="V19" i="60" s="1"/>
  <c r="G26" i="59"/>
  <c r="AA23" i="57"/>
  <c r="BE69" i="11"/>
  <c r="BE9" i="11"/>
  <c r="CP8" i="11"/>
  <c r="O21" i="56"/>
  <c r="AA21" i="57"/>
  <c r="AA21" i="55"/>
  <c r="T4" i="56"/>
  <c r="W11" i="60" s="1"/>
  <c r="W19" i="60" s="1"/>
  <c r="H26" i="59"/>
  <c r="AW69" i="11"/>
  <c r="CH8" i="11"/>
  <c r="AW9" i="11"/>
  <c r="F79" i="58"/>
  <c r="F78" i="58" s="1"/>
  <c r="AA19" i="57"/>
  <c r="E70" i="67"/>
  <c r="E74" i="67" s="1"/>
  <c r="I137" i="39"/>
  <c r="L81" i="58"/>
  <c r="L79" i="58" s="1"/>
  <c r="L78" i="58" s="1"/>
  <c r="X17" i="57"/>
  <c r="X17" i="56" s="1"/>
  <c r="L4" i="59" s="1"/>
  <c r="X17" i="55"/>
  <c r="X3" i="55" s="1"/>
  <c r="J81" i="58"/>
  <c r="J79" i="58" s="1"/>
  <c r="J78" i="58" s="1"/>
  <c r="V17" i="57"/>
  <c r="V17" i="56" s="1"/>
  <c r="J4" i="59" s="1"/>
  <c r="J73" i="59" s="1"/>
  <c r="V17" i="55"/>
  <c r="Q4" i="56"/>
  <c r="T11" i="60" s="1"/>
  <c r="T19" i="60" s="1"/>
  <c r="E26" i="59"/>
  <c r="Z8" i="54"/>
  <c r="Z11" i="54"/>
  <c r="AA31" i="56"/>
  <c r="C32" i="59"/>
  <c r="O32" i="59" s="1"/>
  <c r="Q32" i="59" s="1"/>
  <c r="AA18" i="57"/>
  <c r="K81" i="58"/>
  <c r="K79" i="58" s="1"/>
  <c r="K78" i="58" s="1"/>
  <c r="W17" i="57"/>
  <c r="W3" i="57" s="1"/>
  <c r="W8" i="57" s="1"/>
  <c r="W10" i="57" s="1"/>
  <c r="AH15" i="34"/>
  <c r="BD69" i="11"/>
  <c r="CO8" i="11"/>
  <c r="BD9" i="11"/>
  <c r="AK26" i="34"/>
  <c r="AH8" i="50"/>
  <c r="AH92" i="50"/>
  <c r="D16" i="56"/>
  <c r="D3" i="56" s="1"/>
  <c r="CB8" i="11"/>
  <c r="AQ69" i="11"/>
  <c r="AQ9" i="11"/>
  <c r="C79" i="58"/>
  <c r="O80" i="58"/>
  <c r="BL9" i="11"/>
  <c r="BL69" i="11"/>
  <c r="CW8" i="11"/>
  <c r="O23" i="56"/>
  <c r="S92" i="50"/>
  <c r="V26" i="34"/>
  <c r="S8" i="50"/>
  <c r="D77" i="38"/>
  <c r="T3" i="57"/>
  <c r="T8" i="57" s="1"/>
  <c r="T10" i="57" s="1"/>
  <c r="AZ8" i="96"/>
  <c r="CI8" i="96"/>
  <c r="AX69" i="96"/>
  <c r="AX9" i="96"/>
  <c r="O17" i="56"/>
  <c r="O17" i="67"/>
  <c r="O3" i="67" s="1"/>
  <c r="C4" i="38"/>
  <c r="B70" i="67"/>
  <c r="B74" i="67" s="1"/>
  <c r="B3" i="67"/>
  <c r="U17" i="57"/>
  <c r="U17" i="56" s="1"/>
  <c r="I4" i="59" s="1"/>
  <c r="I81" i="58"/>
  <c r="I79" i="58" s="1"/>
  <c r="I78" i="58" s="1"/>
  <c r="P4" i="57"/>
  <c r="Q16" i="56"/>
  <c r="I8" i="50"/>
  <c r="L26" i="34"/>
  <c r="I92" i="50"/>
  <c r="AJ92" i="50"/>
  <c r="AM26" i="34"/>
  <c r="AJ8" i="50"/>
  <c r="O4" i="57"/>
  <c r="L3" i="67"/>
  <c r="L8" i="67" s="1"/>
  <c r="L70" i="67"/>
  <c r="L74" i="67" s="1"/>
  <c r="F73" i="38"/>
  <c r="AB70" i="67" l="1"/>
  <c r="V8" i="55"/>
  <c r="V3" i="55"/>
  <c r="X75" i="67"/>
  <c r="J135" i="58"/>
  <c r="Z3" i="55"/>
  <c r="Z8" i="55" s="1"/>
  <c r="X8" i="55"/>
  <c r="P8" i="55"/>
  <c r="U70" i="67"/>
  <c r="U74" i="67" s="1"/>
  <c r="Q75" i="67"/>
  <c r="M3" i="56"/>
  <c r="L75" i="67"/>
  <c r="G135" i="58"/>
  <c r="Z75" i="67"/>
  <c r="F75" i="67"/>
  <c r="V75" i="67"/>
  <c r="E77" i="59"/>
  <c r="M77" i="59"/>
  <c r="I77" i="59"/>
  <c r="O4" i="38"/>
  <c r="O73" i="38" s="1"/>
  <c r="D77" i="59"/>
  <c r="F73" i="59"/>
  <c r="E75" i="67"/>
  <c r="X3" i="57"/>
  <c r="X8" i="57" s="1"/>
  <c r="X10" i="57" s="1"/>
  <c r="V3" i="57"/>
  <c r="V8" i="57" s="1"/>
  <c r="V10" i="57" s="1"/>
  <c r="N135" i="58"/>
  <c r="V3" i="56"/>
  <c r="Y10" i="60" s="1"/>
  <c r="H73" i="59"/>
  <c r="AF75" i="67"/>
  <c r="L77" i="59"/>
  <c r="B3" i="56"/>
  <c r="M135" i="58"/>
  <c r="R3" i="57"/>
  <c r="R8" i="57" s="1"/>
  <c r="R10" i="57" s="1"/>
  <c r="H75" i="67"/>
  <c r="AA16" i="56"/>
  <c r="AA4" i="57"/>
  <c r="H77" i="59"/>
  <c r="O8" i="67"/>
  <c r="AA3" i="67"/>
  <c r="I10" i="50"/>
  <c r="I69" i="50"/>
  <c r="S69" i="50"/>
  <c r="S10" i="50"/>
  <c r="AA31" i="34"/>
  <c r="X9" i="50" s="1"/>
  <c r="AA34" i="34"/>
  <c r="M8" i="50"/>
  <c r="N8" i="50" s="1"/>
  <c r="P26" i="34"/>
  <c r="M92" i="50"/>
  <c r="T10" i="67"/>
  <c r="AC17" i="56"/>
  <c r="AC3" i="56" s="1"/>
  <c r="AC17" i="67"/>
  <c r="AC3" i="50"/>
  <c r="AJ16" i="34"/>
  <c r="AV15" i="34"/>
  <c r="I10" i="67"/>
  <c r="BQ11" i="96"/>
  <c r="DB11" i="96" s="1"/>
  <c r="BQ4" i="96"/>
  <c r="BR30" i="96"/>
  <c r="BQ30" i="11"/>
  <c r="BA9" i="11"/>
  <c r="CL8" i="11"/>
  <c r="BA69" i="11"/>
  <c r="BM8" i="11"/>
  <c r="AI10" i="67"/>
  <c r="U3" i="56"/>
  <c r="I2" i="59"/>
  <c r="I73" i="59" s="1"/>
  <c r="M11" i="54"/>
  <c r="M8" i="54"/>
  <c r="N8" i="54" s="1"/>
  <c r="AE69" i="50"/>
  <c r="AE10" i="50"/>
  <c r="AB11" i="67"/>
  <c r="AB4" i="67"/>
  <c r="AB71" i="67"/>
  <c r="Y3" i="57"/>
  <c r="Y8" i="57" s="1"/>
  <c r="Y10" i="57" s="1"/>
  <c r="O10" i="50"/>
  <c r="O69" i="50"/>
  <c r="K80" i="94"/>
  <c r="X31" i="34"/>
  <c r="U9" i="50" s="1"/>
  <c r="X34" i="34"/>
  <c r="L10" i="67"/>
  <c r="Q3" i="56"/>
  <c r="E2" i="59"/>
  <c r="E73" i="59" s="1"/>
  <c r="N3" i="67"/>
  <c r="B8" i="67"/>
  <c r="B75" i="67" s="1"/>
  <c r="C4" i="59"/>
  <c r="CK8" i="96"/>
  <c r="AZ69" i="96"/>
  <c r="AZ9" i="96"/>
  <c r="V31" i="34"/>
  <c r="S9" i="50" s="1"/>
  <c r="V34" i="34"/>
  <c r="G10" i="60"/>
  <c r="D8" i="56"/>
  <c r="D10" i="56" s="1"/>
  <c r="AA21" i="56"/>
  <c r="C14" i="59"/>
  <c r="O14" i="59" s="1"/>
  <c r="Q14" i="59" s="1"/>
  <c r="G77" i="59"/>
  <c r="T8" i="56"/>
  <c r="T10" i="56" s="1"/>
  <c r="W10" i="60"/>
  <c r="K31" i="34"/>
  <c r="K34" i="34"/>
  <c r="K39" i="34" s="1"/>
  <c r="H9" i="67" s="1"/>
  <c r="F10" i="60"/>
  <c r="C8" i="56"/>
  <c r="C10" i="56" s="1"/>
  <c r="BA27" i="34"/>
  <c r="AO27" i="34"/>
  <c r="AA24" i="56"/>
  <c r="C18" i="59"/>
  <c r="O18" i="59" s="1"/>
  <c r="Q18" i="59" s="1"/>
  <c r="AL31" i="34"/>
  <c r="AX26" i="34"/>
  <c r="AL34" i="34"/>
  <c r="E10" i="50"/>
  <c r="E69" i="50"/>
  <c r="AE75" i="67"/>
  <c r="I10" i="60"/>
  <c r="F8" i="56"/>
  <c r="F10" i="56" s="1"/>
  <c r="AF69" i="50"/>
  <c r="AF10" i="50"/>
  <c r="M10" i="60"/>
  <c r="J8" i="56"/>
  <c r="J10" i="56" s="1"/>
  <c r="AZ69" i="11"/>
  <c r="CK8" i="11"/>
  <c r="AZ9" i="11"/>
  <c r="O31" i="34"/>
  <c r="L9" i="50" s="1"/>
  <c r="O34" i="34"/>
  <c r="O39" i="34" s="1"/>
  <c r="L9" i="67" s="1"/>
  <c r="AB74" i="67"/>
  <c r="I75" i="67"/>
  <c r="E31" i="34"/>
  <c r="B9" i="50" s="1"/>
  <c r="Q26" i="34"/>
  <c r="E34" i="34"/>
  <c r="AA17" i="57"/>
  <c r="H135" i="58"/>
  <c r="I135" i="58"/>
  <c r="AM16" i="34"/>
  <c r="AY15" i="34"/>
  <c r="P10" i="60"/>
  <c r="M8" i="56"/>
  <c r="M10" i="56" s="1"/>
  <c r="CX3" i="11"/>
  <c r="CX92" i="11" s="1"/>
  <c r="BM92" i="11"/>
  <c r="H10" i="60"/>
  <c r="E8" i="56"/>
  <c r="E11" i="60"/>
  <c r="N4" i="56"/>
  <c r="V10" i="67"/>
  <c r="J75" i="67"/>
  <c r="O79" i="39"/>
  <c r="Y10" i="50"/>
  <c r="Y69" i="50"/>
  <c r="I31" i="34"/>
  <c r="F9" i="50" s="1"/>
  <c r="I34" i="34"/>
  <c r="I39" i="34" s="1"/>
  <c r="F9" i="67" s="1"/>
  <c r="AG10" i="50"/>
  <c r="AG69" i="50"/>
  <c r="H10" i="67"/>
  <c r="C75" i="67"/>
  <c r="U3" i="57"/>
  <c r="U8" i="57" s="1"/>
  <c r="U10" i="57" s="1"/>
  <c r="Z3" i="57"/>
  <c r="Z8" i="57" s="1"/>
  <c r="Z10" i="57" s="1"/>
  <c r="AH31" i="34"/>
  <c r="AE9" i="50" s="1"/>
  <c r="AH34" i="34"/>
  <c r="Z10" i="67"/>
  <c r="K10" i="50"/>
  <c r="K69" i="50"/>
  <c r="T10" i="50"/>
  <c r="T69" i="50"/>
  <c r="F80" i="94"/>
  <c r="R3" i="56"/>
  <c r="N16" i="56"/>
  <c r="L73" i="59"/>
  <c r="AY26" i="34"/>
  <c r="AM31" i="34"/>
  <c r="AM34" i="34"/>
  <c r="O79" i="58"/>
  <c r="C78" i="58"/>
  <c r="AK31" i="34"/>
  <c r="AW26" i="34"/>
  <c r="AK34" i="34"/>
  <c r="AA8" i="50"/>
  <c r="P69" i="50"/>
  <c r="P10" i="50"/>
  <c r="AL16" i="34"/>
  <c r="AX15" i="34"/>
  <c r="BA35" i="34"/>
  <c r="AO35" i="34"/>
  <c r="Y3" i="56"/>
  <c r="M2" i="59"/>
  <c r="M73" i="59" s="1"/>
  <c r="AW15" i="34"/>
  <c r="AK16" i="34"/>
  <c r="N3" i="50"/>
  <c r="N92" i="50" s="1"/>
  <c r="AH10" i="67"/>
  <c r="F10" i="50"/>
  <c r="F69" i="50"/>
  <c r="D5" i="95"/>
  <c r="AP11" i="34"/>
  <c r="T31" i="34"/>
  <c r="Q9" i="50" s="1"/>
  <c r="T34" i="34"/>
  <c r="W10" i="67"/>
  <c r="V8" i="56"/>
  <c r="V10" i="56" s="1"/>
  <c r="W31" i="34"/>
  <c r="T9" i="50" s="1"/>
  <c r="W34" i="34"/>
  <c r="N3" i="56"/>
  <c r="E10" i="60"/>
  <c r="B8" i="56"/>
  <c r="N3" i="55"/>
  <c r="J69" i="50"/>
  <c r="J10" i="50"/>
  <c r="S3" i="56"/>
  <c r="G2" i="59"/>
  <c r="G73" i="59" s="1"/>
  <c r="U75" i="67"/>
  <c r="R75" i="67"/>
  <c r="O26" i="59"/>
  <c r="Q26" i="59" s="1"/>
  <c r="I8" i="56"/>
  <c r="L10" i="60"/>
  <c r="S75" i="67"/>
  <c r="S10" i="67"/>
  <c r="D75" i="67"/>
  <c r="H31" i="34"/>
  <c r="E9" i="50" s="1"/>
  <c r="H34" i="34"/>
  <c r="H39" i="34" s="1"/>
  <c r="E9" i="67" s="1"/>
  <c r="F135" i="58"/>
  <c r="Q8" i="57"/>
  <c r="Q10" i="57" s="1"/>
  <c r="AG75" i="67"/>
  <c r="AC31" i="34"/>
  <c r="Z9" i="50" s="1"/>
  <c r="AC34" i="34"/>
  <c r="AI31" i="34"/>
  <c r="AF9" i="50" s="1"/>
  <c r="AU26" i="34"/>
  <c r="AI34" i="34"/>
  <c r="K75" i="67"/>
  <c r="G75" i="67"/>
  <c r="C73" i="38"/>
  <c r="C69" i="50"/>
  <c r="C10" i="50"/>
  <c r="L10" i="50"/>
  <c r="L69" i="50"/>
  <c r="AB8" i="67"/>
  <c r="AD30" i="50"/>
  <c r="DA30" i="11"/>
  <c r="BP11" i="11"/>
  <c r="BP4" i="11"/>
  <c r="P3" i="56"/>
  <c r="D2" i="59"/>
  <c r="D73" i="59" s="1"/>
  <c r="B69" i="50"/>
  <c r="B10" i="50"/>
  <c r="O81" i="58"/>
  <c r="P8" i="57"/>
  <c r="P10" i="57" s="1"/>
  <c r="R15" i="34"/>
  <c r="AD15" i="34" s="1"/>
  <c r="AQ15" i="34" s="1"/>
  <c r="AD10" i="34"/>
  <c r="Y10" i="67"/>
  <c r="DA17" i="11"/>
  <c r="AD17" i="50"/>
  <c r="BP3" i="11"/>
  <c r="W69" i="50"/>
  <c r="W10" i="50"/>
  <c r="Q10" i="50"/>
  <c r="Q69" i="50"/>
  <c r="AB8" i="56"/>
  <c r="AE10" i="60"/>
  <c r="AC30" i="56"/>
  <c r="AC4" i="56" s="1"/>
  <c r="AF11" i="60" s="1"/>
  <c r="AF19" i="60" s="1"/>
  <c r="AC30" i="67"/>
  <c r="AC4" i="50"/>
  <c r="AC11" i="50"/>
  <c r="AC183" i="50" s="1"/>
  <c r="G31" i="34"/>
  <c r="D9" i="50" s="1"/>
  <c r="G34" i="34"/>
  <c r="G39" i="34" s="1"/>
  <c r="D9" i="67" s="1"/>
  <c r="W17" i="56"/>
  <c r="Z3" i="56"/>
  <c r="N2" i="59"/>
  <c r="N73" i="59" s="1"/>
  <c r="BN9" i="11"/>
  <c r="BN69" i="11"/>
  <c r="CY8" i="11"/>
  <c r="E135" i="58"/>
  <c r="W8" i="54"/>
  <c r="W11" i="54"/>
  <c r="O70" i="67"/>
  <c r="O74" i="67" s="1"/>
  <c r="AQ11" i="34"/>
  <c r="N15" i="60"/>
  <c r="K9" i="56" s="1"/>
  <c r="N18" i="60"/>
  <c r="N23" i="60" s="1"/>
  <c r="N36" i="60" s="1"/>
  <c r="U31" i="34"/>
  <c r="R9" i="50" s="1"/>
  <c r="U34" i="34"/>
  <c r="X3" i="56"/>
  <c r="BM9" i="96"/>
  <c r="CX8" i="96"/>
  <c r="BM69" i="96"/>
  <c r="H10" i="50"/>
  <c r="H69" i="50"/>
  <c r="H9" i="50"/>
  <c r="AE26" i="34"/>
  <c r="AB92" i="50"/>
  <c r="AB8" i="50"/>
  <c r="AA17" i="55"/>
  <c r="AE10" i="67"/>
  <c r="K10" i="60"/>
  <c r="H8" i="56"/>
  <c r="H10" i="56" s="1"/>
  <c r="M75" i="67"/>
  <c r="BQ3" i="96"/>
  <c r="BR17" i="96"/>
  <c r="BQ17" i="11"/>
  <c r="AD27" i="34"/>
  <c r="AP27" i="34" s="1"/>
  <c r="R35" i="34"/>
  <c r="Y31" i="34"/>
  <c r="V9" i="50" s="1"/>
  <c r="Y34" i="34"/>
  <c r="CZ4" i="11"/>
  <c r="CZ109" i="11" s="1"/>
  <c r="BO109" i="11"/>
  <c r="BO12" i="11"/>
  <c r="CZ12" i="11" s="1"/>
  <c r="AF11" i="34"/>
  <c r="AR11" i="34" s="1"/>
  <c r="J31" i="34"/>
  <c r="G9" i="50" s="1"/>
  <c r="J34" i="34"/>
  <c r="J39" i="34" s="1"/>
  <c r="G9" i="67" s="1"/>
  <c r="AJ69" i="50"/>
  <c r="AJ10" i="50"/>
  <c r="L31" i="34"/>
  <c r="I9" i="50" s="1"/>
  <c r="L34" i="34"/>
  <c r="L39" i="34" s="1"/>
  <c r="I9" i="67" s="1"/>
  <c r="AA23" i="56"/>
  <c r="C17" i="59"/>
  <c r="O17" i="59" s="1"/>
  <c r="Q17" i="59" s="1"/>
  <c r="AH9" i="50"/>
  <c r="AH10" i="50"/>
  <c r="AH69" i="50"/>
  <c r="K135" i="58"/>
  <c r="N8" i="55"/>
  <c r="J10" i="60"/>
  <c r="G8" i="56"/>
  <c r="G10" i="56" s="1"/>
  <c r="M31" i="34"/>
  <c r="J9" i="50" s="1"/>
  <c r="M34" i="34"/>
  <c r="M39" i="34" s="1"/>
  <c r="J9" i="67" s="1"/>
  <c r="X10" i="50"/>
  <c r="X69" i="50"/>
  <c r="U10" i="67"/>
  <c r="R10" i="67"/>
  <c r="R11" i="60"/>
  <c r="AA4" i="56"/>
  <c r="S31" i="34"/>
  <c r="P9" i="50" s="1"/>
  <c r="S34" i="34"/>
  <c r="O8" i="55"/>
  <c r="AA3" i="55"/>
  <c r="AI10" i="50"/>
  <c r="AI69" i="50"/>
  <c r="AG10" i="67"/>
  <c r="Z10" i="50"/>
  <c r="Z69" i="50"/>
  <c r="B8" i="57"/>
  <c r="N3" i="57"/>
  <c r="T75" i="67"/>
  <c r="CZ3" i="11"/>
  <c r="CZ92" i="11" s="1"/>
  <c r="AF10" i="34"/>
  <c r="BO92" i="11"/>
  <c r="BO8" i="11"/>
  <c r="AI16" i="34"/>
  <c r="AU15" i="34"/>
  <c r="F31" i="34"/>
  <c r="C9" i="50" s="1"/>
  <c r="F34" i="34"/>
  <c r="F39" i="34" s="1"/>
  <c r="C9" i="67" s="1"/>
  <c r="AJ10" i="67"/>
  <c r="Q10" i="67"/>
  <c r="BP12" i="96"/>
  <c r="DA12" i="96" s="1"/>
  <c r="DA4" i="96"/>
  <c r="O3" i="57"/>
  <c r="AH75" i="67"/>
  <c r="AI75" i="67"/>
  <c r="BP8" i="96"/>
  <c r="DA3" i="96"/>
  <c r="O3" i="56"/>
  <c r="AF10" i="67"/>
  <c r="X10" i="67"/>
  <c r="Q16" i="34"/>
  <c r="AO15" i="34"/>
  <c r="Z31" i="34"/>
  <c r="W9" i="50" s="1"/>
  <c r="Z34" i="34"/>
  <c r="AB31" i="34"/>
  <c r="Y9" i="50" s="1"/>
  <c r="AB34" i="34"/>
  <c r="AV26" i="34"/>
  <c r="AJ31" i="34"/>
  <c r="AG9" i="50" s="1"/>
  <c r="AJ34" i="34"/>
  <c r="V10" i="50"/>
  <c r="V69" i="50"/>
  <c r="O10" i="60"/>
  <c r="L8" i="56"/>
  <c r="L10" i="56" s="1"/>
  <c r="CZ11" i="11"/>
  <c r="BO183" i="11"/>
  <c r="P10" i="67"/>
  <c r="D69" i="50"/>
  <c r="D10" i="50"/>
  <c r="P8" i="54"/>
  <c r="D135" i="58" s="1"/>
  <c r="P11" i="54"/>
  <c r="F77" i="59"/>
  <c r="AB110" i="50"/>
  <c r="AE27" i="34"/>
  <c r="CZ8" i="96"/>
  <c r="BO9" i="96"/>
  <c r="BO69" i="96"/>
  <c r="Y75" i="67"/>
  <c r="N31" i="34"/>
  <c r="K9" i="50" s="1"/>
  <c r="N34" i="34"/>
  <c r="N39" i="34" s="1"/>
  <c r="K9" i="67" s="1"/>
  <c r="G10" i="50"/>
  <c r="G69" i="50"/>
  <c r="N3" i="54"/>
  <c r="N11" i="54" s="1"/>
  <c r="W70" i="67"/>
  <c r="W74" i="67" s="1"/>
  <c r="W75" i="67" s="1"/>
  <c r="R31" i="34"/>
  <c r="O9" i="50" s="1"/>
  <c r="AD26" i="34"/>
  <c r="AP26" i="34" s="1"/>
  <c r="R34" i="34"/>
  <c r="R69" i="50"/>
  <c r="R10" i="50"/>
  <c r="L135" i="58"/>
  <c r="U69" i="50"/>
  <c r="U10" i="50"/>
  <c r="N17" i="55"/>
  <c r="AA8" i="55" l="1"/>
  <c r="AA8" i="54"/>
  <c r="AE16" i="34"/>
  <c r="O8" i="56"/>
  <c r="R10" i="60"/>
  <c r="DB3" i="96"/>
  <c r="BQ8" i="96"/>
  <c r="AB10" i="67"/>
  <c r="AW34" i="34"/>
  <c r="AK39" i="34"/>
  <c r="C77" i="38"/>
  <c r="AD35" i="34"/>
  <c r="AG10" i="34"/>
  <c r="BP8" i="11"/>
  <c r="BP92" i="11"/>
  <c r="AM92" i="11" s="1"/>
  <c r="DA3" i="11"/>
  <c r="DA92" i="11" s="1"/>
  <c r="BX92" i="11" s="1"/>
  <c r="N10" i="50"/>
  <c r="N69" i="50"/>
  <c r="AU34" i="34"/>
  <c r="AI39" i="34"/>
  <c r="S8" i="56"/>
  <c r="S10" i="56" s="1"/>
  <c r="V10" i="60"/>
  <c r="H76" i="38"/>
  <c r="W39" i="34"/>
  <c r="C76" i="38"/>
  <c r="R39" i="34"/>
  <c r="M76" i="38"/>
  <c r="AB39" i="34"/>
  <c r="AA3" i="57"/>
  <c r="O8" i="57"/>
  <c r="CZ8" i="11"/>
  <c r="BO9" i="11"/>
  <c r="BO69" i="11"/>
  <c r="AD11" i="60"/>
  <c r="AD19" i="60" s="1"/>
  <c r="O77" i="59" s="1"/>
  <c r="R19" i="60"/>
  <c r="C77" i="59" s="1"/>
  <c r="J15" i="60"/>
  <c r="G9" i="56" s="1"/>
  <c r="J18" i="60"/>
  <c r="J23" i="60" s="1"/>
  <c r="J36" i="60" s="1"/>
  <c r="AA10" i="60"/>
  <c r="X8" i="56"/>
  <c r="X10" i="56" s="1"/>
  <c r="K4" i="59"/>
  <c r="K73" i="59" s="1"/>
  <c r="W3" i="56"/>
  <c r="AA3" i="56" s="1"/>
  <c r="AF27" i="34"/>
  <c r="AC110" i="50"/>
  <c r="AB10" i="56"/>
  <c r="AD17" i="56"/>
  <c r="AD3" i="56" s="1"/>
  <c r="AD17" i="67"/>
  <c r="AD3" i="50"/>
  <c r="DA11" i="11"/>
  <c r="BP183" i="11"/>
  <c r="C79" i="38"/>
  <c r="N8" i="56"/>
  <c r="N10" i="56" s="1"/>
  <c r="B10" i="56"/>
  <c r="AM39" i="34"/>
  <c r="AY34" i="34"/>
  <c r="AH39" i="34"/>
  <c r="O137" i="39"/>
  <c r="E10" i="56"/>
  <c r="BA26" i="34"/>
  <c r="AO26" i="34"/>
  <c r="V39" i="34"/>
  <c r="G76" i="38"/>
  <c r="BR11" i="96"/>
  <c r="DC11" i="96" s="1"/>
  <c r="BS30" i="96"/>
  <c r="BR4" i="96"/>
  <c r="BR30" i="11"/>
  <c r="AC70" i="67"/>
  <c r="AC3" i="67"/>
  <c r="AA39" i="34"/>
  <c r="L76" i="38"/>
  <c r="AB10" i="50"/>
  <c r="AB69" i="50"/>
  <c r="Z8" i="56"/>
  <c r="Z10" i="56" s="1"/>
  <c r="AC10" i="60"/>
  <c r="AE15" i="60"/>
  <c r="AE18" i="60"/>
  <c r="AE23" i="60" s="1"/>
  <c r="AC39" i="34"/>
  <c r="N76" i="38"/>
  <c r="Q11" i="60"/>
  <c r="Q19" i="60" s="1"/>
  <c r="E19" i="60"/>
  <c r="E39" i="34"/>
  <c r="B9" i="67" s="1"/>
  <c r="AB75" i="67"/>
  <c r="I15" i="60"/>
  <c r="F9" i="56" s="1"/>
  <c r="I18" i="60"/>
  <c r="I23" i="60" s="1"/>
  <c r="I36" i="60" s="1"/>
  <c r="AL39" i="34"/>
  <c r="AX34" i="34"/>
  <c r="F15" i="60"/>
  <c r="C9" i="56" s="1"/>
  <c r="F18" i="60"/>
  <c r="F23" i="60" s="1"/>
  <c r="F36" i="60" s="1"/>
  <c r="B10" i="67"/>
  <c r="N8" i="67"/>
  <c r="BM9" i="11"/>
  <c r="CX8" i="11"/>
  <c r="BM69" i="11"/>
  <c r="AC92" i="50"/>
  <c r="AC8" i="50"/>
  <c r="AF26" i="34"/>
  <c r="M10" i="50"/>
  <c r="M69" i="50"/>
  <c r="AE35" i="34"/>
  <c r="AQ27" i="34"/>
  <c r="AJ39" i="34"/>
  <c r="AV34" i="34"/>
  <c r="BP69" i="96"/>
  <c r="BP9" i="96"/>
  <c r="DA8" i="96"/>
  <c r="D76" i="38"/>
  <c r="S39" i="34"/>
  <c r="AD34" i="34"/>
  <c r="J76" i="38"/>
  <c r="Y39" i="34"/>
  <c r="DB17" i="11"/>
  <c r="AE17" i="50"/>
  <c r="AE31" i="34"/>
  <c r="AQ26" i="34"/>
  <c r="AE34" i="34"/>
  <c r="F76" i="38"/>
  <c r="U39" i="34"/>
  <c r="AC11" i="67"/>
  <c r="AC71" i="67"/>
  <c r="AC4" i="67"/>
  <c r="O2" i="59"/>
  <c r="D4" i="95"/>
  <c r="AP10" i="34"/>
  <c r="AQ10" i="34"/>
  <c r="AI32" i="34"/>
  <c r="AU31" i="34"/>
  <c r="L15" i="60"/>
  <c r="I9" i="56" s="1"/>
  <c r="L18" i="60"/>
  <c r="L23" i="60" s="1"/>
  <c r="L36" i="60" s="1"/>
  <c r="E15" i="60"/>
  <c r="B9" i="56" s="1"/>
  <c r="Q10" i="60"/>
  <c r="E18" i="60"/>
  <c r="Y15" i="60"/>
  <c r="V9" i="56" s="1"/>
  <c r="Y18" i="60"/>
  <c r="AA69" i="50"/>
  <c r="AA10" i="50"/>
  <c r="AW31" i="34"/>
  <c r="AK32" i="34"/>
  <c r="AM32" i="34"/>
  <c r="AY31" i="34"/>
  <c r="U10" i="60"/>
  <c r="R8" i="56"/>
  <c r="R10" i="56" s="1"/>
  <c r="C137" i="39"/>
  <c r="H15" i="60"/>
  <c r="E9" i="56" s="1"/>
  <c r="H18" i="60"/>
  <c r="H23" i="60" s="1"/>
  <c r="H36" i="60" s="1"/>
  <c r="P15" i="60"/>
  <c r="M9" i="56" s="1"/>
  <c r="P18" i="60"/>
  <c r="P23" i="60" s="1"/>
  <c r="P36" i="60" s="1"/>
  <c r="AX31" i="34"/>
  <c r="AL32" i="34"/>
  <c r="I76" i="38"/>
  <c r="X39" i="34"/>
  <c r="BQ12" i="96"/>
  <c r="DB12" i="96" s="1"/>
  <c r="DB4" i="96"/>
  <c r="AF10" i="60"/>
  <c r="AC8" i="56"/>
  <c r="O75" i="67"/>
  <c r="AA8" i="67"/>
  <c r="O10" i="67"/>
  <c r="O9" i="67"/>
  <c r="AG11" i="34"/>
  <c r="AS11" i="34" s="1"/>
  <c r="BP12" i="11"/>
  <c r="DA12" i="11" s="1"/>
  <c r="DA4" i="11"/>
  <c r="DA109" i="11" s="1"/>
  <c r="BP109" i="11"/>
  <c r="G15" i="60"/>
  <c r="D9" i="56" s="1"/>
  <c r="G18" i="60"/>
  <c r="G23" i="60" s="1"/>
  <c r="G36" i="60" s="1"/>
  <c r="AE30" i="50"/>
  <c r="DB30" i="11"/>
  <c r="BQ4" i="11"/>
  <c r="BQ11" i="11"/>
  <c r="AD31" i="34"/>
  <c r="AA9" i="50" s="1"/>
  <c r="O15" i="60"/>
  <c r="L9" i="56" s="1"/>
  <c r="O18" i="60"/>
  <c r="O23" i="60" s="1"/>
  <c r="O36" i="60" s="1"/>
  <c r="AJ32" i="34"/>
  <c r="AV31" i="34"/>
  <c r="Z39" i="34"/>
  <c r="K76" i="38"/>
  <c r="AF15" i="34"/>
  <c r="AR10" i="34"/>
  <c r="B10" i="57"/>
  <c r="N8" i="57"/>
  <c r="N10" i="57" s="1"/>
  <c r="BS17" i="96"/>
  <c r="BR3" i="96"/>
  <c r="BR17" i="11"/>
  <c r="K15" i="60"/>
  <c r="H9" i="56" s="1"/>
  <c r="K18" i="60"/>
  <c r="K23" i="60" s="1"/>
  <c r="K36" i="60" s="1"/>
  <c r="C73" i="59"/>
  <c r="AD16" i="34"/>
  <c r="AP15" i="34"/>
  <c r="P8" i="56"/>
  <c r="P10" i="56" s="1"/>
  <c r="S10" i="60"/>
  <c r="AD30" i="56"/>
  <c r="AD4" i="56" s="1"/>
  <c r="AG11" i="60" s="1"/>
  <c r="AG19" i="60" s="1"/>
  <c r="AD30" i="67"/>
  <c r="AD11" i="50"/>
  <c r="AD183" i="50" s="1"/>
  <c r="AD4" i="50"/>
  <c r="I10" i="56"/>
  <c r="E76" i="38"/>
  <c r="T39" i="34"/>
  <c r="AB10" i="60"/>
  <c r="Y8" i="56"/>
  <c r="Y10" i="56" s="1"/>
  <c r="O78" i="58"/>
  <c r="O135" i="58" s="1"/>
  <c r="C135" i="58"/>
  <c r="M15" i="60"/>
  <c r="J9" i="56" s="1"/>
  <c r="M18" i="60"/>
  <c r="M23" i="60" s="1"/>
  <c r="M36" i="60" s="1"/>
  <c r="W15" i="60"/>
  <c r="T9" i="56" s="1"/>
  <c r="W18" i="60"/>
  <c r="AA17" i="56"/>
  <c r="T10" i="60"/>
  <c r="Q8" i="56"/>
  <c r="Q10" i="56" s="1"/>
  <c r="X10" i="60"/>
  <c r="U8" i="56"/>
  <c r="U10" i="56" s="1"/>
  <c r="P31" i="34"/>
  <c r="M9" i="50" s="1"/>
  <c r="P34" i="34"/>
  <c r="P39" i="34" s="1"/>
  <c r="M9" i="67" s="1"/>
  <c r="AQ35" i="34" l="1"/>
  <c r="Q31" i="34"/>
  <c r="N9" i="50" s="1"/>
  <c r="AG27" i="34"/>
  <c r="AD110" i="50"/>
  <c r="Y23" i="60"/>
  <c r="J76" i="59"/>
  <c r="AD92" i="50"/>
  <c r="A92" i="50" s="1"/>
  <c r="AD8" i="50"/>
  <c r="AG26" i="34"/>
  <c r="AG15" i="34"/>
  <c r="AS10" i="34"/>
  <c r="AT10" i="34"/>
  <c r="X15" i="60"/>
  <c r="U9" i="56" s="1"/>
  <c r="X18" i="60"/>
  <c r="BR8" i="96"/>
  <c r="DC3" i="96"/>
  <c r="AD32" i="34"/>
  <c r="AP31" i="34"/>
  <c r="AJ9" i="50" s="1"/>
  <c r="AE30" i="56"/>
  <c r="AE4" i="56" s="1"/>
  <c r="AH11" i="60" s="1"/>
  <c r="AH19" i="60" s="1"/>
  <c r="AE30" i="67"/>
  <c r="AE11" i="50"/>
  <c r="AE183" i="50" s="1"/>
  <c r="AE4" i="50"/>
  <c r="AC10" i="56"/>
  <c r="O4" i="59"/>
  <c r="Q4" i="59" s="1"/>
  <c r="Q2" i="59"/>
  <c r="F79" i="38"/>
  <c r="R9" i="67"/>
  <c r="AQ31" i="34"/>
  <c r="AE32" i="34"/>
  <c r="AV39" i="34"/>
  <c r="AJ40" i="34"/>
  <c r="AG9" i="67"/>
  <c r="N10" i="67"/>
  <c r="N75" i="67"/>
  <c r="AE36" i="60"/>
  <c r="AB9" i="50"/>
  <c r="L79" i="38"/>
  <c r="X9" i="67"/>
  <c r="BR12" i="96"/>
  <c r="DC12" i="96" s="1"/>
  <c r="DC4" i="96"/>
  <c r="G79" i="38"/>
  <c r="S9" i="67"/>
  <c r="AD3" i="67"/>
  <c r="AD70" i="67"/>
  <c r="O77" i="38"/>
  <c r="AP35" i="34"/>
  <c r="E5" i="95"/>
  <c r="Y9" i="67"/>
  <c r="M79" i="38"/>
  <c r="T9" i="67"/>
  <c r="H79" i="38"/>
  <c r="AU39" i="34"/>
  <c r="AI40" i="34"/>
  <c r="AF9" i="67"/>
  <c r="W23" i="60"/>
  <c r="H76" i="59"/>
  <c r="AB15" i="60"/>
  <c r="Y9" i="56" s="1"/>
  <c r="AB18" i="60"/>
  <c r="AD11" i="67"/>
  <c r="AD71" i="67"/>
  <c r="AD4" i="67"/>
  <c r="BS3" i="96"/>
  <c r="BT17" i="96"/>
  <c r="BS17" i="11"/>
  <c r="AR15" i="34"/>
  <c r="AF16" i="34"/>
  <c r="BQ183" i="11"/>
  <c r="DB11" i="11"/>
  <c r="AF15" i="60"/>
  <c r="AF16" i="60" s="1"/>
  <c r="AF18" i="60"/>
  <c r="AF23" i="60" s="1"/>
  <c r="I79" i="38"/>
  <c r="U9" i="67"/>
  <c r="E23" i="60"/>
  <c r="AE17" i="56"/>
  <c r="AE3" i="56" s="1"/>
  <c r="AE17" i="67"/>
  <c r="O76" i="38"/>
  <c r="E4" i="95"/>
  <c r="AF31" i="34"/>
  <c r="AR26" i="34"/>
  <c r="AF34" i="34"/>
  <c r="AL40" i="34"/>
  <c r="AX39" i="34"/>
  <c r="AI9" i="67"/>
  <c r="Q34" i="34"/>
  <c r="AC8" i="67"/>
  <c r="BS11" i="96"/>
  <c r="DD11" i="96" s="1"/>
  <c r="BS4" i="96"/>
  <c r="BT30" i="96"/>
  <c r="BS30" i="11"/>
  <c r="AM40" i="34"/>
  <c r="AY39" i="34"/>
  <c r="AJ9" i="67"/>
  <c r="AG10" i="60"/>
  <c r="AD8" i="56"/>
  <c r="AR27" i="34"/>
  <c r="AF35" i="34"/>
  <c r="AR35" i="34" s="1"/>
  <c r="AA15" i="60"/>
  <c r="X9" i="56" s="1"/>
  <c r="AA18" i="60"/>
  <c r="AA8" i="57"/>
  <c r="AA10" i="57" s="1"/>
  <c r="O10" i="57"/>
  <c r="AD39" i="34"/>
  <c r="AA9" i="67" s="1"/>
  <c r="V15" i="60"/>
  <c r="S9" i="56" s="1"/>
  <c r="V18" i="60"/>
  <c r="R15" i="60"/>
  <c r="O9" i="56" s="1"/>
  <c r="R18" i="60"/>
  <c r="S15" i="60"/>
  <c r="P9" i="56" s="1"/>
  <c r="S18" i="60"/>
  <c r="DC17" i="11"/>
  <c r="AF17" i="50"/>
  <c r="W9" i="67"/>
  <c r="K79" i="38"/>
  <c r="Q32" i="34"/>
  <c r="BA31" i="34"/>
  <c r="AO31" i="34"/>
  <c r="AI9" i="50" s="1"/>
  <c r="V9" i="67"/>
  <c r="J79" i="38"/>
  <c r="Z9" i="67"/>
  <c r="N79" i="38"/>
  <c r="AF30" i="50"/>
  <c r="DC30" i="11"/>
  <c r="BR4" i="11"/>
  <c r="BR11" i="11"/>
  <c r="AE9" i="67"/>
  <c r="T15" i="60"/>
  <c r="Q9" i="56" s="1"/>
  <c r="T18" i="60"/>
  <c r="E79" i="38"/>
  <c r="Q9" i="67"/>
  <c r="DB4" i="11"/>
  <c r="DB109" i="11" s="1"/>
  <c r="AH11" i="34"/>
  <c r="AT11" i="34" s="1"/>
  <c r="BQ109" i="11"/>
  <c r="BQ12" i="11"/>
  <c r="DB12" i="11" s="1"/>
  <c r="AA10" i="67"/>
  <c r="AA75" i="67"/>
  <c r="U15" i="60"/>
  <c r="R9" i="56" s="1"/>
  <c r="U18" i="60"/>
  <c r="Q15" i="60"/>
  <c r="N9" i="56" s="1"/>
  <c r="Q18" i="60"/>
  <c r="AQ34" i="34"/>
  <c r="AE39" i="34"/>
  <c r="D79" i="38"/>
  <c r="P9" i="67"/>
  <c r="AC10" i="50"/>
  <c r="AC69" i="50"/>
  <c r="AC9" i="50"/>
  <c r="Q39" i="34"/>
  <c r="AC15" i="60"/>
  <c r="Z9" i="56" s="1"/>
  <c r="AC18" i="60"/>
  <c r="AC74" i="67"/>
  <c r="AC75" i="67" s="1"/>
  <c r="AB9" i="56"/>
  <c r="Z10" i="60"/>
  <c r="W8" i="56"/>
  <c r="W10" i="56" s="1"/>
  <c r="BP69" i="11"/>
  <c r="BP9" i="11"/>
  <c r="DA8" i="11"/>
  <c r="AW39" i="34"/>
  <c r="AK40" i="34"/>
  <c r="AH9" i="67"/>
  <c r="DB8" i="96"/>
  <c r="BQ69" i="96"/>
  <c r="BQ9" i="96"/>
  <c r="O10" i="56"/>
  <c r="AA8" i="56" l="1"/>
  <c r="Z15" i="60"/>
  <c r="W9" i="56" s="1"/>
  <c r="Z18" i="60"/>
  <c r="DC11" i="11"/>
  <c r="BR183" i="11"/>
  <c r="V23" i="60"/>
  <c r="G76" i="59"/>
  <c r="BS12" i="96"/>
  <c r="DD12" i="96" s="1"/>
  <c r="DD4" i="96"/>
  <c r="AR34" i="34"/>
  <c r="AF39" i="34"/>
  <c r="AG16" i="34"/>
  <c r="AS15" i="34"/>
  <c r="AT15" i="34"/>
  <c r="AH16" i="34"/>
  <c r="Q40" i="34"/>
  <c r="AO39" i="34"/>
  <c r="BA39" i="34"/>
  <c r="C76" i="59"/>
  <c r="R23" i="60"/>
  <c r="AA23" i="60"/>
  <c r="L76" i="59"/>
  <c r="Y36" i="60"/>
  <c r="J79" i="59"/>
  <c r="AD10" i="60"/>
  <c r="AD40" i="34"/>
  <c r="AP39" i="34"/>
  <c r="AD51" i="34"/>
  <c r="O79" i="38"/>
  <c r="AG15" i="60"/>
  <c r="AG16" i="60" s="1"/>
  <c r="AG18" i="60"/>
  <c r="AG23" i="60" s="1"/>
  <c r="DD30" i="11"/>
  <c r="AG30" i="50"/>
  <c r="BS4" i="11"/>
  <c r="BS11" i="11"/>
  <c r="AC10" i="67"/>
  <c r="AC9" i="67"/>
  <c r="AR31" i="34"/>
  <c r="AF32" i="34"/>
  <c r="BT3" i="96"/>
  <c r="BU17" i="96"/>
  <c r="BT17" i="11"/>
  <c r="W36" i="60"/>
  <c r="H79" i="59"/>
  <c r="AC9" i="56"/>
  <c r="AE11" i="67"/>
  <c r="AE4" i="67"/>
  <c r="AE71" i="67"/>
  <c r="AD69" i="50"/>
  <c r="AD10" i="50"/>
  <c r="BA34" i="34"/>
  <c r="AO34" i="34"/>
  <c r="E36" i="60"/>
  <c r="Q23" i="60"/>
  <c r="Q36" i="60" s="1"/>
  <c r="AD8" i="67"/>
  <c r="AE110" i="50"/>
  <c r="AH27" i="34"/>
  <c r="X23" i="60"/>
  <c r="I76" i="59"/>
  <c r="AA10" i="56"/>
  <c r="DC4" i="11"/>
  <c r="DC109" i="11" s="1"/>
  <c r="AI11" i="34"/>
  <c r="AU11" i="34" s="1"/>
  <c r="BR12" i="11"/>
  <c r="DC12" i="11" s="1"/>
  <c r="BR109" i="11"/>
  <c r="AF17" i="56"/>
  <c r="AF3" i="56" s="1"/>
  <c r="AF17" i="67"/>
  <c r="AD10" i="56"/>
  <c r="AG17" i="50"/>
  <c r="DD17" i="11"/>
  <c r="AG31" i="34"/>
  <c r="AD9" i="50" s="1"/>
  <c r="AS26" i="34"/>
  <c r="AG34" i="34"/>
  <c r="AT26" i="34"/>
  <c r="N76" i="59"/>
  <c r="AC23" i="60"/>
  <c r="AE40" i="34"/>
  <c r="AQ39" i="34"/>
  <c r="AB9" i="67"/>
  <c r="F76" i="59"/>
  <c r="U23" i="60"/>
  <c r="T23" i="60"/>
  <c r="E76" i="59"/>
  <c r="AF30" i="56"/>
  <c r="AF4" i="56" s="1"/>
  <c r="AI11" i="60" s="1"/>
  <c r="AI19" i="60" s="1"/>
  <c r="AF30" i="67"/>
  <c r="AF4" i="50"/>
  <c r="AF11" i="50"/>
  <c r="AF183" i="50" s="1"/>
  <c r="D76" i="59"/>
  <c r="S23" i="60"/>
  <c r="BT4" i="96"/>
  <c r="BT11" i="96"/>
  <c r="DE11" i="96" s="1"/>
  <c r="BU30" i="96"/>
  <c r="BT30" i="11"/>
  <c r="AP34" i="34"/>
  <c r="AH10" i="60"/>
  <c r="AE8" i="56"/>
  <c r="AF24" i="60"/>
  <c r="AF36" i="60"/>
  <c r="DD3" i="96"/>
  <c r="BS8" i="96"/>
  <c r="AB23" i="60"/>
  <c r="M76" i="59"/>
  <c r="AD74" i="67"/>
  <c r="AD75" i="67" s="1"/>
  <c r="O73" i="59"/>
  <c r="BR69" i="96"/>
  <c r="DC8" i="96"/>
  <c r="BR9" i="96"/>
  <c r="AS27" i="34"/>
  <c r="AG35" i="34"/>
  <c r="AS35" i="34" s="1"/>
  <c r="AD9" i="56" l="1"/>
  <c r="AD15" i="60"/>
  <c r="AD18" i="60"/>
  <c r="O76" i="59" s="1"/>
  <c r="AI27" i="34"/>
  <c r="AF110" i="50"/>
  <c r="R36" i="60"/>
  <c r="C79" i="59"/>
  <c r="BV17" i="96"/>
  <c r="BU3" i="96"/>
  <c r="BU17" i="11"/>
  <c r="T36" i="60"/>
  <c r="E79" i="59"/>
  <c r="AD10" i="67"/>
  <c r="DE3" i="96"/>
  <c r="BT8" i="96"/>
  <c r="AB36" i="60"/>
  <c r="M79" i="59"/>
  <c r="DE30" i="11"/>
  <c r="AH30" i="50"/>
  <c r="BT4" i="11"/>
  <c r="BT11" i="11"/>
  <c r="S36" i="60"/>
  <c r="D79" i="59"/>
  <c r="AF11" i="67"/>
  <c r="AF71" i="67"/>
  <c r="AF4" i="67"/>
  <c r="U36" i="60"/>
  <c r="F79" i="59"/>
  <c r="AG39" i="34"/>
  <c r="AS34" i="34"/>
  <c r="AT34" i="34"/>
  <c r="AG17" i="56"/>
  <c r="AG3" i="56" s="1"/>
  <c r="AG17" i="67"/>
  <c r="AF8" i="56"/>
  <c r="AI10" i="60"/>
  <c r="X36" i="60"/>
  <c r="I79" i="59"/>
  <c r="DD11" i="11"/>
  <c r="BS183" i="11"/>
  <c r="AG36" i="60"/>
  <c r="AG24" i="60"/>
  <c r="AR39" i="34"/>
  <c r="AF40" i="34"/>
  <c r="K76" i="59"/>
  <c r="Z23" i="60"/>
  <c r="AH15" i="60"/>
  <c r="AH16" i="60" s="1"/>
  <c r="AH18" i="60"/>
  <c r="AH23" i="60" s="1"/>
  <c r="AS31" i="34"/>
  <c r="AG32" i="34"/>
  <c r="AT31" i="34"/>
  <c r="AH32" i="34"/>
  <c r="AG30" i="56"/>
  <c r="AG4" i="56" s="1"/>
  <c r="AJ11" i="60" s="1"/>
  <c r="AJ19" i="60" s="1"/>
  <c r="AG30" i="67"/>
  <c r="AG4" i="50"/>
  <c r="AG11" i="50"/>
  <c r="AG183" i="50" s="1"/>
  <c r="AA36" i="60"/>
  <c r="L79" i="59"/>
  <c r="DE4" i="96"/>
  <c r="BT12" i="96"/>
  <c r="DE12" i="96" s="1"/>
  <c r="Q73" i="59"/>
  <c r="BS9" i="96"/>
  <c r="BS69" i="96"/>
  <c r="DD8" i="96"/>
  <c r="AE10" i="56"/>
  <c r="BU11" i="96"/>
  <c r="DF11" i="96" s="1"/>
  <c r="BU4" i="96"/>
  <c r="BV30" i="96"/>
  <c r="BU30" i="11"/>
  <c r="AC36" i="60"/>
  <c r="N79" i="59"/>
  <c r="AT27" i="34"/>
  <c r="AH35" i="34"/>
  <c r="AT35" i="34" s="1"/>
  <c r="AH17" i="50"/>
  <c r="DE17" i="11"/>
  <c r="AJ11" i="34"/>
  <c r="AV11" i="34" s="1"/>
  <c r="DD4" i="11"/>
  <c r="DD109" i="11" s="1"/>
  <c r="BS109" i="11"/>
  <c r="BS12" i="11"/>
  <c r="DD12" i="11" s="1"/>
  <c r="V36" i="60"/>
  <c r="G79" i="59"/>
  <c r="AE9" i="56" l="1"/>
  <c r="AI15" i="60"/>
  <c r="AI16" i="60" s="1"/>
  <c r="AI18" i="60"/>
  <c r="AI23" i="60" s="1"/>
  <c r="AH30" i="56"/>
  <c r="AH4" i="56" s="1"/>
  <c r="AK11" i="60" s="1"/>
  <c r="AK19" i="60" s="1"/>
  <c r="AH30" i="67"/>
  <c r="AH11" i="50"/>
  <c r="AH183" i="50" s="1"/>
  <c r="AH4" i="50"/>
  <c r="BV3" i="96"/>
  <c r="BV17" i="11"/>
  <c r="AI30" i="50"/>
  <c r="DF30" i="11"/>
  <c r="BU4" i="11"/>
  <c r="BU11" i="11"/>
  <c r="BV4" i="96"/>
  <c r="BV11" i="96"/>
  <c r="DG11" i="96" s="1"/>
  <c r="BV30" i="11"/>
  <c r="AH17" i="56"/>
  <c r="AH3" i="56" s="1"/>
  <c r="AH17" i="67"/>
  <c r="AH36" i="60"/>
  <c r="AH24" i="60"/>
  <c r="DE8" i="96"/>
  <c r="BT69" i="96"/>
  <c r="BT9" i="96"/>
  <c r="AJ27" i="34"/>
  <c r="AG110" i="50"/>
  <c r="AF10" i="56"/>
  <c r="AF9" i="56"/>
  <c r="AU27" i="34"/>
  <c r="AI35" i="34"/>
  <c r="AU35" i="34" s="1"/>
  <c r="AG4" i="67"/>
  <c r="AG71" i="67"/>
  <c r="AG11" i="67"/>
  <c r="Z36" i="60"/>
  <c r="K79" i="59"/>
  <c r="AG40" i="34"/>
  <c r="AS39" i="34"/>
  <c r="AT39" i="34"/>
  <c r="AH40" i="34"/>
  <c r="DE11" i="11"/>
  <c r="BT183" i="11"/>
  <c r="AD9" i="67"/>
  <c r="DF17" i="11"/>
  <c r="AI17" i="50"/>
  <c r="DF4" i="96"/>
  <c r="BU12" i="96"/>
  <c r="DF12" i="96" s="1"/>
  <c r="AG8" i="56"/>
  <c r="AJ10" i="60"/>
  <c r="BT12" i="11"/>
  <c r="DE12" i="11" s="1"/>
  <c r="AK11" i="34"/>
  <c r="AW11" i="34" s="1"/>
  <c r="BT109" i="11"/>
  <c r="DE4" i="11"/>
  <c r="DE109" i="11" s="1"/>
  <c r="DF3" i="96"/>
  <c r="BU8" i="96"/>
  <c r="AD23" i="60"/>
  <c r="AE16" i="60"/>
  <c r="AA9" i="56"/>
  <c r="DF11" i="11" l="1"/>
  <c r="BU183" i="11"/>
  <c r="AH11" i="67"/>
  <c r="AH71" i="67"/>
  <c r="AH4" i="67"/>
  <c r="BU9" i="96"/>
  <c r="BU69" i="96"/>
  <c r="DF8" i="96"/>
  <c r="AK10" i="60"/>
  <c r="AH8" i="56"/>
  <c r="DG17" i="11"/>
  <c r="AJ17" i="50"/>
  <c r="AV27" i="34"/>
  <c r="AJ35" i="34"/>
  <c r="AV35" i="34" s="1"/>
  <c r="DG30" i="11"/>
  <c r="AJ30" i="50"/>
  <c r="BV11" i="11"/>
  <c r="BV4" i="11"/>
  <c r="AL11" i="34"/>
  <c r="AX11" i="34" s="1"/>
  <c r="DF4" i="11"/>
  <c r="DF109" i="11" s="1"/>
  <c r="BU12" i="11"/>
  <c r="DF12" i="11" s="1"/>
  <c r="BU109" i="11"/>
  <c r="DG3" i="96"/>
  <c r="BV8" i="96"/>
  <c r="AJ15" i="60"/>
  <c r="AJ16" i="60" s="1"/>
  <c r="AJ18" i="60"/>
  <c r="AJ23" i="60" s="1"/>
  <c r="AI17" i="56"/>
  <c r="AI3" i="56" s="1"/>
  <c r="AI17" i="67"/>
  <c r="AH110" i="50"/>
  <c r="AK27" i="34"/>
  <c r="AI36" i="60"/>
  <c r="AI24" i="60"/>
  <c r="AD36" i="60"/>
  <c r="AD24" i="60"/>
  <c r="AE24" i="60"/>
  <c r="O79" i="59"/>
  <c r="AG10" i="56"/>
  <c r="AG9" i="56"/>
  <c r="DG4" i="96"/>
  <c r="BV12" i="96"/>
  <c r="DG12" i="96" s="1"/>
  <c r="AI30" i="56"/>
  <c r="AI4" i="56" s="1"/>
  <c r="AL11" i="60" s="1"/>
  <c r="AL19" i="60" s="1"/>
  <c r="AI30" i="67"/>
  <c r="AI4" i="50"/>
  <c r="AI11" i="50"/>
  <c r="AI183" i="50" s="1"/>
  <c r="BV69" i="96" l="1"/>
  <c r="BV9" i="96"/>
  <c r="DG8" i="96"/>
  <c r="AJ30" i="56"/>
  <c r="AJ4" i="56" s="1"/>
  <c r="AM11" i="60" s="1"/>
  <c r="AM19" i="60" s="1"/>
  <c r="AJ30" i="67"/>
  <c r="AJ4" i="50"/>
  <c r="AJ11" i="50"/>
  <c r="AJ183" i="50" s="1"/>
  <c r="A183" i="50" s="1"/>
  <c r="AI11" i="67"/>
  <c r="AI4" i="67"/>
  <c r="AI71" i="67"/>
  <c r="AJ24" i="60"/>
  <c r="AJ36" i="60"/>
  <c r="AJ17" i="56"/>
  <c r="AJ3" i="56" s="1"/>
  <c r="AJ17" i="67"/>
  <c r="AI110" i="50"/>
  <c r="AL27" i="34"/>
  <c r="AI8" i="56"/>
  <c r="AL10" i="60"/>
  <c r="AW27" i="34"/>
  <c r="AK35" i="34"/>
  <c r="AW35" i="34" s="1"/>
  <c r="BV109" i="11"/>
  <c r="AM109" i="11" s="1"/>
  <c r="AX74" i="11" s="1"/>
  <c r="BV12" i="11"/>
  <c r="DG12" i="11" s="1"/>
  <c r="AM11" i="34"/>
  <c r="AY11" i="34" s="1"/>
  <c r="DG4" i="11"/>
  <c r="DG109" i="11" s="1"/>
  <c r="AH10" i="56"/>
  <c r="BV183" i="11"/>
  <c r="AM183" i="11" s="1"/>
  <c r="DG11" i="11"/>
  <c r="AK15" i="60"/>
  <c r="AK16" i="60" s="1"/>
  <c r="AK18" i="60"/>
  <c r="AK23" i="60" s="1"/>
  <c r="AK24" i="60" l="1"/>
  <c r="AK36" i="60"/>
  <c r="AH9" i="56"/>
  <c r="AL15" i="60"/>
  <c r="AL16" i="60" s="1"/>
  <c r="AL18" i="60"/>
  <c r="AL23" i="60" s="1"/>
  <c r="AM27" i="34"/>
  <c r="AJ110" i="50"/>
  <c r="A110" i="50" s="1"/>
  <c r="L74" i="50" s="1"/>
  <c r="AX27" i="34"/>
  <c r="AL35" i="34"/>
  <c r="AX35" i="34" s="1"/>
  <c r="AI10" i="56"/>
  <c r="AJ8" i="56"/>
  <c r="AM10" i="60"/>
  <c r="AJ4" i="67"/>
  <c r="AJ11" i="67"/>
  <c r="AJ71" i="67"/>
  <c r="AJ10" i="56" l="1"/>
  <c r="AI9" i="56"/>
  <c r="AY27" i="34"/>
  <c r="AM35" i="34"/>
  <c r="AY35" i="34" s="1"/>
  <c r="AM15" i="60"/>
  <c r="AM16" i="60" s="1"/>
  <c r="AM18" i="60"/>
  <c r="AM23" i="60" s="1"/>
  <c r="AL24" i="60"/>
  <c r="AL36" i="60"/>
  <c r="AM24" i="60" l="1"/>
  <c r="AM36" i="60"/>
  <c r="AJ9" i="5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Hallman, Stacy B.</author>
    <author>Cifuentes, Lori L.</author>
    <author>Barbour, Rosemary J.</author>
  </authors>
  <commentList>
    <comment ref="Q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Hallman, Stacy B.:</t>
        </r>
        <r>
          <rPr>
            <sz val="9"/>
            <color indexed="81"/>
            <rFont val="Tahoma"/>
            <family val="2"/>
          </rPr>
          <t xml:space="preserve">
Change year here and it changes everywhere</t>
        </r>
      </text>
    </comment>
    <comment ref="AD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Hallman, Stacy B.:</t>
        </r>
        <r>
          <rPr>
            <sz val="9"/>
            <color indexed="81"/>
            <rFont val="Tahoma"/>
            <family val="2"/>
          </rPr>
          <t xml:space="preserve">
Change year here and it changes everywhere</t>
        </r>
      </text>
    </comment>
    <comment ref="AO10" authorId="1" shapeId="0" xr:uid="{00000000-0006-0000-0000-000003000000}">
      <text>
        <r>
          <rPr>
            <b/>
            <sz val="9"/>
            <color indexed="81"/>
            <rFont val="Tahoma"/>
            <family val="2"/>
          </rPr>
          <t>Cifuentes, Lori L.:</t>
        </r>
        <r>
          <rPr>
            <sz val="9"/>
            <color indexed="81"/>
            <rFont val="Tahoma"/>
            <family val="2"/>
          </rPr>
          <t xml:space="preserve">
high % because of lower sales in 2015 due to mild winter months</t>
        </r>
      </text>
    </comment>
    <comment ref="AP11" authorId="1" shapeId="0" xr:uid="{00000000-0006-0000-0000-000004000000}">
      <text>
        <r>
          <rPr>
            <b/>
            <sz val="9"/>
            <color indexed="81"/>
            <rFont val="Tahoma"/>
            <family val="2"/>
          </rPr>
          <t>Cifuentes, Lori L.:</t>
        </r>
        <r>
          <rPr>
            <sz val="9"/>
            <color indexed="81"/>
            <rFont val="Tahoma"/>
            <family val="2"/>
          </rPr>
          <t xml:space="preserve">
must be drive by large commercial.</t>
        </r>
      </text>
    </comment>
    <comment ref="AS11" authorId="1" shapeId="0" xr:uid="{00000000-0006-0000-0000-000005000000}">
      <text>
        <r>
          <rPr>
            <b/>
            <sz val="9"/>
            <color indexed="81"/>
            <rFont val="Tahoma"/>
            <family val="2"/>
          </rPr>
          <t>Cifuentes, Lori L.:</t>
        </r>
        <r>
          <rPr>
            <sz val="9"/>
            <color indexed="81"/>
            <rFont val="Tahoma"/>
            <family val="2"/>
          </rPr>
          <t xml:space="preserve">
must be driven by large commercial</t>
        </r>
      </text>
    </comment>
    <comment ref="A42" authorId="2" shapeId="0" xr:uid="{00000000-0006-0000-0000-000006000000}">
      <text>
        <r>
          <rPr>
            <b/>
            <sz val="9"/>
            <color indexed="81"/>
            <rFont val="Tahoma"/>
            <family val="2"/>
          </rPr>
          <t>Barbour, Rosemary J.:</t>
        </r>
        <r>
          <rPr>
            <sz val="9"/>
            <color indexed="81"/>
            <rFont val="Tahoma"/>
            <family val="2"/>
          </rPr>
          <t xml:space="preserve">
Includes NGV2 Facility Fee (19.2% of investment)</t>
        </r>
      </text>
    </comment>
    <comment ref="B48" authorId="2" shapeId="0" xr:uid="{00000000-0006-0000-0000-000007000000}">
      <text>
        <r>
          <rPr>
            <b/>
            <sz val="9"/>
            <color indexed="81"/>
            <rFont val="Tahoma"/>
            <family val="2"/>
          </rPr>
          <t>Barbour, Rosemary J.:</t>
        </r>
        <r>
          <rPr>
            <sz val="9"/>
            <color indexed="81"/>
            <rFont val="Tahoma"/>
            <family val="2"/>
          </rPr>
          <t xml:space="preserve">
rjb updated misc 1.15.2020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Sue Richards</author>
  </authors>
  <commentList>
    <comment ref="B4" authorId="0" shapeId="0" xr:uid="{00000000-0006-0000-0D00-000001000000}">
      <text>
        <r>
          <rPr>
            <sz val="8"/>
            <color indexed="81"/>
            <rFont val="Tahoma"/>
            <family val="2"/>
          </rPr>
          <t>5 yr Scenarios</t>
        </r>
      </text>
    </comment>
    <comment ref="C4" authorId="0" shapeId="0" xr:uid="{00000000-0006-0000-0D00-000002000000}">
      <text>
        <r>
          <rPr>
            <sz val="8"/>
            <color indexed="81"/>
            <rFont val="Tahoma"/>
            <family val="2"/>
          </rPr>
          <t>5 yr Scenarios</t>
        </r>
      </text>
    </comment>
    <comment ref="A5" authorId="0" shapeId="0" xr:uid="{00000000-0006-0000-0D00-000003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6" authorId="0" shapeId="0" xr:uid="{00000000-0006-0000-0D00-000004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7" authorId="0" shapeId="0" xr:uid="{00000000-0006-0000-0D00-000005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8" authorId="0" shapeId="0" xr:uid="{00000000-0006-0000-0D00-000006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9" authorId="0" shapeId="0" xr:uid="{00000000-0006-0000-0D00-000007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10" authorId="0" shapeId="0" xr:uid="{00000000-0006-0000-0D00-000008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11" authorId="0" shapeId="0" xr:uid="{00000000-0006-0000-0D00-000009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12" authorId="0" shapeId="0" xr:uid="{00000000-0006-0000-0D00-00000A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13" authorId="0" shapeId="0" xr:uid="{00000000-0006-0000-0D00-00000B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14" authorId="0" shapeId="0" xr:uid="{00000000-0006-0000-0D00-00000C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15" authorId="0" shapeId="0" xr:uid="{00000000-0006-0000-0D00-00000D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16" authorId="0" shapeId="0" xr:uid="{00000000-0006-0000-0D00-00000E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17" authorId="0" shapeId="0" xr:uid="{00000000-0006-0000-0D00-00000F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18" authorId="0" shapeId="0" xr:uid="{00000000-0006-0000-0D00-000010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19" authorId="0" shapeId="0" xr:uid="{00000000-0006-0000-0D00-000011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20" authorId="0" shapeId="0" xr:uid="{00000000-0006-0000-0D00-000012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21" authorId="0" shapeId="0" xr:uid="{00000000-0006-0000-0D00-000013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22" authorId="0" shapeId="0" xr:uid="{00000000-0006-0000-0D00-000014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23" authorId="0" shapeId="0" xr:uid="{00000000-0006-0000-0D00-000015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24" authorId="0" shapeId="0" xr:uid="{00000000-0006-0000-0D00-000016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25" authorId="0" shapeId="0" xr:uid="{00000000-0006-0000-0D00-000017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26" authorId="0" shapeId="0" xr:uid="{00000000-0006-0000-0D00-000018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27" authorId="0" shapeId="0" xr:uid="{00000000-0006-0000-0D00-000019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28" authorId="0" shapeId="0" xr:uid="{00000000-0006-0000-0D00-00001A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29" authorId="0" shapeId="0" xr:uid="{00000000-0006-0000-0D00-00001B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30" authorId="0" shapeId="0" xr:uid="{00000000-0006-0000-0D00-00001C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31" authorId="0" shapeId="0" xr:uid="{00000000-0006-0000-0D00-00001D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32" authorId="0" shapeId="0" xr:uid="{00000000-0006-0000-0D00-00001E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33" authorId="0" shapeId="0" xr:uid="{00000000-0006-0000-0D00-00001F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34" authorId="0" shapeId="0" xr:uid="{00000000-0006-0000-0D00-000020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35" authorId="0" shapeId="0" xr:uid="{00000000-0006-0000-0D00-000021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36" authorId="0" shapeId="0" xr:uid="{00000000-0006-0000-0D00-000022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37" authorId="0" shapeId="0" xr:uid="{00000000-0006-0000-0D00-000023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38" authorId="0" shapeId="0" xr:uid="{00000000-0006-0000-0D00-000024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39" authorId="0" shapeId="0" xr:uid="{00000000-0006-0000-0D00-000025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40" authorId="0" shapeId="0" xr:uid="{00000000-0006-0000-0D00-000026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41" authorId="0" shapeId="0" xr:uid="{00000000-0006-0000-0D00-000027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42" authorId="0" shapeId="0" xr:uid="{00000000-0006-0000-0D00-000028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43" authorId="0" shapeId="0" xr:uid="{00000000-0006-0000-0D00-000029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44" authorId="0" shapeId="0" xr:uid="{00000000-0006-0000-0D00-00002A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45" authorId="0" shapeId="0" xr:uid="{00000000-0006-0000-0D00-00002B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46" authorId="0" shapeId="0" xr:uid="{00000000-0006-0000-0D00-00002C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47" authorId="0" shapeId="0" xr:uid="{00000000-0006-0000-0D00-00002D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48" authorId="0" shapeId="0" xr:uid="{00000000-0006-0000-0D00-00002E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49" authorId="0" shapeId="0" xr:uid="{00000000-0006-0000-0D00-00002F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50" authorId="0" shapeId="0" xr:uid="{00000000-0006-0000-0D00-000030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51" authorId="0" shapeId="0" xr:uid="{00000000-0006-0000-0D00-000031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52" authorId="0" shapeId="0" xr:uid="{00000000-0006-0000-0D00-000032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53" authorId="0" shapeId="0" xr:uid="{00000000-0006-0000-0D00-000033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54" authorId="0" shapeId="0" xr:uid="{00000000-0006-0000-0D00-000034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55" authorId="0" shapeId="0" xr:uid="{00000000-0006-0000-0D00-000035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56" authorId="0" shapeId="0" xr:uid="{00000000-0006-0000-0D00-000036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57" authorId="0" shapeId="0" xr:uid="{00000000-0006-0000-0D00-000037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58" authorId="0" shapeId="0" xr:uid="{00000000-0006-0000-0D00-000038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59" authorId="0" shapeId="0" xr:uid="{00000000-0006-0000-0D00-000039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60" authorId="0" shapeId="0" xr:uid="{00000000-0006-0000-0D00-00003A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61" authorId="0" shapeId="0" xr:uid="{00000000-0006-0000-0D00-00003B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62" authorId="0" shapeId="0" xr:uid="{00000000-0006-0000-0D00-00003C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63" authorId="0" shapeId="0" xr:uid="{00000000-0006-0000-0D00-00003D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64" authorId="0" shapeId="0" xr:uid="{00000000-0006-0000-0D00-00003E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65" authorId="0" shapeId="0" xr:uid="{00000000-0006-0000-0D00-00003F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66" authorId="0" shapeId="0" xr:uid="{00000000-0006-0000-0D00-000040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67" authorId="0" shapeId="0" xr:uid="{00000000-0006-0000-0D00-000041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68" authorId="0" shapeId="0" xr:uid="{00000000-0006-0000-0D00-000042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69" authorId="0" shapeId="0" xr:uid="{00000000-0006-0000-0D00-000043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70" authorId="0" shapeId="0" xr:uid="{00000000-0006-0000-0D00-000044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71" authorId="0" shapeId="0" xr:uid="{00000000-0006-0000-0D00-000045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72" authorId="0" shapeId="0" xr:uid="{00000000-0006-0000-0D00-000046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73" authorId="0" shapeId="0" xr:uid="{00000000-0006-0000-0D00-000047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74" authorId="0" shapeId="0" xr:uid="{00000000-0006-0000-0D00-000048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75" authorId="0" shapeId="0" xr:uid="{00000000-0006-0000-0D00-000049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76" authorId="0" shapeId="0" xr:uid="{00000000-0006-0000-0D00-00004A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77" authorId="0" shapeId="0" xr:uid="{00000000-0006-0000-0D00-00004B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78" authorId="0" shapeId="0" xr:uid="{00000000-0006-0000-0D00-00004C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79" authorId="0" shapeId="0" xr:uid="{00000000-0006-0000-0D00-00004D000000}">
      <text>
        <r>
          <rPr>
            <sz val="8"/>
            <color indexed="81"/>
            <rFont val="Tahoma"/>
            <family val="2"/>
          </rPr>
          <t>Net Rev Calc</t>
        </r>
      </text>
    </comment>
    <comment ref="A80" authorId="0" shapeId="0" xr:uid="{00000000-0006-0000-0D00-00004E000000}">
      <text>
        <r>
          <rPr>
            <sz val="8"/>
            <color indexed="81"/>
            <rFont val="Tahoma"/>
            <family val="2"/>
          </rPr>
          <t>Net Rev Calc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Barbour, Rosemary J.</author>
    <author>Williams, Jordan M.</author>
  </authors>
  <commentList>
    <comment ref="B25" authorId="0" shapeId="0" xr:uid="{FADD51BA-90CA-4366-9324-F3BCBE4495C3}">
      <text>
        <r>
          <rPr>
            <b/>
            <sz val="9"/>
            <color indexed="81"/>
            <rFont val="Tahoma"/>
            <family val="2"/>
          </rPr>
          <t>Barbour, Rosemary J.:
updated 1.26.23 to remove formula calculating therm revenue on stand by gen</t>
        </r>
      </text>
    </comment>
    <comment ref="O25" authorId="0" shapeId="0" xr:uid="{E2896A4F-7F0E-4503-99F8-7C21FAE62357}">
      <text>
        <r>
          <rPr>
            <b/>
            <sz val="9"/>
            <color indexed="81"/>
            <rFont val="Tahoma"/>
            <family val="2"/>
          </rPr>
          <t>Barbour, Rosemary J.:</t>
        </r>
        <r>
          <rPr>
            <sz val="9"/>
            <color indexed="81"/>
            <rFont val="Tahoma"/>
            <family val="2"/>
          </rPr>
          <t xml:space="preserve">
removed per therm revenue from stand by generator</t>
        </r>
      </text>
    </comment>
    <comment ref="A56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Barbour, Rosemary J.:</t>
        </r>
        <r>
          <rPr>
            <sz val="9"/>
            <color indexed="81"/>
            <rFont val="Tahoma"/>
            <family val="2"/>
          </rPr>
          <t xml:space="preserve">
from Phil's file - NCP 14869</t>
        </r>
      </text>
    </comment>
    <comment ref="A63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Barbour, Rosemary J.:</t>
        </r>
        <r>
          <rPr>
            <sz val="9"/>
            <color indexed="81"/>
            <rFont val="Tahoma"/>
            <family val="2"/>
          </rPr>
          <t xml:space="preserve">
CNG and RNG revenue</t>
        </r>
      </text>
    </comment>
    <comment ref="A64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Barbour, Rosemary J.:</t>
        </r>
        <r>
          <rPr>
            <sz val="9"/>
            <color indexed="81"/>
            <rFont val="Tahoma"/>
            <family val="2"/>
          </rPr>
          <t xml:space="preserve">
added TEC Big Bend Ph 1 and Ph 2 - beginning 2022 and add new JAX LNG consumption beg 2022</t>
        </r>
      </text>
    </comment>
    <comment ref="A92" authorId="1" shapeId="0" xr:uid="{00000000-0006-0000-0F00-000004000000}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>1/14/2020 
Residential Gas Heat Pumps were entered directly into the total final file. That is why you see this variance.</t>
        </r>
      </text>
    </comment>
    <comment ref="A110" authorId="1" shapeId="0" xr:uid="{00000000-0006-0000-0F00-000005000000}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1/14/2020 
Commercial Gas Heat Pumps were entered directly into the total final file. That is why you see this variance.</t>
        </r>
      </text>
    </comment>
    <comment ref="A164" authorId="1" shapeId="0" xr:uid="{00000000-0006-0000-0F00-000006000000}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1/14/2020 OSS was entered direrctly into the total final file rather than the individual divisions. That is why you see this variance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Williams, Jordan M.</author>
  </authors>
  <commentList>
    <comment ref="A9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1/14/2020 
Residential Gas Heat Pumps were entered directly into the total final file. That is why you see this variance.</t>
        </r>
      </text>
    </comment>
    <comment ref="A110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>1/14/2020 
Commercial Gas Heat Pumps were entered directly into the total final file. That is why you see this variance.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Williams, Jordan M.</author>
  </authors>
  <commentList>
    <comment ref="A78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08/26/2021 difference has to do with GTS5 special contract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Hallman, Stacy B.</author>
    <author>Barbour, Rosemary J.</author>
  </authors>
  <commentList>
    <comment ref="Q1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Hallman, Stacy B.:</t>
        </r>
        <r>
          <rPr>
            <sz val="9"/>
            <color indexed="81"/>
            <rFont val="Tahoma"/>
            <family val="2"/>
          </rPr>
          <t xml:space="preserve">
Change year on Summary (BC) tab and it changes everywhere</t>
        </r>
      </text>
    </comment>
    <comment ref="AD1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Hallman, Stacy B.:</t>
        </r>
        <r>
          <rPr>
            <sz val="9"/>
            <color indexed="81"/>
            <rFont val="Tahoma"/>
            <family val="2"/>
          </rPr>
          <t xml:space="preserve">
Change year on Summary (BC) tab and it changes everywhere</t>
        </r>
      </text>
    </comment>
    <comment ref="A26" authorId="1" shapeId="0" xr:uid="{00000000-0006-0000-0100-000003000000}">
      <text>
        <r>
          <rPr>
            <b/>
            <sz val="9"/>
            <color indexed="81"/>
            <rFont val="Tahoma"/>
            <family val="2"/>
          </rPr>
          <t>Barbour, Rosemary J.:</t>
        </r>
        <r>
          <rPr>
            <sz val="9"/>
            <color indexed="81"/>
            <rFont val="Tahoma"/>
            <family val="2"/>
          </rPr>
          <t xml:space="preserve">
Includes NGV2 Facility Fee (19.2% of investment)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Hallman, Stacy B.</author>
  </authors>
  <commentList>
    <comment ref="B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Hallman, Stacy B.:</t>
        </r>
        <r>
          <rPr>
            <sz val="9"/>
            <color indexed="81"/>
            <rFont val="Tahoma"/>
            <family val="2"/>
          </rPr>
          <t xml:space="preserve">
Change year here and it changes everywhere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Cifuentes, Lori L.</author>
  </authors>
  <commentList>
    <comment ref="A1" authorId="0" shapeId="0" xr:uid="{00000000-0006-0000-0400-000001000000}">
      <text>
        <r>
          <rPr>
            <b/>
            <sz val="16"/>
            <color indexed="81"/>
            <rFont val="Tahoma"/>
            <family val="2"/>
          </rPr>
          <t>Cifuentes, Lori L.:</t>
        </r>
        <r>
          <rPr>
            <sz val="16"/>
            <color indexed="81"/>
            <rFont val="Tahoma"/>
            <family val="2"/>
          </rPr>
          <t xml:space="preserve">
This links to TARIFF_RATES.xlsx file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Cifuentes, Lori L.</author>
  </authors>
  <commentList>
    <comment ref="AM32" authorId="0" shapeId="0" xr:uid="{00000000-0006-0000-0600-000001000000}">
      <text>
        <r>
          <rPr>
            <b/>
            <sz val="12"/>
            <color indexed="81"/>
            <rFont val="Tahoma"/>
            <family val="2"/>
          </rPr>
          <t>Cifuentes, Lori L.:</t>
        </r>
        <r>
          <rPr>
            <sz val="12"/>
            <color indexed="81"/>
            <rFont val="Tahoma"/>
            <family val="2"/>
          </rPr>
          <t xml:space="preserve">
Added New GS4 Division 90 revenues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Cifuentes, Lori L.</author>
  </authors>
  <commentList>
    <comment ref="AP1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Cifuentes, Lori L.:</t>
        </r>
        <r>
          <rPr>
            <sz val="9"/>
            <color indexed="81"/>
            <rFont val="Tahoma"/>
            <family val="2"/>
          </rPr>
          <t xml:space="preserve">
Add on by Rosemary to represent Wayne's cap ex growth.
Division 14 already had some cap exp, so added this to it.  </t>
        </r>
      </text>
    </comment>
    <comment ref="BC1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Cifuentes, Lori L.:</t>
        </r>
        <r>
          <rPr>
            <sz val="9"/>
            <color indexed="81"/>
            <rFont val="Tahoma"/>
            <family val="2"/>
          </rPr>
          <t xml:space="preserve">
Add on by Rosemary to represent Wayne's cap ex growth.
Division 14 already had some cap exp, so added this to it.  </t>
        </r>
      </text>
    </comment>
    <comment ref="J84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Cifuentes, Lori L.:</t>
        </r>
        <r>
          <rPr>
            <sz val="9"/>
            <color indexed="81"/>
            <rFont val="Tahoma"/>
            <family val="2"/>
          </rPr>
          <t xml:space="preserve">
margaritaville</t>
        </r>
      </text>
    </comment>
    <comment ref="W84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>Cifuentes, Lori L.:</t>
        </r>
        <r>
          <rPr>
            <sz val="9"/>
            <color indexed="81"/>
            <rFont val="Tahoma"/>
            <family val="2"/>
          </rPr>
          <t xml:space="preserve">
margaritaville</t>
        </r>
      </text>
    </comment>
    <comment ref="AC88" authorId="0" shapeId="0" xr:uid="{00000000-0006-0000-0700-000007000000}">
      <text>
        <r>
          <rPr>
            <b/>
            <sz val="9"/>
            <color indexed="81"/>
            <rFont val="Tahoma"/>
            <family val="2"/>
          </rPr>
          <t>Cifuentes, Lori L.:</t>
        </r>
        <r>
          <rPr>
            <sz val="9"/>
            <color indexed="81"/>
            <rFont val="Tahoma"/>
            <family val="2"/>
          </rPr>
          <t xml:space="preserve">
margaritaville
</t>
        </r>
      </text>
    </comment>
    <comment ref="AD105" authorId="0" shapeId="0" xr:uid="{00000000-0006-0000-0700-000008000000}">
      <text>
        <r>
          <rPr>
            <b/>
            <sz val="9"/>
            <color indexed="81"/>
            <rFont val="Tahoma"/>
            <family val="2"/>
          </rPr>
          <t>Cifuentes, Lori L.:</t>
        </r>
        <r>
          <rPr>
            <sz val="9"/>
            <color indexed="81"/>
            <rFont val="Tahoma"/>
            <family val="2"/>
          </rPr>
          <t xml:space="preserve">
new pipeline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Cifuentes, Lori L.</author>
    <author>Barbour, Rosemary J.</author>
  </authors>
  <commentList>
    <comment ref="AP1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Cifuentes, Lori L.:</t>
        </r>
        <r>
          <rPr>
            <sz val="9"/>
            <color indexed="81"/>
            <rFont val="Tahoma"/>
            <family val="2"/>
          </rPr>
          <t xml:space="preserve">
Add on by Rosemary to represent Wayne's cap ex growth.
Division 14 already had some cap exp, so added this to it.  </t>
        </r>
      </text>
    </comment>
    <comment ref="BC1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Cifuentes, Lori L.:</t>
        </r>
        <r>
          <rPr>
            <sz val="9"/>
            <color indexed="81"/>
            <rFont val="Tahoma"/>
            <family val="2"/>
          </rPr>
          <t xml:space="preserve">
Add on by Rosemary to represent Wayne's cap ex growth.
Division 14 already had some cap exp, so added this to it.  </t>
        </r>
      </text>
    </comment>
    <comment ref="B17" authorId="1" shapeId="0" xr:uid="{00000000-0006-0000-0800-000003000000}">
      <text>
        <r>
          <rPr>
            <b/>
            <sz val="9"/>
            <color indexed="81"/>
            <rFont val="Tahoma"/>
            <family val="2"/>
          </rPr>
          <t>Barbour, Rosemary J.:</t>
        </r>
        <r>
          <rPr>
            <sz val="9"/>
            <color indexed="81"/>
            <rFont val="Tahoma"/>
            <family val="2"/>
          </rPr>
          <t xml:space="preserve">
moved COVID reductions to Miami and Orlando - 50 /50</t>
        </r>
      </text>
    </comment>
    <comment ref="B64" authorId="1" shapeId="0" xr:uid="{00000000-0006-0000-0800-000004000000}">
      <text>
        <r>
          <rPr>
            <b/>
            <sz val="9"/>
            <color indexed="81"/>
            <rFont val="Tahoma"/>
            <family val="2"/>
          </rPr>
          <t>Barbour, Rosemary J.:</t>
        </r>
        <r>
          <rPr>
            <sz val="9"/>
            <color indexed="81"/>
            <rFont val="Tahoma"/>
            <family val="2"/>
          </rPr>
          <t xml:space="preserve">
JAX LNG contract change - customer already included in existing CITS
24million therms included in 2021 - addition to 24 million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Williams, Jordan M.</author>
  </authors>
  <commentList>
    <comment ref="B70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1/18/2020 Varianc exists because margaritaville and gas heat pumps were added exogenously</t>
        </r>
      </text>
    </comment>
    <comment ref="B71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1/18/2020 Variance exists because gas heat pumps were added exogenously</t>
        </r>
      </text>
    </comment>
    <comment ref="B92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1/15/2020
110 variance exists because Residential Gas Heat Pumps were added directly into the total final file rather than the individual division files</t>
        </r>
      </text>
    </comment>
    <comment ref="AM92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1/15/2020
</t>
        </r>
        <r>
          <rPr>
            <sz val="12"/>
            <color indexed="81"/>
            <rFont val="Tahoma"/>
            <family val="2"/>
          </rPr>
          <t>110 variance exists because Residential Gas Heat Pumps were added directly into the total final file rather than the individual division files</t>
        </r>
      </text>
    </comment>
    <comment ref="B109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1/15/2020
110 variance exists because 
Commercial Gas Heat Pumps were added directly into the total final file rather than the individual division files</t>
        </r>
      </text>
    </comment>
    <comment ref="AM109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1/15/2020
110 variance exists because Commercial Gas Heat Pumps were added directly into the total final file rather than the individual division files</t>
        </r>
      </text>
    </comment>
    <comment ref="B160" authorId="0" shapeId="0" xr:uid="{00000000-0006-0000-0900-000007000000}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>1/14/2020
Off system Sales are entered directly into the total final file rather than into individual divisions. That is why you see this variance</t>
        </r>
      </text>
    </comment>
    <comment ref="AM160" authorId="0" shapeId="0" xr:uid="{00000000-0006-0000-0900-000008000000}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>1/14/2020
Off system Sales are entered directly into the total final file rather than into individual divisions. That is why you see this variance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Cifuentes, Lori L.</author>
  </authors>
  <commentList>
    <comment ref="AE1" authorId="0" shapeId="0" xr:uid="{00000000-0006-0000-0B00-000001000000}">
      <text>
        <r>
          <rPr>
            <b/>
            <sz val="14"/>
            <color indexed="81"/>
            <rFont val="Tahoma"/>
            <family val="2"/>
          </rPr>
          <t>Cifuentes, Lori L.:</t>
        </r>
        <r>
          <rPr>
            <sz val="14"/>
            <color indexed="81"/>
            <rFont val="Tahoma"/>
            <family val="2"/>
          </rPr>
          <t xml:space="preserve">
Needed for estimating 2021 January's unbilled</t>
        </r>
      </text>
    </comment>
  </commentList>
</comments>
</file>

<file path=xl/sharedStrings.xml><?xml version="1.0" encoding="utf-8"?>
<sst xmlns="http://schemas.openxmlformats.org/spreadsheetml/2006/main" count="4290" uniqueCount="610">
  <si>
    <t>SGS</t>
  </si>
  <si>
    <t>SIS</t>
  </si>
  <si>
    <t>IS</t>
  </si>
  <si>
    <t>ISLV</t>
  </si>
  <si>
    <t>OSS</t>
  </si>
  <si>
    <t>ENERGY RATE</t>
  </si>
  <si>
    <t>CUSTOMER RATE</t>
  </si>
  <si>
    <t>RS1</t>
  </si>
  <si>
    <t>RS3</t>
  </si>
  <si>
    <t>RS2</t>
  </si>
  <si>
    <t>Residential</t>
  </si>
  <si>
    <t>RES GS1</t>
  </si>
  <si>
    <t>RES GS2</t>
  </si>
  <si>
    <t>RES GS3</t>
  </si>
  <si>
    <t>Commercial</t>
  </si>
  <si>
    <t>Industrial</t>
  </si>
  <si>
    <t>Other</t>
  </si>
  <si>
    <t>RES GTS1</t>
  </si>
  <si>
    <t>RES GTS2</t>
  </si>
  <si>
    <t>RES GTS3</t>
  </si>
  <si>
    <t>RES SG</t>
  </si>
  <si>
    <t>Customers (12-mth average):</t>
  </si>
  <si>
    <t>Therms</t>
  </si>
  <si>
    <t>GS1</t>
  </si>
  <si>
    <t>GS2</t>
  </si>
  <si>
    <t>GS3</t>
  </si>
  <si>
    <t>GS4</t>
  </si>
  <si>
    <t>GS5</t>
  </si>
  <si>
    <t>GTS1</t>
  </si>
  <si>
    <t>GTS2</t>
  </si>
  <si>
    <t>GTS3</t>
  </si>
  <si>
    <t>GTS4</t>
  </si>
  <si>
    <t>GTS5</t>
  </si>
  <si>
    <t>CSG</t>
  </si>
  <si>
    <t>CSLS</t>
  </si>
  <si>
    <t>CTSG</t>
  </si>
  <si>
    <t>CTSLS</t>
  </si>
  <si>
    <t>NGVS</t>
  </si>
  <si>
    <t>NTGVS</t>
  </si>
  <si>
    <t>WHST</t>
  </si>
  <si>
    <t>WHSE</t>
  </si>
  <si>
    <t>ITS</t>
  </si>
  <si>
    <t>STIS</t>
  </si>
  <si>
    <t>ITSLV</t>
  </si>
  <si>
    <t>ISLV &amp; S.C.</t>
  </si>
  <si>
    <t>Bills (Monthly Average)</t>
  </si>
  <si>
    <t>Base Energy Revenue</t>
  </si>
  <si>
    <t>Base Customer Revenue</t>
  </si>
  <si>
    <t>Total Base Revenues</t>
  </si>
  <si>
    <t>STGS</t>
  </si>
  <si>
    <t>RSG</t>
  </si>
  <si>
    <t>S. C.</t>
  </si>
  <si>
    <t>ENERGY RATE- TRANSPORTATION</t>
  </si>
  <si>
    <t xml:space="preserve"> </t>
  </si>
  <si>
    <t>Average Usage (Therms/Bill)</t>
  </si>
  <si>
    <t>Check:</t>
  </si>
  <si>
    <t>Total</t>
  </si>
  <si>
    <t>Therms/Bills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</si>
  <si>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</si>
  <si>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</si>
  <si>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</si>
  <si>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</si>
  <si>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</si>
  <si>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</si>
  <si>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</si>
  <si>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</si>
  <si>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</si>
  <si>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</si>
  <si>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</si>
  <si>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</si>
  <si>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Customers:</t>
  </si>
  <si>
    <t>Residential - 1</t>
  </si>
  <si>
    <t>4800010</t>
  </si>
  <si>
    <t>Residential - 1 FUEL</t>
  </si>
  <si>
    <t>4800011</t>
  </si>
  <si>
    <t>Residential - 2</t>
  </si>
  <si>
    <t>4800020</t>
  </si>
  <si>
    <t>Residential - 2 FUEL</t>
  </si>
  <si>
    <t>4800021</t>
  </si>
  <si>
    <t>Residential - 3</t>
  </si>
  <si>
    <t>4800030</t>
  </si>
  <si>
    <t>Residential - 3 FUEL</t>
  </si>
  <si>
    <t>4800031</t>
  </si>
  <si>
    <t>Residential Stand By Generator</t>
  </si>
  <si>
    <t>4800035</t>
  </si>
  <si>
    <t>Residential Stand By Generator FUEL</t>
  </si>
  <si>
    <t>4800036</t>
  </si>
  <si>
    <t>Residential General Service 1</t>
  </si>
  <si>
    <t>4800040</t>
  </si>
  <si>
    <t>Residential General Service 1 FUEL</t>
  </si>
  <si>
    <t>4800041</t>
  </si>
  <si>
    <t>Residential General Service 2</t>
  </si>
  <si>
    <t>4800042</t>
  </si>
  <si>
    <t>Residential General Service 2 FUEL</t>
  </si>
  <si>
    <t>4800043</t>
  </si>
  <si>
    <t>Residential General Service 3</t>
  </si>
  <si>
    <t>4800044</t>
  </si>
  <si>
    <t>Residential General Service 3 FUEL</t>
  </si>
  <si>
    <t>4800045</t>
  </si>
  <si>
    <t>Residential Transportation General Service 1</t>
  </si>
  <si>
    <t>4893040</t>
  </si>
  <si>
    <t>Residential Transportation General Service 2</t>
  </si>
  <si>
    <t>4893042</t>
  </si>
  <si>
    <t>Residential Transportation General Service 3</t>
  </si>
  <si>
    <t>4893044</t>
  </si>
  <si>
    <t>Commercial Street Lighting</t>
  </si>
  <si>
    <t>4810004</t>
  </si>
  <si>
    <t>Commercial Street Lighting FUEL</t>
  </si>
  <si>
    <t>4810005</t>
  </si>
  <si>
    <t>Natural Gas Vehicles</t>
  </si>
  <si>
    <t>4810001</t>
  </si>
  <si>
    <t>Natural Gas Vehicles FUEL</t>
  </si>
  <si>
    <t>4810002</t>
  </si>
  <si>
    <t>Commercial Standby Generator</t>
  </si>
  <si>
    <t>4810035</t>
  </si>
  <si>
    <t>Commercial Standby Generator FUEL</t>
  </si>
  <si>
    <t>4810036</t>
  </si>
  <si>
    <t>General Service Small</t>
  </si>
  <si>
    <t>4810008</t>
  </si>
  <si>
    <t>General Service Small FUEL</t>
  </si>
  <si>
    <t>4810009</t>
  </si>
  <si>
    <t>General Service Large Vol. 1</t>
  </si>
  <si>
    <t>4810050</t>
  </si>
  <si>
    <t>General Service Large Vol. 1 FUEL</t>
  </si>
  <si>
    <t>4810051</t>
  </si>
  <si>
    <t>General Service Large Vol. 2</t>
  </si>
  <si>
    <t>4810052</t>
  </si>
  <si>
    <t>General Service Large Vol. 2 FUEL</t>
  </si>
  <si>
    <t>4810053</t>
  </si>
  <si>
    <t>General Service Large Vol. 3</t>
  </si>
  <si>
    <t>4810054</t>
  </si>
  <si>
    <t>General Service Large 3 FUEL</t>
  </si>
  <si>
    <t>4810055</t>
  </si>
  <si>
    <t>General Service Large Vol. 4</t>
  </si>
  <si>
    <t>4810056</t>
  </si>
  <si>
    <t>General Service Large Vol. 4 FUEL</t>
  </si>
  <si>
    <t>4810057</t>
  </si>
  <si>
    <t>General Service Large Vol. 5</t>
  </si>
  <si>
    <t>4810058</t>
  </si>
  <si>
    <t>General Service Large Vol. 5 FUEL</t>
  </si>
  <si>
    <t>4810059</t>
  </si>
  <si>
    <t>Commercial Street Lighting Transportation</t>
  </si>
  <si>
    <t>4893004</t>
  </si>
  <si>
    <t>Commercial Street Lighting Transportation-Swing</t>
  </si>
  <si>
    <t>4893005</t>
  </si>
  <si>
    <t>Natural Gas Vehicle Sales Transportation</t>
  </si>
  <si>
    <t>4893001</t>
  </si>
  <si>
    <t>Natural Gas Vehicle Sales Transportation-Swing</t>
  </si>
  <si>
    <t>4893002</t>
  </si>
  <si>
    <t>Commercial Transportation Standby Generator</t>
  </si>
  <si>
    <t>4893035</t>
  </si>
  <si>
    <t>General Service Small Transportation</t>
  </si>
  <si>
    <t>4893008</t>
  </si>
  <si>
    <t>General Service Large Vol. 1 Transportation</t>
  </si>
  <si>
    <t>4893050</t>
  </si>
  <si>
    <t>General Service Large Vol. 2 Transportation</t>
  </si>
  <si>
    <t>4893052</t>
  </si>
  <si>
    <t>General Service Large Vol. 3 Transportation</t>
  </si>
  <si>
    <t>4893054</t>
  </si>
  <si>
    <t>General Service Large Vol. 4 Transportation</t>
  </si>
  <si>
    <t>4893056</t>
  </si>
  <si>
    <t>General Service Large Vol. 5 Transportation</t>
  </si>
  <si>
    <t>4893058</t>
  </si>
  <si>
    <t>Wholesale Sales for Resale</t>
  </si>
  <si>
    <t>4830091</t>
  </si>
  <si>
    <t>Wholesale Sales for Resale FUEL</t>
  </si>
  <si>
    <t>4830092</t>
  </si>
  <si>
    <t>Wholesale Sales for Resale Transportation</t>
  </si>
  <si>
    <t>4833091</t>
  </si>
  <si>
    <t>Mutually Beneficial (to PGA) - Non RP Reseller</t>
  </si>
  <si>
    <t>4810500</t>
  </si>
  <si>
    <t>Mutually Beneficial (to PGA) - Non RP End User</t>
  </si>
  <si>
    <t>4810501</t>
  </si>
  <si>
    <t>Mutually Beneficial (to PGA) - Reciept Point</t>
  </si>
  <si>
    <t>4810502</t>
  </si>
  <si>
    <t>Interruptible Service Small</t>
  </si>
  <si>
    <t>4810060</t>
  </si>
  <si>
    <t>Interruptible Service Small FUEL</t>
  </si>
  <si>
    <t>4810061</t>
  </si>
  <si>
    <t>Interruptible Service Large Vol. 1</t>
  </si>
  <si>
    <t>4810070</t>
  </si>
  <si>
    <t>Interruptible Service Large Vol. 1 FUEL</t>
  </si>
  <si>
    <t>4810071</t>
  </si>
  <si>
    <t>Interruptible Service Large Vol. 2</t>
  </si>
  <si>
    <t>4810080</t>
  </si>
  <si>
    <t>Interruptible Service Large Vol. 2 FUEL</t>
  </si>
  <si>
    <t>4810081</t>
  </si>
  <si>
    <t>Interruptible Service Small Transportation</t>
  </si>
  <si>
    <t>4893060</t>
  </si>
  <si>
    <t>Interruptible Service Large Vol. 1 Transportation</t>
  </si>
  <si>
    <t>4893070</t>
  </si>
  <si>
    <t>Interruptible Service Large Vol. 2 Transportation</t>
  </si>
  <si>
    <t>4893080</t>
  </si>
  <si>
    <t>FIRM Service - Usage</t>
  </si>
  <si>
    <t>4892010</t>
  </si>
  <si>
    <t>FIRM Service - Reservation</t>
  </si>
  <si>
    <t>4892020</t>
  </si>
  <si>
    <t>Other Revenues - Franchise Fees</t>
  </si>
  <si>
    <t>4950205</t>
  </si>
  <si>
    <t>Other Revenues - Gross Receipts</t>
  </si>
  <si>
    <t>4950206</t>
  </si>
  <si>
    <t>Other Revenues - Energy Conservation</t>
  </si>
  <si>
    <t>4950203</t>
  </si>
  <si>
    <t>Provision For Rate Refund</t>
  </si>
  <si>
    <t>4960000</t>
  </si>
  <si>
    <t>Total Base Revenue</t>
  </si>
  <si>
    <t>CUSTOMERS</t>
  </si>
  <si>
    <t>CUSTOMERS_SKF</t>
  </si>
  <si>
    <t>CUSTOMERS-RESIDENTIAL</t>
  </si>
  <si>
    <t>CUS_RES</t>
  </si>
  <si>
    <t>Electric Residential</t>
  </si>
  <si>
    <t>ERS_NB</t>
  </si>
  <si>
    <t>RS1_NB</t>
  </si>
  <si>
    <t>RS2_NB</t>
  </si>
  <si>
    <t>RS3_NB</t>
  </si>
  <si>
    <t>Residential Stand by Generator</t>
  </si>
  <si>
    <t>RSG_NB</t>
  </si>
  <si>
    <t>Residential-General Service  1</t>
  </si>
  <si>
    <t>RG1_NB</t>
  </si>
  <si>
    <t>Residential-General Service  2</t>
  </si>
  <si>
    <t>RG2_NB</t>
  </si>
  <si>
    <t>Residential-General Service  3</t>
  </si>
  <si>
    <t>RG3_NB</t>
  </si>
  <si>
    <t>Residential TRANSP General Service 1</t>
  </si>
  <si>
    <t>RT1_NB</t>
  </si>
  <si>
    <t>Residential TRANSP General Service 2</t>
  </si>
  <si>
    <t>RT2_NB</t>
  </si>
  <si>
    <t>Residential TRANSP General Service 3</t>
  </si>
  <si>
    <t>RT3_NB</t>
  </si>
  <si>
    <t>CUSTOMERS-COMMERCIAL</t>
  </si>
  <si>
    <t>CUS_COM</t>
  </si>
  <si>
    <t>Electric Commercial</t>
  </si>
  <si>
    <t>ECS_NB</t>
  </si>
  <si>
    <t>CSL_NB</t>
  </si>
  <si>
    <t>Natural Gas Vehicle Sales</t>
  </si>
  <si>
    <t>NGV_NB</t>
  </si>
  <si>
    <t>Commercial  Standby Generator</t>
  </si>
  <si>
    <t>CSG_NB</t>
  </si>
  <si>
    <t>Small General Service</t>
  </si>
  <si>
    <t>SGS_NB</t>
  </si>
  <si>
    <t>Gen. Service - 1</t>
  </si>
  <si>
    <t>GS1_NB</t>
  </si>
  <si>
    <t>Gen. Service - 2</t>
  </si>
  <si>
    <t>GS2_NB</t>
  </si>
  <si>
    <t>Gen. Service - 3</t>
  </si>
  <si>
    <t>GS3_NB</t>
  </si>
  <si>
    <t>Gen. Service - 4</t>
  </si>
  <si>
    <t>GS4_NB</t>
  </si>
  <si>
    <t>Gen. Service - 5</t>
  </si>
  <si>
    <t>GS5_NB</t>
  </si>
  <si>
    <t>Commercial Street Lighting-TRANSP</t>
  </si>
  <si>
    <t>CTL_NB</t>
  </si>
  <si>
    <t>Natural Gas Vehicle Sales-TRANSP</t>
  </si>
  <si>
    <t>NVT_NB</t>
  </si>
  <si>
    <t>Commercial  TRANSP Standby Generator</t>
  </si>
  <si>
    <t>CTG_NB</t>
  </si>
  <si>
    <t>Small General Service TRANSP</t>
  </si>
  <si>
    <t>SGT_NB</t>
  </si>
  <si>
    <t>Gen. Service - 1 TRANSP</t>
  </si>
  <si>
    <t>GT1_NB</t>
  </si>
  <si>
    <t>Gen. Service - 2 TRANSP</t>
  </si>
  <si>
    <t>GT2_NB</t>
  </si>
  <si>
    <t>Gen. Service - 3 TRANSP</t>
  </si>
  <si>
    <t>GT3_NB</t>
  </si>
  <si>
    <t>Gen. Service - 4 TRANSP</t>
  </si>
  <si>
    <t>GT4_NB</t>
  </si>
  <si>
    <t>Gen. Service -5 TRANSP</t>
  </si>
  <si>
    <t>GT5_NB</t>
  </si>
  <si>
    <t>CUSTOMERS-INDUSTRIAL</t>
  </si>
  <si>
    <t>CUS_IND</t>
  </si>
  <si>
    <t>Electric Industrial - Phosphate</t>
  </si>
  <si>
    <t>EIP_NB</t>
  </si>
  <si>
    <t>Electric Industrial - Other</t>
  </si>
  <si>
    <t>EIO_NB</t>
  </si>
  <si>
    <t>Small Interruptible Service</t>
  </si>
  <si>
    <t>SIS_NB</t>
  </si>
  <si>
    <t>SIT_NB</t>
  </si>
  <si>
    <t>Interruptible Large Volume 1</t>
  </si>
  <si>
    <t>IL1_NB</t>
  </si>
  <si>
    <t>ITS_NB</t>
  </si>
  <si>
    <t>Interruptible Large Volume 2</t>
  </si>
  <si>
    <t>IL2_NB</t>
  </si>
  <si>
    <t>ITL_NB</t>
  </si>
  <si>
    <t>Contract Interruptible Svc.(flex)</t>
  </si>
  <si>
    <t>CIS_NB</t>
  </si>
  <si>
    <t>Contract Transportation Service (flex)</t>
  </si>
  <si>
    <t>CTS_NB</t>
  </si>
  <si>
    <t>CUSTOMERS-PHSL</t>
  </si>
  <si>
    <t>CUS_PHSL</t>
  </si>
  <si>
    <t>Electric Public Street Lighting</t>
  </si>
  <si>
    <t>EPL_NB</t>
  </si>
  <si>
    <t>CUSTOMERS-PA</t>
  </si>
  <si>
    <t>CUS_PA</t>
  </si>
  <si>
    <t>Electric Public Authority</t>
  </si>
  <si>
    <t>EPA_NB</t>
  </si>
  <si>
    <t>CUSTOMERS-WHOLESALE</t>
  </si>
  <si>
    <t>CUS_WHOLESALE</t>
  </si>
  <si>
    <t>Wholesale</t>
  </si>
  <si>
    <t>WHL_NB</t>
  </si>
  <si>
    <t>Wholesale TRANSP</t>
  </si>
  <si>
    <t>WHT_NB</t>
  </si>
  <si>
    <t>CUSTOMERS-OSS</t>
  </si>
  <si>
    <t>CUS_OSS</t>
  </si>
  <si>
    <t>Off System Sales</t>
  </si>
  <si>
    <t>OSS_NB</t>
  </si>
  <si>
    <t>Mutually Beneficial</t>
  </si>
  <si>
    <t>MBS_NB</t>
  </si>
  <si>
    <t>CUSTOMERS-OTHER</t>
  </si>
  <si>
    <t>CUS_OTHER</t>
  </si>
  <si>
    <t>Company used gas</t>
  </si>
  <si>
    <t>USE_NB</t>
  </si>
  <si>
    <t>MWHS</t>
  </si>
  <si>
    <t>MWHS_SKF</t>
  </si>
  <si>
    <t>MWHS-RESIDENTIAL</t>
  </si>
  <si>
    <t>MWHS_RES</t>
  </si>
  <si>
    <t>ERS_MW</t>
  </si>
  <si>
    <t>MWHS-COMMERCIAL</t>
  </si>
  <si>
    <t>MWHS_COM</t>
  </si>
  <si>
    <t>ECS_MW</t>
  </si>
  <si>
    <t>MWHS-INDUSTRIAL</t>
  </si>
  <si>
    <t>MWHS_IND</t>
  </si>
  <si>
    <t>EIP_MW</t>
  </si>
  <si>
    <t>EIO_MW</t>
  </si>
  <si>
    <t>MWHS-PHSL</t>
  </si>
  <si>
    <t>MWHS_PHSL</t>
  </si>
  <si>
    <t>EPL_MW</t>
  </si>
  <si>
    <t>MWHS-PA</t>
  </si>
  <si>
    <t>MWHS_PA</t>
  </si>
  <si>
    <t>EPA_MW</t>
  </si>
  <si>
    <t>MWHS-WHOLESALE</t>
  </si>
  <si>
    <t>MWHS_WHOLESALE</t>
  </si>
  <si>
    <t>WHOLESALE MWH</t>
  </si>
  <si>
    <t>WHOLESALE_MWH</t>
  </si>
  <si>
    <t>MWHS-OSS</t>
  </si>
  <si>
    <t>MWHS_OSS</t>
  </si>
  <si>
    <t>OFF SYSTEM SALES MWH</t>
  </si>
  <si>
    <t>OSS_MWH</t>
  </si>
  <si>
    <t>MWHS-OTHER</t>
  </si>
  <si>
    <t>MWHS_OTHER</t>
  </si>
  <si>
    <t>Net Energy for Load</t>
  </si>
  <si>
    <t>NEL_MW</t>
  </si>
  <si>
    <t>THERMS</t>
  </si>
  <si>
    <t>THERMS_SKF</t>
  </si>
  <si>
    <t>THERMS-RESIDENTIAL</t>
  </si>
  <si>
    <t>THERMS_RES</t>
  </si>
  <si>
    <t>RS1_TH</t>
  </si>
  <si>
    <t>RS2_TH</t>
  </si>
  <si>
    <t>RS3_TH</t>
  </si>
  <si>
    <t>RSG_TH</t>
  </si>
  <si>
    <t>RG1_TH</t>
  </si>
  <si>
    <t>RG2_TH</t>
  </si>
  <si>
    <t>RG3_TH</t>
  </si>
  <si>
    <t>RT1_TH</t>
  </si>
  <si>
    <t>RT2_TH</t>
  </si>
  <si>
    <t>RT3_TH</t>
  </si>
  <si>
    <t>THERMS-COMMERCIAL</t>
  </si>
  <si>
    <t>THERMS_COM</t>
  </si>
  <si>
    <t>CSL_TH</t>
  </si>
  <si>
    <t>NGV_TH</t>
  </si>
  <si>
    <t>CSG_TH</t>
  </si>
  <si>
    <t>SGS_TH</t>
  </si>
  <si>
    <t>GS1_TH</t>
  </si>
  <si>
    <t>GS2_TH</t>
  </si>
  <si>
    <t>GS3_TH</t>
  </si>
  <si>
    <t>GS4_TH</t>
  </si>
  <si>
    <t>GS5_TH</t>
  </si>
  <si>
    <t>CTL_TH</t>
  </si>
  <si>
    <t>NVT_TH</t>
  </si>
  <si>
    <t>CTG_TH</t>
  </si>
  <si>
    <t>SGT_TH</t>
  </si>
  <si>
    <t>GT1_TH</t>
  </si>
  <si>
    <t>GT2_TH</t>
  </si>
  <si>
    <t>GT3_TH</t>
  </si>
  <si>
    <t>GT4_TH</t>
  </si>
  <si>
    <t>GT5_TH</t>
  </si>
  <si>
    <t>THERMS-INDUSTRIAL</t>
  </si>
  <si>
    <t>THERMS_IND</t>
  </si>
  <si>
    <t>SIS_TH</t>
  </si>
  <si>
    <t>SIT_TH</t>
  </si>
  <si>
    <t>IL1_TH</t>
  </si>
  <si>
    <t>ITS_TH</t>
  </si>
  <si>
    <t>IL2_TH</t>
  </si>
  <si>
    <t>ITL_TH</t>
  </si>
  <si>
    <t>CIS_TH</t>
  </si>
  <si>
    <t>CTS_TH</t>
  </si>
  <si>
    <t>THERMS-PHSL</t>
  </si>
  <si>
    <t>THERMS_PHSL</t>
  </si>
  <si>
    <t>PUBLIC STREET AND HIGHWAY LIGHTING Therms</t>
  </si>
  <si>
    <t>PSHL_Therms</t>
  </si>
  <si>
    <t>THERMS-PA</t>
  </si>
  <si>
    <t>THERMS_PA</t>
  </si>
  <si>
    <t>PUBLIC AUTHORITIES Therms</t>
  </si>
  <si>
    <t>PA_Therms</t>
  </si>
  <si>
    <t>THERMS-WHOLESALE</t>
  </si>
  <si>
    <t>THERMS_WHOLESALE</t>
  </si>
  <si>
    <t>WHL_TH</t>
  </si>
  <si>
    <t>WHT_TH</t>
  </si>
  <si>
    <t>THERMS-OSS</t>
  </si>
  <si>
    <t>THERMS_OSS</t>
  </si>
  <si>
    <t>OSS_TH</t>
  </si>
  <si>
    <t>MBS_TH</t>
  </si>
  <si>
    <t>RES Check</t>
  </si>
  <si>
    <t>COM Check</t>
  </si>
  <si>
    <t>Bill Check</t>
  </si>
  <si>
    <t>Therm Check</t>
  </si>
  <si>
    <t>Industrial SC</t>
  </si>
  <si>
    <t>Customer Charges</t>
  </si>
  <si>
    <t>Therm Revenues</t>
  </si>
  <si>
    <t>Special Contracts:</t>
  </si>
  <si>
    <t>?</t>
  </si>
  <si>
    <t>Check1:</t>
  </si>
  <si>
    <t>Check2:</t>
  </si>
  <si>
    <t>IND Check</t>
  </si>
  <si>
    <t>Total Check</t>
  </si>
  <si>
    <t>Div 1</t>
  </si>
  <si>
    <t>Div 2</t>
  </si>
  <si>
    <t>Div 3</t>
  </si>
  <si>
    <t>Div 4</t>
  </si>
  <si>
    <t>Div 5</t>
  </si>
  <si>
    <t>Div 6</t>
  </si>
  <si>
    <t>Div 8</t>
  </si>
  <si>
    <t>Div 9</t>
  </si>
  <si>
    <t>Div 10</t>
  </si>
  <si>
    <t>Div 11</t>
  </si>
  <si>
    <t>Div 13</t>
  </si>
  <si>
    <t>Div 14</t>
  </si>
  <si>
    <t>Div 15</t>
  </si>
  <si>
    <t>Div 16</t>
  </si>
  <si>
    <t>IND Special Check</t>
  </si>
  <si>
    <t>OSS Check</t>
  </si>
  <si>
    <t>Check Points</t>
  </si>
  <si>
    <t>&lt;------Must add to Zero</t>
  </si>
  <si>
    <t>RES Unbilled Factor</t>
  </si>
  <si>
    <t>COM Unbilled Factor</t>
  </si>
  <si>
    <t>Therm Revenues (Calendar)</t>
  </si>
  <si>
    <t>Small com'l</t>
  </si>
  <si>
    <t>RES</t>
  </si>
  <si>
    <t>&lt;---OSS</t>
  </si>
  <si>
    <t>MISC</t>
  </si>
  <si>
    <t>Larg Comm'l</t>
  </si>
  <si>
    <t>SM Com Check</t>
  </si>
  <si>
    <t>Difference is division 90 stuff</t>
  </si>
  <si>
    <t>Base + Misc</t>
  </si>
  <si>
    <t>bpc</t>
  </si>
  <si>
    <t>GT4</t>
  </si>
  <si>
    <t>GT2</t>
  </si>
  <si>
    <t>Sum Check</t>
  </si>
  <si>
    <t>difference is Division 90 stuff &amp; OSS &amp; errors in division 6,8,10,11 files</t>
  </si>
  <si>
    <t>large acct</t>
  </si>
  <si>
    <t>SC</t>
  </si>
  <si>
    <t>SmCom+MiscCom</t>
  </si>
  <si>
    <t>diff = OSS</t>
  </si>
  <si>
    <t>Total less OSS</t>
  </si>
  <si>
    <t xml:space="preserve">difference is Division 90 stuff &amp; OSS </t>
  </si>
  <si>
    <t>CIST</t>
  </si>
  <si>
    <t>Contract Interruptible Transportation Service</t>
  </si>
  <si>
    <t>CIST_NB</t>
  </si>
  <si>
    <t>CIST_TH</t>
  </si>
  <si>
    <t>Base Revenues</t>
  </si>
  <si>
    <t>Therms (x1,000)</t>
  </si>
  <si>
    <t>BILLING CYCLE Therms (x1,000)</t>
  </si>
  <si>
    <t>Unbilled Therms (x1,000)</t>
  </si>
  <si>
    <t>Calendar Therms (x1,000)</t>
  </si>
  <si>
    <t>2018 6&amp;6</t>
  </si>
  <si>
    <t>RS GHP</t>
  </si>
  <si>
    <t>CS GHP</t>
  </si>
  <si>
    <t xml:space="preserve">difference is  OSS </t>
  </si>
  <si>
    <t>Small COM Check</t>
  </si>
  <si>
    <t>RS 1   BILLS</t>
  </si>
  <si>
    <t>RS 1   THERMS</t>
  </si>
  <si>
    <t>RS 2   BILLS</t>
  </si>
  <si>
    <t>RS 2   THERMS</t>
  </si>
  <si>
    <t>RS 3   BILLS</t>
  </si>
  <si>
    <t>RS 3   THERMS</t>
  </si>
  <si>
    <t>RES GS 1  BILLS</t>
  </si>
  <si>
    <t>RES GS 1  THERMS</t>
  </si>
  <si>
    <t>RES GTS 1  BILLS</t>
  </si>
  <si>
    <t>RES GTS 1  THERMS</t>
  </si>
  <si>
    <t>RES GS 2  BILLS</t>
  </si>
  <si>
    <t>RES GS 2  THERMS</t>
  </si>
  <si>
    <t>RES GTS 2  BILLS</t>
  </si>
  <si>
    <t>RES GTS 2 THERMS</t>
  </si>
  <si>
    <t>RES GS 3 BILLS</t>
  </si>
  <si>
    <t>RES GS 3 THERMS</t>
  </si>
  <si>
    <t>RES GTS 3  BILLS</t>
  </si>
  <si>
    <t>RES GTS 3  THERMS</t>
  </si>
  <si>
    <t>RSG   BILLS</t>
  </si>
  <si>
    <t>RSG   THERMS</t>
  </si>
  <si>
    <t>CND    BILLS</t>
  </si>
  <si>
    <t>CND    THERMS</t>
  </si>
  <si>
    <t>CNDT  BILLS</t>
  </si>
  <si>
    <t>CNDT  THERMS</t>
  </si>
  <si>
    <t>CSG   BILLS</t>
  </si>
  <si>
    <t>CSG   THERMS</t>
  </si>
  <si>
    <t>CTG   BILLS</t>
  </si>
  <si>
    <t>CTG   THERMS</t>
  </si>
  <si>
    <t>SGS    BILLS</t>
  </si>
  <si>
    <t>SGS    THERMS</t>
  </si>
  <si>
    <t>SGTS  BILLS</t>
  </si>
  <si>
    <t>SGTS  THERMS</t>
  </si>
  <si>
    <t>GS 1    BILLS</t>
  </si>
  <si>
    <t>GS 1    THERMS</t>
  </si>
  <si>
    <t>GTS 1  BILLS</t>
  </si>
  <si>
    <t>GTS 1 THERMS</t>
  </si>
  <si>
    <t>GS 2    BILLS</t>
  </si>
  <si>
    <t>GS 2    THERMS</t>
  </si>
  <si>
    <t>GTS 2  BILLS</t>
  </si>
  <si>
    <t>GTS 2  THERMS</t>
  </si>
  <si>
    <t>GS 3    BILLS</t>
  </si>
  <si>
    <t>GS 3    THERMS</t>
  </si>
  <si>
    <t>GTS 3  BILLS</t>
  </si>
  <si>
    <t>GTS 3  THERMS</t>
  </si>
  <si>
    <t>GS 4    BILLS</t>
  </si>
  <si>
    <t>GS 4    THERMS</t>
  </si>
  <si>
    <t>GTS 4  BILLS</t>
  </si>
  <si>
    <t>GTS 4  THERMS</t>
  </si>
  <si>
    <t>GS 5    BILLS</t>
  </si>
  <si>
    <t>GS 5    THERMS</t>
  </si>
  <si>
    <t>GTS 5  BILLS</t>
  </si>
  <si>
    <t>GTS 5  THERMS</t>
  </si>
  <si>
    <t>CSLS   BILLS</t>
  </si>
  <si>
    <t>CSLS   THERMS</t>
  </si>
  <si>
    <t>CTSLS   BILLS</t>
  </si>
  <si>
    <t>CTSLS  THERMS</t>
  </si>
  <si>
    <t>NGVS   BILLS</t>
  </si>
  <si>
    <t>NGVS   THERMS</t>
  </si>
  <si>
    <t>NTGV   BILLS</t>
  </si>
  <si>
    <t>NTGV   THERMS</t>
  </si>
  <si>
    <t>WHSE   BILLS</t>
  </si>
  <si>
    <t>WHSE   THERMS</t>
  </si>
  <si>
    <t>WHST  BILLS</t>
  </si>
  <si>
    <t>WHST  THERMS</t>
  </si>
  <si>
    <t>SITS     BILLS</t>
  </si>
  <si>
    <t>SITS    THERMS</t>
  </si>
  <si>
    <t>ITS     BILLS</t>
  </si>
  <si>
    <t>ITS     THERMS</t>
  </si>
  <si>
    <t>ITSLV   BILLS</t>
  </si>
  <si>
    <t>ITSLV   THERMS</t>
  </si>
  <si>
    <t>S.C.    BILLS</t>
  </si>
  <si>
    <t>S.C.    THERMS</t>
  </si>
  <si>
    <t>OSS   BILLS</t>
  </si>
  <si>
    <t>OSS   THERMS</t>
  </si>
  <si>
    <t>Bills</t>
  </si>
  <si>
    <t>Special contracts</t>
  </si>
  <si>
    <t>S.C.</t>
  </si>
  <si>
    <t>customers</t>
  </si>
  <si>
    <t>therms</t>
  </si>
  <si>
    <t>LINKS:</t>
  </si>
  <si>
    <t>R1 - Base January 2008</t>
  </si>
  <si>
    <t>R2 - Make Whole May 2008</t>
  </si>
  <si>
    <t>???</t>
  </si>
  <si>
    <t>Cut &amp; Paste to MFR G6 "Forecast" tab</t>
  </si>
  <si>
    <t>PG-R-GHPT</t>
  </si>
  <si>
    <t>PG-C-GHPT</t>
  </si>
  <si>
    <t>Special Contract</t>
  </si>
  <si>
    <t>Residential GHP</t>
  </si>
  <si>
    <t>Commercial GHP</t>
  </si>
  <si>
    <t>2021.JAN</t>
  </si>
  <si>
    <t>2021.MAR</t>
  </si>
  <si>
    <t>2021.APR</t>
  </si>
  <si>
    <t>2021.MAY</t>
  </si>
  <si>
    <t>2021.JUN</t>
  </si>
  <si>
    <t>2021.JUL</t>
  </si>
  <si>
    <t>2021.AUG</t>
  </si>
  <si>
    <t>2021.SEP</t>
  </si>
  <si>
    <t>2021.OCT</t>
  </si>
  <si>
    <t>2021.NOV</t>
  </si>
  <si>
    <t>2021.DEC</t>
  </si>
  <si>
    <t>2021.FEB</t>
  </si>
  <si>
    <t>PG-R-GHP</t>
  </si>
  <si>
    <t>PG-C-GHP</t>
  </si>
  <si>
    <t xml:space="preserve">difference is OSS </t>
  </si>
  <si>
    <t>Customers</t>
  </si>
  <si>
    <t>Therms (x1000)</t>
  </si>
  <si>
    <t>Misc Revenues</t>
  </si>
  <si>
    <t>Gross Receipts</t>
  </si>
  <si>
    <t>Total 2020</t>
  </si>
  <si>
    <t>Total 2021</t>
  </si>
  <si>
    <t>Total 2022</t>
  </si>
  <si>
    <t>Total 2023</t>
  </si>
  <si>
    <t>Total 2024</t>
  </si>
  <si>
    <t>Total 2025</t>
  </si>
  <si>
    <t>Franhise Fees</t>
  </si>
  <si>
    <t>PGA- Commercial</t>
  </si>
  <si>
    <t>PGA (Fuel) Off System Sales</t>
  </si>
  <si>
    <t>PGA - Residential  - calc based on .999</t>
  </si>
  <si>
    <t>Conservation Revenues</t>
  </si>
  <si>
    <t>RS2 Div 15</t>
  </si>
  <si>
    <t>WHTS</t>
  </si>
  <si>
    <t>BELOW IS NOT UPDATED - rjb 9.14.2020</t>
  </si>
  <si>
    <t>COM</t>
  </si>
  <si>
    <t>2022 strat adds-CTS</t>
  </si>
  <si>
    <t>2022 strat adds-GT5</t>
  </si>
  <si>
    <t>rjb updated mis on 9.9.22</t>
  </si>
  <si>
    <t>2024.JAN</t>
  </si>
  <si>
    <t>2024.FEB</t>
  </si>
  <si>
    <t>2024.MAR</t>
  </si>
  <si>
    <t>2024.APR</t>
  </si>
  <si>
    <t>2024.MAY</t>
  </si>
  <si>
    <t>2024.JUN</t>
  </si>
  <si>
    <t>2024.JUL</t>
  </si>
  <si>
    <t>2024.AUG</t>
  </si>
  <si>
    <t>2024.SEP</t>
  </si>
  <si>
    <t>2024.OCT</t>
  </si>
  <si>
    <t>2024.NOV</t>
  </si>
  <si>
    <t>2024.DEC</t>
  </si>
  <si>
    <t>find</t>
  </si>
  <si>
    <t>ok unbilled</t>
  </si>
  <si>
    <t>rjb updated 23 jan feb misc revenue 1.17.23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</si>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</sst>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&quot;$&quot;#,##0.00000"/>
    <numFmt numFmtId="166" formatCode="0.0%"/>
    <numFmt numFmtId="167" formatCode="&quot;$&quot;#,##0"/>
    <numFmt numFmtId="168" formatCode="_(* #,##0_);_(* \(#,##0\);_(* &quot;-&quot;??_);_(@_)"/>
    <numFmt numFmtId="169" formatCode="&quot;$&quot;#,##0.000"/>
    <numFmt numFmtId="170" formatCode="_(* #,##0.0_);_(* \(#,##0.0\);_(* &quot;-&quot;??_);_(@_)"/>
    <numFmt numFmtId="171" formatCode="0.0"/>
    <numFmt numFmtId="172" formatCode="_(&quot;$&quot;* #,##0_);_(&quot;$&quot;* \(#,##0\);_(&quot;$&quot;* &quot;-&quot;??_);_(@_)"/>
    <numFmt numFmtId="173" formatCode="_(* #,##0.000_);_(* \(#,##0.000\);_(* &quot;-&quot;??_);_(@_)"/>
    <numFmt numFmtId="174" formatCode="_(&quot;$&quot;* #,##0.00000_);_(&quot;$&quot;* \(#,##0.00000\);_(&quot;$&quot;* &quot;-&quot;??_);_(@_)"/>
    <numFmt numFmtId="175" formatCode="#,##0.00000"/>
  </numFmts>
  <fonts count="8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b/>
      <i/>
      <sz val="11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u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indexed="81"/>
      <name val="Tahoma"/>
      <family val="2"/>
    </font>
    <font>
      <sz val="16"/>
      <color indexed="81"/>
      <name val="Tahoma"/>
      <family val="2"/>
    </font>
    <font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sz val="18"/>
      <name val="Arial"/>
      <family val="2"/>
    </font>
    <font>
      <b/>
      <sz val="18"/>
      <name val="Arial"/>
      <family val="2"/>
    </font>
    <font>
      <b/>
      <sz val="24"/>
      <name val="Arial"/>
      <family val="2"/>
    </font>
    <font>
      <b/>
      <sz val="12"/>
      <name val="Arial"/>
      <family val="2"/>
    </font>
    <font>
      <b/>
      <sz val="18"/>
      <color theme="1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4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color indexed="81"/>
      <name val="Tahoma"/>
      <family val="2"/>
    </font>
    <font>
      <sz val="14"/>
      <color indexed="81"/>
      <name val="Tahoma"/>
      <family val="2"/>
    </font>
    <font>
      <b/>
      <sz val="20"/>
      <color theme="1"/>
      <name val="Calibri"/>
      <family val="2"/>
      <scheme val="minor"/>
    </font>
    <font>
      <b/>
      <sz val="10"/>
      <color theme="4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sz val="8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indexed="12"/>
      <name val="Helv"/>
    </font>
    <font>
      <sz val="12"/>
      <color indexed="8"/>
      <name val="Helv"/>
    </font>
    <font>
      <sz val="8"/>
      <color indexed="81"/>
      <name val="Tahoma"/>
      <family val="2"/>
    </font>
    <font>
      <sz val="10"/>
      <color indexed="12"/>
      <name val="Helv"/>
    </font>
    <font>
      <sz val="10"/>
      <color rgb="FFFF0000"/>
      <name val="Arial"/>
      <family val="2"/>
    </font>
    <font>
      <b/>
      <sz val="12"/>
      <name val="Calibri"/>
      <family val="2"/>
      <scheme val="minor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sz val="8"/>
      <color theme="1"/>
      <name val="Calibri"/>
      <family val="2"/>
      <scheme val="minor"/>
    </font>
    <font>
      <b/>
      <sz val="9"/>
      <name val="Calibri"/>
      <family val="2"/>
    </font>
    <font>
      <sz val="9"/>
      <name val="Calibri"/>
      <family val="2"/>
    </font>
  </fonts>
  <fills count="5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6B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DEDED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rgb="FFBFBFBF"/>
      </bottom>
      <diagonal/>
    </border>
    <border>
      <left style="thin">
        <color indexed="64"/>
      </left>
      <right/>
      <top/>
      <bottom style="hair">
        <color rgb="FFBFBFBF"/>
      </bottom>
      <diagonal/>
    </border>
  </borders>
  <cellStyleXfs count="512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6" fillId="0" borderId="0"/>
    <xf numFmtId="0" fontId="17" fillId="0" borderId="0" applyNumberFormat="0" applyFill="0" applyBorder="0" applyAlignment="0" applyProtection="0"/>
    <xf numFmtId="0" fontId="18" fillId="0" borderId="23" applyNumberFormat="0" applyFill="0" applyAlignment="0" applyProtection="0"/>
    <xf numFmtId="0" fontId="19" fillId="0" borderId="24" applyNumberFormat="0" applyFill="0" applyAlignment="0" applyProtection="0"/>
    <xf numFmtId="0" fontId="10" fillId="0" borderId="25" applyNumberFormat="0" applyFill="0" applyAlignment="0" applyProtection="0"/>
    <xf numFmtId="0" fontId="10" fillId="0" borderId="0" applyNumberFormat="0" applyFill="0" applyBorder="0" applyAlignment="0" applyProtection="0"/>
    <xf numFmtId="0" fontId="20" fillId="5" borderId="0" applyNumberFormat="0" applyBorder="0" applyAlignment="0" applyProtection="0"/>
    <xf numFmtId="0" fontId="21" fillId="6" borderId="0" applyNumberFormat="0" applyBorder="0" applyAlignment="0" applyProtection="0"/>
    <xf numFmtId="0" fontId="22" fillId="7" borderId="0" applyNumberFormat="0" applyBorder="0" applyAlignment="0" applyProtection="0"/>
    <xf numFmtId="0" fontId="23" fillId="8" borderId="26" applyNumberFormat="0" applyAlignment="0" applyProtection="0"/>
    <xf numFmtId="0" fontId="24" fillId="9" borderId="27" applyNumberFormat="0" applyAlignment="0" applyProtection="0"/>
    <xf numFmtId="0" fontId="25" fillId="9" borderId="26" applyNumberFormat="0" applyAlignment="0" applyProtection="0"/>
    <xf numFmtId="0" fontId="26" fillId="0" borderId="28" applyNumberFormat="0" applyFill="0" applyAlignment="0" applyProtection="0"/>
    <xf numFmtId="0" fontId="27" fillId="10" borderId="29" applyNumberFormat="0" applyAlignment="0" applyProtection="0"/>
    <xf numFmtId="0" fontId="8" fillId="0" borderId="0" applyNumberFormat="0" applyFill="0" applyBorder="0" applyAlignment="0" applyProtection="0"/>
    <xf numFmtId="0" fontId="3" fillId="11" borderId="30" applyNumberFormat="0" applyFont="0" applyAlignment="0" applyProtection="0"/>
    <xf numFmtId="0" fontId="28" fillId="0" borderId="0" applyNumberFormat="0" applyFill="0" applyBorder="0" applyAlignment="0" applyProtection="0"/>
    <xf numFmtId="0" fontId="1" fillId="0" borderId="31" applyNumberFormat="0" applyFill="0" applyAlignment="0" applyProtection="0"/>
    <xf numFmtId="0" fontId="29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9" fillId="35" borderId="0" applyNumberFormat="0" applyBorder="0" applyAlignment="0" applyProtection="0"/>
    <xf numFmtId="43" fontId="16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0" fontId="30" fillId="0" borderId="0"/>
    <xf numFmtId="0" fontId="16" fillId="0" borderId="0"/>
    <xf numFmtId="43" fontId="3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16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6" fillId="0" borderId="0" applyFont="0" applyFill="0" applyBorder="0" applyAlignment="0" applyProtection="0"/>
    <xf numFmtId="14" fontId="16" fillId="0" borderId="0" applyFont="0" applyFill="0" applyBorder="0" applyAlignment="0" applyProtection="0"/>
    <xf numFmtId="3" fontId="42" fillId="0" borderId="0" applyProtection="0"/>
    <xf numFmtId="3" fontId="43" fillId="0" borderId="0" applyProtection="0"/>
    <xf numFmtId="3" fontId="44" fillId="0" borderId="0" applyProtection="0"/>
    <xf numFmtId="2" fontId="16" fillId="0" borderId="0" applyFont="0" applyFill="0" applyBorder="0" applyAlignment="0" applyProtection="0"/>
    <xf numFmtId="0" fontId="45" fillId="0" borderId="0" applyNumberFormat="0" applyFont="0" applyFill="0" applyAlignment="0" applyProtection="0"/>
    <xf numFmtId="0" fontId="45" fillId="0" borderId="0" applyNumberFormat="0" applyFon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3" fillId="0" borderId="0"/>
    <xf numFmtId="37" fontId="30" fillId="0" borderId="0"/>
    <xf numFmtId="0" fontId="16" fillId="0" borderId="0"/>
    <xf numFmtId="0" fontId="3" fillId="0" borderId="0"/>
    <xf numFmtId="0" fontId="30" fillId="0" borderId="0"/>
    <xf numFmtId="37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30" fillId="0" borderId="0"/>
    <xf numFmtId="0" fontId="16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30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363">
    <xf numFmtId="0" fontId="0" fillId="0" borderId="0" xfId="0"/>
    <xf numFmtId="3" fontId="0" fillId="0" borderId="0" xfId="0" applyNumberFormat="1"/>
    <xf numFmtId="0" fontId="1" fillId="0" borderId="0" xfId="0" applyFont="1"/>
    <xf numFmtId="3" fontId="1" fillId="0" borderId="0" xfId="0" applyNumberFormat="1" applyFont="1"/>
    <xf numFmtId="168" fontId="0" fillId="0" borderId="0" xfId="1" applyNumberFormat="1" applyFont="1"/>
    <xf numFmtId="168" fontId="0" fillId="0" borderId="0" xfId="0" applyNumberFormat="1"/>
    <xf numFmtId="0" fontId="0" fillId="0" borderId="0" xfId="0" applyAlignment="1">
      <alignment horizontal="right"/>
    </xf>
    <xf numFmtId="0" fontId="7" fillId="0" borderId="0" xfId="0" applyFont="1"/>
    <xf numFmtId="168" fontId="1" fillId="0" borderId="0" xfId="1" applyNumberFormat="1" applyFont="1"/>
    <xf numFmtId="168" fontId="1" fillId="0" borderId="0" xfId="1" applyNumberFormat="1" applyFont="1" applyAlignment="1">
      <alignment horizontal="right"/>
    </xf>
    <xf numFmtId="168" fontId="9" fillId="0" borderId="0" xfId="1" applyNumberFormat="1" applyFont="1"/>
    <xf numFmtId="168" fontId="1" fillId="0" borderId="1" xfId="1" applyNumberFormat="1" applyFont="1" applyBorder="1"/>
    <xf numFmtId="170" fontId="0" fillId="0" borderId="0" xfId="1" applyNumberFormat="1" applyFont="1"/>
    <xf numFmtId="43" fontId="0" fillId="0" borderId="0" xfId="1" applyFont="1"/>
    <xf numFmtId="0" fontId="12" fillId="0" borderId="0" xfId="0" applyFont="1"/>
    <xf numFmtId="37" fontId="13" fillId="0" borderId="0" xfId="0" applyNumberFormat="1" applyFont="1"/>
    <xf numFmtId="168" fontId="13" fillId="0" borderId="0" xfId="0" applyNumberFormat="1" applyFont="1"/>
    <xf numFmtId="0" fontId="0" fillId="0" borderId="0" xfId="0" applyAlignment="1">
      <alignment horizontal="center"/>
    </xf>
    <xf numFmtId="168" fontId="1" fillId="0" borderId="0" xfId="0" applyNumberFormat="1" applyFont="1"/>
    <xf numFmtId="43" fontId="0" fillId="0" borderId="0" xfId="0" applyNumberFormat="1"/>
    <xf numFmtId="166" fontId="0" fillId="0" borderId="0" xfId="2" applyNumberFormat="1" applyFont="1"/>
    <xf numFmtId="0" fontId="1" fillId="0" borderId="0" xfId="0" applyFont="1" applyAlignment="1">
      <alignment horizontal="center"/>
    </xf>
    <xf numFmtId="168" fontId="3" fillId="0" borderId="0" xfId="1" applyNumberFormat="1"/>
    <xf numFmtId="7" fontId="32" fillId="36" borderId="32" xfId="3" applyNumberFormat="1" applyFont="1" applyFill="1" applyBorder="1" applyAlignment="1" applyProtection="1">
      <alignment horizontal="center" vertical="center" wrapText="1"/>
      <protection locked="0"/>
    </xf>
    <xf numFmtId="7" fontId="32" fillId="36" borderId="33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34" xfId="0" applyFont="1" applyFill="1" applyBorder="1" applyAlignment="1" applyProtection="1">
      <alignment horizontal="center" vertical="center" wrapText="1"/>
      <protection locked="0"/>
    </xf>
    <xf numFmtId="0" fontId="0" fillId="0" borderId="35" xfId="0" applyBorder="1" applyAlignment="1" applyProtection="1">
      <alignment horizontal="left" vertical="center" indent="1"/>
      <protection locked="0"/>
    </xf>
    <xf numFmtId="0" fontId="0" fillId="0" borderId="36" xfId="0" applyBorder="1" applyAlignment="1" applyProtection="1">
      <alignment horizontal="center" vertical="center"/>
      <protection locked="0"/>
    </xf>
    <xf numFmtId="172" fontId="33" fillId="2" borderId="0" xfId="3" applyNumberFormat="1" applyFont="1" applyFill="1"/>
    <xf numFmtId="172" fontId="33" fillId="0" borderId="37" xfId="3" applyNumberFormat="1" applyFont="1" applyBorder="1" applyAlignment="1" applyProtection="1">
      <alignment horizontal="center"/>
      <protection locked="0"/>
    </xf>
    <xf numFmtId="172" fontId="3" fillId="2" borderId="38" xfId="3" applyNumberForma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left" vertical="center" indent="1"/>
      <protection locked="0"/>
    </xf>
    <xf numFmtId="0" fontId="34" fillId="2" borderId="15" xfId="3" applyNumberFormat="1" applyFont="1" applyFill="1" applyBorder="1" applyAlignment="1">
      <alignment horizontal="left"/>
    </xf>
    <xf numFmtId="168" fontId="35" fillId="2" borderId="39" xfId="1" applyNumberFormat="1" applyFont="1" applyFill="1" applyBorder="1" applyAlignment="1">
      <alignment horizontal="left" indent="3"/>
    </xf>
    <xf numFmtId="7" fontId="33" fillId="0" borderId="0" xfId="3" applyNumberFormat="1" applyFont="1" applyAlignment="1" applyProtection="1">
      <alignment horizontal="center"/>
      <protection locked="0"/>
    </xf>
    <xf numFmtId="10" fontId="3" fillId="0" borderId="0" xfId="2" applyNumberFormat="1" applyAlignment="1" applyProtection="1">
      <alignment horizontal="center"/>
      <protection locked="0"/>
    </xf>
    <xf numFmtId="0" fontId="34" fillId="37" borderId="32" xfId="3" applyNumberFormat="1" applyFont="1" applyFill="1" applyBorder="1" applyAlignment="1">
      <alignment horizontal="left" indent="2"/>
    </xf>
    <xf numFmtId="168" fontId="2" fillId="37" borderId="40" xfId="1" applyNumberFormat="1" applyFont="1" applyFill="1" applyBorder="1" applyAlignment="1">
      <alignment horizontal="left" indent="4"/>
    </xf>
    <xf numFmtId="0" fontId="2" fillId="38" borderId="37" xfId="3" applyNumberFormat="1" applyFont="1" applyFill="1" applyBorder="1" applyAlignment="1" applyProtection="1">
      <alignment horizontal="left" indent="5"/>
      <protection locked="0"/>
    </xf>
    <xf numFmtId="168" fontId="3" fillId="39" borderId="38" xfId="1" applyNumberFormat="1" applyFill="1" applyBorder="1" applyAlignment="1" applyProtection="1">
      <alignment horizontal="center" vertical="center"/>
      <protection locked="0"/>
    </xf>
    <xf numFmtId="168" fontId="16" fillId="3" borderId="0" xfId="4" applyNumberFormat="1" applyFill="1"/>
    <xf numFmtId="168" fontId="16" fillId="0" borderId="0" xfId="4" applyNumberFormat="1"/>
    <xf numFmtId="0" fontId="36" fillId="0" borderId="0" xfId="0" applyFont="1"/>
    <xf numFmtId="3" fontId="36" fillId="0" borderId="0" xfId="0" applyNumberFormat="1" applyFont="1"/>
    <xf numFmtId="0" fontId="37" fillId="0" borderId="0" xfId="0" applyFont="1"/>
    <xf numFmtId="3" fontId="37" fillId="0" borderId="0" xfId="0" applyNumberFormat="1" applyFont="1"/>
    <xf numFmtId="0" fontId="36" fillId="0" borderId="0" xfId="0" applyFont="1" applyAlignment="1" applyProtection="1">
      <alignment horizontal="left" vertical="center" indent="1"/>
      <protection locked="0"/>
    </xf>
    <xf numFmtId="0" fontId="0" fillId="0" borderId="13" xfId="0" applyBorder="1" applyAlignment="1">
      <alignment horizontal="right"/>
    </xf>
    <xf numFmtId="0" fontId="0" fillId="0" borderId="11" xfId="0" applyBorder="1" applyAlignment="1">
      <alignment horizontal="right"/>
    </xf>
    <xf numFmtId="0" fontId="0" fillId="0" borderId="17" xfId="0" applyBorder="1"/>
    <xf numFmtId="164" fontId="0" fillId="0" borderId="5" xfId="0" applyNumberFormat="1" applyBorder="1"/>
    <xf numFmtId="164" fontId="0" fillId="0" borderId="5" xfId="0" applyNumberFormat="1" applyBorder="1" applyAlignment="1">
      <alignment horizontal="right"/>
    </xf>
    <xf numFmtId="0" fontId="0" fillId="0" borderId="18" xfId="0" applyBorder="1"/>
    <xf numFmtId="164" fontId="0" fillId="0" borderId="0" xfId="0" applyNumberFormat="1"/>
    <xf numFmtId="164" fontId="0" fillId="0" borderId="0" xfId="0" applyNumberFormat="1" applyAlignment="1">
      <alignment horizontal="right"/>
    </xf>
    <xf numFmtId="0" fontId="0" fillId="0" borderId="19" xfId="0" applyBorder="1"/>
    <xf numFmtId="164" fontId="0" fillId="0" borderId="9" xfId="0" applyNumberFormat="1" applyBorder="1" applyAlignment="1">
      <alignment horizontal="right"/>
    </xf>
    <xf numFmtId="43" fontId="8" fillId="0" borderId="0" xfId="1" applyFont="1"/>
    <xf numFmtId="164" fontId="8" fillId="0" borderId="0" xfId="0" applyNumberFormat="1" applyFont="1" applyAlignment="1">
      <alignment horizontal="right"/>
    </xf>
    <xf numFmtId="165" fontId="0" fillId="0" borderId="0" xfId="0" applyNumberFormat="1" applyAlignment="1">
      <alignment horizontal="right"/>
    </xf>
    <xf numFmtId="0" fontId="14" fillId="0" borderId="0" xfId="0" applyFont="1"/>
    <xf numFmtId="0" fontId="15" fillId="0" borderId="0" xfId="0" applyFont="1"/>
    <xf numFmtId="168" fontId="36" fillId="0" borderId="0" xfId="0" applyNumberFormat="1" applyFont="1"/>
    <xf numFmtId="37" fontId="36" fillId="0" borderId="0" xfId="0" applyNumberFormat="1" applyFont="1"/>
    <xf numFmtId="0" fontId="40" fillId="0" borderId="0" xfId="0" applyFont="1"/>
    <xf numFmtId="168" fontId="3" fillId="3" borderId="0" xfId="1" applyNumberFormat="1" applyFill="1"/>
    <xf numFmtId="0" fontId="1" fillId="0" borderId="13" xfId="0" applyFont="1" applyBorder="1" applyAlignment="1">
      <alignment horizontal="right"/>
    </xf>
    <xf numFmtId="0" fontId="1" fillId="0" borderId="11" xfId="0" applyFont="1" applyBorder="1" applyAlignment="1">
      <alignment horizontal="right"/>
    </xf>
    <xf numFmtId="0" fontId="1" fillId="0" borderId="8" xfId="0" applyFont="1" applyBorder="1" applyAlignment="1">
      <alignment horizontal="right"/>
    </xf>
    <xf numFmtId="0" fontId="1" fillId="0" borderId="9" xfId="0" applyFont="1" applyBorder="1" applyAlignment="1">
      <alignment horizontal="right"/>
    </xf>
    <xf numFmtId="0" fontId="47" fillId="0" borderId="0" xfId="0" applyFont="1"/>
    <xf numFmtId="168" fontId="0" fillId="0" borderId="0" xfId="1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1" fillId="0" borderId="0" xfId="0" applyFont="1" applyAlignment="1">
      <alignment horizontal="right"/>
    </xf>
    <xf numFmtId="0" fontId="1" fillId="0" borderId="12" xfId="0" applyFont="1" applyBorder="1" applyAlignment="1">
      <alignment horizontal="right"/>
    </xf>
    <xf numFmtId="0" fontId="9" fillId="0" borderId="0" xfId="0" applyFont="1" applyAlignment="1">
      <alignment horizontal="left"/>
    </xf>
    <xf numFmtId="0" fontId="48" fillId="0" borderId="0" xfId="0" applyFont="1"/>
    <xf numFmtId="0" fontId="49" fillId="0" borderId="0" xfId="0" applyFont="1"/>
    <xf numFmtId="0" fontId="50" fillId="0" borderId="0" xfId="0" applyFont="1"/>
    <xf numFmtId="17" fontId="51" fillId="0" borderId="0" xfId="0" applyNumberFormat="1" applyFont="1" applyAlignment="1">
      <alignment horizontal="right"/>
    </xf>
    <xf numFmtId="0" fontId="51" fillId="0" borderId="0" xfId="0" applyFont="1"/>
    <xf numFmtId="3" fontId="49" fillId="0" borderId="0" xfId="0" applyNumberFormat="1" applyFont="1"/>
    <xf numFmtId="166" fontId="49" fillId="0" borderId="0" xfId="2" applyNumberFormat="1" applyFont="1"/>
    <xf numFmtId="3" fontId="49" fillId="0" borderId="1" xfId="0" applyNumberFormat="1" applyFont="1" applyBorder="1"/>
    <xf numFmtId="3" fontId="51" fillId="0" borderId="0" xfId="0" applyNumberFormat="1" applyFont="1"/>
    <xf numFmtId="166" fontId="50" fillId="0" borderId="0" xfId="2" applyNumberFormat="1" applyFont="1"/>
    <xf numFmtId="3" fontId="50" fillId="0" borderId="0" xfId="0" applyNumberFormat="1" applyFont="1"/>
    <xf numFmtId="168" fontId="52" fillId="0" borderId="0" xfId="1" applyNumberFormat="1" applyFont="1"/>
    <xf numFmtId="166" fontId="52" fillId="0" borderId="0" xfId="2" applyNumberFormat="1" applyFont="1"/>
    <xf numFmtId="3" fontId="4" fillId="0" borderId="0" xfId="0" applyNumberFormat="1" applyFont="1"/>
    <xf numFmtId="168" fontId="50" fillId="0" borderId="0" xfId="1" applyNumberFormat="1" applyFont="1"/>
    <xf numFmtId="171" fontId="50" fillId="0" borderId="0" xfId="0" applyNumberFormat="1" applyFont="1"/>
    <xf numFmtId="168" fontId="4" fillId="0" borderId="0" xfId="1" applyNumberFormat="1" applyFont="1"/>
    <xf numFmtId="164" fontId="50" fillId="0" borderId="0" xfId="0" applyNumberFormat="1" applyFont="1"/>
    <xf numFmtId="167" fontId="49" fillId="0" borderId="0" xfId="0" applyNumberFormat="1" applyFont="1"/>
    <xf numFmtId="167" fontId="50" fillId="0" borderId="0" xfId="0" applyNumberFormat="1" applyFont="1"/>
    <xf numFmtId="167" fontId="49" fillId="0" borderId="1" xfId="0" applyNumberFormat="1" applyFont="1" applyBorder="1"/>
    <xf numFmtId="167" fontId="50" fillId="0" borderId="1" xfId="0" applyNumberFormat="1" applyFont="1" applyBorder="1"/>
    <xf numFmtId="167" fontId="51" fillId="0" borderId="0" xfId="0" applyNumberFormat="1" applyFont="1"/>
    <xf numFmtId="172" fontId="52" fillId="0" borderId="0" xfId="3" applyNumberFormat="1" applyFont="1"/>
    <xf numFmtId="169" fontId="50" fillId="0" borderId="0" xfId="0" applyNumberFormat="1" applyFont="1"/>
    <xf numFmtId="169" fontId="49" fillId="0" borderId="0" xfId="0" applyNumberFormat="1" applyFont="1"/>
    <xf numFmtId="168" fontId="49" fillId="0" borderId="0" xfId="1" applyNumberFormat="1" applyFont="1"/>
    <xf numFmtId="167" fontId="53" fillId="0" borderId="0" xfId="0" applyNumberFormat="1" applyFont="1"/>
    <xf numFmtId="172" fontId="0" fillId="0" borderId="0" xfId="0" applyNumberFormat="1"/>
    <xf numFmtId="0" fontId="0" fillId="0" borderId="11" xfId="0" applyBorder="1"/>
    <xf numFmtId="0" fontId="0" fillId="0" borderId="12" xfId="0" applyBorder="1"/>
    <xf numFmtId="43" fontId="8" fillId="0" borderId="0" xfId="1" applyFont="1" applyAlignment="1">
      <alignment horizontal="center"/>
    </xf>
    <xf numFmtId="164" fontId="0" fillId="0" borderId="6" xfId="0" applyNumberFormat="1" applyBorder="1" applyAlignment="1">
      <alignment horizontal="right"/>
    </xf>
    <xf numFmtId="164" fontId="0" fillId="0" borderId="7" xfId="0" applyNumberFormat="1" applyBorder="1" applyAlignment="1">
      <alignment horizontal="right"/>
    </xf>
    <xf numFmtId="164" fontId="0" fillId="0" borderId="10" xfId="0" applyNumberFormat="1" applyBorder="1" applyAlignment="1">
      <alignment horizontal="right"/>
    </xf>
    <xf numFmtId="0" fontId="8" fillId="0" borderId="0" xfId="0" applyFont="1"/>
    <xf numFmtId="165" fontId="8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168" fontId="0" fillId="0" borderId="1" xfId="1" applyNumberFormat="1" applyFont="1" applyBorder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168" fontId="9" fillId="0" borderId="0" xfId="0" applyNumberFormat="1" applyFont="1" applyAlignment="1">
      <alignment horizontal="left"/>
    </xf>
    <xf numFmtId="0" fontId="51" fillId="0" borderId="0" xfId="0" applyFont="1" applyAlignment="1">
      <alignment horizontal="center"/>
    </xf>
    <xf numFmtId="168" fontId="51" fillId="0" borderId="0" xfId="1" applyNumberFormat="1" applyFont="1"/>
    <xf numFmtId="168" fontId="51" fillId="0" borderId="1" xfId="1" applyNumberFormat="1" applyFont="1" applyBorder="1"/>
    <xf numFmtId="0" fontId="1" fillId="0" borderId="1" xfId="0" applyFont="1" applyBorder="1" applyAlignment="1">
      <alignment horizontal="center"/>
    </xf>
    <xf numFmtId="171" fontId="9" fillId="0" borderId="14" xfId="0" applyNumberFormat="1" applyFont="1" applyBorder="1" applyAlignment="1">
      <alignment horizontal="center"/>
    </xf>
    <xf numFmtId="168" fontId="9" fillId="0" borderId="14" xfId="0" applyNumberFormat="1" applyFont="1" applyBorder="1" applyAlignment="1">
      <alignment horizontal="left"/>
    </xf>
    <xf numFmtId="168" fontId="9" fillId="0" borderId="14" xfId="0" applyNumberFormat="1" applyFont="1" applyBorder="1"/>
    <xf numFmtId="168" fontId="3" fillId="4" borderId="0" xfId="1" applyNumberFormat="1" applyFill="1"/>
    <xf numFmtId="173" fontId="1" fillId="0" borderId="0" xfId="1" applyNumberFormat="1" applyFont="1"/>
    <xf numFmtId="168" fontId="8" fillId="0" borderId="0" xfId="1" applyNumberFormat="1" applyFont="1"/>
    <xf numFmtId="168" fontId="8" fillId="0" borderId="1" xfId="1" applyNumberFormat="1" applyFont="1" applyBorder="1"/>
    <xf numFmtId="168" fontId="8" fillId="0" borderId="0" xfId="0" applyNumberFormat="1" applyFont="1"/>
    <xf numFmtId="174" fontId="0" fillId="0" borderId="0" xfId="3" applyNumberFormat="1" applyFont="1"/>
    <xf numFmtId="44" fontId="0" fillId="0" borderId="0" xfId="0" applyNumberFormat="1"/>
    <xf numFmtId="166" fontId="50" fillId="0" borderId="0" xfId="0" applyNumberFormat="1" applyFont="1"/>
    <xf numFmtId="3" fontId="53" fillId="0" borderId="0" xfId="0" applyNumberFormat="1" applyFont="1"/>
    <xf numFmtId="3" fontId="53" fillId="0" borderId="1" xfId="0" applyNumberFormat="1" applyFont="1" applyBorder="1"/>
    <xf numFmtId="166" fontId="57" fillId="0" borderId="0" xfId="2" applyNumberFormat="1" applyFont="1"/>
    <xf numFmtId="167" fontId="53" fillId="0" borderId="1" xfId="0" applyNumberFormat="1" applyFont="1" applyBorder="1"/>
    <xf numFmtId="172" fontId="57" fillId="0" borderId="0" xfId="3" applyNumberFormat="1" applyFont="1"/>
    <xf numFmtId="3" fontId="58" fillId="0" borderId="0" xfId="0" applyNumberFormat="1" applyFont="1"/>
    <xf numFmtId="166" fontId="9" fillId="0" borderId="0" xfId="2" applyNumberFormat="1" applyFont="1"/>
    <xf numFmtId="0" fontId="51" fillId="3" borderId="0" xfId="0" applyFont="1" applyFill="1"/>
    <xf numFmtId="0" fontId="1" fillId="0" borderId="2" xfId="0" applyFont="1" applyBorder="1" applyAlignment="1">
      <alignment horizontal="center"/>
    </xf>
    <xf numFmtId="168" fontId="0" fillId="0" borderId="20" xfId="1" applyNumberFormat="1" applyFont="1" applyBorder="1"/>
    <xf numFmtId="168" fontId="0" fillId="0" borderId="16" xfId="1" applyNumberFormat="1" applyFont="1" applyBorder="1"/>
    <xf numFmtId="168" fontId="0" fillId="0" borderId="20" xfId="0" applyNumberFormat="1" applyBorder="1"/>
    <xf numFmtId="0" fontId="0" fillId="0" borderId="20" xfId="0" applyBorder="1"/>
    <xf numFmtId="166" fontId="0" fillId="0" borderId="20" xfId="2" applyNumberFormat="1" applyFont="1" applyBorder="1"/>
    <xf numFmtId="1" fontId="9" fillId="0" borderId="14" xfId="0" applyNumberFormat="1" applyFont="1" applyBorder="1" applyAlignment="1">
      <alignment horizontal="center"/>
    </xf>
    <xf numFmtId="166" fontId="13" fillId="0" borderId="0" xfId="2" applyNumberFormat="1" applyFont="1" applyAlignment="1">
      <alignment horizontal="right"/>
    </xf>
    <xf numFmtId="0" fontId="0" fillId="3" borderId="0" xfId="0" applyFill="1"/>
    <xf numFmtId="168" fontId="0" fillId="3" borderId="0" xfId="1" applyNumberFormat="1" applyFont="1" applyFill="1"/>
    <xf numFmtId="3" fontId="13" fillId="0" borderId="0" xfId="0" applyNumberFormat="1" applyFont="1"/>
    <xf numFmtId="3" fontId="61" fillId="0" borderId="0" xfId="0" applyNumberFormat="1" applyFont="1"/>
    <xf numFmtId="0" fontId="62" fillId="0" borderId="0" xfId="0" applyFont="1"/>
    <xf numFmtId="0" fontId="63" fillId="0" borderId="0" xfId="0" applyFont="1"/>
    <xf numFmtId="168" fontId="35" fillId="2" borderId="20" xfId="1" applyNumberFormat="1" applyFont="1" applyFill="1" applyBorder="1" applyAlignment="1">
      <alignment horizontal="left" indent="3"/>
    </xf>
    <xf numFmtId="168" fontId="2" fillId="37" borderId="36" xfId="1" applyNumberFormat="1" applyFont="1" applyFill="1" applyBorder="1" applyAlignment="1">
      <alignment horizontal="left" indent="4"/>
    </xf>
    <xf numFmtId="167" fontId="50" fillId="3" borderId="0" xfId="0" applyNumberFormat="1" applyFont="1" applyFill="1"/>
    <xf numFmtId="167" fontId="53" fillId="3" borderId="0" xfId="0" applyNumberFormat="1" applyFont="1" applyFill="1"/>
    <xf numFmtId="173" fontId="0" fillId="0" borderId="0" xfId="0" applyNumberFormat="1"/>
    <xf numFmtId="168" fontId="0" fillId="3" borderId="20" xfId="0" applyNumberFormat="1" applyFill="1" applyBorder="1"/>
    <xf numFmtId="0" fontId="51" fillId="3" borderId="0" xfId="0" applyFont="1" applyFill="1" applyAlignment="1">
      <alignment horizontal="center"/>
    </xf>
    <xf numFmtId="172" fontId="2" fillId="0" borderId="37" xfId="3" applyNumberFormat="1" applyFont="1" applyBorder="1" applyAlignment="1" applyProtection="1">
      <alignment horizontal="center"/>
      <protection locked="0"/>
    </xf>
    <xf numFmtId="7" fontId="32" fillId="36" borderId="37" xfId="3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Alignment="1">
      <alignment horizontal="right"/>
    </xf>
    <xf numFmtId="168" fontId="58" fillId="0" borderId="0" xfId="0" applyNumberFormat="1" applyFont="1"/>
    <xf numFmtId="171" fontId="0" fillId="0" borderId="0" xfId="0" applyNumberFormat="1"/>
    <xf numFmtId="168" fontId="8" fillId="0" borderId="0" xfId="1" applyNumberFormat="1" applyFont="1" applyAlignment="1">
      <alignment horizontal="right"/>
    </xf>
    <xf numFmtId="9" fontId="8" fillId="0" borderId="0" xfId="2" applyFont="1"/>
    <xf numFmtId="164" fontId="8" fillId="0" borderId="0" xfId="0" applyNumberFormat="1" applyFont="1"/>
    <xf numFmtId="0" fontId="15" fillId="4" borderId="0" xfId="0" applyFont="1" applyFill="1" applyAlignment="1">
      <alignment horizontal="center"/>
    </xf>
    <xf numFmtId="0" fontId="64" fillId="0" borderId="0" xfId="0" applyFont="1"/>
    <xf numFmtId="0" fontId="66" fillId="0" borderId="0" xfId="0" applyFont="1" applyAlignment="1">
      <alignment horizontal="center"/>
    </xf>
    <xf numFmtId="0" fontId="67" fillId="40" borderId="15" xfId="0" applyFont="1" applyFill="1" applyBorder="1" applyAlignment="1">
      <alignment horizontal="center"/>
    </xf>
    <xf numFmtId="0" fontId="67" fillId="0" borderId="0" xfId="0" applyFont="1"/>
    <xf numFmtId="0" fontId="67" fillId="0" borderId="11" xfId="0" applyFont="1" applyBorder="1" applyAlignment="1">
      <alignment horizontal="right"/>
    </xf>
    <xf numFmtId="0" fontId="67" fillId="40" borderId="37" xfId="0" applyFont="1" applyFill="1" applyBorder="1" applyAlignment="1">
      <alignment horizontal="center"/>
    </xf>
    <xf numFmtId="168" fontId="67" fillId="0" borderId="0" xfId="1" applyNumberFormat="1" applyFont="1" applyAlignment="1">
      <alignment horizontal="right"/>
    </xf>
    <xf numFmtId="168" fontId="67" fillId="0" borderId="0" xfId="1" applyNumberFormat="1" applyFont="1"/>
    <xf numFmtId="37" fontId="66" fillId="0" borderId="0" xfId="1" applyNumberFormat="1" applyFont="1" applyAlignment="1">
      <alignment horizontal="center"/>
    </xf>
    <xf numFmtId="168" fontId="67" fillId="40" borderId="37" xfId="1" applyNumberFormat="1" applyFont="1" applyFill="1" applyBorder="1"/>
    <xf numFmtId="168" fontId="67" fillId="0" borderId="1" xfId="1" applyNumberFormat="1" applyFont="1" applyBorder="1"/>
    <xf numFmtId="168" fontId="67" fillId="40" borderId="34" xfId="1" applyNumberFormat="1" applyFont="1" applyFill="1" applyBorder="1"/>
    <xf numFmtId="168" fontId="64" fillId="0" borderId="0" xfId="1" applyNumberFormat="1" applyFont="1"/>
    <xf numFmtId="168" fontId="64" fillId="0" borderId="0" xfId="0" applyNumberFormat="1" applyFont="1"/>
    <xf numFmtId="0" fontId="64" fillId="40" borderId="37" xfId="0" applyFont="1" applyFill="1" applyBorder="1"/>
    <xf numFmtId="173" fontId="67" fillId="0" borderId="0" xfId="1" applyNumberFormat="1" applyFont="1"/>
    <xf numFmtId="0" fontId="68" fillId="0" borderId="0" xfId="0" applyFont="1"/>
    <xf numFmtId="0" fontId="69" fillId="0" borderId="0" xfId="0" applyFont="1"/>
    <xf numFmtId="0" fontId="66" fillId="40" borderId="37" xfId="0" applyFont="1" applyFill="1" applyBorder="1"/>
    <xf numFmtId="0" fontId="70" fillId="0" borderId="0" xfId="0" applyFont="1"/>
    <xf numFmtId="168" fontId="64" fillId="40" borderId="37" xfId="1" applyNumberFormat="1" applyFont="1" applyFill="1" applyBorder="1"/>
    <xf numFmtId="0" fontId="66" fillId="0" borderId="0" xfId="0" applyFont="1"/>
    <xf numFmtId="168" fontId="64" fillId="4" borderId="0" xfId="1" applyNumberFormat="1" applyFont="1" applyFill="1"/>
    <xf numFmtId="168" fontId="64" fillId="40" borderId="34" xfId="1" applyNumberFormat="1" applyFont="1" applyFill="1" applyBorder="1"/>
    <xf numFmtId="0" fontId="71" fillId="0" borderId="0" xfId="0" applyFont="1"/>
    <xf numFmtId="0" fontId="72" fillId="0" borderId="0" xfId="0" applyFont="1"/>
    <xf numFmtId="0" fontId="56" fillId="2" borderId="0" xfId="0" applyFont="1" applyFill="1" applyAlignment="1">
      <alignment horizontal="center"/>
    </xf>
    <xf numFmtId="168" fontId="15" fillId="4" borderId="0" xfId="1" applyNumberFormat="1" applyFont="1" applyFill="1" applyAlignment="1">
      <alignment horizontal="center"/>
    </xf>
    <xf numFmtId="0" fontId="46" fillId="4" borderId="0" xfId="0" applyFont="1" applyFill="1" applyAlignment="1">
      <alignment horizontal="center"/>
    </xf>
    <xf numFmtId="168" fontId="51" fillId="0" borderId="0" xfId="0" applyNumberFormat="1" applyFont="1"/>
    <xf numFmtId="43" fontId="1" fillId="0" borderId="0" xfId="1" applyFont="1"/>
    <xf numFmtId="168" fontId="7" fillId="0" borderId="0" xfId="0" applyNumberFormat="1" applyFont="1"/>
    <xf numFmtId="168" fontId="8" fillId="0" borderId="20" xfId="1" applyNumberFormat="1" applyFont="1" applyBorder="1"/>
    <xf numFmtId="168" fontId="2" fillId="0" borderId="0" xfId="0" applyNumberFormat="1" applyFont="1"/>
    <xf numFmtId="168" fontId="2" fillId="0" borderId="20" xfId="0" applyNumberFormat="1" applyFont="1" applyBorder="1"/>
    <xf numFmtId="175" fontId="0" fillId="0" borderId="0" xfId="0" applyNumberFormat="1"/>
    <xf numFmtId="0" fontId="67" fillId="0" borderId="13" xfId="0" applyFont="1" applyBorder="1" applyAlignment="1">
      <alignment horizontal="right"/>
    </xf>
    <xf numFmtId="0" fontId="1" fillId="3" borderId="0" xfId="0" applyFont="1" applyFill="1" applyAlignment="1">
      <alignment horizontal="left"/>
    </xf>
    <xf numFmtId="3" fontId="0" fillId="0" borderId="0" xfId="0" applyNumberFormat="1" applyAlignment="1">
      <alignment horizontal="right"/>
    </xf>
    <xf numFmtId="3" fontId="0" fillId="0" borderId="21" xfId="0" applyNumberFormat="1" applyBorder="1"/>
    <xf numFmtId="0" fontId="73" fillId="0" borderId="0" xfId="0" quotePrefix="1" applyFont="1"/>
    <xf numFmtId="0" fontId="74" fillId="0" borderId="0" xfId="0" quotePrefix="1" applyFont="1"/>
    <xf numFmtId="0" fontId="0" fillId="41" borderId="0" xfId="0" applyFill="1"/>
    <xf numFmtId="0" fontId="1" fillId="41" borderId="0" xfId="0" applyFont="1" applyFill="1"/>
    <xf numFmtId="0" fontId="73" fillId="41" borderId="0" xfId="0" quotePrefix="1" applyFont="1" applyFill="1"/>
    <xf numFmtId="168" fontId="0" fillId="41" borderId="0" xfId="1" applyNumberFormat="1" applyFont="1" applyFill="1"/>
    <xf numFmtId="168" fontId="0" fillId="41" borderId="0" xfId="0" applyNumberFormat="1" applyFill="1"/>
    <xf numFmtId="0" fontId="37" fillId="41" borderId="0" xfId="0" applyFont="1" applyFill="1"/>
    <xf numFmtId="168" fontId="73" fillId="0" borderId="0" xfId="1" quotePrefix="1" applyNumberFormat="1" applyFont="1"/>
    <xf numFmtId="168" fontId="73" fillId="0" borderId="0" xfId="0" quotePrefix="1" applyNumberFormat="1" applyFont="1"/>
    <xf numFmtId="0" fontId="76" fillId="0" borderId="0" xfId="0" quotePrefix="1" applyFont="1"/>
    <xf numFmtId="0" fontId="76" fillId="0" borderId="1" xfId="0" quotePrefix="1" applyFont="1" applyBorder="1" applyAlignment="1">
      <alignment horizontal="center"/>
    </xf>
    <xf numFmtId="0" fontId="8" fillId="0" borderId="0" xfId="0" applyFont="1" applyAlignment="1">
      <alignment horizontal="center"/>
    </xf>
    <xf numFmtId="168" fontId="9" fillId="0" borderId="14" xfId="0" applyNumberFormat="1" applyFont="1" applyBorder="1" applyAlignment="1">
      <alignment horizontal="center"/>
    </xf>
    <xf numFmtId="168" fontId="0" fillId="0" borderId="0" xfId="1" applyNumberFormat="1" applyFont="1" applyFill="1"/>
    <xf numFmtId="0" fontId="9" fillId="0" borderId="0" xfId="0" applyFont="1"/>
    <xf numFmtId="168" fontId="3" fillId="0" borderId="0" xfId="1" applyNumberFormat="1" applyFill="1"/>
    <xf numFmtId="168" fontId="9" fillId="0" borderId="0" xfId="1" applyNumberFormat="1" applyFont="1" applyFill="1"/>
    <xf numFmtId="166" fontId="0" fillId="0" borderId="0" xfId="2" applyNumberFormat="1" applyFont="1" applyFill="1"/>
    <xf numFmtId="168" fontId="3" fillId="0" borderId="0" xfId="1" applyNumberFormat="1" applyFont="1"/>
    <xf numFmtId="168" fontId="3" fillId="39" borderId="41" xfId="1" applyNumberFormat="1" applyFill="1" applyBorder="1" applyAlignment="1" applyProtection="1">
      <alignment horizontal="center" vertical="center"/>
      <protection locked="0"/>
    </xf>
    <xf numFmtId="0" fontId="2" fillId="0" borderId="37" xfId="3" applyNumberFormat="1" applyFont="1" applyFill="1" applyBorder="1" applyAlignment="1" applyProtection="1">
      <alignment horizontal="left" indent="5"/>
      <protection locked="0"/>
    </xf>
    <xf numFmtId="0" fontId="65" fillId="4" borderId="0" xfId="0" applyFont="1" applyFill="1" applyAlignment="1">
      <alignment horizontal="center"/>
    </xf>
    <xf numFmtId="168" fontId="3" fillId="0" borderId="0" xfId="1" applyNumberFormat="1" applyFont="1" applyAlignment="1">
      <alignment horizontal="left"/>
    </xf>
    <xf numFmtId="168" fontId="1" fillId="0" borderId="0" xfId="1" applyNumberFormat="1" applyFont="1" applyFill="1"/>
    <xf numFmtId="168" fontId="1" fillId="0" borderId="1" xfId="1" applyNumberFormat="1" applyFont="1" applyFill="1" applyBorder="1"/>
    <xf numFmtId="0" fontId="2" fillId="0" borderId="0" xfId="0" applyFont="1"/>
    <xf numFmtId="168" fontId="2" fillId="0" borderId="0" xfId="1" applyNumberFormat="1" applyFont="1"/>
    <xf numFmtId="166" fontId="2" fillId="0" borderId="0" xfId="2" applyNumberFormat="1" applyFont="1"/>
    <xf numFmtId="0" fontId="11" fillId="0" borderId="0" xfId="0" applyFont="1"/>
    <xf numFmtId="168" fontId="11" fillId="0" borderId="0" xfId="0" applyNumberFormat="1" applyFont="1"/>
    <xf numFmtId="168" fontId="11" fillId="0" borderId="0" xfId="1" applyNumberFormat="1" applyFont="1"/>
    <xf numFmtId="0" fontId="2" fillId="0" borderId="0" xfId="0" applyFont="1" applyAlignment="1">
      <alignment horizontal="right"/>
    </xf>
    <xf numFmtId="166" fontId="9" fillId="0" borderId="0" xfId="2" applyNumberFormat="1" applyFont="1" applyFill="1"/>
    <xf numFmtId="168" fontId="64" fillId="0" borderId="0" xfId="1" applyNumberFormat="1" applyFont="1" applyFill="1"/>
    <xf numFmtId="168" fontId="67" fillId="0" borderId="0" xfId="1" applyNumberFormat="1" applyFont="1" applyFill="1"/>
    <xf numFmtId="168" fontId="67" fillId="0" borderId="1" xfId="1" applyNumberFormat="1" applyFont="1" applyFill="1" applyBorder="1"/>
    <xf numFmtId="173" fontId="67" fillId="0" borderId="0" xfId="1" applyNumberFormat="1" applyFont="1" applyFill="1"/>
    <xf numFmtId="173" fontId="1" fillId="0" borderId="0" xfId="1" applyNumberFormat="1" applyFont="1" applyFill="1"/>
    <xf numFmtId="0" fontId="0" fillId="4" borderId="0" xfId="0" applyFill="1"/>
    <xf numFmtId="0" fontId="0" fillId="4" borderId="9" xfId="0" applyFill="1" applyBorder="1"/>
    <xf numFmtId="0" fontId="1" fillId="0" borderId="11" xfId="0" applyFont="1" applyBorder="1"/>
    <xf numFmtId="168" fontId="77" fillId="0" borderId="0" xfId="4" applyNumberFormat="1" applyFont="1"/>
    <xf numFmtId="0" fontId="0" fillId="42" borderId="0" xfId="0" applyFill="1"/>
    <xf numFmtId="168" fontId="0" fillId="42" borderId="0" xfId="0" applyNumberFormat="1" applyFill="1"/>
    <xf numFmtId="0" fontId="0" fillId="42" borderId="0" xfId="0" applyFill="1" applyAlignment="1">
      <alignment horizontal="right"/>
    </xf>
    <xf numFmtId="0" fontId="49" fillId="38" borderId="0" xfId="0" applyFont="1" applyFill="1"/>
    <xf numFmtId="0" fontId="50" fillId="38" borderId="13" xfId="0" applyFont="1" applyFill="1" applyBorder="1" applyAlignment="1">
      <alignment horizontal="center" wrapText="1"/>
    </xf>
    <xf numFmtId="0" fontId="50" fillId="38" borderId="42" xfId="0" applyFont="1" applyFill="1" applyBorder="1" applyAlignment="1">
      <alignment horizontal="center" wrapText="1"/>
    </xf>
    <xf numFmtId="0" fontId="50" fillId="38" borderId="12" xfId="0" applyFont="1" applyFill="1" applyBorder="1" applyAlignment="1">
      <alignment horizontal="center" wrapText="1"/>
    </xf>
    <xf numFmtId="0" fontId="49" fillId="38" borderId="0" xfId="0" applyFont="1" applyFill="1" applyAlignment="1">
      <alignment horizontal="right"/>
    </xf>
    <xf numFmtId="3" fontId="49" fillId="38" borderId="17" xfId="0" applyNumberFormat="1" applyFont="1" applyFill="1" applyBorder="1" applyAlignment="1">
      <alignment horizontal="center"/>
    </xf>
    <xf numFmtId="167" fontId="49" fillId="38" borderId="17" xfId="0" applyNumberFormat="1" applyFont="1" applyFill="1" applyBorder="1" applyAlignment="1">
      <alignment horizontal="center"/>
    </xf>
    <xf numFmtId="0" fontId="49" fillId="38" borderId="6" xfId="0" applyFont="1" applyFill="1" applyBorder="1"/>
    <xf numFmtId="3" fontId="49" fillId="38" borderId="18" xfId="0" applyNumberFormat="1" applyFont="1" applyFill="1" applyBorder="1" applyAlignment="1">
      <alignment horizontal="center"/>
    </xf>
    <xf numFmtId="167" fontId="49" fillId="38" borderId="18" xfId="0" applyNumberFormat="1" applyFont="1" applyFill="1" applyBorder="1" applyAlignment="1">
      <alignment horizontal="center"/>
    </xf>
    <xf numFmtId="0" fontId="49" fillId="38" borderId="7" xfId="0" applyFont="1" applyFill="1" applyBorder="1"/>
    <xf numFmtId="0" fontId="50" fillId="38" borderId="0" xfId="0" applyFont="1" applyFill="1"/>
    <xf numFmtId="3" fontId="51" fillId="38" borderId="43" xfId="0" applyNumberFormat="1" applyFont="1" applyFill="1" applyBorder="1" applyAlignment="1">
      <alignment horizontal="center"/>
    </xf>
    <xf numFmtId="3" fontId="51" fillId="38" borderId="45" xfId="0" applyNumberFormat="1" applyFont="1" applyFill="1" applyBorder="1" applyAlignment="1">
      <alignment horizontal="center"/>
    </xf>
    <xf numFmtId="167" fontId="51" fillId="38" borderId="45" xfId="0" applyNumberFormat="1" applyFont="1" applyFill="1" applyBorder="1" applyAlignment="1">
      <alignment horizontal="center"/>
    </xf>
    <xf numFmtId="3" fontId="51" fillId="38" borderId="44" xfId="0" applyNumberFormat="1" applyFont="1" applyFill="1" applyBorder="1"/>
    <xf numFmtId="168" fontId="3" fillId="0" borderId="0" xfId="1" applyNumberFormat="1" applyFont="1" applyFill="1"/>
    <xf numFmtId="43" fontId="50" fillId="0" borderId="0" xfId="1" applyFont="1"/>
    <xf numFmtId="167" fontId="49" fillId="43" borderId="0" xfId="0" applyNumberFormat="1" applyFont="1" applyFill="1"/>
    <xf numFmtId="0" fontId="0" fillId="43" borderId="0" xfId="0" applyFill="1"/>
    <xf numFmtId="168" fontId="3" fillId="43" borderId="0" xfId="1" applyNumberFormat="1" applyFill="1"/>
    <xf numFmtId="17" fontId="79" fillId="44" borderId="46" xfId="1" quotePrefix="1" applyNumberFormat="1" applyFont="1" applyFill="1" applyBorder="1" applyAlignment="1" applyProtection="1">
      <alignment horizontal="left" vertical="center"/>
      <protection locked="0"/>
    </xf>
    <xf numFmtId="43" fontId="79" fillId="44" borderId="46" xfId="1" quotePrefix="1" applyFont="1" applyFill="1" applyBorder="1" applyAlignment="1" applyProtection="1">
      <alignment horizontal="left" vertical="center"/>
      <protection locked="0"/>
    </xf>
    <xf numFmtId="43" fontId="79" fillId="44" borderId="47" xfId="1" quotePrefix="1" applyFont="1" applyFill="1" applyBorder="1" applyAlignment="1" applyProtection="1">
      <alignment horizontal="left" vertical="center"/>
      <protection locked="0"/>
    </xf>
    <xf numFmtId="43" fontId="80" fillId="0" borderId="37" xfId="1" quotePrefix="1" applyFont="1" applyFill="1" applyBorder="1" applyAlignment="1" applyProtection="1">
      <alignment horizontal="left" vertical="center"/>
      <protection locked="0"/>
    </xf>
    <xf numFmtId="43" fontId="80" fillId="0" borderId="20" xfId="1" quotePrefix="1" applyFont="1" applyFill="1" applyBorder="1" applyAlignment="1" applyProtection="1">
      <alignment horizontal="left" vertical="center"/>
      <protection locked="0"/>
    </xf>
    <xf numFmtId="43" fontId="81" fillId="0" borderId="0" xfId="1" applyFont="1"/>
    <xf numFmtId="43" fontId="81" fillId="0" borderId="0" xfId="1" applyFont="1" applyFill="1"/>
    <xf numFmtId="43" fontId="50" fillId="0" borderId="0" xfId="0" applyNumberFormat="1" applyFont="1"/>
    <xf numFmtId="166" fontId="0" fillId="3" borderId="0" xfId="2" applyNumberFormat="1" applyFont="1" applyFill="1"/>
    <xf numFmtId="166" fontId="50" fillId="3" borderId="0" xfId="2" applyNumberFormat="1" applyFont="1" applyFill="1"/>
    <xf numFmtId="170" fontId="77" fillId="3" borderId="0" xfId="4" applyNumberFormat="1" applyFont="1" applyFill="1"/>
    <xf numFmtId="43" fontId="77" fillId="3" borderId="0" xfId="4" applyNumberFormat="1" applyFont="1" applyFill="1"/>
    <xf numFmtId="167" fontId="51" fillId="3" borderId="0" xfId="0" applyNumberFormat="1" applyFont="1" applyFill="1"/>
    <xf numFmtId="172" fontId="33" fillId="3" borderId="37" xfId="3" applyNumberFormat="1" applyFont="1" applyFill="1" applyBorder="1" applyAlignment="1" applyProtection="1">
      <alignment horizontal="center"/>
      <protection locked="0"/>
    </xf>
    <xf numFmtId="172" fontId="33" fillId="45" borderId="37" xfId="3" applyNumberFormat="1" applyFont="1" applyFill="1" applyBorder="1" applyAlignment="1" applyProtection="1">
      <alignment horizontal="center"/>
      <protection locked="0"/>
    </xf>
    <xf numFmtId="0" fontId="0" fillId="3" borderId="35" xfId="0" applyFill="1" applyBorder="1" applyAlignment="1" applyProtection="1">
      <alignment horizontal="left" vertical="center" indent="1"/>
      <protection locked="0"/>
    </xf>
    <xf numFmtId="0" fontId="0" fillId="3" borderId="36" xfId="0" applyFill="1" applyBorder="1" applyAlignment="1" applyProtection="1">
      <alignment horizontal="center" vertical="center"/>
      <protection locked="0"/>
    </xf>
    <xf numFmtId="172" fontId="3" fillId="3" borderId="38" xfId="3" applyNumberFormat="1" applyFill="1" applyBorder="1" applyAlignment="1" applyProtection="1">
      <alignment horizontal="center" vertical="center"/>
      <protection locked="0"/>
    </xf>
    <xf numFmtId="43" fontId="0" fillId="3" borderId="0" xfId="1" applyFont="1" applyFill="1"/>
    <xf numFmtId="172" fontId="0" fillId="3" borderId="0" xfId="0" applyNumberFormat="1" applyFill="1"/>
    <xf numFmtId="0" fontId="53" fillId="0" borderId="0" xfId="0" applyFont="1"/>
    <xf numFmtId="172" fontId="49" fillId="0" borderId="0" xfId="3" applyNumberFormat="1" applyFont="1"/>
    <xf numFmtId="43" fontId="82" fillId="44" borderId="46" xfId="1" quotePrefix="1" applyFont="1" applyFill="1" applyBorder="1" applyAlignment="1" applyProtection="1">
      <alignment horizontal="left" vertical="center"/>
      <protection locked="0"/>
    </xf>
    <xf numFmtId="43" fontId="83" fillId="0" borderId="37" xfId="1" quotePrefix="1" applyFont="1" applyFill="1" applyBorder="1" applyAlignment="1" applyProtection="1">
      <alignment horizontal="left" vertical="center"/>
      <protection locked="0"/>
    </xf>
    <xf numFmtId="43" fontId="49" fillId="0" borderId="0" xfId="1" applyFont="1"/>
    <xf numFmtId="43" fontId="49" fillId="0" borderId="0" xfId="0" applyNumberFormat="1" applyFont="1"/>
    <xf numFmtId="168" fontId="0" fillId="3" borderId="20" xfId="1" applyNumberFormat="1" applyFont="1" applyFill="1" applyBorder="1"/>
    <xf numFmtId="168" fontId="0" fillId="3" borderId="16" xfId="1" applyNumberFormat="1" applyFont="1" applyFill="1" applyBorder="1"/>
    <xf numFmtId="168" fontId="2" fillId="3" borderId="20" xfId="0" applyNumberFormat="1" applyFont="1" applyFill="1" applyBorder="1"/>
    <xf numFmtId="168" fontId="50" fillId="0" borderId="0" xfId="0" applyNumberFormat="1" applyFont="1"/>
    <xf numFmtId="168" fontId="3" fillId="46" borderId="0" xfId="1" applyNumberFormat="1" applyFill="1"/>
    <xf numFmtId="168" fontId="1" fillId="42" borderId="0" xfId="1" applyNumberFormat="1" applyFont="1" applyFill="1"/>
    <xf numFmtId="167" fontId="49" fillId="42" borderId="0" xfId="0" applyNumberFormat="1" applyFont="1" applyFill="1"/>
    <xf numFmtId="10" fontId="1" fillId="0" borderId="0" xfId="2" applyNumberFormat="1" applyFont="1"/>
    <xf numFmtId="168" fontId="16" fillId="47" borderId="0" xfId="4" applyNumberFormat="1" applyFill="1"/>
    <xf numFmtId="168" fontId="16" fillId="48" borderId="0" xfId="4" applyNumberFormat="1" applyFill="1"/>
    <xf numFmtId="168" fontId="3" fillId="48" borderId="0" xfId="1" applyNumberFormat="1" applyFill="1"/>
    <xf numFmtId="168" fontId="0" fillId="48" borderId="0" xfId="0" applyNumberFormat="1" applyFill="1"/>
    <xf numFmtId="0" fontId="0" fillId="48" borderId="0" xfId="0" applyFill="1"/>
    <xf numFmtId="168" fontId="0" fillId="48" borderId="0" xfId="1" applyNumberFormat="1" applyFont="1" applyFill="1"/>
    <xf numFmtId="0" fontId="58" fillId="0" borderId="0" xfId="0" applyFont="1"/>
    <xf numFmtId="168" fontId="16" fillId="49" borderId="0" xfId="4" applyNumberFormat="1" applyFill="1"/>
    <xf numFmtId="168" fontId="3" fillId="49" borderId="0" xfId="1" applyNumberFormat="1" applyFill="1"/>
    <xf numFmtId="0" fontId="1" fillId="3" borderId="11" xfId="0" applyFont="1" applyFill="1" applyBorder="1" applyAlignment="1">
      <alignment horizontal="right"/>
    </xf>
    <xf numFmtId="168" fontId="1" fillId="3" borderId="0" xfId="1" applyNumberFormat="1" applyFont="1" applyFill="1"/>
    <xf numFmtId="168" fontId="1" fillId="3" borderId="1" xfId="1" applyNumberFormat="1" applyFont="1" applyFill="1" applyBorder="1"/>
    <xf numFmtId="168" fontId="0" fillId="3" borderId="0" xfId="0" applyNumberFormat="1" applyFill="1"/>
    <xf numFmtId="173" fontId="1" fillId="3" borderId="0" xfId="1" applyNumberFormat="1" applyFont="1" applyFill="1"/>
    <xf numFmtId="0" fontId="1" fillId="3" borderId="9" xfId="0" applyFont="1" applyFill="1" applyBorder="1" applyAlignment="1">
      <alignment horizontal="right"/>
    </xf>
    <xf numFmtId="168" fontId="51" fillId="3" borderId="0" xfId="1" applyNumberFormat="1" applyFont="1" applyFill="1"/>
    <xf numFmtId="3" fontId="0" fillId="3" borderId="0" xfId="0" applyNumberFormat="1" applyFill="1"/>
    <xf numFmtId="37" fontId="13" fillId="3" borderId="0" xfId="0" applyNumberFormat="1" applyFont="1" applyFill="1"/>
    <xf numFmtId="37" fontId="36" fillId="3" borderId="0" xfId="0" applyNumberFormat="1" applyFont="1" applyFill="1"/>
    <xf numFmtId="168" fontId="1" fillId="3" borderId="0" xfId="0" applyNumberFormat="1" applyFont="1" applyFill="1"/>
    <xf numFmtId="168" fontId="58" fillId="3" borderId="0" xfId="0" applyNumberFormat="1" applyFont="1" applyFill="1"/>
    <xf numFmtId="0" fontId="1" fillId="3" borderId="1" xfId="0" applyFont="1" applyFill="1" applyBorder="1" applyAlignment="1">
      <alignment horizontal="center"/>
    </xf>
    <xf numFmtId="168" fontId="0" fillId="3" borderId="1" xfId="1" applyNumberFormat="1" applyFont="1" applyFill="1" applyBorder="1"/>
    <xf numFmtId="168" fontId="8" fillId="3" borderId="0" xfId="1" applyNumberFormat="1" applyFont="1" applyFill="1"/>
    <xf numFmtId="168" fontId="8" fillId="3" borderId="0" xfId="0" applyNumberFormat="1" applyFont="1" applyFill="1"/>
    <xf numFmtId="3" fontId="0" fillId="3" borderId="0" xfId="0" applyNumberFormat="1" applyFill="1" applyAlignment="1">
      <alignment horizontal="right"/>
    </xf>
    <xf numFmtId="3" fontId="0" fillId="3" borderId="21" xfId="0" applyNumberFormat="1" applyFill="1" applyBorder="1"/>
    <xf numFmtId="0" fontId="78" fillId="38" borderId="13" xfId="0" applyFont="1" applyFill="1" applyBorder="1" applyAlignment="1">
      <alignment horizontal="center"/>
    </xf>
    <xf numFmtId="0" fontId="78" fillId="38" borderId="11" xfId="0" applyFont="1" applyFill="1" applyBorder="1" applyAlignment="1">
      <alignment horizontal="center"/>
    </xf>
    <xf numFmtId="0" fontId="78" fillId="38" borderId="12" xfId="0" applyFont="1" applyFill="1" applyBorder="1" applyAlignment="1">
      <alignment horizontal="center"/>
    </xf>
    <xf numFmtId="0" fontId="15" fillId="4" borderId="20" xfId="0" applyFont="1" applyFill="1" applyBorder="1" applyAlignment="1">
      <alignment horizontal="center"/>
    </xf>
    <xf numFmtId="0" fontId="15" fillId="4" borderId="0" xfId="0" applyFont="1" applyFill="1" applyAlignment="1">
      <alignment horizontal="center"/>
    </xf>
    <xf numFmtId="0" fontId="15" fillId="4" borderId="13" xfId="0" applyFont="1" applyFill="1" applyBorder="1" applyAlignment="1">
      <alignment horizontal="center"/>
    </xf>
    <xf numFmtId="0" fontId="15" fillId="4" borderId="11" xfId="0" applyFont="1" applyFill="1" applyBorder="1" applyAlignment="1">
      <alignment horizontal="center"/>
    </xf>
    <xf numFmtId="0" fontId="15" fillId="4" borderId="12" xfId="0" applyFont="1" applyFill="1" applyBorder="1" applyAlignment="1">
      <alignment horizontal="center"/>
    </xf>
    <xf numFmtId="168" fontId="15" fillId="4" borderId="13" xfId="1" applyNumberFormat="1" applyFont="1" applyFill="1" applyBorder="1" applyAlignment="1">
      <alignment horizontal="center"/>
    </xf>
    <xf numFmtId="168" fontId="15" fillId="4" borderId="11" xfId="1" applyNumberFormat="1" applyFont="1" applyFill="1" applyBorder="1" applyAlignment="1">
      <alignment horizontal="center"/>
    </xf>
    <xf numFmtId="0" fontId="56" fillId="2" borderId="2" xfId="0" applyFont="1" applyFill="1" applyBorder="1" applyAlignment="1">
      <alignment horizontal="center"/>
    </xf>
    <xf numFmtId="0" fontId="56" fillId="2" borderId="3" xfId="0" applyFont="1" applyFill="1" applyBorder="1" applyAlignment="1">
      <alignment horizontal="center"/>
    </xf>
    <xf numFmtId="0" fontId="56" fillId="2" borderId="4" xfId="0" applyFont="1" applyFill="1" applyBorder="1" applyAlignment="1">
      <alignment horizontal="center"/>
    </xf>
    <xf numFmtId="168" fontId="15" fillId="4" borderId="12" xfId="1" applyNumberFormat="1" applyFont="1" applyFill="1" applyBorder="1" applyAlignment="1">
      <alignment horizontal="center"/>
    </xf>
    <xf numFmtId="0" fontId="46" fillId="4" borderId="13" xfId="0" applyFont="1" applyFill="1" applyBorder="1" applyAlignment="1">
      <alignment horizontal="center"/>
    </xf>
    <xf numFmtId="0" fontId="65" fillId="4" borderId="11" xfId="0" applyFont="1" applyFill="1" applyBorder="1" applyAlignment="1">
      <alignment horizontal="center"/>
    </xf>
    <xf numFmtId="0" fontId="46" fillId="4" borderId="8" xfId="0" applyFont="1" applyFill="1" applyBorder="1" applyAlignment="1">
      <alignment horizontal="center"/>
    </xf>
    <xf numFmtId="0" fontId="46" fillId="4" borderId="9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46" fillId="4" borderId="11" xfId="0" applyFont="1" applyFill="1" applyBorder="1" applyAlignment="1">
      <alignment horizontal="center"/>
    </xf>
    <xf numFmtId="0" fontId="46" fillId="4" borderId="12" xfId="0" applyFont="1" applyFill="1" applyBorder="1" applyAlignment="1">
      <alignment horizontal="center"/>
    </xf>
    <xf numFmtId="0" fontId="31" fillId="36" borderId="20" xfId="0" applyFont="1" applyFill="1" applyBorder="1" applyAlignment="1" applyProtection="1">
      <alignment horizontal="center"/>
      <protection locked="0"/>
    </xf>
    <xf numFmtId="0" fontId="31" fillId="36" borderId="22" xfId="0" applyFont="1" applyFill="1" applyBorder="1" applyAlignment="1" applyProtection="1">
      <alignment horizontal="center"/>
      <protection locked="0"/>
    </xf>
  </cellXfs>
  <cellStyles count="512">
    <cellStyle name="20% - Accent1" xfId="23" builtinId="30" customBuiltin="1"/>
    <cellStyle name="20% - Accent2" xfId="27" builtinId="34" customBuiltin="1"/>
    <cellStyle name="20% - Accent3" xfId="31" builtinId="38" customBuiltin="1"/>
    <cellStyle name="20% - Accent4" xfId="35" builtinId="42" customBuiltin="1"/>
    <cellStyle name="20% - Accent5" xfId="39" builtinId="46" customBuiltin="1"/>
    <cellStyle name="20% - Accent6" xfId="43" builtinId="50" customBuiltin="1"/>
    <cellStyle name="40% - Accent1" xfId="24" builtinId="31" customBuiltin="1"/>
    <cellStyle name="40% - Accent1 2" xfId="57" xr:uid="{00000000-0005-0000-0000-000007000000}"/>
    <cellStyle name="40% - Accent1 2 2" xfId="58" xr:uid="{00000000-0005-0000-0000-000008000000}"/>
    <cellStyle name="40% - Accent1 2 2 2" xfId="59" xr:uid="{00000000-0005-0000-0000-000009000000}"/>
    <cellStyle name="40% - Accent1 2 2 2 2" xfId="60" xr:uid="{00000000-0005-0000-0000-00000A000000}"/>
    <cellStyle name="40% - Accent1 2 2 2 3" xfId="61" xr:uid="{00000000-0005-0000-0000-00000B000000}"/>
    <cellStyle name="40% - Accent1 2 2 3" xfId="62" xr:uid="{00000000-0005-0000-0000-00000C000000}"/>
    <cellStyle name="40% - Accent1 2 2 4" xfId="63" xr:uid="{00000000-0005-0000-0000-00000D000000}"/>
    <cellStyle name="40% - Accent1 2 3" xfId="64" xr:uid="{00000000-0005-0000-0000-00000E000000}"/>
    <cellStyle name="40% - Accent1 2 3 2" xfId="65" xr:uid="{00000000-0005-0000-0000-00000F000000}"/>
    <cellStyle name="40% - Accent1 2 3 3" xfId="66" xr:uid="{00000000-0005-0000-0000-000010000000}"/>
    <cellStyle name="40% - Accent1 2 4" xfId="67" xr:uid="{00000000-0005-0000-0000-000011000000}"/>
    <cellStyle name="40% - Accent1 2 4 2" xfId="68" xr:uid="{00000000-0005-0000-0000-000012000000}"/>
    <cellStyle name="40% - Accent1 2 4 3" xfId="69" xr:uid="{00000000-0005-0000-0000-000013000000}"/>
    <cellStyle name="40% - Accent1 2 5" xfId="70" xr:uid="{00000000-0005-0000-0000-000014000000}"/>
    <cellStyle name="40% - Accent1 2 5 2" xfId="71" xr:uid="{00000000-0005-0000-0000-000015000000}"/>
    <cellStyle name="40% - Accent1 2 5 3" xfId="72" xr:uid="{00000000-0005-0000-0000-000016000000}"/>
    <cellStyle name="40% - Accent1 2 6" xfId="73" xr:uid="{00000000-0005-0000-0000-000017000000}"/>
    <cellStyle name="40% - Accent1 2 6 2" xfId="74" xr:uid="{00000000-0005-0000-0000-000018000000}"/>
    <cellStyle name="40% - Accent1 2 6 3" xfId="75" xr:uid="{00000000-0005-0000-0000-000019000000}"/>
    <cellStyle name="40% - Accent1 2 7" xfId="76" xr:uid="{00000000-0005-0000-0000-00001A000000}"/>
    <cellStyle name="40% - Accent1 2 7 2" xfId="77" xr:uid="{00000000-0005-0000-0000-00001B000000}"/>
    <cellStyle name="40% - Accent1 2 7 3" xfId="78" xr:uid="{00000000-0005-0000-0000-00001C000000}"/>
    <cellStyle name="40% - Accent1 2 8" xfId="79" xr:uid="{00000000-0005-0000-0000-00001D000000}"/>
    <cellStyle name="40% - Accent1 2 9" xfId="80" xr:uid="{00000000-0005-0000-0000-00001E000000}"/>
    <cellStyle name="40% - Accent1 3" xfId="81" xr:uid="{00000000-0005-0000-0000-00001F000000}"/>
    <cellStyle name="40% - Accent1 3 2" xfId="82" xr:uid="{00000000-0005-0000-0000-000020000000}"/>
    <cellStyle name="40% - Accent1 3 2 2" xfId="83" xr:uid="{00000000-0005-0000-0000-000021000000}"/>
    <cellStyle name="40% - Accent1 3 2 3" xfId="84" xr:uid="{00000000-0005-0000-0000-000022000000}"/>
    <cellStyle name="40% - Accent1 3 3" xfId="85" xr:uid="{00000000-0005-0000-0000-000023000000}"/>
    <cellStyle name="40% - Accent1 3 4" xfId="86" xr:uid="{00000000-0005-0000-0000-000024000000}"/>
    <cellStyle name="40% - Accent1 4" xfId="87" xr:uid="{00000000-0005-0000-0000-000025000000}"/>
    <cellStyle name="40% - Accent1 4 2" xfId="88" xr:uid="{00000000-0005-0000-0000-000026000000}"/>
    <cellStyle name="40% - Accent1 4 3" xfId="89" xr:uid="{00000000-0005-0000-0000-000027000000}"/>
    <cellStyle name="40% - Accent1 5" xfId="90" xr:uid="{00000000-0005-0000-0000-000028000000}"/>
    <cellStyle name="40% - Accent1 5 2" xfId="91" xr:uid="{00000000-0005-0000-0000-000029000000}"/>
    <cellStyle name="40% - Accent1 5 3" xfId="92" xr:uid="{00000000-0005-0000-0000-00002A000000}"/>
    <cellStyle name="40% - Accent2" xfId="28" builtinId="35" customBuiltin="1"/>
    <cellStyle name="40% - Accent3" xfId="32" builtinId="39" customBuiltin="1"/>
    <cellStyle name="40% - Accent4" xfId="36" builtinId="43" customBuiltin="1"/>
    <cellStyle name="40% - Accent5" xfId="40" builtinId="47" customBuiltin="1"/>
    <cellStyle name="40% - Accent5 2" xfId="93" xr:uid="{00000000-0005-0000-0000-00002F000000}"/>
    <cellStyle name="40% - Accent5 2 2" xfId="94" xr:uid="{00000000-0005-0000-0000-000030000000}"/>
    <cellStyle name="40% - Accent5 2 2 2" xfId="95" xr:uid="{00000000-0005-0000-0000-000031000000}"/>
    <cellStyle name="40% - Accent5 2 2 3" xfId="96" xr:uid="{00000000-0005-0000-0000-000032000000}"/>
    <cellStyle name="40% - Accent5 2 3" xfId="97" xr:uid="{00000000-0005-0000-0000-000033000000}"/>
    <cellStyle name="40% - Accent5 2 4" xfId="98" xr:uid="{00000000-0005-0000-0000-000034000000}"/>
    <cellStyle name="40% - Accent6" xfId="44" builtinId="51" customBuiltin="1"/>
    <cellStyle name="60% - Accent1" xfId="25" builtinId="32" customBuiltin="1"/>
    <cellStyle name="60% - Accent2" xfId="29" builtinId="36" customBuiltin="1"/>
    <cellStyle name="60% - Accent3" xfId="33" builtinId="40" customBuiltin="1"/>
    <cellStyle name="60% - Accent4" xfId="37" builtinId="44" customBuiltin="1"/>
    <cellStyle name="60% - Accent5" xfId="41" builtinId="48" customBuiltin="1"/>
    <cellStyle name="60% - Accent6" xfId="45" builtinId="52" customBuiltin="1"/>
    <cellStyle name="Accent1" xfId="22" builtinId="29" customBuiltin="1"/>
    <cellStyle name="Accent2" xfId="26" builtinId="33" customBuiltin="1"/>
    <cellStyle name="Accent3" xfId="30" builtinId="37" customBuiltin="1"/>
    <cellStyle name="Accent4" xfId="34" builtinId="41" customBuiltin="1"/>
    <cellStyle name="Accent5" xfId="38" builtinId="45" customBuiltin="1"/>
    <cellStyle name="Accent6" xfId="42" builtinId="49" customBuiltin="1"/>
    <cellStyle name="Bad" xfId="11" builtinId="27" customBuiltin="1"/>
    <cellStyle name="Calculation" xfId="15" builtinId="22" customBuiltin="1"/>
    <cellStyle name="Check Cell" xfId="17" builtinId="23" customBuiltin="1"/>
    <cellStyle name="Comma" xfId="1" builtinId="3"/>
    <cellStyle name="Comma 10" xfId="99" xr:uid="{00000000-0005-0000-0000-000046000000}"/>
    <cellStyle name="Comma 11" xfId="100" xr:uid="{00000000-0005-0000-0000-000047000000}"/>
    <cellStyle name="Comma 12" xfId="101" xr:uid="{00000000-0005-0000-0000-000048000000}"/>
    <cellStyle name="Comma 13" xfId="102" xr:uid="{00000000-0005-0000-0000-000049000000}"/>
    <cellStyle name="Comma 14" xfId="103" xr:uid="{00000000-0005-0000-0000-00004A000000}"/>
    <cellStyle name="Comma 2" xfId="46" xr:uid="{00000000-0005-0000-0000-00004B000000}"/>
    <cellStyle name="Comma 2 2" xfId="56" xr:uid="{00000000-0005-0000-0000-00004C000000}"/>
    <cellStyle name="Comma 2 2 2" xfId="104" xr:uid="{00000000-0005-0000-0000-00004D000000}"/>
    <cellStyle name="Comma 2 2 2 2" xfId="105" xr:uid="{00000000-0005-0000-0000-00004E000000}"/>
    <cellStyle name="Comma 2 2 2 3" xfId="106" xr:uid="{00000000-0005-0000-0000-00004F000000}"/>
    <cellStyle name="Comma 2 2 2 4" xfId="107" xr:uid="{00000000-0005-0000-0000-000050000000}"/>
    <cellStyle name="Comma 2 2 3" xfId="108" xr:uid="{00000000-0005-0000-0000-000051000000}"/>
    <cellStyle name="Comma 2 2 3 2" xfId="109" xr:uid="{00000000-0005-0000-0000-000052000000}"/>
    <cellStyle name="Comma 2 2 3 3" xfId="110" xr:uid="{00000000-0005-0000-0000-000053000000}"/>
    <cellStyle name="Comma 2 2 4" xfId="111" xr:uid="{00000000-0005-0000-0000-000054000000}"/>
    <cellStyle name="Comma 2 2 4 2" xfId="112" xr:uid="{00000000-0005-0000-0000-000055000000}"/>
    <cellStyle name="Comma 2 2 4 3" xfId="113" xr:uid="{00000000-0005-0000-0000-000056000000}"/>
    <cellStyle name="Comma 2 2 5" xfId="114" xr:uid="{00000000-0005-0000-0000-000057000000}"/>
    <cellStyle name="Comma 2 2 6" xfId="115" xr:uid="{00000000-0005-0000-0000-000058000000}"/>
    <cellStyle name="Comma 2 2 7" xfId="116" xr:uid="{00000000-0005-0000-0000-000059000000}"/>
    <cellStyle name="Comma 2 2 8" xfId="117" xr:uid="{00000000-0005-0000-0000-00005A000000}"/>
    <cellStyle name="Comma 2 3" xfId="47" xr:uid="{00000000-0005-0000-0000-00005B000000}"/>
    <cellStyle name="Comma 2 3 2" xfId="118" xr:uid="{00000000-0005-0000-0000-00005C000000}"/>
    <cellStyle name="Comma 2 3 3" xfId="119" xr:uid="{00000000-0005-0000-0000-00005D000000}"/>
    <cellStyle name="Comma 2 3 4" xfId="120" xr:uid="{00000000-0005-0000-0000-00005E000000}"/>
    <cellStyle name="Comma 2 3 5" xfId="121" xr:uid="{00000000-0005-0000-0000-00005F000000}"/>
    <cellStyle name="Comma 2 4" xfId="122" xr:uid="{00000000-0005-0000-0000-000060000000}"/>
    <cellStyle name="Comma 2 4 2" xfId="123" xr:uid="{00000000-0005-0000-0000-000061000000}"/>
    <cellStyle name="Comma 2 4 3" xfId="124" xr:uid="{00000000-0005-0000-0000-000062000000}"/>
    <cellStyle name="Comma 2 5" xfId="125" xr:uid="{00000000-0005-0000-0000-000063000000}"/>
    <cellStyle name="Comma 2 5 2" xfId="126" xr:uid="{00000000-0005-0000-0000-000064000000}"/>
    <cellStyle name="Comma 2 5 3" xfId="127" xr:uid="{00000000-0005-0000-0000-000065000000}"/>
    <cellStyle name="Comma 2 6" xfId="128" xr:uid="{00000000-0005-0000-0000-000066000000}"/>
    <cellStyle name="Comma 2 7" xfId="129" xr:uid="{00000000-0005-0000-0000-000067000000}"/>
    <cellStyle name="Comma 2 8" xfId="130" xr:uid="{00000000-0005-0000-0000-000068000000}"/>
    <cellStyle name="Comma 2 9" xfId="131" xr:uid="{00000000-0005-0000-0000-000069000000}"/>
    <cellStyle name="Comma 3" xfId="54" xr:uid="{00000000-0005-0000-0000-00006A000000}"/>
    <cellStyle name="Comma 3 2" xfId="132" xr:uid="{00000000-0005-0000-0000-00006B000000}"/>
    <cellStyle name="Comma 4" xfId="53" xr:uid="{00000000-0005-0000-0000-00006C000000}"/>
    <cellStyle name="Comma 4 2" xfId="133" xr:uid="{00000000-0005-0000-0000-00006D000000}"/>
    <cellStyle name="Comma 4 2 2" xfId="134" xr:uid="{00000000-0005-0000-0000-00006E000000}"/>
    <cellStyle name="Comma 4 2 3" xfId="135" xr:uid="{00000000-0005-0000-0000-00006F000000}"/>
    <cellStyle name="Comma 4 2 4" xfId="136" xr:uid="{00000000-0005-0000-0000-000070000000}"/>
    <cellStyle name="Comma 4 3" xfId="137" xr:uid="{00000000-0005-0000-0000-000071000000}"/>
    <cellStyle name="Comma 4 4" xfId="138" xr:uid="{00000000-0005-0000-0000-000072000000}"/>
    <cellStyle name="Comma 5" xfId="139" xr:uid="{00000000-0005-0000-0000-000073000000}"/>
    <cellStyle name="Comma 5 2" xfId="140" xr:uid="{00000000-0005-0000-0000-000074000000}"/>
    <cellStyle name="Comma 5 2 2" xfId="141" xr:uid="{00000000-0005-0000-0000-000075000000}"/>
    <cellStyle name="Comma 5 3" xfId="142" xr:uid="{00000000-0005-0000-0000-000076000000}"/>
    <cellStyle name="Comma 5 4" xfId="143" xr:uid="{00000000-0005-0000-0000-000077000000}"/>
    <cellStyle name="Comma 6" xfId="144" xr:uid="{00000000-0005-0000-0000-000078000000}"/>
    <cellStyle name="Comma 6 2" xfId="145" xr:uid="{00000000-0005-0000-0000-000079000000}"/>
    <cellStyle name="Comma 6 3" xfId="146" xr:uid="{00000000-0005-0000-0000-00007A000000}"/>
    <cellStyle name="Comma 7" xfId="147" xr:uid="{00000000-0005-0000-0000-00007B000000}"/>
    <cellStyle name="Comma 7 2" xfId="148" xr:uid="{00000000-0005-0000-0000-00007C000000}"/>
    <cellStyle name="Comma 8" xfId="149" xr:uid="{00000000-0005-0000-0000-00007D000000}"/>
    <cellStyle name="Comma 9" xfId="150" xr:uid="{00000000-0005-0000-0000-00007E000000}"/>
    <cellStyle name="Comma0" xfId="151" xr:uid="{00000000-0005-0000-0000-00007F000000}"/>
    <cellStyle name="Currency" xfId="3" builtinId="4"/>
    <cellStyle name="Currency 10" xfId="152" xr:uid="{00000000-0005-0000-0000-000081000000}"/>
    <cellStyle name="Currency 11" xfId="153" xr:uid="{00000000-0005-0000-0000-000082000000}"/>
    <cellStyle name="Currency 12" xfId="154" xr:uid="{00000000-0005-0000-0000-000083000000}"/>
    <cellStyle name="Currency 2" xfId="50" xr:uid="{00000000-0005-0000-0000-000084000000}"/>
    <cellStyle name="Currency 2 2" xfId="155" xr:uid="{00000000-0005-0000-0000-000085000000}"/>
    <cellStyle name="Currency 2 2 2" xfId="156" xr:uid="{00000000-0005-0000-0000-000086000000}"/>
    <cellStyle name="Currency 2 3" xfId="157" xr:uid="{00000000-0005-0000-0000-000087000000}"/>
    <cellStyle name="Currency 2 3 2" xfId="158" xr:uid="{00000000-0005-0000-0000-000088000000}"/>
    <cellStyle name="Currency 2 4" xfId="159" xr:uid="{00000000-0005-0000-0000-000089000000}"/>
    <cellStyle name="Currency 2 4 10" xfId="160" xr:uid="{00000000-0005-0000-0000-00008A000000}"/>
    <cellStyle name="Currency 2 4 11" xfId="161" xr:uid="{00000000-0005-0000-0000-00008B000000}"/>
    <cellStyle name="Currency 2 4 2" xfId="162" xr:uid="{00000000-0005-0000-0000-00008C000000}"/>
    <cellStyle name="Currency 2 4 2 2" xfId="163" xr:uid="{00000000-0005-0000-0000-00008D000000}"/>
    <cellStyle name="Currency 2 4 2 2 2" xfId="164" xr:uid="{00000000-0005-0000-0000-00008E000000}"/>
    <cellStyle name="Currency 2 4 2 2 2 2" xfId="165" xr:uid="{00000000-0005-0000-0000-00008F000000}"/>
    <cellStyle name="Currency 2 4 2 2 2 3" xfId="166" xr:uid="{00000000-0005-0000-0000-000090000000}"/>
    <cellStyle name="Currency 2 4 2 2 3" xfId="167" xr:uid="{00000000-0005-0000-0000-000091000000}"/>
    <cellStyle name="Currency 2 4 2 2 4" xfId="168" xr:uid="{00000000-0005-0000-0000-000092000000}"/>
    <cellStyle name="Currency 2 4 2 3" xfId="169" xr:uid="{00000000-0005-0000-0000-000093000000}"/>
    <cellStyle name="Currency 2 4 2 3 2" xfId="170" xr:uid="{00000000-0005-0000-0000-000094000000}"/>
    <cellStyle name="Currency 2 4 2 3 3" xfId="171" xr:uid="{00000000-0005-0000-0000-000095000000}"/>
    <cellStyle name="Currency 2 4 2 4" xfId="172" xr:uid="{00000000-0005-0000-0000-000096000000}"/>
    <cellStyle name="Currency 2 4 2 4 2" xfId="173" xr:uid="{00000000-0005-0000-0000-000097000000}"/>
    <cellStyle name="Currency 2 4 2 4 3" xfId="174" xr:uid="{00000000-0005-0000-0000-000098000000}"/>
    <cellStyle name="Currency 2 4 2 5" xfId="175" xr:uid="{00000000-0005-0000-0000-000099000000}"/>
    <cellStyle name="Currency 2 4 2 5 2" xfId="176" xr:uid="{00000000-0005-0000-0000-00009A000000}"/>
    <cellStyle name="Currency 2 4 2 5 3" xfId="177" xr:uid="{00000000-0005-0000-0000-00009B000000}"/>
    <cellStyle name="Currency 2 4 2 6" xfId="178" xr:uid="{00000000-0005-0000-0000-00009C000000}"/>
    <cellStyle name="Currency 2 4 2 6 2" xfId="179" xr:uid="{00000000-0005-0000-0000-00009D000000}"/>
    <cellStyle name="Currency 2 4 2 6 3" xfId="180" xr:uid="{00000000-0005-0000-0000-00009E000000}"/>
    <cellStyle name="Currency 2 4 2 7" xfId="181" xr:uid="{00000000-0005-0000-0000-00009F000000}"/>
    <cellStyle name="Currency 2 4 2 7 2" xfId="182" xr:uid="{00000000-0005-0000-0000-0000A0000000}"/>
    <cellStyle name="Currency 2 4 2 7 3" xfId="183" xr:uid="{00000000-0005-0000-0000-0000A1000000}"/>
    <cellStyle name="Currency 2 4 2 8" xfId="184" xr:uid="{00000000-0005-0000-0000-0000A2000000}"/>
    <cellStyle name="Currency 2 4 2 9" xfId="185" xr:uid="{00000000-0005-0000-0000-0000A3000000}"/>
    <cellStyle name="Currency 2 4 3" xfId="186" xr:uid="{00000000-0005-0000-0000-0000A4000000}"/>
    <cellStyle name="Currency 2 4 3 2" xfId="187" xr:uid="{00000000-0005-0000-0000-0000A5000000}"/>
    <cellStyle name="Currency 2 4 3 2 2" xfId="188" xr:uid="{00000000-0005-0000-0000-0000A6000000}"/>
    <cellStyle name="Currency 2 4 3 2 3" xfId="189" xr:uid="{00000000-0005-0000-0000-0000A7000000}"/>
    <cellStyle name="Currency 2 4 3 3" xfId="190" xr:uid="{00000000-0005-0000-0000-0000A8000000}"/>
    <cellStyle name="Currency 2 4 3 4" xfId="191" xr:uid="{00000000-0005-0000-0000-0000A9000000}"/>
    <cellStyle name="Currency 2 4 4" xfId="192" xr:uid="{00000000-0005-0000-0000-0000AA000000}"/>
    <cellStyle name="Currency 2 4 4 2" xfId="193" xr:uid="{00000000-0005-0000-0000-0000AB000000}"/>
    <cellStyle name="Currency 2 4 4 3" xfId="194" xr:uid="{00000000-0005-0000-0000-0000AC000000}"/>
    <cellStyle name="Currency 2 4 5" xfId="195" xr:uid="{00000000-0005-0000-0000-0000AD000000}"/>
    <cellStyle name="Currency 2 4 5 2" xfId="196" xr:uid="{00000000-0005-0000-0000-0000AE000000}"/>
    <cellStyle name="Currency 2 4 5 3" xfId="197" xr:uid="{00000000-0005-0000-0000-0000AF000000}"/>
    <cellStyle name="Currency 2 4 6" xfId="198" xr:uid="{00000000-0005-0000-0000-0000B0000000}"/>
    <cellStyle name="Currency 2 4 6 2" xfId="199" xr:uid="{00000000-0005-0000-0000-0000B1000000}"/>
    <cellStyle name="Currency 2 4 6 3" xfId="200" xr:uid="{00000000-0005-0000-0000-0000B2000000}"/>
    <cellStyle name="Currency 2 4 7" xfId="201" xr:uid="{00000000-0005-0000-0000-0000B3000000}"/>
    <cellStyle name="Currency 2 4 7 2" xfId="202" xr:uid="{00000000-0005-0000-0000-0000B4000000}"/>
    <cellStyle name="Currency 2 4 7 3" xfId="203" xr:uid="{00000000-0005-0000-0000-0000B5000000}"/>
    <cellStyle name="Currency 2 4 8" xfId="204" xr:uid="{00000000-0005-0000-0000-0000B6000000}"/>
    <cellStyle name="Currency 2 4 8 2" xfId="205" xr:uid="{00000000-0005-0000-0000-0000B7000000}"/>
    <cellStyle name="Currency 2 4 8 3" xfId="206" xr:uid="{00000000-0005-0000-0000-0000B8000000}"/>
    <cellStyle name="Currency 2 4 9" xfId="207" xr:uid="{00000000-0005-0000-0000-0000B9000000}"/>
    <cellStyle name="Currency 2 4 9 2" xfId="208" xr:uid="{00000000-0005-0000-0000-0000BA000000}"/>
    <cellStyle name="Currency 2 4 9 3" xfId="209" xr:uid="{00000000-0005-0000-0000-0000BB000000}"/>
    <cellStyle name="Currency 2 5" xfId="210" xr:uid="{00000000-0005-0000-0000-0000BC000000}"/>
    <cellStyle name="Currency 3" xfId="211" xr:uid="{00000000-0005-0000-0000-0000BD000000}"/>
    <cellStyle name="Currency 3 2" xfId="212" xr:uid="{00000000-0005-0000-0000-0000BE000000}"/>
    <cellStyle name="Currency 3 3" xfId="213" xr:uid="{00000000-0005-0000-0000-0000BF000000}"/>
    <cellStyle name="Currency 4" xfId="214" xr:uid="{00000000-0005-0000-0000-0000C0000000}"/>
    <cellStyle name="Currency 4 2" xfId="215" xr:uid="{00000000-0005-0000-0000-0000C1000000}"/>
    <cellStyle name="Currency 4 3" xfId="216" xr:uid="{00000000-0005-0000-0000-0000C2000000}"/>
    <cellStyle name="Currency 5" xfId="217" xr:uid="{00000000-0005-0000-0000-0000C3000000}"/>
    <cellStyle name="Currency 5 2" xfId="218" xr:uid="{00000000-0005-0000-0000-0000C4000000}"/>
    <cellStyle name="Currency 6" xfId="219" xr:uid="{00000000-0005-0000-0000-0000C5000000}"/>
    <cellStyle name="Currency 7" xfId="220" xr:uid="{00000000-0005-0000-0000-0000C6000000}"/>
    <cellStyle name="Currency 8" xfId="221" xr:uid="{00000000-0005-0000-0000-0000C7000000}"/>
    <cellStyle name="Currency 9" xfId="222" xr:uid="{00000000-0005-0000-0000-0000C8000000}"/>
    <cellStyle name="Currency0" xfId="223" xr:uid="{00000000-0005-0000-0000-0000C9000000}"/>
    <cellStyle name="Date" xfId="224" xr:uid="{00000000-0005-0000-0000-0000CA000000}"/>
    <cellStyle name="Explanatory Text" xfId="20" builtinId="53" customBuiltin="1"/>
    <cellStyle name="F2" xfId="225" xr:uid="{00000000-0005-0000-0000-0000CC000000}"/>
    <cellStyle name="F3" xfId="226" xr:uid="{00000000-0005-0000-0000-0000CD000000}"/>
    <cellStyle name="F8" xfId="227" xr:uid="{00000000-0005-0000-0000-0000CE000000}"/>
    <cellStyle name="Fixed" xfId="228" xr:uid="{00000000-0005-0000-0000-0000CF000000}"/>
    <cellStyle name="Good" xfId="10" builtinId="26" customBuiltin="1"/>
    <cellStyle name="Heading 1" xfId="6" builtinId="16" customBuiltin="1"/>
    <cellStyle name="Heading 2" xfId="7" builtinId="17" customBuiltin="1"/>
    <cellStyle name="Heading 2 2" xfId="229" xr:uid="{00000000-0005-0000-0000-0000D3000000}"/>
    <cellStyle name="Heading 2 3" xfId="230" xr:uid="{00000000-0005-0000-0000-0000D4000000}"/>
    <cellStyle name="Heading 3" xfId="8" builtinId="18" customBuiltin="1"/>
    <cellStyle name="Heading 4" xfId="9" builtinId="19" customBuiltin="1"/>
    <cellStyle name="Input" xfId="13" builtinId="20" customBuiltin="1"/>
    <cellStyle name="Linked Cell" xfId="16" builtinId="24" customBuiltin="1"/>
    <cellStyle name="Neutral" xfId="12" builtinId="28" customBuiltin="1"/>
    <cellStyle name="Normal" xfId="0" builtinId="0"/>
    <cellStyle name="Normal 10" xfId="231" xr:uid="{00000000-0005-0000-0000-0000DB000000}"/>
    <cellStyle name="Normal 10 2" xfId="232" xr:uid="{00000000-0005-0000-0000-0000DC000000}"/>
    <cellStyle name="Normal 10 2 2" xfId="233" xr:uid="{00000000-0005-0000-0000-0000DD000000}"/>
    <cellStyle name="Normal 10 2 3" xfId="234" xr:uid="{00000000-0005-0000-0000-0000DE000000}"/>
    <cellStyle name="Normal 10 3" xfId="235" xr:uid="{00000000-0005-0000-0000-0000DF000000}"/>
    <cellStyle name="Normal 10 4" xfId="236" xr:uid="{00000000-0005-0000-0000-0000E0000000}"/>
    <cellStyle name="Normal 11" xfId="237" xr:uid="{00000000-0005-0000-0000-0000E1000000}"/>
    <cellStyle name="Normal 11 2" xfId="238" xr:uid="{00000000-0005-0000-0000-0000E2000000}"/>
    <cellStyle name="Normal 11 3" xfId="239" xr:uid="{00000000-0005-0000-0000-0000E3000000}"/>
    <cellStyle name="Normal 11 4" xfId="240" xr:uid="{00000000-0005-0000-0000-0000E4000000}"/>
    <cellStyle name="Normal 12" xfId="241" xr:uid="{00000000-0005-0000-0000-0000E5000000}"/>
    <cellStyle name="Normal 13" xfId="242" xr:uid="{00000000-0005-0000-0000-0000E6000000}"/>
    <cellStyle name="Normal 14" xfId="243" xr:uid="{00000000-0005-0000-0000-0000E7000000}"/>
    <cellStyle name="Normal 2" xfId="4" xr:uid="{00000000-0005-0000-0000-0000E8000000}"/>
    <cellStyle name="Normal 2 2" xfId="51" xr:uid="{00000000-0005-0000-0000-0000E9000000}"/>
    <cellStyle name="Normal 2 2 2" xfId="244" xr:uid="{00000000-0005-0000-0000-0000EA000000}"/>
    <cellStyle name="Normal 2 2 2 2" xfId="245" xr:uid="{00000000-0005-0000-0000-0000EB000000}"/>
    <cellStyle name="Normal 2 3" xfId="55" xr:uid="{00000000-0005-0000-0000-0000EC000000}"/>
    <cellStyle name="Normal 2 4" xfId="49" xr:uid="{00000000-0005-0000-0000-0000ED000000}"/>
    <cellStyle name="Normal 2 4 2" xfId="246" xr:uid="{00000000-0005-0000-0000-0000EE000000}"/>
    <cellStyle name="Normal 2 5" xfId="247" xr:uid="{00000000-0005-0000-0000-0000EF000000}"/>
    <cellStyle name="Normal 3" xfId="52" xr:uid="{00000000-0005-0000-0000-0000F0000000}"/>
    <cellStyle name="Normal 3 2" xfId="248" xr:uid="{00000000-0005-0000-0000-0000F1000000}"/>
    <cellStyle name="Normal 3 2 2" xfId="249" xr:uid="{00000000-0005-0000-0000-0000F2000000}"/>
    <cellStyle name="Normal 3 2 2 2" xfId="250" xr:uid="{00000000-0005-0000-0000-0000F3000000}"/>
    <cellStyle name="Normal 3 2 2 3" xfId="251" xr:uid="{00000000-0005-0000-0000-0000F4000000}"/>
    <cellStyle name="Normal 3 2 3" xfId="252" xr:uid="{00000000-0005-0000-0000-0000F5000000}"/>
    <cellStyle name="Normal 3 2 3 2" xfId="253" xr:uid="{00000000-0005-0000-0000-0000F6000000}"/>
    <cellStyle name="Normal 3 2 3 3" xfId="254" xr:uid="{00000000-0005-0000-0000-0000F7000000}"/>
    <cellStyle name="Normal 3 2 4" xfId="255" xr:uid="{00000000-0005-0000-0000-0000F8000000}"/>
    <cellStyle name="Normal 3 2 4 2" xfId="256" xr:uid="{00000000-0005-0000-0000-0000F9000000}"/>
    <cellStyle name="Normal 3 2 4 3" xfId="257" xr:uid="{00000000-0005-0000-0000-0000FA000000}"/>
    <cellStyle name="Normal 3 2 5" xfId="258" xr:uid="{00000000-0005-0000-0000-0000FB000000}"/>
    <cellStyle name="Normal 3 2 6" xfId="259" xr:uid="{00000000-0005-0000-0000-0000FC000000}"/>
    <cellStyle name="Normal 3 3" xfId="260" xr:uid="{00000000-0005-0000-0000-0000FD000000}"/>
    <cellStyle name="Normal 3 4" xfId="261" xr:uid="{00000000-0005-0000-0000-0000FE000000}"/>
    <cellStyle name="Normal 3 4 2" xfId="262" xr:uid="{00000000-0005-0000-0000-0000FF000000}"/>
    <cellStyle name="Normal 3 4 3" xfId="263" xr:uid="{00000000-0005-0000-0000-000000010000}"/>
    <cellStyle name="Normal 3 5" xfId="264" xr:uid="{00000000-0005-0000-0000-000001010000}"/>
    <cellStyle name="Normal 3 5 2" xfId="265" xr:uid="{00000000-0005-0000-0000-000002010000}"/>
    <cellStyle name="Normal 3 5 3" xfId="266" xr:uid="{00000000-0005-0000-0000-000003010000}"/>
    <cellStyle name="Normal 3 6" xfId="267" xr:uid="{00000000-0005-0000-0000-000004010000}"/>
    <cellStyle name="Normal 3 6 2" xfId="268" xr:uid="{00000000-0005-0000-0000-000005010000}"/>
    <cellStyle name="Normal 3 6 3" xfId="269" xr:uid="{00000000-0005-0000-0000-000006010000}"/>
    <cellStyle name="Normal 3 7" xfId="270" xr:uid="{00000000-0005-0000-0000-000007010000}"/>
    <cellStyle name="Normal 3 8" xfId="271" xr:uid="{00000000-0005-0000-0000-000008010000}"/>
    <cellStyle name="Normal 3 9" xfId="272" xr:uid="{00000000-0005-0000-0000-000009010000}"/>
    <cellStyle name="Normal 4" xfId="273" xr:uid="{00000000-0005-0000-0000-00000A010000}"/>
    <cellStyle name="Normal 4 10" xfId="274" xr:uid="{00000000-0005-0000-0000-00000B010000}"/>
    <cellStyle name="Normal 4 10 2" xfId="275" xr:uid="{00000000-0005-0000-0000-00000C010000}"/>
    <cellStyle name="Normal 4 10 3" xfId="276" xr:uid="{00000000-0005-0000-0000-00000D010000}"/>
    <cellStyle name="Normal 4 11" xfId="277" xr:uid="{00000000-0005-0000-0000-00000E010000}"/>
    <cellStyle name="Normal 4 11 2" xfId="278" xr:uid="{00000000-0005-0000-0000-00000F010000}"/>
    <cellStyle name="Normal 4 11 3" xfId="279" xr:uid="{00000000-0005-0000-0000-000010010000}"/>
    <cellStyle name="Normal 4 12" xfId="280" xr:uid="{00000000-0005-0000-0000-000011010000}"/>
    <cellStyle name="Normal 4 2" xfId="281" xr:uid="{00000000-0005-0000-0000-000012010000}"/>
    <cellStyle name="Normal 4 2 10" xfId="282" xr:uid="{00000000-0005-0000-0000-000013010000}"/>
    <cellStyle name="Normal 4 2 11" xfId="283" xr:uid="{00000000-0005-0000-0000-000014010000}"/>
    <cellStyle name="Normal 4 2 2" xfId="284" xr:uid="{00000000-0005-0000-0000-000015010000}"/>
    <cellStyle name="Normal 4 2 2 10" xfId="285" xr:uid="{00000000-0005-0000-0000-000016010000}"/>
    <cellStyle name="Normal 4 2 2 2" xfId="286" xr:uid="{00000000-0005-0000-0000-000017010000}"/>
    <cellStyle name="Normal 4 2 2 2 2" xfId="287" xr:uid="{00000000-0005-0000-0000-000018010000}"/>
    <cellStyle name="Normal 4 2 2 2 2 2" xfId="288" xr:uid="{00000000-0005-0000-0000-000019010000}"/>
    <cellStyle name="Normal 4 2 2 2 2 3" xfId="289" xr:uid="{00000000-0005-0000-0000-00001A010000}"/>
    <cellStyle name="Normal 4 2 2 2 3" xfId="290" xr:uid="{00000000-0005-0000-0000-00001B010000}"/>
    <cellStyle name="Normal 4 2 2 2 4" xfId="291" xr:uid="{00000000-0005-0000-0000-00001C010000}"/>
    <cellStyle name="Normal 4 2 2 3" xfId="292" xr:uid="{00000000-0005-0000-0000-00001D010000}"/>
    <cellStyle name="Normal 4 2 2 3 2" xfId="293" xr:uid="{00000000-0005-0000-0000-00001E010000}"/>
    <cellStyle name="Normal 4 2 2 3 3" xfId="294" xr:uid="{00000000-0005-0000-0000-00001F010000}"/>
    <cellStyle name="Normal 4 2 2 4" xfId="295" xr:uid="{00000000-0005-0000-0000-000020010000}"/>
    <cellStyle name="Normal 4 2 2 4 2" xfId="296" xr:uid="{00000000-0005-0000-0000-000021010000}"/>
    <cellStyle name="Normal 4 2 2 4 3" xfId="297" xr:uid="{00000000-0005-0000-0000-000022010000}"/>
    <cellStyle name="Normal 4 2 2 5" xfId="298" xr:uid="{00000000-0005-0000-0000-000023010000}"/>
    <cellStyle name="Normal 4 2 2 5 2" xfId="299" xr:uid="{00000000-0005-0000-0000-000024010000}"/>
    <cellStyle name="Normal 4 2 2 5 3" xfId="300" xr:uid="{00000000-0005-0000-0000-000025010000}"/>
    <cellStyle name="Normal 4 2 2 6" xfId="301" xr:uid="{00000000-0005-0000-0000-000026010000}"/>
    <cellStyle name="Normal 4 2 2 6 2" xfId="302" xr:uid="{00000000-0005-0000-0000-000027010000}"/>
    <cellStyle name="Normal 4 2 2 6 3" xfId="303" xr:uid="{00000000-0005-0000-0000-000028010000}"/>
    <cellStyle name="Normal 4 2 2 7" xfId="304" xr:uid="{00000000-0005-0000-0000-000029010000}"/>
    <cellStyle name="Normal 4 2 2 7 2" xfId="305" xr:uid="{00000000-0005-0000-0000-00002A010000}"/>
    <cellStyle name="Normal 4 2 2 7 3" xfId="306" xr:uid="{00000000-0005-0000-0000-00002B010000}"/>
    <cellStyle name="Normal 4 2 2 8" xfId="307" xr:uid="{00000000-0005-0000-0000-00002C010000}"/>
    <cellStyle name="Normal 4 2 2 9" xfId="308" xr:uid="{00000000-0005-0000-0000-00002D010000}"/>
    <cellStyle name="Normal 4 2 3" xfId="309" xr:uid="{00000000-0005-0000-0000-00002E010000}"/>
    <cellStyle name="Normal 4 2 3 2" xfId="310" xr:uid="{00000000-0005-0000-0000-00002F010000}"/>
    <cellStyle name="Normal 4 2 3 2 2" xfId="311" xr:uid="{00000000-0005-0000-0000-000030010000}"/>
    <cellStyle name="Normal 4 2 3 2 3" xfId="312" xr:uid="{00000000-0005-0000-0000-000031010000}"/>
    <cellStyle name="Normal 4 2 3 3" xfId="313" xr:uid="{00000000-0005-0000-0000-000032010000}"/>
    <cellStyle name="Normal 4 2 3 4" xfId="314" xr:uid="{00000000-0005-0000-0000-000033010000}"/>
    <cellStyle name="Normal 4 2 4" xfId="315" xr:uid="{00000000-0005-0000-0000-000034010000}"/>
    <cellStyle name="Normal 4 2 4 2" xfId="316" xr:uid="{00000000-0005-0000-0000-000035010000}"/>
    <cellStyle name="Normal 4 2 4 3" xfId="317" xr:uid="{00000000-0005-0000-0000-000036010000}"/>
    <cellStyle name="Normal 4 2 5" xfId="318" xr:uid="{00000000-0005-0000-0000-000037010000}"/>
    <cellStyle name="Normal 4 2 5 2" xfId="319" xr:uid="{00000000-0005-0000-0000-000038010000}"/>
    <cellStyle name="Normal 4 2 5 3" xfId="320" xr:uid="{00000000-0005-0000-0000-000039010000}"/>
    <cellStyle name="Normal 4 2 6" xfId="321" xr:uid="{00000000-0005-0000-0000-00003A010000}"/>
    <cellStyle name="Normal 4 2 6 2" xfId="322" xr:uid="{00000000-0005-0000-0000-00003B010000}"/>
    <cellStyle name="Normal 4 2 6 3" xfId="323" xr:uid="{00000000-0005-0000-0000-00003C010000}"/>
    <cellStyle name="Normal 4 2 7" xfId="324" xr:uid="{00000000-0005-0000-0000-00003D010000}"/>
    <cellStyle name="Normal 4 2 7 2" xfId="325" xr:uid="{00000000-0005-0000-0000-00003E010000}"/>
    <cellStyle name="Normal 4 2 7 3" xfId="326" xr:uid="{00000000-0005-0000-0000-00003F010000}"/>
    <cellStyle name="Normal 4 2 8" xfId="327" xr:uid="{00000000-0005-0000-0000-000040010000}"/>
    <cellStyle name="Normal 4 2 8 2" xfId="328" xr:uid="{00000000-0005-0000-0000-000041010000}"/>
    <cellStyle name="Normal 4 2 8 3" xfId="329" xr:uid="{00000000-0005-0000-0000-000042010000}"/>
    <cellStyle name="Normal 4 2 9" xfId="330" xr:uid="{00000000-0005-0000-0000-000043010000}"/>
    <cellStyle name="Normal 4 2 9 2" xfId="331" xr:uid="{00000000-0005-0000-0000-000044010000}"/>
    <cellStyle name="Normal 4 2 9 3" xfId="332" xr:uid="{00000000-0005-0000-0000-000045010000}"/>
    <cellStyle name="Normal 4 3" xfId="333" xr:uid="{00000000-0005-0000-0000-000046010000}"/>
    <cellStyle name="Normal 4 3 10" xfId="334" xr:uid="{00000000-0005-0000-0000-000047010000}"/>
    <cellStyle name="Normal 4 3 2" xfId="335" xr:uid="{00000000-0005-0000-0000-000048010000}"/>
    <cellStyle name="Normal 4 3 2 2" xfId="336" xr:uid="{00000000-0005-0000-0000-000049010000}"/>
    <cellStyle name="Normal 4 3 2 2 2" xfId="337" xr:uid="{00000000-0005-0000-0000-00004A010000}"/>
    <cellStyle name="Normal 4 3 2 2 3" xfId="338" xr:uid="{00000000-0005-0000-0000-00004B010000}"/>
    <cellStyle name="Normal 4 3 2 3" xfId="339" xr:uid="{00000000-0005-0000-0000-00004C010000}"/>
    <cellStyle name="Normal 4 3 2 4" xfId="340" xr:uid="{00000000-0005-0000-0000-00004D010000}"/>
    <cellStyle name="Normal 4 3 3" xfId="341" xr:uid="{00000000-0005-0000-0000-00004E010000}"/>
    <cellStyle name="Normal 4 3 3 2" xfId="342" xr:uid="{00000000-0005-0000-0000-00004F010000}"/>
    <cellStyle name="Normal 4 3 3 3" xfId="343" xr:uid="{00000000-0005-0000-0000-000050010000}"/>
    <cellStyle name="Normal 4 3 4" xfId="344" xr:uid="{00000000-0005-0000-0000-000051010000}"/>
    <cellStyle name="Normal 4 3 4 2" xfId="345" xr:uid="{00000000-0005-0000-0000-000052010000}"/>
    <cellStyle name="Normal 4 3 4 3" xfId="346" xr:uid="{00000000-0005-0000-0000-000053010000}"/>
    <cellStyle name="Normal 4 3 5" xfId="347" xr:uid="{00000000-0005-0000-0000-000054010000}"/>
    <cellStyle name="Normal 4 3 5 2" xfId="348" xr:uid="{00000000-0005-0000-0000-000055010000}"/>
    <cellStyle name="Normal 4 3 5 3" xfId="349" xr:uid="{00000000-0005-0000-0000-000056010000}"/>
    <cellStyle name="Normal 4 3 6" xfId="350" xr:uid="{00000000-0005-0000-0000-000057010000}"/>
    <cellStyle name="Normal 4 3 6 2" xfId="351" xr:uid="{00000000-0005-0000-0000-000058010000}"/>
    <cellStyle name="Normal 4 3 6 3" xfId="352" xr:uid="{00000000-0005-0000-0000-000059010000}"/>
    <cellStyle name="Normal 4 3 7" xfId="353" xr:uid="{00000000-0005-0000-0000-00005A010000}"/>
    <cellStyle name="Normal 4 3 7 2" xfId="354" xr:uid="{00000000-0005-0000-0000-00005B010000}"/>
    <cellStyle name="Normal 4 3 7 3" xfId="355" xr:uid="{00000000-0005-0000-0000-00005C010000}"/>
    <cellStyle name="Normal 4 3 8" xfId="356" xr:uid="{00000000-0005-0000-0000-00005D010000}"/>
    <cellStyle name="Normal 4 3 9" xfId="357" xr:uid="{00000000-0005-0000-0000-00005E010000}"/>
    <cellStyle name="Normal 4 4" xfId="358" xr:uid="{00000000-0005-0000-0000-00005F010000}"/>
    <cellStyle name="Normal 4 4 2" xfId="359" xr:uid="{00000000-0005-0000-0000-000060010000}"/>
    <cellStyle name="Normal 4 4 2 2" xfId="360" xr:uid="{00000000-0005-0000-0000-000061010000}"/>
    <cellStyle name="Normal 4 4 2 3" xfId="361" xr:uid="{00000000-0005-0000-0000-000062010000}"/>
    <cellStyle name="Normal 4 4 3" xfId="362" xr:uid="{00000000-0005-0000-0000-000063010000}"/>
    <cellStyle name="Normal 4 4 4" xfId="363" xr:uid="{00000000-0005-0000-0000-000064010000}"/>
    <cellStyle name="Normal 4 5" xfId="364" xr:uid="{00000000-0005-0000-0000-000065010000}"/>
    <cellStyle name="Normal 4 5 2" xfId="365" xr:uid="{00000000-0005-0000-0000-000066010000}"/>
    <cellStyle name="Normal 4 5 3" xfId="366" xr:uid="{00000000-0005-0000-0000-000067010000}"/>
    <cellStyle name="Normal 4 6" xfId="367" xr:uid="{00000000-0005-0000-0000-000068010000}"/>
    <cellStyle name="Normal 4 6 2" xfId="368" xr:uid="{00000000-0005-0000-0000-000069010000}"/>
    <cellStyle name="Normal 4 6 3" xfId="369" xr:uid="{00000000-0005-0000-0000-00006A010000}"/>
    <cellStyle name="Normal 4 7" xfId="370" xr:uid="{00000000-0005-0000-0000-00006B010000}"/>
    <cellStyle name="Normal 4 7 2" xfId="371" xr:uid="{00000000-0005-0000-0000-00006C010000}"/>
    <cellStyle name="Normal 4 7 3" xfId="372" xr:uid="{00000000-0005-0000-0000-00006D010000}"/>
    <cellStyle name="Normal 4 8" xfId="373" xr:uid="{00000000-0005-0000-0000-00006E010000}"/>
    <cellStyle name="Normal 4 8 2" xfId="374" xr:uid="{00000000-0005-0000-0000-00006F010000}"/>
    <cellStyle name="Normal 4 8 3" xfId="375" xr:uid="{00000000-0005-0000-0000-000070010000}"/>
    <cellStyle name="Normal 4 9" xfId="376" xr:uid="{00000000-0005-0000-0000-000071010000}"/>
    <cellStyle name="Normal 4 9 2" xfId="377" xr:uid="{00000000-0005-0000-0000-000072010000}"/>
    <cellStyle name="Normal 4 9 3" xfId="378" xr:uid="{00000000-0005-0000-0000-000073010000}"/>
    <cellStyle name="Normal 5" xfId="379" xr:uid="{00000000-0005-0000-0000-000074010000}"/>
    <cellStyle name="Normal 5 2" xfId="380" xr:uid="{00000000-0005-0000-0000-000075010000}"/>
    <cellStyle name="Normal 5 3" xfId="381" xr:uid="{00000000-0005-0000-0000-000076010000}"/>
    <cellStyle name="Normal 5 4" xfId="382" xr:uid="{00000000-0005-0000-0000-000077010000}"/>
    <cellStyle name="Normal 6" xfId="383" xr:uid="{00000000-0005-0000-0000-000078010000}"/>
    <cellStyle name="Normal 6 2" xfId="384" xr:uid="{00000000-0005-0000-0000-000079010000}"/>
    <cellStyle name="Normal 6 3" xfId="385" xr:uid="{00000000-0005-0000-0000-00007A010000}"/>
    <cellStyle name="Normal 7" xfId="386" xr:uid="{00000000-0005-0000-0000-00007B010000}"/>
    <cellStyle name="Normal 7 2" xfId="387" xr:uid="{00000000-0005-0000-0000-00007C010000}"/>
    <cellStyle name="Normal 8" xfId="388" xr:uid="{00000000-0005-0000-0000-00007D010000}"/>
    <cellStyle name="Normal 8 10" xfId="389" xr:uid="{00000000-0005-0000-0000-00007E010000}"/>
    <cellStyle name="Normal 8 11" xfId="390" xr:uid="{00000000-0005-0000-0000-00007F010000}"/>
    <cellStyle name="Normal 8 2" xfId="391" xr:uid="{00000000-0005-0000-0000-000080010000}"/>
    <cellStyle name="Normal 8 2 2" xfId="392" xr:uid="{00000000-0005-0000-0000-000081010000}"/>
    <cellStyle name="Normal 8 2 2 2" xfId="393" xr:uid="{00000000-0005-0000-0000-000082010000}"/>
    <cellStyle name="Normal 8 2 2 2 2" xfId="394" xr:uid="{00000000-0005-0000-0000-000083010000}"/>
    <cellStyle name="Normal 8 2 2 2 3" xfId="395" xr:uid="{00000000-0005-0000-0000-000084010000}"/>
    <cellStyle name="Normal 8 2 2 3" xfId="396" xr:uid="{00000000-0005-0000-0000-000085010000}"/>
    <cellStyle name="Normal 8 2 2 4" xfId="397" xr:uid="{00000000-0005-0000-0000-000086010000}"/>
    <cellStyle name="Normal 8 2 3" xfId="398" xr:uid="{00000000-0005-0000-0000-000087010000}"/>
    <cellStyle name="Normal 8 2 3 2" xfId="399" xr:uid="{00000000-0005-0000-0000-000088010000}"/>
    <cellStyle name="Normal 8 2 3 3" xfId="400" xr:uid="{00000000-0005-0000-0000-000089010000}"/>
    <cellStyle name="Normal 8 2 4" xfId="401" xr:uid="{00000000-0005-0000-0000-00008A010000}"/>
    <cellStyle name="Normal 8 2 4 2" xfId="402" xr:uid="{00000000-0005-0000-0000-00008B010000}"/>
    <cellStyle name="Normal 8 2 4 3" xfId="403" xr:uid="{00000000-0005-0000-0000-00008C010000}"/>
    <cellStyle name="Normal 8 2 5" xfId="404" xr:uid="{00000000-0005-0000-0000-00008D010000}"/>
    <cellStyle name="Normal 8 2 5 2" xfId="405" xr:uid="{00000000-0005-0000-0000-00008E010000}"/>
    <cellStyle name="Normal 8 2 5 3" xfId="406" xr:uid="{00000000-0005-0000-0000-00008F010000}"/>
    <cellStyle name="Normal 8 2 6" xfId="407" xr:uid="{00000000-0005-0000-0000-000090010000}"/>
    <cellStyle name="Normal 8 2 6 2" xfId="408" xr:uid="{00000000-0005-0000-0000-000091010000}"/>
    <cellStyle name="Normal 8 2 6 3" xfId="409" xr:uid="{00000000-0005-0000-0000-000092010000}"/>
    <cellStyle name="Normal 8 2 7" xfId="410" xr:uid="{00000000-0005-0000-0000-000093010000}"/>
    <cellStyle name="Normal 8 2 7 2" xfId="411" xr:uid="{00000000-0005-0000-0000-000094010000}"/>
    <cellStyle name="Normal 8 2 7 3" xfId="412" xr:uid="{00000000-0005-0000-0000-000095010000}"/>
    <cellStyle name="Normal 8 2 8" xfId="413" xr:uid="{00000000-0005-0000-0000-000096010000}"/>
    <cellStyle name="Normal 8 2 9" xfId="414" xr:uid="{00000000-0005-0000-0000-000097010000}"/>
    <cellStyle name="Normal 8 3" xfId="415" xr:uid="{00000000-0005-0000-0000-000098010000}"/>
    <cellStyle name="Normal 8 3 2" xfId="416" xr:uid="{00000000-0005-0000-0000-000099010000}"/>
    <cellStyle name="Normal 8 3 2 2" xfId="417" xr:uid="{00000000-0005-0000-0000-00009A010000}"/>
    <cellStyle name="Normal 8 3 2 3" xfId="418" xr:uid="{00000000-0005-0000-0000-00009B010000}"/>
    <cellStyle name="Normal 8 3 3" xfId="419" xr:uid="{00000000-0005-0000-0000-00009C010000}"/>
    <cellStyle name="Normal 8 3 4" xfId="420" xr:uid="{00000000-0005-0000-0000-00009D010000}"/>
    <cellStyle name="Normal 8 4" xfId="421" xr:uid="{00000000-0005-0000-0000-00009E010000}"/>
    <cellStyle name="Normal 8 4 2" xfId="422" xr:uid="{00000000-0005-0000-0000-00009F010000}"/>
    <cellStyle name="Normal 8 4 3" xfId="423" xr:uid="{00000000-0005-0000-0000-0000A0010000}"/>
    <cellStyle name="Normal 8 5" xfId="424" xr:uid="{00000000-0005-0000-0000-0000A1010000}"/>
    <cellStyle name="Normal 8 5 2" xfId="425" xr:uid="{00000000-0005-0000-0000-0000A2010000}"/>
    <cellStyle name="Normal 8 5 3" xfId="426" xr:uid="{00000000-0005-0000-0000-0000A3010000}"/>
    <cellStyle name="Normal 8 6" xfId="427" xr:uid="{00000000-0005-0000-0000-0000A4010000}"/>
    <cellStyle name="Normal 8 6 2" xfId="428" xr:uid="{00000000-0005-0000-0000-0000A5010000}"/>
    <cellStyle name="Normal 8 6 3" xfId="429" xr:uid="{00000000-0005-0000-0000-0000A6010000}"/>
    <cellStyle name="Normal 8 7" xfId="430" xr:uid="{00000000-0005-0000-0000-0000A7010000}"/>
    <cellStyle name="Normal 8 7 2" xfId="431" xr:uid="{00000000-0005-0000-0000-0000A8010000}"/>
    <cellStyle name="Normal 8 7 3" xfId="432" xr:uid="{00000000-0005-0000-0000-0000A9010000}"/>
    <cellStyle name="Normal 8 8" xfId="433" xr:uid="{00000000-0005-0000-0000-0000AA010000}"/>
    <cellStyle name="Normal 8 8 2" xfId="434" xr:uid="{00000000-0005-0000-0000-0000AB010000}"/>
    <cellStyle name="Normal 8 8 3" xfId="435" xr:uid="{00000000-0005-0000-0000-0000AC010000}"/>
    <cellStyle name="Normal 8 9" xfId="436" xr:uid="{00000000-0005-0000-0000-0000AD010000}"/>
    <cellStyle name="Normal 8 9 2" xfId="437" xr:uid="{00000000-0005-0000-0000-0000AE010000}"/>
    <cellStyle name="Normal 8 9 3" xfId="438" xr:uid="{00000000-0005-0000-0000-0000AF010000}"/>
    <cellStyle name="Normal 9" xfId="439" xr:uid="{00000000-0005-0000-0000-0000B0010000}"/>
    <cellStyle name="Normal 9 2" xfId="440" xr:uid="{00000000-0005-0000-0000-0000B1010000}"/>
    <cellStyle name="Note" xfId="19" builtinId="10" customBuiltin="1"/>
    <cellStyle name="Output" xfId="14" builtinId="21" customBuiltin="1"/>
    <cellStyle name="Percent" xfId="2" builtinId="5"/>
    <cellStyle name="Percent 10" xfId="441" xr:uid="{00000000-0005-0000-0000-0000B5010000}"/>
    <cellStyle name="Percent 11" xfId="442" xr:uid="{00000000-0005-0000-0000-0000B6010000}"/>
    <cellStyle name="Percent 12" xfId="443" xr:uid="{00000000-0005-0000-0000-0000B7010000}"/>
    <cellStyle name="Percent 13" xfId="444" xr:uid="{00000000-0005-0000-0000-0000B8010000}"/>
    <cellStyle name="Percent 2" xfId="48" xr:uid="{00000000-0005-0000-0000-0000B9010000}"/>
    <cellStyle name="Percent 2 2" xfId="445" xr:uid="{00000000-0005-0000-0000-0000BA010000}"/>
    <cellStyle name="Percent 2 2 2" xfId="446" xr:uid="{00000000-0005-0000-0000-0000BB010000}"/>
    <cellStyle name="Percent 2 3" xfId="447" xr:uid="{00000000-0005-0000-0000-0000BC010000}"/>
    <cellStyle name="Percent 2 4" xfId="448" xr:uid="{00000000-0005-0000-0000-0000BD010000}"/>
    <cellStyle name="Percent 3" xfId="449" xr:uid="{00000000-0005-0000-0000-0000BE010000}"/>
    <cellStyle name="Percent 3 2" xfId="450" xr:uid="{00000000-0005-0000-0000-0000BF010000}"/>
    <cellStyle name="Percent 3 3" xfId="451" xr:uid="{00000000-0005-0000-0000-0000C0010000}"/>
    <cellStyle name="Percent 3 4" xfId="452" xr:uid="{00000000-0005-0000-0000-0000C1010000}"/>
    <cellStyle name="Percent 3 4 10" xfId="453" xr:uid="{00000000-0005-0000-0000-0000C2010000}"/>
    <cellStyle name="Percent 3 4 11" xfId="454" xr:uid="{00000000-0005-0000-0000-0000C3010000}"/>
    <cellStyle name="Percent 3 4 2" xfId="455" xr:uid="{00000000-0005-0000-0000-0000C4010000}"/>
    <cellStyle name="Percent 3 4 2 2" xfId="456" xr:uid="{00000000-0005-0000-0000-0000C5010000}"/>
    <cellStyle name="Percent 3 4 2 2 2" xfId="457" xr:uid="{00000000-0005-0000-0000-0000C6010000}"/>
    <cellStyle name="Percent 3 4 2 2 2 2" xfId="458" xr:uid="{00000000-0005-0000-0000-0000C7010000}"/>
    <cellStyle name="Percent 3 4 2 2 2 3" xfId="459" xr:uid="{00000000-0005-0000-0000-0000C8010000}"/>
    <cellStyle name="Percent 3 4 2 2 3" xfId="460" xr:uid="{00000000-0005-0000-0000-0000C9010000}"/>
    <cellStyle name="Percent 3 4 2 2 4" xfId="461" xr:uid="{00000000-0005-0000-0000-0000CA010000}"/>
    <cellStyle name="Percent 3 4 2 3" xfId="462" xr:uid="{00000000-0005-0000-0000-0000CB010000}"/>
    <cellStyle name="Percent 3 4 2 3 2" xfId="463" xr:uid="{00000000-0005-0000-0000-0000CC010000}"/>
    <cellStyle name="Percent 3 4 2 3 3" xfId="464" xr:uid="{00000000-0005-0000-0000-0000CD010000}"/>
    <cellStyle name="Percent 3 4 2 4" xfId="465" xr:uid="{00000000-0005-0000-0000-0000CE010000}"/>
    <cellStyle name="Percent 3 4 2 4 2" xfId="466" xr:uid="{00000000-0005-0000-0000-0000CF010000}"/>
    <cellStyle name="Percent 3 4 2 4 3" xfId="467" xr:uid="{00000000-0005-0000-0000-0000D0010000}"/>
    <cellStyle name="Percent 3 4 2 5" xfId="468" xr:uid="{00000000-0005-0000-0000-0000D1010000}"/>
    <cellStyle name="Percent 3 4 2 5 2" xfId="469" xr:uid="{00000000-0005-0000-0000-0000D2010000}"/>
    <cellStyle name="Percent 3 4 2 5 3" xfId="470" xr:uid="{00000000-0005-0000-0000-0000D3010000}"/>
    <cellStyle name="Percent 3 4 2 6" xfId="471" xr:uid="{00000000-0005-0000-0000-0000D4010000}"/>
    <cellStyle name="Percent 3 4 2 6 2" xfId="472" xr:uid="{00000000-0005-0000-0000-0000D5010000}"/>
    <cellStyle name="Percent 3 4 2 6 3" xfId="473" xr:uid="{00000000-0005-0000-0000-0000D6010000}"/>
    <cellStyle name="Percent 3 4 2 7" xfId="474" xr:uid="{00000000-0005-0000-0000-0000D7010000}"/>
    <cellStyle name="Percent 3 4 2 7 2" xfId="475" xr:uid="{00000000-0005-0000-0000-0000D8010000}"/>
    <cellStyle name="Percent 3 4 2 7 3" xfId="476" xr:uid="{00000000-0005-0000-0000-0000D9010000}"/>
    <cellStyle name="Percent 3 4 2 8" xfId="477" xr:uid="{00000000-0005-0000-0000-0000DA010000}"/>
    <cellStyle name="Percent 3 4 2 9" xfId="478" xr:uid="{00000000-0005-0000-0000-0000DB010000}"/>
    <cellStyle name="Percent 3 4 3" xfId="479" xr:uid="{00000000-0005-0000-0000-0000DC010000}"/>
    <cellStyle name="Percent 3 4 3 2" xfId="480" xr:uid="{00000000-0005-0000-0000-0000DD010000}"/>
    <cellStyle name="Percent 3 4 3 2 2" xfId="481" xr:uid="{00000000-0005-0000-0000-0000DE010000}"/>
    <cellStyle name="Percent 3 4 3 2 3" xfId="482" xr:uid="{00000000-0005-0000-0000-0000DF010000}"/>
    <cellStyle name="Percent 3 4 3 3" xfId="483" xr:uid="{00000000-0005-0000-0000-0000E0010000}"/>
    <cellStyle name="Percent 3 4 3 4" xfId="484" xr:uid="{00000000-0005-0000-0000-0000E1010000}"/>
    <cellStyle name="Percent 3 4 4" xfId="485" xr:uid="{00000000-0005-0000-0000-0000E2010000}"/>
    <cellStyle name="Percent 3 4 4 2" xfId="486" xr:uid="{00000000-0005-0000-0000-0000E3010000}"/>
    <cellStyle name="Percent 3 4 4 3" xfId="487" xr:uid="{00000000-0005-0000-0000-0000E4010000}"/>
    <cellStyle name="Percent 3 4 5" xfId="488" xr:uid="{00000000-0005-0000-0000-0000E5010000}"/>
    <cellStyle name="Percent 3 4 5 2" xfId="489" xr:uid="{00000000-0005-0000-0000-0000E6010000}"/>
    <cellStyle name="Percent 3 4 5 3" xfId="490" xr:uid="{00000000-0005-0000-0000-0000E7010000}"/>
    <cellStyle name="Percent 3 4 6" xfId="491" xr:uid="{00000000-0005-0000-0000-0000E8010000}"/>
    <cellStyle name="Percent 3 4 6 2" xfId="492" xr:uid="{00000000-0005-0000-0000-0000E9010000}"/>
    <cellStyle name="Percent 3 4 6 3" xfId="493" xr:uid="{00000000-0005-0000-0000-0000EA010000}"/>
    <cellStyle name="Percent 3 4 7" xfId="494" xr:uid="{00000000-0005-0000-0000-0000EB010000}"/>
    <cellStyle name="Percent 3 4 7 2" xfId="495" xr:uid="{00000000-0005-0000-0000-0000EC010000}"/>
    <cellStyle name="Percent 3 4 7 3" xfId="496" xr:uid="{00000000-0005-0000-0000-0000ED010000}"/>
    <cellStyle name="Percent 3 4 8" xfId="497" xr:uid="{00000000-0005-0000-0000-0000EE010000}"/>
    <cellStyle name="Percent 3 4 8 2" xfId="498" xr:uid="{00000000-0005-0000-0000-0000EF010000}"/>
    <cellStyle name="Percent 3 4 8 3" xfId="499" xr:uid="{00000000-0005-0000-0000-0000F0010000}"/>
    <cellStyle name="Percent 3 4 9" xfId="500" xr:uid="{00000000-0005-0000-0000-0000F1010000}"/>
    <cellStyle name="Percent 3 4 9 2" xfId="501" xr:uid="{00000000-0005-0000-0000-0000F2010000}"/>
    <cellStyle name="Percent 3 4 9 3" xfId="502" xr:uid="{00000000-0005-0000-0000-0000F3010000}"/>
    <cellStyle name="Percent 3 5" xfId="503" xr:uid="{00000000-0005-0000-0000-0000F4010000}"/>
    <cellStyle name="Percent 4" xfId="504" xr:uid="{00000000-0005-0000-0000-0000F5010000}"/>
    <cellStyle name="Percent 4 2" xfId="505" xr:uid="{00000000-0005-0000-0000-0000F6010000}"/>
    <cellStyle name="Percent 4 3" xfId="506" xr:uid="{00000000-0005-0000-0000-0000F7010000}"/>
    <cellStyle name="Percent 5" xfId="507" xr:uid="{00000000-0005-0000-0000-0000F8010000}"/>
    <cellStyle name="Percent 6" xfId="508" xr:uid="{00000000-0005-0000-0000-0000F9010000}"/>
    <cellStyle name="Percent 7" xfId="509" xr:uid="{00000000-0005-0000-0000-0000FA010000}"/>
    <cellStyle name="Percent 8" xfId="510" xr:uid="{00000000-0005-0000-0000-0000FB010000}"/>
    <cellStyle name="Percent 9" xfId="511" xr:uid="{00000000-0005-0000-0000-0000FC010000}"/>
    <cellStyle name="Title" xfId="5" builtinId="15" customBuiltin="1"/>
    <cellStyle name="Total" xfId="21" builtinId="25" customBuiltin="1"/>
    <cellStyle name="Warning Text" xfId="18" builtinId="11" customBuiltin="1"/>
  </cellStyles>
  <dxfs count="0"/>
  <tableStyles count="0" defaultTableStyle="TableStyleMedium2" defaultPivotStyle="PivotStyleLight16"/>
  <colors>
    <mruColors>
      <color rgb="FFFFFF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 Customer Growth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Sheet1!$L$2</c:f>
              <c:strCache>
                <c:ptCount val="1"/>
                <c:pt idx="0">
                  <c:v>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Sheet1!$K$3:$K$14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Sheet1!$H$3:$H$14</c:f>
              <c:numCache>
                <c:formatCode>0.0%</c:formatCode>
                <c:ptCount val="12"/>
                <c:pt idx="1">
                  <c:v>2.539604543902918E-2</c:v>
                </c:pt>
                <c:pt idx="2">
                  <c:v>9.3676080801776695E-3</c:v>
                </c:pt>
                <c:pt idx="3">
                  <c:v>3.5150939689446492E-2</c:v>
                </c:pt>
                <c:pt idx="4">
                  <c:v>3.2965981016426005E-2</c:v>
                </c:pt>
                <c:pt idx="5">
                  <c:v>4.7290160258819158E-2</c:v>
                </c:pt>
                <c:pt idx="6">
                  <c:v>5.0445628831722322E-2</c:v>
                </c:pt>
                <c:pt idx="7">
                  <c:v>4.2039467958717935E-2</c:v>
                </c:pt>
                <c:pt idx="8">
                  <c:v>3.9369844346466953E-2</c:v>
                </c:pt>
                <c:pt idx="9">
                  <c:v>3.9345923249240577E-2</c:v>
                </c:pt>
                <c:pt idx="10">
                  <c:v>3.8927074069631029E-2</c:v>
                </c:pt>
                <c:pt idx="11">
                  <c:v>3.7522657972268503E-2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7B-404B-9BC5-79014D67F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1906176"/>
        <c:axId val="1231903224"/>
      </c:barChart>
      <c:catAx>
        <c:axId val="123190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1903224"/>
        <c:crosses val="autoZero"/>
        <c:auto val="1"/>
        <c:lblAlgn val="ctr"/>
        <c:lblOffset val="100"/>
        <c:noMultiLvlLbl val="0"/>
      </c:catAx>
      <c:valAx>
        <c:axId val="123190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1906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Industrial Customers</a:t>
            </a:r>
          </a:p>
        </c:rich>
      </c:tx>
      <c:layout>
        <c:manualLayout>
          <c:xMode val="edge"/>
          <c:yMode val="edge"/>
          <c:x val="0.33437481818670961"/>
          <c:y val="5.0925925925925923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strRef>
              <c:f>'Final Forecast'!$BY$2:$CK$2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2023</c:v>
                </c:pt>
              </c:strCache>
            </c:strRef>
          </c:cat>
          <c:val>
            <c:numRef>
              <c:f>'Final Forecast'!$C$5:$N$5</c:f>
              <c:numCache>
                <c:formatCode>_(* #,##0_);_(* \(#,##0\);_(* "-"??_);_(@_)</c:formatCode>
                <c:ptCount val="12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  <c:pt idx="4">
                  <c:v>41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41</c:v>
                </c:pt>
                <c:pt idx="9">
                  <c:v>41</c:v>
                </c:pt>
                <c:pt idx="10">
                  <c:v>41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1-46AF-9E66-65578C06F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188672"/>
        <c:axId val="185152256"/>
      </c:lineChart>
      <c:catAx>
        <c:axId val="182188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5152256"/>
        <c:crosses val="autoZero"/>
        <c:auto val="1"/>
        <c:lblAlgn val="ctr"/>
        <c:lblOffset val="100"/>
        <c:noMultiLvlLbl val="0"/>
      </c:catAx>
      <c:valAx>
        <c:axId val="185152256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821886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OSS Customers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strRef>
              <c:f>'Final Forecast'!$BY$2:$CK$2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2023</c:v>
                </c:pt>
              </c:strCache>
            </c:strRef>
          </c:cat>
          <c:val>
            <c:numRef>
              <c:f>'Final Forecast'!$BY$6:$CJ$6</c:f>
              <c:numCache>
                <c:formatCode>_(* #,##0_);_(* \(#,##0\);_(* "-"??_);_(@_)</c:formatCode>
                <c:ptCount val="12"/>
                <c:pt idx="0">
                  <c:v>3243365.6904071933</c:v>
                </c:pt>
                <c:pt idx="1">
                  <c:v>2930816.239626403</c:v>
                </c:pt>
                <c:pt idx="2">
                  <c:v>3244862.0559166661</c:v>
                </c:pt>
                <c:pt idx="3">
                  <c:v>3444882.4869444445</c:v>
                </c:pt>
                <c:pt idx="4">
                  <c:v>3831350.4983730158</c:v>
                </c:pt>
                <c:pt idx="5">
                  <c:v>4014130.6868253979</c:v>
                </c:pt>
                <c:pt idx="6">
                  <c:v>4282167.3878968256</c:v>
                </c:pt>
                <c:pt idx="7">
                  <c:v>4025587.1270634918</c:v>
                </c:pt>
                <c:pt idx="8">
                  <c:v>3544897.1297605629</c:v>
                </c:pt>
                <c:pt idx="9">
                  <c:v>3636341.3927041702</c:v>
                </c:pt>
                <c:pt idx="10">
                  <c:v>2567111.2540218257</c:v>
                </c:pt>
                <c:pt idx="11">
                  <c:v>2678864.1776855155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998-ADA2-734848030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672256"/>
        <c:axId val="186691584"/>
      </c:lineChart>
      <c:catAx>
        <c:axId val="186672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6691584"/>
        <c:crosses val="autoZero"/>
        <c:auto val="1"/>
        <c:lblAlgn val="ctr"/>
        <c:lblOffset val="100"/>
        <c:noMultiLvlLbl val="0"/>
      </c:catAx>
      <c:valAx>
        <c:axId val="186691584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866722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ISLV &amp; SC - Customers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strRef>
              <c:f>'Final Forecast'!$BY$2:$CK$2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2023</c:v>
                </c:pt>
              </c:strCache>
            </c:strRef>
          </c:cat>
          <c:val>
            <c:numRef>
              <c:f>'Final Forecast'!$C$7:$N$7</c:f>
              <c:numCache>
                <c:formatCode>_(* #,##0_);_(* \(#,##0\);_(* "-"??_);_(@_)</c:formatCode>
                <c:ptCount val="12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0B-4812-A9CB-A1150145D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241216"/>
        <c:axId val="231243136"/>
      </c:lineChart>
      <c:catAx>
        <c:axId val="231241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1243136"/>
        <c:crosses val="autoZero"/>
        <c:auto val="1"/>
        <c:lblAlgn val="ctr"/>
        <c:lblOffset val="100"/>
        <c:noMultiLvlLbl val="0"/>
      </c:catAx>
      <c:valAx>
        <c:axId val="231243136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2312412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Residential - Sales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Final Forecast</c:v>
          </c:tx>
          <c:cat>
            <c:strRef>
              <c:f>'Final Forecast'!$BY$2:$CK$2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2023</c:v>
                </c:pt>
              </c:strCache>
            </c:strRef>
          </c:cat>
          <c:val>
            <c:numRef>
              <c:f>'Final Forecast'!$AN$3:$AY$3</c:f>
              <c:numCache>
                <c:formatCode>_(* #,##0_);_(* \(#,##0\);_(* "-"??_);_(@_)</c:formatCode>
                <c:ptCount val="12"/>
                <c:pt idx="0">
                  <c:v>15126.292768641919</c:v>
                </c:pt>
                <c:pt idx="1">
                  <c:v>14812.411044747667</c:v>
                </c:pt>
                <c:pt idx="2">
                  <c:v>12762.172061139256</c:v>
                </c:pt>
                <c:pt idx="3">
                  <c:v>10371.412514220874</c:v>
                </c:pt>
                <c:pt idx="4">
                  <c:v>7775.8980288186131</c:v>
                </c:pt>
                <c:pt idx="5">
                  <c:v>6270.430831246922</c:v>
                </c:pt>
                <c:pt idx="6">
                  <c:v>5272.0416890537972</c:v>
                </c:pt>
                <c:pt idx="7">
                  <c:v>4941.1581674295967</c:v>
                </c:pt>
                <c:pt idx="8">
                  <c:v>5557.3975926896755</c:v>
                </c:pt>
                <c:pt idx="9">
                  <c:v>5803.6104778384906</c:v>
                </c:pt>
                <c:pt idx="10">
                  <c:v>8062.172226557308</c:v>
                </c:pt>
                <c:pt idx="11">
                  <c:v>12576.88167564359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00-4EB6-A33F-65F767DEA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281024"/>
        <c:axId val="295256064"/>
      </c:lineChart>
      <c:catAx>
        <c:axId val="233281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95256064"/>
        <c:crosses val="autoZero"/>
        <c:auto val="1"/>
        <c:lblAlgn val="ctr"/>
        <c:lblOffset val="100"/>
        <c:noMultiLvlLbl val="0"/>
      </c:catAx>
      <c:valAx>
        <c:axId val="295256064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23328102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Residential - Average</a:t>
            </a:r>
            <a:r>
              <a:rPr lang="en-US" baseline="0"/>
              <a:t> Use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Final Forecast</c:v>
          </c:tx>
          <c:cat>
            <c:strRef>
              <c:f>'Final Forecast'!$BY$2:$CK$2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2023</c:v>
                </c:pt>
              </c:strCache>
            </c:strRef>
          </c:cat>
          <c:val>
            <c:numRef>
              <c:f>'Final Forecast'!$BY$3:$CJ$3</c:f>
              <c:numCache>
                <c:formatCode>_(* #,##0_);_(* \(#,##0\);_(* "-"??_);_(@_)</c:formatCode>
                <c:ptCount val="12"/>
                <c:pt idx="0">
                  <c:v>35.342374520791331</c:v>
                </c:pt>
                <c:pt idx="1">
                  <c:v>34.50500123704925</c:v>
                </c:pt>
                <c:pt idx="2">
                  <c:v>29.635064527029904</c:v>
                </c:pt>
                <c:pt idx="3">
                  <c:v>24.007542230979546</c:v>
                </c:pt>
                <c:pt idx="4">
                  <c:v>17.945768926201406</c:v>
                </c:pt>
                <c:pt idx="5">
                  <c:v>14.4302272098935</c:v>
                </c:pt>
                <c:pt idx="6">
                  <c:v>12.099311079184337</c:v>
                </c:pt>
                <c:pt idx="7">
                  <c:v>11.311162440307404</c:v>
                </c:pt>
                <c:pt idx="8">
                  <c:v>12.688397517489712</c:v>
                </c:pt>
                <c:pt idx="9">
                  <c:v>13.215373851949263</c:v>
                </c:pt>
                <c:pt idx="10">
                  <c:v>18.309194867315036</c:v>
                </c:pt>
                <c:pt idx="11">
                  <c:v>28.485282968552937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B0-4E38-ACF4-2AA9EE442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633536"/>
        <c:axId val="307640576"/>
      </c:lineChart>
      <c:catAx>
        <c:axId val="307633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07640576"/>
        <c:crosses val="autoZero"/>
        <c:auto val="1"/>
        <c:lblAlgn val="ctr"/>
        <c:lblOffset val="100"/>
        <c:noMultiLvlLbl val="0"/>
      </c:catAx>
      <c:valAx>
        <c:axId val="307640576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3076335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Commercial - Customers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Natural Increase</c:v>
          </c:tx>
          <c:marker>
            <c:symbol val="diamond"/>
            <c:size val="7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E-44EE-A1DC-759CF98DF60C}"/>
            </c:ext>
          </c:extLst>
        </c:ser>
        <c:ser>
          <c:idx val="0"/>
          <c:order val="1"/>
          <c:tx>
            <c:v>Final Forecast</c:v>
          </c:tx>
          <c:cat>
            <c:strRef>
              <c:f>'Final Forecast'!$BY$2:$CK$2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2023</c:v>
                </c:pt>
              </c:strCache>
            </c:strRef>
          </c:cat>
          <c:val>
            <c:numRef>
              <c:f>'Final Forecast'!$C$4:$N$4</c:f>
              <c:numCache>
                <c:formatCode>_(* #,##0_);_(* \(#,##0\);_(* "-"??_);_(@_)</c:formatCode>
                <c:ptCount val="12"/>
                <c:pt idx="0">
                  <c:v>39473.93238548642</c:v>
                </c:pt>
                <c:pt idx="1">
                  <c:v>39546.430895926154</c:v>
                </c:pt>
                <c:pt idx="2">
                  <c:v>39606.711196556156</c:v>
                </c:pt>
                <c:pt idx="3">
                  <c:v>39668.516663583599</c:v>
                </c:pt>
                <c:pt idx="4">
                  <c:v>39733.240926005172</c:v>
                </c:pt>
                <c:pt idx="5">
                  <c:v>39782.647395349348</c:v>
                </c:pt>
                <c:pt idx="6">
                  <c:v>39853.074223507196</c:v>
                </c:pt>
                <c:pt idx="7">
                  <c:v>39839.372167886992</c:v>
                </c:pt>
                <c:pt idx="8">
                  <c:v>39889.564088028681</c:v>
                </c:pt>
                <c:pt idx="9">
                  <c:v>39939.747342122282</c:v>
                </c:pt>
                <c:pt idx="10">
                  <c:v>39989.926229437471</c:v>
                </c:pt>
                <c:pt idx="11">
                  <c:v>40040.105047386292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9E-44EE-A1DC-759CF98D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703616"/>
        <c:axId val="310705536"/>
      </c:lineChart>
      <c:catAx>
        <c:axId val="310703616"/>
        <c:scaling>
          <c:orientation val="minMax"/>
        </c:scaling>
        <c:delete val="0"/>
        <c:axPos val="b"/>
        <c:majorTickMark val="out"/>
        <c:minorTickMark val="none"/>
        <c:tickLblPos val="nextTo"/>
        <c:crossAx val="310705536"/>
        <c:crosses val="autoZero"/>
        <c:auto val="1"/>
        <c:lblAlgn val="ctr"/>
        <c:lblOffset val="100"/>
        <c:noMultiLvlLbl val="0"/>
      </c:catAx>
      <c:valAx>
        <c:axId val="310705536"/>
        <c:scaling>
          <c:orientation val="minMax"/>
          <c:min val="250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07036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Commercial- Sales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Final Forecast</c:v>
          </c:tx>
          <c:cat>
            <c:strRef>
              <c:f>'Final Forecast'!$BY$2:$CK$2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2023</c:v>
                </c:pt>
              </c:strCache>
            </c:strRef>
          </c:cat>
          <c:val>
            <c:numRef>
              <c:f>'Final Forecast'!$AN$4:$AY$4</c:f>
              <c:numCache>
                <c:formatCode>_(* #,##0_);_(* \(#,##0\);_(* "-"??_);_(@_)</c:formatCode>
                <c:ptCount val="12"/>
                <c:pt idx="0">
                  <c:v>51491.486620514421</c:v>
                </c:pt>
                <c:pt idx="1">
                  <c:v>48903.333650167144</c:v>
                </c:pt>
                <c:pt idx="2">
                  <c:v>49184.402745907479</c:v>
                </c:pt>
                <c:pt idx="3">
                  <c:v>45985.834588082842</c:v>
                </c:pt>
                <c:pt idx="4">
                  <c:v>43559.689429175603</c:v>
                </c:pt>
                <c:pt idx="5">
                  <c:v>42585.001325505946</c:v>
                </c:pt>
                <c:pt idx="6">
                  <c:v>41420.253494317723</c:v>
                </c:pt>
                <c:pt idx="7">
                  <c:v>40960.961428004324</c:v>
                </c:pt>
                <c:pt idx="8">
                  <c:v>41877.576292897887</c:v>
                </c:pt>
                <c:pt idx="9">
                  <c:v>41343.256228345286</c:v>
                </c:pt>
                <c:pt idx="10">
                  <c:v>44535.031957249848</c:v>
                </c:pt>
                <c:pt idx="11">
                  <c:v>49752.84514503937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F1-4FD8-84AB-D26012B0B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653504"/>
        <c:axId val="311763328"/>
      </c:lineChart>
      <c:catAx>
        <c:axId val="311653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11763328"/>
        <c:crosses val="autoZero"/>
        <c:auto val="1"/>
        <c:lblAlgn val="ctr"/>
        <c:lblOffset val="100"/>
        <c:noMultiLvlLbl val="0"/>
      </c:catAx>
      <c:valAx>
        <c:axId val="311763328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3116535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Commercial - Average</a:t>
            </a:r>
            <a:r>
              <a:rPr lang="en-US" baseline="0"/>
              <a:t> Use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Final Forecast</c:v>
          </c:tx>
          <c:cat>
            <c:strRef>
              <c:f>'Final Forecast'!$BY$2:$CK$2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2023</c:v>
                </c:pt>
              </c:strCache>
            </c:strRef>
          </c:cat>
          <c:val>
            <c:numRef>
              <c:f>'Final Forecast'!$BY$4:$CJ$4</c:f>
              <c:numCache>
                <c:formatCode>_(* #,##0_);_(* \(#,##0\);_(* "-"??_);_(@_)</c:formatCode>
                <c:ptCount val="12"/>
                <c:pt idx="0">
                  <c:v>1304.4427932253984</c:v>
                </c:pt>
                <c:pt idx="1">
                  <c:v>1236.6054923860368</c:v>
                </c:pt>
                <c:pt idx="2">
                  <c:v>1241.8199153628316</c:v>
                </c:pt>
                <c:pt idx="3">
                  <c:v>1159.2526884247893</c:v>
                </c:pt>
                <c:pt idx="4">
                  <c:v>1096.3034581119718</c:v>
                </c:pt>
                <c:pt idx="5">
                  <c:v>1070.4416149661322</c:v>
                </c:pt>
                <c:pt idx="6">
                  <c:v>1039.3239242227928</c:v>
                </c:pt>
                <c:pt idx="7">
                  <c:v>1028.1527845215746</c:v>
                </c:pt>
                <c:pt idx="8">
                  <c:v>1049.8379024769997</c:v>
                </c:pt>
                <c:pt idx="9">
                  <c:v>1035.1406551023122</c:v>
                </c:pt>
                <c:pt idx="10">
                  <c:v>1113.6562668741965</c:v>
                </c:pt>
                <c:pt idx="11">
                  <c:v>1242.5752901037181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8E-4F2D-8032-F4EE9AC3C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755520"/>
        <c:axId val="313757056"/>
      </c:lineChart>
      <c:catAx>
        <c:axId val="313755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13757056"/>
        <c:crosses val="autoZero"/>
        <c:auto val="1"/>
        <c:lblAlgn val="ctr"/>
        <c:lblOffset val="100"/>
        <c:noMultiLvlLbl val="0"/>
      </c:catAx>
      <c:valAx>
        <c:axId val="313757056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3137555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- Customers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Natural Increase</c:v>
          </c:tx>
          <c:marker>
            <c:symbol val="diamond"/>
            <c:size val="7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85-482D-8FDA-39295A0E8615}"/>
            </c:ext>
          </c:extLst>
        </c:ser>
        <c:ser>
          <c:idx val="0"/>
          <c:order val="1"/>
          <c:tx>
            <c:v>Final Forecast</c:v>
          </c:tx>
          <c:cat>
            <c:strRef>
              <c:f>'Final Forecast'!$BY$2:$CK$2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2023</c:v>
                </c:pt>
              </c:strCache>
            </c:strRef>
          </c:cat>
          <c:val>
            <c:numRef>
              <c:f>'Final Forecast'!$C$8:$N$8</c:f>
              <c:numCache>
                <c:formatCode>_(* #,##0_);_(* \(#,##0\);_(* "-"??_);_(@_)</c:formatCode>
                <c:ptCount val="12"/>
                <c:pt idx="0">
                  <c:v>467531.04189609311</c:v>
                </c:pt>
                <c:pt idx="1">
                  <c:v>468893.44824713416</c:v>
                </c:pt>
                <c:pt idx="2">
                  <c:v>470316.02612622268</c:v>
                </c:pt>
                <c:pt idx="3">
                  <c:v>471740.94257908239</c:v>
                </c:pt>
                <c:pt idx="4">
                  <c:v>473099.03770793905</c:v>
                </c:pt>
                <c:pt idx="5">
                  <c:v>474383.0965097649</c:v>
                </c:pt>
                <c:pt idx="6">
                  <c:v>475649.80753144081</c:v>
                </c:pt>
                <c:pt idx="7">
                  <c:v>476744.48516848771</c:v>
                </c:pt>
                <c:pt idx="8">
                  <c:v>477946.06564895064</c:v>
                </c:pt>
                <c:pt idx="9">
                  <c:v>479161.72906884889</c:v>
                </c:pt>
                <c:pt idx="10">
                  <c:v>480390.53870055324</c:v>
                </c:pt>
                <c:pt idx="11">
                  <c:v>481628.19522736321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85-482D-8FDA-39295A0E8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75488"/>
        <c:axId val="316177408"/>
      </c:lineChart>
      <c:catAx>
        <c:axId val="316175488"/>
        <c:scaling>
          <c:orientation val="minMax"/>
        </c:scaling>
        <c:delete val="0"/>
        <c:axPos val="b"/>
        <c:majorTickMark val="out"/>
        <c:minorTickMark val="none"/>
        <c:tickLblPos val="nextTo"/>
        <c:crossAx val="316177408"/>
        <c:crosses val="autoZero"/>
        <c:auto val="1"/>
        <c:lblAlgn val="ctr"/>
        <c:lblOffset val="100"/>
        <c:noMultiLvlLbl val="0"/>
      </c:catAx>
      <c:valAx>
        <c:axId val="316177408"/>
        <c:scaling>
          <c:orientation val="minMax"/>
          <c:min val="3300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61754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Total- Sales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Natural Increase</c:v>
          </c:tx>
          <c:marker>
            <c:symbol val="diamond"/>
            <c:size val="7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E4-41D9-B8F0-7C0A433A29EA}"/>
            </c:ext>
          </c:extLst>
        </c:ser>
        <c:ser>
          <c:idx val="0"/>
          <c:order val="1"/>
          <c:tx>
            <c:v>Final Forecast</c:v>
          </c:tx>
          <c:cat>
            <c:strRef>
              <c:f>'Final Forecast'!$BY$2:$CK$2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2023</c:v>
                </c:pt>
              </c:strCache>
            </c:strRef>
          </c:cat>
          <c:val>
            <c:numRef>
              <c:f>'Final Forecast'!$AN$8:$AY$8</c:f>
              <c:numCache>
                <c:formatCode>_(* #,##0_);_(* \(#,##0\);_(* "-"??_);_(@_)</c:formatCode>
                <c:ptCount val="12"/>
                <c:pt idx="0">
                  <c:v>150198.62363471737</c:v>
                </c:pt>
                <c:pt idx="1">
                  <c:v>139411.3831249038</c:v>
                </c:pt>
                <c:pt idx="2">
                  <c:v>150689.58140745442</c:v>
                </c:pt>
                <c:pt idx="3">
                  <c:v>150880.9914317574</c:v>
                </c:pt>
                <c:pt idx="4">
                  <c:v>153986.40535590192</c:v>
                </c:pt>
                <c:pt idx="5">
                  <c:v>154597.35448370659</c:v>
                </c:pt>
                <c:pt idx="6">
                  <c:v>158090.43211127922</c:v>
                </c:pt>
                <c:pt idx="7">
                  <c:v>150651.75774584161</c:v>
                </c:pt>
                <c:pt idx="8">
                  <c:v>141207.99031417974</c:v>
                </c:pt>
                <c:pt idx="9">
                  <c:v>143205.66273504571</c:v>
                </c:pt>
                <c:pt idx="10">
                  <c:v>125675.41717188584</c:v>
                </c:pt>
                <c:pt idx="11">
                  <c:v>139178.66188415315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E4-41D9-B8F0-7C0A433A2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639104"/>
        <c:axId val="316854272"/>
      </c:lineChart>
      <c:catAx>
        <c:axId val="316639104"/>
        <c:scaling>
          <c:orientation val="minMax"/>
        </c:scaling>
        <c:delete val="0"/>
        <c:axPos val="b"/>
        <c:majorTickMark val="out"/>
        <c:minorTickMark val="none"/>
        <c:tickLblPos val="nextTo"/>
        <c:crossAx val="316854272"/>
        <c:crosses val="autoZero"/>
        <c:auto val="1"/>
        <c:lblAlgn val="ctr"/>
        <c:lblOffset val="100"/>
        <c:noMultiLvlLbl val="0"/>
      </c:catAx>
      <c:valAx>
        <c:axId val="316854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66391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Small Commercial Customer Growth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Sheet1!$K$3:$K$14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Sheet1!$I$3:$I$14</c:f>
              <c:numCache>
                <c:formatCode>0.0%</c:formatCode>
                <c:ptCount val="12"/>
                <c:pt idx="1">
                  <c:v>2.3970080754817324E-2</c:v>
                </c:pt>
                <c:pt idx="2">
                  <c:v>8.0729882574717138E-3</c:v>
                </c:pt>
                <c:pt idx="3">
                  <c:v>2.3774217975782719E-2</c:v>
                </c:pt>
                <c:pt idx="4">
                  <c:v>1.4957392005441772E-2</c:v>
                </c:pt>
                <c:pt idx="5">
                  <c:v>1.8565905096660673E-2</c:v>
                </c:pt>
                <c:pt idx="6">
                  <c:v>1.7476355789294518E-2</c:v>
                </c:pt>
                <c:pt idx="7">
                  <c:v>2.2013455596644027E-2</c:v>
                </c:pt>
                <c:pt idx="8">
                  <c:v>1.90829808264672E-2</c:v>
                </c:pt>
                <c:pt idx="9">
                  <c:v>1.7775573458485683E-2</c:v>
                </c:pt>
                <c:pt idx="10">
                  <c:v>1.686256424308108E-2</c:v>
                </c:pt>
                <c:pt idx="11">
                  <c:v>1.6138106276317288E-2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7A-46BF-B128-48E909EE3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1906176"/>
        <c:axId val="1231903224"/>
      </c:barChart>
      <c:catAx>
        <c:axId val="123190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1903224"/>
        <c:crosses val="autoZero"/>
        <c:auto val="1"/>
        <c:lblAlgn val="ctr"/>
        <c:lblOffset val="100"/>
        <c:noMultiLvlLbl val="0"/>
      </c:catAx>
      <c:valAx>
        <c:axId val="123190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1906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- Average</a:t>
            </a:r>
            <a:r>
              <a:rPr lang="en-US" baseline="0"/>
              <a:t> Use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Final Forecast</c:v>
          </c:tx>
          <c:cat>
            <c:strRef>
              <c:f>'Final Forecast'!$BY$2:$CK$2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2023</c:v>
                </c:pt>
              </c:strCache>
            </c:strRef>
          </c:cat>
          <c:val>
            <c:numRef>
              <c:f>'Final Forecast'!$BY$8:$CJ$8</c:f>
              <c:numCache>
                <c:formatCode>_(* #,##0_);_(* \(#,##0\);_(* "-"??_);_(@_)</c:formatCode>
                <c:ptCount val="12"/>
                <c:pt idx="0">
                  <c:v>321.25914682708577</c:v>
                </c:pt>
                <c:pt idx="1">
                  <c:v>297.31996394077549</c:v>
                </c:pt>
                <c:pt idx="2">
                  <c:v>320.40069450453421</c:v>
                </c:pt>
                <c:pt idx="3">
                  <c:v>319.83866103897435</c:v>
                </c:pt>
                <c:pt idx="4">
                  <c:v>325.48450341799941</c:v>
                </c:pt>
                <c:pt idx="5">
                  <c:v>325.89136421837975</c:v>
                </c:pt>
                <c:pt idx="6">
                  <c:v>332.36727863246188</c:v>
                </c:pt>
                <c:pt idx="7">
                  <c:v>316.00104968723304</c:v>
                </c:pt>
                <c:pt idx="8">
                  <c:v>295.44754202014167</c:v>
                </c:pt>
                <c:pt idx="9">
                  <c:v>298.86707148614755</c:v>
                </c:pt>
                <c:pt idx="10">
                  <c:v>261.61093328739435</c:v>
                </c:pt>
                <c:pt idx="11">
                  <c:v>288.9753200982156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9B-446C-AD0D-902BF9148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966016"/>
        <c:axId val="317001728"/>
      </c:lineChart>
      <c:catAx>
        <c:axId val="316966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17001728"/>
        <c:crosses val="autoZero"/>
        <c:auto val="1"/>
        <c:lblAlgn val="ctr"/>
        <c:lblOffset val="100"/>
        <c:noMultiLvlLbl val="0"/>
      </c:catAx>
      <c:valAx>
        <c:axId val="317001728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3169660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Residential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2012</c:v>
          </c:tx>
          <c:val>
            <c:numRef>
              <c:f>'Unbilled Therms'!$B$89:$M$89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A6-44BE-A13B-3E23AD3064CF}"/>
            </c:ext>
          </c:extLst>
        </c:ser>
        <c:ser>
          <c:idx val="1"/>
          <c:order val="1"/>
          <c:tx>
            <c:v>2013</c:v>
          </c:tx>
          <c:val>
            <c:numRef>
              <c:f>'Unbilled Therms'!$B$90:$M$90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A6-44BE-A13B-3E23AD3064CF}"/>
            </c:ext>
          </c:extLst>
        </c:ser>
        <c:ser>
          <c:idx val="2"/>
          <c:order val="2"/>
          <c:tx>
            <c:v>2014</c:v>
          </c:tx>
          <c:val>
            <c:numRef>
              <c:f>'Unbilled Therms'!$B$91:$M$91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A6-44BE-A13B-3E23AD3064CF}"/>
            </c:ext>
          </c:extLst>
        </c:ser>
        <c:ser>
          <c:idx val="3"/>
          <c:order val="3"/>
          <c:tx>
            <c:v>2015Fcst</c:v>
          </c:tx>
          <c:val>
            <c:numRef>
              <c:f>'Unbilled Therms'!$B$92:$M$92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A6-44BE-A13B-3E23AD306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157760"/>
        <c:axId val="317159296"/>
      </c:lineChart>
      <c:catAx>
        <c:axId val="317157760"/>
        <c:scaling>
          <c:orientation val="minMax"/>
        </c:scaling>
        <c:delete val="0"/>
        <c:axPos val="b"/>
        <c:majorTickMark val="out"/>
        <c:minorTickMark val="none"/>
        <c:tickLblPos val="nextTo"/>
        <c:crossAx val="317159296"/>
        <c:crosses val="autoZero"/>
        <c:auto val="1"/>
        <c:lblAlgn val="ctr"/>
        <c:lblOffset val="100"/>
        <c:noMultiLvlLbl val="0"/>
      </c:catAx>
      <c:valAx>
        <c:axId val="3171592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71577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Commercial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2012</c:v>
          </c:tx>
          <c:val>
            <c:numRef>
              <c:f>'Unbilled Therms'!$B$110:$M$110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E7-4A7F-8402-987ECB6610AA}"/>
            </c:ext>
          </c:extLst>
        </c:ser>
        <c:ser>
          <c:idx val="1"/>
          <c:order val="1"/>
          <c:tx>
            <c:v>2013</c:v>
          </c:tx>
          <c:val>
            <c:numRef>
              <c:f>'Unbilled Therms'!$B$111:$M$111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E7-4A7F-8402-987ECB6610AA}"/>
            </c:ext>
          </c:extLst>
        </c:ser>
        <c:ser>
          <c:idx val="2"/>
          <c:order val="2"/>
          <c:tx>
            <c:v>2014</c:v>
          </c:tx>
          <c:val>
            <c:numRef>
              <c:f>'Unbilled Therms'!$B$112:$M$112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E7-4A7F-8402-987ECB6610AA}"/>
            </c:ext>
          </c:extLst>
        </c:ser>
        <c:ser>
          <c:idx val="3"/>
          <c:order val="3"/>
          <c:tx>
            <c:v>2015Fcst</c:v>
          </c:tx>
          <c:val>
            <c:numRef>
              <c:f>'Unbilled Therms'!$B$113:$M$113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E7-4A7F-8402-987ECB661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779328"/>
        <c:axId val="317856384"/>
      </c:lineChart>
      <c:catAx>
        <c:axId val="317779328"/>
        <c:scaling>
          <c:orientation val="minMax"/>
        </c:scaling>
        <c:delete val="0"/>
        <c:axPos val="b"/>
        <c:majorTickMark val="out"/>
        <c:minorTickMark val="none"/>
        <c:tickLblPos val="nextTo"/>
        <c:crossAx val="317856384"/>
        <c:crosses val="autoZero"/>
        <c:auto val="1"/>
        <c:lblAlgn val="ctr"/>
        <c:lblOffset val="100"/>
        <c:noMultiLvlLbl val="0"/>
      </c:catAx>
      <c:valAx>
        <c:axId val="317856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77793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Industrial - Average Use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strRef>
              <c:f>'Final Forecast'!$BY$2:$CK$2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2023</c:v>
                </c:pt>
              </c:strCache>
            </c:strRef>
          </c:cat>
          <c:val>
            <c:numRef>
              <c:f>'Final Forecast'!$BY$5:$CJ$5</c:f>
              <c:numCache>
                <c:formatCode>_(* #,##0_);_(* \(#,##0\);_(* "-"??_);_(@_)</c:formatCode>
                <c:ptCount val="12"/>
                <c:pt idx="0">
                  <c:v>391729.1738493747</c:v>
                </c:pt>
                <c:pt idx="1">
                  <c:v>353759.26529481285</c:v>
                </c:pt>
                <c:pt idx="2">
                  <c:v>435555.25566035038</c:v>
                </c:pt>
                <c:pt idx="3">
                  <c:v>403297.85618586221</c:v>
                </c:pt>
                <c:pt idx="4">
                  <c:v>394816.03492864309</c:v>
                </c:pt>
                <c:pt idx="5">
                  <c:v>376004.33911269152</c:v>
                </c:pt>
                <c:pt idx="6">
                  <c:v>383624.92151400883</c:v>
                </c:pt>
                <c:pt idx="7">
                  <c:v>355275.81663596001</c:v>
                </c:pt>
                <c:pt idx="8">
                  <c:v>333882.3586248866</c:v>
                </c:pt>
                <c:pt idx="9">
                  <c:v>371039.67761156987</c:v>
                </c:pt>
                <c:pt idx="10">
                  <c:v>366655.52813708177</c:v>
                </c:pt>
                <c:pt idx="11">
                  <c:v>403189.93492864294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4-4C38-AC7F-FE70B1E5E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103936"/>
        <c:axId val="150105472"/>
      </c:lineChart>
      <c:catAx>
        <c:axId val="150103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50105472"/>
        <c:crosses val="autoZero"/>
        <c:auto val="1"/>
        <c:lblAlgn val="ctr"/>
        <c:lblOffset val="100"/>
        <c:noMultiLvlLbl val="0"/>
      </c:catAx>
      <c:valAx>
        <c:axId val="150105472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501039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OSS - Average Use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strRef>
              <c:f>'Final Forecast'!$BY$2:$CK$2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2023</c:v>
                </c:pt>
              </c:strCache>
            </c:strRef>
          </c:cat>
          <c:val>
            <c:numRef>
              <c:f>'Final Forecast'!$BY$6:$CJ$6</c:f>
              <c:numCache>
                <c:formatCode>_(* #,##0_);_(* \(#,##0\);_(* "-"??_);_(@_)</c:formatCode>
                <c:ptCount val="12"/>
                <c:pt idx="0">
                  <c:v>3243365.6904071933</c:v>
                </c:pt>
                <c:pt idx="1">
                  <c:v>2930816.239626403</c:v>
                </c:pt>
                <c:pt idx="2">
                  <c:v>3244862.0559166661</c:v>
                </c:pt>
                <c:pt idx="3">
                  <c:v>3444882.4869444445</c:v>
                </c:pt>
                <c:pt idx="4">
                  <c:v>3831350.4983730158</c:v>
                </c:pt>
                <c:pt idx="5">
                  <c:v>4014130.6868253979</c:v>
                </c:pt>
                <c:pt idx="6">
                  <c:v>4282167.3878968256</c:v>
                </c:pt>
                <c:pt idx="7">
                  <c:v>4025587.1270634918</c:v>
                </c:pt>
                <c:pt idx="8">
                  <c:v>3544897.1297605629</c:v>
                </c:pt>
                <c:pt idx="9">
                  <c:v>3636341.3927041702</c:v>
                </c:pt>
                <c:pt idx="10">
                  <c:v>2567111.2540218257</c:v>
                </c:pt>
                <c:pt idx="11">
                  <c:v>2678864.1776855155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7-45D3-A589-ADB1AB44C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46528"/>
        <c:axId val="170248832"/>
      </c:lineChart>
      <c:catAx>
        <c:axId val="170246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0248832"/>
        <c:crosses val="autoZero"/>
        <c:auto val="1"/>
        <c:lblAlgn val="ctr"/>
        <c:lblOffset val="100"/>
        <c:noMultiLvlLbl val="0"/>
      </c:catAx>
      <c:valAx>
        <c:axId val="170248832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70246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ISLV &amp; SC - Average Use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strRef>
              <c:f>'Final Forecast'!$BY$2:$CK$2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2023</c:v>
                </c:pt>
              </c:strCache>
            </c:strRef>
          </c:cat>
          <c:val>
            <c:numRef>
              <c:f>'Final Forecast'!$BY$7:$CJ$7</c:f>
              <c:numCache>
                <c:formatCode>_(* #,##0_);_(* \(#,##0\);_(* "-"??_);_(@_)</c:formatCode>
                <c:ptCount val="12"/>
                <c:pt idx="0">
                  <c:v>1474000</c:v>
                </c:pt>
                <c:pt idx="1">
                  <c:v>1376500</c:v>
                </c:pt>
                <c:pt idx="2">
                  <c:v>1497000</c:v>
                </c:pt>
                <c:pt idx="3">
                  <c:v>1411500</c:v>
                </c:pt>
                <c:pt idx="4">
                  <c:v>1501250</c:v>
                </c:pt>
                <c:pt idx="5">
                  <c:v>1507250</c:v>
                </c:pt>
                <c:pt idx="6">
                  <c:v>1436000</c:v>
                </c:pt>
                <c:pt idx="7">
                  <c:v>1411500</c:v>
                </c:pt>
                <c:pt idx="8">
                  <c:v>1410250</c:v>
                </c:pt>
                <c:pt idx="9">
                  <c:v>1120750</c:v>
                </c:pt>
                <c:pt idx="10">
                  <c:v>1034000</c:v>
                </c:pt>
                <c:pt idx="11">
                  <c:v>1015500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66-4260-89B0-6F90182B5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466304"/>
        <c:axId val="170485632"/>
      </c:lineChart>
      <c:catAx>
        <c:axId val="170466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0485632"/>
        <c:crosses val="autoZero"/>
        <c:auto val="1"/>
        <c:lblAlgn val="ctr"/>
        <c:lblOffset val="100"/>
        <c:noMultiLvlLbl val="0"/>
      </c:catAx>
      <c:valAx>
        <c:axId val="170485632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70466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Industrial Sales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strRef>
              <c:f>'Final Forecast'!$BY$2:$CK$2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2023</c:v>
                </c:pt>
              </c:strCache>
            </c:strRef>
          </c:cat>
          <c:val>
            <c:numRef>
              <c:f>'Final Forecast'!$AN$5:$AY$5</c:f>
              <c:numCache>
                <c:formatCode>_(* #,##0_);_(* \(#,##0\);_(* "-"??_);_(@_)</c:formatCode>
                <c:ptCount val="12"/>
                <c:pt idx="0">
                  <c:v>16060.896127824362</c:v>
                </c:pt>
                <c:pt idx="1">
                  <c:v>14504.129877087327</c:v>
                </c:pt>
                <c:pt idx="2">
                  <c:v>17857.765482074366</c:v>
                </c:pt>
                <c:pt idx="3">
                  <c:v>16535.21210362035</c:v>
                </c:pt>
                <c:pt idx="4">
                  <c:v>16187.457432074367</c:v>
                </c:pt>
                <c:pt idx="5">
                  <c:v>15416.177903620352</c:v>
                </c:pt>
                <c:pt idx="6">
                  <c:v>15728.621782074364</c:v>
                </c:pt>
                <c:pt idx="7">
                  <c:v>14566.308482074362</c:v>
                </c:pt>
                <c:pt idx="8">
                  <c:v>13689.176703620351</c:v>
                </c:pt>
                <c:pt idx="9">
                  <c:v>15212.626782074363</c:v>
                </c:pt>
                <c:pt idx="10">
                  <c:v>15032.876653620353</c:v>
                </c:pt>
                <c:pt idx="11">
                  <c:v>16530.78733207436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9D-4369-B202-4F4A71C8C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732480"/>
        <c:axId val="181734016"/>
      </c:lineChart>
      <c:catAx>
        <c:axId val="181732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1734016"/>
        <c:crosses val="autoZero"/>
        <c:auto val="1"/>
        <c:lblAlgn val="ctr"/>
        <c:lblOffset val="100"/>
        <c:noMultiLvlLbl val="0"/>
      </c:catAx>
      <c:valAx>
        <c:axId val="181734016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817324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OSS Sales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strRef>
              <c:f>'Final Forecast'!$BY$2:$CK$2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2023</c:v>
                </c:pt>
              </c:strCache>
            </c:strRef>
          </c:cat>
          <c:val>
            <c:numRef>
              <c:f>'Final Forecast'!$AN$6:$AY$6</c:f>
              <c:numCache>
                <c:formatCode>_(* #,##0_);_(* \(#,##0\);_(* "-"??_);_(@_)</c:formatCode>
                <c:ptCount val="12"/>
                <c:pt idx="0">
                  <c:v>61623.948117736669</c:v>
                </c:pt>
                <c:pt idx="1">
                  <c:v>55685.508552901658</c:v>
                </c:pt>
                <c:pt idx="2">
                  <c:v>64897.241118333324</c:v>
                </c:pt>
                <c:pt idx="3">
                  <c:v>72342.532225833333</c:v>
                </c:pt>
                <c:pt idx="4">
                  <c:v>80458.360465833335</c:v>
                </c:pt>
                <c:pt idx="5">
                  <c:v>84296.744423333352</c:v>
                </c:pt>
                <c:pt idx="6">
                  <c:v>89925.515145833342</c:v>
                </c:pt>
                <c:pt idx="7">
                  <c:v>84537.329668333332</c:v>
                </c:pt>
                <c:pt idx="8">
                  <c:v>74442.839724971825</c:v>
                </c:pt>
                <c:pt idx="9">
                  <c:v>76363.169246787569</c:v>
                </c:pt>
                <c:pt idx="10">
                  <c:v>53909.336334458334</c:v>
                </c:pt>
                <c:pt idx="11">
                  <c:v>56256.147731395831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97-4EB5-957A-2AC6D785A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786496"/>
        <c:axId val="181993856"/>
      </c:lineChart>
      <c:catAx>
        <c:axId val="181786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1993856"/>
        <c:crosses val="autoZero"/>
        <c:auto val="1"/>
        <c:lblAlgn val="ctr"/>
        <c:lblOffset val="100"/>
        <c:noMultiLvlLbl val="0"/>
      </c:catAx>
      <c:valAx>
        <c:axId val="181993856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817864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ISLV &amp; SC - Sales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strRef>
              <c:f>'Final Forecast'!$BY$2:$CK$2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2023</c:v>
                </c:pt>
              </c:strCache>
            </c:strRef>
          </c:cat>
          <c:val>
            <c:numRef>
              <c:f>'Final Forecast'!$AN$7:$AY$7</c:f>
              <c:numCache>
                <c:formatCode>_(* #,##0_);_(* \(#,##0\);_(* "-"??_);_(@_)</c:formatCode>
                <c:ptCount val="12"/>
                <c:pt idx="0">
                  <c:v>5896</c:v>
                </c:pt>
                <c:pt idx="1">
                  <c:v>5506</c:v>
                </c:pt>
                <c:pt idx="2">
                  <c:v>5988</c:v>
                </c:pt>
                <c:pt idx="3">
                  <c:v>5646</c:v>
                </c:pt>
                <c:pt idx="4">
                  <c:v>6005</c:v>
                </c:pt>
                <c:pt idx="5">
                  <c:v>6029</c:v>
                </c:pt>
                <c:pt idx="6">
                  <c:v>5744</c:v>
                </c:pt>
                <c:pt idx="7">
                  <c:v>5646</c:v>
                </c:pt>
                <c:pt idx="8">
                  <c:v>5641</c:v>
                </c:pt>
                <c:pt idx="9">
                  <c:v>4483</c:v>
                </c:pt>
                <c:pt idx="10">
                  <c:v>4136</c:v>
                </c:pt>
                <c:pt idx="11">
                  <c:v>4062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CC-4C77-B50A-95B8E6196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015104"/>
        <c:axId val="182017024"/>
      </c:lineChart>
      <c:catAx>
        <c:axId val="182015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2017024"/>
        <c:crosses val="autoZero"/>
        <c:auto val="1"/>
        <c:lblAlgn val="ctr"/>
        <c:lblOffset val="100"/>
        <c:noMultiLvlLbl val="0"/>
      </c:catAx>
      <c:valAx>
        <c:axId val="182017024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820151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Residential - Customers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Final Forecast</c:v>
          </c:tx>
          <c:cat>
            <c:strRef>
              <c:f>'Final Forecast'!$BY$2:$CK$2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2023</c:v>
                </c:pt>
              </c:strCache>
            </c:strRef>
          </c:cat>
          <c:val>
            <c:numRef>
              <c:f>'Final Forecast'!$C$3:$N$3</c:f>
              <c:numCache>
                <c:formatCode>_(* #,##0_);_(* \(#,##0\);_(* "-"??_);_(@_)</c:formatCode>
                <c:ptCount val="12"/>
                <c:pt idx="0">
                  <c:v>427993.10951060668</c:v>
                </c:pt>
                <c:pt idx="1">
                  <c:v>429283.01735120802</c:v>
                </c:pt>
                <c:pt idx="2">
                  <c:v>430644.31492966652</c:v>
                </c:pt>
                <c:pt idx="3">
                  <c:v>432006.42591549881</c:v>
                </c:pt>
                <c:pt idx="4">
                  <c:v>433299.79678193387</c:v>
                </c:pt>
                <c:pt idx="5">
                  <c:v>434534.44911441556</c:v>
                </c:pt>
                <c:pt idx="6">
                  <c:v>435730.73330793361</c:v>
                </c:pt>
                <c:pt idx="7">
                  <c:v>436839.11300060072</c:v>
                </c:pt>
                <c:pt idx="8">
                  <c:v>437990.50156092196</c:v>
                </c:pt>
                <c:pt idx="9">
                  <c:v>439155.98172672658</c:v>
                </c:pt>
                <c:pt idx="10">
                  <c:v>440334.61247111578</c:v>
                </c:pt>
                <c:pt idx="11">
                  <c:v>441522.09017997689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69-4702-97E8-D3E467B76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134656"/>
        <c:axId val="182136192"/>
      </c:lineChart>
      <c:catAx>
        <c:axId val="182134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2136192"/>
        <c:crosses val="autoZero"/>
        <c:auto val="1"/>
        <c:lblAlgn val="ctr"/>
        <c:lblOffset val="100"/>
        <c:noMultiLvlLbl val="0"/>
      </c:catAx>
      <c:valAx>
        <c:axId val="182136192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821346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13" Type="http://schemas.openxmlformats.org/officeDocument/2006/relationships/chart" Target="../charts/chart15.xml"/><Relationship Id="rId18" Type="http://schemas.openxmlformats.org/officeDocument/2006/relationships/chart" Target="../charts/chart2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12" Type="http://schemas.openxmlformats.org/officeDocument/2006/relationships/chart" Target="../charts/chart14.xml"/><Relationship Id="rId17" Type="http://schemas.openxmlformats.org/officeDocument/2006/relationships/chart" Target="../charts/chart19.xml"/><Relationship Id="rId2" Type="http://schemas.openxmlformats.org/officeDocument/2006/relationships/chart" Target="../charts/chart4.xml"/><Relationship Id="rId16" Type="http://schemas.openxmlformats.org/officeDocument/2006/relationships/chart" Target="../charts/chart18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5" Type="http://schemas.openxmlformats.org/officeDocument/2006/relationships/chart" Target="../charts/chart7.xml"/><Relationship Id="rId15" Type="http://schemas.openxmlformats.org/officeDocument/2006/relationships/chart" Target="../charts/chart1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Relationship Id="rId14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14</xdr:row>
      <xdr:rowOff>171450</xdr:rowOff>
    </xdr:from>
    <xdr:to>
      <xdr:col>7</xdr:col>
      <xdr:colOff>177800</xdr:colOff>
      <xdr:row>29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40C87CF-E32C-413E-BD41-A670220F2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241300</xdr:colOff>
      <xdr:row>14</xdr:row>
      <xdr:rowOff>177800</xdr:rowOff>
    </xdr:from>
    <xdr:to>
      <xdr:col>14</xdr:col>
      <xdr:colOff>546100</xdr:colOff>
      <xdr:row>29</xdr:row>
      <xdr:rowOff>158750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F98959C-870E-4861-AAD1-E01D1B583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393700</xdr:colOff>
      <xdr:row>16</xdr:row>
      <xdr:rowOff>171450</xdr:rowOff>
    </xdr:from>
    <xdr:to>
      <xdr:col>3</xdr:col>
      <xdr:colOff>431800</xdr:colOff>
      <xdr:row>18</xdr:row>
      <xdr:rowOff>82550</xdr:rowOff>
    </xdr:to>
    <xdr:sp macro="" textlink="">
      <xdr:nvSpPr>
        <xdr:cNvPr id="6" name="Speech Bubble: Rectangle 5">
          <a:extLst>
            <a:ext uri="{FF2B5EF4-FFF2-40B4-BE49-F238E27FC236}">
              <a16:creationId xmlns:a16="http://schemas.microsoft.com/office/drawing/2014/main" id="{5C7A8E1B-CACA-4654-B727-93775614F80E}"/>
            </a:ext>
          </a:extLst>
        </xdr:cNvPr>
        <xdr:cNvSpPr/>
      </xdr:nvSpPr>
      <xdr:spPr>
        <a:xfrm>
          <a:off x="1778000" y="3117850"/>
          <a:ext cx="812800" cy="279400"/>
        </a:xfrm>
        <a:prstGeom prst="wedgeRectCallout">
          <a:avLst>
            <a:gd name="adj1" fmla="val 87656"/>
            <a:gd name="adj2" fmla="val 12613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Leesbur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114299</xdr:colOff>
      <xdr:row>33</xdr:row>
      <xdr:rowOff>53975</xdr:rowOff>
    </xdr:from>
    <xdr:to>
      <xdr:col>24</xdr:col>
      <xdr:colOff>295274</xdr:colOff>
      <xdr:row>47</xdr:row>
      <xdr:rowOff>130175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152400</xdr:colOff>
      <xdr:row>48</xdr:row>
      <xdr:rowOff>169334</xdr:rowOff>
    </xdr:from>
    <xdr:to>
      <xdr:col>24</xdr:col>
      <xdr:colOff>304800</xdr:colOff>
      <xdr:row>63</xdr:row>
      <xdr:rowOff>55034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92074</xdr:colOff>
      <xdr:row>64</xdr:row>
      <xdr:rowOff>124883</xdr:rowOff>
    </xdr:from>
    <xdr:to>
      <xdr:col>24</xdr:col>
      <xdr:colOff>285749</xdr:colOff>
      <xdr:row>79</xdr:row>
      <xdr:rowOff>10583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529167</xdr:colOff>
      <xdr:row>5</xdr:row>
      <xdr:rowOff>21167</xdr:rowOff>
    </xdr:from>
    <xdr:to>
      <xdr:col>19</xdr:col>
      <xdr:colOff>529167</xdr:colOff>
      <xdr:row>14</xdr:row>
      <xdr:rowOff>31750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CxnSpPr/>
      </xdr:nvCxnSpPr>
      <xdr:spPr>
        <a:xfrm flipV="1">
          <a:off x="39457842" y="783167"/>
          <a:ext cx="0" cy="1725083"/>
        </a:xfrm>
        <a:prstGeom prst="line">
          <a:avLst/>
        </a:prstGeom>
        <a:ln w="25400">
          <a:solidFill>
            <a:srgbClr val="FF0000"/>
          </a:solidFill>
          <a:headEnd type="oval"/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52915</xdr:colOff>
      <xdr:row>33</xdr:row>
      <xdr:rowOff>11643</xdr:rowOff>
    </xdr:from>
    <xdr:to>
      <xdr:col>16</xdr:col>
      <xdr:colOff>328080</xdr:colOff>
      <xdr:row>47</xdr:row>
      <xdr:rowOff>87843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52915</xdr:colOff>
      <xdr:row>48</xdr:row>
      <xdr:rowOff>117477</xdr:rowOff>
    </xdr:from>
    <xdr:to>
      <xdr:col>16</xdr:col>
      <xdr:colOff>328080</xdr:colOff>
      <xdr:row>63</xdr:row>
      <xdr:rowOff>3177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21165</xdr:colOff>
      <xdr:row>64</xdr:row>
      <xdr:rowOff>53976</xdr:rowOff>
    </xdr:from>
    <xdr:to>
      <xdr:col>16</xdr:col>
      <xdr:colOff>296330</xdr:colOff>
      <xdr:row>78</xdr:row>
      <xdr:rowOff>130176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4235</xdr:colOff>
      <xdr:row>1</xdr:row>
      <xdr:rowOff>114300</xdr:rowOff>
    </xdr:from>
    <xdr:to>
      <xdr:col>8</xdr:col>
      <xdr:colOff>279399</xdr:colOff>
      <xdr:row>16</xdr:row>
      <xdr:rowOff>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88900</xdr:colOff>
      <xdr:row>33</xdr:row>
      <xdr:rowOff>29635</xdr:rowOff>
    </xdr:from>
    <xdr:to>
      <xdr:col>8</xdr:col>
      <xdr:colOff>364064</xdr:colOff>
      <xdr:row>47</xdr:row>
      <xdr:rowOff>105835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31750</xdr:colOff>
      <xdr:row>48</xdr:row>
      <xdr:rowOff>106894</xdr:rowOff>
    </xdr:from>
    <xdr:to>
      <xdr:col>8</xdr:col>
      <xdr:colOff>306914</xdr:colOff>
      <xdr:row>62</xdr:row>
      <xdr:rowOff>183094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64</xdr:row>
      <xdr:rowOff>43393</xdr:rowOff>
    </xdr:from>
    <xdr:to>
      <xdr:col>8</xdr:col>
      <xdr:colOff>275164</xdr:colOff>
      <xdr:row>78</xdr:row>
      <xdr:rowOff>119593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2</xdr:row>
      <xdr:rowOff>0</xdr:rowOff>
    </xdr:from>
    <xdr:to>
      <xdr:col>16</xdr:col>
      <xdr:colOff>275164</xdr:colOff>
      <xdr:row>16</xdr:row>
      <xdr:rowOff>76200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0</xdr:colOff>
      <xdr:row>2</xdr:row>
      <xdr:rowOff>0</xdr:rowOff>
    </xdr:from>
    <xdr:to>
      <xdr:col>24</xdr:col>
      <xdr:colOff>275164</xdr:colOff>
      <xdr:row>16</xdr:row>
      <xdr:rowOff>76200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17</xdr:row>
      <xdr:rowOff>0</xdr:rowOff>
    </xdr:from>
    <xdr:to>
      <xdr:col>8</xdr:col>
      <xdr:colOff>275164</xdr:colOff>
      <xdr:row>31</xdr:row>
      <xdr:rowOff>76200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0</xdr:colOff>
      <xdr:row>17</xdr:row>
      <xdr:rowOff>0</xdr:rowOff>
    </xdr:from>
    <xdr:to>
      <xdr:col>16</xdr:col>
      <xdr:colOff>275164</xdr:colOff>
      <xdr:row>31</xdr:row>
      <xdr:rowOff>76200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17</xdr:col>
      <xdr:colOff>0</xdr:colOff>
      <xdr:row>17</xdr:row>
      <xdr:rowOff>0</xdr:rowOff>
    </xdr:from>
    <xdr:to>
      <xdr:col>24</xdr:col>
      <xdr:colOff>275164</xdr:colOff>
      <xdr:row>31</xdr:row>
      <xdr:rowOff>76200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80</xdr:row>
      <xdr:rowOff>0</xdr:rowOff>
    </xdr:from>
    <xdr:to>
      <xdr:col>8</xdr:col>
      <xdr:colOff>275164</xdr:colOff>
      <xdr:row>94</xdr:row>
      <xdr:rowOff>76200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0</xdr:colOff>
      <xdr:row>80</xdr:row>
      <xdr:rowOff>0</xdr:rowOff>
    </xdr:from>
    <xdr:to>
      <xdr:col>16</xdr:col>
      <xdr:colOff>275164</xdr:colOff>
      <xdr:row>94</xdr:row>
      <xdr:rowOff>76200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17</xdr:col>
      <xdr:colOff>76200</xdr:colOff>
      <xdr:row>80</xdr:row>
      <xdr:rowOff>19050</xdr:rowOff>
    </xdr:from>
    <xdr:to>
      <xdr:col>24</xdr:col>
      <xdr:colOff>285750</xdr:colOff>
      <xdr:row>94</xdr:row>
      <xdr:rowOff>95250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306158</xdr:colOff>
      <xdr:row>74</xdr:row>
      <xdr:rowOff>118380</xdr:rowOff>
    </xdr:from>
    <xdr:to>
      <xdr:col>35</xdr:col>
      <xdr:colOff>340177</xdr:colOff>
      <xdr:row>95</xdr:row>
      <xdr:rowOff>54428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326571</xdr:colOff>
      <xdr:row>96</xdr:row>
      <xdr:rowOff>54429</xdr:rowOff>
    </xdr:from>
    <xdr:to>
      <xdr:col>35</xdr:col>
      <xdr:colOff>360590</xdr:colOff>
      <xdr:row>116</xdr:row>
      <xdr:rowOff>180976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704022</xdr:colOff>
      <xdr:row>78</xdr:row>
      <xdr:rowOff>165653</xdr:rowOff>
    </xdr:from>
    <xdr:to>
      <xdr:col>4</xdr:col>
      <xdr:colOff>896069</xdr:colOff>
      <xdr:row>83</xdr:row>
      <xdr:rowOff>57509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9E804F9-D396-4171-AB85-73AECB0E5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9740663">
          <a:off x="3671957" y="14605001"/>
          <a:ext cx="6810736" cy="7658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customProperty" Target="../customProperty3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0.bin"/><Relationship Id="rId5" Type="http://schemas.openxmlformats.org/officeDocument/2006/relationships/comments" Target="../comments8.xml"/><Relationship Id="rId4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.bin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11.bin"/><Relationship Id="rId4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5.bin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12.bin"/><Relationship Id="rId6" Type="http://schemas.openxmlformats.org/officeDocument/2006/relationships/comments" Target="../comments9.xml"/><Relationship Id="rId5" Type="http://schemas.openxmlformats.org/officeDocument/2006/relationships/vmlDrawing" Target="../drawings/vmlDrawing9.vml"/><Relationship Id="rId4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9.bin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14.bin"/><Relationship Id="rId5" Type="http://schemas.openxmlformats.org/officeDocument/2006/relationships/comments" Target="../comments10.xml"/><Relationship Id="rId4" Type="http://schemas.openxmlformats.org/officeDocument/2006/relationships/vmlDrawing" Target="../drawings/vmlDrawing10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1.bin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15.bin"/><Relationship Id="rId6" Type="http://schemas.openxmlformats.org/officeDocument/2006/relationships/comments" Target="../comments11.xml"/><Relationship Id="rId5" Type="http://schemas.openxmlformats.org/officeDocument/2006/relationships/vmlDrawing" Target="../drawings/vmlDrawing11.vml"/><Relationship Id="rId4" Type="http://schemas.openxmlformats.org/officeDocument/2006/relationships/drawing" Target="../drawings/drawing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16.bin"/><Relationship Id="rId5" Type="http://schemas.openxmlformats.org/officeDocument/2006/relationships/comments" Target="../comments12.xml"/><Relationship Id="rId4" Type="http://schemas.openxmlformats.org/officeDocument/2006/relationships/vmlDrawing" Target="../drawings/vmlDrawing12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5.bin"/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7.bin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9.bin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1.bin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3.bin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5.bin"/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7.bin"/><Relationship Id="rId2" Type="http://schemas.openxmlformats.org/officeDocument/2006/relationships/customProperty" Target="../customProperty46.bin"/><Relationship Id="rId1" Type="http://schemas.openxmlformats.org/officeDocument/2006/relationships/printerSettings" Target="../printerSettings/printerSettings23.bin"/><Relationship Id="rId5" Type="http://schemas.openxmlformats.org/officeDocument/2006/relationships/comments" Target="../comments13.xml"/><Relationship Id="rId4" Type="http://schemas.openxmlformats.org/officeDocument/2006/relationships/vmlDrawing" Target="../drawings/vmlDrawing13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.bin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.bin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.bin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.bin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8.bin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.bin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9.bin"/><Relationship Id="rId5" Type="http://schemas.openxmlformats.org/officeDocument/2006/relationships/comments" Target="../comments7.xml"/><Relationship Id="rId4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XEF51"/>
  <sheetViews>
    <sheetView zoomScale="90" zoomScaleNormal="90" workbookViewId="0">
      <pane xSplit="4" ySplit="1" topLeftCell="E20" activePane="bottomRight" state="frozen"/>
      <selection activeCell="E3" sqref="E3"/>
      <selection pane="topRight" activeCell="E3" sqref="E3"/>
      <selection pane="bottomLeft" activeCell="E3" sqref="E3"/>
      <selection pane="bottomRight" activeCell="L52" sqref="L52"/>
    </sheetView>
  </sheetViews>
  <sheetFormatPr defaultColWidth="9" defaultRowHeight="12.75" outlineLevelCol="1" x14ac:dyDescent="0.2"/>
  <cols>
    <col min="1" max="1" width="5" style="78" customWidth="1"/>
    <col min="2" max="2" width="9" style="78"/>
    <col min="3" max="3" width="7.5703125" style="79" customWidth="1"/>
    <col min="4" max="4" width="7" style="79" customWidth="1"/>
    <col min="5" max="16" width="11" style="79" customWidth="1" outlineLevel="1"/>
    <col min="17" max="17" width="12" style="81" bestFit="1" customWidth="1"/>
    <col min="18" max="29" width="12" style="81" customWidth="1"/>
    <col min="30" max="30" width="13.140625" style="79" bestFit="1" customWidth="1"/>
    <col min="31" max="36" width="12" style="79" bestFit="1" customWidth="1"/>
    <col min="37" max="39" width="12" style="79" customWidth="1"/>
    <col min="40" max="40" width="13.42578125" style="79" bestFit="1" customWidth="1"/>
    <col min="41" max="41" width="15" style="79" bestFit="1" customWidth="1"/>
    <col min="42" max="46" width="12.42578125" style="79" bestFit="1" customWidth="1"/>
    <col min="47" max="47" width="10.7109375" style="79" customWidth="1"/>
    <col min="48" max="48" width="11.42578125" style="79" bestFit="1" customWidth="1"/>
    <col min="49" max="50" width="9" style="79"/>
    <col min="51" max="51" width="13.140625" style="79" bestFit="1" customWidth="1"/>
    <col min="52" max="52" width="14" style="81" customWidth="1"/>
    <col min="53" max="53" width="11.42578125" style="79" bestFit="1" customWidth="1"/>
    <col min="54" max="16384" width="9" style="79"/>
  </cols>
  <sheetData>
    <row r="1" spans="1:1024 1028:2048 2052:3072 3076:4096 4100:5120 5124:6144 6148:7168 7172:8192 8196:9216 9220:10240 10244:11264 11268:12288 12292:13312 13316:14336 14340:15360 15364:16360" x14ac:dyDescent="0.2">
      <c r="A1" s="77" t="s">
        <v>45</v>
      </c>
      <c r="E1" s="80" t="s">
        <v>58</v>
      </c>
      <c r="F1" s="80" t="s">
        <v>59</v>
      </c>
      <c r="G1" s="80" t="s">
        <v>60</v>
      </c>
      <c r="H1" s="80" t="s">
        <v>61</v>
      </c>
      <c r="I1" s="80" t="s">
        <v>62</v>
      </c>
      <c r="J1" s="80" t="s">
        <v>63</v>
      </c>
      <c r="K1" s="80" t="s">
        <v>64</v>
      </c>
      <c r="L1" s="80" t="s">
        <v>65</v>
      </c>
      <c r="M1" s="80" t="s">
        <v>66</v>
      </c>
      <c r="N1" s="80" t="s">
        <v>67</v>
      </c>
      <c r="O1" s="80" t="s">
        <v>68</v>
      </c>
      <c r="P1" s="80" t="s">
        <v>69</v>
      </c>
      <c r="Q1" s="141">
        <v>2023</v>
      </c>
      <c r="R1" s="80" t="s">
        <v>58</v>
      </c>
      <c r="S1" s="80" t="s">
        <v>59</v>
      </c>
      <c r="T1" s="80" t="s">
        <v>60</v>
      </c>
      <c r="U1" s="80" t="s">
        <v>61</v>
      </c>
      <c r="V1" s="80" t="s">
        <v>62</v>
      </c>
      <c r="W1" s="80" t="s">
        <v>63</v>
      </c>
      <c r="X1" s="80" t="s">
        <v>64</v>
      </c>
      <c r="Y1" s="80" t="s">
        <v>65</v>
      </c>
      <c r="Z1" s="80" t="s">
        <v>66</v>
      </c>
      <c r="AA1" s="80" t="s">
        <v>67</v>
      </c>
      <c r="AB1" s="80" t="s">
        <v>68</v>
      </c>
      <c r="AC1" s="80" t="s">
        <v>69</v>
      </c>
      <c r="AD1" s="141">
        <f>+Q1+1</f>
        <v>2024</v>
      </c>
      <c r="AE1" s="81">
        <f t="shared" ref="AE1:AJ1" si="0">+AD1+1</f>
        <v>2025</v>
      </c>
      <c r="AF1" s="81">
        <f t="shared" si="0"/>
        <v>2026</v>
      </c>
      <c r="AG1" s="81">
        <f t="shared" si="0"/>
        <v>2027</v>
      </c>
      <c r="AH1" s="81">
        <f t="shared" si="0"/>
        <v>2028</v>
      </c>
      <c r="AI1" s="81">
        <f t="shared" si="0"/>
        <v>2029</v>
      </c>
      <c r="AJ1" s="81">
        <f t="shared" si="0"/>
        <v>2030</v>
      </c>
      <c r="AK1" s="81">
        <f t="shared" ref="AK1" si="1">+AJ1+1</f>
        <v>2031</v>
      </c>
      <c r="AL1" s="81">
        <f t="shared" ref="AL1" si="2">+AK1+1</f>
        <v>2032</v>
      </c>
      <c r="AM1" s="81">
        <f t="shared" ref="AM1" si="3">+AL1+1</f>
        <v>2033</v>
      </c>
      <c r="AO1" s="79">
        <f>+Q1</f>
        <v>2023</v>
      </c>
      <c r="AP1" s="79">
        <f>+AO1+1</f>
        <v>2024</v>
      </c>
      <c r="AQ1" s="79">
        <f t="shared" ref="AQ1:AV1" si="4">+AP1+1</f>
        <v>2025</v>
      </c>
      <c r="AR1" s="79">
        <f t="shared" si="4"/>
        <v>2026</v>
      </c>
      <c r="AS1" s="79">
        <f t="shared" si="4"/>
        <v>2027</v>
      </c>
      <c r="AT1" s="79">
        <f t="shared" si="4"/>
        <v>2028</v>
      </c>
      <c r="AU1" s="79">
        <f t="shared" si="4"/>
        <v>2029</v>
      </c>
      <c r="AV1" s="79">
        <f t="shared" si="4"/>
        <v>2030</v>
      </c>
      <c r="AW1" s="79">
        <f t="shared" ref="AW1" si="5">+AV1+1</f>
        <v>2031</v>
      </c>
      <c r="AX1" s="79">
        <f t="shared" ref="AX1" si="6">+AW1+1</f>
        <v>2032</v>
      </c>
      <c r="AY1" s="79">
        <f t="shared" ref="AY1" si="7">+AX1+1</f>
        <v>2033</v>
      </c>
      <c r="AZ1" s="162" t="s">
        <v>463</v>
      </c>
    </row>
    <row r="2" spans="1:1024 1028:2048 2052:3072 3076:4096 4100:5120 5124:6144 6148:7168 7172:8192 8196:9216 9220:10240 10244:11264 11268:12288 12292:13312 13316:14336 14340:15360 15364:16360" s="78" customFormat="1" x14ac:dyDescent="0.2">
      <c r="B2" s="78" t="s">
        <v>10</v>
      </c>
      <c r="E2" s="82">
        <f>+'Final Forecast'!C3</f>
        <v>427993.10951060668</v>
      </c>
      <c r="F2" s="82">
        <f>+'Final Forecast'!D3</f>
        <v>429283.01735120802</v>
      </c>
      <c r="G2" s="82">
        <f>+'Final Forecast'!E3</f>
        <v>430644.31492966652</v>
      </c>
      <c r="H2" s="82">
        <f>+'Final Forecast'!F3</f>
        <v>432006.42591549881</v>
      </c>
      <c r="I2" s="82">
        <f>+'Final Forecast'!G3</f>
        <v>433299.79678193387</v>
      </c>
      <c r="J2" s="82">
        <f>+'Final Forecast'!H3</f>
        <v>434534.44911441556</v>
      </c>
      <c r="K2" s="82">
        <f>+'Final Forecast'!I3</f>
        <v>435730.73330793361</v>
      </c>
      <c r="L2" s="82">
        <f>+'Final Forecast'!J3</f>
        <v>436839.11300060072</v>
      </c>
      <c r="M2" s="82">
        <f>+'Final Forecast'!K3</f>
        <v>437990.50156092196</v>
      </c>
      <c r="N2" s="82">
        <f>+'Final Forecast'!L3</f>
        <v>439155.98172672658</v>
      </c>
      <c r="O2" s="82">
        <f>+'Final Forecast'!M3</f>
        <v>440334.61247111578</v>
      </c>
      <c r="P2" s="82">
        <f>+'Final Forecast'!N3</f>
        <v>441522.09017997689</v>
      </c>
      <c r="Q2" s="134">
        <f>AVERAGE(E2:P2)</f>
        <v>434944.51215421705</v>
      </c>
      <c r="R2" s="82">
        <f>+'Final Forecast'!P3</f>
        <v>443277.90982999775</v>
      </c>
      <c r="S2" s="82">
        <f>+'Final Forecast'!Q3</f>
        <v>444460.57796018018</v>
      </c>
      <c r="T2" s="82">
        <f>+'Final Forecast'!R3</f>
        <v>445646.21465683059</v>
      </c>
      <c r="U2" s="82">
        <f>+'Final Forecast'!S3</f>
        <v>446791.5427653059</v>
      </c>
      <c r="V2" s="82">
        <f>+'Final Forecast'!T3</f>
        <v>447912.15968076524</v>
      </c>
      <c r="W2" s="82">
        <f>+'Final Forecast'!U3</f>
        <v>449050.55949428573</v>
      </c>
      <c r="X2" s="82">
        <f>+'Final Forecast'!V3</f>
        <v>450182.13285915949</v>
      </c>
      <c r="Y2" s="82">
        <f>+'Final Forecast'!W3</f>
        <v>451343.17791153089</v>
      </c>
      <c r="Z2" s="82">
        <f>+'Final Forecast'!X3</f>
        <v>452522.7897318069</v>
      </c>
      <c r="AA2" s="82">
        <f>+'Final Forecast'!Y3</f>
        <v>453714.35422080755</v>
      </c>
      <c r="AB2" s="82">
        <f>+'Final Forecast'!Z3</f>
        <v>454917.1661992984</v>
      </c>
      <c r="AC2" s="82">
        <f>+'Final Forecast'!AA3</f>
        <v>456127.12849678181</v>
      </c>
      <c r="AD2" s="134">
        <f>AVERAGE(R2:AC2)</f>
        <v>449662.14281722927</v>
      </c>
      <c r="AE2" s="82">
        <f>+'Final Forecast'!AC3</f>
        <v>464148.72502043791</v>
      </c>
      <c r="AF2" s="82">
        <f>+'Final Forecast'!AD3</f>
        <v>478782.6167152308</v>
      </c>
      <c r="AG2" s="82">
        <f>+'Final Forecast'!AE3</f>
        <v>493487.83654583432</v>
      </c>
      <c r="AH2" s="82">
        <f>+'Final Forecast'!AF3</f>
        <v>0</v>
      </c>
      <c r="AI2" s="82">
        <f>+'Final Forecast'!AG3</f>
        <v>0</v>
      </c>
      <c r="AJ2" s="82">
        <f>+'Final Forecast'!AH3</f>
        <v>0</v>
      </c>
      <c r="AK2" s="82">
        <f>+'Final Forecast'!AI3</f>
        <v>0</v>
      </c>
      <c r="AL2" s="82">
        <f>+'Final Forecast'!AJ3</f>
        <v>0</v>
      </c>
      <c r="AM2" s="82">
        <f>+'Final Forecast'!AK3</f>
        <v>0</v>
      </c>
      <c r="AN2" s="83"/>
      <c r="AO2" s="83">
        <f>+Q2/AZ2-1</f>
        <v>0.20341870168551957</v>
      </c>
      <c r="AP2" s="288">
        <f>+AD2/Q2-1</f>
        <v>3.3837950018309026E-2</v>
      </c>
      <c r="AQ2" s="288">
        <f t="shared" ref="AQ2:AV5" si="8">+AE2/AD2-1</f>
        <v>3.2216592912285513E-2</v>
      </c>
      <c r="AR2" s="288">
        <f t="shared" si="8"/>
        <v>3.1528453932839096E-2</v>
      </c>
      <c r="AS2" s="288">
        <f t="shared" si="8"/>
        <v>3.0713771380195709E-2</v>
      </c>
      <c r="AT2" s="288">
        <f t="shared" si="8"/>
        <v>-1</v>
      </c>
      <c r="AU2" s="86" t="e">
        <f t="shared" si="8"/>
        <v>#DIV/0!</v>
      </c>
      <c r="AV2" s="86" t="e">
        <f t="shared" si="8"/>
        <v>#DIV/0!</v>
      </c>
      <c r="AW2" s="86" t="e">
        <f t="shared" ref="AW2:AY5" si="9">+AK2/AJ2-1</f>
        <v>#DIV/0!</v>
      </c>
      <c r="AX2" s="86" t="e">
        <f t="shared" si="9"/>
        <v>#DIV/0!</v>
      </c>
      <c r="AY2" s="86" t="e">
        <f t="shared" si="9"/>
        <v>#DIV/0!</v>
      </c>
      <c r="AZ2" s="134">
        <v>361424.09249999997</v>
      </c>
    </row>
    <row r="3" spans="1:1024 1028:2048 2052:3072 3076:4096 4100:5120 5124:6144 6148:7168 7172:8192 8196:9216 9220:10240 10244:11264 11268:12288 12292:13312 13316:14336 14340:15360 15364:16360" s="78" customFormat="1" x14ac:dyDescent="0.2">
      <c r="B3" s="78" t="s">
        <v>14</v>
      </c>
      <c r="E3" s="82">
        <f>+'Final Forecast'!C4</f>
        <v>39473.93238548642</v>
      </c>
      <c r="F3" s="82">
        <f>+'Final Forecast'!D4</f>
        <v>39546.430895926154</v>
      </c>
      <c r="G3" s="82">
        <f>+'Final Forecast'!E4</f>
        <v>39606.711196556156</v>
      </c>
      <c r="H3" s="82">
        <f>+'Final Forecast'!F4</f>
        <v>39668.516663583599</v>
      </c>
      <c r="I3" s="82">
        <f>+'Final Forecast'!G4</f>
        <v>39733.240926005172</v>
      </c>
      <c r="J3" s="82">
        <f>+'Final Forecast'!H4</f>
        <v>39782.647395349348</v>
      </c>
      <c r="K3" s="82">
        <f>+'Final Forecast'!I4</f>
        <v>39853.074223507196</v>
      </c>
      <c r="L3" s="82">
        <f>+'Final Forecast'!J4</f>
        <v>39839.372167886992</v>
      </c>
      <c r="M3" s="82">
        <f>+'Final Forecast'!K4</f>
        <v>39889.564088028681</v>
      </c>
      <c r="N3" s="82">
        <f>+'Final Forecast'!L4</f>
        <v>39939.747342122282</v>
      </c>
      <c r="O3" s="82">
        <f>+'Final Forecast'!M4</f>
        <v>39989.926229437471</v>
      </c>
      <c r="P3" s="82">
        <f>+'Final Forecast'!N4</f>
        <v>40040.105047386292</v>
      </c>
      <c r="Q3" s="134">
        <f>AVERAGE(E3:P3)</f>
        <v>39780.272380106311</v>
      </c>
      <c r="R3" s="82">
        <f>+'Final Forecast'!P4</f>
        <v>40157.002132912647</v>
      </c>
      <c r="S3" s="82">
        <f>+'Final Forecast'!Q4</f>
        <v>40204.192582756477</v>
      </c>
      <c r="T3" s="82">
        <f>+'Final Forecast'!R4</f>
        <v>40252.393902816388</v>
      </c>
      <c r="U3" s="82">
        <f>+'Final Forecast'!S4</f>
        <v>40304.608847347226</v>
      </c>
      <c r="V3" s="82">
        <f>+'Final Forecast'!T4</f>
        <v>40352.839716299743</v>
      </c>
      <c r="W3" s="82">
        <f>+'Final Forecast'!U4</f>
        <v>40403.088384526447</v>
      </c>
      <c r="X3" s="82">
        <f>+'Final Forecast'!V4</f>
        <v>40455.356340428698</v>
      </c>
      <c r="Y3" s="82">
        <f>+'Final Forecast'!W4</f>
        <v>40438.300060865055</v>
      </c>
      <c r="Z3" s="82">
        <f>+'Final Forecast'!X4</f>
        <v>40483.979343349296</v>
      </c>
      <c r="AA3" s="82">
        <f>+'Final Forecast'!Y4</f>
        <v>40529.680487146856</v>
      </c>
      <c r="AB3" s="82">
        <f>+'Final Forecast'!Z4</f>
        <v>40575.403856788304</v>
      </c>
      <c r="AC3" s="82">
        <f>+'Final Forecast'!AA4</f>
        <v>40621.149631387299</v>
      </c>
      <c r="AD3" s="134">
        <f>AVERAGE(R3:AC3)</f>
        <v>40398.16627388537</v>
      </c>
      <c r="AE3" s="82">
        <f>+'Final Forecast'!AC4</f>
        <v>40949.157012183678</v>
      </c>
      <c r="AF3" s="82">
        <f>+'Final Forecast'!AD4</f>
        <v>41467.471725475305</v>
      </c>
      <c r="AG3" s="82">
        <f>+'Final Forecast'!AE4</f>
        <v>41997.415147904561</v>
      </c>
      <c r="AH3" s="82">
        <f>+'Final Forecast'!AF4</f>
        <v>1467.6190476190477</v>
      </c>
      <c r="AI3" s="82">
        <f>+'Final Forecast'!AG4</f>
        <v>1467.6190476190477</v>
      </c>
      <c r="AJ3" s="82">
        <f>+'Final Forecast'!AH4</f>
        <v>1467.6190476190477</v>
      </c>
      <c r="AK3" s="82">
        <f>+'Final Forecast'!AI4</f>
        <v>1467.6190476190477</v>
      </c>
      <c r="AL3" s="82">
        <f>+'Final Forecast'!AJ4</f>
        <v>1467.6190476190477</v>
      </c>
      <c r="AM3" s="82">
        <f>+'Final Forecast'!AK4</f>
        <v>1467.6190476190477</v>
      </c>
      <c r="AN3" s="83"/>
      <c r="AO3" s="83">
        <f>+Q3/AZ3-1</f>
        <v>7.7037816482946608E-2</v>
      </c>
      <c r="AP3" s="86">
        <f>+AD3/Q3-1</f>
        <v>1.5532671266677012E-2</v>
      </c>
      <c r="AQ3" s="86">
        <f t="shared" si="8"/>
        <v>1.3639003675631756E-2</v>
      </c>
      <c r="AR3" s="86">
        <f t="shared" si="8"/>
        <v>1.2657518520769795E-2</v>
      </c>
      <c r="AS3" s="86">
        <f t="shared" si="8"/>
        <v>1.277973795792553E-2</v>
      </c>
      <c r="AT3" s="86">
        <f t="shared" si="8"/>
        <v>-0.96505453865552304</v>
      </c>
      <c r="AU3" s="86">
        <f t="shared" si="8"/>
        <v>0</v>
      </c>
      <c r="AV3" s="86">
        <f t="shared" si="8"/>
        <v>0</v>
      </c>
      <c r="AW3" s="86">
        <f t="shared" si="9"/>
        <v>0</v>
      </c>
      <c r="AX3" s="86">
        <f t="shared" si="9"/>
        <v>0</v>
      </c>
      <c r="AY3" s="86">
        <f t="shared" si="9"/>
        <v>0</v>
      </c>
      <c r="AZ3" s="134">
        <v>36934.889166666668</v>
      </c>
    </row>
    <row r="4" spans="1:1024 1028:2048 2052:3072 3076:4096 4100:5120 5124:6144 6148:7168 7172:8192 8196:9216 9220:10240 10244:11264 11268:12288 12292:13312 13316:14336 14340:15360 15364:16360" s="78" customFormat="1" x14ac:dyDescent="0.2">
      <c r="B4" s="78" t="s">
        <v>15</v>
      </c>
      <c r="E4" s="82">
        <f>+'Final Forecast'!C5</f>
        <v>41</v>
      </c>
      <c r="F4" s="82">
        <f>+'Final Forecast'!D5</f>
        <v>41</v>
      </c>
      <c r="G4" s="82">
        <f>+'Final Forecast'!E5</f>
        <v>41</v>
      </c>
      <c r="H4" s="82">
        <f>+'Final Forecast'!F5</f>
        <v>41</v>
      </c>
      <c r="I4" s="82">
        <f>+'Final Forecast'!G5</f>
        <v>41</v>
      </c>
      <c r="J4" s="82">
        <f>+'Final Forecast'!H5</f>
        <v>41</v>
      </c>
      <c r="K4" s="82">
        <f>+'Final Forecast'!I5</f>
        <v>41</v>
      </c>
      <c r="L4" s="82">
        <f>+'Final Forecast'!J5</f>
        <v>41</v>
      </c>
      <c r="M4" s="82">
        <f>+'Final Forecast'!K5</f>
        <v>41</v>
      </c>
      <c r="N4" s="82">
        <f>+'Final Forecast'!L5</f>
        <v>41</v>
      </c>
      <c r="O4" s="82">
        <f>+'Final Forecast'!M5</f>
        <v>41</v>
      </c>
      <c r="P4" s="82">
        <f>+'Final Forecast'!N5</f>
        <v>41</v>
      </c>
      <c r="Q4" s="134">
        <f>AVERAGE(E4:P4)</f>
        <v>41</v>
      </c>
      <c r="R4" s="82">
        <f>+'Final Forecast'!P5</f>
        <v>41</v>
      </c>
      <c r="S4" s="82">
        <f>+'Final Forecast'!Q5</f>
        <v>41</v>
      </c>
      <c r="T4" s="82">
        <f>+'Final Forecast'!R5</f>
        <v>41</v>
      </c>
      <c r="U4" s="82">
        <f>+'Final Forecast'!S5</f>
        <v>41</v>
      </c>
      <c r="V4" s="82">
        <f>+'Final Forecast'!T5</f>
        <v>41</v>
      </c>
      <c r="W4" s="82">
        <f>+'Final Forecast'!U5</f>
        <v>41</v>
      </c>
      <c r="X4" s="82">
        <f>+'Final Forecast'!V5</f>
        <v>41</v>
      </c>
      <c r="Y4" s="82">
        <f>+'Final Forecast'!W5</f>
        <v>41</v>
      </c>
      <c r="Z4" s="82">
        <f>+'Final Forecast'!X5</f>
        <v>41</v>
      </c>
      <c r="AA4" s="82">
        <f>+'Final Forecast'!Y5</f>
        <v>41</v>
      </c>
      <c r="AB4" s="82">
        <f>+'Final Forecast'!Z5</f>
        <v>41</v>
      </c>
      <c r="AC4" s="82">
        <f>+'Final Forecast'!AA5</f>
        <v>41</v>
      </c>
      <c r="AD4" s="134">
        <f>AVERAGE(R4:AC4)</f>
        <v>41</v>
      </c>
      <c r="AE4" s="82">
        <f>+'Final Forecast'!AC5</f>
        <v>41</v>
      </c>
      <c r="AF4" s="82">
        <f>+'Final Forecast'!AD5</f>
        <v>41</v>
      </c>
      <c r="AG4" s="82">
        <f>+'Final Forecast'!AE5</f>
        <v>41</v>
      </c>
      <c r="AH4" s="82">
        <f>+'Final Forecast'!AF5</f>
        <v>41</v>
      </c>
      <c r="AI4" s="82">
        <f>+'Final Forecast'!AG5</f>
        <v>41</v>
      </c>
      <c r="AJ4" s="82">
        <f>+'Final Forecast'!AH5</f>
        <v>41</v>
      </c>
      <c r="AK4" s="82">
        <f>+'Final Forecast'!AI5</f>
        <v>41</v>
      </c>
      <c r="AL4" s="82">
        <f>+'Final Forecast'!AJ5</f>
        <v>41</v>
      </c>
      <c r="AM4" s="82">
        <f>+'Final Forecast'!AK5</f>
        <v>41</v>
      </c>
      <c r="AN4" s="83"/>
      <c r="AO4" s="83"/>
      <c r="AP4" s="86">
        <f>+AD4/Q4-1</f>
        <v>0</v>
      </c>
      <c r="AQ4" s="86">
        <f t="shared" si="8"/>
        <v>0</v>
      </c>
      <c r="AR4" s="86">
        <f t="shared" si="8"/>
        <v>0</v>
      </c>
      <c r="AS4" s="86">
        <f t="shared" si="8"/>
        <v>0</v>
      </c>
      <c r="AT4" s="86">
        <f t="shared" si="8"/>
        <v>0</v>
      </c>
      <c r="AU4" s="86">
        <f t="shared" si="8"/>
        <v>0</v>
      </c>
      <c r="AV4" s="86">
        <f t="shared" si="8"/>
        <v>0</v>
      </c>
      <c r="AW4" s="86">
        <f t="shared" si="9"/>
        <v>0</v>
      </c>
      <c r="AX4" s="86">
        <f t="shared" si="9"/>
        <v>0</v>
      </c>
      <c r="AY4" s="86">
        <f t="shared" si="9"/>
        <v>0</v>
      </c>
      <c r="AZ4" s="134">
        <v>37.266203703703702</v>
      </c>
    </row>
    <row r="5" spans="1:1024 1028:2048 2052:3072 3076:4096 4100:5120 5124:6144 6148:7168 7172:8192 8196:9216 9220:10240 10244:11264 11268:12288 12292:13312 13316:14336 14340:15360 15364:16360" s="78" customFormat="1" x14ac:dyDescent="0.2">
      <c r="B5" s="78" t="s">
        <v>405</v>
      </c>
      <c r="E5" s="82">
        <f>+'Final Forecast'!C6</f>
        <v>19</v>
      </c>
      <c r="F5" s="82">
        <f>+'Final Forecast'!D6</f>
        <v>19</v>
      </c>
      <c r="G5" s="82">
        <f>+'Final Forecast'!E6</f>
        <v>20</v>
      </c>
      <c r="H5" s="82">
        <f>+'Final Forecast'!F6</f>
        <v>21</v>
      </c>
      <c r="I5" s="82">
        <f>+'Final Forecast'!G6</f>
        <v>21</v>
      </c>
      <c r="J5" s="82">
        <f>+'Final Forecast'!H6</f>
        <v>21</v>
      </c>
      <c r="K5" s="82">
        <f>+'Final Forecast'!I6</f>
        <v>21</v>
      </c>
      <c r="L5" s="82">
        <f>+'Final Forecast'!J6</f>
        <v>21</v>
      </c>
      <c r="M5" s="82">
        <f>+'Final Forecast'!K6</f>
        <v>21</v>
      </c>
      <c r="N5" s="82">
        <f>+'Final Forecast'!L6</f>
        <v>21</v>
      </c>
      <c r="O5" s="82">
        <f>+'Final Forecast'!M6</f>
        <v>21</v>
      </c>
      <c r="P5" s="82">
        <f>+'Final Forecast'!N6</f>
        <v>21</v>
      </c>
      <c r="Q5" s="134">
        <f>AVERAGE(E5:P5)</f>
        <v>20.583333333333332</v>
      </c>
      <c r="R5" s="82">
        <f>+'Final Forecast'!P6</f>
        <v>21</v>
      </c>
      <c r="S5" s="82">
        <f>+'Final Forecast'!Q6</f>
        <v>21</v>
      </c>
      <c r="T5" s="82">
        <f>+'Final Forecast'!R6</f>
        <v>21</v>
      </c>
      <c r="U5" s="82">
        <f>+'Final Forecast'!S6</f>
        <v>21</v>
      </c>
      <c r="V5" s="82">
        <f>+'Final Forecast'!T6</f>
        <v>21</v>
      </c>
      <c r="W5" s="82">
        <f>+'Final Forecast'!U6</f>
        <v>21</v>
      </c>
      <c r="X5" s="82">
        <f>+'Final Forecast'!V6</f>
        <v>21</v>
      </c>
      <c r="Y5" s="82">
        <f>+'Final Forecast'!W6</f>
        <v>21</v>
      </c>
      <c r="Z5" s="82">
        <f>+'Final Forecast'!X6</f>
        <v>21</v>
      </c>
      <c r="AA5" s="82">
        <f>+'Final Forecast'!Y6</f>
        <v>21</v>
      </c>
      <c r="AB5" s="82">
        <f>+'Final Forecast'!Z6</f>
        <v>21</v>
      </c>
      <c r="AC5" s="82">
        <f>+'Final Forecast'!AA6</f>
        <v>20</v>
      </c>
      <c r="AD5" s="134">
        <f>AVERAGE(R5:AC5)</f>
        <v>20.916666666666668</v>
      </c>
      <c r="AE5" s="82">
        <f>+'Final Forecast'!AC6</f>
        <v>20.916666666666668</v>
      </c>
      <c r="AF5" s="82">
        <f>+'Final Forecast'!AD6</f>
        <v>20.916666666666668</v>
      </c>
      <c r="AG5" s="82">
        <f>+'Final Forecast'!AE6</f>
        <v>20.916666666666668</v>
      </c>
      <c r="AH5" s="82">
        <f>+'Final Forecast'!AF6</f>
        <v>20.916666666666668</v>
      </c>
      <c r="AI5" s="82">
        <f>+'Final Forecast'!AG6</f>
        <v>20.916666666666668</v>
      </c>
      <c r="AJ5" s="82">
        <f>+'Final Forecast'!AH6</f>
        <v>20.916666666666668</v>
      </c>
      <c r="AK5" s="82">
        <f>+'Final Forecast'!AI6</f>
        <v>20.916666666666668</v>
      </c>
      <c r="AL5" s="82">
        <f>+'Final Forecast'!AJ6</f>
        <v>20.916666666666668</v>
      </c>
      <c r="AM5" s="82">
        <f>+'Final Forecast'!AK6</f>
        <v>20.916666666666668</v>
      </c>
      <c r="AN5" s="83"/>
      <c r="AO5" s="83"/>
      <c r="AP5" s="86">
        <f>+AD5/Q5-1</f>
        <v>1.6194331983805821E-2</v>
      </c>
      <c r="AQ5" s="86">
        <f t="shared" si="8"/>
        <v>0</v>
      </c>
      <c r="AR5" s="86">
        <f t="shared" si="8"/>
        <v>0</v>
      </c>
      <c r="AS5" s="86">
        <f t="shared" si="8"/>
        <v>0</v>
      </c>
      <c r="AT5" s="86">
        <f t="shared" si="8"/>
        <v>0</v>
      </c>
      <c r="AU5" s="86">
        <f t="shared" si="8"/>
        <v>0</v>
      </c>
      <c r="AV5" s="86">
        <f t="shared" si="8"/>
        <v>0</v>
      </c>
      <c r="AW5" s="86">
        <f t="shared" si="9"/>
        <v>0</v>
      </c>
      <c r="AX5" s="86">
        <f t="shared" si="9"/>
        <v>0</v>
      </c>
      <c r="AY5" s="86">
        <f t="shared" si="9"/>
        <v>0</v>
      </c>
      <c r="AZ5" s="134">
        <v>4.406850137174211</v>
      </c>
    </row>
    <row r="6" spans="1:1024 1028:2048 2052:3072 3076:4096 4100:5120 5124:6144 6148:7168 7172:8192 8196:9216 9220:10240 10244:11264 11268:12288 12292:13312 13316:14336 14340:15360 15364:16360" s="78" customFormat="1" x14ac:dyDescent="0.2">
      <c r="B6" s="78" t="s">
        <v>4</v>
      </c>
      <c r="E6" s="84">
        <f>+'Final Forecast'!C7</f>
        <v>4</v>
      </c>
      <c r="F6" s="84">
        <f>+'Final Forecast'!D7</f>
        <v>4</v>
      </c>
      <c r="G6" s="84">
        <f>+'Final Forecast'!E7</f>
        <v>4</v>
      </c>
      <c r="H6" s="84">
        <f>+'Final Forecast'!F7</f>
        <v>4</v>
      </c>
      <c r="I6" s="84">
        <f>+'Final Forecast'!G7</f>
        <v>4</v>
      </c>
      <c r="J6" s="84">
        <f>+'Final Forecast'!H7</f>
        <v>4</v>
      </c>
      <c r="K6" s="84">
        <f>+'Final Forecast'!I7</f>
        <v>4</v>
      </c>
      <c r="L6" s="84">
        <f>+'Final Forecast'!J7</f>
        <v>4</v>
      </c>
      <c r="M6" s="84">
        <f>+'Final Forecast'!K7</f>
        <v>4</v>
      </c>
      <c r="N6" s="84">
        <f>+'Final Forecast'!L7</f>
        <v>4</v>
      </c>
      <c r="O6" s="84">
        <f>+'Final Forecast'!M7</f>
        <v>4</v>
      </c>
      <c r="P6" s="84">
        <f>+'Final Forecast'!N7</f>
        <v>4</v>
      </c>
      <c r="Q6" s="135">
        <f>AVERAGE(E6:P6)</f>
        <v>4</v>
      </c>
      <c r="R6" s="84">
        <f>+'Final Forecast'!P7</f>
        <v>3</v>
      </c>
      <c r="S6" s="84">
        <f>+'Final Forecast'!Q7</f>
        <v>3</v>
      </c>
      <c r="T6" s="84">
        <f>+'Final Forecast'!R7</f>
        <v>3</v>
      </c>
      <c r="U6" s="84">
        <f>+'Final Forecast'!S7</f>
        <v>3</v>
      </c>
      <c r="V6" s="84">
        <f>+'Final Forecast'!T7</f>
        <v>3</v>
      </c>
      <c r="W6" s="84">
        <f>+'Final Forecast'!U7</f>
        <v>3</v>
      </c>
      <c r="X6" s="84">
        <f>+'Final Forecast'!V7</f>
        <v>3</v>
      </c>
      <c r="Y6" s="84">
        <f>+'Final Forecast'!W7</f>
        <v>3</v>
      </c>
      <c r="Z6" s="84">
        <f>+'Final Forecast'!X7</f>
        <v>3</v>
      </c>
      <c r="AA6" s="84">
        <f>+'Final Forecast'!Y7</f>
        <v>3</v>
      </c>
      <c r="AB6" s="84">
        <f>+'Final Forecast'!Z7</f>
        <v>3</v>
      </c>
      <c r="AC6" s="84">
        <f>+'Final Forecast'!AA7</f>
        <v>3</v>
      </c>
      <c r="AD6" s="135">
        <f>AVERAGE(R6:AC6)</f>
        <v>3</v>
      </c>
      <c r="AE6" s="84">
        <f>+'Final Forecast'!AC7</f>
        <v>4</v>
      </c>
      <c r="AF6" s="84">
        <f>+'Final Forecast'!AD7</f>
        <v>4</v>
      </c>
      <c r="AG6" s="84">
        <f>+'Final Forecast'!AE7</f>
        <v>4</v>
      </c>
      <c r="AH6" s="84">
        <f>+'Final Forecast'!AF7</f>
        <v>4</v>
      </c>
      <c r="AI6" s="84">
        <f>+'Final Forecast'!AG7</f>
        <v>4</v>
      </c>
      <c r="AJ6" s="84">
        <f>+'Final Forecast'!AH7</f>
        <v>4</v>
      </c>
      <c r="AK6" s="84">
        <f>+'Final Forecast'!AI7</f>
        <v>4</v>
      </c>
      <c r="AL6" s="84">
        <f>+'Final Forecast'!AJ7</f>
        <v>4</v>
      </c>
      <c r="AM6" s="84">
        <f>+'Final Forecast'!AK7</f>
        <v>4</v>
      </c>
      <c r="AN6" s="83"/>
      <c r="AO6" s="83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135">
        <v>10</v>
      </c>
    </row>
    <row r="7" spans="1:1024 1028:2048 2052:3072 3076:4096 4100:5120 5124:6144 6148:7168 7172:8192 8196:9216 9220:10240 10244:11264 11268:12288 12292:13312 13316:14336 14340:15360 15364:16360" x14ac:dyDescent="0.2">
      <c r="E7" s="85">
        <f t="shared" ref="E7:P7" si="10">SUM(E2:E6)</f>
        <v>467531.04189609311</v>
      </c>
      <c r="F7" s="85">
        <f t="shared" si="10"/>
        <v>468893.44824713416</v>
      </c>
      <c r="G7" s="85">
        <f t="shared" si="10"/>
        <v>470316.02612622268</v>
      </c>
      <c r="H7" s="85">
        <f t="shared" si="10"/>
        <v>471740.94257908239</v>
      </c>
      <c r="I7" s="85">
        <f t="shared" si="10"/>
        <v>473099.03770793905</v>
      </c>
      <c r="J7" s="85">
        <f t="shared" si="10"/>
        <v>474383.0965097649</v>
      </c>
      <c r="K7" s="85">
        <f t="shared" si="10"/>
        <v>475649.80753144081</v>
      </c>
      <c r="L7" s="85">
        <f t="shared" si="10"/>
        <v>476744.48516848771</v>
      </c>
      <c r="M7" s="85">
        <f t="shared" si="10"/>
        <v>477946.06564895064</v>
      </c>
      <c r="N7" s="85">
        <f t="shared" si="10"/>
        <v>479161.72906884889</v>
      </c>
      <c r="O7" s="85">
        <f t="shared" si="10"/>
        <v>480390.53870055324</v>
      </c>
      <c r="P7" s="85">
        <f t="shared" si="10"/>
        <v>481628.19522736321</v>
      </c>
      <c r="Q7" s="85">
        <f>SUM(Q2:Q6)</f>
        <v>474790.36786765669</v>
      </c>
      <c r="R7" s="85">
        <f t="shared" ref="R7:AC7" si="11">SUM(R2:R6)</f>
        <v>483499.91196291038</v>
      </c>
      <c r="S7" s="85">
        <f t="shared" si="11"/>
        <v>484729.77054293663</v>
      </c>
      <c r="T7" s="85">
        <f t="shared" si="11"/>
        <v>485963.60855964699</v>
      </c>
      <c r="U7" s="85">
        <f t="shared" si="11"/>
        <v>487161.15161265311</v>
      </c>
      <c r="V7" s="85">
        <f t="shared" si="11"/>
        <v>488329.99939706497</v>
      </c>
      <c r="W7" s="85">
        <f t="shared" si="11"/>
        <v>489518.64787881216</v>
      </c>
      <c r="X7" s="85">
        <f t="shared" si="11"/>
        <v>490702.48919958819</v>
      </c>
      <c r="Y7" s="85">
        <f t="shared" si="11"/>
        <v>491846.47797239595</v>
      </c>
      <c r="Z7" s="85">
        <f t="shared" si="11"/>
        <v>493071.76907515619</v>
      </c>
      <c r="AA7" s="85">
        <f t="shared" si="11"/>
        <v>494309.03470795439</v>
      </c>
      <c r="AB7" s="85">
        <f t="shared" si="11"/>
        <v>495557.5700560867</v>
      </c>
      <c r="AC7" s="85">
        <f t="shared" si="11"/>
        <v>496812.27812816913</v>
      </c>
      <c r="AD7" s="85">
        <f>SUM(AD2:AD6)</f>
        <v>490125.2257577813</v>
      </c>
      <c r="AE7" s="85">
        <f t="shared" ref="AE7:AJ7" si="12">SUM(AE2:AE6)</f>
        <v>505163.79869928828</v>
      </c>
      <c r="AF7" s="85">
        <f t="shared" si="12"/>
        <v>520316.00510737282</v>
      </c>
      <c r="AG7" s="85">
        <f t="shared" si="12"/>
        <v>535551.16836040549</v>
      </c>
      <c r="AH7" s="85">
        <f t="shared" si="12"/>
        <v>1533.5357142857144</v>
      </c>
      <c r="AI7" s="85">
        <f t="shared" si="12"/>
        <v>1533.5357142857144</v>
      </c>
      <c r="AJ7" s="85">
        <f t="shared" si="12"/>
        <v>1533.5357142857144</v>
      </c>
      <c r="AK7" s="85">
        <f t="shared" ref="AK7:AM7" si="13">SUM(AK2:AK6)</f>
        <v>1533.5357142857144</v>
      </c>
      <c r="AL7" s="85">
        <f t="shared" si="13"/>
        <v>1533.5357142857144</v>
      </c>
      <c r="AM7" s="85">
        <f t="shared" si="13"/>
        <v>1533.5357142857144</v>
      </c>
      <c r="AN7" s="86"/>
      <c r="AO7" s="83">
        <f>+Q7/AZ7-1</f>
        <v>0.19171102038104615</v>
      </c>
      <c r="AP7" s="86">
        <f>+AD7/Q7-1</f>
        <v>3.2298165523018785E-2</v>
      </c>
      <c r="AQ7" s="86">
        <f t="shared" ref="AQ7:AV7" si="14">+AE7/AD7-1</f>
        <v>3.0683123722627936E-2</v>
      </c>
      <c r="AR7" s="86">
        <f t="shared" si="14"/>
        <v>2.9994640247577031E-2</v>
      </c>
      <c r="AS7" s="86">
        <f t="shared" si="14"/>
        <v>2.9280596990070906E-2</v>
      </c>
      <c r="AT7" s="86">
        <f t="shared" si="14"/>
        <v>-0.99713652811368025</v>
      </c>
      <c r="AU7" s="86">
        <f t="shared" si="14"/>
        <v>0</v>
      </c>
      <c r="AV7" s="86">
        <f t="shared" si="14"/>
        <v>0</v>
      </c>
      <c r="AW7" s="86">
        <f t="shared" ref="AW7:AY7" si="15">+AK7/AJ7-1</f>
        <v>0</v>
      </c>
      <c r="AX7" s="86">
        <f t="shared" si="15"/>
        <v>0</v>
      </c>
      <c r="AY7" s="86">
        <f t="shared" si="15"/>
        <v>0</v>
      </c>
      <c r="AZ7" s="85">
        <f>SUM(AZ2:AZ6)</f>
        <v>398410.6547205075</v>
      </c>
      <c r="BA7" s="87"/>
      <c r="BD7" s="87"/>
      <c r="BH7" s="87"/>
      <c r="BL7" s="87"/>
      <c r="BP7" s="87"/>
      <c r="BT7" s="87"/>
      <c r="BX7" s="87"/>
      <c r="CB7" s="87"/>
      <c r="CF7" s="87"/>
      <c r="CJ7" s="87"/>
      <c r="CN7" s="87"/>
      <c r="CR7" s="87"/>
      <c r="CV7" s="87"/>
      <c r="CZ7" s="87"/>
      <c r="DD7" s="87"/>
      <c r="DH7" s="87"/>
      <c r="DL7" s="87"/>
      <c r="DP7" s="87"/>
      <c r="DT7" s="87"/>
      <c r="DX7" s="87"/>
      <c r="EB7" s="87"/>
      <c r="EF7" s="87"/>
      <c r="EJ7" s="87"/>
      <c r="EN7" s="87"/>
      <c r="ER7" s="87"/>
      <c r="EV7" s="87"/>
      <c r="EZ7" s="87"/>
      <c r="FD7" s="87"/>
      <c r="FH7" s="87"/>
      <c r="FL7" s="87"/>
      <c r="FP7" s="87"/>
      <c r="FT7" s="87"/>
      <c r="FX7" s="87"/>
      <c r="GB7" s="87"/>
      <c r="GF7" s="87"/>
      <c r="GJ7" s="87"/>
      <c r="GN7" s="87"/>
      <c r="GR7" s="87"/>
      <c r="GV7" s="87"/>
      <c r="GZ7" s="87"/>
      <c r="HD7" s="87"/>
      <c r="HH7" s="87"/>
      <c r="HL7" s="87"/>
      <c r="HP7" s="87"/>
      <c r="HT7" s="87"/>
      <c r="HX7" s="87"/>
      <c r="IB7" s="87"/>
      <c r="IF7" s="87"/>
      <c r="IJ7" s="87"/>
      <c r="IN7" s="87"/>
      <c r="IR7" s="87"/>
      <c r="IV7" s="87"/>
      <c r="IZ7" s="87"/>
      <c r="JD7" s="87"/>
      <c r="JH7" s="87"/>
      <c r="JL7" s="87"/>
      <c r="JP7" s="87"/>
      <c r="JT7" s="87"/>
      <c r="JX7" s="87"/>
      <c r="KB7" s="87"/>
      <c r="KF7" s="87"/>
      <c r="KJ7" s="87"/>
      <c r="KN7" s="87"/>
      <c r="KR7" s="87"/>
      <c r="KV7" s="87"/>
      <c r="KZ7" s="87"/>
      <c r="LD7" s="87"/>
      <c r="LH7" s="87"/>
      <c r="LL7" s="87"/>
      <c r="LP7" s="87"/>
      <c r="LT7" s="87"/>
      <c r="LX7" s="87"/>
      <c r="MB7" s="87"/>
      <c r="MF7" s="87"/>
      <c r="MJ7" s="87"/>
      <c r="MN7" s="87"/>
      <c r="MR7" s="87"/>
      <c r="MV7" s="87"/>
      <c r="MZ7" s="87"/>
      <c r="ND7" s="87"/>
      <c r="NH7" s="87"/>
      <c r="NL7" s="87"/>
      <c r="NP7" s="87"/>
      <c r="NT7" s="87"/>
      <c r="NX7" s="87"/>
      <c r="OB7" s="87"/>
      <c r="OF7" s="87"/>
      <c r="OJ7" s="87"/>
      <c r="ON7" s="87"/>
      <c r="OR7" s="87"/>
      <c r="OV7" s="87"/>
      <c r="OZ7" s="87"/>
      <c r="PD7" s="87"/>
      <c r="PH7" s="87"/>
      <c r="PL7" s="87"/>
      <c r="PP7" s="87"/>
      <c r="PT7" s="87"/>
      <c r="PX7" s="87"/>
      <c r="QB7" s="87"/>
      <c r="QF7" s="87"/>
      <c r="QJ7" s="87"/>
      <c r="QN7" s="87"/>
      <c r="QR7" s="87"/>
      <c r="QV7" s="87"/>
      <c r="QZ7" s="87"/>
      <c r="RD7" s="87"/>
      <c r="RH7" s="87"/>
      <c r="RL7" s="87"/>
      <c r="RP7" s="87"/>
      <c r="RT7" s="87"/>
      <c r="RX7" s="87"/>
      <c r="SB7" s="87"/>
      <c r="SF7" s="87"/>
      <c r="SJ7" s="87"/>
      <c r="SN7" s="87"/>
      <c r="SR7" s="87"/>
      <c r="SV7" s="87"/>
      <c r="SZ7" s="87"/>
      <c r="TD7" s="87"/>
      <c r="TH7" s="87"/>
      <c r="TL7" s="87"/>
      <c r="TP7" s="87"/>
      <c r="TT7" s="87"/>
      <c r="TX7" s="87"/>
      <c r="UB7" s="87"/>
      <c r="UF7" s="87"/>
      <c r="UJ7" s="87"/>
      <c r="UN7" s="87"/>
      <c r="UR7" s="87"/>
      <c r="UV7" s="87"/>
      <c r="UZ7" s="87"/>
      <c r="VD7" s="87"/>
      <c r="VH7" s="87"/>
      <c r="VL7" s="87"/>
      <c r="VP7" s="87"/>
      <c r="VT7" s="87"/>
      <c r="VX7" s="87"/>
      <c r="WB7" s="87"/>
      <c r="WF7" s="87"/>
      <c r="WJ7" s="87"/>
      <c r="WN7" s="87"/>
      <c r="WR7" s="87"/>
      <c r="WV7" s="87"/>
      <c r="WZ7" s="87"/>
      <c r="XD7" s="87"/>
      <c r="XH7" s="87"/>
      <c r="XL7" s="87"/>
      <c r="XP7" s="87"/>
      <c r="XT7" s="87"/>
      <c r="XX7" s="87"/>
      <c r="YB7" s="87"/>
      <c r="YF7" s="87"/>
      <c r="YJ7" s="87"/>
      <c r="YN7" s="87"/>
      <c r="YR7" s="87"/>
      <c r="YV7" s="87"/>
      <c r="YZ7" s="87"/>
      <c r="ZD7" s="87"/>
      <c r="ZH7" s="87"/>
      <c r="ZL7" s="87"/>
      <c r="ZP7" s="87"/>
      <c r="ZT7" s="87"/>
      <c r="ZX7" s="87"/>
      <c r="AAB7" s="87"/>
      <c r="AAF7" s="87"/>
      <c r="AAJ7" s="87"/>
      <c r="AAN7" s="87"/>
      <c r="AAR7" s="87"/>
      <c r="AAV7" s="87"/>
      <c r="AAZ7" s="87"/>
      <c r="ABD7" s="87"/>
      <c r="ABH7" s="87"/>
      <c r="ABL7" s="87"/>
      <c r="ABP7" s="87"/>
      <c r="ABT7" s="87"/>
      <c r="ABX7" s="87"/>
      <c r="ACB7" s="87"/>
      <c r="ACF7" s="87"/>
      <c r="ACJ7" s="87"/>
      <c r="ACN7" s="87"/>
      <c r="ACR7" s="87"/>
      <c r="ACV7" s="87"/>
      <c r="ACZ7" s="87"/>
      <c r="ADD7" s="87"/>
      <c r="ADH7" s="87"/>
      <c r="ADL7" s="87"/>
      <c r="ADP7" s="87"/>
      <c r="ADT7" s="87"/>
      <c r="ADX7" s="87"/>
      <c r="AEB7" s="87"/>
      <c r="AEF7" s="87"/>
      <c r="AEJ7" s="87"/>
      <c r="AEN7" s="87"/>
      <c r="AER7" s="87"/>
      <c r="AEV7" s="87"/>
      <c r="AEZ7" s="87"/>
      <c r="AFD7" s="87"/>
      <c r="AFH7" s="87"/>
      <c r="AFL7" s="87"/>
      <c r="AFP7" s="87"/>
      <c r="AFT7" s="87"/>
      <c r="AFX7" s="87"/>
      <c r="AGB7" s="87"/>
      <c r="AGF7" s="87"/>
      <c r="AGJ7" s="87"/>
      <c r="AGN7" s="87"/>
      <c r="AGR7" s="87"/>
      <c r="AGV7" s="87"/>
      <c r="AGZ7" s="87"/>
      <c r="AHD7" s="87"/>
      <c r="AHH7" s="87"/>
      <c r="AHL7" s="87"/>
      <c r="AHP7" s="87"/>
      <c r="AHT7" s="87"/>
      <c r="AHX7" s="87"/>
      <c r="AIB7" s="87"/>
      <c r="AIF7" s="87"/>
      <c r="AIJ7" s="87"/>
      <c r="AIN7" s="87"/>
      <c r="AIR7" s="87"/>
      <c r="AIV7" s="87"/>
      <c r="AIZ7" s="87"/>
      <c r="AJD7" s="87"/>
      <c r="AJH7" s="87"/>
      <c r="AJL7" s="87"/>
      <c r="AJP7" s="87"/>
      <c r="AJT7" s="87"/>
      <c r="AJX7" s="87"/>
      <c r="AKB7" s="87"/>
      <c r="AKF7" s="87"/>
      <c r="AKJ7" s="87"/>
      <c r="AKN7" s="87"/>
      <c r="AKR7" s="87"/>
      <c r="AKV7" s="87"/>
      <c r="AKZ7" s="87"/>
      <c r="ALD7" s="87"/>
      <c r="ALH7" s="87"/>
      <c r="ALL7" s="87"/>
      <c r="ALP7" s="87"/>
      <c r="ALT7" s="87"/>
      <c r="ALX7" s="87"/>
      <c r="AMB7" s="87"/>
      <c r="AMF7" s="87"/>
      <c r="AMJ7" s="87"/>
      <c r="AMN7" s="87"/>
      <c r="AMR7" s="87"/>
      <c r="AMV7" s="87"/>
      <c r="AMZ7" s="87"/>
      <c r="AND7" s="87"/>
      <c r="ANH7" s="87"/>
      <c r="ANL7" s="87"/>
      <c r="ANP7" s="87"/>
      <c r="ANT7" s="87"/>
      <c r="ANX7" s="87"/>
      <c r="AOB7" s="87"/>
      <c r="AOF7" s="87"/>
      <c r="AOJ7" s="87"/>
      <c r="AON7" s="87"/>
      <c r="AOR7" s="87"/>
      <c r="AOV7" s="87"/>
      <c r="AOZ7" s="87"/>
      <c r="APD7" s="87"/>
      <c r="APH7" s="87"/>
      <c r="APL7" s="87"/>
      <c r="APP7" s="87"/>
      <c r="APT7" s="87"/>
      <c r="APX7" s="87"/>
      <c r="AQB7" s="87"/>
      <c r="AQF7" s="87"/>
      <c r="AQJ7" s="87"/>
      <c r="AQN7" s="87"/>
      <c r="AQR7" s="87"/>
      <c r="AQV7" s="87"/>
      <c r="AQZ7" s="87"/>
      <c r="ARD7" s="87"/>
      <c r="ARH7" s="87"/>
      <c r="ARL7" s="87"/>
      <c r="ARP7" s="87"/>
      <c r="ART7" s="87"/>
      <c r="ARX7" s="87"/>
      <c r="ASB7" s="87"/>
      <c r="ASF7" s="87"/>
      <c r="ASJ7" s="87"/>
      <c r="ASN7" s="87"/>
      <c r="ASR7" s="87"/>
      <c r="ASV7" s="87"/>
      <c r="ASZ7" s="87"/>
      <c r="ATD7" s="87"/>
      <c r="ATH7" s="87"/>
      <c r="ATL7" s="87"/>
      <c r="ATP7" s="87"/>
      <c r="ATT7" s="87"/>
      <c r="ATX7" s="87"/>
      <c r="AUB7" s="87"/>
      <c r="AUF7" s="87"/>
      <c r="AUJ7" s="87"/>
      <c r="AUN7" s="87"/>
      <c r="AUR7" s="87"/>
      <c r="AUV7" s="87"/>
      <c r="AUZ7" s="87"/>
      <c r="AVD7" s="87"/>
      <c r="AVH7" s="87"/>
      <c r="AVL7" s="87"/>
      <c r="AVP7" s="87"/>
      <c r="AVT7" s="87"/>
      <c r="AVX7" s="87"/>
      <c r="AWB7" s="87"/>
      <c r="AWF7" s="87"/>
      <c r="AWJ7" s="87"/>
      <c r="AWN7" s="87"/>
      <c r="AWR7" s="87"/>
      <c r="AWV7" s="87"/>
      <c r="AWZ7" s="87"/>
      <c r="AXD7" s="87"/>
      <c r="AXH7" s="87"/>
      <c r="AXL7" s="87"/>
      <c r="AXP7" s="87"/>
      <c r="AXT7" s="87"/>
      <c r="AXX7" s="87"/>
      <c r="AYB7" s="87"/>
      <c r="AYF7" s="87"/>
      <c r="AYJ7" s="87"/>
      <c r="AYN7" s="87"/>
      <c r="AYR7" s="87"/>
      <c r="AYV7" s="87"/>
      <c r="AYZ7" s="87"/>
      <c r="AZD7" s="87"/>
      <c r="AZH7" s="87"/>
      <c r="AZL7" s="87"/>
      <c r="AZP7" s="87"/>
      <c r="AZT7" s="87"/>
      <c r="AZX7" s="87"/>
      <c r="BAB7" s="87"/>
      <c r="BAF7" s="87"/>
      <c r="BAJ7" s="87"/>
      <c r="BAN7" s="87"/>
      <c r="BAR7" s="87"/>
      <c r="BAV7" s="87"/>
      <c r="BAZ7" s="87"/>
      <c r="BBD7" s="87"/>
      <c r="BBH7" s="87"/>
      <c r="BBL7" s="87"/>
      <c r="BBP7" s="87"/>
      <c r="BBT7" s="87"/>
      <c r="BBX7" s="87"/>
      <c r="BCB7" s="87"/>
      <c r="BCF7" s="87"/>
      <c r="BCJ7" s="87"/>
      <c r="BCN7" s="87"/>
      <c r="BCR7" s="87"/>
      <c r="BCV7" s="87"/>
      <c r="BCZ7" s="87"/>
      <c r="BDD7" s="87"/>
      <c r="BDH7" s="87"/>
      <c r="BDL7" s="87"/>
      <c r="BDP7" s="87"/>
      <c r="BDT7" s="87"/>
      <c r="BDX7" s="87"/>
      <c r="BEB7" s="87"/>
      <c r="BEF7" s="87"/>
      <c r="BEJ7" s="87"/>
      <c r="BEN7" s="87"/>
      <c r="BER7" s="87"/>
      <c r="BEV7" s="87"/>
      <c r="BEZ7" s="87"/>
      <c r="BFD7" s="87"/>
      <c r="BFH7" s="87"/>
      <c r="BFL7" s="87"/>
      <c r="BFP7" s="87"/>
      <c r="BFT7" s="87"/>
      <c r="BFX7" s="87"/>
      <c r="BGB7" s="87"/>
      <c r="BGF7" s="87"/>
      <c r="BGJ7" s="87"/>
      <c r="BGN7" s="87"/>
      <c r="BGR7" s="87"/>
      <c r="BGV7" s="87"/>
      <c r="BGZ7" s="87"/>
      <c r="BHD7" s="87"/>
      <c r="BHH7" s="87"/>
      <c r="BHL7" s="87"/>
      <c r="BHP7" s="87"/>
      <c r="BHT7" s="87"/>
      <c r="BHX7" s="87"/>
      <c r="BIB7" s="87"/>
      <c r="BIF7" s="87"/>
      <c r="BIJ7" s="87"/>
      <c r="BIN7" s="87"/>
      <c r="BIR7" s="87"/>
      <c r="BIV7" s="87"/>
      <c r="BIZ7" s="87"/>
      <c r="BJD7" s="87"/>
      <c r="BJH7" s="87"/>
      <c r="BJL7" s="87"/>
      <c r="BJP7" s="87"/>
      <c r="BJT7" s="87"/>
      <c r="BJX7" s="87"/>
      <c r="BKB7" s="87"/>
      <c r="BKF7" s="87"/>
      <c r="BKJ7" s="87"/>
      <c r="BKN7" s="87"/>
      <c r="BKR7" s="87"/>
      <c r="BKV7" s="87"/>
      <c r="BKZ7" s="87"/>
      <c r="BLD7" s="87"/>
      <c r="BLH7" s="87"/>
      <c r="BLL7" s="87"/>
      <c r="BLP7" s="87"/>
      <c r="BLT7" s="87"/>
      <c r="BLX7" s="87"/>
      <c r="BMB7" s="87"/>
      <c r="BMF7" s="87"/>
      <c r="BMJ7" s="87"/>
      <c r="BMN7" s="87"/>
      <c r="BMR7" s="87"/>
      <c r="BMV7" s="87"/>
      <c r="BMZ7" s="87"/>
      <c r="BND7" s="87"/>
      <c r="BNH7" s="87"/>
      <c r="BNL7" s="87"/>
      <c r="BNP7" s="87"/>
      <c r="BNT7" s="87"/>
      <c r="BNX7" s="87"/>
      <c r="BOB7" s="87"/>
      <c r="BOF7" s="87"/>
      <c r="BOJ7" s="87"/>
      <c r="BON7" s="87"/>
      <c r="BOR7" s="87"/>
      <c r="BOV7" s="87"/>
      <c r="BOZ7" s="87"/>
      <c r="BPD7" s="87"/>
      <c r="BPH7" s="87"/>
      <c r="BPL7" s="87"/>
      <c r="BPP7" s="87"/>
      <c r="BPT7" s="87"/>
      <c r="BPX7" s="87"/>
      <c r="BQB7" s="87"/>
      <c r="BQF7" s="87"/>
      <c r="BQJ7" s="87"/>
      <c r="BQN7" s="87"/>
      <c r="BQR7" s="87"/>
      <c r="BQV7" s="87"/>
      <c r="BQZ7" s="87"/>
      <c r="BRD7" s="87"/>
      <c r="BRH7" s="87"/>
      <c r="BRL7" s="87"/>
      <c r="BRP7" s="87"/>
      <c r="BRT7" s="87"/>
      <c r="BRX7" s="87"/>
      <c r="BSB7" s="87"/>
      <c r="BSF7" s="87"/>
      <c r="BSJ7" s="87"/>
      <c r="BSN7" s="87"/>
      <c r="BSR7" s="87"/>
      <c r="BSV7" s="87"/>
      <c r="BSZ7" s="87"/>
      <c r="BTD7" s="87"/>
      <c r="BTH7" s="87"/>
      <c r="BTL7" s="87"/>
      <c r="BTP7" s="87"/>
      <c r="BTT7" s="87"/>
      <c r="BTX7" s="87"/>
      <c r="BUB7" s="87"/>
      <c r="BUF7" s="87"/>
      <c r="BUJ7" s="87"/>
      <c r="BUN7" s="87"/>
      <c r="BUR7" s="87"/>
      <c r="BUV7" s="87"/>
      <c r="BUZ7" s="87"/>
      <c r="BVD7" s="87"/>
      <c r="BVH7" s="87"/>
      <c r="BVL7" s="87"/>
      <c r="BVP7" s="87"/>
      <c r="BVT7" s="87"/>
      <c r="BVX7" s="87"/>
      <c r="BWB7" s="87"/>
      <c r="BWF7" s="87"/>
      <c r="BWJ7" s="87"/>
      <c r="BWN7" s="87"/>
      <c r="BWR7" s="87"/>
      <c r="BWV7" s="87"/>
      <c r="BWZ7" s="87"/>
      <c r="BXD7" s="87"/>
      <c r="BXH7" s="87"/>
      <c r="BXL7" s="87"/>
      <c r="BXP7" s="87"/>
      <c r="BXT7" s="87"/>
      <c r="BXX7" s="87"/>
      <c r="BYB7" s="87"/>
      <c r="BYF7" s="87"/>
      <c r="BYJ7" s="87"/>
      <c r="BYN7" s="87"/>
      <c r="BYR7" s="87"/>
      <c r="BYV7" s="87"/>
      <c r="BYZ7" s="87"/>
      <c r="BZD7" s="87"/>
      <c r="BZH7" s="87"/>
      <c r="BZL7" s="87"/>
      <c r="BZP7" s="87"/>
      <c r="BZT7" s="87"/>
      <c r="BZX7" s="87"/>
      <c r="CAB7" s="87"/>
      <c r="CAF7" s="87"/>
      <c r="CAJ7" s="87"/>
      <c r="CAN7" s="87"/>
      <c r="CAR7" s="87"/>
      <c r="CAV7" s="87"/>
      <c r="CAZ7" s="87"/>
      <c r="CBD7" s="87"/>
      <c r="CBH7" s="87"/>
      <c r="CBL7" s="87"/>
      <c r="CBP7" s="87"/>
      <c r="CBT7" s="87"/>
      <c r="CBX7" s="87"/>
      <c r="CCB7" s="87"/>
      <c r="CCF7" s="87"/>
      <c r="CCJ7" s="87"/>
      <c r="CCN7" s="87"/>
      <c r="CCR7" s="87"/>
      <c r="CCV7" s="87"/>
      <c r="CCZ7" s="87"/>
      <c r="CDD7" s="87"/>
      <c r="CDH7" s="87"/>
      <c r="CDL7" s="87"/>
      <c r="CDP7" s="87"/>
      <c r="CDT7" s="87"/>
      <c r="CDX7" s="87"/>
      <c r="CEB7" s="87"/>
      <c r="CEF7" s="87"/>
      <c r="CEJ7" s="87"/>
      <c r="CEN7" s="87"/>
      <c r="CER7" s="87"/>
      <c r="CEV7" s="87"/>
      <c r="CEZ7" s="87"/>
      <c r="CFD7" s="87"/>
      <c r="CFH7" s="87"/>
      <c r="CFL7" s="87"/>
      <c r="CFP7" s="87"/>
      <c r="CFT7" s="87"/>
      <c r="CFX7" s="87"/>
      <c r="CGB7" s="87"/>
      <c r="CGF7" s="87"/>
      <c r="CGJ7" s="87"/>
      <c r="CGN7" s="87"/>
      <c r="CGR7" s="87"/>
      <c r="CGV7" s="87"/>
      <c r="CGZ7" s="87"/>
      <c r="CHD7" s="87"/>
      <c r="CHH7" s="87"/>
      <c r="CHL7" s="87"/>
      <c r="CHP7" s="87"/>
      <c r="CHT7" s="87"/>
      <c r="CHX7" s="87"/>
      <c r="CIB7" s="87"/>
      <c r="CIF7" s="87"/>
      <c r="CIJ7" s="87"/>
      <c r="CIN7" s="87"/>
      <c r="CIR7" s="87"/>
      <c r="CIV7" s="87"/>
      <c r="CIZ7" s="87"/>
      <c r="CJD7" s="87"/>
      <c r="CJH7" s="87"/>
      <c r="CJL7" s="87"/>
      <c r="CJP7" s="87"/>
      <c r="CJT7" s="87"/>
      <c r="CJX7" s="87"/>
      <c r="CKB7" s="87"/>
      <c r="CKF7" s="87"/>
      <c r="CKJ7" s="87"/>
      <c r="CKN7" s="87"/>
      <c r="CKR7" s="87"/>
      <c r="CKV7" s="87"/>
      <c r="CKZ7" s="87"/>
      <c r="CLD7" s="87"/>
      <c r="CLH7" s="87"/>
      <c r="CLL7" s="87"/>
      <c r="CLP7" s="87"/>
      <c r="CLT7" s="87"/>
      <c r="CLX7" s="87"/>
      <c r="CMB7" s="87"/>
      <c r="CMF7" s="87"/>
      <c r="CMJ7" s="87"/>
      <c r="CMN7" s="87"/>
      <c r="CMR7" s="87"/>
      <c r="CMV7" s="87"/>
      <c r="CMZ7" s="87"/>
      <c r="CND7" s="87"/>
      <c r="CNH7" s="87"/>
      <c r="CNL7" s="87"/>
      <c r="CNP7" s="87"/>
      <c r="CNT7" s="87"/>
      <c r="CNX7" s="87"/>
      <c r="COB7" s="87"/>
      <c r="COF7" s="87"/>
      <c r="COJ7" s="87"/>
      <c r="CON7" s="87"/>
      <c r="COR7" s="87"/>
      <c r="COV7" s="87"/>
      <c r="COZ7" s="87"/>
      <c r="CPD7" s="87"/>
      <c r="CPH7" s="87"/>
      <c r="CPL7" s="87"/>
      <c r="CPP7" s="87"/>
      <c r="CPT7" s="87"/>
      <c r="CPX7" s="87"/>
      <c r="CQB7" s="87"/>
      <c r="CQF7" s="87"/>
      <c r="CQJ7" s="87"/>
      <c r="CQN7" s="87"/>
      <c r="CQR7" s="87"/>
      <c r="CQV7" s="87"/>
      <c r="CQZ7" s="87"/>
      <c r="CRD7" s="87"/>
      <c r="CRH7" s="87"/>
      <c r="CRL7" s="87"/>
      <c r="CRP7" s="87"/>
      <c r="CRT7" s="87"/>
      <c r="CRX7" s="87"/>
      <c r="CSB7" s="87"/>
      <c r="CSF7" s="87"/>
      <c r="CSJ7" s="87"/>
      <c r="CSN7" s="87"/>
      <c r="CSR7" s="87"/>
      <c r="CSV7" s="87"/>
      <c r="CSZ7" s="87"/>
      <c r="CTD7" s="87"/>
      <c r="CTH7" s="87"/>
      <c r="CTL7" s="87"/>
      <c r="CTP7" s="87"/>
      <c r="CTT7" s="87"/>
      <c r="CTX7" s="87"/>
      <c r="CUB7" s="87"/>
      <c r="CUF7" s="87"/>
      <c r="CUJ7" s="87"/>
      <c r="CUN7" s="87"/>
      <c r="CUR7" s="87"/>
      <c r="CUV7" s="87"/>
      <c r="CUZ7" s="87"/>
      <c r="CVD7" s="87"/>
      <c r="CVH7" s="87"/>
      <c r="CVL7" s="87"/>
      <c r="CVP7" s="87"/>
      <c r="CVT7" s="87"/>
      <c r="CVX7" s="87"/>
      <c r="CWB7" s="87"/>
      <c r="CWF7" s="87"/>
      <c r="CWJ7" s="87"/>
      <c r="CWN7" s="87"/>
      <c r="CWR7" s="87"/>
      <c r="CWV7" s="87"/>
      <c r="CWZ7" s="87"/>
      <c r="CXD7" s="87"/>
      <c r="CXH7" s="87"/>
      <c r="CXL7" s="87"/>
      <c r="CXP7" s="87"/>
      <c r="CXT7" s="87"/>
      <c r="CXX7" s="87"/>
      <c r="CYB7" s="87"/>
      <c r="CYF7" s="87"/>
      <c r="CYJ7" s="87"/>
      <c r="CYN7" s="87"/>
      <c r="CYR7" s="87"/>
      <c r="CYV7" s="87"/>
      <c r="CYZ7" s="87"/>
      <c r="CZD7" s="87"/>
      <c r="CZH7" s="87"/>
      <c r="CZL7" s="87"/>
      <c r="CZP7" s="87"/>
      <c r="CZT7" s="87"/>
      <c r="CZX7" s="87"/>
      <c r="DAB7" s="87"/>
      <c r="DAF7" s="87"/>
      <c r="DAJ7" s="87"/>
      <c r="DAN7" s="87"/>
      <c r="DAR7" s="87"/>
      <c r="DAV7" s="87"/>
      <c r="DAZ7" s="87"/>
      <c r="DBD7" s="87"/>
      <c r="DBH7" s="87"/>
      <c r="DBL7" s="87"/>
      <c r="DBP7" s="87"/>
      <c r="DBT7" s="87"/>
      <c r="DBX7" s="87"/>
      <c r="DCB7" s="87"/>
      <c r="DCF7" s="87"/>
      <c r="DCJ7" s="87"/>
      <c r="DCN7" s="87"/>
      <c r="DCR7" s="87"/>
      <c r="DCV7" s="87"/>
      <c r="DCZ7" s="87"/>
      <c r="DDD7" s="87"/>
      <c r="DDH7" s="87"/>
      <c r="DDL7" s="87"/>
      <c r="DDP7" s="87"/>
      <c r="DDT7" s="87"/>
      <c r="DDX7" s="87"/>
      <c r="DEB7" s="87"/>
      <c r="DEF7" s="87"/>
      <c r="DEJ7" s="87"/>
      <c r="DEN7" s="87"/>
      <c r="DER7" s="87"/>
      <c r="DEV7" s="87"/>
      <c r="DEZ7" s="87"/>
      <c r="DFD7" s="87"/>
      <c r="DFH7" s="87"/>
      <c r="DFL7" s="87"/>
      <c r="DFP7" s="87"/>
      <c r="DFT7" s="87"/>
      <c r="DFX7" s="87"/>
      <c r="DGB7" s="87"/>
      <c r="DGF7" s="87"/>
      <c r="DGJ7" s="87"/>
      <c r="DGN7" s="87"/>
      <c r="DGR7" s="87"/>
      <c r="DGV7" s="87"/>
      <c r="DGZ7" s="87"/>
      <c r="DHD7" s="87"/>
      <c r="DHH7" s="87"/>
      <c r="DHL7" s="87"/>
      <c r="DHP7" s="87"/>
      <c r="DHT7" s="87"/>
      <c r="DHX7" s="87"/>
      <c r="DIB7" s="87"/>
      <c r="DIF7" s="87"/>
      <c r="DIJ7" s="87"/>
      <c r="DIN7" s="87"/>
      <c r="DIR7" s="87"/>
      <c r="DIV7" s="87"/>
      <c r="DIZ7" s="87"/>
      <c r="DJD7" s="87"/>
      <c r="DJH7" s="87"/>
      <c r="DJL7" s="87"/>
      <c r="DJP7" s="87"/>
      <c r="DJT7" s="87"/>
      <c r="DJX7" s="87"/>
      <c r="DKB7" s="87"/>
      <c r="DKF7" s="87"/>
      <c r="DKJ7" s="87"/>
      <c r="DKN7" s="87"/>
      <c r="DKR7" s="87"/>
      <c r="DKV7" s="87"/>
      <c r="DKZ7" s="87"/>
      <c r="DLD7" s="87"/>
      <c r="DLH7" s="87"/>
      <c r="DLL7" s="87"/>
      <c r="DLP7" s="87"/>
      <c r="DLT7" s="87"/>
      <c r="DLX7" s="87"/>
      <c r="DMB7" s="87"/>
      <c r="DMF7" s="87"/>
      <c r="DMJ7" s="87"/>
      <c r="DMN7" s="87"/>
      <c r="DMR7" s="87"/>
      <c r="DMV7" s="87"/>
      <c r="DMZ7" s="87"/>
      <c r="DND7" s="87"/>
      <c r="DNH7" s="87"/>
      <c r="DNL7" s="87"/>
      <c r="DNP7" s="87"/>
      <c r="DNT7" s="87"/>
      <c r="DNX7" s="87"/>
      <c r="DOB7" s="87"/>
      <c r="DOF7" s="87"/>
      <c r="DOJ7" s="87"/>
      <c r="DON7" s="87"/>
      <c r="DOR7" s="87"/>
      <c r="DOV7" s="87"/>
      <c r="DOZ7" s="87"/>
      <c r="DPD7" s="87"/>
      <c r="DPH7" s="87"/>
      <c r="DPL7" s="87"/>
      <c r="DPP7" s="87"/>
      <c r="DPT7" s="87"/>
      <c r="DPX7" s="87"/>
      <c r="DQB7" s="87"/>
      <c r="DQF7" s="87"/>
      <c r="DQJ7" s="87"/>
      <c r="DQN7" s="87"/>
      <c r="DQR7" s="87"/>
      <c r="DQV7" s="87"/>
      <c r="DQZ7" s="87"/>
      <c r="DRD7" s="87"/>
      <c r="DRH7" s="87"/>
      <c r="DRL7" s="87"/>
      <c r="DRP7" s="87"/>
      <c r="DRT7" s="87"/>
      <c r="DRX7" s="87"/>
      <c r="DSB7" s="87"/>
      <c r="DSF7" s="87"/>
      <c r="DSJ7" s="87"/>
      <c r="DSN7" s="87"/>
      <c r="DSR7" s="87"/>
      <c r="DSV7" s="87"/>
      <c r="DSZ7" s="87"/>
      <c r="DTD7" s="87"/>
      <c r="DTH7" s="87"/>
      <c r="DTL7" s="87"/>
      <c r="DTP7" s="87"/>
      <c r="DTT7" s="87"/>
      <c r="DTX7" s="87"/>
      <c r="DUB7" s="87"/>
      <c r="DUF7" s="87"/>
      <c r="DUJ7" s="87"/>
      <c r="DUN7" s="87"/>
      <c r="DUR7" s="87"/>
      <c r="DUV7" s="87"/>
      <c r="DUZ7" s="87"/>
      <c r="DVD7" s="87"/>
      <c r="DVH7" s="87"/>
      <c r="DVL7" s="87"/>
      <c r="DVP7" s="87"/>
      <c r="DVT7" s="87"/>
      <c r="DVX7" s="87"/>
      <c r="DWB7" s="87"/>
      <c r="DWF7" s="87"/>
      <c r="DWJ7" s="87"/>
      <c r="DWN7" s="87"/>
      <c r="DWR7" s="87"/>
      <c r="DWV7" s="87"/>
      <c r="DWZ7" s="87"/>
      <c r="DXD7" s="87"/>
      <c r="DXH7" s="87"/>
      <c r="DXL7" s="87"/>
      <c r="DXP7" s="87"/>
      <c r="DXT7" s="87"/>
      <c r="DXX7" s="87"/>
      <c r="DYB7" s="87"/>
      <c r="DYF7" s="87"/>
      <c r="DYJ7" s="87"/>
      <c r="DYN7" s="87"/>
      <c r="DYR7" s="87"/>
      <c r="DYV7" s="87"/>
      <c r="DYZ7" s="87"/>
      <c r="DZD7" s="87"/>
      <c r="DZH7" s="87"/>
      <c r="DZL7" s="87"/>
      <c r="DZP7" s="87"/>
      <c r="DZT7" s="87"/>
      <c r="DZX7" s="87"/>
      <c r="EAB7" s="87"/>
      <c r="EAF7" s="87"/>
      <c r="EAJ7" s="87"/>
      <c r="EAN7" s="87"/>
      <c r="EAR7" s="87"/>
      <c r="EAV7" s="87"/>
      <c r="EAZ7" s="87"/>
      <c r="EBD7" s="87"/>
      <c r="EBH7" s="87"/>
      <c r="EBL7" s="87"/>
      <c r="EBP7" s="87"/>
      <c r="EBT7" s="87"/>
      <c r="EBX7" s="87"/>
      <c r="ECB7" s="87"/>
      <c r="ECF7" s="87"/>
      <c r="ECJ7" s="87"/>
      <c r="ECN7" s="87"/>
      <c r="ECR7" s="87"/>
      <c r="ECV7" s="87"/>
      <c r="ECZ7" s="87"/>
      <c r="EDD7" s="87"/>
      <c r="EDH7" s="87"/>
      <c r="EDL7" s="87"/>
      <c r="EDP7" s="87"/>
      <c r="EDT7" s="87"/>
      <c r="EDX7" s="87"/>
      <c r="EEB7" s="87"/>
      <c r="EEF7" s="87"/>
      <c r="EEJ7" s="87"/>
      <c r="EEN7" s="87"/>
      <c r="EER7" s="87"/>
      <c r="EEV7" s="87"/>
      <c r="EEZ7" s="87"/>
      <c r="EFD7" s="87"/>
      <c r="EFH7" s="87"/>
      <c r="EFL7" s="87"/>
      <c r="EFP7" s="87"/>
      <c r="EFT7" s="87"/>
      <c r="EFX7" s="87"/>
      <c r="EGB7" s="87"/>
      <c r="EGF7" s="87"/>
      <c r="EGJ7" s="87"/>
      <c r="EGN7" s="87"/>
      <c r="EGR7" s="87"/>
      <c r="EGV7" s="87"/>
      <c r="EGZ7" s="87"/>
      <c r="EHD7" s="87"/>
      <c r="EHH7" s="87"/>
      <c r="EHL7" s="87"/>
      <c r="EHP7" s="87"/>
      <c r="EHT7" s="87"/>
      <c r="EHX7" s="87"/>
      <c r="EIB7" s="87"/>
      <c r="EIF7" s="87"/>
      <c r="EIJ7" s="87"/>
      <c r="EIN7" s="87"/>
      <c r="EIR7" s="87"/>
      <c r="EIV7" s="87"/>
      <c r="EIZ7" s="87"/>
      <c r="EJD7" s="87"/>
      <c r="EJH7" s="87"/>
      <c r="EJL7" s="87"/>
      <c r="EJP7" s="87"/>
      <c r="EJT7" s="87"/>
      <c r="EJX7" s="87"/>
      <c r="EKB7" s="87"/>
      <c r="EKF7" s="87"/>
      <c r="EKJ7" s="87"/>
      <c r="EKN7" s="87"/>
      <c r="EKR7" s="87"/>
      <c r="EKV7" s="87"/>
      <c r="EKZ7" s="87"/>
      <c r="ELD7" s="87"/>
      <c r="ELH7" s="87"/>
      <c r="ELL7" s="87"/>
      <c r="ELP7" s="87"/>
      <c r="ELT7" s="87"/>
      <c r="ELX7" s="87"/>
      <c r="EMB7" s="87"/>
      <c r="EMF7" s="87"/>
      <c r="EMJ7" s="87"/>
      <c r="EMN7" s="87"/>
      <c r="EMR7" s="87"/>
      <c r="EMV7" s="87"/>
      <c r="EMZ7" s="87"/>
      <c r="END7" s="87"/>
      <c r="ENH7" s="87"/>
      <c r="ENL7" s="87"/>
      <c r="ENP7" s="87"/>
      <c r="ENT7" s="87"/>
      <c r="ENX7" s="87"/>
      <c r="EOB7" s="87"/>
      <c r="EOF7" s="87"/>
      <c r="EOJ7" s="87"/>
      <c r="EON7" s="87"/>
      <c r="EOR7" s="87"/>
      <c r="EOV7" s="87"/>
      <c r="EOZ7" s="87"/>
      <c r="EPD7" s="87"/>
      <c r="EPH7" s="87"/>
      <c r="EPL7" s="87"/>
      <c r="EPP7" s="87"/>
      <c r="EPT7" s="87"/>
      <c r="EPX7" s="87"/>
      <c r="EQB7" s="87"/>
      <c r="EQF7" s="87"/>
      <c r="EQJ7" s="87"/>
      <c r="EQN7" s="87"/>
      <c r="EQR7" s="87"/>
      <c r="EQV7" s="87"/>
      <c r="EQZ7" s="87"/>
      <c r="ERD7" s="87"/>
      <c r="ERH7" s="87"/>
      <c r="ERL7" s="87"/>
      <c r="ERP7" s="87"/>
      <c r="ERT7" s="87"/>
      <c r="ERX7" s="87"/>
      <c r="ESB7" s="87"/>
      <c r="ESF7" s="87"/>
      <c r="ESJ7" s="87"/>
      <c r="ESN7" s="87"/>
      <c r="ESR7" s="87"/>
      <c r="ESV7" s="87"/>
      <c r="ESZ7" s="87"/>
      <c r="ETD7" s="87"/>
      <c r="ETH7" s="87"/>
      <c r="ETL7" s="87"/>
      <c r="ETP7" s="87"/>
      <c r="ETT7" s="87"/>
      <c r="ETX7" s="87"/>
      <c r="EUB7" s="87"/>
      <c r="EUF7" s="87"/>
      <c r="EUJ7" s="87"/>
      <c r="EUN7" s="87"/>
      <c r="EUR7" s="87"/>
      <c r="EUV7" s="87"/>
      <c r="EUZ7" s="87"/>
      <c r="EVD7" s="87"/>
      <c r="EVH7" s="87"/>
      <c r="EVL7" s="87"/>
      <c r="EVP7" s="87"/>
      <c r="EVT7" s="87"/>
      <c r="EVX7" s="87"/>
      <c r="EWB7" s="87"/>
      <c r="EWF7" s="87"/>
      <c r="EWJ7" s="87"/>
      <c r="EWN7" s="87"/>
      <c r="EWR7" s="87"/>
      <c r="EWV7" s="87"/>
      <c r="EWZ7" s="87"/>
      <c r="EXD7" s="87"/>
      <c r="EXH7" s="87"/>
      <c r="EXL7" s="87"/>
      <c r="EXP7" s="87"/>
      <c r="EXT7" s="87"/>
      <c r="EXX7" s="87"/>
      <c r="EYB7" s="87"/>
      <c r="EYF7" s="87"/>
      <c r="EYJ7" s="87"/>
      <c r="EYN7" s="87"/>
      <c r="EYR7" s="87"/>
      <c r="EYV7" s="87"/>
      <c r="EYZ7" s="87"/>
      <c r="EZD7" s="87"/>
      <c r="EZH7" s="87"/>
      <c r="EZL7" s="87"/>
      <c r="EZP7" s="87"/>
      <c r="EZT7" s="87"/>
      <c r="EZX7" s="87"/>
      <c r="FAB7" s="87"/>
      <c r="FAF7" s="87"/>
      <c r="FAJ7" s="87"/>
      <c r="FAN7" s="87"/>
      <c r="FAR7" s="87"/>
      <c r="FAV7" s="87"/>
      <c r="FAZ7" s="87"/>
      <c r="FBD7" s="87"/>
      <c r="FBH7" s="87"/>
      <c r="FBL7" s="87"/>
      <c r="FBP7" s="87"/>
      <c r="FBT7" s="87"/>
      <c r="FBX7" s="87"/>
      <c r="FCB7" s="87"/>
      <c r="FCF7" s="87"/>
      <c r="FCJ7" s="87"/>
      <c r="FCN7" s="87"/>
      <c r="FCR7" s="87"/>
      <c r="FCV7" s="87"/>
      <c r="FCZ7" s="87"/>
      <c r="FDD7" s="87"/>
      <c r="FDH7" s="87"/>
      <c r="FDL7" s="87"/>
      <c r="FDP7" s="87"/>
      <c r="FDT7" s="87"/>
      <c r="FDX7" s="87"/>
      <c r="FEB7" s="87"/>
      <c r="FEF7" s="87"/>
      <c r="FEJ7" s="87"/>
      <c r="FEN7" s="87"/>
      <c r="FER7" s="87"/>
      <c r="FEV7" s="87"/>
      <c r="FEZ7" s="87"/>
      <c r="FFD7" s="87"/>
      <c r="FFH7" s="87"/>
      <c r="FFL7" s="87"/>
      <c r="FFP7" s="87"/>
      <c r="FFT7" s="87"/>
      <c r="FFX7" s="87"/>
      <c r="FGB7" s="87"/>
      <c r="FGF7" s="87"/>
      <c r="FGJ7" s="87"/>
      <c r="FGN7" s="87"/>
      <c r="FGR7" s="87"/>
      <c r="FGV7" s="87"/>
      <c r="FGZ7" s="87"/>
      <c r="FHD7" s="87"/>
      <c r="FHH7" s="87"/>
      <c r="FHL7" s="87"/>
      <c r="FHP7" s="87"/>
      <c r="FHT7" s="87"/>
      <c r="FHX7" s="87"/>
      <c r="FIB7" s="87"/>
      <c r="FIF7" s="87"/>
      <c r="FIJ7" s="87"/>
      <c r="FIN7" s="87"/>
      <c r="FIR7" s="87"/>
      <c r="FIV7" s="87"/>
      <c r="FIZ7" s="87"/>
      <c r="FJD7" s="87"/>
      <c r="FJH7" s="87"/>
      <c r="FJL7" s="87"/>
      <c r="FJP7" s="87"/>
      <c r="FJT7" s="87"/>
      <c r="FJX7" s="87"/>
      <c r="FKB7" s="87"/>
      <c r="FKF7" s="87"/>
      <c r="FKJ7" s="87"/>
      <c r="FKN7" s="87"/>
      <c r="FKR7" s="87"/>
      <c r="FKV7" s="87"/>
      <c r="FKZ7" s="87"/>
      <c r="FLD7" s="87"/>
      <c r="FLH7" s="87"/>
      <c r="FLL7" s="87"/>
      <c r="FLP7" s="87"/>
      <c r="FLT7" s="87"/>
      <c r="FLX7" s="87"/>
      <c r="FMB7" s="87"/>
      <c r="FMF7" s="87"/>
      <c r="FMJ7" s="87"/>
      <c r="FMN7" s="87"/>
      <c r="FMR7" s="87"/>
      <c r="FMV7" s="87"/>
      <c r="FMZ7" s="87"/>
      <c r="FND7" s="87"/>
      <c r="FNH7" s="87"/>
      <c r="FNL7" s="87"/>
      <c r="FNP7" s="87"/>
      <c r="FNT7" s="87"/>
      <c r="FNX7" s="87"/>
      <c r="FOB7" s="87"/>
      <c r="FOF7" s="87"/>
      <c r="FOJ7" s="87"/>
      <c r="FON7" s="87"/>
      <c r="FOR7" s="87"/>
      <c r="FOV7" s="87"/>
      <c r="FOZ7" s="87"/>
      <c r="FPD7" s="87"/>
      <c r="FPH7" s="87"/>
      <c r="FPL7" s="87"/>
      <c r="FPP7" s="87"/>
      <c r="FPT7" s="87"/>
      <c r="FPX7" s="87"/>
      <c r="FQB7" s="87"/>
      <c r="FQF7" s="87"/>
      <c r="FQJ7" s="87"/>
      <c r="FQN7" s="87"/>
      <c r="FQR7" s="87"/>
      <c r="FQV7" s="87"/>
      <c r="FQZ7" s="87"/>
      <c r="FRD7" s="87"/>
      <c r="FRH7" s="87"/>
      <c r="FRL7" s="87"/>
      <c r="FRP7" s="87"/>
      <c r="FRT7" s="87"/>
      <c r="FRX7" s="87"/>
      <c r="FSB7" s="87"/>
      <c r="FSF7" s="87"/>
      <c r="FSJ7" s="87"/>
      <c r="FSN7" s="87"/>
      <c r="FSR7" s="87"/>
      <c r="FSV7" s="87"/>
      <c r="FSZ7" s="87"/>
      <c r="FTD7" s="87"/>
      <c r="FTH7" s="87"/>
      <c r="FTL7" s="87"/>
      <c r="FTP7" s="87"/>
      <c r="FTT7" s="87"/>
      <c r="FTX7" s="87"/>
      <c r="FUB7" s="87"/>
      <c r="FUF7" s="87"/>
      <c r="FUJ7" s="87"/>
      <c r="FUN7" s="87"/>
      <c r="FUR7" s="87"/>
      <c r="FUV7" s="87"/>
      <c r="FUZ7" s="87"/>
      <c r="FVD7" s="87"/>
      <c r="FVH7" s="87"/>
      <c r="FVL7" s="87"/>
      <c r="FVP7" s="87"/>
      <c r="FVT7" s="87"/>
      <c r="FVX7" s="87"/>
      <c r="FWB7" s="87"/>
      <c r="FWF7" s="87"/>
      <c r="FWJ7" s="87"/>
      <c r="FWN7" s="87"/>
      <c r="FWR7" s="87"/>
      <c r="FWV7" s="87"/>
      <c r="FWZ7" s="87"/>
      <c r="FXD7" s="87"/>
      <c r="FXH7" s="87"/>
      <c r="FXL7" s="87"/>
      <c r="FXP7" s="87"/>
      <c r="FXT7" s="87"/>
      <c r="FXX7" s="87"/>
      <c r="FYB7" s="87"/>
      <c r="FYF7" s="87"/>
      <c r="FYJ7" s="87"/>
      <c r="FYN7" s="87"/>
      <c r="FYR7" s="87"/>
      <c r="FYV7" s="87"/>
      <c r="FYZ7" s="87"/>
      <c r="FZD7" s="87"/>
      <c r="FZH7" s="87"/>
      <c r="FZL7" s="87"/>
      <c r="FZP7" s="87"/>
      <c r="FZT7" s="87"/>
      <c r="FZX7" s="87"/>
      <c r="GAB7" s="87"/>
      <c r="GAF7" s="87"/>
      <c r="GAJ7" s="87"/>
      <c r="GAN7" s="87"/>
      <c r="GAR7" s="87"/>
      <c r="GAV7" s="87"/>
      <c r="GAZ7" s="87"/>
      <c r="GBD7" s="87"/>
      <c r="GBH7" s="87"/>
      <c r="GBL7" s="87"/>
      <c r="GBP7" s="87"/>
      <c r="GBT7" s="87"/>
      <c r="GBX7" s="87"/>
      <c r="GCB7" s="87"/>
      <c r="GCF7" s="87"/>
      <c r="GCJ7" s="87"/>
      <c r="GCN7" s="87"/>
      <c r="GCR7" s="87"/>
      <c r="GCV7" s="87"/>
      <c r="GCZ7" s="87"/>
      <c r="GDD7" s="87"/>
      <c r="GDH7" s="87"/>
      <c r="GDL7" s="87"/>
      <c r="GDP7" s="87"/>
      <c r="GDT7" s="87"/>
      <c r="GDX7" s="87"/>
      <c r="GEB7" s="87"/>
      <c r="GEF7" s="87"/>
      <c r="GEJ7" s="87"/>
      <c r="GEN7" s="87"/>
      <c r="GER7" s="87"/>
      <c r="GEV7" s="87"/>
      <c r="GEZ7" s="87"/>
      <c r="GFD7" s="87"/>
      <c r="GFH7" s="87"/>
      <c r="GFL7" s="87"/>
      <c r="GFP7" s="87"/>
      <c r="GFT7" s="87"/>
      <c r="GFX7" s="87"/>
      <c r="GGB7" s="87"/>
      <c r="GGF7" s="87"/>
      <c r="GGJ7" s="87"/>
      <c r="GGN7" s="87"/>
      <c r="GGR7" s="87"/>
      <c r="GGV7" s="87"/>
      <c r="GGZ7" s="87"/>
      <c r="GHD7" s="87"/>
      <c r="GHH7" s="87"/>
      <c r="GHL7" s="87"/>
      <c r="GHP7" s="87"/>
      <c r="GHT7" s="87"/>
      <c r="GHX7" s="87"/>
      <c r="GIB7" s="87"/>
      <c r="GIF7" s="87"/>
      <c r="GIJ7" s="87"/>
      <c r="GIN7" s="87"/>
      <c r="GIR7" s="87"/>
      <c r="GIV7" s="87"/>
      <c r="GIZ7" s="87"/>
      <c r="GJD7" s="87"/>
      <c r="GJH7" s="87"/>
      <c r="GJL7" s="87"/>
      <c r="GJP7" s="87"/>
      <c r="GJT7" s="87"/>
      <c r="GJX7" s="87"/>
      <c r="GKB7" s="87"/>
      <c r="GKF7" s="87"/>
      <c r="GKJ7" s="87"/>
      <c r="GKN7" s="87"/>
      <c r="GKR7" s="87"/>
      <c r="GKV7" s="87"/>
      <c r="GKZ7" s="87"/>
      <c r="GLD7" s="87"/>
      <c r="GLH7" s="87"/>
      <c r="GLL7" s="87"/>
      <c r="GLP7" s="87"/>
      <c r="GLT7" s="87"/>
      <c r="GLX7" s="87"/>
      <c r="GMB7" s="87"/>
      <c r="GMF7" s="87"/>
      <c r="GMJ7" s="87"/>
      <c r="GMN7" s="87"/>
      <c r="GMR7" s="87"/>
      <c r="GMV7" s="87"/>
      <c r="GMZ7" s="87"/>
      <c r="GND7" s="87"/>
      <c r="GNH7" s="87"/>
      <c r="GNL7" s="87"/>
      <c r="GNP7" s="87"/>
      <c r="GNT7" s="87"/>
      <c r="GNX7" s="87"/>
      <c r="GOB7" s="87"/>
      <c r="GOF7" s="87"/>
      <c r="GOJ7" s="87"/>
      <c r="GON7" s="87"/>
      <c r="GOR7" s="87"/>
      <c r="GOV7" s="87"/>
      <c r="GOZ7" s="87"/>
      <c r="GPD7" s="87"/>
      <c r="GPH7" s="87"/>
      <c r="GPL7" s="87"/>
      <c r="GPP7" s="87"/>
      <c r="GPT7" s="87"/>
      <c r="GPX7" s="87"/>
      <c r="GQB7" s="87"/>
      <c r="GQF7" s="87"/>
      <c r="GQJ7" s="87"/>
      <c r="GQN7" s="87"/>
      <c r="GQR7" s="87"/>
      <c r="GQV7" s="87"/>
      <c r="GQZ7" s="87"/>
      <c r="GRD7" s="87"/>
      <c r="GRH7" s="87"/>
      <c r="GRL7" s="87"/>
      <c r="GRP7" s="87"/>
      <c r="GRT7" s="87"/>
      <c r="GRX7" s="87"/>
      <c r="GSB7" s="87"/>
      <c r="GSF7" s="87"/>
      <c r="GSJ7" s="87"/>
      <c r="GSN7" s="87"/>
      <c r="GSR7" s="87"/>
      <c r="GSV7" s="87"/>
      <c r="GSZ7" s="87"/>
      <c r="GTD7" s="87"/>
      <c r="GTH7" s="87"/>
      <c r="GTL7" s="87"/>
      <c r="GTP7" s="87"/>
      <c r="GTT7" s="87"/>
      <c r="GTX7" s="87"/>
      <c r="GUB7" s="87"/>
      <c r="GUF7" s="87"/>
      <c r="GUJ7" s="87"/>
      <c r="GUN7" s="87"/>
      <c r="GUR7" s="87"/>
      <c r="GUV7" s="87"/>
      <c r="GUZ7" s="87"/>
      <c r="GVD7" s="87"/>
      <c r="GVH7" s="87"/>
      <c r="GVL7" s="87"/>
      <c r="GVP7" s="87"/>
      <c r="GVT7" s="87"/>
      <c r="GVX7" s="87"/>
      <c r="GWB7" s="87"/>
      <c r="GWF7" s="87"/>
      <c r="GWJ7" s="87"/>
      <c r="GWN7" s="87"/>
      <c r="GWR7" s="87"/>
      <c r="GWV7" s="87"/>
      <c r="GWZ7" s="87"/>
      <c r="GXD7" s="87"/>
      <c r="GXH7" s="87"/>
      <c r="GXL7" s="87"/>
      <c r="GXP7" s="87"/>
      <c r="GXT7" s="87"/>
      <c r="GXX7" s="87"/>
      <c r="GYB7" s="87"/>
      <c r="GYF7" s="87"/>
      <c r="GYJ7" s="87"/>
      <c r="GYN7" s="87"/>
      <c r="GYR7" s="87"/>
      <c r="GYV7" s="87"/>
      <c r="GYZ7" s="87"/>
      <c r="GZD7" s="87"/>
      <c r="GZH7" s="87"/>
      <c r="GZL7" s="87"/>
      <c r="GZP7" s="87"/>
      <c r="GZT7" s="87"/>
      <c r="GZX7" s="87"/>
      <c r="HAB7" s="87"/>
      <c r="HAF7" s="87"/>
      <c r="HAJ7" s="87"/>
      <c r="HAN7" s="87"/>
      <c r="HAR7" s="87"/>
      <c r="HAV7" s="87"/>
      <c r="HAZ7" s="87"/>
      <c r="HBD7" s="87"/>
      <c r="HBH7" s="87"/>
      <c r="HBL7" s="87"/>
      <c r="HBP7" s="87"/>
      <c r="HBT7" s="87"/>
      <c r="HBX7" s="87"/>
      <c r="HCB7" s="87"/>
      <c r="HCF7" s="87"/>
      <c r="HCJ7" s="87"/>
      <c r="HCN7" s="87"/>
      <c r="HCR7" s="87"/>
      <c r="HCV7" s="87"/>
      <c r="HCZ7" s="87"/>
      <c r="HDD7" s="87"/>
      <c r="HDH7" s="87"/>
      <c r="HDL7" s="87"/>
      <c r="HDP7" s="87"/>
      <c r="HDT7" s="87"/>
      <c r="HDX7" s="87"/>
      <c r="HEB7" s="87"/>
      <c r="HEF7" s="87"/>
      <c r="HEJ7" s="87"/>
      <c r="HEN7" s="87"/>
      <c r="HER7" s="87"/>
      <c r="HEV7" s="87"/>
      <c r="HEZ7" s="87"/>
      <c r="HFD7" s="87"/>
      <c r="HFH7" s="87"/>
      <c r="HFL7" s="87"/>
      <c r="HFP7" s="87"/>
      <c r="HFT7" s="87"/>
      <c r="HFX7" s="87"/>
      <c r="HGB7" s="87"/>
      <c r="HGF7" s="87"/>
      <c r="HGJ7" s="87"/>
      <c r="HGN7" s="87"/>
      <c r="HGR7" s="87"/>
      <c r="HGV7" s="87"/>
      <c r="HGZ7" s="87"/>
      <c r="HHD7" s="87"/>
      <c r="HHH7" s="87"/>
      <c r="HHL7" s="87"/>
      <c r="HHP7" s="87"/>
      <c r="HHT7" s="87"/>
      <c r="HHX7" s="87"/>
      <c r="HIB7" s="87"/>
      <c r="HIF7" s="87"/>
      <c r="HIJ7" s="87"/>
      <c r="HIN7" s="87"/>
      <c r="HIR7" s="87"/>
      <c r="HIV7" s="87"/>
      <c r="HIZ7" s="87"/>
      <c r="HJD7" s="87"/>
      <c r="HJH7" s="87"/>
      <c r="HJL7" s="87"/>
      <c r="HJP7" s="87"/>
      <c r="HJT7" s="87"/>
      <c r="HJX7" s="87"/>
      <c r="HKB7" s="87"/>
      <c r="HKF7" s="87"/>
      <c r="HKJ7" s="87"/>
      <c r="HKN7" s="87"/>
      <c r="HKR7" s="87"/>
      <c r="HKV7" s="87"/>
      <c r="HKZ7" s="87"/>
      <c r="HLD7" s="87"/>
      <c r="HLH7" s="87"/>
      <c r="HLL7" s="87"/>
      <c r="HLP7" s="87"/>
      <c r="HLT7" s="87"/>
      <c r="HLX7" s="87"/>
      <c r="HMB7" s="87"/>
      <c r="HMF7" s="87"/>
      <c r="HMJ7" s="87"/>
      <c r="HMN7" s="87"/>
      <c r="HMR7" s="87"/>
      <c r="HMV7" s="87"/>
      <c r="HMZ7" s="87"/>
      <c r="HND7" s="87"/>
      <c r="HNH7" s="87"/>
      <c r="HNL7" s="87"/>
      <c r="HNP7" s="87"/>
      <c r="HNT7" s="87"/>
      <c r="HNX7" s="87"/>
      <c r="HOB7" s="87"/>
      <c r="HOF7" s="87"/>
      <c r="HOJ7" s="87"/>
      <c r="HON7" s="87"/>
      <c r="HOR7" s="87"/>
      <c r="HOV7" s="87"/>
      <c r="HOZ7" s="87"/>
      <c r="HPD7" s="87"/>
      <c r="HPH7" s="87"/>
      <c r="HPL7" s="87"/>
      <c r="HPP7" s="87"/>
      <c r="HPT7" s="87"/>
      <c r="HPX7" s="87"/>
      <c r="HQB7" s="87"/>
      <c r="HQF7" s="87"/>
      <c r="HQJ7" s="87"/>
      <c r="HQN7" s="87"/>
      <c r="HQR7" s="87"/>
      <c r="HQV7" s="87"/>
      <c r="HQZ7" s="87"/>
      <c r="HRD7" s="87"/>
      <c r="HRH7" s="87"/>
      <c r="HRL7" s="87"/>
      <c r="HRP7" s="87"/>
      <c r="HRT7" s="87"/>
      <c r="HRX7" s="87"/>
      <c r="HSB7" s="87"/>
      <c r="HSF7" s="87"/>
      <c r="HSJ7" s="87"/>
      <c r="HSN7" s="87"/>
      <c r="HSR7" s="87"/>
      <c r="HSV7" s="87"/>
      <c r="HSZ7" s="87"/>
      <c r="HTD7" s="87"/>
      <c r="HTH7" s="87"/>
      <c r="HTL7" s="87"/>
      <c r="HTP7" s="87"/>
      <c r="HTT7" s="87"/>
      <c r="HTX7" s="87"/>
      <c r="HUB7" s="87"/>
      <c r="HUF7" s="87"/>
      <c r="HUJ7" s="87"/>
      <c r="HUN7" s="87"/>
      <c r="HUR7" s="87"/>
      <c r="HUV7" s="87"/>
      <c r="HUZ7" s="87"/>
      <c r="HVD7" s="87"/>
      <c r="HVH7" s="87"/>
      <c r="HVL7" s="87"/>
      <c r="HVP7" s="87"/>
      <c r="HVT7" s="87"/>
      <c r="HVX7" s="87"/>
      <c r="HWB7" s="87"/>
      <c r="HWF7" s="87"/>
      <c r="HWJ7" s="87"/>
      <c r="HWN7" s="87"/>
      <c r="HWR7" s="87"/>
      <c r="HWV7" s="87"/>
      <c r="HWZ7" s="87"/>
      <c r="HXD7" s="87"/>
      <c r="HXH7" s="87"/>
      <c r="HXL7" s="87"/>
      <c r="HXP7" s="87"/>
      <c r="HXT7" s="87"/>
      <c r="HXX7" s="87"/>
      <c r="HYB7" s="87"/>
      <c r="HYF7" s="87"/>
      <c r="HYJ7" s="87"/>
      <c r="HYN7" s="87"/>
      <c r="HYR7" s="87"/>
      <c r="HYV7" s="87"/>
      <c r="HYZ7" s="87"/>
      <c r="HZD7" s="87"/>
      <c r="HZH7" s="87"/>
      <c r="HZL7" s="87"/>
      <c r="HZP7" s="87"/>
      <c r="HZT7" s="87"/>
      <c r="HZX7" s="87"/>
      <c r="IAB7" s="87"/>
      <c r="IAF7" s="87"/>
      <c r="IAJ7" s="87"/>
      <c r="IAN7" s="87"/>
      <c r="IAR7" s="87"/>
      <c r="IAV7" s="87"/>
      <c r="IAZ7" s="87"/>
      <c r="IBD7" s="87"/>
      <c r="IBH7" s="87"/>
      <c r="IBL7" s="87"/>
      <c r="IBP7" s="87"/>
      <c r="IBT7" s="87"/>
      <c r="IBX7" s="87"/>
      <c r="ICB7" s="87"/>
      <c r="ICF7" s="87"/>
      <c r="ICJ7" s="87"/>
      <c r="ICN7" s="87"/>
      <c r="ICR7" s="87"/>
      <c r="ICV7" s="87"/>
      <c r="ICZ7" s="87"/>
      <c r="IDD7" s="87"/>
      <c r="IDH7" s="87"/>
      <c r="IDL7" s="87"/>
      <c r="IDP7" s="87"/>
      <c r="IDT7" s="87"/>
      <c r="IDX7" s="87"/>
      <c r="IEB7" s="87"/>
      <c r="IEF7" s="87"/>
      <c r="IEJ7" s="87"/>
      <c r="IEN7" s="87"/>
      <c r="IER7" s="87"/>
      <c r="IEV7" s="87"/>
      <c r="IEZ7" s="87"/>
      <c r="IFD7" s="87"/>
      <c r="IFH7" s="87"/>
      <c r="IFL7" s="87"/>
      <c r="IFP7" s="87"/>
      <c r="IFT7" s="87"/>
      <c r="IFX7" s="87"/>
      <c r="IGB7" s="87"/>
      <c r="IGF7" s="87"/>
      <c r="IGJ7" s="87"/>
      <c r="IGN7" s="87"/>
      <c r="IGR7" s="87"/>
      <c r="IGV7" s="87"/>
      <c r="IGZ7" s="87"/>
      <c r="IHD7" s="87"/>
      <c r="IHH7" s="87"/>
      <c r="IHL7" s="87"/>
      <c r="IHP7" s="87"/>
      <c r="IHT7" s="87"/>
      <c r="IHX7" s="87"/>
      <c r="IIB7" s="87"/>
      <c r="IIF7" s="87"/>
      <c r="IIJ7" s="87"/>
      <c r="IIN7" s="87"/>
      <c r="IIR7" s="87"/>
      <c r="IIV7" s="87"/>
      <c r="IIZ7" s="87"/>
      <c r="IJD7" s="87"/>
      <c r="IJH7" s="87"/>
      <c r="IJL7" s="87"/>
      <c r="IJP7" s="87"/>
      <c r="IJT7" s="87"/>
      <c r="IJX7" s="87"/>
      <c r="IKB7" s="87"/>
      <c r="IKF7" s="87"/>
      <c r="IKJ7" s="87"/>
      <c r="IKN7" s="87"/>
      <c r="IKR7" s="87"/>
      <c r="IKV7" s="87"/>
      <c r="IKZ7" s="87"/>
      <c r="ILD7" s="87"/>
      <c r="ILH7" s="87"/>
      <c r="ILL7" s="87"/>
      <c r="ILP7" s="87"/>
      <c r="ILT7" s="87"/>
      <c r="ILX7" s="87"/>
      <c r="IMB7" s="87"/>
      <c r="IMF7" s="87"/>
      <c r="IMJ7" s="87"/>
      <c r="IMN7" s="87"/>
      <c r="IMR7" s="87"/>
      <c r="IMV7" s="87"/>
      <c r="IMZ7" s="87"/>
      <c r="IND7" s="87"/>
      <c r="INH7" s="87"/>
      <c r="INL7" s="87"/>
      <c r="INP7" s="87"/>
      <c r="INT7" s="87"/>
      <c r="INX7" s="87"/>
      <c r="IOB7" s="87"/>
      <c r="IOF7" s="87"/>
      <c r="IOJ7" s="87"/>
      <c r="ION7" s="87"/>
      <c r="IOR7" s="87"/>
      <c r="IOV7" s="87"/>
      <c r="IOZ7" s="87"/>
      <c r="IPD7" s="87"/>
      <c r="IPH7" s="87"/>
      <c r="IPL7" s="87"/>
      <c r="IPP7" s="87"/>
      <c r="IPT7" s="87"/>
      <c r="IPX7" s="87"/>
      <c r="IQB7" s="87"/>
      <c r="IQF7" s="87"/>
      <c r="IQJ7" s="87"/>
      <c r="IQN7" s="87"/>
      <c r="IQR7" s="87"/>
      <c r="IQV7" s="87"/>
      <c r="IQZ7" s="87"/>
      <c r="IRD7" s="87"/>
      <c r="IRH7" s="87"/>
      <c r="IRL7" s="87"/>
      <c r="IRP7" s="87"/>
      <c r="IRT7" s="87"/>
      <c r="IRX7" s="87"/>
      <c r="ISB7" s="87"/>
      <c r="ISF7" s="87"/>
      <c r="ISJ7" s="87"/>
      <c r="ISN7" s="87"/>
      <c r="ISR7" s="87"/>
      <c r="ISV7" s="87"/>
      <c r="ISZ7" s="87"/>
      <c r="ITD7" s="87"/>
      <c r="ITH7" s="87"/>
      <c r="ITL7" s="87"/>
      <c r="ITP7" s="87"/>
      <c r="ITT7" s="87"/>
      <c r="ITX7" s="87"/>
      <c r="IUB7" s="87"/>
      <c r="IUF7" s="87"/>
      <c r="IUJ7" s="87"/>
      <c r="IUN7" s="87"/>
      <c r="IUR7" s="87"/>
      <c r="IUV7" s="87"/>
      <c r="IUZ7" s="87"/>
      <c r="IVD7" s="87"/>
      <c r="IVH7" s="87"/>
      <c r="IVL7" s="87"/>
      <c r="IVP7" s="87"/>
      <c r="IVT7" s="87"/>
      <c r="IVX7" s="87"/>
      <c r="IWB7" s="87"/>
      <c r="IWF7" s="87"/>
      <c r="IWJ7" s="87"/>
      <c r="IWN7" s="87"/>
      <c r="IWR7" s="87"/>
      <c r="IWV7" s="87"/>
      <c r="IWZ7" s="87"/>
      <c r="IXD7" s="87"/>
      <c r="IXH7" s="87"/>
      <c r="IXL7" s="87"/>
      <c r="IXP7" s="87"/>
      <c r="IXT7" s="87"/>
      <c r="IXX7" s="87"/>
      <c r="IYB7" s="87"/>
      <c r="IYF7" s="87"/>
      <c r="IYJ7" s="87"/>
      <c r="IYN7" s="87"/>
      <c r="IYR7" s="87"/>
      <c r="IYV7" s="87"/>
      <c r="IYZ7" s="87"/>
      <c r="IZD7" s="87"/>
      <c r="IZH7" s="87"/>
      <c r="IZL7" s="87"/>
      <c r="IZP7" s="87"/>
      <c r="IZT7" s="87"/>
      <c r="IZX7" s="87"/>
      <c r="JAB7" s="87"/>
      <c r="JAF7" s="87"/>
      <c r="JAJ7" s="87"/>
      <c r="JAN7" s="87"/>
      <c r="JAR7" s="87"/>
      <c r="JAV7" s="87"/>
      <c r="JAZ7" s="87"/>
      <c r="JBD7" s="87"/>
      <c r="JBH7" s="87"/>
      <c r="JBL7" s="87"/>
      <c r="JBP7" s="87"/>
      <c r="JBT7" s="87"/>
      <c r="JBX7" s="87"/>
      <c r="JCB7" s="87"/>
      <c r="JCF7" s="87"/>
      <c r="JCJ7" s="87"/>
      <c r="JCN7" s="87"/>
      <c r="JCR7" s="87"/>
      <c r="JCV7" s="87"/>
      <c r="JCZ7" s="87"/>
      <c r="JDD7" s="87"/>
      <c r="JDH7" s="87"/>
      <c r="JDL7" s="87"/>
      <c r="JDP7" s="87"/>
      <c r="JDT7" s="87"/>
      <c r="JDX7" s="87"/>
      <c r="JEB7" s="87"/>
      <c r="JEF7" s="87"/>
      <c r="JEJ7" s="87"/>
      <c r="JEN7" s="87"/>
      <c r="JER7" s="87"/>
      <c r="JEV7" s="87"/>
      <c r="JEZ7" s="87"/>
      <c r="JFD7" s="87"/>
      <c r="JFH7" s="87"/>
      <c r="JFL7" s="87"/>
      <c r="JFP7" s="87"/>
      <c r="JFT7" s="87"/>
      <c r="JFX7" s="87"/>
      <c r="JGB7" s="87"/>
      <c r="JGF7" s="87"/>
      <c r="JGJ7" s="87"/>
      <c r="JGN7" s="87"/>
      <c r="JGR7" s="87"/>
      <c r="JGV7" s="87"/>
      <c r="JGZ7" s="87"/>
      <c r="JHD7" s="87"/>
      <c r="JHH7" s="87"/>
      <c r="JHL7" s="87"/>
      <c r="JHP7" s="87"/>
      <c r="JHT7" s="87"/>
      <c r="JHX7" s="87"/>
      <c r="JIB7" s="87"/>
      <c r="JIF7" s="87"/>
      <c r="JIJ7" s="87"/>
      <c r="JIN7" s="87"/>
      <c r="JIR7" s="87"/>
      <c r="JIV7" s="87"/>
      <c r="JIZ7" s="87"/>
      <c r="JJD7" s="87"/>
      <c r="JJH7" s="87"/>
      <c r="JJL7" s="87"/>
      <c r="JJP7" s="87"/>
      <c r="JJT7" s="87"/>
      <c r="JJX7" s="87"/>
      <c r="JKB7" s="87"/>
      <c r="JKF7" s="87"/>
      <c r="JKJ7" s="87"/>
      <c r="JKN7" s="87"/>
      <c r="JKR7" s="87"/>
      <c r="JKV7" s="87"/>
      <c r="JKZ7" s="87"/>
      <c r="JLD7" s="87"/>
      <c r="JLH7" s="87"/>
      <c r="JLL7" s="87"/>
      <c r="JLP7" s="87"/>
      <c r="JLT7" s="87"/>
      <c r="JLX7" s="87"/>
      <c r="JMB7" s="87"/>
      <c r="JMF7" s="87"/>
      <c r="JMJ7" s="87"/>
      <c r="JMN7" s="87"/>
      <c r="JMR7" s="87"/>
      <c r="JMV7" s="87"/>
      <c r="JMZ7" s="87"/>
      <c r="JND7" s="87"/>
      <c r="JNH7" s="87"/>
      <c r="JNL7" s="87"/>
      <c r="JNP7" s="87"/>
      <c r="JNT7" s="87"/>
      <c r="JNX7" s="87"/>
      <c r="JOB7" s="87"/>
      <c r="JOF7" s="87"/>
      <c r="JOJ7" s="87"/>
      <c r="JON7" s="87"/>
      <c r="JOR7" s="87"/>
      <c r="JOV7" s="87"/>
      <c r="JOZ7" s="87"/>
      <c r="JPD7" s="87"/>
      <c r="JPH7" s="87"/>
      <c r="JPL7" s="87"/>
      <c r="JPP7" s="87"/>
      <c r="JPT7" s="87"/>
      <c r="JPX7" s="87"/>
      <c r="JQB7" s="87"/>
      <c r="JQF7" s="87"/>
      <c r="JQJ7" s="87"/>
      <c r="JQN7" s="87"/>
      <c r="JQR7" s="87"/>
      <c r="JQV7" s="87"/>
      <c r="JQZ7" s="87"/>
      <c r="JRD7" s="87"/>
      <c r="JRH7" s="87"/>
      <c r="JRL7" s="87"/>
      <c r="JRP7" s="87"/>
      <c r="JRT7" s="87"/>
      <c r="JRX7" s="87"/>
      <c r="JSB7" s="87"/>
      <c r="JSF7" s="87"/>
      <c r="JSJ7" s="87"/>
      <c r="JSN7" s="87"/>
      <c r="JSR7" s="87"/>
      <c r="JSV7" s="87"/>
      <c r="JSZ7" s="87"/>
      <c r="JTD7" s="87"/>
      <c r="JTH7" s="87"/>
      <c r="JTL7" s="87"/>
      <c r="JTP7" s="87"/>
      <c r="JTT7" s="87"/>
      <c r="JTX7" s="87"/>
      <c r="JUB7" s="87"/>
      <c r="JUF7" s="87"/>
      <c r="JUJ7" s="87"/>
      <c r="JUN7" s="87"/>
      <c r="JUR7" s="87"/>
      <c r="JUV7" s="87"/>
      <c r="JUZ7" s="87"/>
      <c r="JVD7" s="87"/>
      <c r="JVH7" s="87"/>
      <c r="JVL7" s="87"/>
      <c r="JVP7" s="87"/>
      <c r="JVT7" s="87"/>
      <c r="JVX7" s="87"/>
      <c r="JWB7" s="87"/>
      <c r="JWF7" s="87"/>
      <c r="JWJ7" s="87"/>
      <c r="JWN7" s="87"/>
      <c r="JWR7" s="87"/>
      <c r="JWV7" s="87"/>
      <c r="JWZ7" s="87"/>
      <c r="JXD7" s="87"/>
      <c r="JXH7" s="87"/>
      <c r="JXL7" s="87"/>
      <c r="JXP7" s="87"/>
      <c r="JXT7" s="87"/>
      <c r="JXX7" s="87"/>
      <c r="JYB7" s="87"/>
      <c r="JYF7" s="87"/>
      <c r="JYJ7" s="87"/>
      <c r="JYN7" s="87"/>
      <c r="JYR7" s="87"/>
      <c r="JYV7" s="87"/>
      <c r="JYZ7" s="87"/>
      <c r="JZD7" s="87"/>
      <c r="JZH7" s="87"/>
      <c r="JZL7" s="87"/>
      <c r="JZP7" s="87"/>
      <c r="JZT7" s="87"/>
      <c r="JZX7" s="87"/>
      <c r="KAB7" s="87"/>
      <c r="KAF7" s="87"/>
      <c r="KAJ7" s="87"/>
      <c r="KAN7" s="87"/>
      <c r="KAR7" s="87"/>
      <c r="KAV7" s="87"/>
      <c r="KAZ7" s="87"/>
      <c r="KBD7" s="87"/>
      <c r="KBH7" s="87"/>
      <c r="KBL7" s="87"/>
      <c r="KBP7" s="87"/>
      <c r="KBT7" s="87"/>
      <c r="KBX7" s="87"/>
      <c r="KCB7" s="87"/>
      <c r="KCF7" s="87"/>
      <c r="KCJ7" s="87"/>
      <c r="KCN7" s="87"/>
      <c r="KCR7" s="87"/>
      <c r="KCV7" s="87"/>
      <c r="KCZ7" s="87"/>
      <c r="KDD7" s="87"/>
      <c r="KDH7" s="87"/>
      <c r="KDL7" s="87"/>
      <c r="KDP7" s="87"/>
      <c r="KDT7" s="87"/>
      <c r="KDX7" s="87"/>
      <c r="KEB7" s="87"/>
      <c r="KEF7" s="87"/>
      <c r="KEJ7" s="87"/>
      <c r="KEN7" s="87"/>
      <c r="KER7" s="87"/>
      <c r="KEV7" s="87"/>
      <c r="KEZ7" s="87"/>
      <c r="KFD7" s="87"/>
      <c r="KFH7" s="87"/>
      <c r="KFL7" s="87"/>
      <c r="KFP7" s="87"/>
      <c r="KFT7" s="87"/>
      <c r="KFX7" s="87"/>
      <c r="KGB7" s="87"/>
      <c r="KGF7" s="87"/>
      <c r="KGJ7" s="87"/>
      <c r="KGN7" s="87"/>
      <c r="KGR7" s="87"/>
      <c r="KGV7" s="87"/>
      <c r="KGZ7" s="87"/>
      <c r="KHD7" s="87"/>
      <c r="KHH7" s="87"/>
      <c r="KHL7" s="87"/>
      <c r="KHP7" s="87"/>
      <c r="KHT7" s="87"/>
      <c r="KHX7" s="87"/>
      <c r="KIB7" s="87"/>
      <c r="KIF7" s="87"/>
      <c r="KIJ7" s="87"/>
      <c r="KIN7" s="87"/>
      <c r="KIR7" s="87"/>
      <c r="KIV7" s="87"/>
      <c r="KIZ7" s="87"/>
      <c r="KJD7" s="87"/>
      <c r="KJH7" s="87"/>
      <c r="KJL7" s="87"/>
      <c r="KJP7" s="87"/>
      <c r="KJT7" s="87"/>
      <c r="KJX7" s="87"/>
      <c r="KKB7" s="87"/>
      <c r="KKF7" s="87"/>
      <c r="KKJ7" s="87"/>
      <c r="KKN7" s="87"/>
      <c r="KKR7" s="87"/>
      <c r="KKV7" s="87"/>
      <c r="KKZ7" s="87"/>
      <c r="KLD7" s="87"/>
      <c r="KLH7" s="87"/>
      <c r="KLL7" s="87"/>
      <c r="KLP7" s="87"/>
      <c r="KLT7" s="87"/>
      <c r="KLX7" s="87"/>
      <c r="KMB7" s="87"/>
      <c r="KMF7" s="87"/>
      <c r="KMJ7" s="87"/>
      <c r="KMN7" s="87"/>
      <c r="KMR7" s="87"/>
      <c r="KMV7" s="87"/>
      <c r="KMZ7" s="87"/>
      <c r="KND7" s="87"/>
      <c r="KNH7" s="87"/>
      <c r="KNL7" s="87"/>
      <c r="KNP7" s="87"/>
      <c r="KNT7" s="87"/>
      <c r="KNX7" s="87"/>
      <c r="KOB7" s="87"/>
      <c r="KOF7" s="87"/>
      <c r="KOJ7" s="87"/>
      <c r="KON7" s="87"/>
      <c r="KOR7" s="87"/>
      <c r="KOV7" s="87"/>
      <c r="KOZ7" s="87"/>
      <c r="KPD7" s="87"/>
      <c r="KPH7" s="87"/>
      <c r="KPL7" s="87"/>
      <c r="KPP7" s="87"/>
      <c r="KPT7" s="87"/>
      <c r="KPX7" s="87"/>
      <c r="KQB7" s="87"/>
      <c r="KQF7" s="87"/>
      <c r="KQJ7" s="87"/>
      <c r="KQN7" s="87"/>
      <c r="KQR7" s="87"/>
      <c r="KQV7" s="87"/>
      <c r="KQZ7" s="87"/>
      <c r="KRD7" s="87"/>
      <c r="KRH7" s="87"/>
      <c r="KRL7" s="87"/>
      <c r="KRP7" s="87"/>
      <c r="KRT7" s="87"/>
      <c r="KRX7" s="87"/>
      <c r="KSB7" s="87"/>
      <c r="KSF7" s="87"/>
      <c r="KSJ7" s="87"/>
      <c r="KSN7" s="87"/>
      <c r="KSR7" s="87"/>
      <c r="KSV7" s="87"/>
      <c r="KSZ7" s="87"/>
      <c r="KTD7" s="87"/>
      <c r="KTH7" s="87"/>
      <c r="KTL7" s="87"/>
      <c r="KTP7" s="87"/>
      <c r="KTT7" s="87"/>
      <c r="KTX7" s="87"/>
      <c r="KUB7" s="87"/>
      <c r="KUF7" s="87"/>
      <c r="KUJ7" s="87"/>
      <c r="KUN7" s="87"/>
      <c r="KUR7" s="87"/>
      <c r="KUV7" s="87"/>
      <c r="KUZ7" s="87"/>
      <c r="KVD7" s="87"/>
      <c r="KVH7" s="87"/>
      <c r="KVL7" s="87"/>
      <c r="KVP7" s="87"/>
      <c r="KVT7" s="87"/>
      <c r="KVX7" s="87"/>
      <c r="KWB7" s="87"/>
      <c r="KWF7" s="87"/>
      <c r="KWJ7" s="87"/>
      <c r="KWN7" s="87"/>
      <c r="KWR7" s="87"/>
      <c r="KWV7" s="87"/>
      <c r="KWZ7" s="87"/>
      <c r="KXD7" s="87"/>
      <c r="KXH7" s="87"/>
      <c r="KXL7" s="87"/>
      <c r="KXP7" s="87"/>
      <c r="KXT7" s="87"/>
      <c r="KXX7" s="87"/>
      <c r="KYB7" s="87"/>
      <c r="KYF7" s="87"/>
      <c r="KYJ7" s="87"/>
      <c r="KYN7" s="87"/>
      <c r="KYR7" s="87"/>
      <c r="KYV7" s="87"/>
      <c r="KYZ7" s="87"/>
      <c r="KZD7" s="87"/>
      <c r="KZH7" s="87"/>
      <c r="KZL7" s="87"/>
      <c r="KZP7" s="87"/>
      <c r="KZT7" s="87"/>
      <c r="KZX7" s="87"/>
      <c r="LAB7" s="87"/>
      <c r="LAF7" s="87"/>
      <c r="LAJ7" s="87"/>
      <c r="LAN7" s="87"/>
      <c r="LAR7" s="87"/>
      <c r="LAV7" s="87"/>
      <c r="LAZ7" s="87"/>
      <c r="LBD7" s="87"/>
      <c r="LBH7" s="87"/>
      <c r="LBL7" s="87"/>
      <c r="LBP7" s="87"/>
      <c r="LBT7" s="87"/>
      <c r="LBX7" s="87"/>
      <c r="LCB7" s="87"/>
      <c r="LCF7" s="87"/>
      <c r="LCJ7" s="87"/>
      <c r="LCN7" s="87"/>
      <c r="LCR7" s="87"/>
      <c r="LCV7" s="87"/>
      <c r="LCZ7" s="87"/>
      <c r="LDD7" s="87"/>
      <c r="LDH7" s="87"/>
      <c r="LDL7" s="87"/>
      <c r="LDP7" s="87"/>
      <c r="LDT7" s="87"/>
      <c r="LDX7" s="87"/>
      <c r="LEB7" s="87"/>
      <c r="LEF7" s="87"/>
      <c r="LEJ7" s="87"/>
      <c r="LEN7" s="87"/>
      <c r="LER7" s="87"/>
      <c r="LEV7" s="87"/>
      <c r="LEZ7" s="87"/>
      <c r="LFD7" s="87"/>
      <c r="LFH7" s="87"/>
      <c r="LFL7" s="87"/>
      <c r="LFP7" s="87"/>
      <c r="LFT7" s="87"/>
      <c r="LFX7" s="87"/>
      <c r="LGB7" s="87"/>
      <c r="LGF7" s="87"/>
      <c r="LGJ7" s="87"/>
      <c r="LGN7" s="87"/>
      <c r="LGR7" s="87"/>
      <c r="LGV7" s="87"/>
      <c r="LGZ7" s="87"/>
      <c r="LHD7" s="87"/>
      <c r="LHH7" s="87"/>
      <c r="LHL7" s="87"/>
      <c r="LHP7" s="87"/>
      <c r="LHT7" s="87"/>
      <c r="LHX7" s="87"/>
      <c r="LIB7" s="87"/>
      <c r="LIF7" s="87"/>
      <c r="LIJ7" s="87"/>
      <c r="LIN7" s="87"/>
      <c r="LIR7" s="87"/>
      <c r="LIV7" s="87"/>
      <c r="LIZ7" s="87"/>
      <c r="LJD7" s="87"/>
      <c r="LJH7" s="87"/>
      <c r="LJL7" s="87"/>
      <c r="LJP7" s="87"/>
      <c r="LJT7" s="87"/>
      <c r="LJX7" s="87"/>
      <c r="LKB7" s="87"/>
      <c r="LKF7" s="87"/>
      <c r="LKJ7" s="87"/>
      <c r="LKN7" s="87"/>
      <c r="LKR7" s="87"/>
      <c r="LKV7" s="87"/>
      <c r="LKZ7" s="87"/>
      <c r="LLD7" s="87"/>
      <c r="LLH7" s="87"/>
      <c r="LLL7" s="87"/>
      <c r="LLP7" s="87"/>
      <c r="LLT7" s="87"/>
      <c r="LLX7" s="87"/>
      <c r="LMB7" s="87"/>
      <c r="LMF7" s="87"/>
      <c r="LMJ7" s="87"/>
      <c r="LMN7" s="87"/>
      <c r="LMR7" s="87"/>
      <c r="LMV7" s="87"/>
      <c r="LMZ7" s="87"/>
      <c r="LND7" s="87"/>
      <c r="LNH7" s="87"/>
      <c r="LNL7" s="87"/>
      <c r="LNP7" s="87"/>
      <c r="LNT7" s="87"/>
      <c r="LNX7" s="87"/>
      <c r="LOB7" s="87"/>
      <c r="LOF7" s="87"/>
      <c r="LOJ7" s="87"/>
      <c r="LON7" s="87"/>
      <c r="LOR7" s="87"/>
      <c r="LOV7" s="87"/>
      <c r="LOZ7" s="87"/>
      <c r="LPD7" s="87"/>
      <c r="LPH7" s="87"/>
      <c r="LPL7" s="87"/>
      <c r="LPP7" s="87"/>
      <c r="LPT7" s="87"/>
      <c r="LPX7" s="87"/>
      <c r="LQB7" s="87"/>
      <c r="LQF7" s="87"/>
      <c r="LQJ7" s="87"/>
      <c r="LQN7" s="87"/>
      <c r="LQR7" s="87"/>
      <c r="LQV7" s="87"/>
      <c r="LQZ7" s="87"/>
      <c r="LRD7" s="87"/>
      <c r="LRH7" s="87"/>
      <c r="LRL7" s="87"/>
      <c r="LRP7" s="87"/>
      <c r="LRT7" s="87"/>
      <c r="LRX7" s="87"/>
      <c r="LSB7" s="87"/>
      <c r="LSF7" s="87"/>
      <c r="LSJ7" s="87"/>
      <c r="LSN7" s="87"/>
      <c r="LSR7" s="87"/>
      <c r="LSV7" s="87"/>
      <c r="LSZ7" s="87"/>
      <c r="LTD7" s="87"/>
      <c r="LTH7" s="87"/>
      <c r="LTL7" s="87"/>
      <c r="LTP7" s="87"/>
      <c r="LTT7" s="87"/>
      <c r="LTX7" s="87"/>
      <c r="LUB7" s="87"/>
      <c r="LUF7" s="87"/>
      <c r="LUJ7" s="87"/>
      <c r="LUN7" s="87"/>
      <c r="LUR7" s="87"/>
      <c r="LUV7" s="87"/>
      <c r="LUZ7" s="87"/>
      <c r="LVD7" s="87"/>
      <c r="LVH7" s="87"/>
      <c r="LVL7" s="87"/>
      <c r="LVP7" s="87"/>
      <c r="LVT7" s="87"/>
      <c r="LVX7" s="87"/>
      <c r="LWB7" s="87"/>
      <c r="LWF7" s="87"/>
      <c r="LWJ7" s="87"/>
      <c r="LWN7" s="87"/>
      <c r="LWR7" s="87"/>
      <c r="LWV7" s="87"/>
      <c r="LWZ7" s="87"/>
      <c r="LXD7" s="87"/>
      <c r="LXH7" s="87"/>
      <c r="LXL7" s="87"/>
      <c r="LXP7" s="87"/>
      <c r="LXT7" s="87"/>
      <c r="LXX7" s="87"/>
      <c r="LYB7" s="87"/>
      <c r="LYF7" s="87"/>
      <c r="LYJ7" s="87"/>
      <c r="LYN7" s="87"/>
      <c r="LYR7" s="87"/>
      <c r="LYV7" s="87"/>
      <c r="LYZ7" s="87"/>
      <c r="LZD7" s="87"/>
      <c r="LZH7" s="87"/>
      <c r="LZL7" s="87"/>
      <c r="LZP7" s="87"/>
      <c r="LZT7" s="87"/>
      <c r="LZX7" s="87"/>
      <c r="MAB7" s="87"/>
      <c r="MAF7" s="87"/>
      <c r="MAJ7" s="87"/>
      <c r="MAN7" s="87"/>
      <c r="MAR7" s="87"/>
      <c r="MAV7" s="87"/>
      <c r="MAZ7" s="87"/>
      <c r="MBD7" s="87"/>
      <c r="MBH7" s="87"/>
      <c r="MBL7" s="87"/>
      <c r="MBP7" s="87"/>
      <c r="MBT7" s="87"/>
      <c r="MBX7" s="87"/>
      <c r="MCB7" s="87"/>
      <c r="MCF7" s="87"/>
      <c r="MCJ7" s="87"/>
      <c r="MCN7" s="87"/>
      <c r="MCR7" s="87"/>
      <c r="MCV7" s="87"/>
      <c r="MCZ7" s="87"/>
      <c r="MDD7" s="87"/>
      <c r="MDH7" s="87"/>
      <c r="MDL7" s="87"/>
      <c r="MDP7" s="87"/>
      <c r="MDT7" s="87"/>
      <c r="MDX7" s="87"/>
      <c r="MEB7" s="87"/>
      <c r="MEF7" s="87"/>
      <c r="MEJ7" s="87"/>
      <c r="MEN7" s="87"/>
      <c r="MER7" s="87"/>
      <c r="MEV7" s="87"/>
      <c r="MEZ7" s="87"/>
      <c r="MFD7" s="87"/>
      <c r="MFH7" s="87"/>
      <c r="MFL7" s="87"/>
      <c r="MFP7" s="87"/>
      <c r="MFT7" s="87"/>
      <c r="MFX7" s="87"/>
      <c r="MGB7" s="87"/>
      <c r="MGF7" s="87"/>
      <c r="MGJ7" s="87"/>
      <c r="MGN7" s="87"/>
      <c r="MGR7" s="87"/>
      <c r="MGV7" s="87"/>
      <c r="MGZ7" s="87"/>
      <c r="MHD7" s="87"/>
      <c r="MHH7" s="87"/>
      <c r="MHL7" s="87"/>
      <c r="MHP7" s="87"/>
      <c r="MHT7" s="87"/>
      <c r="MHX7" s="87"/>
      <c r="MIB7" s="87"/>
      <c r="MIF7" s="87"/>
      <c r="MIJ7" s="87"/>
      <c r="MIN7" s="87"/>
      <c r="MIR7" s="87"/>
      <c r="MIV7" s="87"/>
      <c r="MIZ7" s="87"/>
      <c r="MJD7" s="87"/>
      <c r="MJH7" s="87"/>
      <c r="MJL7" s="87"/>
      <c r="MJP7" s="87"/>
      <c r="MJT7" s="87"/>
      <c r="MJX7" s="87"/>
      <c r="MKB7" s="87"/>
      <c r="MKF7" s="87"/>
      <c r="MKJ7" s="87"/>
      <c r="MKN7" s="87"/>
      <c r="MKR7" s="87"/>
      <c r="MKV7" s="87"/>
      <c r="MKZ7" s="87"/>
      <c r="MLD7" s="87"/>
      <c r="MLH7" s="87"/>
      <c r="MLL7" s="87"/>
      <c r="MLP7" s="87"/>
      <c r="MLT7" s="87"/>
      <c r="MLX7" s="87"/>
      <c r="MMB7" s="87"/>
      <c r="MMF7" s="87"/>
      <c r="MMJ7" s="87"/>
      <c r="MMN7" s="87"/>
      <c r="MMR7" s="87"/>
      <c r="MMV7" s="87"/>
      <c r="MMZ7" s="87"/>
      <c r="MND7" s="87"/>
      <c r="MNH7" s="87"/>
      <c r="MNL7" s="87"/>
      <c r="MNP7" s="87"/>
      <c r="MNT7" s="87"/>
      <c r="MNX7" s="87"/>
      <c r="MOB7" s="87"/>
      <c r="MOF7" s="87"/>
      <c r="MOJ7" s="87"/>
      <c r="MON7" s="87"/>
      <c r="MOR7" s="87"/>
      <c r="MOV7" s="87"/>
      <c r="MOZ7" s="87"/>
      <c r="MPD7" s="87"/>
      <c r="MPH7" s="87"/>
      <c r="MPL7" s="87"/>
      <c r="MPP7" s="87"/>
      <c r="MPT7" s="87"/>
      <c r="MPX7" s="87"/>
      <c r="MQB7" s="87"/>
      <c r="MQF7" s="87"/>
      <c r="MQJ7" s="87"/>
      <c r="MQN7" s="87"/>
      <c r="MQR7" s="87"/>
      <c r="MQV7" s="87"/>
      <c r="MQZ7" s="87"/>
      <c r="MRD7" s="87"/>
      <c r="MRH7" s="87"/>
      <c r="MRL7" s="87"/>
      <c r="MRP7" s="87"/>
      <c r="MRT7" s="87"/>
      <c r="MRX7" s="87"/>
      <c r="MSB7" s="87"/>
      <c r="MSF7" s="87"/>
      <c r="MSJ7" s="87"/>
      <c r="MSN7" s="87"/>
      <c r="MSR7" s="87"/>
      <c r="MSV7" s="87"/>
      <c r="MSZ7" s="87"/>
      <c r="MTD7" s="87"/>
      <c r="MTH7" s="87"/>
      <c r="MTL7" s="87"/>
      <c r="MTP7" s="87"/>
      <c r="MTT7" s="87"/>
      <c r="MTX7" s="87"/>
      <c r="MUB7" s="87"/>
      <c r="MUF7" s="87"/>
      <c r="MUJ7" s="87"/>
      <c r="MUN7" s="87"/>
      <c r="MUR7" s="87"/>
      <c r="MUV7" s="87"/>
      <c r="MUZ7" s="87"/>
      <c r="MVD7" s="87"/>
      <c r="MVH7" s="87"/>
      <c r="MVL7" s="87"/>
      <c r="MVP7" s="87"/>
      <c r="MVT7" s="87"/>
      <c r="MVX7" s="87"/>
      <c r="MWB7" s="87"/>
      <c r="MWF7" s="87"/>
      <c r="MWJ7" s="87"/>
      <c r="MWN7" s="87"/>
      <c r="MWR7" s="87"/>
      <c r="MWV7" s="87"/>
      <c r="MWZ7" s="87"/>
      <c r="MXD7" s="87"/>
      <c r="MXH7" s="87"/>
      <c r="MXL7" s="87"/>
      <c r="MXP7" s="87"/>
      <c r="MXT7" s="87"/>
      <c r="MXX7" s="87"/>
      <c r="MYB7" s="87"/>
      <c r="MYF7" s="87"/>
      <c r="MYJ7" s="87"/>
      <c r="MYN7" s="87"/>
      <c r="MYR7" s="87"/>
      <c r="MYV7" s="87"/>
      <c r="MYZ7" s="87"/>
      <c r="MZD7" s="87"/>
      <c r="MZH7" s="87"/>
      <c r="MZL7" s="87"/>
      <c r="MZP7" s="87"/>
      <c r="MZT7" s="87"/>
      <c r="MZX7" s="87"/>
      <c r="NAB7" s="87"/>
      <c r="NAF7" s="87"/>
      <c r="NAJ7" s="87"/>
      <c r="NAN7" s="87"/>
      <c r="NAR7" s="87"/>
      <c r="NAV7" s="87"/>
      <c r="NAZ7" s="87"/>
      <c r="NBD7" s="87"/>
      <c r="NBH7" s="87"/>
      <c r="NBL7" s="87"/>
      <c r="NBP7" s="87"/>
      <c r="NBT7" s="87"/>
      <c r="NBX7" s="87"/>
      <c r="NCB7" s="87"/>
      <c r="NCF7" s="87"/>
      <c r="NCJ7" s="87"/>
      <c r="NCN7" s="87"/>
      <c r="NCR7" s="87"/>
      <c r="NCV7" s="87"/>
      <c r="NCZ7" s="87"/>
      <c r="NDD7" s="87"/>
      <c r="NDH7" s="87"/>
      <c r="NDL7" s="87"/>
      <c r="NDP7" s="87"/>
      <c r="NDT7" s="87"/>
      <c r="NDX7" s="87"/>
      <c r="NEB7" s="87"/>
      <c r="NEF7" s="87"/>
      <c r="NEJ7" s="87"/>
      <c r="NEN7" s="87"/>
      <c r="NER7" s="87"/>
      <c r="NEV7" s="87"/>
      <c r="NEZ7" s="87"/>
      <c r="NFD7" s="87"/>
      <c r="NFH7" s="87"/>
      <c r="NFL7" s="87"/>
      <c r="NFP7" s="87"/>
      <c r="NFT7" s="87"/>
      <c r="NFX7" s="87"/>
      <c r="NGB7" s="87"/>
      <c r="NGF7" s="87"/>
      <c r="NGJ7" s="87"/>
      <c r="NGN7" s="87"/>
      <c r="NGR7" s="87"/>
      <c r="NGV7" s="87"/>
      <c r="NGZ7" s="87"/>
      <c r="NHD7" s="87"/>
      <c r="NHH7" s="87"/>
      <c r="NHL7" s="87"/>
      <c r="NHP7" s="87"/>
      <c r="NHT7" s="87"/>
      <c r="NHX7" s="87"/>
      <c r="NIB7" s="87"/>
      <c r="NIF7" s="87"/>
      <c r="NIJ7" s="87"/>
      <c r="NIN7" s="87"/>
      <c r="NIR7" s="87"/>
      <c r="NIV7" s="87"/>
      <c r="NIZ7" s="87"/>
      <c r="NJD7" s="87"/>
      <c r="NJH7" s="87"/>
      <c r="NJL7" s="87"/>
      <c r="NJP7" s="87"/>
      <c r="NJT7" s="87"/>
      <c r="NJX7" s="87"/>
      <c r="NKB7" s="87"/>
      <c r="NKF7" s="87"/>
      <c r="NKJ7" s="87"/>
      <c r="NKN7" s="87"/>
      <c r="NKR7" s="87"/>
      <c r="NKV7" s="87"/>
      <c r="NKZ7" s="87"/>
      <c r="NLD7" s="87"/>
      <c r="NLH7" s="87"/>
      <c r="NLL7" s="87"/>
      <c r="NLP7" s="87"/>
      <c r="NLT7" s="87"/>
      <c r="NLX7" s="87"/>
      <c r="NMB7" s="87"/>
      <c r="NMF7" s="87"/>
      <c r="NMJ7" s="87"/>
      <c r="NMN7" s="87"/>
      <c r="NMR7" s="87"/>
      <c r="NMV7" s="87"/>
      <c r="NMZ7" s="87"/>
      <c r="NND7" s="87"/>
      <c r="NNH7" s="87"/>
      <c r="NNL7" s="87"/>
      <c r="NNP7" s="87"/>
      <c r="NNT7" s="87"/>
      <c r="NNX7" s="87"/>
      <c r="NOB7" s="87"/>
      <c r="NOF7" s="87"/>
      <c r="NOJ7" s="87"/>
      <c r="NON7" s="87"/>
      <c r="NOR7" s="87"/>
      <c r="NOV7" s="87"/>
      <c r="NOZ7" s="87"/>
      <c r="NPD7" s="87"/>
      <c r="NPH7" s="87"/>
      <c r="NPL7" s="87"/>
      <c r="NPP7" s="87"/>
      <c r="NPT7" s="87"/>
      <c r="NPX7" s="87"/>
      <c r="NQB7" s="87"/>
      <c r="NQF7" s="87"/>
      <c r="NQJ7" s="87"/>
      <c r="NQN7" s="87"/>
      <c r="NQR7" s="87"/>
      <c r="NQV7" s="87"/>
      <c r="NQZ7" s="87"/>
      <c r="NRD7" s="87"/>
      <c r="NRH7" s="87"/>
      <c r="NRL7" s="87"/>
      <c r="NRP7" s="87"/>
      <c r="NRT7" s="87"/>
      <c r="NRX7" s="87"/>
      <c r="NSB7" s="87"/>
      <c r="NSF7" s="87"/>
      <c r="NSJ7" s="87"/>
      <c r="NSN7" s="87"/>
      <c r="NSR7" s="87"/>
      <c r="NSV7" s="87"/>
      <c r="NSZ7" s="87"/>
      <c r="NTD7" s="87"/>
      <c r="NTH7" s="87"/>
      <c r="NTL7" s="87"/>
      <c r="NTP7" s="87"/>
      <c r="NTT7" s="87"/>
      <c r="NTX7" s="87"/>
      <c r="NUB7" s="87"/>
      <c r="NUF7" s="87"/>
      <c r="NUJ7" s="87"/>
      <c r="NUN7" s="87"/>
      <c r="NUR7" s="87"/>
      <c r="NUV7" s="87"/>
      <c r="NUZ7" s="87"/>
      <c r="NVD7" s="87"/>
      <c r="NVH7" s="87"/>
      <c r="NVL7" s="87"/>
      <c r="NVP7" s="87"/>
      <c r="NVT7" s="87"/>
      <c r="NVX7" s="87"/>
      <c r="NWB7" s="87"/>
      <c r="NWF7" s="87"/>
      <c r="NWJ7" s="87"/>
      <c r="NWN7" s="87"/>
      <c r="NWR7" s="87"/>
      <c r="NWV7" s="87"/>
      <c r="NWZ7" s="87"/>
      <c r="NXD7" s="87"/>
      <c r="NXH7" s="87"/>
      <c r="NXL7" s="87"/>
      <c r="NXP7" s="87"/>
      <c r="NXT7" s="87"/>
      <c r="NXX7" s="87"/>
      <c r="NYB7" s="87"/>
      <c r="NYF7" s="87"/>
      <c r="NYJ7" s="87"/>
      <c r="NYN7" s="87"/>
      <c r="NYR7" s="87"/>
      <c r="NYV7" s="87"/>
      <c r="NYZ7" s="87"/>
      <c r="NZD7" s="87"/>
      <c r="NZH7" s="87"/>
      <c r="NZL7" s="87"/>
      <c r="NZP7" s="87"/>
      <c r="NZT7" s="87"/>
      <c r="NZX7" s="87"/>
      <c r="OAB7" s="87"/>
      <c r="OAF7" s="87"/>
      <c r="OAJ7" s="87"/>
      <c r="OAN7" s="87"/>
      <c r="OAR7" s="87"/>
      <c r="OAV7" s="87"/>
      <c r="OAZ7" s="87"/>
      <c r="OBD7" s="87"/>
      <c r="OBH7" s="87"/>
      <c r="OBL7" s="87"/>
      <c r="OBP7" s="87"/>
      <c r="OBT7" s="87"/>
      <c r="OBX7" s="87"/>
      <c r="OCB7" s="87"/>
      <c r="OCF7" s="87"/>
      <c r="OCJ7" s="87"/>
      <c r="OCN7" s="87"/>
      <c r="OCR7" s="87"/>
      <c r="OCV7" s="87"/>
      <c r="OCZ7" s="87"/>
      <c r="ODD7" s="87"/>
      <c r="ODH7" s="87"/>
      <c r="ODL7" s="87"/>
      <c r="ODP7" s="87"/>
      <c r="ODT7" s="87"/>
      <c r="ODX7" s="87"/>
      <c r="OEB7" s="87"/>
      <c r="OEF7" s="87"/>
      <c r="OEJ7" s="87"/>
      <c r="OEN7" s="87"/>
      <c r="OER7" s="87"/>
      <c r="OEV7" s="87"/>
      <c r="OEZ7" s="87"/>
      <c r="OFD7" s="87"/>
      <c r="OFH7" s="87"/>
      <c r="OFL7" s="87"/>
      <c r="OFP7" s="87"/>
      <c r="OFT7" s="87"/>
      <c r="OFX7" s="87"/>
      <c r="OGB7" s="87"/>
      <c r="OGF7" s="87"/>
      <c r="OGJ7" s="87"/>
      <c r="OGN7" s="87"/>
      <c r="OGR7" s="87"/>
      <c r="OGV7" s="87"/>
      <c r="OGZ7" s="87"/>
      <c r="OHD7" s="87"/>
      <c r="OHH7" s="87"/>
      <c r="OHL7" s="87"/>
      <c r="OHP7" s="87"/>
      <c r="OHT7" s="87"/>
      <c r="OHX7" s="87"/>
      <c r="OIB7" s="87"/>
      <c r="OIF7" s="87"/>
      <c r="OIJ7" s="87"/>
      <c r="OIN7" s="87"/>
      <c r="OIR7" s="87"/>
      <c r="OIV7" s="87"/>
      <c r="OIZ7" s="87"/>
      <c r="OJD7" s="87"/>
      <c r="OJH7" s="87"/>
      <c r="OJL7" s="87"/>
      <c r="OJP7" s="87"/>
      <c r="OJT7" s="87"/>
      <c r="OJX7" s="87"/>
      <c r="OKB7" s="87"/>
      <c r="OKF7" s="87"/>
      <c r="OKJ7" s="87"/>
      <c r="OKN7" s="87"/>
      <c r="OKR7" s="87"/>
      <c r="OKV7" s="87"/>
      <c r="OKZ7" s="87"/>
      <c r="OLD7" s="87"/>
      <c r="OLH7" s="87"/>
      <c r="OLL7" s="87"/>
      <c r="OLP7" s="87"/>
      <c r="OLT7" s="87"/>
      <c r="OLX7" s="87"/>
      <c r="OMB7" s="87"/>
      <c r="OMF7" s="87"/>
      <c r="OMJ7" s="87"/>
      <c r="OMN7" s="87"/>
      <c r="OMR7" s="87"/>
      <c r="OMV7" s="87"/>
      <c r="OMZ7" s="87"/>
      <c r="OND7" s="87"/>
      <c r="ONH7" s="87"/>
      <c r="ONL7" s="87"/>
      <c r="ONP7" s="87"/>
      <c r="ONT7" s="87"/>
      <c r="ONX7" s="87"/>
      <c r="OOB7" s="87"/>
      <c r="OOF7" s="87"/>
      <c r="OOJ7" s="87"/>
      <c r="OON7" s="87"/>
      <c r="OOR7" s="87"/>
      <c r="OOV7" s="87"/>
      <c r="OOZ7" s="87"/>
      <c r="OPD7" s="87"/>
      <c r="OPH7" s="87"/>
      <c r="OPL7" s="87"/>
      <c r="OPP7" s="87"/>
      <c r="OPT7" s="87"/>
      <c r="OPX7" s="87"/>
      <c r="OQB7" s="87"/>
      <c r="OQF7" s="87"/>
      <c r="OQJ7" s="87"/>
      <c r="OQN7" s="87"/>
      <c r="OQR7" s="87"/>
      <c r="OQV7" s="87"/>
      <c r="OQZ7" s="87"/>
      <c r="ORD7" s="87"/>
      <c r="ORH7" s="87"/>
      <c r="ORL7" s="87"/>
      <c r="ORP7" s="87"/>
      <c r="ORT7" s="87"/>
      <c r="ORX7" s="87"/>
      <c r="OSB7" s="87"/>
      <c r="OSF7" s="87"/>
      <c r="OSJ7" s="87"/>
      <c r="OSN7" s="87"/>
      <c r="OSR7" s="87"/>
      <c r="OSV7" s="87"/>
      <c r="OSZ7" s="87"/>
      <c r="OTD7" s="87"/>
      <c r="OTH7" s="87"/>
      <c r="OTL7" s="87"/>
      <c r="OTP7" s="87"/>
      <c r="OTT7" s="87"/>
      <c r="OTX7" s="87"/>
      <c r="OUB7" s="87"/>
      <c r="OUF7" s="87"/>
      <c r="OUJ7" s="87"/>
      <c r="OUN7" s="87"/>
      <c r="OUR7" s="87"/>
      <c r="OUV7" s="87"/>
      <c r="OUZ7" s="87"/>
      <c r="OVD7" s="87"/>
      <c r="OVH7" s="87"/>
      <c r="OVL7" s="87"/>
      <c r="OVP7" s="87"/>
      <c r="OVT7" s="87"/>
      <c r="OVX7" s="87"/>
      <c r="OWB7" s="87"/>
      <c r="OWF7" s="87"/>
      <c r="OWJ7" s="87"/>
      <c r="OWN7" s="87"/>
      <c r="OWR7" s="87"/>
      <c r="OWV7" s="87"/>
      <c r="OWZ7" s="87"/>
      <c r="OXD7" s="87"/>
      <c r="OXH7" s="87"/>
      <c r="OXL7" s="87"/>
      <c r="OXP7" s="87"/>
      <c r="OXT7" s="87"/>
      <c r="OXX7" s="87"/>
      <c r="OYB7" s="87"/>
      <c r="OYF7" s="87"/>
      <c r="OYJ7" s="87"/>
      <c r="OYN7" s="87"/>
      <c r="OYR7" s="87"/>
      <c r="OYV7" s="87"/>
      <c r="OYZ7" s="87"/>
      <c r="OZD7" s="87"/>
      <c r="OZH7" s="87"/>
      <c r="OZL7" s="87"/>
      <c r="OZP7" s="87"/>
      <c r="OZT7" s="87"/>
      <c r="OZX7" s="87"/>
      <c r="PAB7" s="87"/>
      <c r="PAF7" s="87"/>
      <c r="PAJ7" s="87"/>
      <c r="PAN7" s="87"/>
      <c r="PAR7" s="87"/>
      <c r="PAV7" s="87"/>
      <c r="PAZ7" s="87"/>
      <c r="PBD7" s="87"/>
      <c r="PBH7" s="87"/>
      <c r="PBL7" s="87"/>
      <c r="PBP7" s="87"/>
      <c r="PBT7" s="87"/>
      <c r="PBX7" s="87"/>
      <c r="PCB7" s="87"/>
      <c r="PCF7" s="87"/>
      <c r="PCJ7" s="87"/>
      <c r="PCN7" s="87"/>
      <c r="PCR7" s="87"/>
      <c r="PCV7" s="87"/>
      <c r="PCZ7" s="87"/>
      <c r="PDD7" s="87"/>
      <c r="PDH7" s="87"/>
      <c r="PDL7" s="87"/>
      <c r="PDP7" s="87"/>
      <c r="PDT7" s="87"/>
      <c r="PDX7" s="87"/>
      <c r="PEB7" s="87"/>
      <c r="PEF7" s="87"/>
      <c r="PEJ7" s="87"/>
      <c r="PEN7" s="87"/>
      <c r="PER7" s="87"/>
      <c r="PEV7" s="87"/>
      <c r="PEZ7" s="87"/>
      <c r="PFD7" s="87"/>
      <c r="PFH7" s="87"/>
      <c r="PFL7" s="87"/>
      <c r="PFP7" s="87"/>
      <c r="PFT7" s="87"/>
      <c r="PFX7" s="87"/>
      <c r="PGB7" s="87"/>
      <c r="PGF7" s="87"/>
      <c r="PGJ7" s="87"/>
      <c r="PGN7" s="87"/>
      <c r="PGR7" s="87"/>
      <c r="PGV7" s="87"/>
      <c r="PGZ7" s="87"/>
      <c r="PHD7" s="87"/>
      <c r="PHH7" s="87"/>
      <c r="PHL7" s="87"/>
      <c r="PHP7" s="87"/>
      <c r="PHT7" s="87"/>
      <c r="PHX7" s="87"/>
      <c r="PIB7" s="87"/>
      <c r="PIF7" s="87"/>
      <c r="PIJ7" s="87"/>
      <c r="PIN7" s="87"/>
      <c r="PIR7" s="87"/>
      <c r="PIV7" s="87"/>
      <c r="PIZ7" s="87"/>
      <c r="PJD7" s="87"/>
      <c r="PJH7" s="87"/>
      <c r="PJL7" s="87"/>
      <c r="PJP7" s="87"/>
      <c r="PJT7" s="87"/>
      <c r="PJX7" s="87"/>
      <c r="PKB7" s="87"/>
      <c r="PKF7" s="87"/>
      <c r="PKJ7" s="87"/>
      <c r="PKN7" s="87"/>
      <c r="PKR7" s="87"/>
      <c r="PKV7" s="87"/>
      <c r="PKZ7" s="87"/>
      <c r="PLD7" s="87"/>
      <c r="PLH7" s="87"/>
      <c r="PLL7" s="87"/>
      <c r="PLP7" s="87"/>
      <c r="PLT7" s="87"/>
      <c r="PLX7" s="87"/>
      <c r="PMB7" s="87"/>
      <c r="PMF7" s="87"/>
      <c r="PMJ7" s="87"/>
      <c r="PMN7" s="87"/>
      <c r="PMR7" s="87"/>
      <c r="PMV7" s="87"/>
      <c r="PMZ7" s="87"/>
      <c r="PND7" s="87"/>
      <c r="PNH7" s="87"/>
      <c r="PNL7" s="87"/>
      <c r="PNP7" s="87"/>
      <c r="PNT7" s="87"/>
      <c r="PNX7" s="87"/>
      <c r="POB7" s="87"/>
      <c r="POF7" s="87"/>
      <c r="POJ7" s="87"/>
      <c r="PON7" s="87"/>
      <c r="POR7" s="87"/>
      <c r="POV7" s="87"/>
      <c r="POZ7" s="87"/>
      <c r="PPD7" s="87"/>
      <c r="PPH7" s="87"/>
      <c r="PPL7" s="87"/>
      <c r="PPP7" s="87"/>
      <c r="PPT7" s="87"/>
      <c r="PPX7" s="87"/>
      <c r="PQB7" s="87"/>
      <c r="PQF7" s="87"/>
      <c r="PQJ7" s="87"/>
      <c r="PQN7" s="87"/>
      <c r="PQR7" s="87"/>
      <c r="PQV7" s="87"/>
      <c r="PQZ7" s="87"/>
      <c r="PRD7" s="87"/>
      <c r="PRH7" s="87"/>
      <c r="PRL7" s="87"/>
      <c r="PRP7" s="87"/>
      <c r="PRT7" s="87"/>
      <c r="PRX7" s="87"/>
      <c r="PSB7" s="87"/>
      <c r="PSF7" s="87"/>
      <c r="PSJ7" s="87"/>
      <c r="PSN7" s="87"/>
      <c r="PSR7" s="87"/>
      <c r="PSV7" s="87"/>
      <c r="PSZ7" s="87"/>
      <c r="PTD7" s="87"/>
      <c r="PTH7" s="87"/>
      <c r="PTL7" s="87"/>
      <c r="PTP7" s="87"/>
      <c r="PTT7" s="87"/>
      <c r="PTX7" s="87"/>
      <c r="PUB7" s="87"/>
      <c r="PUF7" s="87"/>
      <c r="PUJ7" s="87"/>
      <c r="PUN7" s="87"/>
      <c r="PUR7" s="87"/>
      <c r="PUV7" s="87"/>
      <c r="PUZ7" s="87"/>
      <c r="PVD7" s="87"/>
      <c r="PVH7" s="87"/>
      <c r="PVL7" s="87"/>
      <c r="PVP7" s="87"/>
      <c r="PVT7" s="87"/>
      <c r="PVX7" s="87"/>
      <c r="PWB7" s="87"/>
      <c r="PWF7" s="87"/>
      <c r="PWJ7" s="87"/>
      <c r="PWN7" s="87"/>
      <c r="PWR7" s="87"/>
      <c r="PWV7" s="87"/>
      <c r="PWZ7" s="87"/>
      <c r="PXD7" s="87"/>
      <c r="PXH7" s="87"/>
      <c r="PXL7" s="87"/>
      <c r="PXP7" s="87"/>
      <c r="PXT7" s="87"/>
      <c r="PXX7" s="87"/>
      <c r="PYB7" s="87"/>
      <c r="PYF7" s="87"/>
      <c r="PYJ7" s="87"/>
      <c r="PYN7" s="87"/>
      <c r="PYR7" s="87"/>
      <c r="PYV7" s="87"/>
      <c r="PYZ7" s="87"/>
      <c r="PZD7" s="87"/>
      <c r="PZH7" s="87"/>
      <c r="PZL7" s="87"/>
      <c r="PZP7" s="87"/>
      <c r="PZT7" s="87"/>
      <c r="PZX7" s="87"/>
      <c r="QAB7" s="87"/>
      <c r="QAF7" s="87"/>
      <c r="QAJ7" s="87"/>
      <c r="QAN7" s="87"/>
      <c r="QAR7" s="87"/>
      <c r="QAV7" s="87"/>
      <c r="QAZ7" s="87"/>
      <c r="QBD7" s="87"/>
      <c r="QBH7" s="87"/>
      <c r="QBL7" s="87"/>
      <c r="QBP7" s="87"/>
      <c r="QBT7" s="87"/>
      <c r="QBX7" s="87"/>
      <c r="QCB7" s="87"/>
      <c r="QCF7" s="87"/>
      <c r="QCJ7" s="87"/>
      <c r="QCN7" s="87"/>
      <c r="QCR7" s="87"/>
      <c r="QCV7" s="87"/>
      <c r="QCZ7" s="87"/>
      <c r="QDD7" s="87"/>
      <c r="QDH7" s="87"/>
      <c r="QDL7" s="87"/>
      <c r="QDP7" s="87"/>
      <c r="QDT7" s="87"/>
      <c r="QDX7" s="87"/>
      <c r="QEB7" s="87"/>
      <c r="QEF7" s="87"/>
      <c r="QEJ7" s="87"/>
      <c r="QEN7" s="87"/>
      <c r="QER7" s="87"/>
      <c r="QEV7" s="87"/>
      <c r="QEZ7" s="87"/>
      <c r="QFD7" s="87"/>
      <c r="QFH7" s="87"/>
      <c r="QFL7" s="87"/>
      <c r="QFP7" s="87"/>
      <c r="QFT7" s="87"/>
      <c r="QFX7" s="87"/>
      <c r="QGB7" s="87"/>
      <c r="QGF7" s="87"/>
      <c r="QGJ7" s="87"/>
      <c r="QGN7" s="87"/>
      <c r="QGR7" s="87"/>
      <c r="QGV7" s="87"/>
      <c r="QGZ7" s="87"/>
      <c r="QHD7" s="87"/>
      <c r="QHH7" s="87"/>
      <c r="QHL7" s="87"/>
      <c r="QHP7" s="87"/>
      <c r="QHT7" s="87"/>
      <c r="QHX7" s="87"/>
      <c r="QIB7" s="87"/>
      <c r="QIF7" s="87"/>
      <c r="QIJ7" s="87"/>
      <c r="QIN7" s="87"/>
      <c r="QIR7" s="87"/>
      <c r="QIV7" s="87"/>
      <c r="QIZ7" s="87"/>
      <c r="QJD7" s="87"/>
      <c r="QJH7" s="87"/>
      <c r="QJL7" s="87"/>
      <c r="QJP7" s="87"/>
      <c r="QJT7" s="87"/>
      <c r="QJX7" s="87"/>
      <c r="QKB7" s="87"/>
      <c r="QKF7" s="87"/>
      <c r="QKJ7" s="87"/>
      <c r="QKN7" s="87"/>
      <c r="QKR7" s="87"/>
      <c r="QKV7" s="87"/>
      <c r="QKZ7" s="87"/>
      <c r="QLD7" s="87"/>
      <c r="QLH7" s="87"/>
      <c r="QLL7" s="87"/>
      <c r="QLP7" s="87"/>
      <c r="QLT7" s="87"/>
      <c r="QLX7" s="87"/>
      <c r="QMB7" s="87"/>
      <c r="QMF7" s="87"/>
      <c r="QMJ7" s="87"/>
      <c r="QMN7" s="87"/>
      <c r="QMR7" s="87"/>
      <c r="QMV7" s="87"/>
      <c r="QMZ7" s="87"/>
      <c r="QND7" s="87"/>
      <c r="QNH7" s="87"/>
      <c r="QNL7" s="87"/>
      <c r="QNP7" s="87"/>
      <c r="QNT7" s="87"/>
      <c r="QNX7" s="87"/>
      <c r="QOB7" s="87"/>
      <c r="QOF7" s="87"/>
      <c r="QOJ7" s="87"/>
      <c r="QON7" s="87"/>
      <c r="QOR7" s="87"/>
      <c r="QOV7" s="87"/>
      <c r="QOZ7" s="87"/>
      <c r="QPD7" s="87"/>
      <c r="QPH7" s="87"/>
      <c r="QPL7" s="87"/>
      <c r="QPP7" s="87"/>
      <c r="QPT7" s="87"/>
      <c r="QPX7" s="87"/>
      <c r="QQB7" s="87"/>
      <c r="QQF7" s="87"/>
      <c r="QQJ7" s="87"/>
      <c r="QQN7" s="87"/>
      <c r="QQR7" s="87"/>
      <c r="QQV7" s="87"/>
      <c r="QQZ7" s="87"/>
      <c r="QRD7" s="87"/>
      <c r="QRH7" s="87"/>
      <c r="QRL7" s="87"/>
      <c r="QRP7" s="87"/>
      <c r="QRT7" s="87"/>
      <c r="QRX7" s="87"/>
      <c r="QSB7" s="87"/>
      <c r="QSF7" s="87"/>
      <c r="QSJ7" s="87"/>
      <c r="QSN7" s="87"/>
      <c r="QSR7" s="87"/>
      <c r="QSV7" s="87"/>
      <c r="QSZ7" s="87"/>
      <c r="QTD7" s="87"/>
      <c r="QTH7" s="87"/>
      <c r="QTL7" s="87"/>
      <c r="QTP7" s="87"/>
      <c r="QTT7" s="87"/>
      <c r="QTX7" s="87"/>
      <c r="QUB7" s="87"/>
      <c r="QUF7" s="87"/>
      <c r="QUJ7" s="87"/>
      <c r="QUN7" s="87"/>
      <c r="QUR7" s="87"/>
      <c r="QUV7" s="87"/>
      <c r="QUZ7" s="87"/>
      <c r="QVD7" s="87"/>
      <c r="QVH7" s="87"/>
      <c r="QVL7" s="87"/>
      <c r="QVP7" s="87"/>
      <c r="QVT7" s="87"/>
      <c r="QVX7" s="87"/>
      <c r="QWB7" s="87"/>
      <c r="QWF7" s="87"/>
      <c r="QWJ7" s="87"/>
      <c r="QWN7" s="87"/>
      <c r="QWR7" s="87"/>
      <c r="QWV7" s="87"/>
      <c r="QWZ7" s="87"/>
      <c r="QXD7" s="87"/>
      <c r="QXH7" s="87"/>
      <c r="QXL7" s="87"/>
      <c r="QXP7" s="87"/>
      <c r="QXT7" s="87"/>
      <c r="QXX7" s="87"/>
      <c r="QYB7" s="87"/>
      <c r="QYF7" s="87"/>
      <c r="QYJ7" s="87"/>
      <c r="QYN7" s="87"/>
      <c r="QYR7" s="87"/>
      <c r="QYV7" s="87"/>
      <c r="QYZ7" s="87"/>
      <c r="QZD7" s="87"/>
      <c r="QZH7" s="87"/>
      <c r="QZL7" s="87"/>
      <c r="QZP7" s="87"/>
      <c r="QZT7" s="87"/>
      <c r="QZX7" s="87"/>
      <c r="RAB7" s="87"/>
      <c r="RAF7" s="87"/>
      <c r="RAJ7" s="87"/>
      <c r="RAN7" s="87"/>
      <c r="RAR7" s="87"/>
      <c r="RAV7" s="87"/>
      <c r="RAZ7" s="87"/>
      <c r="RBD7" s="87"/>
      <c r="RBH7" s="87"/>
      <c r="RBL7" s="87"/>
      <c r="RBP7" s="87"/>
      <c r="RBT7" s="87"/>
      <c r="RBX7" s="87"/>
      <c r="RCB7" s="87"/>
      <c r="RCF7" s="87"/>
      <c r="RCJ7" s="87"/>
      <c r="RCN7" s="87"/>
      <c r="RCR7" s="87"/>
      <c r="RCV7" s="87"/>
      <c r="RCZ7" s="87"/>
      <c r="RDD7" s="87"/>
      <c r="RDH7" s="87"/>
      <c r="RDL7" s="87"/>
      <c r="RDP7" s="87"/>
      <c r="RDT7" s="87"/>
      <c r="RDX7" s="87"/>
      <c r="REB7" s="87"/>
      <c r="REF7" s="87"/>
      <c r="REJ7" s="87"/>
      <c r="REN7" s="87"/>
      <c r="RER7" s="87"/>
      <c r="REV7" s="87"/>
      <c r="REZ7" s="87"/>
      <c r="RFD7" s="87"/>
      <c r="RFH7" s="87"/>
      <c r="RFL7" s="87"/>
      <c r="RFP7" s="87"/>
      <c r="RFT7" s="87"/>
      <c r="RFX7" s="87"/>
      <c r="RGB7" s="87"/>
      <c r="RGF7" s="87"/>
      <c r="RGJ7" s="87"/>
      <c r="RGN7" s="87"/>
      <c r="RGR7" s="87"/>
      <c r="RGV7" s="87"/>
      <c r="RGZ7" s="87"/>
      <c r="RHD7" s="87"/>
      <c r="RHH7" s="87"/>
      <c r="RHL7" s="87"/>
      <c r="RHP7" s="87"/>
      <c r="RHT7" s="87"/>
      <c r="RHX7" s="87"/>
      <c r="RIB7" s="87"/>
      <c r="RIF7" s="87"/>
      <c r="RIJ7" s="87"/>
      <c r="RIN7" s="87"/>
      <c r="RIR7" s="87"/>
      <c r="RIV7" s="87"/>
      <c r="RIZ7" s="87"/>
      <c r="RJD7" s="87"/>
      <c r="RJH7" s="87"/>
      <c r="RJL7" s="87"/>
      <c r="RJP7" s="87"/>
      <c r="RJT7" s="87"/>
      <c r="RJX7" s="87"/>
      <c r="RKB7" s="87"/>
      <c r="RKF7" s="87"/>
      <c r="RKJ7" s="87"/>
      <c r="RKN7" s="87"/>
      <c r="RKR7" s="87"/>
      <c r="RKV7" s="87"/>
      <c r="RKZ7" s="87"/>
      <c r="RLD7" s="87"/>
      <c r="RLH7" s="87"/>
      <c r="RLL7" s="87"/>
      <c r="RLP7" s="87"/>
      <c r="RLT7" s="87"/>
      <c r="RLX7" s="87"/>
      <c r="RMB7" s="87"/>
      <c r="RMF7" s="87"/>
      <c r="RMJ7" s="87"/>
      <c r="RMN7" s="87"/>
      <c r="RMR7" s="87"/>
      <c r="RMV7" s="87"/>
      <c r="RMZ7" s="87"/>
      <c r="RND7" s="87"/>
      <c r="RNH7" s="87"/>
      <c r="RNL7" s="87"/>
      <c r="RNP7" s="87"/>
      <c r="RNT7" s="87"/>
      <c r="RNX7" s="87"/>
      <c r="ROB7" s="87"/>
      <c r="ROF7" s="87"/>
      <c r="ROJ7" s="87"/>
      <c r="RON7" s="87"/>
      <c r="ROR7" s="87"/>
      <c r="ROV7" s="87"/>
      <c r="ROZ7" s="87"/>
      <c r="RPD7" s="87"/>
      <c r="RPH7" s="87"/>
      <c r="RPL7" s="87"/>
      <c r="RPP7" s="87"/>
      <c r="RPT7" s="87"/>
      <c r="RPX7" s="87"/>
      <c r="RQB7" s="87"/>
      <c r="RQF7" s="87"/>
      <c r="RQJ7" s="87"/>
      <c r="RQN7" s="87"/>
      <c r="RQR7" s="87"/>
      <c r="RQV7" s="87"/>
      <c r="RQZ7" s="87"/>
      <c r="RRD7" s="87"/>
      <c r="RRH7" s="87"/>
      <c r="RRL7" s="87"/>
      <c r="RRP7" s="87"/>
      <c r="RRT7" s="87"/>
      <c r="RRX7" s="87"/>
      <c r="RSB7" s="87"/>
      <c r="RSF7" s="87"/>
      <c r="RSJ7" s="87"/>
      <c r="RSN7" s="87"/>
      <c r="RSR7" s="87"/>
      <c r="RSV7" s="87"/>
      <c r="RSZ7" s="87"/>
      <c r="RTD7" s="87"/>
      <c r="RTH7" s="87"/>
      <c r="RTL7" s="87"/>
      <c r="RTP7" s="87"/>
      <c r="RTT7" s="87"/>
      <c r="RTX7" s="87"/>
      <c r="RUB7" s="87"/>
      <c r="RUF7" s="87"/>
      <c r="RUJ7" s="87"/>
      <c r="RUN7" s="87"/>
      <c r="RUR7" s="87"/>
      <c r="RUV7" s="87"/>
      <c r="RUZ7" s="87"/>
      <c r="RVD7" s="87"/>
      <c r="RVH7" s="87"/>
      <c r="RVL7" s="87"/>
      <c r="RVP7" s="87"/>
      <c r="RVT7" s="87"/>
      <c r="RVX7" s="87"/>
      <c r="RWB7" s="87"/>
      <c r="RWF7" s="87"/>
      <c r="RWJ7" s="87"/>
      <c r="RWN7" s="87"/>
      <c r="RWR7" s="87"/>
      <c r="RWV7" s="87"/>
      <c r="RWZ7" s="87"/>
      <c r="RXD7" s="87"/>
      <c r="RXH7" s="87"/>
      <c r="RXL7" s="87"/>
      <c r="RXP7" s="87"/>
      <c r="RXT7" s="87"/>
      <c r="RXX7" s="87"/>
      <c r="RYB7" s="87"/>
      <c r="RYF7" s="87"/>
      <c r="RYJ7" s="87"/>
      <c r="RYN7" s="87"/>
      <c r="RYR7" s="87"/>
      <c r="RYV7" s="87"/>
      <c r="RYZ7" s="87"/>
      <c r="RZD7" s="87"/>
      <c r="RZH7" s="87"/>
      <c r="RZL7" s="87"/>
      <c r="RZP7" s="87"/>
      <c r="RZT7" s="87"/>
      <c r="RZX7" s="87"/>
      <c r="SAB7" s="87"/>
      <c r="SAF7" s="87"/>
      <c r="SAJ7" s="87"/>
      <c r="SAN7" s="87"/>
      <c r="SAR7" s="87"/>
      <c r="SAV7" s="87"/>
      <c r="SAZ7" s="87"/>
      <c r="SBD7" s="87"/>
      <c r="SBH7" s="87"/>
      <c r="SBL7" s="87"/>
      <c r="SBP7" s="87"/>
      <c r="SBT7" s="87"/>
      <c r="SBX7" s="87"/>
      <c r="SCB7" s="87"/>
      <c r="SCF7" s="87"/>
      <c r="SCJ7" s="87"/>
      <c r="SCN7" s="87"/>
      <c r="SCR7" s="87"/>
      <c r="SCV7" s="87"/>
      <c r="SCZ7" s="87"/>
      <c r="SDD7" s="87"/>
      <c r="SDH7" s="87"/>
      <c r="SDL7" s="87"/>
      <c r="SDP7" s="87"/>
      <c r="SDT7" s="87"/>
      <c r="SDX7" s="87"/>
      <c r="SEB7" s="87"/>
      <c r="SEF7" s="87"/>
      <c r="SEJ7" s="87"/>
      <c r="SEN7" s="87"/>
      <c r="SER7" s="87"/>
      <c r="SEV7" s="87"/>
      <c r="SEZ7" s="87"/>
      <c r="SFD7" s="87"/>
      <c r="SFH7" s="87"/>
      <c r="SFL7" s="87"/>
      <c r="SFP7" s="87"/>
      <c r="SFT7" s="87"/>
      <c r="SFX7" s="87"/>
      <c r="SGB7" s="87"/>
      <c r="SGF7" s="87"/>
      <c r="SGJ7" s="87"/>
      <c r="SGN7" s="87"/>
      <c r="SGR7" s="87"/>
      <c r="SGV7" s="87"/>
      <c r="SGZ7" s="87"/>
      <c r="SHD7" s="87"/>
      <c r="SHH7" s="87"/>
      <c r="SHL7" s="87"/>
      <c r="SHP7" s="87"/>
      <c r="SHT7" s="87"/>
      <c r="SHX7" s="87"/>
      <c r="SIB7" s="87"/>
      <c r="SIF7" s="87"/>
      <c r="SIJ7" s="87"/>
      <c r="SIN7" s="87"/>
      <c r="SIR7" s="87"/>
      <c r="SIV7" s="87"/>
      <c r="SIZ7" s="87"/>
      <c r="SJD7" s="87"/>
      <c r="SJH7" s="87"/>
      <c r="SJL7" s="87"/>
      <c r="SJP7" s="87"/>
      <c r="SJT7" s="87"/>
      <c r="SJX7" s="87"/>
      <c r="SKB7" s="87"/>
      <c r="SKF7" s="87"/>
      <c r="SKJ7" s="87"/>
      <c r="SKN7" s="87"/>
      <c r="SKR7" s="87"/>
      <c r="SKV7" s="87"/>
      <c r="SKZ7" s="87"/>
      <c r="SLD7" s="87"/>
      <c r="SLH7" s="87"/>
      <c r="SLL7" s="87"/>
      <c r="SLP7" s="87"/>
      <c r="SLT7" s="87"/>
      <c r="SLX7" s="87"/>
      <c r="SMB7" s="87"/>
      <c r="SMF7" s="87"/>
      <c r="SMJ7" s="87"/>
      <c r="SMN7" s="87"/>
      <c r="SMR7" s="87"/>
      <c r="SMV7" s="87"/>
      <c r="SMZ7" s="87"/>
      <c r="SND7" s="87"/>
      <c r="SNH7" s="87"/>
      <c r="SNL7" s="87"/>
      <c r="SNP7" s="87"/>
      <c r="SNT7" s="87"/>
      <c r="SNX7" s="87"/>
      <c r="SOB7" s="87"/>
      <c r="SOF7" s="87"/>
      <c r="SOJ7" s="87"/>
      <c r="SON7" s="87"/>
      <c r="SOR7" s="87"/>
      <c r="SOV7" s="87"/>
      <c r="SOZ7" s="87"/>
      <c r="SPD7" s="87"/>
      <c r="SPH7" s="87"/>
      <c r="SPL7" s="87"/>
      <c r="SPP7" s="87"/>
      <c r="SPT7" s="87"/>
      <c r="SPX7" s="87"/>
      <c r="SQB7" s="87"/>
      <c r="SQF7" s="87"/>
      <c r="SQJ7" s="87"/>
      <c r="SQN7" s="87"/>
      <c r="SQR7" s="87"/>
      <c r="SQV7" s="87"/>
      <c r="SQZ7" s="87"/>
      <c r="SRD7" s="87"/>
      <c r="SRH7" s="87"/>
      <c r="SRL7" s="87"/>
      <c r="SRP7" s="87"/>
      <c r="SRT7" s="87"/>
      <c r="SRX7" s="87"/>
      <c r="SSB7" s="87"/>
      <c r="SSF7" s="87"/>
      <c r="SSJ7" s="87"/>
      <c r="SSN7" s="87"/>
      <c r="SSR7" s="87"/>
      <c r="SSV7" s="87"/>
      <c r="SSZ7" s="87"/>
      <c r="STD7" s="87"/>
      <c r="STH7" s="87"/>
      <c r="STL7" s="87"/>
      <c r="STP7" s="87"/>
      <c r="STT7" s="87"/>
      <c r="STX7" s="87"/>
      <c r="SUB7" s="87"/>
      <c r="SUF7" s="87"/>
      <c r="SUJ7" s="87"/>
      <c r="SUN7" s="87"/>
      <c r="SUR7" s="87"/>
      <c r="SUV7" s="87"/>
      <c r="SUZ7" s="87"/>
      <c r="SVD7" s="87"/>
      <c r="SVH7" s="87"/>
      <c r="SVL7" s="87"/>
      <c r="SVP7" s="87"/>
      <c r="SVT7" s="87"/>
      <c r="SVX7" s="87"/>
      <c r="SWB7" s="87"/>
      <c r="SWF7" s="87"/>
      <c r="SWJ7" s="87"/>
      <c r="SWN7" s="87"/>
      <c r="SWR7" s="87"/>
      <c r="SWV7" s="87"/>
      <c r="SWZ7" s="87"/>
      <c r="SXD7" s="87"/>
      <c r="SXH7" s="87"/>
      <c r="SXL7" s="87"/>
      <c r="SXP7" s="87"/>
      <c r="SXT7" s="87"/>
      <c r="SXX7" s="87"/>
      <c r="SYB7" s="87"/>
      <c r="SYF7" s="87"/>
      <c r="SYJ7" s="87"/>
      <c r="SYN7" s="87"/>
      <c r="SYR7" s="87"/>
      <c r="SYV7" s="87"/>
      <c r="SYZ7" s="87"/>
      <c r="SZD7" s="87"/>
      <c r="SZH7" s="87"/>
      <c r="SZL7" s="87"/>
      <c r="SZP7" s="87"/>
      <c r="SZT7" s="87"/>
      <c r="SZX7" s="87"/>
      <c r="TAB7" s="87"/>
      <c r="TAF7" s="87"/>
      <c r="TAJ7" s="87"/>
      <c r="TAN7" s="87"/>
      <c r="TAR7" s="87"/>
      <c r="TAV7" s="87"/>
      <c r="TAZ7" s="87"/>
      <c r="TBD7" s="87"/>
      <c r="TBH7" s="87"/>
      <c r="TBL7" s="87"/>
      <c r="TBP7" s="87"/>
      <c r="TBT7" s="87"/>
      <c r="TBX7" s="87"/>
      <c r="TCB7" s="87"/>
      <c r="TCF7" s="87"/>
      <c r="TCJ7" s="87"/>
      <c r="TCN7" s="87"/>
      <c r="TCR7" s="87"/>
      <c r="TCV7" s="87"/>
      <c r="TCZ7" s="87"/>
      <c r="TDD7" s="87"/>
      <c r="TDH7" s="87"/>
      <c r="TDL7" s="87"/>
      <c r="TDP7" s="87"/>
      <c r="TDT7" s="87"/>
      <c r="TDX7" s="87"/>
      <c r="TEB7" s="87"/>
      <c r="TEF7" s="87"/>
      <c r="TEJ7" s="87"/>
      <c r="TEN7" s="87"/>
      <c r="TER7" s="87"/>
      <c r="TEV7" s="87"/>
      <c r="TEZ7" s="87"/>
      <c r="TFD7" s="87"/>
      <c r="TFH7" s="87"/>
      <c r="TFL7" s="87"/>
      <c r="TFP7" s="87"/>
      <c r="TFT7" s="87"/>
      <c r="TFX7" s="87"/>
      <c r="TGB7" s="87"/>
      <c r="TGF7" s="87"/>
      <c r="TGJ7" s="87"/>
      <c r="TGN7" s="87"/>
      <c r="TGR7" s="87"/>
      <c r="TGV7" s="87"/>
      <c r="TGZ7" s="87"/>
      <c r="THD7" s="87"/>
      <c r="THH7" s="87"/>
      <c r="THL7" s="87"/>
      <c r="THP7" s="87"/>
      <c r="THT7" s="87"/>
      <c r="THX7" s="87"/>
      <c r="TIB7" s="87"/>
      <c r="TIF7" s="87"/>
      <c r="TIJ7" s="87"/>
      <c r="TIN7" s="87"/>
      <c r="TIR7" s="87"/>
      <c r="TIV7" s="87"/>
      <c r="TIZ7" s="87"/>
      <c r="TJD7" s="87"/>
      <c r="TJH7" s="87"/>
      <c r="TJL7" s="87"/>
      <c r="TJP7" s="87"/>
      <c r="TJT7" s="87"/>
      <c r="TJX7" s="87"/>
      <c r="TKB7" s="87"/>
      <c r="TKF7" s="87"/>
      <c r="TKJ7" s="87"/>
      <c r="TKN7" s="87"/>
      <c r="TKR7" s="87"/>
      <c r="TKV7" s="87"/>
      <c r="TKZ7" s="87"/>
      <c r="TLD7" s="87"/>
      <c r="TLH7" s="87"/>
      <c r="TLL7" s="87"/>
      <c r="TLP7" s="87"/>
      <c r="TLT7" s="87"/>
      <c r="TLX7" s="87"/>
      <c r="TMB7" s="87"/>
      <c r="TMF7" s="87"/>
      <c r="TMJ7" s="87"/>
      <c r="TMN7" s="87"/>
      <c r="TMR7" s="87"/>
      <c r="TMV7" s="87"/>
      <c r="TMZ7" s="87"/>
      <c r="TND7" s="87"/>
      <c r="TNH7" s="87"/>
      <c r="TNL7" s="87"/>
      <c r="TNP7" s="87"/>
      <c r="TNT7" s="87"/>
      <c r="TNX7" s="87"/>
      <c r="TOB7" s="87"/>
      <c r="TOF7" s="87"/>
      <c r="TOJ7" s="87"/>
      <c r="TON7" s="87"/>
      <c r="TOR7" s="87"/>
      <c r="TOV7" s="87"/>
      <c r="TOZ7" s="87"/>
      <c r="TPD7" s="87"/>
      <c r="TPH7" s="87"/>
      <c r="TPL7" s="87"/>
      <c r="TPP7" s="87"/>
      <c r="TPT7" s="87"/>
      <c r="TPX7" s="87"/>
      <c r="TQB7" s="87"/>
      <c r="TQF7" s="87"/>
      <c r="TQJ7" s="87"/>
      <c r="TQN7" s="87"/>
      <c r="TQR7" s="87"/>
      <c r="TQV7" s="87"/>
      <c r="TQZ7" s="87"/>
      <c r="TRD7" s="87"/>
      <c r="TRH7" s="87"/>
      <c r="TRL7" s="87"/>
      <c r="TRP7" s="87"/>
      <c r="TRT7" s="87"/>
      <c r="TRX7" s="87"/>
      <c r="TSB7" s="87"/>
      <c r="TSF7" s="87"/>
      <c r="TSJ7" s="87"/>
      <c r="TSN7" s="87"/>
      <c r="TSR7" s="87"/>
      <c r="TSV7" s="87"/>
      <c r="TSZ7" s="87"/>
      <c r="TTD7" s="87"/>
      <c r="TTH7" s="87"/>
      <c r="TTL7" s="87"/>
      <c r="TTP7" s="87"/>
      <c r="TTT7" s="87"/>
      <c r="TTX7" s="87"/>
      <c r="TUB7" s="87"/>
      <c r="TUF7" s="87"/>
      <c r="TUJ7" s="87"/>
      <c r="TUN7" s="87"/>
      <c r="TUR7" s="87"/>
      <c r="TUV7" s="87"/>
      <c r="TUZ7" s="87"/>
      <c r="TVD7" s="87"/>
      <c r="TVH7" s="87"/>
      <c r="TVL7" s="87"/>
      <c r="TVP7" s="87"/>
      <c r="TVT7" s="87"/>
      <c r="TVX7" s="87"/>
      <c r="TWB7" s="87"/>
      <c r="TWF7" s="87"/>
      <c r="TWJ7" s="87"/>
      <c r="TWN7" s="87"/>
      <c r="TWR7" s="87"/>
      <c r="TWV7" s="87"/>
      <c r="TWZ7" s="87"/>
      <c r="TXD7" s="87"/>
      <c r="TXH7" s="87"/>
      <c r="TXL7" s="87"/>
      <c r="TXP7" s="87"/>
      <c r="TXT7" s="87"/>
      <c r="TXX7" s="87"/>
      <c r="TYB7" s="87"/>
      <c r="TYF7" s="87"/>
      <c r="TYJ7" s="87"/>
      <c r="TYN7" s="87"/>
      <c r="TYR7" s="87"/>
      <c r="TYV7" s="87"/>
      <c r="TYZ7" s="87"/>
      <c r="TZD7" s="87"/>
      <c r="TZH7" s="87"/>
      <c r="TZL7" s="87"/>
      <c r="TZP7" s="87"/>
      <c r="TZT7" s="87"/>
      <c r="TZX7" s="87"/>
      <c r="UAB7" s="87"/>
      <c r="UAF7" s="87"/>
      <c r="UAJ7" s="87"/>
      <c r="UAN7" s="87"/>
      <c r="UAR7" s="87"/>
      <c r="UAV7" s="87"/>
      <c r="UAZ7" s="87"/>
      <c r="UBD7" s="87"/>
      <c r="UBH7" s="87"/>
      <c r="UBL7" s="87"/>
      <c r="UBP7" s="87"/>
      <c r="UBT7" s="87"/>
      <c r="UBX7" s="87"/>
      <c r="UCB7" s="87"/>
      <c r="UCF7" s="87"/>
      <c r="UCJ7" s="87"/>
      <c r="UCN7" s="87"/>
      <c r="UCR7" s="87"/>
      <c r="UCV7" s="87"/>
      <c r="UCZ7" s="87"/>
      <c r="UDD7" s="87"/>
      <c r="UDH7" s="87"/>
      <c r="UDL7" s="87"/>
      <c r="UDP7" s="87"/>
      <c r="UDT7" s="87"/>
      <c r="UDX7" s="87"/>
      <c r="UEB7" s="87"/>
      <c r="UEF7" s="87"/>
      <c r="UEJ7" s="87"/>
      <c r="UEN7" s="87"/>
      <c r="UER7" s="87"/>
      <c r="UEV7" s="87"/>
      <c r="UEZ7" s="87"/>
      <c r="UFD7" s="87"/>
      <c r="UFH7" s="87"/>
      <c r="UFL7" s="87"/>
      <c r="UFP7" s="87"/>
      <c r="UFT7" s="87"/>
      <c r="UFX7" s="87"/>
      <c r="UGB7" s="87"/>
      <c r="UGF7" s="87"/>
      <c r="UGJ7" s="87"/>
      <c r="UGN7" s="87"/>
      <c r="UGR7" s="87"/>
      <c r="UGV7" s="87"/>
      <c r="UGZ7" s="87"/>
      <c r="UHD7" s="87"/>
      <c r="UHH7" s="87"/>
      <c r="UHL7" s="87"/>
      <c r="UHP7" s="87"/>
      <c r="UHT7" s="87"/>
      <c r="UHX7" s="87"/>
      <c r="UIB7" s="87"/>
      <c r="UIF7" s="87"/>
      <c r="UIJ7" s="87"/>
      <c r="UIN7" s="87"/>
      <c r="UIR7" s="87"/>
      <c r="UIV7" s="87"/>
      <c r="UIZ7" s="87"/>
      <c r="UJD7" s="87"/>
      <c r="UJH7" s="87"/>
      <c r="UJL7" s="87"/>
      <c r="UJP7" s="87"/>
      <c r="UJT7" s="87"/>
      <c r="UJX7" s="87"/>
      <c r="UKB7" s="87"/>
      <c r="UKF7" s="87"/>
      <c r="UKJ7" s="87"/>
      <c r="UKN7" s="87"/>
      <c r="UKR7" s="87"/>
      <c r="UKV7" s="87"/>
      <c r="UKZ7" s="87"/>
      <c r="ULD7" s="87"/>
      <c r="ULH7" s="87"/>
      <c r="ULL7" s="87"/>
      <c r="ULP7" s="87"/>
      <c r="ULT7" s="87"/>
      <c r="ULX7" s="87"/>
      <c r="UMB7" s="87"/>
      <c r="UMF7" s="87"/>
      <c r="UMJ7" s="87"/>
      <c r="UMN7" s="87"/>
      <c r="UMR7" s="87"/>
      <c r="UMV7" s="87"/>
      <c r="UMZ7" s="87"/>
      <c r="UND7" s="87"/>
      <c r="UNH7" s="87"/>
      <c r="UNL7" s="87"/>
      <c r="UNP7" s="87"/>
      <c r="UNT7" s="87"/>
      <c r="UNX7" s="87"/>
      <c r="UOB7" s="87"/>
      <c r="UOF7" s="87"/>
      <c r="UOJ7" s="87"/>
      <c r="UON7" s="87"/>
      <c r="UOR7" s="87"/>
      <c r="UOV7" s="87"/>
      <c r="UOZ7" s="87"/>
      <c r="UPD7" s="87"/>
      <c r="UPH7" s="87"/>
      <c r="UPL7" s="87"/>
      <c r="UPP7" s="87"/>
      <c r="UPT7" s="87"/>
      <c r="UPX7" s="87"/>
      <c r="UQB7" s="87"/>
      <c r="UQF7" s="87"/>
      <c r="UQJ7" s="87"/>
      <c r="UQN7" s="87"/>
      <c r="UQR7" s="87"/>
      <c r="UQV7" s="87"/>
      <c r="UQZ7" s="87"/>
      <c r="URD7" s="87"/>
      <c r="URH7" s="87"/>
      <c r="URL7" s="87"/>
      <c r="URP7" s="87"/>
      <c r="URT7" s="87"/>
      <c r="URX7" s="87"/>
      <c r="USB7" s="87"/>
      <c r="USF7" s="87"/>
      <c r="USJ7" s="87"/>
      <c r="USN7" s="87"/>
      <c r="USR7" s="87"/>
      <c r="USV7" s="87"/>
      <c r="USZ7" s="87"/>
      <c r="UTD7" s="87"/>
      <c r="UTH7" s="87"/>
      <c r="UTL7" s="87"/>
      <c r="UTP7" s="87"/>
      <c r="UTT7" s="87"/>
      <c r="UTX7" s="87"/>
      <c r="UUB7" s="87"/>
      <c r="UUF7" s="87"/>
      <c r="UUJ7" s="87"/>
      <c r="UUN7" s="87"/>
      <c r="UUR7" s="87"/>
      <c r="UUV7" s="87"/>
      <c r="UUZ7" s="87"/>
      <c r="UVD7" s="87"/>
      <c r="UVH7" s="87"/>
      <c r="UVL7" s="87"/>
      <c r="UVP7" s="87"/>
      <c r="UVT7" s="87"/>
      <c r="UVX7" s="87"/>
      <c r="UWB7" s="87"/>
      <c r="UWF7" s="87"/>
      <c r="UWJ7" s="87"/>
      <c r="UWN7" s="87"/>
      <c r="UWR7" s="87"/>
      <c r="UWV7" s="87"/>
      <c r="UWZ7" s="87"/>
      <c r="UXD7" s="87"/>
      <c r="UXH7" s="87"/>
      <c r="UXL7" s="87"/>
      <c r="UXP7" s="87"/>
      <c r="UXT7" s="87"/>
      <c r="UXX7" s="87"/>
      <c r="UYB7" s="87"/>
      <c r="UYF7" s="87"/>
      <c r="UYJ7" s="87"/>
      <c r="UYN7" s="87"/>
      <c r="UYR7" s="87"/>
      <c r="UYV7" s="87"/>
      <c r="UYZ7" s="87"/>
      <c r="UZD7" s="87"/>
      <c r="UZH7" s="87"/>
      <c r="UZL7" s="87"/>
      <c r="UZP7" s="87"/>
      <c r="UZT7" s="87"/>
      <c r="UZX7" s="87"/>
      <c r="VAB7" s="87"/>
      <c r="VAF7" s="87"/>
      <c r="VAJ7" s="87"/>
      <c r="VAN7" s="87"/>
      <c r="VAR7" s="87"/>
      <c r="VAV7" s="87"/>
      <c r="VAZ7" s="87"/>
      <c r="VBD7" s="87"/>
      <c r="VBH7" s="87"/>
      <c r="VBL7" s="87"/>
      <c r="VBP7" s="87"/>
      <c r="VBT7" s="87"/>
      <c r="VBX7" s="87"/>
      <c r="VCB7" s="87"/>
      <c r="VCF7" s="87"/>
      <c r="VCJ7" s="87"/>
      <c r="VCN7" s="87"/>
      <c r="VCR7" s="87"/>
      <c r="VCV7" s="87"/>
      <c r="VCZ7" s="87"/>
      <c r="VDD7" s="87"/>
      <c r="VDH7" s="87"/>
      <c r="VDL7" s="87"/>
      <c r="VDP7" s="87"/>
      <c r="VDT7" s="87"/>
      <c r="VDX7" s="87"/>
      <c r="VEB7" s="87"/>
      <c r="VEF7" s="87"/>
      <c r="VEJ7" s="87"/>
      <c r="VEN7" s="87"/>
      <c r="VER7" s="87"/>
      <c r="VEV7" s="87"/>
      <c r="VEZ7" s="87"/>
      <c r="VFD7" s="87"/>
      <c r="VFH7" s="87"/>
      <c r="VFL7" s="87"/>
      <c r="VFP7" s="87"/>
      <c r="VFT7" s="87"/>
      <c r="VFX7" s="87"/>
      <c r="VGB7" s="87"/>
      <c r="VGF7" s="87"/>
      <c r="VGJ7" s="87"/>
      <c r="VGN7" s="87"/>
      <c r="VGR7" s="87"/>
      <c r="VGV7" s="87"/>
      <c r="VGZ7" s="87"/>
      <c r="VHD7" s="87"/>
      <c r="VHH7" s="87"/>
      <c r="VHL7" s="87"/>
      <c r="VHP7" s="87"/>
      <c r="VHT7" s="87"/>
      <c r="VHX7" s="87"/>
      <c r="VIB7" s="87"/>
      <c r="VIF7" s="87"/>
      <c r="VIJ7" s="87"/>
      <c r="VIN7" s="87"/>
      <c r="VIR7" s="87"/>
      <c r="VIV7" s="87"/>
      <c r="VIZ7" s="87"/>
      <c r="VJD7" s="87"/>
      <c r="VJH7" s="87"/>
      <c r="VJL7" s="87"/>
      <c r="VJP7" s="87"/>
      <c r="VJT7" s="87"/>
      <c r="VJX7" s="87"/>
      <c r="VKB7" s="87"/>
      <c r="VKF7" s="87"/>
      <c r="VKJ7" s="87"/>
      <c r="VKN7" s="87"/>
      <c r="VKR7" s="87"/>
      <c r="VKV7" s="87"/>
      <c r="VKZ7" s="87"/>
      <c r="VLD7" s="87"/>
      <c r="VLH7" s="87"/>
      <c r="VLL7" s="87"/>
      <c r="VLP7" s="87"/>
      <c r="VLT7" s="87"/>
      <c r="VLX7" s="87"/>
      <c r="VMB7" s="87"/>
      <c r="VMF7" s="87"/>
      <c r="VMJ7" s="87"/>
      <c r="VMN7" s="87"/>
      <c r="VMR7" s="87"/>
      <c r="VMV7" s="87"/>
      <c r="VMZ7" s="87"/>
      <c r="VND7" s="87"/>
      <c r="VNH7" s="87"/>
      <c r="VNL7" s="87"/>
      <c r="VNP7" s="87"/>
      <c r="VNT7" s="87"/>
      <c r="VNX7" s="87"/>
      <c r="VOB7" s="87"/>
      <c r="VOF7" s="87"/>
      <c r="VOJ7" s="87"/>
      <c r="VON7" s="87"/>
      <c r="VOR7" s="87"/>
      <c r="VOV7" s="87"/>
      <c r="VOZ7" s="87"/>
      <c r="VPD7" s="87"/>
      <c r="VPH7" s="87"/>
      <c r="VPL7" s="87"/>
      <c r="VPP7" s="87"/>
      <c r="VPT7" s="87"/>
      <c r="VPX7" s="87"/>
      <c r="VQB7" s="87"/>
      <c r="VQF7" s="87"/>
      <c r="VQJ7" s="87"/>
      <c r="VQN7" s="87"/>
      <c r="VQR7" s="87"/>
      <c r="VQV7" s="87"/>
      <c r="VQZ7" s="87"/>
      <c r="VRD7" s="87"/>
      <c r="VRH7" s="87"/>
      <c r="VRL7" s="87"/>
      <c r="VRP7" s="87"/>
      <c r="VRT7" s="87"/>
      <c r="VRX7" s="87"/>
      <c r="VSB7" s="87"/>
      <c r="VSF7" s="87"/>
      <c r="VSJ7" s="87"/>
      <c r="VSN7" s="87"/>
      <c r="VSR7" s="87"/>
      <c r="VSV7" s="87"/>
      <c r="VSZ7" s="87"/>
      <c r="VTD7" s="87"/>
      <c r="VTH7" s="87"/>
      <c r="VTL7" s="87"/>
      <c r="VTP7" s="87"/>
      <c r="VTT7" s="87"/>
      <c r="VTX7" s="87"/>
      <c r="VUB7" s="87"/>
      <c r="VUF7" s="87"/>
      <c r="VUJ7" s="87"/>
      <c r="VUN7" s="87"/>
      <c r="VUR7" s="87"/>
      <c r="VUV7" s="87"/>
      <c r="VUZ7" s="87"/>
      <c r="VVD7" s="87"/>
      <c r="VVH7" s="87"/>
      <c r="VVL7" s="87"/>
      <c r="VVP7" s="87"/>
      <c r="VVT7" s="87"/>
      <c r="VVX7" s="87"/>
      <c r="VWB7" s="87"/>
      <c r="VWF7" s="87"/>
      <c r="VWJ7" s="87"/>
      <c r="VWN7" s="87"/>
      <c r="VWR7" s="87"/>
      <c r="VWV7" s="87"/>
      <c r="VWZ7" s="87"/>
      <c r="VXD7" s="87"/>
      <c r="VXH7" s="87"/>
      <c r="VXL7" s="87"/>
      <c r="VXP7" s="87"/>
      <c r="VXT7" s="87"/>
      <c r="VXX7" s="87"/>
      <c r="VYB7" s="87"/>
      <c r="VYF7" s="87"/>
      <c r="VYJ7" s="87"/>
      <c r="VYN7" s="87"/>
      <c r="VYR7" s="87"/>
      <c r="VYV7" s="87"/>
      <c r="VYZ7" s="87"/>
      <c r="VZD7" s="87"/>
      <c r="VZH7" s="87"/>
      <c r="VZL7" s="87"/>
      <c r="VZP7" s="87"/>
      <c r="VZT7" s="87"/>
      <c r="VZX7" s="87"/>
      <c r="WAB7" s="87"/>
      <c r="WAF7" s="87"/>
      <c r="WAJ7" s="87"/>
      <c r="WAN7" s="87"/>
      <c r="WAR7" s="87"/>
      <c r="WAV7" s="87"/>
      <c r="WAZ7" s="87"/>
      <c r="WBD7" s="87"/>
      <c r="WBH7" s="87"/>
      <c r="WBL7" s="87"/>
      <c r="WBP7" s="87"/>
      <c r="WBT7" s="87"/>
      <c r="WBX7" s="87"/>
      <c r="WCB7" s="87"/>
      <c r="WCF7" s="87"/>
      <c r="WCJ7" s="87"/>
      <c r="WCN7" s="87"/>
      <c r="WCR7" s="87"/>
      <c r="WCV7" s="87"/>
      <c r="WCZ7" s="87"/>
      <c r="WDD7" s="87"/>
      <c r="WDH7" s="87"/>
      <c r="WDL7" s="87"/>
      <c r="WDP7" s="87"/>
      <c r="WDT7" s="87"/>
      <c r="WDX7" s="87"/>
      <c r="WEB7" s="87"/>
      <c r="WEF7" s="87"/>
      <c r="WEJ7" s="87"/>
      <c r="WEN7" s="87"/>
      <c r="WER7" s="87"/>
      <c r="WEV7" s="87"/>
      <c r="WEZ7" s="87"/>
      <c r="WFD7" s="87"/>
      <c r="WFH7" s="87"/>
      <c r="WFL7" s="87"/>
      <c r="WFP7" s="87"/>
      <c r="WFT7" s="87"/>
      <c r="WFX7" s="87"/>
      <c r="WGB7" s="87"/>
      <c r="WGF7" s="87"/>
      <c r="WGJ7" s="87"/>
      <c r="WGN7" s="87"/>
      <c r="WGR7" s="87"/>
      <c r="WGV7" s="87"/>
      <c r="WGZ7" s="87"/>
      <c r="WHD7" s="87"/>
      <c r="WHH7" s="87"/>
      <c r="WHL7" s="87"/>
      <c r="WHP7" s="87"/>
      <c r="WHT7" s="87"/>
      <c r="WHX7" s="87"/>
      <c r="WIB7" s="87"/>
      <c r="WIF7" s="87"/>
      <c r="WIJ7" s="87"/>
      <c r="WIN7" s="87"/>
      <c r="WIR7" s="87"/>
      <c r="WIV7" s="87"/>
      <c r="WIZ7" s="87"/>
      <c r="WJD7" s="87"/>
      <c r="WJH7" s="87"/>
      <c r="WJL7" s="87"/>
      <c r="WJP7" s="87"/>
      <c r="WJT7" s="87"/>
      <c r="WJX7" s="87"/>
      <c r="WKB7" s="87"/>
      <c r="WKF7" s="87"/>
      <c r="WKJ7" s="87"/>
      <c r="WKN7" s="87"/>
      <c r="WKR7" s="87"/>
      <c r="WKV7" s="87"/>
      <c r="WKZ7" s="87"/>
      <c r="WLD7" s="87"/>
      <c r="WLH7" s="87"/>
      <c r="WLL7" s="87"/>
      <c r="WLP7" s="87"/>
      <c r="WLT7" s="87"/>
      <c r="WLX7" s="87"/>
      <c r="WMB7" s="87"/>
      <c r="WMF7" s="87"/>
      <c r="WMJ7" s="87"/>
      <c r="WMN7" s="87"/>
      <c r="WMR7" s="87"/>
      <c r="WMV7" s="87"/>
      <c r="WMZ7" s="87"/>
      <c r="WND7" s="87"/>
      <c r="WNH7" s="87"/>
      <c r="WNL7" s="87"/>
      <c r="WNP7" s="87"/>
      <c r="WNT7" s="87"/>
      <c r="WNX7" s="87"/>
      <c r="WOB7" s="87"/>
      <c r="WOF7" s="87"/>
      <c r="WOJ7" s="87"/>
      <c r="WON7" s="87"/>
      <c r="WOR7" s="87"/>
      <c r="WOV7" s="87"/>
      <c r="WOZ7" s="87"/>
      <c r="WPD7" s="87"/>
      <c r="WPH7" s="87"/>
      <c r="WPL7" s="87"/>
      <c r="WPP7" s="87"/>
      <c r="WPT7" s="87"/>
      <c r="WPX7" s="87"/>
      <c r="WQB7" s="87"/>
      <c r="WQF7" s="87"/>
      <c r="WQJ7" s="87"/>
      <c r="WQN7" s="87"/>
      <c r="WQR7" s="87"/>
      <c r="WQV7" s="87"/>
      <c r="WQZ7" s="87"/>
      <c r="WRD7" s="87"/>
      <c r="WRH7" s="87"/>
      <c r="WRL7" s="87"/>
      <c r="WRP7" s="87"/>
      <c r="WRT7" s="87"/>
      <c r="WRX7" s="87"/>
      <c r="WSB7" s="87"/>
      <c r="WSF7" s="87"/>
      <c r="WSJ7" s="87"/>
      <c r="WSN7" s="87"/>
      <c r="WSR7" s="87"/>
      <c r="WSV7" s="87"/>
      <c r="WSZ7" s="87"/>
      <c r="WTD7" s="87"/>
      <c r="WTH7" s="87"/>
      <c r="WTL7" s="87"/>
      <c r="WTP7" s="87"/>
      <c r="WTT7" s="87"/>
      <c r="WTX7" s="87"/>
      <c r="WUB7" s="87"/>
      <c r="WUF7" s="87"/>
      <c r="WUJ7" s="87"/>
      <c r="WUN7" s="87"/>
      <c r="WUR7" s="87"/>
      <c r="WUV7" s="87"/>
      <c r="WUZ7" s="87"/>
      <c r="WVD7" s="87"/>
      <c r="WVH7" s="87"/>
      <c r="WVL7" s="87"/>
      <c r="WVP7" s="87"/>
      <c r="WVT7" s="87"/>
      <c r="WVX7" s="87"/>
      <c r="WWB7" s="87"/>
      <c r="WWF7" s="87"/>
      <c r="WWJ7" s="87"/>
      <c r="WWN7" s="87"/>
      <c r="WWR7" s="87"/>
      <c r="WWV7" s="87"/>
      <c r="WWZ7" s="87"/>
      <c r="WXD7" s="87"/>
      <c r="WXH7" s="87"/>
      <c r="WXL7" s="87"/>
      <c r="WXP7" s="87"/>
      <c r="WXT7" s="87"/>
      <c r="WXX7" s="87"/>
      <c r="WYB7" s="87"/>
      <c r="WYF7" s="87"/>
      <c r="WYJ7" s="87"/>
      <c r="WYN7" s="87"/>
      <c r="WYR7" s="87"/>
      <c r="WYV7" s="87"/>
      <c r="WYZ7" s="87"/>
      <c r="WZD7" s="87"/>
      <c r="WZH7" s="87"/>
      <c r="WZL7" s="87"/>
      <c r="WZP7" s="87"/>
      <c r="WZT7" s="87"/>
      <c r="WZX7" s="87"/>
      <c r="XAB7" s="87"/>
      <c r="XAF7" s="87"/>
      <c r="XAJ7" s="87"/>
      <c r="XAN7" s="87"/>
      <c r="XAR7" s="87"/>
      <c r="XAV7" s="87"/>
      <c r="XAZ7" s="87"/>
      <c r="XBD7" s="87"/>
      <c r="XBH7" s="87"/>
      <c r="XBL7" s="87"/>
      <c r="XBP7" s="87"/>
      <c r="XBT7" s="87"/>
      <c r="XBX7" s="87"/>
      <c r="XCB7" s="87"/>
      <c r="XCF7" s="87"/>
      <c r="XCJ7" s="87"/>
      <c r="XCN7" s="87"/>
      <c r="XCR7" s="87"/>
      <c r="XCV7" s="87"/>
      <c r="XCZ7" s="87"/>
      <c r="XDD7" s="87"/>
      <c r="XDH7" s="87"/>
      <c r="XDL7" s="87"/>
      <c r="XDP7" s="87"/>
      <c r="XDT7" s="87"/>
      <c r="XDX7" s="87"/>
      <c r="XEB7" s="87"/>
      <c r="XEF7" s="87"/>
    </row>
    <row r="8" spans="1:1024 1028:2048 2052:3072 3076:4096 4100:5120 5124:6144 6148:7168 7172:8192 8196:9216 9220:10240 10244:11264 11268:12288 12292:13312 13316:14336 14340:15360 15364:16360" x14ac:dyDescent="0.2">
      <c r="F8" s="88"/>
      <c r="G8" s="88"/>
      <c r="H8" s="88"/>
      <c r="I8" s="88"/>
      <c r="J8" s="88"/>
      <c r="K8" s="88"/>
      <c r="L8" s="88"/>
      <c r="M8" s="88"/>
      <c r="N8" s="88"/>
      <c r="O8" s="88"/>
      <c r="P8" s="149"/>
      <c r="Q8" s="89">
        <f>+Q7/AZ7-1</f>
        <v>0.19171102038104615</v>
      </c>
      <c r="R8" s="79"/>
      <c r="S8" s="88"/>
      <c r="T8" s="88"/>
      <c r="U8" s="88"/>
      <c r="V8" s="88"/>
      <c r="W8" s="88"/>
      <c r="X8" s="88"/>
      <c r="Y8" s="88"/>
      <c r="Z8" s="88"/>
      <c r="AA8" s="88"/>
      <c r="AB8" s="88"/>
      <c r="AC8" s="149"/>
      <c r="AD8" s="89">
        <f>+AD7/Q7-1</f>
        <v>3.2298165523018785E-2</v>
      </c>
      <c r="AE8" s="89">
        <f t="shared" ref="AE8:AJ8" si="16">+AE7/AD7-1</f>
        <v>3.0683123722627936E-2</v>
      </c>
      <c r="AF8" s="89">
        <f t="shared" si="16"/>
        <v>2.9994640247577031E-2</v>
      </c>
      <c r="AG8" s="89">
        <f t="shared" si="16"/>
        <v>2.9280596990070906E-2</v>
      </c>
      <c r="AH8" s="89">
        <f t="shared" si="16"/>
        <v>-0.99713652811368025</v>
      </c>
      <c r="AI8" s="89">
        <f t="shared" si="16"/>
        <v>0</v>
      </c>
      <c r="AJ8" s="89">
        <f t="shared" si="16"/>
        <v>0</v>
      </c>
      <c r="AK8" s="89">
        <f t="shared" ref="AK8" si="17">+AK7/AJ7-1</f>
        <v>0</v>
      </c>
      <c r="AL8" s="89">
        <f t="shared" ref="AL8" si="18">+AL7/AK7-1</f>
        <v>0</v>
      </c>
      <c r="AM8" s="89">
        <f t="shared" ref="AM8" si="19">+AM7/AL7-1</f>
        <v>0</v>
      </c>
      <c r="AN8" s="86">
        <f>AVERAGE(AD8:AG8)</f>
        <v>3.0564131620823665E-2</v>
      </c>
      <c r="AO8" s="86"/>
      <c r="AS8" s="133"/>
      <c r="AZ8" s="149"/>
    </row>
    <row r="9" spans="1:1024 1028:2048 2052:3072 3076:4096 4100:5120 5124:6144 6148:7168 7172:8192 8196:9216 9220:10240 10244:11264 11268:12288 12292:13312 13316:14336 14340:15360 15364:16360" x14ac:dyDescent="0.2">
      <c r="A9" s="77" t="s">
        <v>459</v>
      </c>
      <c r="J9" s="87"/>
      <c r="K9" s="87"/>
      <c r="L9" s="87"/>
      <c r="M9" s="87"/>
      <c r="N9" s="87"/>
      <c r="O9" s="87"/>
      <c r="P9" s="87"/>
      <c r="Q9" s="85"/>
      <c r="R9" s="79"/>
      <c r="S9" s="79"/>
      <c r="T9" s="79"/>
      <c r="U9" s="79"/>
      <c r="V9" s="79"/>
      <c r="W9" s="87"/>
      <c r="X9" s="87"/>
      <c r="Y9" s="87"/>
      <c r="Z9" s="87"/>
      <c r="AA9" s="87"/>
      <c r="AB9" s="87"/>
      <c r="AC9" s="87"/>
      <c r="AD9" s="85"/>
      <c r="AE9" s="85"/>
      <c r="AF9" s="85"/>
      <c r="AG9" s="85"/>
      <c r="AH9" s="85"/>
      <c r="AI9" s="85"/>
      <c r="AJ9" s="85"/>
      <c r="AK9" s="85"/>
      <c r="AL9" s="85"/>
      <c r="AM9" s="85"/>
      <c r="AN9" s="86"/>
      <c r="AO9" s="79">
        <f>+AO1</f>
        <v>2023</v>
      </c>
      <c r="AP9" s="79">
        <f>+AP1</f>
        <v>2024</v>
      </c>
      <c r="AQ9" s="79">
        <f t="shared" ref="AQ9:AV9" si="20">+AP9+1</f>
        <v>2025</v>
      </c>
      <c r="AR9" s="79">
        <f t="shared" si="20"/>
        <v>2026</v>
      </c>
      <c r="AS9" s="79">
        <f t="shared" si="20"/>
        <v>2027</v>
      </c>
      <c r="AT9" s="79">
        <f t="shared" si="20"/>
        <v>2028</v>
      </c>
      <c r="AU9" s="79">
        <f t="shared" si="20"/>
        <v>2029</v>
      </c>
      <c r="AV9" s="79">
        <f t="shared" si="20"/>
        <v>2030</v>
      </c>
      <c r="AW9" s="79">
        <f t="shared" ref="AW9" si="21">+AV9+1</f>
        <v>2031</v>
      </c>
      <c r="AX9" s="79">
        <f t="shared" ref="AX9" si="22">+AW9+1</f>
        <v>2032</v>
      </c>
      <c r="AY9" s="79">
        <f t="shared" ref="AY9" si="23">+AX9+1</f>
        <v>2033</v>
      </c>
      <c r="AZ9" s="85"/>
    </row>
    <row r="10" spans="1:1024 1028:2048 2052:3072 3076:4096 4100:5120 5124:6144 6148:7168 7172:8192 8196:9216 9220:10240 10244:11264 11268:12288 12292:13312 13316:14336 14340:15360 15364:16360" x14ac:dyDescent="0.2">
      <c r="B10" s="78" t="s">
        <v>10</v>
      </c>
      <c r="E10" s="82">
        <f>+'Final Forecast'!AN3</f>
        <v>15126.292768641919</v>
      </c>
      <c r="F10" s="82">
        <f>+'Final Forecast'!AO3</f>
        <v>14812.411044747667</v>
      </c>
      <c r="G10" s="82">
        <f>+'Final Forecast'!AP3</f>
        <v>12762.172061139256</v>
      </c>
      <c r="H10" s="82">
        <f>+'Final Forecast'!AQ3</f>
        <v>10371.412514220874</v>
      </c>
      <c r="I10" s="82">
        <f>+'Final Forecast'!AR3</f>
        <v>7775.8980288186131</v>
      </c>
      <c r="J10" s="82">
        <f>+'Final Forecast'!AS3</f>
        <v>6270.430831246922</v>
      </c>
      <c r="K10" s="82">
        <f>+'Final Forecast'!AT3</f>
        <v>5272.0416890537972</v>
      </c>
      <c r="L10" s="82">
        <f>+'Final Forecast'!AU3</f>
        <v>4941.1581674295967</v>
      </c>
      <c r="M10" s="82">
        <f>+'Final Forecast'!AV3</f>
        <v>5557.3975926896755</v>
      </c>
      <c r="N10" s="82">
        <f>+'Final Forecast'!AW3</f>
        <v>5803.6104778384906</v>
      </c>
      <c r="O10" s="82">
        <f>+'Final Forecast'!AX3</f>
        <v>8062.172226557308</v>
      </c>
      <c r="P10" s="82">
        <f>+'Final Forecast'!AY3</f>
        <v>12576.88167564359</v>
      </c>
      <c r="Q10" s="134">
        <f t="shared" ref="Q10:Q15" si="24">SUM(E10:P10)</f>
        <v>109331.87907802772</v>
      </c>
      <c r="R10" s="82">
        <f>+'Final Forecast'!BA3</f>
        <v>15505.416113553532</v>
      </c>
      <c r="S10" s="82">
        <f>+'Final Forecast'!BB3</f>
        <v>15185.131016196205</v>
      </c>
      <c r="T10" s="82">
        <f>+'Final Forecast'!BC3</f>
        <v>13089.948967227097</v>
      </c>
      <c r="U10" s="82">
        <f>+'Final Forecast'!BD3</f>
        <v>10632.033992137114</v>
      </c>
      <c r="V10" s="82">
        <f>+'Final Forecast'!BE3</f>
        <v>7950.9081390413758</v>
      </c>
      <c r="W10" s="82">
        <f>+'Final Forecast'!BF3</f>
        <v>6394.2121518918593</v>
      </c>
      <c r="X10" s="82">
        <f>+'Final Forecast'!BG3</f>
        <v>5368.2904345278621</v>
      </c>
      <c r="Y10" s="82">
        <f>+'Final Forecast'!BH3</f>
        <v>5030.0962957963156</v>
      </c>
      <c r="Z10" s="82">
        <f>+'Final Forecast'!BI3</f>
        <v>5666.3396932833639</v>
      </c>
      <c r="AA10" s="82">
        <f>+'Final Forecast'!BJ3</f>
        <v>5921.0284039603503</v>
      </c>
      <c r="AB10" s="82">
        <f>+'Final Forecast'!BK3</f>
        <v>8247.1066163396572</v>
      </c>
      <c r="AC10" s="82">
        <f>+'Final Forecast'!BL3</f>
        <v>12890.969760149444</v>
      </c>
      <c r="AD10" s="134">
        <f t="shared" ref="AD10:AD15" si="25">SUM(R10:AC10)</f>
        <v>111881.48158410419</v>
      </c>
      <c r="AE10" s="82">
        <f>+'Final Forecast'!BN3</f>
        <v>114274.15637238948</v>
      </c>
      <c r="AF10" s="82">
        <f>+'Final Forecast'!BO3</f>
        <v>117010.90797980464</v>
      </c>
      <c r="AG10" s="82">
        <f>+'Final Forecast'!BP3</f>
        <v>119868.36661771713</v>
      </c>
      <c r="AH10" s="82" t="e">
        <f>+'Final Forecast'!BQ3</f>
        <v>#DIV/0!</v>
      </c>
      <c r="AI10" s="82" t="e">
        <f>+'Final Forecast'!BR3</f>
        <v>#DIV/0!</v>
      </c>
      <c r="AJ10" s="82" t="e">
        <f>+'Final Forecast'!BS3</f>
        <v>#DIV/0!</v>
      </c>
      <c r="AK10" s="82" t="e">
        <f>+'Final Forecast'!BT3</f>
        <v>#DIV/0!</v>
      </c>
      <c r="AL10" s="82" t="e">
        <f>+'Final Forecast'!BU3</f>
        <v>#DIV/0!</v>
      </c>
      <c r="AM10" s="82" t="e">
        <f>+'Final Forecast'!BV3</f>
        <v>#DIV/0!</v>
      </c>
      <c r="AN10" s="90"/>
      <c r="AO10" s="86">
        <f>+Q10/AZ10-1</f>
        <v>0.28771053795068857</v>
      </c>
      <c r="AP10" s="288">
        <f>+AD10/Q10-1</f>
        <v>2.3319845296511099E-2</v>
      </c>
      <c r="AQ10" s="288">
        <f t="shared" ref="AQ10:AV13" si="26">+AE10/AD10-1</f>
        <v>2.1385798207245399E-2</v>
      </c>
      <c r="AR10" s="288">
        <f t="shared" si="26"/>
        <v>2.394899856881727E-2</v>
      </c>
      <c r="AS10" s="288">
        <f t="shared" si="26"/>
        <v>2.4420446668148799E-2</v>
      </c>
      <c r="AT10" s="288" t="e">
        <f t="shared" si="26"/>
        <v>#DIV/0!</v>
      </c>
      <c r="AU10" s="86" t="e">
        <f t="shared" si="26"/>
        <v>#DIV/0!</v>
      </c>
      <c r="AV10" s="86" t="e">
        <f t="shared" si="26"/>
        <v>#DIV/0!</v>
      </c>
      <c r="AW10" s="86" t="e">
        <f t="shared" ref="AW10:AY13" si="27">+AK10/AJ10-1</f>
        <v>#DIV/0!</v>
      </c>
      <c r="AX10" s="86" t="e">
        <f t="shared" si="27"/>
        <v>#DIV/0!</v>
      </c>
      <c r="AY10" s="86" t="e">
        <f t="shared" si="27"/>
        <v>#DIV/0!</v>
      </c>
      <c r="AZ10" s="134">
        <v>84904.080424799991</v>
      </c>
    </row>
    <row r="11" spans="1:1024 1028:2048 2052:3072 3076:4096 4100:5120 5124:6144 6148:7168 7172:8192 8196:9216 9220:10240 10244:11264 11268:12288 12292:13312 13316:14336 14340:15360 15364:16360" x14ac:dyDescent="0.2">
      <c r="B11" s="78" t="s">
        <v>14</v>
      </c>
      <c r="E11" s="82">
        <f>+'Final Forecast'!AN4</f>
        <v>51491.486620514421</v>
      </c>
      <c r="F11" s="82">
        <f>+'Final Forecast'!AO4</f>
        <v>48903.333650167144</v>
      </c>
      <c r="G11" s="82">
        <f>+'Final Forecast'!AP4</f>
        <v>49184.402745907479</v>
      </c>
      <c r="H11" s="82">
        <f>+'Final Forecast'!AQ4</f>
        <v>45985.834588082842</v>
      </c>
      <c r="I11" s="82">
        <f>+'Final Forecast'!AR4</f>
        <v>43559.689429175603</v>
      </c>
      <c r="J11" s="82">
        <f>+'Final Forecast'!AS4</f>
        <v>42585.001325505946</v>
      </c>
      <c r="K11" s="82">
        <f>+'Final Forecast'!AT4</f>
        <v>41420.253494317723</v>
      </c>
      <c r="L11" s="82">
        <f>+'Final Forecast'!AU4</f>
        <v>40960.961428004324</v>
      </c>
      <c r="M11" s="82">
        <f>+'Final Forecast'!AV4</f>
        <v>41877.576292897887</v>
      </c>
      <c r="N11" s="82">
        <f>+'Final Forecast'!AW4</f>
        <v>41343.256228345286</v>
      </c>
      <c r="O11" s="82">
        <f>+'Final Forecast'!AX4</f>
        <v>44535.031957249848</v>
      </c>
      <c r="P11" s="82">
        <f>+'Final Forecast'!AY4</f>
        <v>49752.84514503937</v>
      </c>
      <c r="Q11" s="134">
        <f t="shared" si="24"/>
        <v>541599.67290520773</v>
      </c>
      <c r="R11" s="82">
        <f>+'Final Forecast'!BA4</f>
        <v>53541.031832680914</v>
      </c>
      <c r="S11" s="82">
        <f>+'Final Forecast'!BB4</f>
        <v>50869.374290479689</v>
      </c>
      <c r="T11" s="82">
        <f>+'Final Forecast'!BC4</f>
        <v>51044.786432844434</v>
      </c>
      <c r="U11" s="82">
        <f>+'Final Forecast'!BD4</f>
        <v>47783.996284307308</v>
      </c>
      <c r="V11" s="82">
        <f>+'Final Forecast'!BE4</f>
        <v>44911.63198221229</v>
      </c>
      <c r="W11" s="82">
        <f>+'Final Forecast'!BF4</f>
        <v>43902.179488336777</v>
      </c>
      <c r="X11" s="82">
        <f>+'Final Forecast'!BG4</f>
        <v>42524.35077251555</v>
      </c>
      <c r="Y11" s="82">
        <f>+'Final Forecast'!BH4</f>
        <v>42018.415185093378</v>
      </c>
      <c r="Z11" s="82">
        <f>+'Final Forecast'!BI4</f>
        <v>42931.914199169165</v>
      </c>
      <c r="AA11" s="82">
        <f>+'Final Forecast'!BJ4</f>
        <v>42382.038044383531</v>
      </c>
      <c r="AB11" s="82">
        <f>+'Final Forecast'!BK4</f>
        <v>45572.988657453294</v>
      </c>
      <c r="AC11" s="82">
        <f>+'Final Forecast'!BL4</f>
        <v>50856.585134549401</v>
      </c>
      <c r="AD11" s="134">
        <f t="shared" si="25"/>
        <v>558339.29230402561</v>
      </c>
      <c r="AE11" s="82">
        <f>+'Final Forecast'!BN4</f>
        <v>566775.85444828286</v>
      </c>
      <c r="AF11" s="82">
        <f>+'Final Forecast'!BO4</f>
        <v>573445.28792622476</v>
      </c>
      <c r="AG11" s="82">
        <f>+'Final Forecast'!BP4</f>
        <v>578978.16244945745</v>
      </c>
      <c r="AH11" s="82">
        <f>+'Final Forecast'!BQ4</f>
        <v>227941.05495514924</v>
      </c>
      <c r="AI11" s="82">
        <f>+'Final Forecast'!BR4</f>
        <v>227941.05495514924</v>
      </c>
      <c r="AJ11" s="82">
        <f>+'Final Forecast'!BS4</f>
        <v>227941.05495514924</v>
      </c>
      <c r="AK11" s="82">
        <f>+'Final Forecast'!BT4</f>
        <v>227941.05495514924</v>
      </c>
      <c r="AL11" s="82">
        <f>+'Final Forecast'!BU4</f>
        <v>227941.05495514924</v>
      </c>
      <c r="AM11" s="82">
        <f>+'Final Forecast'!BV4</f>
        <v>227941.05495514924</v>
      </c>
      <c r="AN11" s="86"/>
      <c r="AO11" s="86">
        <f>+Q11/AZ11-1</f>
        <v>5.7326271248526517E-2</v>
      </c>
      <c r="AP11" s="86">
        <f>+AD11/Q11-1</f>
        <v>3.0907735429426042E-2</v>
      </c>
      <c r="AQ11" s="86">
        <f t="shared" si="26"/>
        <v>1.5110099290062795E-2</v>
      </c>
      <c r="AR11" s="86">
        <f t="shared" si="26"/>
        <v>1.1767321112213125E-2</v>
      </c>
      <c r="AS11" s="86">
        <f t="shared" si="26"/>
        <v>9.6484784856136763E-3</v>
      </c>
      <c r="AT11" s="86">
        <f t="shared" si="26"/>
        <v>-0.60630457288611872</v>
      </c>
      <c r="AU11" s="86">
        <f t="shared" si="26"/>
        <v>0</v>
      </c>
      <c r="AV11" s="86">
        <f t="shared" si="26"/>
        <v>0</v>
      </c>
      <c r="AW11" s="86">
        <f t="shared" si="27"/>
        <v>0</v>
      </c>
      <c r="AX11" s="86">
        <f t="shared" si="27"/>
        <v>0</v>
      </c>
      <c r="AY11" s="86">
        <f t="shared" si="27"/>
        <v>0</v>
      </c>
      <c r="AZ11" s="134">
        <v>512235.14220040006</v>
      </c>
    </row>
    <row r="12" spans="1:1024 1028:2048 2052:3072 3076:4096 4100:5120 5124:6144 6148:7168 7172:8192 8196:9216 9220:10240 10244:11264 11268:12288 12292:13312 13316:14336 14340:15360 15364:16360" x14ac:dyDescent="0.2">
      <c r="B12" s="78" t="s">
        <v>15</v>
      </c>
      <c r="E12" s="82">
        <f>+'Final Forecast'!AN5</f>
        <v>16060.896127824362</v>
      </c>
      <c r="F12" s="82">
        <f>+'Final Forecast'!AO5</f>
        <v>14504.129877087327</v>
      </c>
      <c r="G12" s="82">
        <f>+'Final Forecast'!AP5</f>
        <v>17857.765482074366</v>
      </c>
      <c r="H12" s="82">
        <f>+'Final Forecast'!AQ5</f>
        <v>16535.21210362035</v>
      </c>
      <c r="I12" s="82">
        <f>+'Final Forecast'!AR5</f>
        <v>16187.457432074367</v>
      </c>
      <c r="J12" s="82">
        <f>+'Final Forecast'!AS5</f>
        <v>15416.177903620352</v>
      </c>
      <c r="K12" s="82">
        <f>+'Final Forecast'!AT5</f>
        <v>15728.621782074364</v>
      </c>
      <c r="L12" s="82">
        <f>+'Final Forecast'!AU5</f>
        <v>14566.308482074362</v>
      </c>
      <c r="M12" s="82">
        <f>+'Final Forecast'!AV5</f>
        <v>13689.176703620351</v>
      </c>
      <c r="N12" s="82">
        <f>+'Final Forecast'!AW5</f>
        <v>15212.626782074363</v>
      </c>
      <c r="O12" s="82">
        <f>+'Final Forecast'!AX5</f>
        <v>15032.876653620353</v>
      </c>
      <c r="P12" s="82">
        <f>+'Final Forecast'!AY5</f>
        <v>16530.78733207436</v>
      </c>
      <c r="Q12" s="134">
        <f t="shared" si="24"/>
        <v>187322.03666183929</v>
      </c>
      <c r="R12" s="82">
        <f>+'Final Forecast'!BA5</f>
        <v>16060.896127824362</v>
      </c>
      <c r="S12" s="82">
        <f>+'Final Forecast'!BB5</f>
        <v>14504.129877087327</v>
      </c>
      <c r="T12" s="82">
        <f>+'Final Forecast'!BC5</f>
        <v>17857.765482074366</v>
      </c>
      <c r="U12" s="82">
        <f>+'Final Forecast'!BD5</f>
        <v>16535.21210362035</v>
      </c>
      <c r="V12" s="82">
        <f>+'Final Forecast'!BE5</f>
        <v>16187.457432074367</v>
      </c>
      <c r="W12" s="82">
        <f>+'Final Forecast'!BF5</f>
        <v>15416.177903620352</v>
      </c>
      <c r="X12" s="82">
        <f>+'Final Forecast'!BG5</f>
        <v>15728.621782074364</v>
      </c>
      <c r="Y12" s="82">
        <f>+'Final Forecast'!BH5</f>
        <v>14566.308482074362</v>
      </c>
      <c r="Z12" s="82">
        <f>+'Final Forecast'!BI5</f>
        <v>13689.176703620351</v>
      </c>
      <c r="AA12" s="82">
        <f>+'Final Forecast'!BJ5</f>
        <v>15212.626782074363</v>
      </c>
      <c r="AB12" s="82">
        <f>+'Final Forecast'!BK5</f>
        <v>15032.876653620353</v>
      </c>
      <c r="AC12" s="82">
        <f>+'Final Forecast'!BL5</f>
        <v>16530.78733207436</v>
      </c>
      <c r="AD12" s="134">
        <f t="shared" si="25"/>
        <v>187322.03666183929</v>
      </c>
      <c r="AE12" s="82">
        <f>+'Final Forecast'!BN5</f>
        <v>187322.03666183926</v>
      </c>
      <c r="AF12" s="82">
        <f>+'Final Forecast'!BO5</f>
        <v>187322.03666183926</v>
      </c>
      <c r="AG12" s="82">
        <f>+'Final Forecast'!BP5</f>
        <v>187322.03666183926</v>
      </c>
      <c r="AH12" s="82">
        <f>+'Final Forecast'!BQ5</f>
        <v>187322.03666183926</v>
      </c>
      <c r="AI12" s="82">
        <f>+'Final Forecast'!BR5</f>
        <v>187322.03666183926</v>
      </c>
      <c r="AJ12" s="82">
        <f>+'Final Forecast'!BS5</f>
        <v>187322.03666183926</v>
      </c>
      <c r="AK12" s="82">
        <f>+'Final Forecast'!BT5</f>
        <v>187322.03666183926</v>
      </c>
      <c r="AL12" s="82">
        <f>+'Final Forecast'!BU5</f>
        <v>187322.03666183926</v>
      </c>
      <c r="AM12" s="82">
        <f>+'Final Forecast'!BV5</f>
        <v>187322.03666183926</v>
      </c>
      <c r="AN12" s="86"/>
      <c r="AO12" s="86"/>
      <c r="AP12" s="86">
        <f>+AD12/Q12-1</f>
        <v>0</v>
      </c>
      <c r="AQ12" s="86">
        <f t="shared" si="26"/>
        <v>0</v>
      </c>
      <c r="AR12" s="86">
        <f t="shared" si="26"/>
        <v>0</v>
      </c>
      <c r="AS12" s="86">
        <f t="shared" si="26"/>
        <v>0</v>
      </c>
      <c r="AT12" s="86">
        <f t="shared" si="26"/>
        <v>0</v>
      </c>
      <c r="AU12" s="86">
        <f t="shared" si="26"/>
        <v>0</v>
      </c>
      <c r="AV12" s="86">
        <f t="shared" si="26"/>
        <v>0</v>
      </c>
      <c r="AW12" s="86">
        <f t="shared" si="27"/>
        <v>0</v>
      </c>
      <c r="AX12" s="86">
        <f t="shared" si="27"/>
        <v>0</v>
      </c>
      <c r="AY12" s="86">
        <f t="shared" si="27"/>
        <v>0</v>
      </c>
      <c r="AZ12" s="134">
        <v>158478.99715602741</v>
      </c>
    </row>
    <row r="13" spans="1:1024 1028:2048 2052:3072 3076:4096 4100:5120 5124:6144 6148:7168 7172:8192 8196:9216 9220:10240 10244:11264 11268:12288 12292:13312 13316:14336 14340:15360 15364:16360" x14ac:dyDescent="0.2">
      <c r="B13" s="78" t="s">
        <v>405</v>
      </c>
      <c r="E13" s="82">
        <f>+'Final Forecast'!AN6</f>
        <v>61623.948117736669</v>
      </c>
      <c r="F13" s="82">
        <f>+'Final Forecast'!AO6</f>
        <v>55685.508552901658</v>
      </c>
      <c r="G13" s="82">
        <f>+'Final Forecast'!AP6</f>
        <v>64897.241118333324</v>
      </c>
      <c r="H13" s="82">
        <f>+'Final Forecast'!AQ6</f>
        <v>72342.532225833333</v>
      </c>
      <c r="I13" s="82">
        <f>+'Final Forecast'!AR6</f>
        <v>80458.360465833335</v>
      </c>
      <c r="J13" s="82">
        <f>+'Final Forecast'!AS6</f>
        <v>84296.744423333352</v>
      </c>
      <c r="K13" s="82">
        <f>+'Final Forecast'!AT6</f>
        <v>89925.515145833342</v>
      </c>
      <c r="L13" s="82">
        <f>+'Final Forecast'!AU6</f>
        <v>84537.329668333332</v>
      </c>
      <c r="M13" s="82">
        <f>+'Final Forecast'!AV6</f>
        <v>74442.839724971825</v>
      </c>
      <c r="N13" s="82">
        <f>+'Final Forecast'!AW6</f>
        <v>76363.169246787569</v>
      </c>
      <c r="O13" s="82">
        <f>+'Final Forecast'!AX6</f>
        <v>53909.336334458334</v>
      </c>
      <c r="P13" s="82">
        <f>+'Final Forecast'!AY6</f>
        <v>56256.147731395831</v>
      </c>
      <c r="Q13" s="134">
        <f t="shared" si="24"/>
        <v>854738.67275575176</v>
      </c>
      <c r="R13" s="82">
        <f>+'Final Forecast'!BA6</f>
        <v>61965.61478440334</v>
      </c>
      <c r="S13" s="82">
        <f>+'Final Forecast'!BB6</f>
        <v>56027.175219568322</v>
      </c>
      <c r="T13" s="82">
        <f>+'Final Forecast'!BC6</f>
        <v>65197.241118333324</v>
      </c>
      <c r="U13" s="82">
        <f>+'Final Forecast'!BD6</f>
        <v>72342.532225833333</v>
      </c>
      <c r="V13" s="82">
        <f>+'Final Forecast'!BE6</f>
        <v>80458.360465833321</v>
      </c>
      <c r="W13" s="82">
        <f>+'Final Forecast'!BF6</f>
        <v>84296.744423333337</v>
      </c>
      <c r="X13" s="82">
        <f>+'Final Forecast'!BG6</f>
        <v>89925.515145833328</v>
      </c>
      <c r="Y13" s="82">
        <f>+'Final Forecast'!BH6</f>
        <v>84537.329668333332</v>
      </c>
      <c r="Z13" s="82">
        <f>+'Final Forecast'!BI6</f>
        <v>74442.839724971825</v>
      </c>
      <c r="AA13" s="82">
        <f>+'Final Forecast'!BJ6</f>
        <v>76363.169246787569</v>
      </c>
      <c r="AB13" s="82">
        <f>+'Final Forecast'!BK6</f>
        <v>53909.336334458327</v>
      </c>
      <c r="AC13" s="82">
        <f>+'Final Forecast'!BL6</f>
        <v>56256.147731395831</v>
      </c>
      <c r="AD13" s="134">
        <f t="shared" si="25"/>
        <v>855722.00608908501</v>
      </c>
      <c r="AE13" s="82">
        <f>+'Final Forecast'!BN6</f>
        <v>855722.00608908513</v>
      </c>
      <c r="AF13" s="82">
        <f>+'Final Forecast'!BO6</f>
        <v>855722.00608908513</v>
      </c>
      <c r="AG13" s="82">
        <f>+'Final Forecast'!BP6</f>
        <v>855722.00608908513</v>
      </c>
      <c r="AH13" s="82">
        <f>+'Final Forecast'!BQ6</f>
        <v>855722.00608908513</v>
      </c>
      <c r="AI13" s="82">
        <f>+'Final Forecast'!BR6</f>
        <v>855722.00608908513</v>
      </c>
      <c r="AJ13" s="82">
        <f>+'Final Forecast'!BS6</f>
        <v>855722.00608908513</v>
      </c>
      <c r="AK13" s="82">
        <f>+'Final Forecast'!BT6</f>
        <v>855722.00608908513</v>
      </c>
      <c r="AL13" s="82">
        <f>+'Final Forecast'!BU6</f>
        <v>855722.00608908513</v>
      </c>
      <c r="AM13" s="82">
        <f>+'Final Forecast'!BV6</f>
        <v>855722.00608908513</v>
      </c>
      <c r="AN13" s="86"/>
      <c r="AO13" s="86"/>
      <c r="AP13" s="86">
        <f>+AD13/Q13-1</f>
        <v>1.1504490959357572E-3</v>
      </c>
      <c r="AQ13" s="86">
        <f t="shared" si="26"/>
        <v>0</v>
      </c>
      <c r="AR13" s="86">
        <f t="shared" si="26"/>
        <v>0</v>
      </c>
      <c r="AS13" s="86">
        <f t="shared" si="26"/>
        <v>0</v>
      </c>
      <c r="AT13" s="86">
        <f t="shared" si="26"/>
        <v>0</v>
      </c>
      <c r="AU13" s="86">
        <f t="shared" si="26"/>
        <v>0</v>
      </c>
      <c r="AV13" s="86">
        <f t="shared" si="26"/>
        <v>0</v>
      </c>
      <c r="AW13" s="86">
        <f t="shared" si="27"/>
        <v>0</v>
      </c>
      <c r="AX13" s="86">
        <f t="shared" si="27"/>
        <v>0</v>
      </c>
      <c r="AY13" s="86">
        <f t="shared" si="27"/>
        <v>0</v>
      </c>
      <c r="AZ13" s="134">
        <v>169086.38180392759</v>
      </c>
    </row>
    <row r="14" spans="1:1024 1028:2048 2052:3072 3076:4096 4100:5120 5124:6144 6148:7168 7172:8192 8196:9216 9220:10240 10244:11264 11268:12288 12292:13312 13316:14336 14340:15360 15364:16360" x14ac:dyDescent="0.2">
      <c r="B14" s="78" t="s">
        <v>4</v>
      </c>
      <c r="E14" s="84">
        <f>+'Final Forecast'!AN7</f>
        <v>5896</v>
      </c>
      <c r="F14" s="84">
        <f>+'Final Forecast'!AO7</f>
        <v>5506</v>
      </c>
      <c r="G14" s="84">
        <f>+'Final Forecast'!AP7</f>
        <v>5988</v>
      </c>
      <c r="H14" s="84">
        <f>+'Final Forecast'!AQ7</f>
        <v>5646</v>
      </c>
      <c r="I14" s="84">
        <f>+'Final Forecast'!AR7</f>
        <v>6005</v>
      </c>
      <c r="J14" s="84">
        <f>+'Final Forecast'!AS7</f>
        <v>6029</v>
      </c>
      <c r="K14" s="84">
        <f>+'Final Forecast'!AT7</f>
        <v>5744</v>
      </c>
      <c r="L14" s="84">
        <f>+'Final Forecast'!AU7</f>
        <v>5646</v>
      </c>
      <c r="M14" s="84">
        <f>+'Final Forecast'!AV7</f>
        <v>5641</v>
      </c>
      <c r="N14" s="84">
        <f>+'Final Forecast'!AW7</f>
        <v>4483</v>
      </c>
      <c r="O14" s="84">
        <f>+'Final Forecast'!AX7</f>
        <v>4136</v>
      </c>
      <c r="P14" s="84">
        <f>+'Final Forecast'!AY7</f>
        <v>4062</v>
      </c>
      <c r="Q14" s="135">
        <f t="shared" si="24"/>
        <v>64782</v>
      </c>
      <c r="R14" s="84">
        <f>+'Final Forecast'!BA7</f>
        <v>4756</v>
      </c>
      <c r="S14" s="84">
        <f>+'Final Forecast'!BB7</f>
        <v>4354</v>
      </c>
      <c r="T14" s="84">
        <f>+'Final Forecast'!BC7</f>
        <v>3714</v>
      </c>
      <c r="U14" s="84">
        <f>+'Final Forecast'!BD7</f>
        <v>3696</v>
      </c>
      <c r="V14" s="84">
        <f>+'Final Forecast'!BE7</f>
        <v>3714</v>
      </c>
      <c r="W14" s="84">
        <f>+'Final Forecast'!BF7</f>
        <v>4391</v>
      </c>
      <c r="X14" s="84">
        <f>+'Final Forecast'!BG7</f>
        <v>4409</v>
      </c>
      <c r="Y14" s="84">
        <f>+'Final Forecast'!BH7</f>
        <v>4409</v>
      </c>
      <c r="Z14" s="84">
        <f>+'Final Forecast'!BI7</f>
        <v>5085</v>
      </c>
      <c r="AA14" s="84">
        <f>+'Final Forecast'!BJ7</f>
        <v>4409</v>
      </c>
      <c r="AB14" s="84">
        <f>+'Final Forecast'!BK7</f>
        <v>3696</v>
      </c>
      <c r="AC14" s="84">
        <f>+'Final Forecast'!BL7</f>
        <v>3367</v>
      </c>
      <c r="AD14" s="135">
        <f t="shared" si="25"/>
        <v>50000</v>
      </c>
      <c r="AE14" s="84">
        <f>+'Final Forecast'!BN7</f>
        <v>50000</v>
      </c>
      <c r="AF14" s="84">
        <f>+'Final Forecast'!BO7</f>
        <v>50000</v>
      </c>
      <c r="AG14" s="84">
        <f>+'Final Forecast'!BP7</f>
        <v>50000</v>
      </c>
      <c r="AH14" s="84">
        <f>+'Final Forecast'!BQ7</f>
        <v>50000</v>
      </c>
      <c r="AI14" s="84">
        <f>+'Final Forecast'!BR7</f>
        <v>50000</v>
      </c>
      <c r="AJ14" s="84">
        <f>+'Final Forecast'!BS7</f>
        <v>50000</v>
      </c>
      <c r="AK14" s="84">
        <f>+'Final Forecast'!BT7</f>
        <v>50000</v>
      </c>
      <c r="AL14" s="84">
        <f>+'Final Forecast'!BU7</f>
        <v>50000</v>
      </c>
      <c r="AM14" s="84">
        <f>+'Final Forecast'!BV7</f>
        <v>50000</v>
      </c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135">
        <v>0</v>
      </c>
    </row>
    <row r="15" spans="1:1024 1028:2048 2052:3072 3076:4096 4100:5120 5124:6144 6148:7168 7172:8192 8196:9216 9220:10240 10244:11264 11268:12288 12292:13312 13316:14336 14340:15360 15364:16360" x14ac:dyDescent="0.2">
      <c r="D15" s="91"/>
      <c r="E15" s="85">
        <f t="shared" ref="E15:P15" si="28">SUM(E10:E14)</f>
        <v>150198.62363471737</v>
      </c>
      <c r="F15" s="85">
        <f t="shared" si="28"/>
        <v>139411.3831249038</v>
      </c>
      <c r="G15" s="85">
        <f t="shared" si="28"/>
        <v>150689.58140745442</v>
      </c>
      <c r="H15" s="85">
        <f t="shared" si="28"/>
        <v>150880.9914317574</v>
      </c>
      <c r="I15" s="85">
        <f t="shared" si="28"/>
        <v>153986.40535590192</v>
      </c>
      <c r="J15" s="85">
        <f t="shared" si="28"/>
        <v>154597.35448370659</v>
      </c>
      <c r="K15" s="85">
        <f t="shared" si="28"/>
        <v>158090.43211127922</v>
      </c>
      <c r="L15" s="85">
        <f t="shared" si="28"/>
        <v>150651.75774584161</v>
      </c>
      <c r="M15" s="85">
        <f t="shared" si="28"/>
        <v>141207.99031417974</v>
      </c>
      <c r="N15" s="85">
        <f t="shared" si="28"/>
        <v>143205.66273504571</v>
      </c>
      <c r="O15" s="85">
        <f t="shared" si="28"/>
        <v>125675.41717188584</v>
      </c>
      <c r="P15" s="85">
        <f t="shared" si="28"/>
        <v>139178.66188415315</v>
      </c>
      <c r="Q15" s="85">
        <f t="shared" si="24"/>
        <v>1757774.2614008267</v>
      </c>
      <c r="R15" s="85">
        <f t="shared" ref="R15:AC15" si="29">SUM(R10:R14)</f>
        <v>151828.95885846217</v>
      </c>
      <c r="S15" s="85">
        <f t="shared" si="29"/>
        <v>140939.81040333153</v>
      </c>
      <c r="T15" s="85">
        <f t="shared" si="29"/>
        <v>150903.74200047922</v>
      </c>
      <c r="U15" s="85">
        <f t="shared" si="29"/>
        <v>150989.7746058981</v>
      </c>
      <c r="V15" s="85">
        <f t="shared" si="29"/>
        <v>153222.35801916136</v>
      </c>
      <c r="W15" s="85">
        <f t="shared" si="29"/>
        <v>154400.3139671823</v>
      </c>
      <c r="X15" s="85">
        <f t="shared" si="29"/>
        <v>157955.77813495111</v>
      </c>
      <c r="Y15" s="85">
        <f t="shared" si="29"/>
        <v>150561.14963129739</v>
      </c>
      <c r="Z15" s="85">
        <f t="shared" si="29"/>
        <v>141815.27032104472</v>
      </c>
      <c r="AA15" s="85">
        <f t="shared" si="29"/>
        <v>144287.86247720581</v>
      </c>
      <c r="AB15" s="85">
        <f t="shared" si="29"/>
        <v>126458.30826187163</v>
      </c>
      <c r="AC15" s="85">
        <f t="shared" si="29"/>
        <v>139901.48995816906</v>
      </c>
      <c r="AD15" s="85">
        <f t="shared" si="25"/>
        <v>1763264.8166390546</v>
      </c>
      <c r="AE15" s="85">
        <f t="shared" ref="AE15:AJ15" si="30">SUM(AE10:AE14)</f>
        <v>1774094.0535715967</v>
      </c>
      <c r="AF15" s="85">
        <f t="shared" si="30"/>
        <v>1783500.2386569539</v>
      </c>
      <c r="AG15" s="85">
        <f t="shared" si="30"/>
        <v>1791890.5718180989</v>
      </c>
      <c r="AH15" s="85" t="e">
        <f t="shared" si="30"/>
        <v>#DIV/0!</v>
      </c>
      <c r="AI15" s="85" t="e">
        <f t="shared" si="30"/>
        <v>#DIV/0!</v>
      </c>
      <c r="AJ15" s="85" t="e">
        <f t="shared" si="30"/>
        <v>#DIV/0!</v>
      </c>
      <c r="AK15" s="85" t="e">
        <f t="shared" ref="AK15:AM15" si="31">SUM(AK10:AK14)</f>
        <v>#DIV/0!</v>
      </c>
      <c r="AL15" s="85" t="e">
        <f t="shared" si="31"/>
        <v>#DIV/0!</v>
      </c>
      <c r="AM15" s="85" t="e">
        <f t="shared" si="31"/>
        <v>#DIV/0!</v>
      </c>
      <c r="AN15" s="86"/>
      <c r="AO15" s="86">
        <f>+Q15/AZ15-1</f>
        <v>0.90090355167217728</v>
      </c>
      <c r="AP15" s="86">
        <f>+AD15/Q15-1</f>
        <v>3.1235838177834374E-3</v>
      </c>
      <c r="AQ15" s="86">
        <f t="shared" ref="AQ15:AV15" si="32">+AE15/AD15-1</f>
        <v>6.1415828356308211E-3</v>
      </c>
      <c r="AR15" s="86">
        <f t="shared" si="32"/>
        <v>5.3019652855612609E-3</v>
      </c>
      <c r="AS15" s="86">
        <f t="shared" si="32"/>
        <v>4.7044194215881685E-3</v>
      </c>
      <c r="AT15" s="86" t="e">
        <f t="shared" si="32"/>
        <v>#DIV/0!</v>
      </c>
      <c r="AU15" s="86" t="e">
        <f t="shared" si="32"/>
        <v>#DIV/0!</v>
      </c>
      <c r="AV15" s="86" t="e">
        <f t="shared" si="32"/>
        <v>#DIV/0!</v>
      </c>
      <c r="AW15" s="86" t="e">
        <f t="shared" ref="AW15:AY15" si="33">+AK15/AJ15-1</f>
        <v>#DIV/0!</v>
      </c>
      <c r="AX15" s="86" t="e">
        <f t="shared" si="33"/>
        <v>#DIV/0!</v>
      </c>
      <c r="AY15" s="86" t="e">
        <f t="shared" si="33"/>
        <v>#DIV/0!</v>
      </c>
      <c r="AZ15" s="85">
        <f>SUM(AZ10:AZ14)</f>
        <v>924704.601585155</v>
      </c>
      <c r="BD15" s="87"/>
      <c r="BH15" s="87"/>
      <c r="BL15" s="87"/>
      <c r="BP15" s="87"/>
      <c r="BT15" s="87"/>
      <c r="BX15" s="87"/>
      <c r="CB15" s="87"/>
      <c r="CF15" s="87"/>
      <c r="CJ15" s="87"/>
      <c r="CN15" s="87"/>
      <c r="CR15" s="87"/>
      <c r="CV15" s="87"/>
      <c r="CZ15" s="87"/>
      <c r="DD15" s="87"/>
      <c r="DH15" s="87"/>
      <c r="DL15" s="87"/>
      <c r="DP15" s="87"/>
      <c r="DT15" s="87"/>
      <c r="DX15" s="87"/>
      <c r="EB15" s="87"/>
      <c r="EF15" s="87"/>
      <c r="EJ15" s="87"/>
      <c r="EN15" s="87"/>
      <c r="ER15" s="87"/>
      <c r="EV15" s="87"/>
      <c r="EZ15" s="87"/>
      <c r="FD15" s="87"/>
      <c r="FH15" s="87"/>
      <c r="FL15" s="87"/>
      <c r="FP15" s="87"/>
      <c r="FT15" s="87"/>
      <c r="FX15" s="87"/>
      <c r="GB15" s="87"/>
      <c r="GF15" s="87"/>
      <c r="GJ15" s="87"/>
      <c r="GN15" s="87"/>
      <c r="GR15" s="87"/>
      <c r="GV15" s="87"/>
      <c r="GZ15" s="87"/>
      <c r="HD15" s="87"/>
      <c r="HH15" s="87"/>
      <c r="HL15" s="87"/>
      <c r="HP15" s="87"/>
      <c r="HT15" s="87"/>
      <c r="HX15" s="87"/>
      <c r="IB15" s="87"/>
      <c r="IF15" s="87"/>
      <c r="IJ15" s="87"/>
      <c r="IN15" s="87"/>
      <c r="IR15" s="87"/>
      <c r="IV15" s="87"/>
      <c r="IZ15" s="87"/>
      <c r="JD15" s="87"/>
      <c r="JH15" s="87"/>
      <c r="JL15" s="87"/>
      <c r="JP15" s="87"/>
      <c r="JT15" s="87"/>
      <c r="JX15" s="87"/>
      <c r="KB15" s="87"/>
      <c r="KF15" s="87"/>
      <c r="KJ15" s="87"/>
      <c r="KN15" s="87"/>
      <c r="KR15" s="87"/>
      <c r="KV15" s="87"/>
      <c r="KZ15" s="87"/>
      <c r="LD15" s="87"/>
      <c r="LH15" s="87"/>
      <c r="LL15" s="87"/>
      <c r="LP15" s="87"/>
      <c r="LT15" s="87"/>
      <c r="LX15" s="87"/>
      <c r="MB15" s="87"/>
      <c r="MF15" s="87"/>
      <c r="MJ15" s="87"/>
      <c r="MN15" s="87"/>
      <c r="MR15" s="87"/>
      <c r="MV15" s="87"/>
      <c r="MZ15" s="87"/>
      <c r="ND15" s="87"/>
      <c r="NH15" s="87"/>
      <c r="NL15" s="87"/>
      <c r="NP15" s="87"/>
      <c r="NT15" s="87"/>
      <c r="NX15" s="87"/>
      <c r="OB15" s="87"/>
      <c r="OF15" s="87"/>
      <c r="OJ15" s="87"/>
      <c r="ON15" s="87"/>
      <c r="OR15" s="87"/>
      <c r="OV15" s="87"/>
      <c r="OZ15" s="87"/>
      <c r="PD15" s="87"/>
      <c r="PH15" s="87"/>
      <c r="PL15" s="87"/>
      <c r="PP15" s="87"/>
      <c r="PT15" s="87"/>
      <c r="PX15" s="87"/>
      <c r="QB15" s="87"/>
      <c r="QF15" s="87"/>
      <c r="QJ15" s="87"/>
      <c r="QN15" s="87"/>
      <c r="QR15" s="87"/>
      <c r="QV15" s="87"/>
      <c r="QZ15" s="87"/>
      <c r="RD15" s="87"/>
      <c r="RH15" s="87"/>
      <c r="RL15" s="87"/>
      <c r="RP15" s="87"/>
      <c r="RT15" s="87"/>
      <c r="RX15" s="87"/>
      <c r="SB15" s="87"/>
      <c r="SF15" s="87"/>
      <c r="SJ15" s="87"/>
      <c r="SN15" s="87"/>
      <c r="SR15" s="87"/>
      <c r="SV15" s="87"/>
      <c r="SZ15" s="87"/>
      <c r="TD15" s="87"/>
      <c r="TH15" s="87"/>
      <c r="TL15" s="87"/>
      <c r="TP15" s="87"/>
      <c r="TT15" s="87"/>
      <c r="TX15" s="87"/>
      <c r="UB15" s="87"/>
      <c r="UF15" s="87"/>
      <c r="UJ15" s="87"/>
      <c r="UN15" s="87"/>
      <c r="UR15" s="87"/>
      <c r="UV15" s="87"/>
      <c r="UZ15" s="87"/>
      <c r="VD15" s="87"/>
      <c r="VH15" s="87"/>
      <c r="VL15" s="87"/>
      <c r="VP15" s="87"/>
      <c r="VT15" s="87"/>
      <c r="VX15" s="87"/>
      <c r="WB15" s="87"/>
      <c r="WF15" s="87"/>
      <c r="WJ15" s="87"/>
      <c r="WN15" s="87"/>
      <c r="WR15" s="87"/>
      <c r="WV15" s="87"/>
      <c r="WZ15" s="87"/>
      <c r="XD15" s="87"/>
      <c r="XH15" s="87"/>
      <c r="XL15" s="87"/>
      <c r="XP15" s="87"/>
      <c r="XT15" s="87"/>
      <c r="XX15" s="87"/>
      <c r="YB15" s="87"/>
      <c r="YF15" s="87"/>
      <c r="YJ15" s="87"/>
      <c r="YN15" s="87"/>
      <c r="YR15" s="87"/>
      <c r="YV15" s="87"/>
      <c r="YZ15" s="87"/>
      <c r="ZD15" s="87"/>
      <c r="ZH15" s="87"/>
      <c r="ZL15" s="87"/>
      <c r="ZP15" s="87"/>
      <c r="ZT15" s="87"/>
      <c r="ZX15" s="87"/>
      <c r="AAB15" s="87"/>
      <c r="AAF15" s="87"/>
      <c r="AAJ15" s="87"/>
      <c r="AAN15" s="87"/>
      <c r="AAR15" s="87"/>
      <c r="AAV15" s="87"/>
      <c r="AAZ15" s="87"/>
      <c r="ABD15" s="87"/>
      <c r="ABH15" s="87"/>
      <c r="ABL15" s="87"/>
      <c r="ABP15" s="87"/>
      <c r="ABT15" s="87"/>
      <c r="ABX15" s="87"/>
      <c r="ACB15" s="87"/>
      <c r="ACF15" s="87"/>
      <c r="ACJ15" s="87"/>
      <c r="ACN15" s="87"/>
      <c r="ACR15" s="87"/>
      <c r="ACV15" s="87"/>
      <c r="ACZ15" s="87"/>
      <c r="ADD15" s="87"/>
      <c r="ADH15" s="87"/>
      <c r="ADL15" s="87"/>
      <c r="ADP15" s="87"/>
      <c r="ADT15" s="87"/>
      <c r="ADX15" s="87"/>
      <c r="AEB15" s="87"/>
      <c r="AEF15" s="87"/>
      <c r="AEJ15" s="87"/>
      <c r="AEN15" s="87"/>
      <c r="AER15" s="87"/>
      <c r="AEV15" s="87"/>
      <c r="AEZ15" s="87"/>
      <c r="AFD15" s="87"/>
      <c r="AFH15" s="87"/>
      <c r="AFL15" s="87"/>
      <c r="AFP15" s="87"/>
      <c r="AFT15" s="87"/>
      <c r="AFX15" s="87"/>
      <c r="AGB15" s="87"/>
      <c r="AGF15" s="87"/>
      <c r="AGJ15" s="87"/>
      <c r="AGN15" s="87"/>
      <c r="AGR15" s="87"/>
      <c r="AGV15" s="87"/>
      <c r="AGZ15" s="87"/>
      <c r="AHD15" s="87"/>
      <c r="AHH15" s="87"/>
      <c r="AHL15" s="87"/>
      <c r="AHP15" s="87"/>
      <c r="AHT15" s="87"/>
      <c r="AHX15" s="87"/>
      <c r="AIB15" s="87"/>
      <c r="AIF15" s="87"/>
      <c r="AIJ15" s="87"/>
      <c r="AIN15" s="87"/>
      <c r="AIR15" s="87"/>
      <c r="AIV15" s="87"/>
      <c r="AIZ15" s="87"/>
      <c r="AJD15" s="87"/>
      <c r="AJH15" s="87"/>
      <c r="AJL15" s="87"/>
      <c r="AJP15" s="87"/>
      <c r="AJT15" s="87"/>
      <c r="AJX15" s="87"/>
      <c r="AKB15" s="87"/>
      <c r="AKF15" s="87"/>
      <c r="AKJ15" s="87"/>
      <c r="AKN15" s="87"/>
      <c r="AKR15" s="87"/>
      <c r="AKV15" s="87"/>
      <c r="AKZ15" s="87"/>
      <c r="ALD15" s="87"/>
      <c r="ALH15" s="87"/>
      <c r="ALL15" s="87"/>
      <c r="ALP15" s="87"/>
      <c r="ALT15" s="87"/>
      <c r="ALX15" s="87"/>
      <c r="AMB15" s="87"/>
      <c r="AMF15" s="87"/>
      <c r="AMJ15" s="87"/>
      <c r="AMN15" s="87"/>
      <c r="AMR15" s="87"/>
      <c r="AMV15" s="87"/>
      <c r="AMZ15" s="87"/>
      <c r="AND15" s="87"/>
      <c r="ANH15" s="87"/>
      <c r="ANL15" s="87"/>
      <c r="ANP15" s="87"/>
      <c r="ANT15" s="87"/>
      <c r="ANX15" s="87"/>
      <c r="AOB15" s="87"/>
      <c r="AOF15" s="87"/>
      <c r="AOJ15" s="87"/>
      <c r="AON15" s="87"/>
      <c r="AOR15" s="87"/>
      <c r="AOV15" s="87"/>
      <c r="AOZ15" s="87"/>
      <c r="APD15" s="87"/>
      <c r="APH15" s="87"/>
      <c r="APL15" s="87"/>
      <c r="APP15" s="87"/>
      <c r="APT15" s="87"/>
      <c r="APX15" s="87"/>
      <c r="AQB15" s="87"/>
      <c r="AQF15" s="87"/>
      <c r="AQJ15" s="87"/>
      <c r="AQN15" s="87"/>
      <c r="AQR15" s="87"/>
      <c r="AQV15" s="87"/>
      <c r="AQZ15" s="87"/>
      <c r="ARD15" s="87"/>
      <c r="ARH15" s="87"/>
      <c r="ARL15" s="87"/>
      <c r="ARP15" s="87"/>
      <c r="ART15" s="87"/>
      <c r="ARX15" s="87"/>
      <c r="ASB15" s="87"/>
      <c r="ASF15" s="87"/>
      <c r="ASJ15" s="87"/>
      <c r="ASN15" s="87"/>
      <c r="ASR15" s="87"/>
      <c r="ASV15" s="87"/>
      <c r="ASZ15" s="87"/>
      <c r="ATD15" s="87"/>
      <c r="ATH15" s="87"/>
      <c r="ATL15" s="87"/>
      <c r="ATP15" s="87"/>
      <c r="ATT15" s="87"/>
      <c r="ATX15" s="87"/>
      <c r="AUB15" s="87"/>
      <c r="AUF15" s="87"/>
      <c r="AUJ15" s="87"/>
      <c r="AUN15" s="87"/>
      <c r="AUR15" s="87"/>
      <c r="AUV15" s="87"/>
      <c r="AUZ15" s="87"/>
      <c r="AVD15" s="87"/>
      <c r="AVH15" s="87"/>
      <c r="AVL15" s="87"/>
      <c r="AVP15" s="87"/>
      <c r="AVT15" s="87"/>
      <c r="AVX15" s="87"/>
      <c r="AWB15" s="87"/>
      <c r="AWF15" s="87"/>
      <c r="AWJ15" s="87"/>
      <c r="AWN15" s="87"/>
      <c r="AWR15" s="87"/>
      <c r="AWV15" s="87"/>
      <c r="AWZ15" s="87"/>
      <c r="AXD15" s="87"/>
      <c r="AXH15" s="87"/>
      <c r="AXL15" s="87"/>
      <c r="AXP15" s="87"/>
      <c r="AXT15" s="87"/>
      <c r="AXX15" s="87"/>
      <c r="AYB15" s="87"/>
      <c r="AYF15" s="87"/>
      <c r="AYJ15" s="87"/>
      <c r="AYN15" s="87"/>
      <c r="AYR15" s="87"/>
      <c r="AYV15" s="87"/>
      <c r="AYZ15" s="87"/>
      <c r="AZD15" s="87"/>
      <c r="AZH15" s="87"/>
      <c r="AZL15" s="87"/>
      <c r="AZP15" s="87"/>
      <c r="AZT15" s="87"/>
      <c r="AZX15" s="87"/>
      <c r="BAB15" s="87"/>
      <c r="BAF15" s="87"/>
      <c r="BAJ15" s="87"/>
      <c r="BAN15" s="87"/>
      <c r="BAR15" s="87"/>
      <c r="BAV15" s="87"/>
      <c r="BAZ15" s="87"/>
      <c r="BBD15" s="87"/>
      <c r="BBH15" s="87"/>
      <c r="BBL15" s="87"/>
      <c r="BBP15" s="87"/>
      <c r="BBT15" s="87"/>
      <c r="BBX15" s="87"/>
      <c r="BCB15" s="87"/>
      <c r="BCF15" s="87"/>
      <c r="BCJ15" s="87"/>
      <c r="BCN15" s="87"/>
      <c r="BCR15" s="87"/>
      <c r="BCV15" s="87"/>
      <c r="BCZ15" s="87"/>
      <c r="BDD15" s="87"/>
      <c r="BDH15" s="87"/>
      <c r="BDL15" s="87"/>
      <c r="BDP15" s="87"/>
      <c r="BDT15" s="87"/>
      <c r="BDX15" s="87"/>
      <c r="BEB15" s="87"/>
      <c r="BEF15" s="87"/>
      <c r="BEJ15" s="87"/>
      <c r="BEN15" s="87"/>
      <c r="BER15" s="87"/>
      <c r="BEV15" s="87"/>
      <c r="BEZ15" s="87"/>
      <c r="BFD15" s="87"/>
      <c r="BFH15" s="87"/>
      <c r="BFL15" s="87"/>
      <c r="BFP15" s="87"/>
      <c r="BFT15" s="87"/>
      <c r="BFX15" s="87"/>
      <c r="BGB15" s="87"/>
      <c r="BGF15" s="87"/>
      <c r="BGJ15" s="87"/>
      <c r="BGN15" s="87"/>
      <c r="BGR15" s="87"/>
      <c r="BGV15" s="87"/>
      <c r="BGZ15" s="87"/>
      <c r="BHD15" s="87"/>
      <c r="BHH15" s="87"/>
      <c r="BHL15" s="87"/>
      <c r="BHP15" s="87"/>
      <c r="BHT15" s="87"/>
      <c r="BHX15" s="87"/>
      <c r="BIB15" s="87"/>
      <c r="BIF15" s="87"/>
      <c r="BIJ15" s="87"/>
      <c r="BIN15" s="87"/>
      <c r="BIR15" s="87"/>
      <c r="BIV15" s="87"/>
      <c r="BIZ15" s="87"/>
      <c r="BJD15" s="87"/>
      <c r="BJH15" s="87"/>
      <c r="BJL15" s="87"/>
      <c r="BJP15" s="87"/>
      <c r="BJT15" s="87"/>
      <c r="BJX15" s="87"/>
      <c r="BKB15" s="87"/>
      <c r="BKF15" s="87"/>
      <c r="BKJ15" s="87"/>
      <c r="BKN15" s="87"/>
      <c r="BKR15" s="87"/>
      <c r="BKV15" s="87"/>
      <c r="BKZ15" s="87"/>
      <c r="BLD15" s="87"/>
      <c r="BLH15" s="87"/>
      <c r="BLL15" s="87"/>
      <c r="BLP15" s="87"/>
      <c r="BLT15" s="87"/>
      <c r="BLX15" s="87"/>
      <c r="BMB15" s="87"/>
      <c r="BMF15" s="87"/>
      <c r="BMJ15" s="87"/>
      <c r="BMN15" s="87"/>
      <c r="BMR15" s="87"/>
      <c r="BMV15" s="87"/>
      <c r="BMZ15" s="87"/>
      <c r="BND15" s="87"/>
      <c r="BNH15" s="87"/>
      <c r="BNL15" s="87"/>
      <c r="BNP15" s="87"/>
      <c r="BNT15" s="87"/>
      <c r="BNX15" s="87"/>
      <c r="BOB15" s="87"/>
      <c r="BOF15" s="87"/>
      <c r="BOJ15" s="87"/>
      <c r="BON15" s="87"/>
      <c r="BOR15" s="87"/>
      <c r="BOV15" s="87"/>
      <c r="BOZ15" s="87"/>
      <c r="BPD15" s="87"/>
      <c r="BPH15" s="87"/>
      <c r="BPL15" s="87"/>
      <c r="BPP15" s="87"/>
      <c r="BPT15" s="87"/>
      <c r="BPX15" s="87"/>
      <c r="BQB15" s="87"/>
      <c r="BQF15" s="87"/>
      <c r="BQJ15" s="87"/>
      <c r="BQN15" s="87"/>
      <c r="BQR15" s="87"/>
      <c r="BQV15" s="87"/>
      <c r="BQZ15" s="87"/>
      <c r="BRD15" s="87"/>
      <c r="BRH15" s="87"/>
      <c r="BRL15" s="87"/>
      <c r="BRP15" s="87"/>
      <c r="BRT15" s="87"/>
      <c r="BRX15" s="87"/>
      <c r="BSB15" s="87"/>
      <c r="BSF15" s="87"/>
      <c r="BSJ15" s="87"/>
      <c r="BSN15" s="87"/>
      <c r="BSR15" s="87"/>
      <c r="BSV15" s="87"/>
      <c r="BSZ15" s="87"/>
      <c r="BTD15" s="87"/>
      <c r="BTH15" s="87"/>
      <c r="BTL15" s="87"/>
      <c r="BTP15" s="87"/>
      <c r="BTT15" s="87"/>
      <c r="BTX15" s="87"/>
      <c r="BUB15" s="87"/>
      <c r="BUF15" s="87"/>
      <c r="BUJ15" s="87"/>
      <c r="BUN15" s="87"/>
      <c r="BUR15" s="87"/>
      <c r="BUV15" s="87"/>
      <c r="BUZ15" s="87"/>
      <c r="BVD15" s="87"/>
      <c r="BVH15" s="87"/>
      <c r="BVL15" s="87"/>
      <c r="BVP15" s="87"/>
      <c r="BVT15" s="87"/>
      <c r="BVX15" s="87"/>
      <c r="BWB15" s="87"/>
      <c r="BWF15" s="87"/>
      <c r="BWJ15" s="87"/>
      <c r="BWN15" s="87"/>
      <c r="BWR15" s="87"/>
      <c r="BWV15" s="87"/>
      <c r="BWZ15" s="87"/>
      <c r="BXD15" s="87"/>
      <c r="BXH15" s="87"/>
      <c r="BXL15" s="87"/>
      <c r="BXP15" s="87"/>
      <c r="BXT15" s="87"/>
      <c r="BXX15" s="87"/>
      <c r="BYB15" s="87"/>
      <c r="BYF15" s="87"/>
      <c r="BYJ15" s="87"/>
      <c r="BYN15" s="87"/>
      <c r="BYR15" s="87"/>
      <c r="BYV15" s="87"/>
      <c r="BYZ15" s="87"/>
      <c r="BZD15" s="87"/>
      <c r="BZH15" s="87"/>
      <c r="BZL15" s="87"/>
      <c r="BZP15" s="87"/>
      <c r="BZT15" s="87"/>
      <c r="BZX15" s="87"/>
      <c r="CAB15" s="87"/>
      <c r="CAF15" s="87"/>
      <c r="CAJ15" s="87"/>
      <c r="CAN15" s="87"/>
      <c r="CAR15" s="87"/>
      <c r="CAV15" s="87"/>
      <c r="CAZ15" s="87"/>
      <c r="CBD15" s="87"/>
      <c r="CBH15" s="87"/>
      <c r="CBL15" s="87"/>
      <c r="CBP15" s="87"/>
      <c r="CBT15" s="87"/>
      <c r="CBX15" s="87"/>
      <c r="CCB15" s="87"/>
      <c r="CCF15" s="87"/>
      <c r="CCJ15" s="87"/>
      <c r="CCN15" s="87"/>
      <c r="CCR15" s="87"/>
      <c r="CCV15" s="87"/>
      <c r="CCZ15" s="87"/>
      <c r="CDD15" s="87"/>
      <c r="CDH15" s="87"/>
      <c r="CDL15" s="87"/>
      <c r="CDP15" s="87"/>
      <c r="CDT15" s="87"/>
      <c r="CDX15" s="87"/>
      <c r="CEB15" s="87"/>
      <c r="CEF15" s="87"/>
      <c r="CEJ15" s="87"/>
      <c r="CEN15" s="87"/>
      <c r="CER15" s="87"/>
      <c r="CEV15" s="87"/>
      <c r="CEZ15" s="87"/>
      <c r="CFD15" s="87"/>
      <c r="CFH15" s="87"/>
      <c r="CFL15" s="87"/>
      <c r="CFP15" s="87"/>
      <c r="CFT15" s="87"/>
      <c r="CFX15" s="87"/>
      <c r="CGB15" s="87"/>
      <c r="CGF15" s="87"/>
      <c r="CGJ15" s="87"/>
      <c r="CGN15" s="87"/>
      <c r="CGR15" s="87"/>
      <c r="CGV15" s="87"/>
      <c r="CGZ15" s="87"/>
      <c r="CHD15" s="87"/>
      <c r="CHH15" s="87"/>
      <c r="CHL15" s="87"/>
      <c r="CHP15" s="87"/>
      <c r="CHT15" s="87"/>
      <c r="CHX15" s="87"/>
      <c r="CIB15" s="87"/>
      <c r="CIF15" s="87"/>
      <c r="CIJ15" s="87"/>
      <c r="CIN15" s="87"/>
      <c r="CIR15" s="87"/>
      <c r="CIV15" s="87"/>
      <c r="CIZ15" s="87"/>
      <c r="CJD15" s="87"/>
      <c r="CJH15" s="87"/>
      <c r="CJL15" s="87"/>
      <c r="CJP15" s="87"/>
      <c r="CJT15" s="87"/>
      <c r="CJX15" s="87"/>
      <c r="CKB15" s="87"/>
      <c r="CKF15" s="87"/>
      <c r="CKJ15" s="87"/>
      <c r="CKN15" s="87"/>
      <c r="CKR15" s="87"/>
      <c r="CKV15" s="87"/>
      <c r="CKZ15" s="87"/>
      <c r="CLD15" s="87"/>
      <c r="CLH15" s="87"/>
      <c r="CLL15" s="87"/>
      <c r="CLP15" s="87"/>
      <c r="CLT15" s="87"/>
      <c r="CLX15" s="87"/>
      <c r="CMB15" s="87"/>
      <c r="CMF15" s="87"/>
      <c r="CMJ15" s="87"/>
      <c r="CMN15" s="87"/>
      <c r="CMR15" s="87"/>
      <c r="CMV15" s="87"/>
      <c r="CMZ15" s="87"/>
      <c r="CND15" s="87"/>
      <c r="CNH15" s="87"/>
      <c r="CNL15" s="87"/>
      <c r="CNP15" s="87"/>
      <c r="CNT15" s="87"/>
      <c r="CNX15" s="87"/>
      <c r="COB15" s="87"/>
      <c r="COF15" s="87"/>
      <c r="COJ15" s="87"/>
      <c r="CON15" s="87"/>
      <c r="COR15" s="87"/>
      <c r="COV15" s="87"/>
      <c r="COZ15" s="87"/>
      <c r="CPD15" s="87"/>
      <c r="CPH15" s="87"/>
      <c r="CPL15" s="87"/>
      <c r="CPP15" s="87"/>
      <c r="CPT15" s="87"/>
      <c r="CPX15" s="87"/>
      <c r="CQB15" s="87"/>
      <c r="CQF15" s="87"/>
      <c r="CQJ15" s="87"/>
      <c r="CQN15" s="87"/>
      <c r="CQR15" s="87"/>
      <c r="CQV15" s="87"/>
      <c r="CQZ15" s="87"/>
      <c r="CRD15" s="87"/>
      <c r="CRH15" s="87"/>
      <c r="CRL15" s="87"/>
      <c r="CRP15" s="87"/>
      <c r="CRT15" s="87"/>
      <c r="CRX15" s="87"/>
      <c r="CSB15" s="87"/>
      <c r="CSF15" s="87"/>
      <c r="CSJ15" s="87"/>
      <c r="CSN15" s="87"/>
      <c r="CSR15" s="87"/>
      <c r="CSV15" s="87"/>
      <c r="CSZ15" s="87"/>
      <c r="CTD15" s="87"/>
      <c r="CTH15" s="87"/>
      <c r="CTL15" s="87"/>
      <c r="CTP15" s="87"/>
      <c r="CTT15" s="87"/>
      <c r="CTX15" s="87"/>
      <c r="CUB15" s="87"/>
      <c r="CUF15" s="87"/>
      <c r="CUJ15" s="87"/>
      <c r="CUN15" s="87"/>
      <c r="CUR15" s="87"/>
      <c r="CUV15" s="87"/>
      <c r="CUZ15" s="87"/>
      <c r="CVD15" s="87"/>
      <c r="CVH15" s="87"/>
      <c r="CVL15" s="87"/>
      <c r="CVP15" s="87"/>
      <c r="CVT15" s="87"/>
      <c r="CVX15" s="87"/>
      <c r="CWB15" s="87"/>
      <c r="CWF15" s="87"/>
      <c r="CWJ15" s="87"/>
      <c r="CWN15" s="87"/>
      <c r="CWR15" s="87"/>
      <c r="CWV15" s="87"/>
      <c r="CWZ15" s="87"/>
      <c r="CXD15" s="87"/>
      <c r="CXH15" s="87"/>
      <c r="CXL15" s="87"/>
      <c r="CXP15" s="87"/>
      <c r="CXT15" s="87"/>
      <c r="CXX15" s="87"/>
      <c r="CYB15" s="87"/>
      <c r="CYF15" s="87"/>
      <c r="CYJ15" s="87"/>
      <c r="CYN15" s="87"/>
      <c r="CYR15" s="87"/>
      <c r="CYV15" s="87"/>
      <c r="CYZ15" s="87"/>
      <c r="CZD15" s="87"/>
      <c r="CZH15" s="87"/>
      <c r="CZL15" s="87"/>
      <c r="CZP15" s="87"/>
      <c r="CZT15" s="87"/>
      <c r="CZX15" s="87"/>
      <c r="DAB15" s="87"/>
      <c r="DAF15" s="87"/>
      <c r="DAJ15" s="87"/>
      <c r="DAN15" s="87"/>
      <c r="DAR15" s="87"/>
      <c r="DAV15" s="87"/>
      <c r="DAZ15" s="87"/>
      <c r="DBD15" s="87"/>
      <c r="DBH15" s="87"/>
      <c r="DBL15" s="87"/>
      <c r="DBP15" s="87"/>
      <c r="DBT15" s="87"/>
      <c r="DBX15" s="87"/>
      <c r="DCB15" s="87"/>
      <c r="DCF15" s="87"/>
      <c r="DCJ15" s="87"/>
      <c r="DCN15" s="87"/>
      <c r="DCR15" s="87"/>
      <c r="DCV15" s="87"/>
      <c r="DCZ15" s="87"/>
      <c r="DDD15" s="87"/>
      <c r="DDH15" s="87"/>
      <c r="DDL15" s="87"/>
      <c r="DDP15" s="87"/>
      <c r="DDT15" s="87"/>
      <c r="DDX15" s="87"/>
      <c r="DEB15" s="87"/>
      <c r="DEF15" s="87"/>
      <c r="DEJ15" s="87"/>
      <c r="DEN15" s="87"/>
      <c r="DER15" s="87"/>
      <c r="DEV15" s="87"/>
      <c r="DEZ15" s="87"/>
      <c r="DFD15" s="87"/>
      <c r="DFH15" s="87"/>
      <c r="DFL15" s="87"/>
      <c r="DFP15" s="87"/>
      <c r="DFT15" s="87"/>
      <c r="DFX15" s="87"/>
      <c r="DGB15" s="87"/>
      <c r="DGF15" s="87"/>
      <c r="DGJ15" s="87"/>
      <c r="DGN15" s="87"/>
      <c r="DGR15" s="87"/>
      <c r="DGV15" s="87"/>
      <c r="DGZ15" s="87"/>
      <c r="DHD15" s="87"/>
      <c r="DHH15" s="87"/>
      <c r="DHL15" s="87"/>
      <c r="DHP15" s="87"/>
      <c r="DHT15" s="87"/>
      <c r="DHX15" s="87"/>
      <c r="DIB15" s="87"/>
      <c r="DIF15" s="87"/>
      <c r="DIJ15" s="87"/>
      <c r="DIN15" s="87"/>
      <c r="DIR15" s="87"/>
      <c r="DIV15" s="87"/>
      <c r="DIZ15" s="87"/>
      <c r="DJD15" s="87"/>
      <c r="DJH15" s="87"/>
      <c r="DJL15" s="87"/>
      <c r="DJP15" s="87"/>
      <c r="DJT15" s="87"/>
      <c r="DJX15" s="87"/>
      <c r="DKB15" s="87"/>
      <c r="DKF15" s="87"/>
      <c r="DKJ15" s="87"/>
      <c r="DKN15" s="87"/>
      <c r="DKR15" s="87"/>
      <c r="DKV15" s="87"/>
      <c r="DKZ15" s="87"/>
      <c r="DLD15" s="87"/>
      <c r="DLH15" s="87"/>
      <c r="DLL15" s="87"/>
      <c r="DLP15" s="87"/>
      <c r="DLT15" s="87"/>
      <c r="DLX15" s="87"/>
      <c r="DMB15" s="87"/>
      <c r="DMF15" s="87"/>
      <c r="DMJ15" s="87"/>
      <c r="DMN15" s="87"/>
      <c r="DMR15" s="87"/>
      <c r="DMV15" s="87"/>
      <c r="DMZ15" s="87"/>
      <c r="DND15" s="87"/>
      <c r="DNH15" s="87"/>
      <c r="DNL15" s="87"/>
      <c r="DNP15" s="87"/>
      <c r="DNT15" s="87"/>
      <c r="DNX15" s="87"/>
      <c r="DOB15" s="87"/>
      <c r="DOF15" s="87"/>
      <c r="DOJ15" s="87"/>
      <c r="DON15" s="87"/>
      <c r="DOR15" s="87"/>
      <c r="DOV15" s="87"/>
      <c r="DOZ15" s="87"/>
      <c r="DPD15" s="87"/>
      <c r="DPH15" s="87"/>
      <c r="DPL15" s="87"/>
      <c r="DPP15" s="87"/>
      <c r="DPT15" s="87"/>
      <c r="DPX15" s="87"/>
      <c r="DQB15" s="87"/>
      <c r="DQF15" s="87"/>
      <c r="DQJ15" s="87"/>
      <c r="DQN15" s="87"/>
      <c r="DQR15" s="87"/>
      <c r="DQV15" s="87"/>
      <c r="DQZ15" s="87"/>
      <c r="DRD15" s="87"/>
      <c r="DRH15" s="87"/>
      <c r="DRL15" s="87"/>
      <c r="DRP15" s="87"/>
      <c r="DRT15" s="87"/>
      <c r="DRX15" s="87"/>
      <c r="DSB15" s="87"/>
      <c r="DSF15" s="87"/>
      <c r="DSJ15" s="87"/>
      <c r="DSN15" s="87"/>
      <c r="DSR15" s="87"/>
      <c r="DSV15" s="87"/>
      <c r="DSZ15" s="87"/>
      <c r="DTD15" s="87"/>
      <c r="DTH15" s="87"/>
      <c r="DTL15" s="87"/>
      <c r="DTP15" s="87"/>
      <c r="DTT15" s="87"/>
      <c r="DTX15" s="87"/>
      <c r="DUB15" s="87"/>
      <c r="DUF15" s="87"/>
      <c r="DUJ15" s="87"/>
      <c r="DUN15" s="87"/>
      <c r="DUR15" s="87"/>
      <c r="DUV15" s="87"/>
      <c r="DUZ15" s="87"/>
      <c r="DVD15" s="87"/>
      <c r="DVH15" s="87"/>
      <c r="DVL15" s="87"/>
      <c r="DVP15" s="87"/>
      <c r="DVT15" s="87"/>
      <c r="DVX15" s="87"/>
      <c r="DWB15" s="87"/>
      <c r="DWF15" s="87"/>
      <c r="DWJ15" s="87"/>
      <c r="DWN15" s="87"/>
      <c r="DWR15" s="87"/>
      <c r="DWV15" s="87"/>
      <c r="DWZ15" s="87"/>
      <c r="DXD15" s="87"/>
      <c r="DXH15" s="87"/>
      <c r="DXL15" s="87"/>
      <c r="DXP15" s="87"/>
      <c r="DXT15" s="87"/>
      <c r="DXX15" s="87"/>
      <c r="DYB15" s="87"/>
      <c r="DYF15" s="87"/>
      <c r="DYJ15" s="87"/>
      <c r="DYN15" s="87"/>
      <c r="DYR15" s="87"/>
      <c r="DYV15" s="87"/>
      <c r="DYZ15" s="87"/>
      <c r="DZD15" s="87"/>
      <c r="DZH15" s="87"/>
      <c r="DZL15" s="87"/>
      <c r="DZP15" s="87"/>
      <c r="DZT15" s="87"/>
      <c r="DZX15" s="87"/>
      <c r="EAB15" s="87"/>
      <c r="EAF15" s="87"/>
      <c r="EAJ15" s="87"/>
      <c r="EAN15" s="87"/>
      <c r="EAR15" s="87"/>
      <c r="EAV15" s="87"/>
      <c r="EAZ15" s="87"/>
      <c r="EBD15" s="87"/>
      <c r="EBH15" s="87"/>
      <c r="EBL15" s="87"/>
      <c r="EBP15" s="87"/>
      <c r="EBT15" s="87"/>
      <c r="EBX15" s="87"/>
      <c r="ECB15" s="87"/>
      <c r="ECF15" s="87"/>
      <c r="ECJ15" s="87"/>
      <c r="ECN15" s="87"/>
      <c r="ECR15" s="87"/>
      <c r="ECV15" s="87"/>
      <c r="ECZ15" s="87"/>
      <c r="EDD15" s="87"/>
      <c r="EDH15" s="87"/>
      <c r="EDL15" s="87"/>
      <c r="EDP15" s="87"/>
      <c r="EDT15" s="87"/>
      <c r="EDX15" s="87"/>
      <c r="EEB15" s="87"/>
      <c r="EEF15" s="87"/>
      <c r="EEJ15" s="87"/>
      <c r="EEN15" s="87"/>
      <c r="EER15" s="87"/>
      <c r="EEV15" s="87"/>
      <c r="EEZ15" s="87"/>
      <c r="EFD15" s="87"/>
      <c r="EFH15" s="87"/>
      <c r="EFL15" s="87"/>
      <c r="EFP15" s="87"/>
      <c r="EFT15" s="87"/>
      <c r="EFX15" s="87"/>
      <c r="EGB15" s="87"/>
      <c r="EGF15" s="87"/>
      <c r="EGJ15" s="87"/>
      <c r="EGN15" s="87"/>
      <c r="EGR15" s="87"/>
      <c r="EGV15" s="87"/>
      <c r="EGZ15" s="87"/>
      <c r="EHD15" s="87"/>
      <c r="EHH15" s="87"/>
      <c r="EHL15" s="87"/>
      <c r="EHP15" s="87"/>
      <c r="EHT15" s="87"/>
      <c r="EHX15" s="87"/>
      <c r="EIB15" s="87"/>
      <c r="EIF15" s="87"/>
      <c r="EIJ15" s="87"/>
      <c r="EIN15" s="87"/>
      <c r="EIR15" s="87"/>
      <c r="EIV15" s="87"/>
      <c r="EIZ15" s="87"/>
      <c r="EJD15" s="87"/>
      <c r="EJH15" s="87"/>
      <c r="EJL15" s="87"/>
      <c r="EJP15" s="87"/>
      <c r="EJT15" s="87"/>
      <c r="EJX15" s="87"/>
      <c r="EKB15" s="87"/>
      <c r="EKF15" s="87"/>
      <c r="EKJ15" s="87"/>
      <c r="EKN15" s="87"/>
      <c r="EKR15" s="87"/>
      <c r="EKV15" s="87"/>
      <c r="EKZ15" s="87"/>
      <c r="ELD15" s="87"/>
      <c r="ELH15" s="87"/>
      <c r="ELL15" s="87"/>
      <c r="ELP15" s="87"/>
      <c r="ELT15" s="87"/>
      <c r="ELX15" s="87"/>
      <c r="EMB15" s="87"/>
      <c r="EMF15" s="87"/>
      <c r="EMJ15" s="87"/>
      <c r="EMN15" s="87"/>
      <c r="EMR15" s="87"/>
      <c r="EMV15" s="87"/>
      <c r="EMZ15" s="87"/>
      <c r="END15" s="87"/>
      <c r="ENH15" s="87"/>
      <c r="ENL15" s="87"/>
      <c r="ENP15" s="87"/>
      <c r="ENT15" s="87"/>
      <c r="ENX15" s="87"/>
      <c r="EOB15" s="87"/>
      <c r="EOF15" s="87"/>
      <c r="EOJ15" s="87"/>
      <c r="EON15" s="87"/>
      <c r="EOR15" s="87"/>
      <c r="EOV15" s="87"/>
      <c r="EOZ15" s="87"/>
      <c r="EPD15" s="87"/>
      <c r="EPH15" s="87"/>
      <c r="EPL15" s="87"/>
      <c r="EPP15" s="87"/>
      <c r="EPT15" s="87"/>
      <c r="EPX15" s="87"/>
      <c r="EQB15" s="87"/>
      <c r="EQF15" s="87"/>
      <c r="EQJ15" s="87"/>
      <c r="EQN15" s="87"/>
      <c r="EQR15" s="87"/>
      <c r="EQV15" s="87"/>
      <c r="EQZ15" s="87"/>
      <c r="ERD15" s="87"/>
      <c r="ERH15" s="87"/>
      <c r="ERL15" s="87"/>
      <c r="ERP15" s="87"/>
      <c r="ERT15" s="87"/>
      <c r="ERX15" s="87"/>
      <c r="ESB15" s="87"/>
      <c r="ESF15" s="87"/>
      <c r="ESJ15" s="87"/>
      <c r="ESN15" s="87"/>
      <c r="ESR15" s="87"/>
      <c r="ESV15" s="87"/>
      <c r="ESZ15" s="87"/>
      <c r="ETD15" s="87"/>
      <c r="ETH15" s="87"/>
      <c r="ETL15" s="87"/>
      <c r="ETP15" s="87"/>
      <c r="ETT15" s="87"/>
      <c r="ETX15" s="87"/>
      <c r="EUB15" s="87"/>
      <c r="EUF15" s="87"/>
      <c r="EUJ15" s="87"/>
      <c r="EUN15" s="87"/>
      <c r="EUR15" s="87"/>
      <c r="EUV15" s="87"/>
      <c r="EUZ15" s="87"/>
      <c r="EVD15" s="87"/>
      <c r="EVH15" s="87"/>
      <c r="EVL15" s="87"/>
      <c r="EVP15" s="87"/>
      <c r="EVT15" s="87"/>
      <c r="EVX15" s="87"/>
      <c r="EWB15" s="87"/>
      <c r="EWF15" s="87"/>
      <c r="EWJ15" s="87"/>
      <c r="EWN15" s="87"/>
      <c r="EWR15" s="87"/>
      <c r="EWV15" s="87"/>
      <c r="EWZ15" s="87"/>
      <c r="EXD15" s="87"/>
      <c r="EXH15" s="87"/>
      <c r="EXL15" s="87"/>
      <c r="EXP15" s="87"/>
      <c r="EXT15" s="87"/>
      <c r="EXX15" s="87"/>
      <c r="EYB15" s="87"/>
      <c r="EYF15" s="87"/>
      <c r="EYJ15" s="87"/>
      <c r="EYN15" s="87"/>
      <c r="EYR15" s="87"/>
      <c r="EYV15" s="87"/>
      <c r="EYZ15" s="87"/>
      <c r="EZD15" s="87"/>
      <c r="EZH15" s="87"/>
      <c r="EZL15" s="87"/>
      <c r="EZP15" s="87"/>
      <c r="EZT15" s="87"/>
      <c r="EZX15" s="87"/>
      <c r="FAB15" s="87"/>
      <c r="FAF15" s="87"/>
      <c r="FAJ15" s="87"/>
      <c r="FAN15" s="87"/>
      <c r="FAR15" s="87"/>
      <c r="FAV15" s="87"/>
      <c r="FAZ15" s="87"/>
      <c r="FBD15" s="87"/>
      <c r="FBH15" s="87"/>
      <c r="FBL15" s="87"/>
      <c r="FBP15" s="87"/>
      <c r="FBT15" s="87"/>
      <c r="FBX15" s="87"/>
      <c r="FCB15" s="87"/>
      <c r="FCF15" s="87"/>
      <c r="FCJ15" s="87"/>
      <c r="FCN15" s="87"/>
      <c r="FCR15" s="87"/>
      <c r="FCV15" s="87"/>
      <c r="FCZ15" s="87"/>
      <c r="FDD15" s="87"/>
      <c r="FDH15" s="87"/>
      <c r="FDL15" s="87"/>
      <c r="FDP15" s="87"/>
      <c r="FDT15" s="87"/>
      <c r="FDX15" s="87"/>
      <c r="FEB15" s="87"/>
      <c r="FEF15" s="87"/>
      <c r="FEJ15" s="87"/>
      <c r="FEN15" s="87"/>
      <c r="FER15" s="87"/>
      <c r="FEV15" s="87"/>
      <c r="FEZ15" s="87"/>
      <c r="FFD15" s="87"/>
      <c r="FFH15" s="87"/>
      <c r="FFL15" s="87"/>
      <c r="FFP15" s="87"/>
      <c r="FFT15" s="87"/>
      <c r="FFX15" s="87"/>
      <c r="FGB15" s="87"/>
      <c r="FGF15" s="87"/>
      <c r="FGJ15" s="87"/>
      <c r="FGN15" s="87"/>
      <c r="FGR15" s="87"/>
      <c r="FGV15" s="87"/>
      <c r="FGZ15" s="87"/>
      <c r="FHD15" s="87"/>
      <c r="FHH15" s="87"/>
      <c r="FHL15" s="87"/>
      <c r="FHP15" s="87"/>
      <c r="FHT15" s="87"/>
      <c r="FHX15" s="87"/>
      <c r="FIB15" s="87"/>
      <c r="FIF15" s="87"/>
      <c r="FIJ15" s="87"/>
      <c r="FIN15" s="87"/>
      <c r="FIR15" s="87"/>
      <c r="FIV15" s="87"/>
      <c r="FIZ15" s="87"/>
      <c r="FJD15" s="87"/>
      <c r="FJH15" s="87"/>
      <c r="FJL15" s="87"/>
      <c r="FJP15" s="87"/>
      <c r="FJT15" s="87"/>
      <c r="FJX15" s="87"/>
      <c r="FKB15" s="87"/>
      <c r="FKF15" s="87"/>
      <c r="FKJ15" s="87"/>
      <c r="FKN15" s="87"/>
      <c r="FKR15" s="87"/>
      <c r="FKV15" s="87"/>
      <c r="FKZ15" s="87"/>
      <c r="FLD15" s="87"/>
      <c r="FLH15" s="87"/>
      <c r="FLL15" s="87"/>
      <c r="FLP15" s="87"/>
      <c r="FLT15" s="87"/>
      <c r="FLX15" s="87"/>
      <c r="FMB15" s="87"/>
      <c r="FMF15" s="87"/>
      <c r="FMJ15" s="87"/>
      <c r="FMN15" s="87"/>
      <c r="FMR15" s="87"/>
      <c r="FMV15" s="87"/>
      <c r="FMZ15" s="87"/>
      <c r="FND15" s="87"/>
      <c r="FNH15" s="87"/>
      <c r="FNL15" s="87"/>
      <c r="FNP15" s="87"/>
      <c r="FNT15" s="87"/>
      <c r="FNX15" s="87"/>
      <c r="FOB15" s="87"/>
      <c r="FOF15" s="87"/>
      <c r="FOJ15" s="87"/>
      <c r="FON15" s="87"/>
      <c r="FOR15" s="87"/>
      <c r="FOV15" s="87"/>
      <c r="FOZ15" s="87"/>
      <c r="FPD15" s="87"/>
      <c r="FPH15" s="87"/>
      <c r="FPL15" s="87"/>
      <c r="FPP15" s="87"/>
      <c r="FPT15" s="87"/>
      <c r="FPX15" s="87"/>
      <c r="FQB15" s="87"/>
      <c r="FQF15" s="87"/>
      <c r="FQJ15" s="87"/>
      <c r="FQN15" s="87"/>
      <c r="FQR15" s="87"/>
      <c r="FQV15" s="87"/>
      <c r="FQZ15" s="87"/>
      <c r="FRD15" s="87"/>
      <c r="FRH15" s="87"/>
      <c r="FRL15" s="87"/>
      <c r="FRP15" s="87"/>
      <c r="FRT15" s="87"/>
      <c r="FRX15" s="87"/>
      <c r="FSB15" s="87"/>
      <c r="FSF15" s="87"/>
      <c r="FSJ15" s="87"/>
      <c r="FSN15" s="87"/>
      <c r="FSR15" s="87"/>
      <c r="FSV15" s="87"/>
      <c r="FSZ15" s="87"/>
      <c r="FTD15" s="87"/>
      <c r="FTH15" s="87"/>
      <c r="FTL15" s="87"/>
      <c r="FTP15" s="87"/>
      <c r="FTT15" s="87"/>
      <c r="FTX15" s="87"/>
      <c r="FUB15" s="87"/>
      <c r="FUF15" s="87"/>
      <c r="FUJ15" s="87"/>
      <c r="FUN15" s="87"/>
      <c r="FUR15" s="87"/>
      <c r="FUV15" s="87"/>
      <c r="FUZ15" s="87"/>
      <c r="FVD15" s="87"/>
      <c r="FVH15" s="87"/>
      <c r="FVL15" s="87"/>
      <c r="FVP15" s="87"/>
      <c r="FVT15" s="87"/>
      <c r="FVX15" s="87"/>
      <c r="FWB15" s="87"/>
      <c r="FWF15" s="87"/>
      <c r="FWJ15" s="87"/>
      <c r="FWN15" s="87"/>
      <c r="FWR15" s="87"/>
      <c r="FWV15" s="87"/>
      <c r="FWZ15" s="87"/>
      <c r="FXD15" s="87"/>
      <c r="FXH15" s="87"/>
      <c r="FXL15" s="87"/>
      <c r="FXP15" s="87"/>
      <c r="FXT15" s="87"/>
      <c r="FXX15" s="87"/>
      <c r="FYB15" s="87"/>
      <c r="FYF15" s="87"/>
      <c r="FYJ15" s="87"/>
      <c r="FYN15" s="87"/>
      <c r="FYR15" s="87"/>
      <c r="FYV15" s="87"/>
      <c r="FYZ15" s="87"/>
      <c r="FZD15" s="87"/>
      <c r="FZH15" s="87"/>
      <c r="FZL15" s="87"/>
      <c r="FZP15" s="87"/>
      <c r="FZT15" s="87"/>
      <c r="FZX15" s="87"/>
      <c r="GAB15" s="87"/>
      <c r="GAF15" s="87"/>
      <c r="GAJ15" s="87"/>
      <c r="GAN15" s="87"/>
      <c r="GAR15" s="87"/>
      <c r="GAV15" s="87"/>
      <c r="GAZ15" s="87"/>
      <c r="GBD15" s="87"/>
      <c r="GBH15" s="87"/>
      <c r="GBL15" s="87"/>
      <c r="GBP15" s="87"/>
      <c r="GBT15" s="87"/>
      <c r="GBX15" s="87"/>
      <c r="GCB15" s="87"/>
      <c r="GCF15" s="87"/>
      <c r="GCJ15" s="87"/>
      <c r="GCN15" s="87"/>
      <c r="GCR15" s="87"/>
      <c r="GCV15" s="87"/>
      <c r="GCZ15" s="87"/>
      <c r="GDD15" s="87"/>
      <c r="GDH15" s="87"/>
      <c r="GDL15" s="87"/>
      <c r="GDP15" s="87"/>
      <c r="GDT15" s="87"/>
      <c r="GDX15" s="87"/>
      <c r="GEB15" s="87"/>
      <c r="GEF15" s="87"/>
      <c r="GEJ15" s="87"/>
      <c r="GEN15" s="87"/>
      <c r="GER15" s="87"/>
      <c r="GEV15" s="87"/>
      <c r="GEZ15" s="87"/>
      <c r="GFD15" s="87"/>
      <c r="GFH15" s="87"/>
      <c r="GFL15" s="87"/>
      <c r="GFP15" s="87"/>
      <c r="GFT15" s="87"/>
      <c r="GFX15" s="87"/>
      <c r="GGB15" s="87"/>
      <c r="GGF15" s="87"/>
      <c r="GGJ15" s="87"/>
      <c r="GGN15" s="87"/>
      <c r="GGR15" s="87"/>
      <c r="GGV15" s="87"/>
      <c r="GGZ15" s="87"/>
      <c r="GHD15" s="87"/>
      <c r="GHH15" s="87"/>
      <c r="GHL15" s="87"/>
      <c r="GHP15" s="87"/>
      <c r="GHT15" s="87"/>
      <c r="GHX15" s="87"/>
      <c r="GIB15" s="87"/>
      <c r="GIF15" s="87"/>
      <c r="GIJ15" s="87"/>
      <c r="GIN15" s="87"/>
      <c r="GIR15" s="87"/>
      <c r="GIV15" s="87"/>
      <c r="GIZ15" s="87"/>
      <c r="GJD15" s="87"/>
      <c r="GJH15" s="87"/>
      <c r="GJL15" s="87"/>
      <c r="GJP15" s="87"/>
      <c r="GJT15" s="87"/>
      <c r="GJX15" s="87"/>
      <c r="GKB15" s="87"/>
      <c r="GKF15" s="87"/>
      <c r="GKJ15" s="87"/>
      <c r="GKN15" s="87"/>
      <c r="GKR15" s="87"/>
      <c r="GKV15" s="87"/>
      <c r="GKZ15" s="87"/>
      <c r="GLD15" s="87"/>
      <c r="GLH15" s="87"/>
      <c r="GLL15" s="87"/>
      <c r="GLP15" s="87"/>
      <c r="GLT15" s="87"/>
      <c r="GLX15" s="87"/>
      <c r="GMB15" s="87"/>
      <c r="GMF15" s="87"/>
      <c r="GMJ15" s="87"/>
      <c r="GMN15" s="87"/>
      <c r="GMR15" s="87"/>
      <c r="GMV15" s="87"/>
      <c r="GMZ15" s="87"/>
      <c r="GND15" s="87"/>
      <c r="GNH15" s="87"/>
      <c r="GNL15" s="87"/>
      <c r="GNP15" s="87"/>
      <c r="GNT15" s="87"/>
      <c r="GNX15" s="87"/>
      <c r="GOB15" s="87"/>
      <c r="GOF15" s="87"/>
      <c r="GOJ15" s="87"/>
      <c r="GON15" s="87"/>
      <c r="GOR15" s="87"/>
      <c r="GOV15" s="87"/>
      <c r="GOZ15" s="87"/>
      <c r="GPD15" s="87"/>
      <c r="GPH15" s="87"/>
      <c r="GPL15" s="87"/>
      <c r="GPP15" s="87"/>
      <c r="GPT15" s="87"/>
      <c r="GPX15" s="87"/>
      <c r="GQB15" s="87"/>
      <c r="GQF15" s="87"/>
      <c r="GQJ15" s="87"/>
      <c r="GQN15" s="87"/>
      <c r="GQR15" s="87"/>
      <c r="GQV15" s="87"/>
      <c r="GQZ15" s="87"/>
      <c r="GRD15" s="87"/>
      <c r="GRH15" s="87"/>
      <c r="GRL15" s="87"/>
      <c r="GRP15" s="87"/>
      <c r="GRT15" s="87"/>
      <c r="GRX15" s="87"/>
      <c r="GSB15" s="87"/>
      <c r="GSF15" s="87"/>
      <c r="GSJ15" s="87"/>
      <c r="GSN15" s="87"/>
      <c r="GSR15" s="87"/>
      <c r="GSV15" s="87"/>
      <c r="GSZ15" s="87"/>
      <c r="GTD15" s="87"/>
      <c r="GTH15" s="87"/>
      <c r="GTL15" s="87"/>
      <c r="GTP15" s="87"/>
      <c r="GTT15" s="87"/>
      <c r="GTX15" s="87"/>
      <c r="GUB15" s="87"/>
      <c r="GUF15" s="87"/>
      <c r="GUJ15" s="87"/>
      <c r="GUN15" s="87"/>
      <c r="GUR15" s="87"/>
      <c r="GUV15" s="87"/>
      <c r="GUZ15" s="87"/>
      <c r="GVD15" s="87"/>
      <c r="GVH15" s="87"/>
      <c r="GVL15" s="87"/>
      <c r="GVP15" s="87"/>
      <c r="GVT15" s="87"/>
      <c r="GVX15" s="87"/>
      <c r="GWB15" s="87"/>
      <c r="GWF15" s="87"/>
      <c r="GWJ15" s="87"/>
      <c r="GWN15" s="87"/>
      <c r="GWR15" s="87"/>
      <c r="GWV15" s="87"/>
      <c r="GWZ15" s="87"/>
      <c r="GXD15" s="87"/>
      <c r="GXH15" s="87"/>
      <c r="GXL15" s="87"/>
      <c r="GXP15" s="87"/>
      <c r="GXT15" s="87"/>
      <c r="GXX15" s="87"/>
      <c r="GYB15" s="87"/>
      <c r="GYF15" s="87"/>
      <c r="GYJ15" s="87"/>
      <c r="GYN15" s="87"/>
      <c r="GYR15" s="87"/>
      <c r="GYV15" s="87"/>
      <c r="GYZ15" s="87"/>
      <c r="GZD15" s="87"/>
      <c r="GZH15" s="87"/>
      <c r="GZL15" s="87"/>
      <c r="GZP15" s="87"/>
      <c r="GZT15" s="87"/>
      <c r="GZX15" s="87"/>
      <c r="HAB15" s="87"/>
      <c r="HAF15" s="87"/>
      <c r="HAJ15" s="87"/>
      <c r="HAN15" s="87"/>
      <c r="HAR15" s="87"/>
      <c r="HAV15" s="87"/>
      <c r="HAZ15" s="87"/>
      <c r="HBD15" s="87"/>
      <c r="HBH15" s="87"/>
      <c r="HBL15" s="87"/>
      <c r="HBP15" s="87"/>
      <c r="HBT15" s="87"/>
      <c r="HBX15" s="87"/>
      <c r="HCB15" s="87"/>
      <c r="HCF15" s="87"/>
      <c r="HCJ15" s="87"/>
      <c r="HCN15" s="87"/>
      <c r="HCR15" s="87"/>
      <c r="HCV15" s="87"/>
      <c r="HCZ15" s="87"/>
      <c r="HDD15" s="87"/>
      <c r="HDH15" s="87"/>
      <c r="HDL15" s="87"/>
      <c r="HDP15" s="87"/>
      <c r="HDT15" s="87"/>
      <c r="HDX15" s="87"/>
      <c r="HEB15" s="87"/>
      <c r="HEF15" s="87"/>
      <c r="HEJ15" s="87"/>
      <c r="HEN15" s="87"/>
      <c r="HER15" s="87"/>
      <c r="HEV15" s="87"/>
      <c r="HEZ15" s="87"/>
      <c r="HFD15" s="87"/>
      <c r="HFH15" s="87"/>
      <c r="HFL15" s="87"/>
      <c r="HFP15" s="87"/>
      <c r="HFT15" s="87"/>
      <c r="HFX15" s="87"/>
      <c r="HGB15" s="87"/>
      <c r="HGF15" s="87"/>
      <c r="HGJ15" s="87"/>
      <c r="HGN15" s="87"/>
      <c r="HGR15" s="87"/>
      <c r="HGV15" s="87"/>
      <c r="HGZ15" s="87"/>
      <c r="HHD15" s="87"/>
      <c r="HHH15" s="87"/>
      <c r="HHL15" s="87"/>
      <c r="HHP15" s="87"/>
      <c r="HHT15" s="87"/>
      <c r="HHX15" s="87"/>
      <c r="HIB15" s="87"/>
      <c r="HIF15" s="87"/>
      <c r="HIJ15" s="87"/>
      <c r="HIN15" s="87"/>
      <c r="HIR15" s="87"/>
      <c r="HIV15" s="87"/>
      <c r="HIZ15" s="87"/>
      <c r="HJD15" s="87"/>
      <c r="HJH15" s="87"/>
      <c r="HJL15" s="87"/>
      <c r="HJP15" s="87"/>
      <c r="HJT15" s="87"/>
      <c r="HJX15" s="87"/>
      <c r="HKB15" s="87"/>
      <c r="HKF15" s="87"/>
      <c r="HKJ15" s="87"/>
      <c r="HKN15" s="87"/>
      <c r="HKR15" s="87"/>
      <c r="HKV15" s="87"/>
      <c r="HKZ15" s="87"/>
      <c r="HLD15" s="87"/>
      <c r="HLH15" s="87"/>
      <c r="HLL15" s="87"/>
      <c r="HLP15" s="87"/>
      <c r="HLT15" s="87"/>
      <c r="HLX15" s="87"/>
      <c r="HMB15" s="87"/>
      <c r="HMF15" s="87"/>
      <c r="HMJ15" s="87"/>
      <c r="HMN15" s="87"/>
      <c r="HMR15" s="87"/>
      <c r="HMV15" s="87"/>
      <c r="HMZ15" s="87"/>
      <c r="HND15" s="87"/>
      <c r="HNH15" s="87"/>
      <c r="HNL15" s="87"/>
      <c r="HNP15" s="87"/>
      <c r="HNT15" s="87"/>
      <c r="HNX15" s="87"/>
      <c r="HOB15" s="87"/>
      <c r="HOF15" s="87"/>
      <c r="HOJ15" s="87"/>
      <c r="HON15" s="87"/>
      <c r="HOR15" s="87"/>
      <c r="HOV15" s="87"/>
      <c r="HOZ15" s="87"/>
      <c r="HPD15" s="87"/>
      <c r="HPH15" s="87"/>
      <c r="HPL15" s="87"/>
      <c r="HPP15" s="87"/>
      <c r="HPT15" s="87"/>
      <c r="HPX15" s="87"/>
      <c r="HQB15" s="87"/>
      <c r="HQF15" s="87"/>
      <c r="HQJ15" s="87"/>
      <c r="HQN15" s="87"/>
      <c r="HQR15" s="87"/>
      <c r="HQV15" s="87"/>
      <c r="HQZ15" s="87"/>
      <c r="HRD15" s="87"/>
      <c r="HRH15" s="87"/>
      <c r="HRL15" s="87"/>
      <c r="HRP15" s="87"/>
      <c r="HRT15" s="87"/>
      <c r="HRX15" s="87"/>
      <c r="HSB15" s="87"/>
      <c r="HSF15" s="87"/>
      <c r="HSJ15" s="87"/>
      <c r="HSN15" s="87"/>
      <c r="HSR15" s="87"/>
      <c r="HSV15" s="87"/>
      <c r="HSZ15" s="87"/>
      <c r="HTD15" s="87"/>
      <c r="HTH15" s="87"/>
      <c r="HTL15" s="87"/>
      <c r="HTP15" s="87"/>
      <c r="HTT15" s="87"/>
      <c r="HTX15" s="87"/>
      <c r="HUB15" s="87"/>
      <c r="HUF15" s="87"/>
      <c r="HUJ15" s="87"/>
      <c r="HUN15" s="87"/>
      <c r="HUR15" s="87"/>
      <c r="HUV15" s="87"/>
      <c r="HUZ15" s="87"/>
      <c r="HVD15" s="87"/>
      <c r="HVH15" s="87"/>
      <c r="HVL15" s="87"/>
      <c r="HVP15" s="87"/>
      <c r="HVT15" s="87"/>
      <c r="HVX15" s="87"/>
      <c r="HWB15" s="87"/>
      <c r="HWF15" s="87"/>
      <c r="HWJ15" s="87"/>
      <c r="HWN15" s="87"/>
      <c r="HWR15" s="87"/>
      <c r="HWV15" s="87"/>
      <c r="HWZ15" s="87"/>
      <c r="HXD15" s="87"/>
      <c r="HXH15" s="87"/>
      <c r="HXL15" s="87"/>
      <c r="HXP15" s="87"/>
      <c r="HXT15" s="87"/>
      <c r="HXX15" s="87"/>
      <c r="HYB15" s="87"/>
      <c r="HYF15" s="87"/>
      <c r="HYJ15" s="87"/>
      <c r="HYN15" s="87"/>
      <c r="HYR15" s="87"/>
      <c r="HYV15" s="87"/>
      <c r="HYZ15" s="87"/>
      <c r="HZD15" s="87"/>
      <c r="HZH15" s="87"/>
      <c r="HZL15" s="87"/>
      <c r="HZP15" s="87"/>
      <c r="HZT15" s="87"/>
      <c r="HZX15" s="87"/>
      <c r="IAB15" s="87"/>
      <c r="IAF15" s="87"/>
      <c r="IAJ15" s="87"/>
      <c r="IAN15" s="87"/>
      <c r="IAR15" s="87"/>
      <c r="IAV15" s="87"/>
      <c r="IAZ15" s="87"/>
      <c r="IBD15" s="87"/>
      <c r="IBH15" s="87"/>
      <c r="IBL15" s="87"/>
      <c r="IBP15" s="87"/>
      <c r="IBT15" s="87"/>
      <c r="IBX15" s="87"/>
      <c r="ICB15" s="87"/>
      <c r="ICF15" s="87"/>
      <c r="ICJ15" s="87"/>
      <c r="ICN15" s="87"/>
      <c r="ICR15" s="87"/>
      <c r="ICV15" s="87"/>
      <c r="ICZ15" s="87"/>
      <c r="IDD15" s="87"/>
      <c r="IDH15" s="87"/>
      <c r="IDL15" s="87"/>
      <c r="IDP15" s="87"/>
      <c r="IDT15" s="87"/>
      <c r="IDX15" s="87"/>
      <c r="IEB15" s="87"/>
      <c r="IEF15" s="87"/>
      <c r="IEJ15" s="87"/>
      <c r="IEN15" s="87"/>
      <c r="IER15" s="87"/>
      <c r="IEV15" s="87"/>
      <c r="IEZ15" s="87"/>
      <c r="IFD15" s="87"/>
      <c r="IFH15" s="87"/>
      <c r="IFL15" s="87"/>
      <c r="IFP15" s="87"/>
      <c r="IFT15" s="87"/>
      <c r="IFX15" s="87"/>
      <c r="IGB15" s="87"/>
      <c r="IGF15" s="87"/>
      <c r="IGJ15" s="87"/>
      <c r="IGN15" s="87"/>
      <c r="IGR15" s="87"/>
      <c r="IGV15" s="87"/>
      <c r="IGZ15" s="87"/>
      <c r="IHD15" s="87"/>
      <c r="IHH15" s="87"/>
      <c r="IHL15" s="87"/>
      <c r="IHP15" s="87"/>
      <c r="IHT15" s="87"/>
      <c r="IHX15" s="87"/>
      <c r="IIB15" s="87"/>
      <c r="IIF15" s="87"/>
      <c r="IIJ15" s="87"/>
      <c r="IIN15" s="87"/>
      <c r="IIR15" s="87"/>
      <c r="IIV15" s="87"/>
      <c r="IIZ15" s="87"/>
      <c r="IJD15" s="87"/>
      <c r="IJH15" s="87"/>
      <c r="IJL15" s="87"/>
      <c r="IJP15" s="87"/>
      <c r="IJT15" s="87"/>
      <c r="IJX15" s="87"/>
      <c r="IKB15" s="87"/>
      <c r="IKF15" s="87"/>
      <c r="IKJ15" s="87"/>
      <c r="IKN15" s="87"/>
      <c r="IKR15" s="87"/>
      <c r="IKV15" s="87"/>
      <c r="IKZ15" s="87"/>
      <c r="ILD15" s="87"/>
      <c r="ILH15" s="87"/>
      <c r="ILL15" s="87"/>
      <c r="ILP15" s="87"/>
      <c r="ILT15" s="87"/>
      <c r="ILX15" s="87"/>
      <c r="IMB15" s="87"/>
      <c r="IMF15" s="87"/>
      <c r="IMJ15" s="87"/>
      <c r="IMN15" s="87"/>
      <c r="IMR15" s="87"/>
      <c r="IMV15" s="87"/>
      <c r="IMZ15" s="87"/>
      <c r="IND15" s="87"/>
      <c r="INH15" s="87"/>
      <c r="INL15" s="87"/>
      <c r="INP15" s="87"/>
      <c r="INT15" s="87"/>
      <c r="INX15" s="87"/>
      <c r="IOB15" s="87"/>
      <c r="IOF15" s="87"/>
      <c r="IOJ15" s="87"/>
      <c r="ION15" s="87"/>
      <c r="IOR15" s="87"/>
      <c r="IOV15" s="87"/>
      <c r="IOZ15" s="87"/>
      <c r="IPD15" s="87"/>
      <c r="IPH15" s="87"/>
      <c r="IPL15" s="87"/>
      <c r="IPP15" s="87"/>
      <c r="IPT15" s="87"/>
      <c r="IPX15" s="87"/>
      <c r="IQB15" s="87"/>
      <c r="IQF15" s="87"/>
      <c r="IQJ15" s="87"/>
      <c r="IQN15" s="87"/>
      <c r="IQR15" s="87"/>
      <c r="IQV15" s="87"/>
      <c r="IQZ15" s="87"/>
      <c r="IRD15" s="87"/>
      <c r="IRH15" s="87"/>
      <c r="IRL15" s="87"/>
      <c r="IRP15" s="87"/>
      <c r="IRT15" s="87"/>
      <c r="IRX15" s="87"/>
      <c r="ISB15" s="87"/>
      <c r="ISF15" s="87"/>
      <c r="ISJ15" s="87"/>
      <c r="ISN15" s="87"/>
      <c r="ISR15" s="87"/>
      <c r="ISV15" s="87"/>
      <c r="ISZ15" s="87"/>
      <c r="ITD15" s="87"/>
      <c r="ITH15" s="87"/>
      <c r="ITL15" s="87"/>
      <c r="ITP15" s="87"/>
      <c r="ITT15" s="87"/>
      <c r="ITX15" s="87"/>
      <c r="IUB15" s="87"/>
      <c r="IUF15" s="87"/>
      <c r="IUJ15" s="87"/>
      <c r="IUN15" s="87"/>
      <c r="IUR15" s="87"/>
      <c r="IUV15" s="87"/>
      <c r="IUZ15" s="87"/>
      <c r="IVD15" s="87"/>
      <c r="IVH15" s="87"/>
      <c r="IVL15" s="87"/>
      <c r="IVP15" s="87"/>
      <c r="IVT15" s="87"/>
      <c r="IVX15" s="87"/>
      <c r="IWB15" s="87"/>
      <c r="IWF15" s="87"/>
      <c r="IWJ15" s="87"/>
      <c r="IWN15" s="87"/>
      <c r="IWR15" s="87"/>
      <c r="IWV15" s="87"/>
      <c r="IWZ15" s="87"/>
      <c r="IXD15" s="87"/>
      <c r="IXH15" s="87"/>
      <c r="IXL15" s="87"/>
      <c r="IXP15" s="87"/>
      <c r="IXT15" s="87"/>
      <c r="IXX15" s="87"/>
      <c r="IYB15" s="87"/>
      <c r="IYF15" s="87"/>
      <c r="IYJ15" s="87"/>
      <c r="IYN15" s="87"/>
      <c r="IYR15" s="87"/>
      <c r="IYV15" s="87"/>
      <c r="IYZ15" s="87"/>
      <c r="IZD15" s="87"/>
      <c r="IZH15" s="87"/>
      <c r="IZL15" s="87"/>
      <c r="IZP15" s="87"/>
      <c r="IZT15" s="87"/>
      <c r="IZX15" s="87"/>
      <c r="JAB15" s="87"/>
      <c r="JAF15" s="87"/>
      <c r="JAJ15" s="87"/>
      <c r="JAN15" s="87"/>
      <c r="JAR15" s="87"/>
      <c r="JAV15" s="87"/>
      <c r="JAZ15" s="87"/>
      <c r="JBD15" s="87"/>
      <c r="JBH15" s="87"/>
      <c r="JBL15" s="87"/>
      <c r="JBP15" s="87"/>
      <c r="JBT15" s="87"/>
      <c r="JBX15" s="87"/>
      <c r="JCB15" s="87"/>
      <c r="JCF15" s="87"/>
      <c r="JCJ15" s="87"/>
      <c r="JCN15" s="87"/>
      <c r="JCR15" s="87"/>
      <c r="JCV15" s="87"/>
      <c r="JCZ15" s="87"/>
      <c r="JDD15" s="87"/>
      <c r="JDH15" s="87"/>
      <c r="JDL15" s="87"/>
      <c r="JDP15" s="87"/>
      <c r="JDT15" s="87"/>
      <c r="JDX15" s="87"/>
      <c r="JEB15" s="87"/>
      <c r="JEF15" s="87"/>
      <c r="JEJ15" s="87"/>
      <c r="JEN15" s="87"/>
      <c r="JER15" s="87"/>
      <c r="JEV15" s="87"/>
      <c r="JEZ15" s="87"/>
      <c r="JFD15" s="87"/>
      <c r="JFH15" s="87"/>
      <c r="JFL15" s="87"/>
      <c r="JFP15" s="87"/>
      <c r="JFT15" s="87"/>
      <c r="JFX15" s="87"/>
      <c r="JGB15" s="87"/>
      <c r="JGF15" s="87"/>
      <c r="JGJ15" s="87"/>
      <c r="JGN15" s="87"/>
      <c r="JGR15" s="87"/>
      <c r="JGV15" s="87"/>
      <c r="JGZ15" s="87"/>
      <c r="JHD15" s="87"/>
      <c r="JHH15" s="87"/>
      <c r="JHL15" s="87"/>
      <c r="JHP15" s="87"/>
      <c r="JHT15" s="87"/>
      <c r="JHX15" s="87"/>
      <c r="JIB15" s="87"/>
      <c r="JIF15" s="87"/>
      <c r="JIJ15" s="87"/>
      <c r="JIN15" s="87"/>
      <c r="JIR15" s="87"/>
      <c r="JIV15" s="87"/>
      <c r="JIZ15" s="87"/>
      <c r="JJD15" s="87"/>
      <c r="JJH15" s="87"/>
      <c r="JJL15" s="87"/>
      <c r="JJP15" s="87"/>
      <c r="JJT15" s="87"/>
      <c r="JJX15" s="87"/>
      <c r="JKB15" s="87"/>
      <c r="JKF15" s="87"/>
      <c r="JKJ15" s="87"/>
      <c r="JKN15" s="87"/>
      <c r="JKR15" s="87"/>
      <c r="JKV15" s="87"/>
      <c r="JKZ15" s="87"/>
      <c r="JLD15" s="87"/>
      <c r="JLH15" s="87"/>
      <c r="JLL15" s="87"/>
      <c r="JLP15" s="87"/>
      <c r="JLT15" s="87"/>
      <c r="JLX15" s="87"/>
      <c r="JMB15" s="87"/>
      <c r="JMF15" s="87"/>
      <c r="JMJ15" s="87"/>
      <c r="JMN15" s="87"/>
      <c r="JMR15" s="87"/>
      <c r="JMV15" s="87"/>
      <c r="JMZ15" s="87"/>
      <c r="JND15" s="87"/>
      <c r="JNH15" s="87"/>
      <c r="JNL15" s="87"/>
      <c r="JNP15" s="87"/>
      <c r="JNT15" s="87"/>
      <c r="JNX15" s="87"/>
      <c r="JOB15" s="87"/>
      <c r="JOF15" s="87"/>
      <c r="JOJ15" s="87"/>
      <c r="JON15" s="87"/>
      <c r="JOR15" s="87"/>
      <c r="JOV15" s="87"/>
      <c r="JOZ15" s="87"/>
      <c r="JPD15" s="87"/>
      <c r="JPH15" s="87"/>
      <c r="JPL15" s="87"/>
      <c r="JPP15" s="87"/>
      <c r="JPT15" s="87"/>
      <c r="JPX15" s="87"/>
      <c r="JQB15" s="87"/>
      <c r="JQF15" s="87"/>
      <c r="JQJ15" s="87"/>
      <c r="JQN15" s="87"/>
      <c r="JQR15" s="87"/>
      <c r="JQV15" s="87"/>
      <c r="JQZ15" s="87"/>
      <c r="JRD15" s="87"/>
      <c r="JRH15" s="87"/>
      <c r="JRL15" s="87"/>
      <c r="JRP15" s="87"/>
      <c r="JRT15" s="87"/>
      <c r="JRX15" s="87"/>
      <c r="JSB15" s="87"/>
      <c r="JSF15" s="87"/>
      <c r="JSJ15" s="87"/>
      <c r="JSN15" s="87"/>
      <c r="JSR15" s="87"/>
      <c r="JSV15" s="87"/>
      <c r="JSZ15" s="87"/>
      <c r="JTD15" s="87"/>
      <c r="JTH15" s="87"/>
      <c r="JTL15" s="87"/>
      <c r="JTP15" s="87"/>
      <c r="JTT15" s="87"/>
      <c r="JTX15" s="87"/>
      <c r="JUB15" s="87"/>
      <c r="JUF15" s="87"/>
      <c r="JUJ15" s="87"/>
      <c r="JUN15" s="87"/>
      <c r="JUR15" s="87"/>
      <c r="JUV15" s="87"/>
      <c r="JUZ15" s="87"/>
      <c r="JVD15" s="87"/>
      <c r="JVH15" s="87"/>
      <c r="JVL15" s="87"/>
      <c r="JVP15" s="87"/>
      <c r="JVT15" s="87"/>
      <c r="JVX15" s="87"/>
      <c r="JWB15" s="87"/>
      <c r="JWF15" s="87"/>
      <c r="JWJ15" s="87"/>
      <c r="JWN15" s="87"/>
      <c r="JWR15" s="87"/>
      <c r="JWV15" s="87"/>
      <c r="JWZ15" s="87"/>
      <c r="JXD15" s="87"/>
      <c r="JXH15" s="87"/>
      <c r="JXL15" s="87"/>
      <c r="JXP15" s="87"/>
      <c r="JXT15" s="87"/>
      <c r="JXX15" s="87"/>
      <c r="JYB15" s="87"/>
      <c r="JYF15" s="87"/>
      <c r="JYJ15" s="87"/>
      <c r="JYN15" s="87"/>
      <c r="JYR15" s="87"/>
      <c r="JYV15" s="87"/>
      <c r="JYZ15" s="87"/>
      <c r="JZD15" s="87"/>
      <c r="JZH15" s="87"/>
      <c r="JZL15" s="87"/>
      <c r="JZP15" s="87"/>
      <c r="JZT15" s="87"/>
      <c r="JZX15" s="87"/>
      <c r="KAB15" s="87"/>
      <c r="KAF15" s="87"/>
      <c r="KAJ15" s="87"/>
      <c r="KAN15" s="87"/>
      <c r="KAR15" s="87"/>
      <c r="KAV15" s="87"/>
      <c r="KAZ15" s="87"/>
      <c r="KBD15" s="87"/>
      <c r="KBH15" s="87"/>
      <c r="KBL15" s="87"/>
      <c r="KBP15" s="87"/>
      <c r="KBT15" s="87"/>
      <c r="KBX15" s="87"/>
      <c r="KCB15" s="87"/>
      <c r="KCF15" s="87"/>
      <c r="KCJ15" s="87"/>
      <c r="KCN15" s="87"/>
      <c r="KCR15" s="87"/>
      <c r="KCV15" s="87"/>
      <c r="KCZ15" s="87"/>
      <c r="KDD15" s="87"/>
      <c r="KDH15" s="87"/>
      <c r="KDL15" s="87"/>
      <c r="KDP15" s="87"/>
      <c r="KDT15" s="87"/>
      <c r="KDX15" s="87"/>
      <c r="KEB15" s="87"/>
      <c r="KEF15" s="87"/>
      <c r="KEJ15" s="87"/>
      <c r="KEN15" s="87"/>
      <c r="KER15" s="87"/>
      <c r="KEV15" s="87"/>
      <c r="KEZ15" s="87"/>
      <c r="KFD15" s="87"/>
      <c r="KFH15" s="87"/>
      <c r="KFL15" s="87"/>
      <c r="KFP15" s="87"/>
      <c r="KFT15" s="87"/>
      <c r="KFX15" s="87"/>
      <c r="KGB15" s="87"/>
      <c r="KGF15" s="87"/>
      <c r="KGJ15" s="87"/>
      <c r="KGN15" s="87"/>
      <c r="KGR15" s="87"/>
      <c r="KGV15" s="87"/>
      <c r="KGZ15" s="87"/>
      <c r="KHD15" s="87"/>
      <c r="KHH15" s="87"/>
      <c r="KHL15" s="87"/>
      <c r="KHP15" s="87"/>
      <c r="KHT15" s="87"/>
      <c r="KHX15" s="87"/>
      <c r="KIB15" s="87"/>
      <c r="KIF15" s="87"/>
      <c r="KIJ15" s="87"/>
      <c r="KIN15" s="87"/>
      <c r="KIR15" s="87"/>
      <c r="KIV15" s="87"/>
      <c r="KIZ15" s="87"/>
      <c r="KJD15" s="87"/>
      <c r="KJH15" s="87"/>
      <c r="KJL15" s="87"/>
      <c r="KJP15" s="87"/>
      <c r="KJT15" s="87"/>
      <c r="KJX15" s="87"/>
      <c r="KKB15" s="87"/>
      <c r="KKF15" s="87"/>
      <c r="KKJ15" s="87"/>
      <c r="KKN15" s="87"/>
      <c r="KKR15" s="87"/>
      <c r="KKV15" s="87"/>
      <c r="KKZ15" s="87"/>
      <c r="KLD15" s="87"/>
      <c r="KLH15" s="87"/>
      <c r="KLL15" s="87"/>
      <c r="KLP15" s="87"/>
      <c r="KLT15" s="87"/>
      <c r="KLX15" s="87"/>
      <c r="KMB15" s="87"/>
      <c r="KMF15" s="87"/>
      <c r="KMJ15" s="87"/>
      <c r="KMN15" s="87"/>
      <c r="KMR15" s="87"/>
      <c r="KMV15" s="87"/>
      <c r="KMZ15" s="87"/>
      <c r="KND15" s="87"/>
      <c r="KNH15" s="87"/>
      <c r="KNL15" s="87"/>
      <c r="KNP15" s="87"/>
      <c r="KNT15" s="87"/>
      <c r="KNX15" s="87"/>
      <c r="KOB15" s="87"/>
      <c r="KOF15" s="87"/>
      <c r="KOJ15" s="87"/>
      <c r="KON15" s="87"/>
      <c r="KOR15" s="87"/>
      <c r="KOV15" s="87"/>
      <c r="KOZ15" s="87"/>
      <c r="KPD15" s="87"/>
      <c r="KPH15" s="87"/>
      <c r="KPL15" s="87"/>
      <c r="KPP15" s="87"/>
      <c r="KPT15" s="87"/>
      <c r="KPX15" s="87"/>
      <c r="KQB15" s="87"/>
      <c r="KQF15" s="87"/>
      <c r="KQJ15" s="87"/>
      <c r="KQN15" s="87"/>
      <c r="KQR15" s="87"/>
      <c r="KQV15" s="87"/>
      <c r="KQZ15" s="87"/>
      <c r="KRD15" s="87"/>
      <c r="KRH15" s="87"/>
      <c r="KRL15" s="87"/>
      <c r="KRP15" s="87"/>
      <c r="KRT15" s="87"/>
      <c r="KRX15" s="87"/>
      <c r="KSB15" s="87"/>
      <c r="KSF15" s="87"/>
      <c r="KSJ15" s="87"/>
      <c r="KSN15" s="87"/>
      <c r="KSR15" s="87"/>
      <c r="KSV15" s="87"/>
      <c r="KSZ15" s="87"/>
      <c r="KTD15" s="87"/>
      <c r="KTH15" s="87"/>
      <c r="KTL15" s="87"/>
      <c r="KTP15" s="87"/>
      <c r="KTT15" s="87"/>
      <c r="KTX15" s="87"/>
      <c r="KUB15" s="87"/>
      <c r="KUF15" s="87"/>
      <c r="KUJ15" s="87"/>
      <c r="KUN15" s="87"/>
      <c r="KUR15" s="87"/>
      <c r="KUV15" s="87"/>
      <c r="KUZ15" s="87"/>
      <c r="KVD15" s="87"/>
      <c r="KVH15" s="87"/>
      <c r="KVL15" s="87"/>
      <c r="KVP15" s="87"/>
      <c r="KVT15" s="87"/>
      <c r="KVX15" s="87"/>
      <c r="KWB15" s="87"/>
      <c r="KWF15" s="87"/>
      <c r="KWJ15" s="87"/>
      <c r="KWN15" s="87"/>
      <c r="KWR15" s="87"/>
      <c r="KWV15" s="87"/>
      <c r="KWZ15" s="87"/>
      <c r="KXD15" s="87"/>
      <c r="KXH15" s="87"/>
      <c r="KXL15" s="87"/>
      <c r="KXP15" s="87"/>
      <c r="KXT15" s="87"/>
      <c r="KXX15" s="87"/>
      <c r="KYB15" s="87"/>
      <c r="KYF15" s="87"/>
      <c r="KYJ15" s="87"/>
      <c r="KYN15" s="87"/>
      <c r="KYR15" s="87"/>
      <c r="KYV15" s="87"/>
      <c r="KYZ15" s="87"/>
      <c r="KZD15" s="87"/>
      <c r="KZH15" s="87"/>
      <c r="KZL15" s="87"/>
      <c r="KZP15" s="87"/>
      <c r="KZT15" s="87"/>
      <c r="KZX15" s="87"/>
      <c r="LAB15" s="87"/>
      <c r="LAF15" s="87"/>
      <c r="LAJ15" s="87"/>
      <c r="LAN15" s="87"/>
      <c r="LAR15" s="87"/>
      <c r="LAV15" s="87"/>
      <c r="LAZ15" s="87"/>
      <c r="LBD15" s="87"/>
      <c r="LBH15" s="87"/>
      <c r="LBL15" s="87"/>
      <c r="LBP15" s="87"/>
      <c r="LBT15" s="87"/>
      <c r="LBX15" s="87"/>
      <c r="LCB15" s="87"/>
      <c r="LCF15" s="87"/>
      <c r="LCJ15" s="87"/>
      <c r="LCN15" s="87"/>
      <c r="LCR15" s="87"/>
      <c r="LCV15" s="87"/>
      <c r="LCZ15" s="87"/>
      <c r="LDD15" s="87"/>
      <c r="LDH15" s="87"/>
      <c r="LDL15" s="87"/>
      <c r="LDP15" s="87"/>
      <c r="LDT15" s="87"/>
      <c r="LDX15" s="87"/>
      <c r="LEB15" s="87"/>
      <c r="LEF15" s="87"/>
      <c r="LEJ15" s="87"/>
      <c r="LEN15" s="87"/>
      <c r="LER15" s="87"/>
      <c r="LEV15" s="87"/>
      <c r="LEZ15" s="87"/>
      <c r="LFD15" s="87"/>
      <c r="LFH15" s="87"/>
      <c r="LFL15" s="87"/>
      <c r="LFP15" s="87"/>
      <c r="LFT15" s="87"/>
      <c r="LFX15" s="87"/>
      <c r="LGB15" s="87"/>
      <c r="LGF15" s="87"/>
      <c r="LGJ15" s="87"/>
      <c r="LGN15" s="87"/>
      <c r="LGR15" s="87"/>
      <c r="LGV15" s="87"/>
      <c r="LGZ15" s="87"/>
      <c r="LHD15" s="87"/>
      <c r="LHH15" s="87"/>
      <c r="LHL15" s="87"/>
      <c r="LHP15" s="87"/>
      <c r="LHT15" s="87"/>
      <c r="LHX15" s="87"/>
      <c r="LIB15" s="87"/>
      <c r="LIF15" s="87"/>
      <c r="LIJ15" s="87"/>
      <c r="LIN15" s="87"/>
      <c r="LIR15" s="87"/>
      <c r="LIV15" s="87"/>
      <c r="LIZ15" s="87"/>
      <c r="LJD15" s="87"/>
      <c r="LJH15" s="87"/>
      <c r="LJL15" s="87"/>
      <c r="LJP15" s="87"/>
      <c r="LJT15" s="87"/>
      <c r="LJX15" s="87"/>
      <c r="LKB15" s="87"/>
      <c r="LKF15" s="87"/>
      <c r="LKJ15" s="87"/>
      <c r="LKN15" s="87"/>
      <c r="LKR15" s="87"/>
      <c r="LKV15" s="87"/>
      <c r="LKZ15" s="87"/>
      <c r="LLD15" s="87"/>
      <c r="LLH15" s="87"/>
      <c r="LLL15" s="87"/>
      <c r="LLP15" s="87"/>
      <c r="LLT15" s="87"/>
      <c r="LLX15" s="87"/>
      <c r="LMB15" s="87"/>
      <c r="LMF15" s="87"/>
      <c r="LMJ15" s="87"/>
      <c r="LMN15" s="87"/>
      <c r="LMR15" s="87"/>
      <c r="LMV15" s="87"/>
      <c r="LMZ15" s="87"/>
      <c r="LND15" s="87"/>
      <c r="LNH15" s="87"/>
      <c r="LNL15" s="87"/>
      <c r="LNP15" s="87"/>
      <c r="LNT15" s="87"/>
      <c r="LNX15" s="87"/>
      <c r="LOB15" s="87"/>
      <c r="LOF15" s="87"/>
      <c r="LOJ15" s="87"/>
      <c r="LON15" s="87"/>
      <c r="LOR15" s="87"/>
      <c r="LOV15" s="87"/>
      <c r="LOZ15" s="87"/>
      <c r="LPD15" s="87"/>
      <c r="LPH15" s="87"/>
      <c r="LPL15" s="87"/>
      <c r="LPP15" s="87"/>
      <c r="LPT15" s="87"/>
      <c r="LPX15" s="87"/>
      <c r="LQB15" s="87"/>
      <c r="LQF15" s="87"/>
      <c r="LQJ15" s="87"/>
      <c r="LQN15" s="87"/>
      <c r="LQR15" s="87"/>
      <c r="LQV15" s="87"/>
      <c r="LQZ15" s="87"/>
      <c r="LRD15" s="87"/>
      <c r="LRH15" s="87"/>
      <c r="LRL15" s="87"/>
      <c r="LRP15" s="87"/>
      <c r="LRT15" s="87"/>
      <c r="LRX15" s="87"/>
      <c r="LSB15" s="87"/>
      <c r="LSF15" s="87"/>
      <c r="LSJ15" s="87"/>
      <c r="LSN15" s="87"/>
      <c r="LSR15" s="87"/>
      <c r="LSV15" s="87"/>
      <c r="LSZ15" s="87"/>
      <c r="LTD15" s="87"/>
      <c r="LTH15" s="87"/>
      <c r="LTL15" s="87"/>
      <c r="LTP15" s="87"/>
      <c r="LTT15" s="87"/>
      <c r="LTX15" s="87"/>
      <c r="LUB15" s="87"/>
      <c r="LUF15" s="87"/>
      <c r="LUJ15" s="87"/>
      <c r="LUN15" s="87"/>
      <c r="LUR15" s="87"/>
      <c r="LUV15" s="87"/>
      <c r="LUZ15" s="87"/>
      <c r="LVD15" s="87"/>
      <c r="LVH15" s="87"/>
      <c r="LVL15" s="87"/>
      <c r="LVP15" s="87"/>
      <c r="LVT15" s="87"/>
      <c r="LVX15" s="87"/>
      <c r="LWB15" s="87"/>
      <c r="LWF15" s="87"/>
      <c r="LWJ15" s="87"/>
      <c r="LWN15" s="87"/>
      <c r="LWR15" s="87"/>
      <c r="LWV15" s="87"/>
      <c r="LWZ15" s="87"/>
      <c r="LXD15" s="87"/>
      <c r="LXH15" s="87"/>
      <c r="LXL15" s="87"/>
      <c r="LXP15" s="87"/>
      <c r="LXT15" s="87"/>
      <c r="LXX15" s="87"/>
      <c r="LYB15" s="87"/>
      <c r="LYF15" s="87"/>
      <c r="LYJ15" s="87"/>
      <c r="LYN15" s="87"/>
      <c r="LYR15" s="87"/>
      <c r="LYV15" s="87"/>
      <c r="LYZ15" s="87"/>
      <c r="LZD15" s="87"/>
      <c r="LZH15" s="87"/>
      <c r="LZL15" s="87"/>
      <c r="LZP15" s="87"/>
      <c r="LZT15" s="87"/>
      <c r="LZX15" s="87"/>
      <c r="MAB15" s="87"/>
      <c r="MAF15" s="87"/>
      <c r="MAJ15" s="87"/>
      <c r="MAN15" s="87"/>
      <c r="MAR15" s="87"/>
      <c r="MAV15" s="87"/>
      <c r="MAZ15" s="87"/>
      <c r="MBD15" s="87"/>
      <c r="MBH15" s="87"/>
      <c r="MBL15" s="87"/>
      <c r="MBP15" s="87"/>
      <c r="MBT15" s="87"/>
      <c r="MBX15" s="87"/>
      <c r="MCB15" s="87"/>
      <c r="MCF15" s="87"/>
      <c r="MCJ15" s="87"/>
      <c r="MCN15" s="87"/>
      <c r="MCR15" s="87"/>
      <c r="MCV15" s="87"/>
      <c r="MCZ15" s="87"/>
      <c r="MDD15" s="87"/>
      <c r="MDH15" s="87"/>
      <c r="MDL15" s="87"/>
      <c r="MDP15" s="87"/>
      <c r="MDT15" s="87"/>
      <c r="MDX15" s="87"/>
      <c r="MEB15" s="87"/>
      <c r="MEF15" s="87"/>
      <c r="MEJ15" s="87"/>
      <c r="MEN15" s="87"/>
      <c r="MER15" s="87"/>
      <c r="MEV15" s="87"/>
      <c r="MEZ15" s="87"/>
      <c r="MFD15" s="87"/>
      <c r="MFH15" s="87"/>
      <c r="MFL15" s="87"/>
      <c r="MFP15" s="87"/>
      <c r="MFT15" s="87"/>
      <c r="MFX15" s="87"/>
      <c r="MGB15" s="87"/>
      <c r="MGF15" s="87"/>
      <c r="MGJ15" s="87"/>
      <c r="MGN15" s="87"/>
      <c r="MGR15" s="87"/>
      <c r="MGV15" s="87"/>
      <c r="MGZ15" s="87"/>
      <c r="MHD15" s="87"/>
      <c r="MHH15" s="87"/>
      <c r="MHL15" s="87"/>
      <c r="MHP15" s="87"/>
      <c r="MHT15" s="87"/>
      <c r="MHX15" s="87"/>
      <c r="MIB15" s="87"/>
      <c r="MIF15" s="87"/>
      <c r="MIJ15" s="87"/>
      <c r="MIN15" s="87"/>
      <c r="MIR15" s="87"/>
      <c r="MIV15" s="87"/>
      <c r="MIZ15" s="87"/>
      <c r="MJD15" s="87"/>
      <c r="MJH15" s="87"/>
      <c r="MJL15" s="87"/>
      <c r="MJP15" s="87"/>
      <c r="MJT15" s="87"/>
      <c r="MJX15" s="87"/>
      <c r="MKB15" s="87"/>
      <c r="MKF15" s="87"/>
      <c r="MKJ15" s="87"/>
      <c r="MKN15" s="87"/>
      <c r="MKR15" s="87"/>
      <c r="MKV15" s="87"/>
      <c r="MKZ15" s="87"/>
      <c r="MLD15" s="87"/>
      <c r="MLH15" s="87"/>
      <c r="MLL15" s="87"/>
      <c r="MLP15" s="87"/>
      <c r="MLT15" s="87"/>
      <c r="MLX15" s="87"/>
      <c r="MMB15" s="87"/>
      <c r="MMF15" s="87"/>
      <c r="MMJ15" s="87"/>
      <c r="MMN15" s="87"/>
      <c r="MMR15" s="87"/>
      <c r="MMV15" s="87"/>
      <c r="MMZ15" s="87"/>
      <c r="MND15" s="87"/>
      <c r="MNH15" s="87"/>
      <c r="MNL15" s="87"/>
      <c r="MNP15" s="87"/>
      <c r="MNT15" s="87"/>
      <c r="MNX15" s="87"/>
      <c r="MOB15" s="87"/>
      <c r="MOF15" s="87"/>
      <c r="MOJ15" s="87"/>
      <c r="MON15" s="87"/>
      <c r="MOR15" s="87"/>
      <c r="MOV15" s="87"/>
      <c r="MOZ15" s="87"/>
      <c r="MPD15" s="87"/>
      <c r="MPH15" s="87"/>
      <c r="MPL15" s="87"/>
      <c r="MPP15" s="87"/>
      <c r="MPT15" s="87"/>
      <c r="MPX15" s="87"/>
      <c r="MQB15" s="87"/>
      <c r="MQF15" s="87"/>
      <c r="MQJ15" s="87"/>
      <c r="MQN15" s="87"/>
      <c r="MQR15" s="87"/>
      <c r="MQV15" s="87"/>
      <c r="MQZ15" s="87"/>
      <c r="MRD15" s="87"/>
      <c r="MRH15" s="87"/>
      <c r="MRL15" s="87"/>
      <c r="MRP15" s="87"/>
      <c r="MRT15" s="87"/>
      <c r="MRX15" s="87"/>
      <c r="MSB15" s="87"/>
      <c r="MSF15" s="87"/>
      <c r="MSJ15" s="87"/>
      <c r="MSN15" s="87"/>
      <c r="MSR15" s="87"/>
      <c r="MSV15" s="87"/>
      <c r="MSZ15" s="87"/>
      <c r="MTD15" s="87"/>
      <c r="MTH15" s="87"/>
      <c r="MTL15" s="87"/>
      <c r="MTP15" s="87"/>
      <c r="MTT15" s="87"/>
      <c r="MTX15" s="87"/>
      <c r="MUB15" s="87"/>
      <c r="MUF15" s="87"/>
      <c r="MUJ15" s="87"/>
      <c r="MUN15" s="87"/>
      <c r="MUR15" s="87"/>
      <c r="MUV15" s="87"/>
      <c r="MUZ15" s="87"/>
      <c r="MVD15" s="87"/>
      <c r="MVH15" s="87"/>
      <c r="MVL15" s="87"/>
      <c r="MVP15" s="87"/>
      <c r="MVT15" s="87"/>
      <c r="MVX15" s="87"/>
      <c r="MWB15" s="87"/>
      <c r="MWF15" s="87"/>
      <c r="MWJ15" s="87"/>
      <c r="MWN15" s="87"/>
      <c r="MWR15" s="87"/>
      <c r="MWV15" s="87"/>
      <c r="MWZ15" s="87"/>
      <c r="MXD15" s="87"/>
      <c r="MXH15" s="87"/>
      <c r="MXL15" s="87"/>
      <c r="MXP15" s="87"/>
      <c r="MXT15" s="87"/>
      <c r="MXX15" s="87"/>
      <c r="MYB15" s="87"/>
      <c r="MYF15" s="87"/>
      <c r="MYJ15" s="87"/>
      <c r="MYN15" s="87"/>
      <c r="MYR15" s="87"/>
      <c r="MYV15" s="87"/>
      <c r="MYZ15" s="87"/>
      <c r="MZD15" s="87"/>
      <c r="MZH15" s="87"/>
      <c r="MZL15" s="87"/>
      <c r="MZP15" s="87"/>
      <c r="MZT15" s="87"/>
      <c r="MZX15" s="87"/>
      <c r="NAB15" s="87"/>
      <c r="NAF15" s="87"/>
      <c r="NAJ15" s="87"/>
      <c r="NAN15" s="87"/>
      <c r="NAR15" s="87"/>
      <c r="NAV15" s="87"/>
      <c r="NAZ15" s="87"/>
      <c r="NBD15" s="87"/>
      <c r="NBH15" s="87"/>
      <c r="NBL15" s="87"/>
      <c r="NBP15" s="87"/>
      <c r="NBT15" s="87"/>
      <c r="NBX15" s="87"/>
      <c r="NCB15" s="87"/>
      <c r="NCF15" s="87"/>
      <c r="NCJ15" s="87"/>
      <c r="NCN15" s="87"/>
      <c r="NCR15" s="87"/>
      <c r="NCV15" s="87"/>
      <c r="NCZ15" s="87"/>
      <c r="NDD15" s="87"/>
      <c r="NDH15" s="87"/>
      <c r="NDL15" s="87"/>
      <c r="NDP15" s="87"/>
      <c r="NDT15" s="87"/>
      <c r="NDX15" s="87"/>
      <c r="NEB15" s="87"/>
      <c r="NEF15" s="87"/>
      <c r="NEJ15" s="87"/>
      <c r="NEN15" s="87"/>
      <c r="NER15" s="87"/>
      <c r="NEV15" s="87"/>
      <c r="NEZ15" s="87"/>
      <c r="NFD15" s="87"/>
      <c r="NFH15" s="87"/>
      <c r="NFL15" s="87"/>
      <c r="NFP15" s="87"/>
      <c r="NFT15" s="87"/>
      <c r="NFX15" s="87"/>
      <c r="NGB15" s="87"/>
      <c r="NGF15" s="87"/>
      <c r="NGJ15" s="87"/>
      <c r="NGN15" s="87"/>
      <c r="NGR15" s="87"/>
      <c r="NGV15" s="87"/>
      <c r="NGZ15" s="87"/>
      <c r="NHD15" s="87"/>
      <c r="NHH15" s="87"/>
      <c r="NHL15" s="87"/>
      <c r="NHP15" s="87"/>
      <c r="NHT15" s="87"/>
      <c r="NHX15" s="87"/>
      <c r="NIB15" s="87"/>
      <c r="NIF15" s="87"/>
      <c r="NIJ15" s="87"/>
      <c r="NIN15" s="87"/>
      <c r="NIR15" s="87"/>
      <c r="NIV15" s="87"/>
      <c r="NIZ15" s="87"/>
      <c r="NJD15" s="87"/>
      <c r="NJH15" s="87"/>
      <c r="NJL15" s="87"/>
      <c r="NJP15" s="87"/>
      <c r="NJT15" s="87"/>
      <c r="NJX15" s="87"/>
      <c r="NKB15" s="87"/>
      <c r="NKF15" s="87"/>
      <c r="NKJ15" s="87"/>
      <c r="NKN15" s="87"/>
      <c r="NKR15" s="87"/>
      <c r="NKV15" s="87"/>
      <c r="NKZ15" s="87"/>
      <c r="NLD15" s="87"/>
      <c r="NLH15" s="87"/>
      <c r="NLL15" s="87"/>
      <c r="NLP15" s="87"/>
      <c r="NLT15" s="87"/>
      <c r="NLX15" s="87"/>
      <c r="NMB15" s="87"/>
      <c r="NMF15" s="87"/>
      <c r="NMJ15" s="87"/>
      <c r="NMN15" s="87"/>
      <c r="NMR15" s="87"/>
      <c r="NMV15" s="87"/>
      <c r="NMZ15" s="87"/>
      <c r="NND15" s="87"/>
      <c r="NNH15" s="87"/>
      <c r="NNL15" s="87"/>
      <c r="NNP15" s="87"/>
      <c r="NNT15" s="87"/>
      <c r="NNX15" s="87"/>
      <c r="NOB15" s="87"/>
      <c r="NOF15" s="87"/>
      <c r="NOJ15" s="87"/>
      <c r="NON15" s="87"/>
      <c r="NOR15" s="87"/>
      <c r="NOV15" s="87"/>
      <c r="NOZ15" s="87"/>
      <c r="NPD15" s="87"/>
      <c r="NPH15" s="87"/>
      <c r="NPL15" s="87"/>
      <c r="NPP15" s="87"/>
      <c r="NPT15" s="87"/>
      <c r="NPX15" s="87"/>
      <c r="NQB15" s="87"/>
      <c r="NQF15" s="87"/>
      <c r="NQJ15" s="87"/>
      <c r="NQN15" s="87"/>
      <c r="NQR15" s="87"/>
      <c r="NQV15" s="87"/>
      <c r="NQZ15" s="87"/>
      <c r="NRD15" s="87"/>
      <c r="NRH15" s="87"/>
      <c r="NRL15" s="87"/>
      <c r="NRP15" s="87"/>
      <c r="NRT15" s="87"/>
      <c r="NRX15" s="87"/>
      <c r="NSB15" s="87"/>
      <c r="NSF15" s="87"/>
      <c r="NSJ15" s="87"/>
      <c r="NSN15" s="87"/>
      <c r="NSR15" s="87"/>
      <c r="NSV15" s="87"/>
      <c r="NSZ15" s="87"/>
      <c r="NTD15" s="87"/>
      <c r="NTH15" s="87"/>
      <c r="NTL15" s="87"/>
      <c r="NTP15" s="87"/>
      <c r="NTT15" s="87"/>
      <c r="NTX15" s="87"/>
      <c r="NUB15" s="87"/>
      <c r="NUF15" s="87"/>
      <c r="NUJ15" s="87"/>
      <c r="NUN15" s="87"/>
      <c r="NUR15" s="87"/>
      <c r="NUV15" s="87"/>
      <c r="NUZ15" s="87"/>
      <c r="NVD15" s="87"/>
      <c r="NVH15" s="87"/>
      <c r="NVL15" s="87"/>
      <c r="NVP15" s="87"/>
      <c r="NVT15" s="87"/>
      <c r="NVX15" s="87"/>
      <c r="NWB15" s="87"/>
      <c r="NWF15" s="87"/>
      <c r="NWJ15" s="87"/>
      <c r="NWN15" s="87"/>
      <c r="NWR15" s="87"/>
      <c r="NWV15" s="87"/>
      <c r="NWZ15" s="87"/>
      <c r="NXD15" s="87"/>
      <c r="NXH15" s="87"/>
      <c r="NXL15" s="87"/>
      <c r="NXP15" s="87"/>
      <c r="NXT15" s="87"/>
      <c r="NXX15" s="87"/>
      <c r="NYB15" s="87"/>
      <c r="NYF15" s="87"/>
      <c r="NYJ15" s="87"/>
      <c r="NYN15" s="87"/>
      <c r="NYR15" s="87"/>
      <c r="NYV15" s="87"/>
      <c r="NYZ15" s="87"/>
      <c r="NZD15" s="87"/>
      <c r="NZH15" s="87"/>
      <c r="NZL15" s="87"/>
      <c r="NZP15" s="87"/>
      <c r="NZT15" s="87"/>
      <c r="NZX15" s="87"/>
      <c r="OAB15" s="87"/>
      <c r="OAF15" s="87"/>
      <c r="OAJ15" s="87"/>
      <c r="OAN15" s="87"/>
      <c r="OAR15" s="87"/>
      <c r="OAV15" s="87"/>
      <c r="OAZ15" s="87"/>
      <c r="OBD15" s="87"/>
      <c r="OBH15" s="87"/>
      <c r="OBL15" s="87"/>
      <c r="OBP15" s="87"/>
      <c r="OBT15" s="87"/>
      <c r="OBX15" s="87"/>
      <c r="OCB15" s="87"/>
      <c r="OCF15" s="87"/>
      <c r="OCJ15" s="87"/>
      <c r="OCN15" s="87"/>
      <c r="OCR15" s="87"/>
      <c r="OCV15" s="87"/>
      <c r="OCZ15" s="87"/>
      <c r="ODD15" s="87"/>
      <c r="ODH15" s="87"/>
      <c r="ODL15" s="87"/>
      <c r="ODP15" s="87"/>
      <c r="ODT15" s="87"/>
      <c r="ODX15" s="87"/>
      <c r="OEB15" s="87"/>
      <c r="OEF15" s="87"/>
      <c r="OEJ15" s="87"/>
      <c r="OEN15" s="87"/>
      <c r="OER15" s="87"/>
      <c r="OEV15" s="87"/>
      <c r="OEZ15" s="87"/>
      <c r="OFD15" s="87"/>
      <c r="OFH15" s="87"/>
      <c r="OFL15" s="87"/>
      <c r="OFP15" s="87"/>
      <c r="OFT15" s="87"/>
      <c r="OFX15" s="87"/>
      <c r="OGB15" s="87"/>
      <c r="OGF15" s="87"/>
      <c r="OGJ15" s="87"/>
      <c r="OGN15" s="87"/>
      <c r="OGR15" s="87"/>
      <c r="OGV15" s="87"/>
      <c r="OGZ15" s="87"/>
      <c r="OHD15" s="87"/>
      <c r="OHH15" s="87"/>
      <c r="OHL15" s="87"/>
      <c r="OHP15" s="87"/>
      <c r="OHT15" s="87"/>
      <c r="OHX15" s="87"/>
      <c r="OIB15" s="87"/>
      <c r="OIF15" s="87"/>
      <c r="OIJ15" s="87"/>
      <c r="OIN15" s="87"/>
      <c r="OIR15" s="87"/>
      <c r="OIV15" s="87"/>
      <c r="OIZ15" s="87"/>
      <c r="OJD15" s="87"/>
      <c r="OJH15" s="87"/>
      <c r="OJL15" s="87"/>
      <c r="OJP15" s="87"/>
      <c r="OJT15" s="87"/>
      <c r="OJX15" s="87"/>
      <c r="OKB15" s="87"/>
      <c r="OKF15" s="87"/>
      <c r="OKJ15" s="87"/>
      <c r="OKN15" s="87"/>
      <c r="OKR15" s="87"/>
      <c r="OKV15" s="87"/>
      <c r="OKZ15" s="87"/>
      <c r="OLD15" s="87"/>
      <c r="OLH15" s="87"/>
      <c r="OLL15" s="87"/>
      <c r="OLP15" s="87"/>
      <c r="OLT15" s="87"/>
      <c r="OLX15" s="87"/>
      <c r="OMB15" s="87"/>
      <c r="OMF15" s="87"/>
      <c r="OMJ15" s="87"/>
      <c r="OMN15" s="87"/>
      <c r="OMR15" s="87"/>
      <c r="OMV15" s="87"/>
      <c r="OMZ15" s="87"/>
      <c r="OND15" s="87"/>
      <c r="ONH15" s="87"/>
      <c r="ONL15" s="87"/>
      <c r="ONP15" s="87"/>
      <c r="ONT15" s="87"/>
      <c r="ONX15" s="87"/>
      <c r="OOB15" s="87"/>
      <c r="OOF15" s="87"/>
      <c r="OOJ15" s="87"/>
      <c r="OON15" s="87"/>
      <c r="OOR15" s="87"/>
      <c r="OOV15" s="87"/>
      <c r="OOZ15" s="87"/>
      <c r="OPD15" s="87"/>
      <c r="OPH15" s="87"/>
      <c r="OPL15" s="87"/>
      <c r="OPP15" s="87"/>
      <c r="OPT15" s="87"/>
      <c r="OPX15" s="87"/>
      <c r="OQB15" s="87"/>
      <c r="OQF15" s="87"/>
      <c r="OQJ15" s="87"/>
      <c r="OQN15" s="87"/>
      <c r="OQR15" s="87"/>
      <c r="OQV15" s="87"/>
      <c r="OQZ15" s="87"/>
      <c r="ORD15" s="87"/>
      <c r="ORH15" s="87"/>
      <c r="ORL15" s="87"/>
      <c r="ORP15" s="87"/>
      <c r="ORT15" s="87"/>
      <c r="ORX15" s="87"/>
      <c r="OSB15" s="87"/>
      <c r="OSF15" s="87"/>
      <c r="OSJ15" s="87"/>
      <c r="OSN15" s="87"/>
      <c r="OSR15" s="87"/>
      <c r="OSV15" s="87"/>
      <c r="OSZ15" s="87"/>
      <c r="OTD15" s="87"/>
      <c r="OTH15" s="87"/>
      <c r="OTL15" s="87"/>
      <c r="OTP15" s="87"/>
      <c r="OTT15" s="87"/>
      <c r="OTX15" s="87"/>
      <c r="OUB15" s="87"/>
      <c r="OUF15" s="87"/>
      <c r="OUJ15" s="87"/>
      <c r="OUN15" s="87"/>
      <c r="OUR15" s="87"/>
      <c r="OUV15" s="87"/>
      <c r="OUZ15" s="87"/>
      <c r="OVD15" s="87"/>
      <c r="OVH15" s="87"/>
      <c r="OVL15" s="87"/>
      <c r="OVP15" s="87"/>
      <c r="OVT15" s="87"/>
      <c r="OVX15" s="87"/>
      <c r="OWB15" s="87"/>
      <c r="OWF15" s="87"/>
      <c r="OWJ15" s="87"/>
      <c r="OWN15" s="87"/>
      <c r="OWR15" s="87"/>
      <c r="OWV15" s="87"/>
      <c r="OWZ15" s="87"/>
      <c r="OXD15" s="87"/>
      <c r="OXH15" s="87"/>
      <c r="OXL15" s="87"/>
      <c r="OXP15" s="87"/>
      <c r="OXT15" s="87"/>
      <c r="OXX15" s="87"/>
      <c r="OYB15" s="87"/>
      <c r="OYF15" s="87"/>
      <c r="OYJ15" s="87"/>
      <c r="OYN15" s="87"/>
      <c r="OYR15" s="87"/>
      <c r="OYV15" s="87"/>
      <c r="OYZ15" s="87"/>
      <c r="OZD15" s="87"/>
      <c r="OZH15" s="87"/>
      <c r="OZL15" s="87"/>
      <c r="OZP15" s="87"/>
      <c r="OZT15" s="87"/>
      <c r="OZX15" s="87"/>
      <c r="PAB15" s="87"/>
      <c r="PAF15" s="87"/>
      <c r="PAJ15" s="87"/>
      <c r="PAN15" s="87"/>
      <c r="PAR15" s="87"/>
      <c r="PAV15" s="87"/>
      <c r="PAZ15" s="87"/>
      <c r="PBD15" s="87"/>
      <c r="PBH15" s="87"/>
      <c r="PBL15" s="87"/>
      <c r="PBP15" s="87"/>
      <c r="PBT15" s="87"/>
      <c r="PBX15" s="87"/>
      <c r="PCB15" s="87"/>
      <c r="PCF15" s="87"/>
      <c r="PCJ15" s="87"/>
      <c r="PCN15" s="87"/>
      <c r="PCR15" s="87"/>
      <c r="PCV15" s="87"/>
      <c r="PCZ15" s="87"/>
      <c r="PDD15" s="87"/>
      <c r="PDH15" s="87"/>
      <c r="PDL15" s="87"/>
      <c r="PDP15" s="87"/>
      <c r="PDT15" s="87"/>
      <c r="PDX15" s="87"/>
      <c r="PEB15" s="87"/>
      <c r="PEF15" s="87"/>
      <c r="PEJ15" s="87"/>
      <c r="PEN15" s="87"/>
      <c r="PER15" s="87"/>
      <c r="PEV15" s="87"/>
      <c r="PEZ15" s="87"/>
      <c r="PFD15" s="87"/>
      <c r="PFH15" s="87"/>
      <c r="PFL15" s="87"/>
      <c r="PFP15" s="87"/>
      <c r="PFT15" s="87"/>
      <c r="PFX15" s="87"/>
      <c r="PGB15" s="87"/>
      <c r="PGF15" s="87"/>
      <c r="PGJ15" s="87"/>
      <c r="PGN15" s="87"/>
      <c r="PGR15" s="87"/>
      <c r="PGV15" s="87"/>
      <c r="PGZ15" s="87"/>
      <c r="PHD15" s="87"/>
      <c r="PHH15" s="87"/>
      <c r="PHL15" s="87"/>
      <c r="PHP15" s="87"/>
      <c r="PHT15" s="87"/>
      <c r="PHX15" s="87"/>
      <c r="PIB15" s="87"/>
      <c r="PIF15" s="87"/>
      <c r="PIJ15" s="87"/>
      <c r="PIN15" s="87"/>
      <c r="PIR15" s="87"/>
      <c r="PIV15" s="87"/>
      <c r="PIZ15" s="87"/>
      <c r="PJD15" s="87"/>
      <c r="PJH15" s="87"/>
      <c r="PJL15" s="87"/>
      <c r="PJP15" s="87"/>
      <c r="PJT15" s="87"/>
      <c r="PJX15" s="87"/>
      <c r="PKB15" s="87"/>
      <c r="PKF15" s="87"/>
      <c r="PKJ15" s="87"/>
      <c r="PKN15" s="87"/>
      <c r="PKR15" s="87"/>
      <c r="PKV15" s="87"/>
      <c r="PKZ15" s="87"/>
      <c r="PLD15" s="87"/>
      <c r="PLH15" s="87"/>
      <c r="PLL15" s="87"/>
      <c r="PLP15" s="87"/>
      <c r="PLT15" s="87"/>
      <c r="PLX15" s="87"/>
      <c r="PMB15" s="87"/>
      <c r="PMF15" s="87"/>
      <c r="PMJ15" s="87"/>
      <c r="PMN15" s="87"/>
      <c r="PMR15" s="87"/>
      <c r="PMV15" s="87"/>
      <c r="PMZ15" s="87"/>
      <c r="PND15" s="87"/>
      <c r="PNH15" s="87"/>
      <c r="PNL15" s="87"/>
      <c r="PNP15" s="87"/>
      <c r="PNT15" s="87"/>
      <c r="PNX15" s="87"/>
      <c r="POB15" s="87"/>
      <c r="POF15" s="87"/>
      <c r="POJ15" s="87"/>
      <c r="PON15" s="87"/>
      <c r="POR15" s="87"/>
      <c r="POV15" s="87"/>
      <c r="POZ15" s="87"/>
      <c r="PPD15" s="87"/>
      <c r="PPH15" s="87"/>
      <c r="PPL15" s="87"/>
      <c r="PPP15" s="87"/>
      <c r="PPT15" s="87"/>
      <c r="PPX15" s="87"/>
      <c r="PQB15" s="87"/>
      <c r="PQF15" s="87"/>
      <c r="PQJ15" s="87"/>
      <c r="PQN15" s="87"/>
      <c r="PQR15" s="87"/>
      <c r="PQV15" s="87"/>
      <c r="PQZ15" s="87"/>
      <c r="PRD15" s="87"/>
      <c r="PRH15" s="87"/>
      <c r="PRL15" s="87"/>
      <c r="PRP15" s="87"/>
      <c r="PRT15" s="87"/>
      <c r="PRX15" s="87"/>
      <c r="PSB15" s="87"/>
      <c r="PSF15" s="87"/>
      <c r="PSJ15" s="87"/>
      <c r="PSN15" s="87"/>
      <c r="PSR15" s="87"/>
      <c r="PSV15" s="87"/>
      <c r="PSZ15" s="87"/>
      <c r="PTD15" s="87"/>
      <c r="PTH15" s="87"/>
      <c r="PTL15" s="87"/>
      <c r="PTP15" s="87"/>
      <c r="PTT15" s="87"/>
      <c r="PTX15" s="87"/>
      <c r="PUB15" s="87"/>
      <c r="PUF15" s="87"/>
      <c r="PUJ15" s="87"/>
      <c r="PUN15" s="87"/>
      <c r="PUR15" s="87"/>
      <c r="PUV15" s="87"/>
      <c r="PUZ15" s="87"/>
      <c r="PVD15" s="87"/>
      <c r="PVH15" s="87"/>
      <c r="PVL15" s="87"/>
      <c r="PVP15" s="87"/>
      <c r="PVT15" s="87"/>
      <c r="PVX15" s="87"/>
      <c r="PWB15" s="87"/>
      <c r="PWF15" s="87"/>
      <c r="PWJ15" s="87"/>
      <c r="PWN15" s="87"/>
      <c r="PWR15" s="87"/>
      <c r="PWV15" s="87"/>
      <c r="PWZ15" s="87"/>
      <c r="PXD15" s="87"/>
      <c r="PXH15" s="87"/>
      <c r="PXL15" s="87"/>
      <c r="PXP15" s="87"/>
      <c r="PXT15" s="87"/>
      <c r="PXX15" s="87"/>
      <c r="PYB15" s="87"/>
      <c r="PYF15" s="87"/>
      <c r="PYJ15" s="87"/>
      <c r="PYN15" s="87"/>
      <c r="PYR15" s="87"/>
      <c r="PYV15" s="87"/>
      <c r="PYZ15" s="87"/>
      <c r="PZD15" s="87"/>
      <c r="PZH15" s="87"/>
      <c r="PZL15" s="87"/>
      <c r="PZP15" s="87"/>
      <c r="PZT15" s="87"/>
      <c r="PZX15" s="87"/>
      <c r="QAB15" s="87"/>
      <c r="QAF15" s="87"/>
      <c r="QAJ15" s="87"/>
      <c r="QAN15" s="87"/>
      <c r="QAR15" s="87"/>
      <c r="QAV15" s="87"/>
      <c r="QAZ15" s="87"/>
      <c r="QBD15" s="87"/>
      <c r="QBH15" s="87"/>
      <c r="QBL15" s="87"/>
      <c r="QBP15" s="87"/>
      <c r="QBT15" s="87"/>
      <c r="QBX15" s="87"/>
      <c r="QCB15" s="87"/>
      <c r="QCF15" s="87"/>
      <c r="QCJ15" s="87"/>
      <c r="QCN15" s="87"/>
      <c r="QCR15" s="87"/>
      <c r="QCV15" s="87"/>
      <c r="QCZ15" s="87"/>
      <c r="QDD15" s="87"/>
      <c r="QDH15" s="87"/>
      <c r="QDL15" s="87"/>
      <c r="QDP15" s="87"/>
      <c r="QDT15" s="87"/>
      <c r="QDX15" s="87"/>
      <c r="QEB15" s="87"/>
      <c r="QEF15" s="87"/>
      <c r="QEJ15" s="87"/>
      <c r="QEN15" s="87"/>
      <c r="QER15" s="87"/>
      <c r="QEV15" s="87"/>
      <c r="QEZ15" s="87"/>
      <c r="QFD15" s="87"/>
      <c r="QFH15" s="87"/>
      <c r="QFL15" s="87"/>
      <c r="QFP15" s="87"/>
      <c r="QFT15" s="87"/>
      <c r="QFX15" s="87"/>
      <c r="QGB15" s="87"/>
      <c r="QGF15" s="87"/>
      <c r="QGJ15" s="87"/>
      <c r="QGN15" s="87"/>
      <c r="QGR15" s="87"/>
      <c r="QGV15" s="87"/>
      <c r="QGZ15" s="87"/>
      <c r="QHD15" s="87"/>
      <c r="QHH15" s="87"/>
      <c r="QHL15" s="87"/>
      <c r="QHP15" s="87"/>
      <c r="QHT15" s="87"/>
      <c r="QHX15" s="87"/>
      <c r="QIB15" s="87"/>
      <c r="QIF15" s="87"/>
      <c r="QIJ15" s="87"/>
      <c r="QIN15" s="87"/>
      <c r="QIR15" s="87"/>
      <c r="QIV15" s="87"/>
      <c r="QIZ15" s="87"/>
      <c r="QJD15" s="87"/>
      <c r="QJH15" s="87"/>
      <c r="QJL15" s="87"/>
      <c r="QJP15" s="87"/>
      <c r="QJT15" s="87"/>
      <c r="QJX15" s="87"/>
      <c r="QKB15" s="87"/>
      <c r="QKF15" s="87"/>
      <c r="QKJ15" s="87"/>
      <c r="QKN15" s="87"/>
      <c r="QKR15" s="87"/>
      <c r="QKV15" s="87"/>
      <c r="QKZ15" s="87"/>
      <c r="QLD15" s="87"/>
      <c r="QLH15" s="87"/>
      <c r="QLL15" s="87"/>
      <c r="QLP15" s="87"/>
      <c r="QLT15" s="87"/>
      <c r="QLX15" s="87"/>
      <c r="QMB15" s="87"/>
      <c r="QMF15" s="87"/>
      <c r="QMJ15" s="87"/>
      <c r="QMN15" s="87"/>
      <c r="QMR15" s="87"/>
      <c r="QMV15" s="87"/>
      <c r="QMZ15" s="87"/>
      <c r="QND15" s="87"/>
      <c r="QNH15" s="87"/>
      <c r="QNL15" s="87"/>
      <c r="QNP15" s="87"/>
      <c r="QNT15" s="87"/>
      <c r="QNX15" s="87"/>
      <c r="QOB15" s="87"/>
      <c r="QOF15" s="87"/>
      <c r="QOJ15" s="87"/>
      <c r="QON15" s="87"/>
      <c r="QOR15" s="87"/>
      <c r="QOV15" s="87"/>
      <c r="QOZ15" s="87"/>
      <c r="QPD15" s="87"/>
      <c r="QPH15" s="87"/>
      <c r="QPL15" s="87"/>
      <c r="QPP15" s="87"/>
      <c r="QPT15" s="87"/>
      <c r="QPX15" s="87"/>
      <c r="QQB15" s="87"/>
      <c r="QQF15" s="87"/>
      <c r="QQJ15" s="87"/>
      <c r="QQN15" s="87"/>
      <c r="QQR15" s="87"/>
      <c r="QQV15" s="87"/>
      <c r="QQZ15" s="87"/>
      <c r="QRD15" s="87"/>
      <c r="QRH15" s="87"/>
      <c r="QRL15" s="87"/>
      <c r="QRP15" s="87"/>
      <c r="QRT15" s="87"/>
      <c r="QRX15" s="87"/>
      <c r="QSB15" s="87"/>
      <c r="QSF15" s="87"/>
      <c r="QSJ15" s="87"/>
      <c r="QSN15" s="87"/>
      <c r="QSR15" s="87"/>
      <c r="QSV15" s="87"/>
      <c r="QSZ15" s="87"/>
      <c r="QTD15" s="87"/>
      <c r="QTH15" s="87"/>
      <c r="QTL15" s="87"/>
      <c r="QTP15" s="87"/>
      <c r="QTT15" s="87"/>
      <c r="QTX15" s="87"/>
      <c r="QUB15" s="87"/>
      <c r="QUF15" s="87"/>
      <c r="QUJ15" s="87"/>
      <c r="QUN15" s="87"/>
      <c r="QUR15" s="87"/>
      <c r="QUV15" s="87"/>
      <c r="QUZ15" s="87"/>
      <c r="QVD15" s="87"/>
      <c r="QVH15" s="87"/>
      <c r="QVL15" s="87"/>
      <c r="QVP15" s="87"/>
      <c r="QVT15" s="87"/>
      <c r="QVX15" s="87"/>
      <c r="QWB15" s="87"/>
      <c r="QWF15" s="87"/>
      <c r="QWJ15" s="87"/>
      <c r="QWN15" s="87"/>
      <c r="QWR15" s="87"/>
      <c r="QWV15" s="87"/>
      <c r="QWZ15" s="87"/>
      <c r="QXD15" s="87"/>
      <c r="QXH15" s="87"/>
      <c r="QXL15" s="87"/>
      <c r="QXP15" s="87"/>
      <c r="QXT15" s="87"/>
      <c r="QXX15" s="87"/>
      <c r="QYB15" s="87"/>
      <c r="QYF15" s="87"/>
      <c r="QYJ15" s="87"/>
      <c r="QYN15" s="87"/>
      <c r="QYR15" s="87"/>
      <c r="QYV15" s="87"/>
      <c r="QYZ15" s="87"/>
      <c r="QZD15" s="87"/>
      <c r="QZH15" s="87"/>
      <c r="QZL15" s="87"/>
      <c r="QZP15" s="87"/>
      <c r="QZT15" s="87"/>
      <c r="QZX15" s="87"/>
      <c r="RAB15" s="87"/>
      <c r="RAF15" s="87"/>
      <c r="RAJ15" s="87"/>
      <c r="RAN15" s="87"/>
      <c r="RAR15" s="87"/>
      <c r="RAV15" s="87"/>
      <c r="RAZ15" s="87"/>
      <c r="RBD15" s="87"/>
      <c r="RBH15" s="87"/>
      <c r="RBL15" s="87"/>
      <c r="RBP15" s="87"/>
      <c r="RBT15" s="87"/>
      <c r="RBX15" s="87"/>
      <c r="RCB15" s="87"/>
      <c r="RCF15" s="87"/>
      <c r="RCJ15" s="87"/>
      <c r="RCN15" s="87"/>
      <c r="RCR15" s="87"/>
      <c r="RCV15" s="87"/>
      <c r="RCZ15" s="87"/>
      <c r="RDD15" s="87"/>
      <c r="RDH15" s="87"/>
      <c r="RDL15" s="87"/>
      <c r="RDP15" s="87"/>
      <c r="RDT15" s="87"/>
      <c r="RDX15" s="87"/>
      <c r="REB15" s="87"/>
      <c r="REF15" s="87"/>
      <c r="REJ15" s="87"/>
      <c r="REN15" s="87"/>
      <c r="RER15" s="87"/>
      <c r="REV15" s="87"/>
      <c r="REZ15" s="87"/>
      <c r="RFD15" s="87"/>
      <c r="RFH15" s="87"/>
      <c r="RFL15" s="87"/>
      <c r="RFP15" s="87"/>
      <c r="RFT15" s="87"/>
      <c r="RFX15" s="87"/>
      <c r="RGB15" s="87"/>
      <c r="RGF15" s="87"/>
      <c r="RGJ15" s="87"/>
      <c r="RGN15" s="87"/>
      <c r="RGR15" s="87"/>
      <c r="RGV15" s="87"/>
      <c r="RGZ15" s="87"/>
      <c r="RHD15" s="87"/>
      <c r="RHH15" s="87"/>
      <c r="RHL15" s="87"/>
      <c r="RHP15" s="87"/>
      <c r="RHT15" s="87"/>
      <c r="RHX15" s="87"/>
      <c r="RIB15" s="87"/>
      <c r="RIF15" s="87"/>
      <c r="RIJ15" s="87"/>
      <c r="RIN15" s="87"/>
      <c r="RIR15" s="87"/>
      <c r="RIV15" s="87"/>
      <c r="RIZ15" s="87"/>
      <c r="RJD15" s="87"/>
      <c r="RJH15" s="87"/>
      <c r="RJL15" s="87"/>
      <c r="RJP15" s="87"/>
      <c r="RJT15" s="87"/>
      <c r="RJX15" s="87"/>
      <c r="RKB15" s="87"/>
      <c r="RKF15" s="87"/>
      <c r="RKJ15" s="87"/>
      <c r="RKN15" s="87"/>
      <c r="RKR15" s="87"/>
      <c r="RKV15" s="87"/>
      <c r="RKZ15" s="87"/>
      <c r="RLD15" s="87"/>
      <c r="RLH15" s="87"/>
      <c r="RLL15" s="87"/>
      <c r="RLP15" s="87"/>
      <c r="RLT15" s="87"/>
      <c r="RLX15" s="87"/>
      <c r="RMB15" s="87"/>
      <c r="RMF15" s="87"/>
      <c r="RMJ15" s="87"/>
      <c r="RMN15" s="87"/>
      <c r="RMR15" s="87"/>
      <c r="RMV15" s="87"/>
      <c r="RMZ15" s="87"/>
      <c r="RND15" s="87"/>
      <c r="RNH15" s="87"/>
      <c r="RNL15" s="87"/>
      <c r="RNP15" s="87"/>
      <c r="RNT15" s="87"/>
      <c r="RNX15" s="87"/>
      <c r="ROB15" s="87"/>
      <c r="ROF15" s="87"/>
      <c r="ROJ15" s="87"/>
      <c r="RON15" s="87"/>
      <c r="ROR15" s="87"/>
      <c r="ROV15" s="87"/>
      <c r="ROZ15" s="87"/>
      <c r="RPD15" s="87"/>
      <c r="RPH15" s="87"/>
      <c r="RPL15" s="87"/>
      <c r="RPP15" s="87"/>
      <c r="RPT15" s="87"/>
      <c r="RPX15" s="87"/>
      <c r="RQB15" s="87"/>
      <c r="RQF15" s="87"/>
      <c r="RQJ15" s="87"/>
      <c r="RQN15" s="87"/>
      <c r="RQR15" s="87"/>
      <c r="RQV15" s="87"/>
      <c r="RQZ15" s="87"/>
      <c r="RRD15" s="87"/>
      <c r="RRH15" s="87"/>
      <c r="RRL15" s="87"/>
      <c r="RRP15" s="87"/>
      <c r="RRT15" s="87"/>
      <c r="RRX15" s="87"/>
      <c r="RSB15" s="87"/>
      <c r="RSF15" s="87"/>
      <c r="RSJ15" s="87"/>
      <c r="RSN15" s="87"/>
      <c r="RSR15" s="87"/>
      <c r="RSV15" s="87"/>
      <c r="RSZ15" s="87"/>
      <c r="RTD15" s="87"/>
      <c r="RTH15" s="87"/>
      <c r="RTL15" s="87"/>
      <c r="RTP15" s="87"/>
      <c r="RTT15" s="87"/>
      <c r="RTX15" s="87"/>
      <c r="RUB15" s="87"/>
      <c r="RUF15" s="87"/>
      <c r="RUJ15" s="87"/>
      <c r="RUN15" s="87"/>
      <c r="RUR15" s="87"/>
      <c r="RUV15" s="87"/>
      <c r="RUZ15" s="87"/>
      <c r="RVD15" s="87"/>
      <c r="RVH15" s="87"/>
      <c r="RVL15" s="87"/>
      <c r="RVP15" s="87"/>
      <c r="RVT15" s="87"/>
      <c r="RVX15" s="87"/>
      <c r="RWB15" s="87"/>
      <c r="RWF15" s="87"/>
      <c r="RWJ15" s="87"/>
      <c r="RWN15" s="87"/>
      <c r="RWR15" s="87"/>
      <c r="RWV15" s="87"/>
      <c r="RWZ15" s="87"/>
      <c r="RXD15" s="87"/>
      <c r="RXH15" s="87"/>
      <c r="RXL15" s="87"/>
      <c r="RXP15" s="87"/>
      <c r="RXT15" s="87"/>
      <c r="RXX15" s="87"/>
      <c r="RYB15" s="87"/>
      <c r="RYF15" s="87"/>
      <c r="RYJ15" s="87"/>
      <c r="RYN15" s="87"/>
      <c r="RYR15" s="87"/>
      <c r="RYV15" s="87"/>
      <c r="RYZ15" s="87"/>
      <c r="RZD15" s="87"/>
      <c r="RZH15" s="87"/>
      <c r="RZL15" s="87"/>
      <c r="RZP15" s="87"/>
      <c r="RZT15" s="87"/>
      <c r="RZX15" s="87"/>
      <c r="SAB15" s="87"/>
      <c r="SAF15" s="87"/>
      <c r="SAJ15" s="87"/>
      <c r="SAN15" s="87"/>
      <c r="SAR15" s="87"/>
      <c r="SAV15" s="87"/>
      <c r="SAZ15" s="87"/>
      <c r="SBD15" s="87"/>
      <c r="SBH15" s="87"/>
      <c r="SBL15" s="87"/>
      <c r="SBP15" s="87"/>
      <c r="SBT15" s="87"/>
      <c r="SBX15" s="87"/>
      <c r="SCB15" s="87"/>
      <c r="SCF15" s="87"/>
      <c r="SCJ15" s="87"/>
      <c r="SCN15" s="87"/>
      <c r="SCR15" s="87"/>
      <c r="SCV15" s="87"/>
      <c r="SCZ15" s="87"/>
      <c r="SDD15" s="87"/>
      <c r="SDH15" s="87"/>
      <c r="SDL15" s="87"/>
      <c r="SDP15" s="87"/>
      <c r="SDT15" s="87"/>
      <c r="SDX15" s="87"/>
      <c r="SEB15" s="87"/>
      <c r="SEF15" s="87"/>
      <c r="SEJ15" s="87"/>
      <c r="SEN15" s="87"/>
      <c r="SER15" s="87"/>
      <c r="SEV15" s="87"/>
      <c r="SEZ15" s="87"/>
      <c r="SFD15" s="87"/>
      <c r="SFH15" s="87"/>
      <c r="SFL15" s="87"/>
      <c r="SFP15" s="87"/>
      <c r="SFT15" s="87"/>
      <c r="SFX15" s="87"/>
      <c r="SGB15" s="87"/>
      <c r="SGF15" s="87"/>
      <c r="SGJ15" s="87"/>
      <c r="SGN15" s="87"/>
      <c r="SGR15" s="87"/>
      <c r="SGV15" s="87"/>
      <c r="SGZ15" s="87"/>
      <c r="SHD15" s="87"/>
      <c r="SHH15" s="87"/>
      <c r="SHL15" s="87"/>
      <c r="SHP15" s="87"/>
      <c r="SHT15" s="87"/>
      <c r="SHX15" s="87"/>
      <c r="SIB15" s="87"/>
      <c r="SIF15" s="87"/>
      <c r="SIJ15" s="87"/>
      <c r="SIN15" s="87"/>
      <c r="SIR15" s="87"/>
      <c r="SIV15" s="87"/>
      <c r="SIZ15" s="87"/>
      <c r="SJD15" s="87"/>
      <c r="SJH15" s="87"/>
      <c r="SJL15" s="87"/>
      <c r="SJP15" s="87"/>
      <c r="SJT15" s="87"/>
      <c r="SJX15" s="87"/>
      <c r="SKB15" s="87"/>
      <c r="SKF15" s="87"/>
      <c r="SKJ15" s="87"/>
      <c r="SKN15" s="87"/>
      <c r="SKR15" s="87"/>
      <c r="SKV15" s="87"/>
      <c r="SKZ15" s="87"/>
      <c r="SLD15" s="87"/>
      <c r="SLH15" s="87"/>
      <c r="SLL15" s="87"/>
      <c r="SLP15" s="87"/>
      <c r="SLT15" s="87"/>
      <c r="SLX15" s="87"/>
      <c r="SMB15" s="87"/>
      <c r="SMF15" s="87"/>
      <c r="SMJ15" s="87"/>
      <c r="SMN15" s="87"/>
      <c r="SMR15" s="87"/>
      <c r="SMV15" s="87"/>
      <c r="SMZ15" s="87"/>
      <c r="SND15" s="87"/>
      <c r="SNH15" s="87"/>
      <c r="SNL15" s="87"/>
      <c r="SNP15" s="87"/>
      <c r="SNT15" s="87"/>
      <c r="SNX15" s="87"/>
      <c r="SOB15" s="87"/>
      <c r="SOF15" s="87"/>
      <c r="SOJ15" s="87"/>
      <c r="SON15" s="87"/>
      <c r="SOR15" s="87"/>
      <c r="SOV15" s="87"/>
      <c r="SOZ15" s="87"/>
      <c r="SPD15" s="87"/>
      <c r="SPH15" s="87"/>
      <c r="SPL15" s="87"/>
      <c r="SPP15" s="87"/>
      <c r="SPT15" s="87"/>
      <c r="SPX15" s="87"/>
      <c r="SQB15" s="87"/>
      <c r="SQF15" s="87"/>
      <c r="SQJ15" s="87"/>
      <c r="SQN15" s="87"/>
      <c r="SQR15" s="87"/>
      <c r="SQV15" s="87"/>
      <c r="SQZ15" s="87"/>
      <c r="SRD15" s="87"/>
      <c r="SRH15" s="87"/>
      <c r="SRL15" s="87"/>
      <c r="SRP15" s="87"/>
      <c r="SRT15" s="87"/>
      <c r="SRX15" s="87"/>
      <c r="SSB15" s="87"/>
      <c r="SSF15" s="87"/>
      <c r="SSJ15" s="87"/>
      <c r="SSN15" s="87"/>
      <c r="SSR15" s="87"/>
      <c r="SSV15" s="87"/>
      <c r="SSZ15" s="87"/>
      <c r="STD15" s="87"/>
      <c r="STH15" s="87"/>
      <c r="STL15" s="87"/>
      <c r="STP15" s="87"/>
      <c r="STT15" s="87"/>
      <c r="STX15" s="87"/>
      <c r="SUB15" s="87"/>
      <c r="SUF15" s="87"/>
      <c r="SUJ15" s="87"/>
      <c r="SUN15" s="87"/>
      <c r="SUR15" s="87"/>
      <c r="SUV15" s="87"/>
      <c r="SUZ15" s="87"/>
      <c r="SVD15" s="87"/>
      <c r="SVH15" s="87"/>
      <c r="SVL15" s="87"/>
      <c r="SVP15" s="87"/>
      <c r="SVT15" s="87"/>
      <c r="SVX15" s="87"/>
      <c r="SWB15" s="87"/>
      <c r="SWF15" s="87"/>
      <c r="SWJ15" s="87"/>
      <c r="SWN15" s="87"/>
      <c r="SWR15" s="87"/>
      <c r="SWV15" s="87"/>
      <c r="SWZ15" s="87"/>
      <c r="SXD15" s="87"/>
      <c r="SXH15" s="87"/>
      <c r="SXL15" s="87"/>
      <c r="SXP15" s="87"/>
      <c r="SXT15" s="87"/>
      <c r="SXX15" s="87"/>
      <c r="SYB15" s="87"/>
      <c r="SYF15" s="87"/>
      <c r="SYJ15" s="87"/>
      <c r="SYN15" s="87"/>
      <c r="SYR15" s="87"/>
      <c r="SYV15" s="87"/>
      <c r="SYZ15" s="87"/>
      <c r="SZD15" s="87"/>
      <c r="SZH15" s="87"/>
      <c r="SZL15" s="87"/>
      <c r="SZP15" s="87"/>
      <c r="SZT15" s="87"/>
      <c r="SZX15" s="87"/>
      <c r="TAB15" s="87"/>
      <c r="TAF15" s="87"/>
      <c r="TAJ15" s="87"/>
      <c r="TAN15" s="87"/>
      <c r="TAR15" s="87"/>
      <c r="TAV15" s="87"/>
      <c r="TAZ15" s="87"/>
      <c r="TBD15" s="87"/>
      <c r="TBH15" s="87"/>
      <c r="TBL15" s="87"/>
      <c r="TBP15" s="87"/>
      <c r="TBT15" s="87"/>
      <c r="TBX15" s="87"/>
      <c r="TCB15" s="87"/>
      <c r="TCF15" s="87"/>
      <c r="TCJ15" s="87"/>
      <c r="TCN15" s="87"/>
      <c r="TCR15" s="87"/>
      <c r="TCV15" s="87"/>
      <c r="TCZ15" s="87"/>
      <c r="TDD15" s="87"/>
      <c r="TDH15" s="87"/>
      <c r="TDL15" s="87"/>
      <c r="TDP15" s="87"/>
      <c r="TDT15" s="87"/>
      <c r="TDX15" s="87"/>
      <c r="TEB15" s="87"/>
      <c r="TEF15" s="87"/>
      <c r="TEJ15" s="87"/>
      <c r="TEN15" s="87"/>
      <c r="TER15" s="87"/>
      <c r="TEV15" s="87"/>
      <c r="TEZ15" s="87"/>
      <c r="TFD15" s="87"/>
      <c r="TFH15" s="87"/>
      <c r="TFL15" s="87"/>
      <c r="TFP15" s="87"/>
      <c r="TFT15" s="87"/>
      <c r="TFX15" s="87"/>
      <c r="TGB15" s="87"/>
      <c r="TGF15" s="87"/>
      <c r="TGJ15" s="87"/>
      <c r="TGN15" s="87"/>
      <c r="TGR15" s="87"/>
      <c r="TGV15" s="87"/>
      <c r="TGZ15" s="87"/>
      <c r="THD15" s="87"/>
      <c r="THH15" s="87"/>
      <c r="THL15" s="87"/>
      <c r="THP15" s="87"/>
      <c r="THT15" s="87"/>
      <c r="THX15" s="87"/>
      <c r="TIB15" s="87"/>
      <c r="TIF15" s="87"/>
      <c r="TIJ15" s="87"/>
      <c r="TIN15" s="87"/>
      <c r="TIR15" s="87"/>
      <c r="TIV15" s="87"/>
      <c r="TIZ15" s="87"/>
      <c r="TJD15" s="87"/>
      <c r="TJH15" s="87"/>
      <c r="TJL15" s="87"/>
      <c r="TJP15" s="87"/>
      <c r="TJT15" s="87"/>
      <c r="TJX15" s="87"/>
      <c r="TKB15" s="87"/>
      <c r="TKF15" s="87"/>
      <c r="TKJ15" s="87"/>
      <c r="TKN15" s="87"/>
      <c r="TKR15" s="87"/>
      <c r="TKV15" s="87"/>
      <c r="TKZ15" s="87"/>
      <c r="TLD15" s="87"/>
      <c r="TLH15" s="87"/>
      <c r="TLL15" s="87"/>
      <c r="TLP15" s="87"/>
      <c r="TLT15" s="87"/>
      <c r="TLX15" s="87"/>
      <c r="TMB15" s="87"/>
      <c r="TMF15" s="87"/>
      <c r="TMJ15" s="87"/>
      <c r="TMN15" s="87"/>
      <c r="TMR15" s="87"/>
      <c r="TMV15" s="87"/>
      <c r="TMZ15" s="87"/>
      <c r="TND15" s="87"/>
      <c r="TNH15" s="87"/>
      <c r="TNL15" s="87"/>
      <c r="TNP15" s="87"/>
      <c r="TNT15" s="87"/>
      <c r="TNX15" s="87"/>
      <c r="TOB15" s="87"/>
      <c r="TOF15" s="87"/>
      <c r="TOJ15" s="87"/>
      <c r="TON15" s="87"/>
      <c r="TOR15" s="87"/>
      <c r="TOV15" s="87"/>
      <c r="TOZ15" s="87"/>
      <c r="TPD15" s="87"/>
      <c r="TPH15" s="87"/>
      <c r="TPL15" s="87"/>
      <c r="TPP15" s="87"/>
      <c r="TPT15" s="87"/>
      <c r="TPX15" s="87"/>
      <c r="TQB15" s="87"/>
      <c r="TQF15" s="87"/>
      <c r="TQJ15" s="87"/>
      <c r="TQN15" s="87"/>
      <c r="TQR15" s="87"/>
      <c r="TQV15" s="87"/>
      <c r="TQZ15" s="87"/>
      <c r="TRD15" s="87"/>
      <c r="TRH15" s="87"/>
      <c r="TRL15" s="87"/>
      <c r="TRP15" s="87"/>
      <c r="TRT15" s="87"/>
      <c r="TRX15" s="87"/>
      <c r="TSB15" s="87"/>
      <c r="TSF15" s="87"/>
      <c r="TSJ15" s="87"/>
      <c r="TSN15" s="87"/>
      <c r="TSR15" s="87"/>
      <c r="TSV15" s="87"/>
      <c r="TSZ15" s="87"/>
      <c r="TTD15" s="87"/>
      <c r="TTH15" s="87"/>
      <c r="TTL15" s="87"/>
      <c r="TTP15" s="87"/>
      <c r="TTT15" s="87"/>
      <c r="TTX15" s="87"/>
      <c r="TUB15" s="87"/>
      <c r="TUF15" s="87"/>
      <c r="TUJ15" s="87"/>
      <c r="TUN15" s="87"/>
      <c r="TUR15" s="87"/>
      <c r="TUV15" s="87"/>
      <c r="TUZ15" s="87"/>
      <c r="TVD15" s="87"/>
      <c r="TVH15" s="87"/>
      <c r="TVL15" s="87"/>
      <c r="TVP15" s="87"/>
      <c r="TVT15" s="87"/>
      <c r="TVX15" s="87"/>
      <c r="TWB15" s="87"/>
      <c r="TWF15" s="87"/>
      <c r="TWJ15" s="87"/>
      <c r="TWN15" s="87"/>
      <c r="TWR15" s="87"/>
      <c r="TWV15" s="87"/>
      <c r="TWZ15" s="87"/>
      <c r="TXD15" s="87"/>
      <c r="TXH15" s="87"/>
      <c r="TXL15" s="87"/>
      <c r="TXP15" s="87"/>
      <c r="TXT15" s="87"/>
      <c r="TXX15" s="87"/>
      <c r="TYB15" s="87"/>
      <c r="TYF15" s="87"/>
      <c r="TYJ15" s="87"/>
      <c r="TYN15" s="87"/>
      <c r="TYR15" s="87"/>
      <c r="TYV15" s="87"/>
      <c r="TYZ15" s="87"/>
      <c r="TZD15" s="87"/>
      <c r="TZH15" s="87"/>
      <c r="TZL15" s="87"/>
      <c r="TZP15" s="87"/>
      <c r="TZT15" s="87"/>
      <c r="TZX15" s="87"/>
      <c r="UAB15" s="87"/>
      <c r="UAF15" s="87"/>
      <c r="UAJ15" s="87"/>
      <c r="UAN15" s="87"/>
      <c r="UAR15" s="87"/>
      <c r="UAV15" s="87"/>
      <c r="UAZ15" s="87"/>
      <c r="UBD15" s="87"/>
      <c r="UBH15" s="87"/>
      <c r="UBL15" s="87"/>
      <c r="UBP15" s="87"/>
      <c r="UBT15" s="87"/>
      <c r="UBX15" s="87"/>
      <c r="UCB15" s="87"/>
      <c r="UCF15" s="87"/>
      <c r="UCJ15" s="87"/>
      <c r="UCN15" s="87"/>
      <c r="UCR15" s="87"/>
      <c r="UCV15" s="87"/>
      <c r="UCZ15" s="87"/>
      <c r="UDD15" s="87"/>
      <c r="UDH15" s="87"/>
      <c r="UDL15" s="87"/>
      <c r="UDP15" s="87"/>
      <c r="UDT15" s="87"/>
      <c r="UDX15" s="87"/>
      <c r="UEB15" s="87"/>
      <c r="UEF15" s="87"/>
      <c r="UEJ15" s="87"/>
      <c r="UEN15" s="87"/>
      <c r="UER15" s="87"/>
      <c r="UEV15" s="87"/>
      <c r="UEZ15" s="87"/>
      <c r="UFD15" s="87"/>
      <c r="UFH15" s="87"/>
      <c r="UFL15" s="87"/>
      <c r="UFP15" s="87"/>
      <c r="UFT15" s="87"/>
      <c r="UFX15" s="87"/>
      <c r="UGB15" s="87"/>
      <c r="UGF15" s="87"/>
      <c r="UGJ15" s="87"/>
      <c r="UGN15" s="87"/>
      <c r="UGR15" s="87"/>
      <c r="UGV15" s="87"/>
      <c r="UGZ15" s="87"/>
      <c r="UHD15" s="87"/>
      <c r="UHH15" s="87"/>
      <c r="UHL15" s="87"/>
      <c r="UHP15" s="87"/>
      <c r="UHT15" s="87"/>
      <c r="UHX15" s="87"/>
      <c r="UIB15" s="87"/>
      <c r="UIF15" s="87"/>
      <c r="UIJ15" s="87"/>
      <c r="UIN15" s="87"/>
      <c r="UIR15" s="87"/>
      <c r="UIV15" s="87"/>
      <c r="UIZ15" s="87"/>
      <c r="UJD15" s="87"/>
      <c r="UJH15" s="87"/>
      <c r="UJL15" s="87"/>
      <c r="UJP15" s="87"/>
      <c r="UJT15" s="87"/>
      <c r="UJX15" s="87"/>
      <c r="UKB15" s="87"/>
      <c r="UKF15" s="87"/>
      <c r="UKJ15" s="87"/>
      <c r="UKN15" s="87"/>
      <c r="UKR15" s="87"/>
      <c r="UKV15" s="87"/>
      <c r="UKZ15" s="87"/>
      <c r="ULD15" s="87"/>
      <c r="ULH15" s="87"/>
      <c r="ULL15" s="87"/>
      <c r="ULP15" s="87"/>
      <c r="ULT15" s="87"/>
      <c r="ULX15" s="87"/>
      <c r="UMB15" s="87"/>
      <c r="UMF15" s="87"/>
      <c r="UMJ15" s="87"/>
      <c r="UMN15" s="87"/>
      <c r="UMR15" s="87"/>
      <c r="UMV15" s="87"/>
      <c r="UMZ15" s="87"/>
      <c r="UND15" s="87"/>
      <c r="UNH15" s="87"/>
      <c r="UNL15" s="87"/>
      <c r="UNP15" s="87"/>
      <c r="UNT15" s="87"/>
      <c r="UNX15" s="87"/>
      <c r="UOB15" s="87"/>
      <c r="UOF15" s="87"/>
      <c r="UOJ15" s="87"/>
      <c r="UON15" s="87"/>
      <c r="UOR15" s="87"/>
      <c r="UOV15" s="87"/>
      <c r="UOZ15" s="87"/>
      <c r="UPD15" s="87"/>
      <c r="UPH15" s="87"/>
      <c r="UPL15" s="87"/>
      <c r="UPP15" s="87"/>
      <c r="UPT15" s="87"/>
      <c r="UPX15" s="87"/>
      <c r="UQB15" s="87"/>
      <c r="UQF15" s="87"/>
      <c r="UQJ15" s="87"/>
      <c r="UQN15" s="87"/>
      <c r="UQR15" s="87"/>
      <c r="UQV15" s="87"/>
      <c r="UQZ15" s="87"/>
      <c r="URD15" s="87"/>
      <c r="URH15" s="87"/>
      <c r="URL15" s="87"/>
      <c r="URP15" s="87"/>
      <c r="URT15" s="87"/>
      <c r="URX15" s="87"/>
      <c r="USB15" s="87"/>
      <c r="USF15" s="87"/>
      <c r="USJ15" s="87"/>
      <c r="USN15" s="87"/>
      <c r="USR15" s="87"/>
      <c r="USV15" s="87"/>
      <c r="USZ15" s="87"/>
      <c r="UTD15" s="87"/>
      <c r="UTH15" s="87"/>
      <c r="UTL15" s="87"/>
      <c r="UTP15" s="87"/>
      <c r="UTT15" s="87"/>
      <c r="UTX15" s="87"/>
      <c r="UUB15" s="87"/>
      <c r="UUF15" s="87"/>
      <c r="UUJ15" s="87"/>
      <c r="UUN15" s="87"/>
      <c r="UUR15" s="87"/>
      <c r="UUV15" s="87"/>
      <c r="UUZ15" s="87"/>
      <c r="UVD15" s="87"/>
      <c r="UVH15" s="87"/>
      <c r="UVL15" s="87"/>
      <c r="UVP15" s="87"/>
      <c r="UVT15" s="87"/>
      <c r="UVX15" s="87"/>
      <c r="UWB15" s="87"/>
      <c r="UWF15" s="87"/>
      <c r="UWJ15" s="87"/>
      <c r="UWN15" s="87"/>
      <c r="UWR15" s="87"/>
      <c r="UWV15" s="87"/>
      <c r="UWZ15" s="87"/>
      <c r="UXD15" s="87"/>
      <c r="UXH15" s="87"/>
      <c r="UXL15" s="87"/>
      <c r="UXP15" s="87"/>
      <c r="UXT15" s="87"/>
      <c r="UXX15" s="87"/>
      <c r="UYB15" s="87"/>
      <c r="UYF15" s="87"/>
      <c r="UYJ15" s="87"/>
      <c r="UYN15" s="87"/>
      <c r="UYR15" s="87"/>
      <c r="UYV15" s="87"/>
      <c r="UYZ15" s="87"/>
      <c r="UZD15" s="87"/>
      <c r="UZH15" s="87"/>
      <c r="UZL15" s="87"/>
      <c r="UZP15" s="87"/>
      <c r="UZT15" s="87"/>
      <c r="UZX15" s="87"/>
      <c r="VAB15" s="87"/>
      <c r="VAF15" s="87"/>
      <c r="VAJ15" s="87"/>
      <c r="VAN15" s="87"/>
      <c r="VAR15" s="87"/>
      <c r="VAV15" s="87"/>
      <c r="VAZ15" s="87"/>
      <c r="VBD15" s="87"/>
      <c r="VBH15" s="87"/>
      <c r="VBL15" s="87"/>
      <c r="VBP15" s="87"/>
      <c r="VBT15" s="87"/>
      <c r="VBX15" s="87"/>
      <c r="VCB15" s="87"/>
      <c r="VCF15" s="87"/>
      <c r="VCJ15" s="87"/>
      <c r="VCN15" s="87"/>
      <c r="VCR15" s="87"/>
      <c r="VCV15" s="87"/>
      <c r="VCZ15" s="87"/>
      <c r="VDD15" s="87"/>
      <c r="VDH15" s="87"/>
      <c r="VDL15" s="87"/>
      <c r="VDP15" s="87"/>
      <c r="VDT15" s="87"/>
      <c r="VDX15" s="87"/>
      <c r="VEB15" s="87"/>
      <c r="VEF15" s="87"/>
      <c r="VEJ15" s="87"/>
      <c r="VEN15" s="87"/>
      <c r="VER15" s="87"/>
      <c r="VEV15" s="87"/>
      <c r="VEZ15" s="87"/>
      <c r="VFD15" s="87"/>
      <c r="VFH15" s="87"/>
      <c r="VFL15" s="87"/>
      <c r="VFP15" s="87"/>
      <c r="VFT15" s="87"/>
      <c r="VFX15" s="87"/>
      <c r="VGB15" s="87"/>
      <c r="VGF15" s="87"/>
      <c r="VGJ15" s="87"/>
      <c r="VGN15" s="87"/>
      <c r="VGR15" s="87"/>
      <c r="VGV15" s="87"/>
      <c r="VGZ15" s="87"/>
      <c r="VHD15" s="87"/>
      <c r="VHH15" s="87"/>
      <c r="VHL15" s="87"/>
      <c r="VHP15" s="87"/>
      <c r="VHT15" s="87"/>
      <c r="VHX15" s="87"/>
      <c r="VIB15" s="87"/>
      <c r="VIF15" s="87"/>
      <c r="VIJ15" s="87"/>
      <c r="VIN15" s="87"/>
      <c r="VIR15" s="87"/>
      <c r="VIV15" s="87"/>
      <c r="VIZ15" s="87"/>
      <c r="VJD15" s="87"/>
      <c r="VJH15" s="87"/>
      <c r="VJL15" s="87"/>
      <c r="VJP15" s="87"/>
      <c r="VJT15" s="87"/>
      <c r="VJX15" s="87"/>
      <c r="VKB15" s="87"/>
      <c r="VKF15" s="87"/>
      <c r="VKJ15" s="87"/>
      <c r="VKN15" s="87"/>
      <c r="VKR15" s="87"/>
      <c r="VKV15" s="87"/>
      <c r="VKZ15" s="87"/>
      <c r="VLD15" s="87"/>
      <c r="VLH15" s="87"/>
      <c r="VLL15" s="87"/>
      <c r="VLP15" s="87"/>
      <c r="VLT15" s="87"/>
      <c r="VLX15" s="87"/>
      <c r="VMB15" s="87"/>
      <c r="VMF15" s="87"/>
      <c r="VMJ15" s="87"/>
      <c r="VMN15" s="87"/>
      <c r="VMR15" s="87"/>
      <c r="VMV15" s="87"/>
      <c r="VMZ15" s="87"/>
      <c r="VND15" s="87"/>
      <c r="VNH15" s="87"/>
      <c r="VNL15" s="87"/>
      <c r="VNP15" s="87"/>
      <c r="VNT15" s="87"/>
      <c r="VNX15" s="87"/>
      <c r="VOB15" s="87"/>
      <c r="VOF15" s="87"/>
      <c r="VOJ15" s="87"/>
      <c r="VON15" s="87"/>
      <c r="VOR15" s="87"/>
      <c r="VOV15" s="87"/>
      <c r="VOZ15" s="87"/>
      <c r="VPD15" s="87"/>
      <c r="VPH15" s="87"/>
      <c r="VPL15" s="87"/>
      <c r="VPP15" s="87"/>
      <c r="VPT15" s="87"/>
      <c r="VPX15" s="87"/>
      <c r="VQB15" s="87"/>
      <c r="VQF15" s="87"/>
      <c r="VQJ15" s="87"/>
      <c r="VQN15" s="87"/>
      <c r="VQR15" s="87"/>
      <c r="VQV15" s="87"/>
      <c r="VQZ15" s="87"/>
      <c r="VRD15" s="87"/>
      <c r="VRH15" s="87"/>
      <c r="VRL15" s="87"/>
      <c r="VRP15" s="87"/>
      <c r="VRT15" s="87"/>
      <c r="VRX15" s="87"/>
      <c r="VSB15" s="87"/>
      <c r="VSF15" s="87"/>
      <c r="VSJ15" s="87"/>
      <c r="VSN15" s="87"/>
      <c r="VSR15" s="87"/>
      <c r="VSV15" s="87"/>
      <c r="VSZ15" s="87"/>
      <c r="VTD15" s="87"/>
      <c r="VTH15" s="87"/>
      <c r="VTL15" s="87"/>
      <c r="VTP15" s="87"/>
      <c r="VTT15" s="87"/>
      <c r="VTX15" s="87"/>
      <c r="VUB15" s="87"/>
      <c r="VUF15" s="87"/>
      <c r="VUJ15" s="87"/>
      <c r="VUN15" s="87"/>
      <c r="VUR15" s="87"/>
      <c r="VUV15" s="87"/>
      <c r="VUZ15" s="87"/>
      <c r="VVD15" s="87"/>
      <c r="VVH15" s="87"/>
      <c r="VVL15" s="87"/>
      <c r="VVP15" s="87"/>
      <c r="VVT15" s="87"/>
      <c r="VVX15" s="87"/>
      <c r="VWB15" s="87"/>
      <c r="VWF15" s="87"/>
      <c r="VWJ15" s="87"/>
      <c r="VWN15" s="87"/>
      <c r="VWR15" s="87"/>
      <c r="VWV15" s="87"/>
      <c r="VWZ15" s="87"/>
      <c r="VXD15" s="87"/>
      <c r="VXH15" s="87"/>
      <c r="VXL15" s="87"/>
      <c r="VXP15" s="87"/>
      <c r="VXT15" s="87"/>
      <c r="VXX15" s="87"/>
      <c r="VYB15" s="87"/>
      <c r="VYF15" s="87"/>
      <c r="VYJ15" s="87"/>
      <c r="VYN15" s="87"/>
      <c r="VYR15" s="87"/>
      <c r="VYV15" s="87"/>
      <c r="VYZ15" s="87"/>
      <c r="VZD15" s="87"/>
      <c r="VZH15" s="87"/>
      <c r="VZL15" s="87"/>
      <c r="VZP15" s="87"/>
      <c r="VZT15" s="87"/>
      <c r="VZX15" s="87"/>
      <c r="WAB15" s="87"/>
      <c r="WAF15" s="87"/>
      <c r="WAJ15" s="87"/>
      <c r="WAN15" s="87"/>
      <c r="WAR15" s="87"/>
      <c r="WAV15" s="87"/>
      <c r="WAZ15" s="87"/>
      <c r="WBD15" s="87"/>
      <c r="WBH15" s="87"/>
      <c r="WBL15" s="87"/>
      <c r="WBP15" s="87"/>
      <c r="WBT15" s="87"/>
      <c r="WBX15" s="87"/>
      <c r="WCB15" s="87"/>
      <c r="WCF15" s="87"/>
      <c r="WCJ15" s="87"/>
      <c r="WCN15" s="87"/>
      <c r="WCR15" s="87"/>
      <c r="WCV15" s="87"/>
      <c r="WCZ15" s="87"/>
      <c r="WDD15" s="87"/>
      <c r="WDH15" s="87"/>
      <c r="WDL15" s="87"/>
      <c r="WDP15" s="87"/>
      <c r="WDT15" s="87"/>
      <c r="WDX15" s="87"/>
      <c r="WEB15" s="87"/>
      <c r="WEF15" s="87"/>
      <c r="WEJ15" s="87"/>
      <c r="WEN15" s="87"/>
      <c r="WER15" s="87"/>
      <c r="WEV15" s="87"/>
      <c r="WEZ15" s="87"/>
      <c r="WFD15" s="87"/>
      <c r="WFH15" s="87"/>
      <c r="WFL15" s="87"/>
      <c r="WFP15" s="87"/>
      <c r="WFT15" s="87"/>
      <c r="WFX15" s="87"/>
      <c r="WGB15" s="87"/>
      <c r="WGF15" s="87"/>
      <c r="WGJ15" s="87"/>
      <c r="WGN15" s="87"/>
      <c r="WGR15" s="87"/>
      <c r="WGV15" s="87"/>
      <c r="WGZ15" s="87"/>
      <c r="WHD15" s="87"/>
      <c r="WHH15" s="87"/>
      <c r="WHL15" s="87"/>
      <c r="WHP15" s="87"/>
      <c r="WHT15" s="87"/>
      <c r="WHX15" s="87"/>
      <c r="WIB15" s="87"/>
      <c r="WIF15" s="87"/>
      <c r="WIJ15" s="87"/>
      <c r="WIN15" s="87"/>
      <c r="WIR15" s="87"/>
      <c r="WIV15" s="87"/>
      <c r="WIZ15" s="87"/>
      <c r="WJD15" s="87"/>
      <c r="WJH15" s="87"/>
      <c r="WJL15" s="87"/>
      <c r="WJP15" s="87"/>
      <c r="WJT15" s="87"/>
      <c r="WJX15" s="87"/>
      <c r="WKB15" s="87"/>
      <c r="WKF15" s="87"/>
      <c r="WKJ15" s="87"/>
      <c r="WKN15" s="87"/>
      <c r="WKR15" s="87"/>
      <c r="WKV15" s="87"/>
      <c r="WKZ15" s="87"/>
      <c r="WLD15" s="87"/>
      <c r="WLH15" s="87"/>
      <c r="WLL15" s="87"/>
      <c r="WLP15" s="87"/>
      <c r="WLT15" s="87"/>
      <c r="WLX15" s="87"/>
      <c r="WMB15" s="87"/>
      <c r="WMF15" s="87"/>
      <c r="WMJ15" s="87"/>
      <c r="WMN15" s="87"/>
      <c r="WMR15" s="87"/>
      <c r="WMV15" s="87"/>
      <c r="WMZ15" s="87"/>
      <c r="WND15" s="87"/>
      <c r="WNH15" s="87"/>
      <c r="WNL15" s="87"/>
      <c r="WNP15" s="87"/>
      <c r="WNT15" s="87"/>
      <c r="WNX15" s="87"/>
      <c r="WOB15" s="87"/>
      <c r="WOF15" s="87"/>
      <c r="WOJ15" s="87"/>
      <c r="WON15" s="87"/>
      <c r="WOR15" s="87"/>
      <c r="WOV15" s="87"/>
      <c r="WOZ15" s="87"/>
      <c r="WPD15" s="87"/>
      <c r="WPH15" s="87"/>
      <c r="WPL15" s="87"/>
      <c r="WPP15" s="87"/>
      <c r="WPT15" s="87"/>
      <c r="WPX15" s="87"/>
      <c r="WQB15" s="87"/>
      <c r="WQF15" s="87"/>
      <c r="WQJ15" s="87"/>
      <c r="WQN15" s="87"/>
      <c r="WQR15" s="87"/>
      <c r="WQV15" s="87"/>
      <c r="WQZ15" s="87"/>
      <c r="WRD15" s="87"/>
      <c r="WRH15" s="87"/>
      <c r="WRL15" s="87"/>
      <c r="WRP15" s="87"/>
      <c r="WRT15" s="87"/>
      <c r="WRX15" s="87"/>
      <c r="WSB15" s="87"/>
      <c r="WSF15" s="87"/>
      <c r="WSJ15" s="87"/>
      <c r="WSN15" s="87"/>
      <c r="WSR15" s="87"/>
      <c r="WSV15" s="87"/>
      <c r="WSZ15" s="87"/>
      <c r="WTD15" s="87"/>
      <c r="WTH15" s="87"/>
      <c r="WTL15" s="87"/>
      <c r="WTP15" s="87"/>
      <c r="WTT15" s="87"/>
      <c r="WTX15" s="87"/>
      <c r="WUB15" s="87"/>
      <c r="WUF15" s="87"/>
      <c r="WUJ15" s="87"/>
      <c r="WUN15" s="87"/>
      <c r="WUR15" s="87"/>
      <c r="WUV15" s="87"/>
      <c r="WUZ15" s="87"/>
      <c r="WVD15" s="87"/>
      <c r="WVH15" s="87"/>
      <c r="WVL15" s="87"/>
      <c r="WVP15" s="87"/>
      <c r="WVT15" s="87"/>
      <c r="WVX15" s="87"/>
      <c r="WWB15" s="87"/>
      <c r="WWF15" s="87"/>
      <c r="WWJ15" s="87"/>
      <c r="WWN15" s="87"/>
      <c r="WWR15" s="87"/>
      <c r="WWV15" s="87"/>
      <c r="WWZ15" s="87"/>
      <c r="WXD15" s="87"/>
      <c r="WXH15" s="87"/>
      <c r="WXL15" s="87"/>
      <c r="WXP15" s="87"/>
      <c r="WXT15" s="87"/>
      <c r="WXX15" s="87"/>
      <c r="WYB15" s="87"/>
      <c r="WYF15" s="87"/>
      <c r="WYJ15" s="87"/>
      <c r="WYN15" s="87"/>
      <c r="WYR15" s="87"/>
      <c r="WYV15" s="87"/>
      <c r="WYZ15" s="87"/>
      <c r="WZD15" s="87"/>
      <c r="WZH15" s="87"/>
      <c r="WZL15" s="87"/>
      <c r="WZP15" s="87"/>
      <c r="WZT15" s="87"/>
      <c r="WZX15" s="87"/>
      <c r="XAB15" s="87"/>
      <c r="XAF15" s="87"/>
      <c r="XAJ15" s="87"/>
      <c r="XAN15" s="87"/>
      <c r="XAR15" s="87"/>
      <c r="XAV15" s="87"/>
      <c r="XAZ15" s="87"/>
      <c r="XBD15" s="87"/>
      <c r="XBH15" s="87"/>
      <c r="XBL15" s="87"/>
      <c r="XBP15" s="87"/>
      <c r="XBT15" s="87"/>
      <c r="XBX15" s="87"/>
      <c r="XCB15" s="87"/>
      <c r="XCF15" s="87"/>
      <c r="XCJ15" s="87"/>
      <c r="XCN15" s="87"/>
      <c r="XCR15" s="87"/>
      <c r="XCV15" s="87"/>
      <c r="XCZ15" s="87"/>
      <c r="XDD15" s="87"/>
      <c r="XDH15" s="87"/>
      <c r="XDL15" s="87"/>
      <c r="XDP15" s="87"/>
      <c r="XDT15" s="87"/>
      <c r="XDX15" s="87"/>
      <c r="XEB15" s="87"/>
      <c r="XEF15" s="87"/>
    </row>
    <row r="16" spans="1:1024 1028:2048 2052:3072 3076:4096 4100:5120 5124:6144 6148:7168 7172:8192 8196:9216 9220:10240 10244:11264 11268:12288 12292:13312 13316:14336 14340:15360 15364:16360" x14ac:dyDescent="0.2"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89">
        <f>+AZ15/Q15-1</f>
        <v>-0.47393438287790823</v>
      </c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89">
        <f>+BM15/AD15-1</f>
        <v>-1</v>
      </c>
      <c r="AE16" s="89">
        <f t="shared" ref="AE16:AJ16" si="34">+AE15/AD15-1</f>
        <v>6.1415828356308211E-3</v>
      </c>
      <c r="AF16" s="89">
        <f t="shared" si="34"/>
        <v>5.3019652855612609E-3</v>
      </c>
      <c r="AG16" s="89">
        <f t="shared" si="34"/>
        <v>4.7044194215881685E-3</v>
      </c>
      <c r="AH16" s="89" t="e">
        <f t="shared" si="34"/>
        <v>#DIV/0!</v>
      </c>
      <c r="AI16" s="89" t="e">
        <f t="shared" si="34"/>
        <v>#DIV/0!</v>
      </c>
      <c r="AJ16" s="89" t="e">
        <f t="shared" si="34"/>
        <v>#DIV/0!</v>
      </c>
      <c r="AK16" s="89" t="e">
        <f>+AK15/AJ15-1</f>
        <v>#DIV/0!</v>
      </c>
      <c r="AL16" s="89" t="e">
        <f t="shared" ref="AL16" si="35">+AL15/AK15-1</f>
        <v>#DIV/0!</v>
      </c>
      <c r="AM16" s="89" t="e">
        <f t="shared" ref="AM16" si="36">+AM15/AL15-1</f>
        <v>#DIV/0!</v>
      </c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136"/>
      <c r="BA16" s="93"/>
      <c r="BB16" s="93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</row>
    <row r="17" spans="1:1024 1028:2048 2052:3072 3076:4096 4100:5120 5124:6144 6148:7168 7172:8192 8196:9216 9220:10240 10244:11264 11268:12288 12292:13312 13316:14336 14340:15360 15364:16360" x14ac:dyDescent="0.2">
      <c r="A17" s="77" t="s">
        <v>47</v>
      </c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5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5"/>
      <c r="AE17" s="87"/>
      <c r="AF17" s="87"/>
      <c r="AG17" s="87"/>
      <c r="AH17" s="87"/>
      <c r="AI17" s="87"/>
      <c r="AJ17" s="87"/>
      <c r="AK17" s="87"/>
      <c r="AL17" s="87"/>
      <c r="AM17" s="87"/>
      <c r="AN17" s="86"/>
      <c r="AO17" s="86"/>
      <c r="AZ17" s="85"/>
    </row>
    <row r="18" spans="1:1024 1028:2048 2052:3072 3076:4096 4100:5120 5124:6144 6148:7168 7172:8192 8196:9216 9220:10240 10244:11264 11268:12288 12292:13312 13316:14336 14340:15360 15364:16360" x14ac:dyDescent="0.2">
      <c r="B18" s="78" t="s">
        <v>10</v>
      </c>
      <c r="D18" s="94"/>
      <c r="E18" s="95">
        <f>+'Customer $'!B3</f>
        <v>8283058.6682732105</v>
      </c>
      <c r="F18" s="95">
        <f>+'Customer $'!C3</f>
        <v>8308441.1436701519</v>
      </c>
      <c r="G18" s="95">
        <f>+'Customer $'!D3</f>
        <v>8335242.5797467493</v>
      </c>
      <c r="H18" s="95">
        <f>+'Customer $'!E3</f>
        <v>8362154.8514435757</v>
      </c>
      <c r="I18" s="95">
        <f>+'Customer $'!F3</f>
        <v>8387733.9785137586</v>
      </c>
      <c r="J18" s="95">
        <f>+'Customer $'!G3</f>
        <v>8412101.4656571653</v>
      </c>
      <c r="K18" s="95">
        <f>+'Customer $'!H3</f>
        <v>8448892.9815320317</v>
      </c>
      <c r="L18" s="95">
        <f>+'Customer $'!I3</f>
        <v>8470734.3222661186</v>
      </c>
      <c r="M18" s="95">
        <f>+'Customer $'!J3</f>
        <v>8493402.3588690776</v>
      </c>
      <c r="N18" s="95">
        <f>+'Customer $'!K3</f>
        <v>8516330.879905764</v>
      </c>
      <c r="O18" s="95">
        <f>+'Customer $'!L3</f>
        <v>8539502.2032920476</v>
      </c>
      <c r="P18" s="95">
        <f>+'Customer $'!M3</f>
        <v>8562835.3413769286</v>
      </c>
      <c r="Q18" s="104">
        <f t="shared" ref="Q18:Q23" si="37">SUM(E18:P18)</f>
        <v>101120430.77454656</v>
      </c>
      <c r="R18" s="95">
        <f>+'Customer $'!O3</f>
        <v>8597415.6991300453</v>
      </c>
      <c r="S18" s="95">
        <f>+'Customer $'!P3</f>
        <v>8620666.2117278725</v>
      </c>
      <c r="T18" s="95">
        <f>+'Customer $'!Q3</f>
        <v>8643972.562933607</v>
      </c>
      <c r="U18" s="95">
        <f>+'Customer $'!R3</f>
        <v>8666542.908899894</v>
      </c>
      <c r="V18" s="95">
        <f>+'Customer $'!S3</f>
        <v>8688663.3854995482</v>
      </c>
      <c r="W18" s="95">
        <f>+'Customer $'!T3</f>
        <v>8711111.9485631827</v>
      </c>
      <c r="X18" s="95">
        <f>+'Customer $'!U3</f>
        <v>8733437.1097666062</v>
      </c>
      <c r="Y18" s="95">
        <f>+'Customer $'!V3</f>
        <v>8756311.5973782688</v>
      </c>
      <c r="Z18" s="95">
        <f>+'Customer $'!W3</f>
        <v>8779525.1557693519</v>
      </c>
      <c r="AA18" s="95">
        <f>+'Customer $'!X3</f>
        <v>8802958.160182422</v>
      </c>
      <c r="AB18" s="95">
        <f>+'Customer $'!Y3</f>
        <v>8826597.4455827307</v>
      </c>
      <c r="AC18" s="95">
        <f>+'Customer $'!Z3</f>
        <v>8850365.9785038717</v>
      </c>
      <c r="AD18" s="104">
        <f t="shared" ref="AD18:AD23" si="38">SUM(R18:AC18)</f>
        <v>104677568.16393739</v>
      </c>
      <c r="AE18" s="95">
        <f>+'Customer $'!AB3</f>
        <v>108099124.50282474</v>
      </c>
      <c r="AF18" s="95">
        <f>+'Customer $'!AC3</f>
        <v>111555555.40629992</v>
      </c>
      <c r="AG18" s="95">
        <f>+'Customer $'!AD3</f>
        <v>115028742.08767885</v>
      </c>
      <c r="AH18" s="95">
        <f>+'Customer $'!AE3</f>
        <v>0</v>
      </c>
      <c r="AI18" s="95">
        <f>+'Customer $'!AF3</f>
        <v>0</v>
      </c>
      <c r="AJ18" s="95">
        <f>+'Customer $'!AG3</f>
        <v>0</v>
      </c>
      <c r="AK18" s="95">
        <f>+'Customer $'!AH3</f>
        <v>0</v>
      </c>
      <c r="AL18" s="95">
        <f>+'Customer $'!AI3</f>
        <v>0</v>
      </c>
      <c r="AM18" s="95">
        <f>+'Customer $'!AJ3</f>
        <v>0</v>
      </c>
      <c r="AN18" s="86"/>
      <c r="AO18" s="86">
        <f t="shared" ref="AO18:AO23" si="39">+Q18/AZ18-1</f>
        <v>0.56744429909279992</v>
      </c>
      <c r="AP18" s="86">
        <f t="shared" ref="AP18:AP23" si="40">+AD18/Q18-1</f>
        <v>3.5177237301546427E-2</v>
      </c>
      <c r="AQ18" s="86">
        <f t="shared" ref="AQ18:AQ23" si="41">+AE18/AD18-1</f>
        <v>3.2686624258683405E-2</v>
      </c>
      <c r="AR18" s="86">
        <f t="shared" ref="AR18:AR23" si="42">+AF18/AE18-1</f>
        <v>3.1974642897175887E-2</v>
      </c>
      <c r="AS18" s="86">
        <f t="shared" ref="AS18:AS23" si="43">+AG18/AF18-1</f>
        <v>3.1134143599833575E-2</v>
      </c>
      <c r="AT18" s="86">
        <f t="shared" ref="AT18:AT23" si="44">+AH18/AG18-1</f>
        <v>-1</v>
      </c>
      <c r="AU18" s="86" t="e">
        <f t="shared" ref="AU18:AU23" si="45">+AI18/AH18-1</f>
        <v>#DIV/0!</v>
      </c>
      <c r="AV18" s="86" t="e">
        <f t="shared" ref="AV18:AV23" si="46">+AJ18/AI18-1</f>
        <v>#DIV/0!</v>
      </c>
      <c r="AW18" s="86" t="e">
        <f t="shared" ref="AW18:AW20" si="47">+AK18/AJ18-1</f>
        <v>#DIV/0!</v>
      </c>
      <c r="AX18" s="86" t="e">
        <f t="shared" ref="AX18:AX20" si="48">+AL18/AK18-1</f>
        <v>#DIV/0!</v>
      </c>
      <c r="AY18" s="86" t="e">
        <f t="shared" ref="AY18:AY20" si="49">+AM18/AL18-1</f>
        <v>#DIV/0!</v>
      </c>
      <c r="AZ18" s="104">
        <v>64512934.10111779</v>
      </c>
      <c r="BA18" s="96">
        <f>+Q18-AZ18</f>
        <v>36607496.673428774</v>
      </c>
    </row>
    <row r="19" spans="1:1024 1028:2048 2052:3072 3076:4096 4100:5120 5124:6144 6148:7168 7172:8192 8196:9216 9220:10240 10244:11264 11268:12288 12292:13312 13316:14336 14340:15360 15364:16360" x14ac:dyDescent="0.2">
      <c r="B19" s="78" t="s">
        <v>14</v>
      </c>
      <c r="D19" s="94"/>
      <c r="E19" s="95">
        <f>+'Customer $'!B4</f>
        <v>2507053.0538471295</v>
      </c>
      <c r="F19" s="95">
        <f>+'Customer $'!C4</f>
        <v>2511122.4871186502</v>
      </c>
      <c r="G19" s="95">
        <f>+'Customer $'!D4</f>
        <v>2515804.4964003759</v>
      </c>
      <c r="H19" s="95">
        <f>+'Customer $'!E4</f>
        <v>2519202.8670959063</v>
      </c>
      <c r="I19" s="95">
        <f>+'Customer $'!F4</f>
        <v>2525462.6796416389</v>
      </c>
      <c r="J19" s="95">
        <f>+'Customer $'!G4</f>
        <v>2528207.1532716695</v>
      </c>
      <c r="K19" s="95">
        <f>+'Customer $'!H4</f>
        <v>2548928.891001821</v>
      </c>
      <c r="L19" s="95">
        <f>+'Customer $'!I4</f>
        <v>2548870.2240636693</v>
      </c>
      <c r="M19" s="95">
        <f>+'Customer $'!J4</f>
        <v>2551699.3374242834</v>
      </c>
      <c r="N19" s="95">
        <f>+'Customer $'!K4</f>
        <v>2554527.4312739284</v>
      </c>
      <c r="O19" s="95">
        <f>+'Customer $'!L4</f>
        <v>2557354.8024025303</v>
      </c>
      <c r="P19" s="95">
        <f>+'Customer $'!M4</f>
        <v>2560181.7381815277</v>
      </c>
      <c r="Q19" s="104">
        <f t="shared" si="37"/>
        <v>30428415.161723129</v>
      </c>
      <c r="R19" s="95">
        <f>+'Customer $'!O4</f>
        <v>2567345.6475047437</v>
      </c>
      <c r="S19" s="95">
        <f>+'Customer $'!P4</f>
        <v>2570037.4831084926</v>
      </c>
      <c r="T19" s="95">
        <f>+'Customer $'!Q4</f>
        <v>2572774.5962122083</v>
      </c>
      <c r="U19" s="95">
        <f>+'Customer $'!R4</f>
        <v>2575692.1649952321</v>
      </c>
      <c r="V19" s="95">
        <f>+'Customer $'!S4</f>
        <v>2578430.3388375435</v>
      </c>
      <c r="W19" s="95">
        <f>+'Customer $'!T4</f>
        <v>2581259.2405461879</v>
      </c>
      <c r="X19" s="95">
        <f>+'Customer $'!U4</f>
        <v>2584178.9689973379</v>
      </c>
      <c r="Y19" s="95">
        <f>+'Customer $'!V4</f>
        <v>2583925.3378337016</v>
      </c>
      <c r="Z19" s="95">
        <f>+'Customer $'!W4</f>
        <v>2586494.8132942328</v>
      </c>
      <c r="AA19" s="95">
        <f>+'Customer $'!X4</f>
        <v>2589065.295986359</v>
      </c>
      <c r="AB19" s="95">
        <f>+'Customer $'!Y4</f>
        <v>2591636.815909002</v>
      </c>
      <c r="AC19" s="95">
        <f>+'Customer $'!Z4</f>
        <v>2594209.3917295025</v>
      </c>
      <c r="AD19" s="104">
        <f t="shared" si="38"/>
        <v>30975050.094954543</v>
      </c>
      <c r="AE19" s="95">
        <f>+'Customer $'!AB4</f>
        <v>31347129.431751687</v>
      </c>
      <c r="AF19" s="95">
        <f>+'Customer $'!AC4</f>
        <v>31696294.390958212</v>
      </c>
      <c r="AG19" s="95">
        <f>+'Customer $'!AD4</f>
        <v>32053157.445113622</v>
      </c>
      <c r="AH19" s="95">
        <f>+'Customer $'!AE4</f>
        <v>5080954.2857142854</v>
      </c>
      <c r="AI19" s="95">
        <f>+'Customer $'!AF4</f>
        <v>5080954.2857142854</v>
      </c>
      <c r="AJ19" s="95">
        <f>+'Customer $'!AG4</f>
        <v>5080954.2857142854</v>
      </c>
      <c r="AK19" s="95">
        <f>+'Customer $'!AH4</f>
        <v>5080954.2857142854</v>
      </c>
      <c r="AL19" s="95">
        <f>+'Customer $'!AI4</f>
        <v>5080954.2857142854</v>
      </c>
      <c r="AM19" s="95">
        <f>+'Customer $'!AJ4</f>
        <v>5080954.2857142854</v>
      </c>
      <c r="AN19" s="86"/>
      <c r="AO19" s="86">
        <f t="shared" si="39"/>
        <v>0.83282241021435754</v>
      </c>
      <c r="AP19" s="86">
        <f t="shared" si="40"/>
        <v>1.7964620580011026E-2</v>
      </c>
      <c r="AQ19" s="86">
        <f t="shared" si="41"/>
        <v>1.2012227120102414E-2</v>
      </c>
      <c r="AR19" s="86">
        <f t="shared" si="42"/>
        <v>1.1138658165390281E-2</v>
      </c>
      <c r="AS19" s="86">
        <f t="shared" si="43"/>
        <v>1.1258825708572617E-2</v>
      </c>
      <c r="AT19" s="86">
        <f t="shared" si="44"/>
        <v>-0.84148350144865813</v>
      </c>
      <c r="AU19" s="86">
        <f t="shared" si="45"/>
        <v>0</v>
      </c>
      <c r="AV19" s="86">
        <f t="shared" si="46"/>
        <v>0</v>
      </c>
      <c r="AW19" s="86">
        <f t="shared" si="47"/>
        <v>0</v>
      </c>
      <c r="AX19" s="86">
        <f t="shared" si="48"/>
        <v>0</v>
      </c>
      <c r="AY19" s="86">
        <f t="shared" si="49"/>
        <v>0</v>
      </c>
      <c r="AZ19" s="104">
        <v>16601944.079330837</v>
      </c>
      <c r="BA19" s="96">
        <f t="shared" ref="BA19:BA39" si="50">+Q19-AZ19</f>
        <v>13826471.082392292</v>
      </c>
    </row>
    <row r="20" spans="1:1024 1028:2048 2052:3072 3076:4096 4100:5120 5124:6144 6148:7168 7172:8192 8196:9216 9220:10240 10244:11264 11268:12288 12292:13312 13316:14336 14340:15360 15364:16360" x14ac:dyDescent="0.2">
      <c r="B20" s="78" t="s">
        <v>15</v>
      </c>
      <c r="D20" s="94"/>
      <c r="E20" s="95">
        <f>+'Customer $'!B5</f>
        <v>59380</v>
      </c>
      <c r="F20" s="95">
        <f>+'Customer $'!C5</f>
        <v>59380</v>
      </c>
      <c r="G20" s="95">
        <f>+'Customer $'!D5</f>
        <v>59380</v>
      </c>
      <c r="H20" s="95">
        <f>+'Customer $'!E5</f>
        <v>59380</v>
      </c>
      <c r="I20" s="95">
        <f>+'Customer $'!F5</f>
        <v>59380</v>
      </c>
      <c r="J20" s="95">
        <f>+'Customer $'!G5</f>
        <v>59380</v>
      </c>
      <c r="K20" s="95">
        <f>+'Customer $'!H5</f>
        <v>59380</v>
      </c>
      <c r="L20" s="95">
        <f>+'Customer $'!I5</f>
        <v>59380</v>
      </c>
      <c r="M20" s="95">
        <f>+'Customer $'!J5</f>
        <v>59380</v>
      </c>
      <c r="N20" s="95">
        <f>+'Customer $'!K5</f>
        <v>59380</v>
      </c>
      <c r="O20" s="95">
        <f>+'Customer $'!L5</f>
        <v>59380</v>
      </c>
      <c r="P20" s="95">
        <f>+'Customer $'!M5</f>
        <v>59380</v>
      </c>
      <c r="Q20" s="104">
        <f t="shared" si="37"/>
        <v>712560</v>
      </c>
      <c r="R20" s="311">
        <f>+'Customer $'!O5</f>
        <v>59380</v>
      </c>
      <c r="S20" s="95">
        <f>+'Customer $'!P5</f>
        <v>59380</v>
      </c>
      <c r="T20" s="95">
        <f>+'Customer $'!Q5</f>
        <v>59380</v>
      </c>
      <c r="U20" s="95">
        <f>+'Customer $'!R5</f>
        <v>59380</v>
      </c>
      <c r="V20" s="95">
        <f>+'Customer $'!S5</f>
        <v>59380</v>
      </c>
      <c r="W20" s="95">
        <f>+'Customer $'!T5</f>
        <v>59380</v>
      </c>
      <c r="X20" s="95">
        <f>+'Customer $'!U5</f>
        <v>59380</v>
      </c>
      <c r="Y20" s="95">
        <f>+'Customer $'!V5</f>
        <v>59380</v>
      </c>
      <c r="Z20" s="95">
        <f>+'Customer $'!W5</f>
        <v>59380</v>
      </c>
      <c r="AA20" s="95">
        <f>+'Customer $'!X5</f>
        <v>59380</v>
      </c>
      <c r="AB20" s="95">
        <f>+'Customer $'!Y5</f>
        <v>59380</v>
      </c>
      <c r="AC20" s="95">
        <f>+'Customer $'!Z5</f>
        <v>59380</v>
      </c>
      <c r="AD20" s="104">
        <f t="shared" si="38"/>
        <v>712560</v>
      </c>
      <c r="AE20" s="95">
        <f>+'Customer $'!AB5</f>
        <v>712560</v>
      </c>
      <c r="AF20" s="95">
        <f>+'Customer $'!AC5</f>
        <v>712560</v>
      </c>
      <c r="AG20" s="95">
        <f>+'Customer $'!AD5</f>
        <v>712560</v>
      </c>
      <c r="AH20" s="95">
        <f>+'Customer $'!AE5</f>
        <v>712560</v>
      </c>
      <c r="AI20" s="95">
        <f>+'Customer $'!AF5</f>
        <v>712560</v>
      </c>
      <c r="AJ20" s="95">
        <f>+'Customer $'!AG5</f>
        <v>712560</v>
      </c>
      <c r="AK20" s="95">
        <f>+'Customer $'!AH5</f>
        <v>712560</v>
      </c>
      <c r="AL20" s="95">
        <f>+'Customer $'!AI5</f>
        <v>712560</v>
      </c>
      <c r="AM20" s="95">
        <f>+'Customer $'!AJ5</f>
        <v>712560</v>
      </c>
      <c r="AN20" s="86"/>
      <c r="AO20" s="86">
        <f t="shared" si="39"/>
        <v>3.667989489577332</v>
      </c>
      <c r="AP20" s="86">
        <f t="shared" si="40"/>
        <v>0</v>
      </c>
      <c r="AQ20" s="86">
        <f t="shared" si="41"/>
        <v>0</v>
      </c>
      <c r="AR20" s="86">
        <f t="shared" si="42"/>
        <v>0</v>
      </c>
      <c r="AS20" s="86">
        <f t="shared" si="43"/>
        <v>0</v>
      </c>
      <c r="AT20" s="86">
        <f t="shared" si="44"/>
        <v>0</v>
      </c>
      <c r="AU20" s="86">
        <f t="shared" si="45"/>
        <v>0</v>
      </c>
      <c r="AV20" s="86">
        <f t="shared" si="46"/>
        <v>0</v>
      </c>
      <c r="AW20" s="86">
        <f t="shared" si="47"/>
        <v>0</v>
      </c>
      <c r="AX20" s="86">
        <f t="shared" si="48"/>
        <v>0</v>
      </c>
      <c r="AY20" s="86">
        <f t="shared" si="49"/>
        <v>0</v>
      </c>
      <c r="AZ20" s="104">
        <v>152648.15861111108</v>
      </c>
      <c r="BA20" s="96">
        <f t="shared" si="50"/>
        <v>559911.84138888889</v>
      </c>
    </row>
    <row r="21" spans="1:1024 1028:2048 2052:3072 3076:4096 4100:5120 5124:6144 6148:7168 7172:8192 8196:9216 9220:10240 10244:11264 11268:12288 12292:13312 13316:14336 14340:15360 15364:16360" x14ac:dyDescent="0.2">
      <c r="B21" s="78" t="s">
        <v>405</v>
      </c>
      <c r="D21" s="96"/>
      <c r="E21" s="95">
        <f>+'Customer $'!B6</f>
        <v>0</v>
      </c>
      <c r="F21" s="95">
        <f>+'Customer $'!C6</f>
        <v>0</v>
      </c>
      <c r="G21" s="95">
        <f>+'Customer $'!D6</f>
        <v>0</v>
      </c>
      <c r="H21" s="95">
        <f>+'Customer $'!E6</f>
        <v>0</v>
      </c>
      <c r="I21" s="95">
        <f>+'Customer $'!F6</f>
        <v>0</v>
      </c>
      <c r="J21" s="95">
        <f>+'Customer $'!G6</f>
        <v>0</v>
      </c>
      <c r="K21" s="95">
        <f>+'Customer $'!H6</f>
        <v>0</v>
      </c>
      <c r="L21" s="95">
        <f>+'Customer $'!I6</f>
        <v>0</v>
      </c>
      <c r="M21" s="95">
        <f>+'Customer $'!J6</f>
        <v>0</v>
      </c>
      <c r="N21" s="95">
        <f>+'Customer $'!K6</f>
        <v>0</v>
      </c>
      <c r="O21" s="95">
        <f>+'Customer $'!L6</f>
        <v>0</v>
      </c>
      <c r="P21" s="95">
        <f>+'Customer $'!M6</f>
        <v>0</v>
      </c>
      <c r="Q21" s="104">
        <f t="shared" si="37"/>
        <v>0</v>
      </c>
      <c r="R21" s="311">
        <f>+'Customer $'!O6</f>
        <v>0</v>
      </c>
      <c r="S21" s="95">
        <f>+'Customer $'!P6</f>
        <v>0</v>
      </c>
      <c r="T21" s="95">
        <f>+'Customer $'!Q6</f>
        <v>0</v>
      </c>
      <c r="U21" s="95">
        <f>+'Customer $'!R6</f>
        <v>0</v>
      </c>
      <c r="V21" s="95">
        <f>+'Customer $'!S6</f>
        <v>0</v>
      </c>
      <c r="W21" s="95">
        <f>+'Customer $'!T6</f>
        <v>0</v>
      </c>
      <c r="X21" s="95">
        <f>+'Customer $'!U6</f>
        <v>0</v>
      </c>
      <c r="Y21" s="95">
        <f>+'Customer $'!V6</f>
        <v>0</v>
      </c>
      <c r="Z21" s="95">
        <f>+'Customer $'!W6</f>
        <v>0</v>
      </c>
      <c r="AA21" s="95">
        <f>+'Customer $'!X6</f>
        <v>0</v>
      </c>
      <c r="AB21" s="95">
        <f>+'Customer $'!Y6</f>
        <v>0</v>
      </c>
      <c r="AC21" s="95">
        <f>+'Customer $'!Z6</f>
        <v>0</v>
      </c>
      <c r="AD21" s="104">
        <f t="shared" si="38"/>
        <v>0</v>
      </c>
      <c r="AE21" s="95">
        <f>+'Customer $'!AB6</f>
        <v>0</v>
      </c>
      <c r="AF21" s="95">
        <f>+'Customer $'!AC6</f>
        <v>0</v>
      </c>
      <c r="AG21" s="95">
        <f>+'Customer $'!AD6</f>
        <v>0</v>
      </c>
      <c r="AH21" s="95">
        <f>+'Customer $'!AE6</f>
        <v>0</v>
      </c>
      <c r="AI21" s="95">
        <f>+'Customer $'!AF6</f>
        <v>0</v>
      </c>
      <c r="AJ21" s="95">
        <f>+'Customer $'!AG6</f>
        <v>0</v>
      </c>
      <c r="AK21" s="95">
        <f>+'Customer $'!AH6</f>
        <v>0</v>
      </c>
      <c r="AL21" s="95">
        <f>+'Customer $'!AI6</f>
        <v>0</v>
      </c>
      <c r="AM21" s="95">
        <f>+'Customer $'!AJ6</f>
        <v>0</v>
      </c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104">
        <v>15888.097001028807</v>
      </c>
      <c r="BA21" s="96">
        <f t="shared" si="50"/>
        <v>-15888.097001028807</v>
      </c>
    </row>
    <row r="22" spans="1:1024 1028:2048 2052:3072 3076:4096 4100:5120 5124:6144 6148:7168 7172:8192 8196:9216 9220:10240 10244:11264 11268:12288 12292:13312 13316:14336 14340:15360 15364:16360" x14ac:dyDescent="0.2">
      <c r="B22" s="78" t="s">
        <v>4</v>
      </c>
      <c r="D22" s="96"/>
      <c r="E22" s="97">
        <f>+'Customer $'!B7</f>
        <v>0</v>
      </c>
      <c r="F22" s="97">
        <f>+'Customer $'!C7</f>
        <v>0</v>
      </c>
      <c r="G22" s="97">
        <f>+'Customer $'!D7</f>
        <v>0</v>
      </c>
      <c r="H22" s="97">
        <f>+'Customer $'!E7</f>
        <v>0</v>
      </c>
      <c r="I22" s="97">
        <f>+'Customer $'!F7</f>
        <v>0</v>
      </c>
      <c r="J22" s="97">
        <f>+'Customer $'!G7</f>
        <v>0</v>
      </c>
      <c r="K22" s="97">
        <f>+'Customer $'!H7</f>
        <v>0</v>
      </c>
      <c r="L22" s="97">
        <f>+'Customer $'!I7</f>
        <v>0</v>
      </c>
      <c r="M22" s="97">
        <f>+'Customer $'!J7</f>
        <v>0</v>
      </c>
      <c r="N22" s="97">
        <f>+'Customer $'!K7</f>
        <v>0</v>
      </c>
      <c r="O22" s="97">
        <f>+'Customer $'!L7</f>
        <v>0</v>
      </c>
      <c r="P22" s="97">
        <f>+'Customer $'!M7</f>
        <v>0</v>
      </c>
      <c r="Q22" s="137">
        <f t="shared" si="37"/>
        <v>0</v>
      </c>
      <c r="R22" s="97">
        <f>+'Customer $'!O7</f>
        <v>0</v>
      </c>
      <c r="S22" s="97">
        <f>+'Customer $'!P7</f>
        <v>0</v>
      </c>
      <c r="T22" s="97">
        <f>+'Customer $'!Q7</f>
        <v>0</v>
      </c>
      <c r="U22" s="97">
        <f>+'Customer $'!R7</f>
        <v>0</v>
      </c>
      <c r="V22" s="97">
        <f>+'Customer $'!S7</f>
        <v>0</v>
      </c>
      <c r="W22" s="97">
        <f>+'Customer $'!T7</f>
        <v>0</v>
      </c>
      <c r="X22" s="97">
        <f>+'Customer $'!U7</f>
        <v>0</v>
      </c>
      <c r="Y22" s="97">
        <f>+'Customer $'!V7</f>
        <v>0</v>
      </c>
      <c r="Z22" s="97">
        <f>+'Customer $'!W7</f>
        <v>0</v>
      </c>
      <c r="AA22" s="97">
        <f>+'Customer $'!X7</f>
        <v>0</v>
      </c>
      <c r="AB22" s="97">
        <f>+'Customer $'!Y7</f>
        <v>0</v>
      </c>
      <c r="AC22" s="97">
        <f>+'Customer $'!Z7</f>
        <v>0</v>
      </c>
      <c r="AD22" s="137">
        <f t="shared" si="38"/>
        <v>0</v>
      </c>
      <c r="AE22" s="97">
        <f>+'Customer $'!AB7</f>
        <v>0</v>
      </c>
      <c r="AF22" s="97">
        <f>+'Customer $'!AC7</f>
        <v>0</v>
      </c>
      <c r="AG22" s="97">
        <f>+'Customer $'!AD7</f>
        <v>0</v>
      </c>
      <c r="AH22" s="97">
        <f>+'Customer $'!AE7</f>
        <v>0</v>
      </c>
      <c r="AI22" s="97">
        <f>+'Customer $'!AF7</f>
        <v>0</v>
      </c>
      <c r="AJ22" s="97">
        <f>+'Customer $'!AG7</f>
        <v>0</v>
      </c>
      <c r="AK22" s="97">
        <f>+'Customer $'!AH7</f>
        <v>0</v>
      </c>
      <c r="AL22" s="97">
        <f>+'Customer $'!AI7</f>
        <v>0</v>
      </c>
      <c r="AM22" s="97">
        <f>+'Customer $'!AJ7</f>
        <v>0</v>
      </c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137">
        <v>0</v>
      </c>
      <c r="BA22" s="96">
        <f t="shared" si="50"/>
        <v>0</v>
      </c>
    </row>
    <row r="23" spans="1:1024 1028:2048 2052:3072 3076:4096 4100:5120 5124:6144 6148:7168 7172:8192 8196:9216 9220:10240 10244:11264 11268:12288 12292:13312 13316:14336 14340:15360 15364:16360" x14ac:dyDescent="0.2">
      <c r="D23" s="94"/>
      <c r="E23" s="99">
        <f t="shared" ref="E23:P23" si="51">SUM(E18:E22)</f>
        <v>10849491.722120341</v>
      </c>
      <c r="F23" s="99">
        <f t="shared" si="51"/>
        <v>10878943.630788803</v>
      </c>
      <c r="G23" s="99">
        <f t="shared" si="51"/>
        <v>10910427.076147124</v>
      </c>
      <c r="H23" s="99">
        <f t="shared" si="51"/>
        <v>10940737.718539482</v>
      </c>
      <c r="I23" s="99">
        <f t="shared" si="51"/>
        <v>10972576.658155397</v>
      </c>
      <c r="J23" s="99">
        <f t="shared" si="51"/>
        <v>10999688.618928835</v>
      </c>
      <c r="K23" s="99">
        <f t="shared" si="51"/>
        <v>11057201.872533852</v>
      </c>
      <c r="L23" s="99">
        <f t="shared" si="51"/>
        <v>11078984.546329789</v>
      </c>
      <c r="M23" s="99">
        <f t="shared" si="51"/>
        <v>11104481.696293361</v>
      </c>
      <c r="N23" s="99">
        <f t="shared" si="51"/>
        <v>11130238.311179692</v>
      </c>
      <c r="O23" s="99">
        <f t="shared" si="51"/>
        <v>11156237.005694577</v>
      </c>
      <c r="P23" s="99">
        <f t="shared" si="51"/>
        <v>11182397.079558456</v>
      </c>
      <c r="Q23" s="99">
        <f t="shared" si="37"/>
        <v>132261405.93626972</v>
      </c>
      <c r="R23" s="99">
        <f t="shared" ref="R23:AC23" si="52">SUM(R18:R22)</f>
        <v>11224141.346634788</v>
      </c>
      <c r="S23" s="99">
        <f t="shared" si="52"/>
        <v>11250083.694836365</v>
      </c>
      <c r="T23" s="99">
        <f t="shared" si="52"/>
        <v>11276127.159145815</v>
      </c>
      <c r="U23" s="99">
        <f t="shared" si="52"/>
        <v>11301615.073895127</v>
      </c>
      <c r="V23" s="99">
        <f t="shared" si="52"/>
        <v>11326473.724337092</v>
      </c>
      <c r="W23" s="99">
        <f t="shared" si="52"/>
        <v>11351751.18910937</v>
      </c>
      <c r="X23" s="99">
        <f t="shared" si="52"/>
        <v>11376996.078763943</v>
      </c>
      <c r="Y23" s="99">
        <f t="shared" si="52"/>
        <v>11399616.935211971</v>
      </c>
      <c r="Z23" s="99">
        <f t="shared" si="52"/>
        <v>11425399.969063584</v>
      </c>
      <c r="AA23" s="99">
        <f t="shared" si="52"/>
        <v>11451403.456168782</v>
      </c>
      <c r="AB23" s="99">
        <f t="shared" si="52"/>
        <v>11477614.261491733</v>
      </c>
      <c r="AC23" s="99">
        <f t="shared" si="52"/>
        <v>11503955.370233374</v>
      </c>
      <c r="AD23" s="291">
        <f t="shared" si="38"/>
        <v>136365178.25889197</v>
      </c>
      <c r="AE23" s="99">
        <f t="shared" ref="AE23:AJ23" si="53">SUM(AE18:AE22)</f>
        <v>140158813.93457642</v>
      </c>
      <c r="AF23" s="99">
        <f t="shared" si="53"/>
        <v>143964409.79725814</v>
      </c>
      <c r="AG23" s="99">
        <f t="shared" si="53"/>
        <v>147794459.53279248</v>
      </c>
      <c r="AH23" s="99">
        <f t="shared" si="53"/>
        <v>5793514.2857142854</v>
      </c>
      <c r="AI23" s="99">
        <f t="shared" si="53"/>
        <v>5793514.2857142854</v>
      </c>
      <c r="AJ23" s="99">
        <f t="shared" si="53"/>
        <v>5793514.2857142854</v>
      </c>
      <c r="AK23" s="99">
        <f t="shared" ref="AK23:AM23" si="54">SUM(AK18:AK22)</f>
        <v>5793514.2857142854</v>
      </c>
      <c r="AL23" s="99">
        <f t="shared" si="54"/>
        <v>5793514.2857142854</v>
      </c>
      <c r="AM23" s="99">
        <f t="shared" si="54"/>
        <v>5793514.2857142854</v>
      </c>
      <c r="AN23" s="86"/>
      <c r="AO23" s="86">
        <f t="shared" si="39"/>
        <v>0.62716350997175829</v>
      </c>
      <c r="AP23" s="86">
        <f t="shared" si="40"/>
        <v>3.1027738542259709E-2</v>
      </c>
      <c r="AQ23" s="86">
        <f t="shared" si="41"/>
        <v>2.7819680391442558E-2</v>
      </c>
      <c r="AR23" s="86">
        <f t="shared" si="42"/>
        <v>2.7152026732033319E-2</v>
      </c>
      <c r="AS23" s="86">
        <f t="shared" si="43"/>
        <v>2.6604142933160491E-2</v>
      </c>
      <c r="AT23" s="86">
        <f t="shared" si="44"/>
        <v>-0.96080019302463215</v>
      </c>
      <c r="AU23" s="86">
        <f t="shared" si="45"/>
        <v>0</v>
      </c>
      <c r="AV23" s="86">
        <f t="shared" si="46"/>
        <v>0</v>
      </c>
      <c r="AW23" s="86">
        <f t="shared" ref="AW23" si="55">+AK23/AJ23-1</f>
        <v>0</v>
      </c>
      <c r="AX23" s="86">
        <f t="shared" ref="AX23" si="56">+AL23/AK23-1</f>
        <v>0</v>
      </c>
      <c r="AY23" s="86">
        <f t="shared" ref="AY23" si="57">+AM23/AL23-1</f>
        <v>0</v>
      </c>
      <c r="AZ23" s="99">
        <f>SUM(AZ18:AZ22)</f>
        <v>81283414.436060756</v>
      </c>
      <c r="BA23" s="96">
        <f t="shared" si="50"/>
        <v>50977991.500208959</v>
      </c>
      <c r="BD23" s="87"/>
      <c r="BH23" s="87"/>
      <c r="BL23" s="87"/>
      <c r="BP23" s="87"/>
      <c r="BT23" s="87"/>
      <c r="BX23" s="87"/>
      <c r="CB23" s="87"/>
      <c r="CF23" s="87"/>
      <c r="CJ23" s="87"/>
      <c r="CN23" s="87"/>
      <c r="CR23" s="87"/>
      <c r="CV23" s="87"/>
      <c r="CZ23" s="87"/>
      <c r="DD23" s="87"/>
      <c r="DH23" s="87"/>
      <c r="DL23" s="87"/>
      <c r="DP23" s="87"/>
      <c r="DT23" s="87"/>
      <c r="DX23" s="87"/>
      <c r="EB23" s="87"/>
      <c r="EF23" s="87"/>
      <c r="EJ23" s="87"/>
      <c r="EN23" s="87"/>
      <c r="ER23" s="87"/>
      <c r="EV23" s="87"/>
      <c r="EZ23" s="87"/>
      <c r="FD23" s="87"/>
      <c r="FH23" s="87"/>
      <c r="FL23" s="87"/>
      <c r="FP23" s="87"/>
      <c r="FT23" s="87"/>
      <c r="FX23" s="87"/>
      <c r="GB23" s="87"/>
      <c r="GF23" s="87"/>
      <c r="GJ23" s="87"/>
      <c r="GN23" s="87"/>
      <c r="GR23" s="87"/>
      <c r="GV23" s="87"/>
      <c r="GZ23" s="87"/>
      <c r="HD23" s="87"/>
      <c r="HH23" s="87"/>
      <c r="HL23" s="87"/>
      <c r="HP23" s="87"/>
      <c r="HT23" s="87"/>
      <c r="HX23" s="87"/>
      <c r="IB23" s="87"/>
      <c r="IF23" s="87"/>
      <c r="IJ23" s="87"/>
      <c r="IN23" s="87"/>
      <c r="IR23" s="87"/>
      <c r="IV23" s="87"/>
      <c r="IZ23" s="87"/>
      <c r="JD23" s="87"/>
      <c r="JH23" s="87"/>
      <c r="JL23" s="87"/>
      <c r="JP23" s="87"/>
      <c r="JT23" s="87"/>
      <c r="JX23" s="87"/>
      <c r="KB23" s="87"/>
      <c r="KF23" s="87"/>
      <c r="KJ23" s="87"/>
      <c r="KN23" s="87"/>
      <c r="KR23" s="87"/>
      <c r="KV23" s="87"/>
      <c r="KZ23" s="87"/>
      <c r="LD23" s="87"/>
      <c r="LH23" s="87"/>
      <c r="LL23" s="87"/>
      <c r="LP23" s="87"/>
      <c r="LT23" s="87"/>
      <c r="LX23" s="87"/>
      <c r="MB23" s="87"/>
      <c r="MF23" s="87"/>
      <c r="MJ23" s="87"/>
      <c r="MN23" s="87"/>
      <c r="MR23" s="87"/>
      <c r="MV23" s="87"/>
      <c r="MZ23" s="87"/>
      <c r="ND23" s="87"/>
      <c r="NH23" s="87"/>
      <c r="NL23" s="87"/>
      <c r="NP23" s="87"/>
      <c r="NT23" s="87"/>
      <c r="NX23" s="87"/>
      <c r="OB23" s="87"/>
      <c r="OF23" s="87"/>
      <c r="OJ23" s="87"/>
      <c r="ON23" s="87"/>
      <c r="OR23" s="87"/>
      <c r="OV23" s="87"/>
      <c r="OZ23" s="87"/>
      <c r="PD23" s="87"/>
      <c r="PH23" s="87"/>
      <c r="PL23" s="87"/>
      <c r="PP23" s="87"/>
      <c r="PT23" s="87"/>
      <c r="PX23" s="87"/>
      <c r="QB23" s="87"/>
      <c r="QF23" s="87"/>
      <c r="QJ23" s="87"/>
      <c r="QN23" s="87"/>
      <c r="QR23" s="87"/>
      <c r="QV23" s="87"/>
      <c r="QZ23" s="87"/>
      <c r="RD23" s="87"/>
      <c r="RH23" s="87"/>
      <c r="RL23" s="87"/>
      <c r="RP23" s="87"/>
      <c r="RT23" s="87"/>
      <c r="RX23" s="87"/>
      <c r="SB23" s="87"/>
      <c r="SF23" s="87"/>
      <c r="SJ23" s="87"/>
      <c r="SN23" s="87"/>
      <c r="SR23" s="87"/>
      <c r="SV23" s="87"/>
      <c r="SZ23" s="87"/>
      <c r="TD23" s="87"/>
      <c r="TH23" s="87"/>
      <c r="TL23" s="87"/>
      <c r="TP23" s="87"/>
      <c r="TT23" s="87"/>
      <c r="TX23" s="87"/>
      <c r="UB23" s="87"/>
      <c r="UF23" s="87"/>
      <c r="UJ23" s="87"/>
      <c r="UN23" s="87"/>
      <c r="UR23" s="87"/>
      <c r="UV23" s="87"/>
      <c r="UZ23" s="87"/>
      <c r="VD23" s="87"/>
      <c r="VH23" s="87"/>
      <c r="VL23" s="87"/>
      <c r="VP23" s="87"/>
      <c r="VT23" s="87"/>
      <c r="VX23" s="87"/>
      <c r="WB23" s="87"/>
      <c r="WF23" s="87"/>
      <c r="WJ23" s="87"/>
      <c r="WN23" s="87"/>
      <c r="WR23" s="87"/>
      <c r="WV23" s="87"/>
      <c r="WZ23" s="87"/>
      <c r="XD23" s="87"/>
      <c r="XH23" s="87"/>
      <c r="XL23" s="87"/>
      <c r="XP23" s="87"/>
      <c r="XT23" s="87"/>
      <c r="XX23" s="87"/>
      <c r="YB23" s="87"/>
      <c r="YF23" s="87"/>
      <c r="YJ23" s="87"/>
      <c r="YN23" s="87"/>
      <c r="YR23" s="87"/>
      <c r="YV23" s="87"/>
      <c r="YZ23" s="87"/>
      <c r="ZD23" s="87"/>
      <c r="ZH23" s="87"/>
      <c r="ZL23" s="87"/>
      <c r="ZP23" s="87"/>
      <c r="ZT23" s="87"/>
      <c r="ZX23" s="87"/>
      <c r="AAB23" s="87"/>
      <c r="AAF23" s="87"/>
      <c r="AAJ23" s="87"/>
      <c r="AAN23" s="87"/>
      <c r="AAR23" s="87"/>
      <c r="AAV23" s="87"/>
      <c r="AAZ23" s="87"/>
      <c r="ABD23" s="87"/>
      <c r="ABH23" s="87"/>
      <c r="ABL23" s="87"/>
      <c r="ABP23" s="87"/>
      <c r="ABT23" s="87"/>
      <c r="ABX23" s="87"/>
      <c r="ACB23" s="87"/>
      <c r="ACF23" s="87"/>
      <c r="ACJ23" s="87"/>
      <c r="ACN23" s="87"/>
      <c r="ACR23" s="87"/>
      <c r="ACV23" s="87"/>
      <c r="ACZ23" s="87"/>
      <c r="ADD23" s="87"/>
      <c r="ADH23" s="87"/>
      <c r="ADL23" s="87"/>
      <c r="ADP23" s="87"/>
      <c r="ADT23" s="87"/>
      <c r="ADX23" s="87"/>
      <c r="AEB23" s="87"/>
      <c r="AEF23" s="87"/>
      <c r="AEJ23" s="87"/>
      <c r="AEN23" s="87"/>
      <c r="AER23" s="87"/>
      <c r="AEV23" s="87"/>
      <c r="AEZ23" s="87"/>
      <c r="AFD23" s="87"/>
      <c r="AFH23" s="87"/>
      <c r="AFL23" s="87"/>
      <c r="AFP23" s="87"/>
      <c r="AFT23" s="87"/>
      <c r="AFX23" s="87"/>
      <c r="AGB23" s="87"/>
      <c r="AGF23" s="87"/>
      <c r="AGJ23" s="87"/>
      <c r="AGN23" s="87"/>
      <c r="AGR23" s="87"/>
      <c r="AGV23" s="87"/>
      <c r="AGZ23" s="87"/>
      <c r="AHD23" s="87"/>
      <c r="AHH23" s="87"/>
      <c r="AHL23" s="87"/>
      <c r="AHP23" s="87"/>
      <c r="AHT23" s="87"/>
      <c r="AHX23" s="87"/>
      <c r="AIB23" s="87"/>
      <c r="AIF23" s="87"/>
      <c r="AIJ23" s="87"/>
      <c r="AIN23" s="87"/>
      <c r="AIR23" s="87"/>
      <c r="AIV23" s="87"/>
      <c r="AIZ23" s="87"/>
      <c r="AJD23" s="87"/>
      <c r="AJH23" s="87"/>
      <c r="AJL23" s="87"/>
      <c r="AJP23" s="87"/>
      <c r="AJT23" s="87"/>
      <c r="AJX23" s="87"/>
      <c r="AKB23" s="87"/>
      <c r="AKF23" s="87"/>
      <c r="AKJ23" s="87"/>
      <c r="AKN23" s="87"/>
      <c r="AKR23" s="87"/>
      <c r="AKV23" s="87"/>
      <c r="AKZ23" s="87"/>
      <c r="ALD23" s="87"/>
      <c r="ALH23" s="87"/>
      <c r="ALL23" s="87"/>
      <c r="ALP23" s="87"/>
      <c r="ALT23" s="87"/>
      <c r="ALX23" s="87"/>
      <c r="AMB23" s="87"/>
      <c r="AMF23" s="87"/>
      <c r="AMJ23" s="87"/>
      <c r="AMN23" s="87"/>
      <c r="AMR23" s="87"/>
      <c r="AMV23" s="87"/>
      <c r="AMZ23" s="87"/>
      <c r="AND23" s="87"/>
      <c r="ANH23" s="87"/>
      <c r="ANL23" s="87"/>
      <c r="ANP23" s="87"/>
      <c r="ANT23" s="87"/>
      <c r="ANX23" s="87"/>
      <c r="AOB23" s="87"/>
      <c r="AOF23" s="87"/>
      <c r="AOJ23" s="87"/>
      <c r="AON23" s="87"/>
      <c r="AOR23" s="87"/>
      <c r="AOV23" s="87"/>
      <c r="AOZ23" s="87"/>
      <c r="APD23" s="87"/>
      <c r="APH23" s="87"/>
      <c r="APL23" s="87"/>
      <c r="APP23" s="87"/>
      <c r="APT23" s="87"/>
      <c r="APX23" s="87"/>
      <c r="AQB23" s="87"/>
      <c r="AQF23" s="87"/>
      <c r="AQJ23" s="87"/>
      <c r="AQN23" s="87"/>
      <c r="AQR23" s="87"/>
      <c r="AQV23" s="87"/>
      <c r="AQZ23" s="87"/>
      <c r="ARD23" s="87"/>
      <c r="ARH23" s="87"/>
      <c r="ARL23" s="87"/>
      <c r="ARP23" s="87"/>
      <c r="ART23" s="87"/>
      <c r="ARX23" s="87"/>
      <c r="ASB23" s="87"/>
      <c r="ASF23" s="87"/>
      <c r="ASJ23" s="87"/>
      <c r="ASN23" s="87"/>
      <c r="ASR23" s="87"/>
      <c r="ASV23" s="87"/>
      <c r="ASZ23" s="87"/>
      <c r="ATD23" s="87"/>
      <c r="ATH23" s="87"/>
      <c r="ATL23" s="87"/>
      <c r="ATP23" s="87"/>
      <c r="ATT23" s="87"/>
      <c r="ATX23" s="87"/>
      <c r="AUB23" s="87"/>
      <c r="AUF23" s="87"/>
      <c r="AUJ23" s="87"/>
      <c r="AUN23" s="87"/>
      <c r="AUR23" s="87"/>
      <c r="AUV23" s="87"/>
      <c r="AUZ23" s="87"/>
      <c r="AVD23" s="87"/>
      <c r="AVH23" s="87"/>
      <c r="AVL23" s="87"/>
      <c r="AVP23" s="87"/>
      <c r="AVT23" s="87"/>
      <c r="AVX23" s="87"/>
      <c r="AWB23" s="87"/>
      <c r="AWF23" s="87"/>
      <c r="AWJ23" s="87"/>
      <c r="AWN23" s="87"/>
      <c r="AWR23" s="87"/>
      <c r="AWV23" s="87"/>
      <c r="AWZ23" s="87"/>
      <c r="AXD23" s="87"/>
      <c r="AXH23" s="87"/>
      <c r="AXL23" s="87"/>
      <c r="AXP23" s="87"/>
      <c r="AXT23" s="87"/>
      <c r="AXX23" s="87"/>
      <c r="AYB23" s="87"/>
      <c r="AYF23" s="87"/>
      <c r="AYJ23" s="87"/>
      <c r="AYN23" s="87"/>
      <c r="AYR23" s="87"/>
      <c r="AYV23" s="87"/>
      <c r="AYZ23" s="87"/>
      <c r="AZD23" s="87"/>
      <c r="AZH23" s="87"/>
      <c r="AZL23" s="87"/>
      <c r="AZP23" s="87"/>
      <c r="AZT23" s="87"/>
      <c r="AZX23" s="87"/>
      <c r="BAB23" s="87"/>
      <c r="BAF23" s="87"/>
      <c r="BAJ23" s="87"/>
      <c r="BAN23" s="87"/>
      <c r="BAR23" s="87"/>
      <c r="BAV23" s="87"/>
      <c r="BAZ23" s="87"/>
      <c r="BBD23" s="87"/>
      <c r="BBH23" s="87"/>
      <c r="BBL23" s="87"/>
      <c r="BBP23" s="87"/>
      <c r="BBT23" s="87"/>
      <c r="BBX23" s="87"/>
      <c r="BCB23" s="87"/>
      <c r="BCF23" s="87"/>
      <c r="BCJ23" s="87"/>
      <c r="BCN23" s="87"/>
      <c r="BCR23" s="87"/>
      <c r="BCV23" s="87"/>
      <c r="BCZ23" s="87"/>
      <c r="BDD23" s="87"/>
      <c r="BDH23" s="87"/>
      <c r="BDL23" s="87"/>
      <c r="BDP23" s="87"/>
      <c r="BDT23" s="87"/>
      <c r="BDX23" s="87"/>
      <c r="BEB23" s="87"/>
      <c r="BEF23" s="87"/>
      <c r="BEJ23" s="87"/>
      <c r="BEN23" s="87"/>
      <c r="BER23" s="87"/>
      <c r="BEV23" s="87"/>
      <c r="BEZ23" s="87"/>
      <c r="BFD23" s="87"/>
      <c r="BFH23" s="87"/>
      <c r="BFL23" s="87"/>
      <c r="BFP23" s="87"/>
      <c r="BFT23" s="87"/>
      <c r="BFX23" s="87"/>
      <c r="BGB23" s="87"/>
      <c r="BGF23" s="87"/>
      <c r="BGJ23" s="87"/>
      <c r="BGN23" s="87"/>
      <c r="BGR23" s="87"/>
      <c r="BGV23" s="87"/>
      <c r="BGZ23" s="87"/>
      <c r="BHD23" s="87"/>
      <c r="BHH23" s="87"/>
      <c r="BHL23" s="87"/>
      <c r="BHP23" s="87"/>
      <c r="BHT23" s="87"/>
      <c r="BHX23" s="87"/>
      <c r="BIB23" s="87"/>
      <c r="BIF23" s="87"/>
      <c r="BIJ23" s="87"/>
      <c r="BIN23" s="87"/>
      <c r="BIR23" s="87"/>
      <c r="BIV23" s="87"/>
      <c r="BIZ23" s="87"/>
      <c r="BJD23" s="87"/>
      <c r="BJH23" s="87"/>
      <c r="BJL23" s="87"/>
      <c r="BJP23" s="87"/>
      <c r="BJT23" s="87"/>
      <c r="BJX23" s="87"/>
      <c r="BKB23" s="87"/>
      <c r="BKF23" s="87"/>
      <c r="BKJ23" s="87"/>
      <c r="BKN23" s="87"/>
      <c r="BKR23" s="87"/>
      <c r="BKV23" s="87"/>
      <c r="BKZ23" s="87"/>
      <c r="BLD23" s="87"/>
      <c r="BLH23" s="87"/>
      <c r="BLL23" s="87"/>
      <c r="BLP23" s="87"/>
      <c r="BLT23" s="87"/>
      <c r="BLX23" s="87"/>
      <c r="BMB23" s="87"/>
      <c r="BMF23" s="87"/>
      <c r="BMJ23" s="87"/>
      <c r="BMN23" s="87"/>
      <c r="BMR23" s="87"/>
      <c r="BMV23" s="87"/>
      <c r="BMZ23" s="87"/>
      <c r="BND23" s="87"/>
      <c r="BNH23" s="87"/>
      <c r="BNL23" s="87"/>
      <c r="BNP23" s="87"/>
      <c r="BNT23" s="87"/>
      <c r="BNX23" s="87"/>
      <c r="BOB23" s="87"/>
      <c r="BOF23" s="87"/>
      <c r="BOJ23" s="87"/>
      <c r="BON23" s="87"/>
      <c r="BOR23" s="87"/>
      <c r="BOV23" s="87"/>
      <c r="BOZ23" s="87"/>
      <c r="BPD23" s="87"/>
      <c r="BPH23" s="87"/>
      <c r="BPL23" s="87"/>
      <c r="BPP23" s="87"/>
      <c r="BPT23" s="87"/>
      <c r="BPX23" s="87"/>
      <c r="BQB23" s="87"/>
      <c r="BQF23" s="87"/>
      <c r="BQJ23" s="87"/>
      <c r="BQN23" s="87"/>
      <c r="BQR23" s="87"/>
      <c r="BQV23" s="87"/>
      <c r="BQZ23" s="87"/>
      <c r="BRD23" s="87"/>
      <c r="BRH23" s="87"/>
      <c r="BRL23" s="87"/>
      <c r="BRP23" s="87"/>
      <c r="BRT23" s="87"/>
      <c r="BRX23" s="87"/>
      <c r="BSB23" s="87"/>
      <c r="BSF23" s="87"/>
      <c r="BSJ23" s="87"/>
      <c r="BSN23" s="87"/>
      <c r="BSR23" s="87"/>
      <c r="BSV23" s="87"/>
      <c r="BSZ23" s="87"/>
      <c r="BTD23" s="87"/>
      <c r="BTH23" s="87"/>
      <c r="BTL23" s="87"/>
      <c r="BTP23" s="87"/>
      <c r="BTT23" s="87"/>
      <c r="BTX23" s="87"/>
      <c r="BUB23" s="87"/>
      <c r="BUF23" s="87"/>
      <c r="BUJ23" s="87"/>
      <c r="BUN23" s="87"/>
      <c r="BUR23" s="87"/>
      <c r="BUV23" s="87"/>
      <c r="BUZ23" s="87"/>
      <c r="BVD23" s="87"/>
      <c r="BVH23" s="87"/>
      <c r="BVL23" s="87"/>
      <c r="BVP23" s="87"/>
      <c r="BVT23" s="87"/>
      <c r="BVX23" s="87"/>
      <c r="BWB23" s="87"/>
      <c r="BWF23" s="87"/>
      <c r="BWJ23" s="87"/>
      <c r="BWN23" s="87"/>
      <c r="BWR23" s="87"/>
      <c r="BWV23" s="87"/>
      <c r="BWZ23" s="87"/>
      <c r="BXD23" s="87"/>
      <c r="BXH23" s="87"/>
      <c r="BXL23" s="87"/>
      <c r="BXP23" s="87"/>
      <c r="BXT23" s="87"/>
      <c r="BXX23" s="87"/>
      <c r="BYB23" s="87"/>
      <c r="BYF23" s="87"/>
      <c r="BYJ23" s="87"/>
      <c r="BYN23" s="87"/>
      <c r="BYR23" s="87"/>
      <c r="BYV23" s="87"/>
      <c r="BYZ23" s="87"/>
      <c r="BZD23" s="87"/>
      <c r="BZH23" s="87"/>
      <c r="BZL23" s="87"/>
      <c r="BZP23" s="87"/>
      <c r="BZT23" s="87"/>
      <c r="BZX23" s="87"/>
      <c r="CAB23" s="87"/>
      <c r="CAF23" s="87"/>
      <c r="CAJ23" s="87"/>
      <c r="CAN23" s="87"/>
      <c r="CAR23" s="87"/>
      <c r="CAV23" s="87"/>
      <c r="CAZ23" s="87"/>
      <c r="CBD23" s="87"/>
      <c r="CBH23" s="87"/>
      <c r="CBL23" s="87"/>
      <c r="CBP23" s="87"/>
      <c r="CBT23" s="87"/>
      <c r="CBX23" s="87"/>
      <c r="CCB23" s="87"/>
      <c r="CCF23" s="87"/>
      <c r="CCJ23" s="87"/>
      <c r="CCN23" s="87"/>
      <c r="CCR23" s="87"/>
      <c r="CCV23" s="87"/>
      <c r="CCZ23" s="87"/>
      <c r="CDD23" s="87"/>
      <c r="CDH23" s="87"/>
      <c r="CDL23" s="87"/>
      <c r="CDP23" s="87"/>
      <c r="CDT23" s="87"/>
      <c r="CDX23" s="87"/>
      <c r="CEB23" s="87"/>
      <c r="CEF23" s="87"/>
      <c r="CEJ23" s="87"/>
      <c r="CEN23" s="87"/>
      <c r="CER23" s="87"/>
      <c r="CEV23" s="87"/>
      <c r="CEZ23" s="87"/>
      <c r="CFD23" s="87"/>
      <c r="CFH23" s="87"/>
      <c r="CFL23" s="87"/>
      <c r="CFP23" s="87"/>
      <c r="CFT23" s="87"/>
      <c r="CFX23" s="87"/>
      <c r="CGB23" s="87"/>
      <c r="CGF23" s="87"/>
      <c r="CGJ23" s="87"/>
      <c r="CGN23" s="87"/>
      <c r="CGR23" s="87"/>
      <c r="CGV23" s="87"/>
      <c r="CGZ23" s="87"/>
      <c r="CHD23" s="87"/>
      <c r="CHH23" s="87"/>
      <c r="CHL23" s="87"/>
      <c r="CHP23" s="87"/>
      <c r="CHT23" s="87"/>
      <c r="CHX23" s="87"/>
      <c r="CIB23" s="87"/>
      <c r="CIF23" s="87"/>
      <c r="CIJ23" s="87"/>
      <c r="CIN23" s="87"/>
      <c r="CIR23" s="87"/>
      <c r="CIV23" s="87"/>
      <c r="CIZ23" s="87"/>
      <c r="CJD23" s="87"/>
      <c r="CJH23" s="87"/>
      <c r="CJL23" s="87"/>
      <c r="CJP23" s="87"/>
      <c r="CJT23" s="87"/>
      <c r="CJX23" s="87"/>
      <c r="CKB23" s="87"/>
      <c r="CKF23" s="87"/>
      <c r="CKJ23" s="87"/>
      <c r="CKN23" s="87"/>
      <c r="CKR23" s="87"/>
      <c r="CKV23" s="87"/>
      <c r="CKZ23" s="87"/>
      <c r="CLD23" s="87"/>
      <c r="CLH23" s="87"/>
      <c r="CLL23" s="87"/>
      <c r="CLP23" s="87"/>
      <c r="CLT23" s="87"/>
      <c r="CLX23" s="87"/>
      <c r="CMB23" s="87"/>
      <c r="CMF23" s="87"/>
      <c r="CMJ23" s="87"/>
      <c r="CMN23" s="87"/>
      <c r="CMR23" s="87"/>
      <c r="CMV23" s="87"/>
      <c r="CMZ23" s="87"/>
      <c r="CND23" s="87"/>
      <c r="CNH23" s="87"/>
      <c r="CNL23" s="87"/>
      <c r="CNP23" s="87"/>
      <c r="CNT23" s="87"/>
      <c r="CNX23" s="87"/>
      <c r="COB23" s="87"/>
      <c r="COF23" s="87"/>
      <c r="COJ23" s="87"/>
      <c r="CON23" s="87"/>
      <c r="COR23" s="87"/>
      <c r="COV23" s="87"/>
      <c r="COZ23" s="87"/>
      <c r="CPD23" s="87"/>
      <c r="CPH23" s="87"/>
      <c r="CPL23" s="87"/>
      <c r="CPP23" s="87"/>
      <c r="CPT23" s="87"/>
      <c r="CPX23" s="87"/>
      <c r="CQB23" s="87"/>
      <c r="CQF23" s="87"/>
      <c r="CQJ23" s="87"/>
      <c r="CQN23" s="87"/>
      <c r="CQR23" s="87"/>
      <c r="CQV23" s="87"/>
      <c r="CQZ23" s="87"/>
      <c r="CRD23" s="87"/>
      <c r="CRH23" s="87"/>
      <c r="CRL23" s="87"/>
      <c r="CRP23" s="87"/>
      <c r="CRT23" s="87"/>
      <c r="CRX23" s="87"/>
      <c r="CSB23" s="87"/>
      <c r="CSF23" s="87"/>
      <c r="CSJ23" s="87"/>
      <c r="CSN23" s="87"/>
      <c r="CSR23" s="87"/>
      <c r="CSV23" s="87"/>
      <c r="CSZ23" s="87"/>
      <c r="CTD23" s="87"/>
      <c r="CTH23" s="87"/>
      <c r="CTL23" s="87"/>
      <c r="CTP23" s="87"/>
      <c r="CTT23" s="87"/>
      <c r="CTX23" s="87"/>
      <c r="CUB23" s="87"/>
      <c r="CUF23" s="87"/>
      <c r="CUJ23" s="87"/>
      <c r="CUN23" s="87"/>
      <c r="CUR23" s="87"/>
      <c r="CUV23" s="87"/>
      <c r="CUZ23" s="87"/>
      <c r="CVD23" s="87"/>
      <c r="CVH23" s="87"/>
      <c r="CVL23" s="87"/>
      <c r="CVP23" s="87"/>
      <c r="CVT23" s="87"/>
      <c r="CVX23" s="87"/>
      <c r="CWB23" s="87"/>
      <c r="CWF23" s="87"/>
      <c r="CWJ23" s="87"/>
      <c r="CWN23" s="87"/>
      <c r="CWR23" s="87"/>
      <c r="CWV23" s="87"/>
      <c r="CWZ23" s="87"/>
      <c r="CXD23" s="87"/>
      <c r="CXH23" s="87"/>
      <c r="CXL23" s="87"/>
      <c r="CXP23" s="87"/>
      <c r="CXT23" s="87"/>
      <c r="CXX23" s="87"/>
      <c r="CYB23" s="87"/>
      <c r="CYF23" s="87"/>
      <c r="CYJ23" s="87"/>
      <c r="CYN23" s="87"/>
      <c r="CYR23" s="87"/>
      <c r="CYV23" s="87"/>
      <c r="CYZ23" s="87"/>
      <c r="CZD23" s="87"/>
      <c r="CZH23" s="87"/>
      <c r="CZL23" s="87"/>
      <c r="CZP23" s="87"/>
      <c r="CZT23" s="87"/>
      <c r="CZX23" s="87"/>
      <c r="DAB23" s="87"/>
      <c r="DAF23" s="87"/>
      <c r="DAJ23" s="87"/>
      <c r="DAN23" s="87"/>
      <c r="DAR23" s="87"/>
      <c r="DAV23" s="87"/>
      <c r="DAZ23" s="87"/>
      <c r="DBD23" s="87"/>
      <c r="DBH23" s="87"/>
      <c r="DBL23" s="87"/>
      <c r="DBP23" s="87"/>
      <c r="DBT23" s="87"/>
      <c r="DBX23" s="87"/>
      <c r="DCB23" s="87"/>
      <c r="DCF23" s="87"/>
      <c r="DCJ23" s="87"/>
      <c r="DCN23" s="87"/>
      <c r="DCR23" s="87"/>
      <c r="DCV23" s="87"/>
      <c r="DCZ23" s="87"/>
      <c r="DDD23" s="87"/>
      <c r="DDH23" s="87"/>
      <c r="DDL23" s="87"/>
      <c r="DDP23" s="87"/>
      <c r="DDT23" s="87"/>
      <c r="DDX23" s="87"/>
      <c r="DEB23" s="87"/>
      <c r="DEF23" s="87"/>
      <c r="DEJ23" s="87"/>
      <c r="DEN23" s="87"/>
      <c r="DER23" s="87"/>
      <c r="DEV23" s="87"/>
      <c r="DEZ23" s="87"/>
      <c r="DFD23" s="87"/>
      <c r="DFH23" s="87"/>
      <c r="DFL23" s="87"/>
      <c r="DFP23" s="87"/>
      <c r="DFT23" s="87"/>
      <c r="DFX23" s="87"/>
      <c r="DGB23" s="87"/>
      <c r="DGF23" s="87"/>
      <c r="DGJ23" s="87"/>
      <c r="DGN23" s="87"/>
      <c r="DGR23" s="87"/>
      <c r="DGV23" s="87"/>
      <c r="DGZ23" s="87"/>
      <c r="DHD23" s="87"/>
      <c r="DHH23" s="87"/>
      <c r="DHL23" s="87"/>
      <c r="DHP23" s="87"/>
      <c r="DHT23" s="87"/>
      <c r="DHX23" s="87"/>
      <c r="DIB23" s="87"/>
      <c r="DIF23" s="87"/>
      <c r="DIJ23" s="87"/>
      <c r="DIN23" s="87"/>
      <c r="DIR23" s="87"/>
      <c r="DIV23" s="87"/>
      <c r="DIZ23" s="87"/>
      <c r="DJD23" s="87"/>
      <c r="DJH23" s="87"/>
      <c r="DJL23" s="87"/>
      <c r="DJP23" s="87"/>
      <c r="DJT23" s="87"/>
      <c r="DJX23" s="87"/>
      <c r="DKB23" s="87"/>
      <c r="DKF23" s="87"/>
      <c r="DKJ23" s="87"/>
      <c r="DKN23" s="87"/>
      <c r="DKR23" s="87"/>
      <c r="DKV23" s="87"/>
      <c r="DKZ23" s="87"/>
      <c r="DLD23" s="87"/>
      <c r="DLH23" s="87"/>
      <c r="DLL23" s="87"/>
      <c r="DLP23" s="87"/>
      <c r="DLT23" s="87"/>
      <c r="DLX23" s="87"/>
      <c r="DMB23" s="87"/>
      <c r="DMF23" s="87"/>
      <c r="DMJ23" s="87"/>
      <c r="DMN23" s="87"/>
      <c r="DMR23" s="87"/>
      <c r="DMV23" s="87"/>
      <c r="DMZ23" s="87"/>
      <c r="DND23" s="87"/>
      <c r="DNH23" s="87"/>
      <c r="DNL23" s="87"/>
      <c r="DNP23" s="87"/>
      <c r="DNT23" s="87"/>
      <c r="DNX23" s="87"/>
      <c r="DOB23" s="87"/>
      <c r="DOF23" s="87"/>
      <c r="DOJ23" s="87"/>
      <c r="DON23" s="87"/>
      <c r="DOR23" s="87"/>
      <c r="DOV23" s="87"/>
      <c r="DOZ23" s="87"/>
      <c r="DPD23" s="87"/>
      <c r="DPH23" s="87"/>
      <c r="DPL23" s="87"/>
      <c r="DPP23" s="87"/>
      <c r="DPT23" s="87"/>
      <c r="DPX23" s="87"/>
      <c r="DQB23" s="87"/>
      <c r="DQF23" s="87"/>
      <c r="DQJ23" s="87"/>
      <c r="DQN23" s="87"/>
      <c r="DQR23" s="87"/>
      <c r="DQV23" s="87"/>
      <c r="DQZ23" s="87"/>
      <c r="DRD23" s="87"/>
      <c r="DRH23" s="87"/>
      <c r="DRL23" s="87"/>
      <c r="DRP23" s="87"/>
      <c r="DRT23" s="87"/>
      <c r="DRX23" s="87"/>
      <c r="DSB23" s="87"/>
      <c r="DSF23" s="87"/>
      <c r="DSJ23" s="87"/>
      <c r="DSN23" s="87"/>
      <c r="DSR23" s="87"/>
      <c r="DSV23" s="87"/>
      <c r="DSZ23" s="87"/>
      <c r="DTD23" s="87"/>
      <c r="DTH23" s="87"/>
      <c r="DTL23" s="87"/>
      <c r="DTP23" s="87"/>
      <c r="DTT23" s="87"/>
      <c r="DTX23" s="87"/>
      <c r="DUB23" s="87"/>
      <c r="DUF23" s="87"/>
      <c r="DUJ23" s="87"/>
      <c r="DUN23" s="87"/>
      <c r="DUR23" s="87"/>
      <c r="DUV23" s="87"/>
      <c r="DUZ23" s="87"/>
      <c r="DVD23" s="87"/>
      <c r="DVH23" s="87"/>
      <c r="DVL23" s="87"/>
      <c r="DVP23" s="87"/>
      <c r="DVT23" s="87"/>
      <c r="DVX23" s="87"/>
      <c r="DWB23" s="87"/>
      <c r="DWF23" s="87"/>
      <c r="DWJ23" s="87"/>
      <c r="DWN23" s="87"/>
      <c r="DWR23" s="87"/>
      <c r="DWV23" s="87"/>
      <c r="DWZ23" s="87"/>
      <c r="DXD23" s="87"/>
      <c r="DXH23" s="87"/>
      <c r="DXL23" s="87"/>
      <c r="DXP23" s="87"/>
      <c r="DXT23" s="87"/>
      <c r="DXX23" s="87"/>
      <c r="DYB23" s="87"/>
      <c r="DYF23" s="87"/>
      <c r="DYJ23" s="87"/>
      <c r="DYN23" s="87"/>
      <c r="DYR23" s="87"/>
      <c r="DYV23" s="87"/>
      <c r="DYZ23" s="87"/>
      <c r="DZD23" s="87"/>
      <c r="DZH23" s="87"/>
      <c r="DZL23" s="87"/>
      <c r="DZP23" s="87"/>
      <c r="DZT23" s="87"/>
      <c r="DZX23" s="87"/>
      <c r="EAB23" s="87"/>
      <c r="EAF23" s="87"/>
      <c r="EAJ23" s="87"/>
      <c r="EAN23" s="87"/>
      <c r="EAR23" s="87"/>
      <c r="EAV23" s="87"/>
      <c r="EAZ23" s="87"/>
      <c r="EBD23" s="87"/>
      <c r="EBH23" s="87"/>
      <c r="EBL23" s="87"/>
      <c r="EBP23" s="87"/>
      <c r="EBT23" s="87"/>
      <c r="EBX23" s="87"/>
      <c r="ECB23" s="87"/>
      <c r="ECF23" s="87"/>
      <c r="ECJ23" s="87"/>
      <c r="ECN23" s="87"/>
      <c r="ECR23" s="87"/>
      <c r="ECV23" s="87"/>
      <c r="ECZ23" s="87"/>
      <c r="EDD23" s="87"/>
      <c r="EDH23" s="87"/>
      <c r="EDL23" s="87"/>
      <c r="EDP23" s="87"/>
      <c r="EDT23" s="87"/>
      <c r="EDX23" s="87"/>
      <c r="EEB23" s="87"/>
      <c r="EEF23" s="87"/>
      <c r="EEJ23" s="87"/>
      <c r="EEN23" s="87"/>
      <c r="EER23" s="87"/>
      <c r="EEV23" s="87"/>
      <c r="EEZ23" s="87"/>
      <c r="EFD23" s="87"/>
      <c r="EFH23" s="87"/>
      <c r="EFL23" s="87"/>
      <c r="EFP23" s="87"/>
      <c r="EFT23" s="87"/>
      <c r="EFX23" s="87"/>
      <c r="EGB23" s="87"/>
      <c r="EGF23" s="87"/>
      <c r="EGJ23" s="87"/>
      <c r="EGN23" s="87"/>
      <c r="EGR23" s="87"/>
      <c r="EGV23" s="87"/>
      <c r="EGZ23" s="87"/>
      <c r="EHD23" s="87"/>
      <c r="EHH23" s="87"/>
      <c r="EHL23" s="87"/>
      <c r="EHP23" s="87"/>
      <c r="EHT23" s="87"/>
      <c r="EHX23" s="87"/>
      <c r="EIB23" s="87"/>
      <c r="EIF23" s="87"/>
      <c r="EIJ23" s="87"/>
      <c r="EIN23" s="87"/>
      <c r="EIR23" s="87"/>
      <c r="EIV23" s="87"/>
      <c r="EIZ23" s="87"/>
      <c r="EJD23" s="87"/>
      <c r="EJH23" s="87"/>
      <c r="EJL23" s="87"/>
      <c r="EJP23" s="87"/>
      <c r="EJT23" s="87"/>
      <c r="EJX23" s="87"/>
      <c r="EKB23" s="87"/>
      <c r="EKF23" s="87"/>
      <c r="EKJ23" s="87"/>
      <c r="EKN23" s="87"/>
      <c r="EKR23" s="87"/>
      <c r="EKV23" s="87"/>
      <c r="EKZ23" s="87"/>
      <c r="ELD23" s="87"/>
      <c r="ELH23" s="87"/>
      <c r="ELL23" s="87"/>
      <c r="ELP23" s="87"/>
      <c r="ELT23" s="87"/>
      <c r="ELX23" s="87"/>
      <c r="EMB23" s="87"/>
      <c r="EMF23" s="87"/>
      <c r="EMJ23" s="87"/>
      <c r="EMN23" s="87"/>
      <c r="EMR23" s="87"/>
      <c r="EMV23" s="87"/>
      <c r="EMZ23" s="87"/>
      <c r="END23" s="87"/>
      <c r="ENH23" s="87"/>
      <c r="ENL23" s="87"/>
      <c r="ENP23" s="87"/>
      <c r="ENT23" s="87"/>
      <c r="ENX23" s="87"/>
      <c r="EOB23" s="87"/>
      <c r="EOF23" s="87"/>
      <c r="EOJ23" s="87"/>
      <c r="EON23" s="87"/>
      <c r="EOR23" s="87"/>
      <c r="EOV23" s="87"/>
      <c r="EOZ23" s="87"/>
      <c r="EPD23" s="87"/>
      <c r="EPH23" s="87"/>
      <c r="EPL23" s="87"/>
      <c r="EPP23" s="87"/>
      <c r="EPT23" s="87"/>
      <c r="EPX23" s="87"/>
      <c r="EQB23" s="87"/>
      <c r="EQF23" s="87"/>
      <c r="EQJ23" s="87"/>
      <c r="EQN23" s="87"/>
      <c r="EQR23" s="87"/>
      <c r="EQV23" s="87"/>
      <c r="EQZ23" s="87"/>
      <c r="ERD23" s="87"/>
      <c r="ERH23" s="87"/>
      <c r="ERL23" s="87"/>
      <c r="ERP23" s="87"/>
      <c r="ERT23" s="87"/>
      <c r="ERX23" s="87"/>
      <c r="ESB23" s="87"/>
      <c r="ESF23" s="87"/>
      <c r="ESJ23" s="87"/>
      <c r="ESN23" s="87"/>
      <c r="ESR23" s="87"/>
      <c r="ESV23" s="87"/>
      <c r="ESZ23" s="87"/>
      <c r="ETD23" s="87"/>
      <c r="ETH23" s="87"/>
      <c r="ETL23" s="87"/>
      <c r="ETP23" s="87"/>
      <c r="ETT23" s="87"/>
      <c r="ETX23" s="87"/>
      <c r="EUB23" s="87"/>
      <c r="EUF23" s="87"/>
      <c r="EUJ23" s="87"/>
      <c r="EUN23" s="87"/>
      <c r="EUR23" s="87"/>
      <c r="EUV23" s="87"/>
      <c r="EUZ23" s="87"/>
      <c r="EVD23" s="87"/>
      <c r="EVH23" s="87"/>
      <c r="EVL23" s="87"/>
      <c r="EVP23" s="87"/>
      <c r="EVT23" s="87"/>
      <c r="EVX23" s="87"/>
      <c r="EWB23" s="87"/>
      <c r="EWF23" s="87"/>
      <c r="EWJ23" s="87"/>
      <c r="EWN23" s="87"/>
      <c r="EWR23" s="87"/>
      <c r="EWV23" s="87"/>
      <c r="EWZ23" s="87"/>
      <c r="EXD23" s="87"/>
      <c r="EXH23" s="87"/>
      <c r="EXL23" s="87"/>
      <c r="EXP23" s="87"/>
      <c r="EXT23" s="87"/>
      <c r="EXX23" s="87"/>
      <c r="EYB23" s="87"/>
      <c r="EYF23" s="87"/>
      <c r="EYJ23" s="87"/>
      <c r="EYN23" s="87"/>
      <c r="EYR23" s="87"/>
      <c r="EYV23" s="87"/>
      <c r="EYZ23" s="87"/>
      <c r="EZD23" s="87"/>
      <c r="EZH23" s="87"/>
      <c r="EZL23" s="87"/>
      <c r="EZP23" s="87"/>
      <c r="EZT23" s="87"/>
      <c r="EZX23" s="87"/>
      <c r="FAB23" s="87"/>
      <c r="FAF23" s="87"/>
      <c r="FAJ23" s="87"/>
      <c r="FAN23" s="87"/>
      <c r="FAR23" s="87"/>
      <c r="FAV23" s="87"/>
      <c r="FAZ23" s="87"/>
      <c r="FBD23" s="87"/>
      <c r="FBH23" s="87"/>
      <c r="FBL23" s="87"/>
      <c r="FBP23" s="87"/>
      <c r="FBT23" s="87"/>
      <c r="FBX23" s="87"/>
      <c r="FCB23" s="87"/>
      <c r="FCF23" s="87"/>
      <c r="FCJ23" s="87"/>
      <c r="FCN23" s="87"/>
      <c r="FCR23" s="87"/>
      <c r="FCV23" s="87"/>
      <c r="FCZ23" s="87"/>
      <c r="FDD23" s="87"/>
      <c r="FDH23" s="87"/>
      <c r="FDL23" s="87"/>
      <c r="FDP23" s="87"/>
      <c r="FDT23" s="87"/>
      <c r="FDX23" s="87"/>
      <c r="FEB23" s="87"/>
      <c r="FEF23" s="87"/>
      <c r="FEJ23" s="87"/>
      <c r="FEN23" s="87"/>
      <c r="FER23" s="87"/>
      <c r="FEV23" s="87"/>
      <c r="FEZ23" s="87"/>
      <c r="FFD23" s="87"/>
      <c r="FFH23" s="87"/>
      <c r="FFL23" s="87"/>
      <c r="FFP23" s="87"/>
      <c r="FFT23" s="87"/>
      <c r="FFX23" s="87"/>
      <c r="FGB23" s="87"/>
      <c r="FGF23" s="87"/>
      <c r="FGJ23" s="87"/>
      <c r="FGN23" s="87"/>
      <c r="FGR23" s="87"/>
      <c r="FGV23" s="87"/>
      <c r="FGZ23" s="87"/>
      <c r="FHD23" s="87"/>
      <c r="FHH23" s="87"/>
      <c r="FHL23" s="87"/>
      <c r="FHP23" s="87"/>
      <c r="FHT23" s="87"/>
      <c r="FHX23" s="87"/>
      <c r="FIB23" s="87"/>
      <c r="FIF23" s="87"/>
      <c r="FIJ23" s="87"/>
      <c r="FIN23" s="87"/>
      <c r="FIR23" s="87"/>
      <c r="FIV23" s="87"/>
      <c r="FIZ23" s="87"/>
      <c r="FJD23" s="87"/>
      <c r="FJH23" s="87"/>
      <c r="FJL23" s="87"/>
      <c r="FJP23" s="87"/>
      <c r="FJT23" s="87"/>
      <c r="FJX23" s="87"/>
      <c r="FKB23" s="87"/>
      <c r="FKF23" s="87"/>
      <c r="FKJ23" s="87"/>
      <c r="FKN23" s="87"/>
      <c r="FKR23" s="87"/>
      <c r="FKV23" s="87"/>
      <c r="FKZ23" s="87"/>
      <c r="FLD23" s="87"/>
      <c r="FLH23" s="87"/>
      <c r="FLL23" s="87"/>
      <c r="FLP23" s="87"/>
      <c r="FLT23" s="87"/>
      <c r="FLX23" s="87"/>
      <c r="FMB23" s="87"/>
      <c r="FMF23" s="87"/>
      <c r="FMJ23" s="87"/>
      <c r="FMN23" s="87"/>
      <c r="FMR23" s="87"/>
      <c r="FMV23" s="87"/>
      <c r="FMZ23" s="87"/>
      <c r="FND23" s="87"/>
      <c r="FNH23" s="87"/>
      <c r="FNL23" s="87"/>
      <c r="FNP23" s="87"/>
      <c r="FNT23" s="87"/>
      <c r="FNX23" s="87"/>
      <c r="FOB23" s="87"/>
      <c r="FOF23" s="87"/>
      <c r="FOJ23" s="87"/>
      <c r="FON23" s="87"/>
      <c r="FOR23" s="87"/>
      <c r="FOV23" s="87"/>
      <c r="FOZ23" s="87"/>
      <c r="FPD23" s="87"/>
      <c r="FPH23" s="87"/>
      <c r="FPL23" s="87"/>
      <c r="FPP23" s="87"/>
      <c r="FPT23" s="87"/>
      <c r="FPX23" s="87"/>
      <c r="FQB23" s="87"/>
      <c r="FQF23" s="87"/>
      <c r="FQJ23" s="87"/>
      <c r="FQN23" s="87"/>
      <c r="FQR23" s="87"/>
      <c r="FQV23" s="87"/>
      <c r="FQZ23" s="87"/>
      <c r="FRD23" s="87"/>
      <c r="FRH23" s="87"/>
      <c r="FRL23" s="87"/>
      <c r="FRP23" s="87"/>
      <c r="FRT23" s="87"/>
      <c r="FRX23" s="87"/>
      <c r="FSB23" s="87"/>
      <c r="FSF23" s="87"/>
      <c r="FSJ23" s="87"/>
      <c r="FSN23" s="87"/>
      <c r="FSR23" s="87"/>
      <c r="FSV23" s="87"/>
      <c r="FSZ23" s="87"/>
      <c r="FTD23" s="87"/>
      <c r="FTH23" s="87"/>
      <c r="FTL23" s="87"/>
      <c r="FTP23" s="87"/>
      <c r="FTT23" s="87"/>
      <c r="FTX23" s="87"/>
      <c r="FUB23" s="87"/>
      <c r="FUF23" s="87"/>
      <c r="FUJ23" s="87"/>
      <c r="FUN23" s="87"/>
      <c r="FUR23" s="87"/>
      <c r="FUV23" s="87"/>
      <c r="FUZ23" s="87"/>
      <c r="FVD23" s="87"/>
      <c r="FVH23" s="87"/>
      <c r="FVL23" s="87"/>
      <c r="FVP23" s="87"/>
      <c r="FVT23" s="87"/>
      <c r="FVX23" s="87"/>
      <c r="FWB23" s="87"/>
      <c r="FWF23" s="87"/>
      <c r="FWJ23" s="87"/>
      <c r="FWN23" s="87"/>
      <c r="FWR23" s="87"/>
      <c r="FWV23" s="87"/>
      <c r="FWZ23" s="87"/>
      <c r="FXD23" s="87"/>
      <c r="FXH23" s="87"/>
      <c r="FXL23" s="87"/>
      <c r="FXP23" s="87"/>
      <c r="FXT23" s="87"/>
      <c r="FXX23" s="87"/>
      <c r="FYB23" s="87"/>
      <c r="FYF23" s="87"/>
      <c r="FYJ23" s="87"/>
      <c r="FYN23" s="87"/>
      <c r="FYR23" s="87"/>
      <c r="FYV23" s="87"/>
      <c r="FYZ23" s="87"/>
      <c r="FZD23" s="87"/>
      <c r="FZH23" s="87"/>
      <c r="FZL23" s="87"/>
      <c r="FZP23" s="87"/>
      <c r="FZT23" s="87"/>
      <c r="FZX23" s="87"/>
      <c r="GAB23" s="87"/>
      <c r="GAF23" s="87"/>
      <c r="GAJ23" s="87"/>
      <c r="GAN23" s="87"/>
      <c r="GAR23" s="87"/>
      <c r="GAV23" s="87"/>
      <c r="GAZ23" s="87"/>
      <c r="GBD23" s="87"/>
      <c r="GBH23" s="87"/>
      <c r="GBL23" s="87"/>
      <c r="GBP23" s="87"/>
      <c r="GBT23" s="87"/>
      <c r="GBX23" s="87"/>
      <c r="GCB23" s="87"/>
      <c r="GCF23" s="87"/>
      <c r="GCJ23" s="87"/>
      <c r="GCN23" s="87"/>
      <c r="GCR23" s="87"/>
      <c r="GCV23" s="87"/>
      <c r="GCZ23" s="87"/>
      <c r="GDD23" s="87"/>
      <c r="GDH23" s="87"/>
      <c r="GDL23" s="87"/>
      <c r="GDP23" s="87"/>
      <c r="GDT23" s="87"/>
      <c r="GDX23" s="87"/>
      <c r="GEB23" s="87"/>
      <c r="GEF23" s="87"/>
      <c r="GEJ23" s="87"/>
      <c r="GEN23" s="87"/>
      <c r="GER23" s="87"/>
      <c r="GEV23" s="87"/>
      <c r="GEZ23" s="87"/>
      <c r="GFD23" s="87"/>
      <c r="GFH23" s="87"/>
      <c r="GFL23" s="87"/>
      <c r="GFP23" s="87"/>
      <c r="GFT23" s="87"/>
      <c r="GFX23" s="87"/>
      <c r="GGB23" s="87"/>
      <c r="GGF23" s="87"/>
      <c r="GGJ23" s="87"/>
      <c r="GGN23" s="87"/>
      <c r="GGR23" s="87"/>
      <c r="GGV23" s="87"/>
      <c r="GGZ23" s="87"/>
      <c r="GHD23" s="87"/>
      <c r="GHH23" s="87"/>
      <c r="GHL23" s="87"/>
      <c r="GHP23" s="87"/>
      <c r="GHT23" s="87"/>
      <c r="GHX23" s="87"/>
      <c r="GIB23" s="87"/>
      <c r="GIF23" s="87"/>
      <c r="GIJ23" s="87"/>
      <c r="GIN23" s="87"/>
      <c r="GIR23" s="87"/>
      <c r="GIV23" s="87"/>
      <c r="GIZ23" s="87"/>
      <c r="GJD23" s="87"/>
      <c r="GJH23" s="87"/>
      <c r="GJL23" s="87"/>
      <c r="GJP23" s="87"/>
      <c r="GJT23" s="87"/>
      <c r="GJX23" s="87"/>
      <c r="GKB23" s="87"/>
      <c r="GKF23" s="87"/>
      <c r="GKJ23" s="87"/>
      <c r="GKN23" s="87"/>
      <c r="GKR23" s="87"/>
      <c r="GKV23" s="87"/>
      <c r="GKZ23" s="87"/>
      <c r="GLD23" s="87"/>
      <c r="GLH23" s="87"/>
      <c r="GLL23" s="87"/>
      <c r="GLP23" s="87"/>
      <c r="GLT23" s="87"/>
      <c r="GLX23" s="87"/>
      <c r="GMB23" s="87"/>
      <c r="GMF23" s="87"/>
      <c r="GMJ23" s="87"/>
      <c r="GMN23" s="87"/>
      <c r="GMR23" s="87"/>
      <c r="GMV23" s="87"/>
      <c r="GMZ23" s="87"/>
      <c r="GND23" s="87"/>
      <c r="GNH23" s="87"/>
      <c r="GNL23" s="87"/>
      <c r="GNP23" s="87"/>
      <c r="GNT23" s="87"/>
      <c r="GNX23" s="87"/>
      <c r="GOB23" s="87"/>
      <c r="GOF23" s="87"/>
      <c r="GOJ23" s="87"/>
      <c r="GON23" s="87"/>
      <c r="GOR23" s="87"/>
      <c r="GOV23" s="87"/>
      <c r="GOZ23" s="87"/>
      <c r="GPD23" s="87"/>
      <c r="GPH23" s="87"/>
      <c r="GPL23" s="87"/>
      <c r="GPP23" s="87"/>
      <c r="GPT23" s="87"/>
      <c r="GPX23" s="87"/>
      <c r="GQB23" s="87"/>
      <c r="GQF23" s="87"/>
      <c r="GQJ23" s="87"/>
      <c r="GQN23" s="87"/>
      <c r="GQR23" s="87"/>
      <c r="GQV23" s="87"/>
      <c r="GQZ23" s="87"/>
      <c r="GRD23" s="87"/>
      <c r="GRH23" s="87"/>
      <c r="GRL23" s="87"/>
      <c r="GRP23" s="87"/>
      <c r="GRT23" s="87"/>
      <c r="GRX23" s="87"/>
      <c r="GSB23" s="87"/>
      <c r="GSF23" s="87"/>
      <c r="GSJ23" s="87"/>
      <c r="GSN23" s="87"/>
      <c r="GSR23" s="87"/>
      <c r="GSV23" s="87"/>
      <c r="GSZ23" s="87"/>
      <c r="GTD23" s="87"/>
      <c r="GTH23" s="87"/>
      <c r="GTL23" s="87"/>
      <c r="GTP23" s="87"/>
      <c r="GTT23" s="87"/>
      <c r="GTX23" s="87"/>
      <c r="GUB23" s="87"/>
      <c r="GUF23" s="87"/>
      <c r="GUJ23" s="87"/>
      <c r="GUN23" s="87"/>
      <c r="GUR23" s="87"/>
      <c r="GUV23" s="87"/>
      <c r="GUZ23" s="87"/>
      <c r="GVD23" s="87"/>
      <c r="GVH23" s="87"/>
      <c r="GVL23" s="87"/>
      <c r="GVP23" s="87"/>
      <c r="GVT23" s="87"/>
      <c r="GVX23" s="87"/>
      <c r="GWB23" s="87"/>
      <c r="GWF23" s="87"/>
      <c r="GWJ23" s="87"/>
      <c r="GWN23" s="87"/>
      <c r="GWR23" s="87"/>
      <c r="GWV23" s="87"/>
      <c r="GWZ23" s="87"/>
      <c r="GXD23" s="87"/>
      <c r="GXH23" s="87"/>
      <c r="GXL23" s="87"/>
      <c r="GXP23" s="87"/>
      <c r="GXT23" s="87"/>
      <c r="GXX23" s="87"/>
      <c r="GYB23" s="87"/>
      <c r="GYF23" s="87"/>
      <c r="GYJ23" s="87"/>
      <c r="GYN23" s="87"/>
      <c r="GYR23" s="87"/>
      <c r="GYV23" s="87"/>
      <c r="GYZ23" s="87"/>
      <c r="GZD23" s="87"/>
      <c r="GZH23" s="87"/>
      <c r="GZL23" s="87"/>
      <c r="GZP23" s="87"/>
      <c r="GZT23" s="87"/>
      <c r="GZX23" s="87"/>
      <c r="HAB23" s="87"/>
      <c r="HAF23" s="87"/>
      <c r="HAJ23" s="87"/>
      <c r="HAN23" s="87"/>
      <c r="HAR23" s="87"/>
      <c r="HAV23" s="87"/>
      <c r="HAZ23" s="87"/>
      <c r="HBD23" s="87"/>
      <c r="HBH23" s="87"/>
      <c r="HBL23" s="87"/>
      <c r="HBP23" s="87"/>
      <c r="HBT23" s="87"/>
      <c r="HBX23" s="87"/>
      <c r="HCB23" s="87"/>
      <c r="HCF23" s="87"/>
      <c r="HCJ23" s="87"/>
      <c r="HCN23" s="87"/>
      <c r="HCR23" s="87"/>
      <c r="HCV23" s="87"/>
      <c r="HCZ23" s="87"/>
      <c r="HDD23" s="87"/>
      <c r="HDH23" s="87"/>
      <c r="HDL23" s="87"/>
      <c r="HDP23" s="87"/>
      <c r="HDT23" s="87"/>
      <c r="HDX23" s="87"/>
      <c r="HEB23" s="87"/>
      <c r="HEF23" s="87"/>
      <c r="HEJ23" s="87"/>
      <c r="HEN23" s="87"/>
      <c r="HER23" s="87"/>
      <c r="HEV23" s="87"/>
      <c r="HEZ23" s="87"/>
      <c r="HFD23" s="87"/>
      <c r="HFH23" s="87"/>
      <c r="HFL23" s="87"/>
      <c r="HFP23" s="87"/>
      <c r="HFT23" s="87"/>
      <c r="HFX23" s="87"/>
      <c r="HGB23" s="87"/>
      <c r="HGF23" s="87"/>
      <c r="HGJ23" s="87"/>
      <c r="HGN23" s="87"/>
      <c r="HGR23" s="87"/>
      <c r="HGV23" s="87"/>
      <c r="HGZ23" s="87"/>
      <c r="HHD23" s="87"/>
      <c r="HHH23" s="87"/>
      <c r="HHL23" s="87"/>
      <c r="HHP23" s="87"/>
      <c r="HHT23" s="87"/>
      <c r="HHX23" s="87"/>
      <c r="HIB23" s="87"/>
      <c r="HIF23" s="87"/>
      <c r="HIJ23" s="87"/>
      <c r="HIN23" s="87"/>
      <c r="HIR23" s="87"/>
      <c r="HIV23" s="87"/>
      <c r="HIZ23" s="87"/>
      <c r="HJD23" s="87"/>
      <c r="HJH23" s="87"/>
      <c r="HJL23" s="87"/>
      <c r="HJP23" s="87"/>
      <c r="HJT23" s="87"/>
      <c r="HJX23" s="87"/>
      <c r="HKB23" s="87"/>
      <c r="HKF23" s="87"/>
      <c r="HKJ23" s="87"/>
      <c r="HKN23" s="87"/>
      <c r="HKR23" s="87"/>
      <c r="HKV23" s="87"/>
      <c r="HKZ23" s="87"/>
      <c r="HLD23" s="87"/>
      <c r="HLH23" s="87"/>
      <c r="HLL23" s="87"/>
      <c r="HLP23" s="87"/>
      <c r="HLT23" s="87"/>
      <c r="HLX23" s="87"/>
      <c r="HMB23" s="87"/>
      <c r="HMF23" s="87"/>
      <c r="HMJ23" s="87"/>
      <c r="HMN23" s="87"/>
      <c r="HMR23" s="87"/>
      <c r="HMV23" s="87"/>
      <c r="HMZ23" s="87"/>
      <c r="HND23" s="87"/>
      <c r="HNH23" s="87"/>
      <c r="HNL23" s="87"/>
      <c r="HNP23" s="87"/>
      <c r="HNT23" s="87"/>
      <c r="HNX23" s="87"/>
      <c r="HOB23" s="87"/>
      <c r="HOF23" s="87"/>
      <c r="HOJ23" s="87"/>
      <c r="HON23" s="87"/>
      <c r="HOR23" s="87"/>
      <c r="HOV23" s="87"/>
      <c r="HOZ23" s="87"/>
      <c r="HPD23" s="87"/>
      <c r="HPH23" s="87"/>
      <c r="HPL23" s="87"/>
      <c r="HPP23" s="87"/>
      <c r="HPT23" s="87"/>
      <c r="HPX23" s="87"/>
      <c r="HQB23" s="87"/>
      <c r="HQF23" s="87"/>
      <c r="HQJ23" s="87"/>
      <c r="HQN23" s="87"/>
      <c r="HQR23" s="87"/>
      <c r="HQV23" s="87"/>
      <c r="HQZ23" s="87"/>
      <c r="HRD23" s="87"/>
      <c r="HRH23" s="87"/>
      <c r="HRL23" s="87"/>
      <c r="HRP23" s="87"/>
      <c r="HRT23" s="87"/>
      <c r="HRX23" s="87"/>
      <c r="HSB23" s="87"/>
      <c r="HSF23" s="87"/>
      <c r="HSJ23" s="87"/>
      <c r="HSN23" s="87"/>
      <c r="HSR23" s="87"/>
      <c r="HSV23" s="87"/>
      <c r="HSZ23" s="87"/>
      <c r="HTD23" s="87"/>
      <c r="HTH23" s="87"/>
      <c r="HTL23" s="87"/>
      <c r="HTP23" s="87"/>
      <c r="HTT23" s="87"/>
      <c r="HTX23" s="87"/>
      <c r="HUB23" s="87"/>
      <c r="HUF23" s="87"/>
      <c r="HUJ23" s="87"/>
      <c r="HUN23" s="87"/>
      <c r="HUR23" s="87"/>
      <c r="HUV23" s="87"/>
      <c r="HUZ23" s="87"/>
      <c r="HVD23" s="87"/>
      <c r="HVH23" s="87"/>
      <c r="HVL23" s="87"/>
      <c r="HVP23" s="87"/>
      <c r="HVT23" s="87"/>
      <c r="HVX23" s="87"/>
      <c r="HWB23" s="87"/>
      <c r="HWF23" s="87"/>
      <c r="HWJ23" s="87"/>
      <c r="HWN23" s="87"/>
      <c r="HWR23" s="87"/>
      <c r="HWV23" s="87"/>
      <c r="HWZ23" s="87"/>
      <c r="HXD23" s="87"/>
      <c r="HXH23" s="87"/>
      <c r="HXL23" s="87"/>
      <c r="HXP23" s="87"/>
      <c r="HXT23" s="87"/>
      <c r="HXX23" s="87"/>
      <c r="HYB23" s="87"/>
      <c r="HYF23" s="87"/>
      <c r="HYJ23" s="87"/>
      <c r="HYN23" s="87"/>
      <c r="HYR23" s="87"/>
      <c r="HYV23" s="87"/>
      <c r="HYZ23" s="87"/>
      <c r="HZD23" s="87"/>
      <c r="HZH23" s="87"/>
      <c r="HZL23" s="87"/>
      <c r="HZP23" s="87"/>
      <c r="HZT23" s="87"/>
      <c r="HZX23" s="87"/>
      <c r="IAB23" s="87"/>
      <c r="IAF23" s="87"/>
      <c r="IAJ23" s="87"/>
      <c r="IAN23" s="87"/>
      <c r="IAR23" s="87"/>
      <c r="IAV23" s="87"/>
      <c r="IAZ23" s="87"/>
      <c r="IBD23" s="87"/>
      <c r="IBH23" s="87"/>
      <c r="IBL23" s="87"/>
      <c r="IBP23" s="87"/>
      <c r="IBT23" s="87"/>
      <c r="IBX23" s="87"/>
      <c r="ICB23" s="87"/>
      <c r="ICF23" s="87"/>
      <c r="ICJ23" s="87"/>
      <c r="ICN23" s="87"/>
      <c r="ICR23" s="87"/>
      <c r="ICV23" s="87"/>
      <c r="ICZ23" s="87"/>
      <c r="IDD23" s="87"/>
      <c r="IDH23" s="87"/>
      <c r="IDL23" s="87"/>
      <c r="IDP23" s="87"/>
      <c r="IDT23" s="87"/>
      <c r="IDX23" s="87"/>
      <c r="IEB23" s="87"/>
      <c r="IEF23" s="87"/>
      <c r="IEJ23" s="87"/>
      <c r="IEN23" s="87"/>
      <c r="IER23" s="87"/>
      <c r="IEV23" s="87"/>
      <c r="IEZ23" s="87"/>
      <c r="IFD23" s="87"/>
      <c r="IFH23" s="87"/>
      <c r="IFL23" s="87"/>
      <c r="IFP23" s="87"/>
      <c r="IFT23" s="87"/>
      <c r="IFX23" s="87"/>
      <c r="IGB23" s="87"/>
      <c r="IGF23" s="87"/>
      <c r="IGJ23" s="87"/>
      <c r="IGN23" s="87"/>
      <c r="IGR23" s="87"/>
      <c r="IGV23" s="87"/>
      <c r="IGZ23" s="87"/>
      <c r="IHD23" s="87"/>
      <c r="IHH23" s="87"/>
      <c r="IHL23" s="87"/>
      <c r="IHP23" s="87"/>
      <c r="IHT23" s="87"/>
      <c r="IHX23" s="87"/>
      <c r="IIB23" s="87"/>
      <c r="IIF23" s="87"/>
      <c r="IIJ23" s="87"/>
      <c r="IIN23" s="87"/>
      <c r="IIR23" s="87"/>
      <c r="IIV23" s="87"/>
      <c r="IIZ23" s="87"/>
      <c r="IJD23" s="87"/>
      <c r="IJH23" s="87"/>
      <c r="IJL23" s="87"/>
      <c r="IJP23" s="87"/>
      <c r="IJT23" s="87"/>
      <c r="IJX23" s="87"/>
      <c r="IKB23" s="87"/>
      <c r="IKF23" s="87"/>
      <c r="IKJ23" s="87"/>
      <c r="IKN23" s="87"/>
      <c r="IKR23" s="87"/>
      <c r="IKV23" s="87"/>
      <c r="IKZ23" s="87"/>
      <c r="ILD23" s="87"/>
      <c r="ILH23" s="87"/>
      <c r="ILL23" s="87"/>
      <c r="ILP23" s="87"/>
      <c r="ILT23" s="87"/>
      <c r="ILX23" s="87"/>
      <c r="IMB23" s="87"/>
      <c r="IMF23" s="87"/>
      <c r="IMJ23" s="87"/>
      <c r="IMN23" s="87"/>
      <c r="IMR23" s="87"/>
      <c r="IMV23" s="87"/>
      <c r="IMZ23" s="87"/>
      <c r="IND23" s="87"/>
      <c r="INH23" s="87"/>
      <c r="INL23" s="87"/>
      <c r="INP23" s="87"/>
      <c r="INT23" s="87"/>
      <c r="INX23" s="87"/>
      <c r="IOB23" s="87"/>
      <c r="IOF23" s="87"/>
      <c r="IOJ23" s="87"/>
      <c r="ION23" s="87"/>
      <c r="IOR23" s="87"/>
      <c r="IOV23" s="87"/>
      <c r="IOZ23" s="87"/>
      <c r="IPD23" s="87"/>
      <c r="IPH23" s="87"/>
      <c r="IPL23" s="87"/>
      <c r="IPP23" s="87"/>
      <c r="IPT23" s="87"/>
      <c r="IPX23" s="87"/>
      <c r="IQB23" s="87"/>
      <c r="IQF23" s="87"/>
      <c r="IQJ23" s="87"/>
      <c r="IQN23" s="87"/>
      <c r="IQR23" s="87"/>
      <c r="IQV23" s="87"/>
      <c r="IQZ23" s="87"/>
      <c r="IRD23" s="87"/>
      <c r="IRH23" s="87"/>
      <c r="IRL23" s="87"/>
      <c r="IRP23" s="87"/>
      <c r="IRT23" s="87"/>
      <c r="IRX23" s="87"/>
      <c r="ISB23" s="87"/>
      <c r="ISF23" s="87"/>
      <c r="ISJ23" s="87"/>
      <c r="ISN23" s="87"/>
      <c r="ISR23" s="87"/>
      <c r="ISV23" s="87"/>
      <c r="ISZ23" s="87"/>
      <c r="ITD23" s="87"/>
      <c r="ITH23" s="87"/>
      <c r="ITL23" s="87"/>
      <c r="ITP23" s="87"/>
      <c r="ITT23" s="87"/>
      <c r="ITX23" s="87"/>
      <c r="IUB23" s="87"/>
      <c r="IUF23" s="87"/>
      <c r="IUJ23" s="87"/>
      <c r="IUN23" s="87"/>
      <c r="IUR23" s="87"/>
      <c r="IUV23" s="87"/>
      <c r="IUZ23" s="87"/>
      <c r="IVD23" s="87"/>
      <c r="IVH23" s="87"/>
      <c r="IVL23" s="87"/>
      <c r="IVP23" s="87"/>
      <c r="IVT23" s="87"/>
      <c r="IVX23" s="87"/>
      <c r="IWB23" s="87"/>
      <c r="IWF23" s="87"/>
      <c r="IWJ23" s="87"/>
      <c r="IWN23" s="87"/>
      <c r="IWR23" s="87"/>
      <c r="IWV23" s="87"/>
      <c r="IWZ23" s="87"/>
      <c r="IXD23" s="87"/>
      <c r="IXH23" s="87"/>
      <c r="IXL23" s="87"/>
      <c r="IXP23" s="87"/>
      <c r="IXT23" s="87"/>
      <c r="IXX23" s="87"/>
      <c r="IYB23" s="87"/>
      <c r="IYF23" s="87"/>
      <c r="IYJ23" s="87"/>
      <c r="IYN23" s="87"/>
      <c r="IYR23" s="87"/>
      <c r="IYV23" s="87"/>
      <c r="IYZ23" s="87"/>
      <c r="IZD23" s="87"/>
      <c r="IZH23" s="87"/>
      <c r="IZL23" s="87"/>
      <c r="IZP23" s="87"/>
      <c r="IZT23" s="87"/>
      <c r="IZX23" s="87"/>
      <c r="JAB23" s="87"/>
      <c r="JAF23" s="87"/>
      <c r="JAJ23" s="87"/>
      <c r="JAN23" s="87"/>
      <c r="JAR23" s="87"/>
      <c r="JAV23" s="87"/>
      <c r="JAZ23" s="87"/>
      <c r="JBD23" s="87"/>
      <c r="JBH23" s="87"/>
      <c r="JBL23" s="87"/>
      <c r="JBP23" s="87"/>
      <c r="JBT23" s="87"/>
      <c r="JBX23" s="87"/>
      <c r="JCB23" s="87"/>
      <c r="JCF23" s="87"/>
      <c r="JCJ23" s="87"/>
      <c r="JCN23" s="87"/>
      <c r="JCR23" s="87"/>
      <c r="JCV23" s="87"/>
      <c r="JCZ23" s="87"/>
      <c r="JDD23" s="87"/>
      <c r="JDH23" s="87"/>
      <c r="JDL23" s="87"/>
      <c r="JDP23" s="87"/>
      <c r="JDT23" s="87"/>
      <c r="JDX23" s="87"/>
      <c r="JEB23" s="87"/>
      <c r="JEF23" s="87"/>
      <c r="JEJ23" s="87"/>
      <c r="JEN23" s="87"/>
      <c r="JER23" s="87"/>
      <c r="JEV23" s="87"/>
      <c r="JEZ23" s="87"/>
      <c r="JFD23" s="87"/>
      <c r="JFH23" s="87"/>
      <c r="JFL23" s="87"/>
      <c r="JFP23" s="87"/>
      <c r="JFT23" s="87"/>
      <c r="JFX23" s="87"/>
      <c r="JGB23" s="87"/>
      <c r="JGF23" s="87"/>
      <c r="JGJ23" s="87"/>
      <c r="JGN23" s="87"/>
      <c r="JGR23" s="87"/>
      <c r="JGV23" s="87"/>
      <c r="JGZ23" s="87"/>
      <c r="JHD23" s="87"/>
      <c r="JHH23" s="87"/>
      <c r="JHL23" s="87"/>
      <c r="JHP23" s="87"/>
      <c r="JHT23" s="87"/>
      <c r="JHX23" s="87"/>
      <c r="JIB23" s="87"/>
      <c r="JIF23" s="87"/>
      <c r="JIJ23" s="87"/>
      <c r="JIN23" s="87"/>
      <c r="JIR23" s="87"/>
      <c r="JIV23" s="87"/>
      <c r="JIZ23" s="87"/>
      <c r="JJD23" s="87"/>
      <c r="JJH23" s="87"/>
      <c r="JJL23" s="87"/>
      <c r="JJP23" s="87"/>
      <c r="JJT23" s="87"/>
      <c r="JJX23" s="87"/>
      <c r="JKB23" s="87"/>
      <c r="JKF23" s="87"/>
      <c r="JKJ23" s="87"/>
      <c r="JKN23" s="87"/>
      <c r="JKR23" s="87"/>
      <c r="JKV23" s="87"/>
      <c r="JKZ23" s="87"/>
      <c r="JLD23" s="87"/>
      <c r="JLH23" s="87"/>
      <c r="JLL23" s="87"/>
      <c r="JLP23" s="87"/>
      <c r="JLT23" s="87"/>
      <c r="JLX23" s="87"/>
      <c r="JMB23" s="87"/>
      <c r="JMF23" s="87"/>
      <c r="JMJ23" s="87"/>
      <c r="JMN23" s="87"/>
      <c r="JMR23" s="87"/>
      <c r="JMV23" s="87"/>
      <c r="JMZ23" s="87"/>
      <c r="JND23" s="87"/>
      <c r="JNH23" s="87"/>
      <c r="JNL23" s="87"/>
      <c r="JNP23" s="87"/>
      <c r="JNT23" s="87"/>
      <c r="JNX23" s="87"/>
      <c r="JOB23" s="87"/>
      <c r="JOF23" s="87"/>
      <c r="JOJ23" s="87"/>
      <c r="JON23" s="87"/>
      <c r="JOR23" s="87"/>
      <c r="JOV23" s="87"/>
      <c r="JOZ23" s="87"/>
      <c r="JPD23" s="87"/>
      <c r="JPH23" s="87"/>
      <c r="JPL23" s="87"/>
      <c r="JPP23" s="87"/>
      <c r="JPT23" s="87"/>
      <c r="JPX23" s="87"/>
      <c r="JQB23" s="87"/>
      <c r="JQF23" s="87"/>
      <c r="JQJ23" s="87"/>
      <c r="JQN23" s="87"/>
      <c r="JQR23" s="87"/>
      <c r="JQV23" s="87"/>
      <c r="JQZ23" s="87"/>
      <c r="JRD23" s="87"/>
      <c r="JRH23" s="87"/>
      <c r="JRL23" s="87"/>
      <c r="JRP23" s="87"/>
      <c r="JRT23" s="87"/>
      <c r="JRX23" s="87"/>
      <c r="JSB23" s="87"/>
      <c r="JSF23" s="87"/>
      <c r="JSJ23" s="87"/>
      <c r="JSN23" s="87"/>
      <c r="JSR23" s="87"/>
      <c r="JSV23" s="87"/>
      <c r="JSZ23" s="87"/>
      <c r="JTD23" s="87"/>
      <c r="JTH23" s="87"/>
      <c r="JTL23" s="87"/>
      <c r="JTP23" s="87"/>
      <c r="JTT23" s="87"/>
      <c r="JTX23" s="87"/>
      <c r="JUB23" s="87"/>
      <c r="JUF23" s="87"/>
      <c r="JUJ23" s="87"/>
      <c r="JUN23" s="87"/>
      <c r="JUR23" s="87"/>
      <c r="JUV23" s="87"/>
      <c r="JUZ23" s="87"/>
      <c r="JVD23" s="87"/>
      <c r="JVH23" s="87"/>
      <c r="JVL23" s="87"/>
      <c r="JVP23" s="87"/>
      <c r="JVT23" s="87"/>
      <c r="JVX23" s="87"/>
      <c r="JWB23" s="87"/>
      <c r="JWF23" s="87"/>
      <c r="JWJ23" s="87"/>
      <c r="JWN23" s="87"/>
      <c r="JWR23" s="87"/>
      <c r="JWV23" s="87"/>
      <c r="JWZ23" s="87"/>
      <c r="JXD23" s="87"/>
      <c r="JXH23" s="87"/>
      <c r="JXL23" s="87"/>
      <c r="JXP23" s="87"/>
      <c r="JXT23" s="87"/>
      <c r="JXX23" s="87"/>
      <c r="JYB23" s="87"/>
      <c r="JYF23" s="87"/>
      <c r="JYJ23" s="87"/>
      <c r="JYN23" s="87"/>
      <c r="JYR23" s="87"/>
      <c r="JYV23" s="87"/>
      <c r="JYZ23" s="87"/>
      <c r="JZD23" s="87"/>
      <c r="JZH23" s="87"/>
      <c r="JZL23" s="87"/>
      <c r="JZP23" s="87"/>
      <c r="JZT23" s="87"/>
      <c r="JZX23" s="87"/>
      <c r="KAB23" s="87"/>
      <c r="KAF23" s="87"/>
      <c r="KAJ23" s="87"/>
      <c r="KAN23" s="87"/>
      <c r="KAR23" s="87"/>
      <c r="KAV23" s="87"/>
      <c r="KAZ23" s="87"/>
      <c r="KBD23" s="87"/>
      <c r="KBH23" s="87"/>
      <c r="KBL23" s="87"/>
      <c r="KBP23" s="87"/>
      <c r="KBT23" s="87"/>
      <c r="KBX23" s="87"/>
      <c r="KCB23" s="87"/>
      <c r="KCF23" s="87"/>
      <c r="KCJ23" s="87"/>
      <c r="KCN23" s="87"/>
      <c r="KCR23" s="87"/>
      <c r="KCV23" s="87"/>
      <c r="KCZ23" s="87"/>
      <c r="KDD23" s="87"/>
      <c r="KDH23" s="87"/>
      <c r="KDL23" s="87"/>
      <c r="KDP23" s="87"/>
      <c r="KDT23" s="87"/>
      <c r="KDX23" s="87"/>
      <c r="KEB23" s="87"/>
      <c r="KEF23" s="87"/>
      <c r="KEJ23" s="87"/>
      <c r="KEN23" s="87"/>
      <c r="KER23" s="87"/>
      <c r="KEV23" s="87"/>
      <c r="KEZ23" s="87"/>
      <c r="KFD23" s="87"/>
      <c r="KFH23" s="87"/>
      <c r="KFL23" s="87"/>
      <c r="KFP23" s="87"/>
      <c r="KFT23" s="87"/>
      <c r="KFX23" s="87"/>
      <c r="KGB23" s="87"/>
      <c r="KGF23" s="87"/>
      <c r="KGJ23" s="87"/>
      <c r="KGN23" s="87"/>
      <c r="KGR23" s="87"/>
      <c r="KGV23" s="87"/>
      <c r="KGZ23" s="87"/>
      <c r="KHD23" s="87"/>
      <c r="KHH23" s="87"/>
      <c r="KHL23" s="87"/>
      <c r="KHP23" s="87"/>
      <c r="KHT23" s="87"/>
      <c r="KHX23" s="87"/>
      <c r="KIB23" s="87"/>
      <c r="KIF23" s="87"/>
      <c r="KIJ23" s="87"/>
      <c r="KIN23" s="87"/>
      <c r="KIR23" s="87"/>
      <c r="KIV23" s="87"/>
      <c r="KIZ23" s="87"/>
      <c r="KJD23" s="87"/>
      <c r="KJH23" s="87"/>
      <c r="KJL23" s="87"/>
      <c r="KJP23" s="87"/>
      <c r="KJT23" s="87"/>
      <c r="KJX23" s="87"/>
      <c r="KKB23" s="87"/>
      <c r="KKF23" s="87"/>
      <c r="KKJ23" s="87"/>
      <c r="KKN23" s="87"/>
      <c r="KKR23" s="87"/>
      <c r="KKV23" s="87"/>
      <c r="KKZ23" s="87"/>
      <c r="KLD23" s="87"/>
      <c r="KLH23" s="87"/>
      <c r="KLL23" s="87"/>
      <c r="KLP23" s="87"/>
      <c r="KLT23" s="87"/>
      <c r="KLX23" s="87"/>
      <c r="KMB23" s="87"/>
      <c r="KMF23" s="87"/>
      <c r="KMJ23" s="87"/>
      <c r="KMN23" s="87"/>
      <c r="KMR23" s="87"/>
      <c r="KMV23" s="87"/>
      <c r="KMZ23" s="87"/>
      <c r="KND23" s="87"/>
      <c r="KNH23" s="87"/>
      <c r="KNL23" s="87"/>
      <c r="KNP23" s="87"/>
      <c r="KNT23" s="87"/>
      <c r="KNX23" s="87"/>
      <c r="KOB23" s="87"/>
      <c r="KOF23" s="87"/>
      <c r="KOJ23" s="87"/>
      <c r="KON23" s="87"/>
      <c r="KOR23" s="87"/>
      <c r="KOV23" s="87"/>
      <c r="KOZ23" s="87"/>
      <c r="KPD23" s="87"/>
      <c r="KPH23" s="87"/>
      <c r="KPL23" s="87"/>
      <c r="KPP23" s="87"/>
      <c r="KPT23" s="87"/>
      <c r="KPX23" s="87"/>
      <c r="KQB23" s="87"/>
      <c r="KQF23" s="87"/>
      <c r="KQJ23" s="87"/>
      <c r="KQN23" s="87"/>
      <c r="KQR23" s="87"/>
      <c r="KQV23" s="87"/>
      <c r="KQZ23" s="87"/>
      <c r="KRD23" s="87"/>
      <c r="KRH23" s="87"/>
      <c r="KRL23" s="87"/>
      <c r="KRP23" s="87"/>
      <c r="KRT23" s="87"/>
      <c r="KRX23" s="87"/>
      <c r="KSB23" s="87"/>
      <c r="KSF23" s="87"/>
      <c r="KSJ23" s="87"/>
      <c r="KSN23" s="87"/>
      <c r="KSR23" s="87"/>
      <c r="KSV23" s="87"/>
      <c r="KSZ23" s="87"/>
      <c r="KTD23" s="87"/>
      <c r="KTH23" s="87"/>
      <c r="KTL23" s="87"/>
      <c r="KTP23" s="87"/>
      <c r="KTT23" s="87"/>
      <c r="KTX23" s="87"/>
      <c r="KUB23" s="87"/>
      <c r="KUF23" s="87"/>
      <c r="KUJ23" s="87"/>
      <c r="KUN23" s="87"/>
      <c r="KUR23" s="87"/>
      <c r="KUV23" s="87"/>
      <c r="KUZ23" s="87"/>
      <c r="KVD23" s="87"/>
      <c r="KVH23" s="87"/>
      <c r="KVL23" s="87"/>
      <c r="KVP23" s="87"/>
      <c r="KVT23" s="87"/>
      <c r="KVX23" s="87"/>
      <c r="KWB23" s="87"/>
      <c r="KWF23" s="87"/>
      <c r="KWJ23" s="87"/>
      <c r="KWN23" s="87"/>
      <c r="KWR23" s="87"/>
      <c r="KWV23" s="87"/>
      <c r="KWZ23" s="87"/>
      <c r="KXD23" s="87"/>
      <c r="KXH23" s="87"/>
      <c r="KXL23" s="87"/>
      <c r="KXP23" s="87"/>
      <c r="KXT23" s="87"/>
      <c r="KXX23" s="87"/>
      <c r="KYB23" s="87"/>
      <c r="KYF23" s="87"/>
      <c r="KYJ23" s="87"/>
      <c r="KYN23" s="87"/>
      <c r="KYR23" s="87"/>
      <c r="KYV23" s="87"/>
      <c r="KYZ23" s="87"/>
      <c r="KZD23" s="87"/>
      <c r="KZH23" s="87"/>
      <c r="KZL23" s="87"/>
      <c r="KZP23" s="87"/>
      <c r="KZT23" s="87"/>
      <c r="KZX23" s="87"/>
      <c r="LAB23" s="87"/>
      <c r="LAF23" s="87"/>
      <c r="LAJ23" s="87"/>
      <c r="LAN23" s="87"/>
      <c r="LAR23" s="87"/>
      <c r="LAV23" s="87"/>
      <c r="LAZ23" s="87"/>
      <c r="LBD23" s="87"/>
      <c r="LBH23" s="87"/>
      <c r="LBL23" s="87"/>
      <c r="LBP23" s="87"/>
      <c r="LBT23" s="87"/>
      <c r="LBX23" s="87"/>
      <c r="LCB23" s="87"/>
      <c r="LCF23" s="87"/>
      <c r="LCJ23" s="87"/>
      <c r="LCN23" s="87"/>
      <c r="LCR23" s="87"/>
      <c r="LCV23" s="87"/>
      <c r="LCZ23" s="87"/>
      <c r="LDD23" s="87"/>
      <c r="LDH23" s="87"/>
      <c r="LDL23" s="87"/>
      <c r="LDP23" s="87"/>
      <c r="LDT23" s="87"/>
      <c r="LDX23" s="87"/>
      <c r="LEB23" s="87"/>
      <c r="LEF23" s="87"/>
      <c r="LEJ23" s="87"/>
      <c r="LEN23" s="87"/>
      <c r="LER23" s="87"/>
      <c r="LEV23" s="87"/>
      <c r="LEZ23" s="87"/>
      <c r="LFD23" s="87"/>
      <c r="LFH23" s="87"/>
      <c r="LFL23" s="87"/>
      <c r="LFP23" s="87"/>
      <c r="LFT23" s="87"/>
      <c r="LFX23" s="87"/>
      <c r="LGB23" s="87"/>
      <c r="LGF23" s="87"/>
      <c r="LGJ23" s="87"/>
      <c r="LGN23" s="87"/>
      <c r="LGR23" s="87"/>
      <c r="LGV23" s="87"/>
      <c r="LGZ23" s="87"/>
      <c r="LHD23" s="87"/>
      <c r="LHH23" s="87"/>
      <c r="LHL23" s="87"/>
      <c r="LHP23" s="87"/>
      <c r="LHT23" s="87"/>
      <c r="LHX23" s="87"/>
      <c r="LIB23" s="87"/>
      <c r="LIF23" s="87"/>
      <c r="LIJ23" s="87"/>
      <c r="LIN23" s="87"/>
      <c r="LIR23" s="87"/>
      <c r="LIV23" s="87"/>
      <c r="LIZ23" s="87"/>
      <c r="LJD23" s="87"/>
      <c r="LJH23" s="87"/>
      <c r="LJL23" s="87"/>
      <c r="LJP23" s="87"/>
      <c r="LJT23" s="87"/>
      <c r="LJX23" s="87"/>
      <c r="LKB23" s="87"/>
      <c r="LKF23" s="87"/>
      <c r="LKJ23" s="87"/>
      <c r="LKN23" s="87"/>
      <c r="LKR23" s="87"/>
      <c r="LKV23" s="87"/>
      <c r="LKZ23" s="87"/>
      <c r="LLD23" s="87"/>
      <c r="LLH23" s="87"/>
      <c r="LLL23" s="87"/>
      <c r="LLP23" s="87"/>
      <c r="LLT23" s="87"/>
      <c r="LLX23" s="87"/>
      <c r="LMB23" s="87"/>
      <c r="LMF23" s="87"/>
      <c r="LMJ23" s="87"/>
      <c r="LMN23" s="87"/>
      <c r="LMR23" s="87"/>
      <c r="LMV23" s="87"/>
      <c r="LMZ23" s="87"/>
      <c r="LND23" s="87"/>
      <c r="LNH23" s="87"/>
      <c r="LNL23" s="87"/>
      <c r="LNP23" s="87"/>
      <c r="LNT23" s="87"/>
      <c r="LNX23" s="87"/>
      <c r="LOB23" s="87"/>
      <c r="LOF23" s="87"/>
      <c r="LOJ23" s="87"/>
      <c r="LON23" s="87"/>
      <c r="LOR23" s="87"/>
      <c r="LOV23" s="87"/>
      <c r="LOZ23" s="87"/>
      <c r="LPD23" s="87"/>
      <c r="LPH23" s="87"/>
      <c r="LPL23" s="87"/>
      <c r="LPP23" s="87"/>
      <c r="LPT23" s="87"/>
      <c r="LPX23" s="87"/>
      <c r="LQB23" s="87"/>
      <c r="LQF23" s="87"/>
      <c r="LQJ23" s="87"/>
      <c r="LQN23" s="87"/>
      <c r="LQR23" s="87"/>
      <c r="LQV23" s="87"/>
      <c r="LQZ23" s="87"/>
      <c r="LRD23" s="87"/>
      <c r="LRH23" s="87"/>
      <c r="LRL23" s="87"/>
      <c r="LRP23" s="87"/>
      <c r="LRT23" s="87"/>
      <c r="LRX23" s="87"/>
      <c r="LSB23" s="87"/>
      <c r="LSF23" s="87"/>
      <c r="LSJ23" s="87"/>
      <c r="LSN23" s="87"/>
      <c r="LSR23" s="87"/>
      <c r="LSV23" s="87"/>
      <c r="LSZ23" s="87"/>
      <c r="LTD23" s="87"/>
      <c r="LTH23" s="87"/>
      <c r="LTL23" s="87"/>
      <c r="LTP23" s="87"/>
      <c r="LTT23" s="87"/>
      <c r="LTX23" s="87"/>
      <c r="LUB23" s="87"/>
      <c r="LUF23" s="87"/>
      <c r="LUJ23" s="87"/>
      <c r="LUN23" s="87"/>
      <c r="LUR23" s="87"/>
      <c r="LUV23" s="87"/>
      <c r="LUZ23" s="87"/>
      <c r="LVD23" s="87"/>
      <c r="LVH23" s="87"/>
      <c r="LVL23" s="87"/>
      <c r="LVP23" s="87"/>
      <c r="LVT23" s="87"/>
      <c r="LVX23" s="87"/>
      <c r="LWB23" s="87"/>
      <c r="LWF23" s="87"/>
      <c r="LWJ23" s="87"/>
      <c r="LWN23" s="87"/>
      <c r="LWR23" s="87"/>
      <c r="LWV23" s="87"/>
      <c r="LWZ23" s="87"/>
      <c r="LXD23" s="87"/>
      <c r="LXH23" s="87"/>
      <c r="LXL23" s="87"/>
      <c r="LXP23" s="87"/>
      <c r="LXT23" s="87"/>
      <c r="LXX23" s="87"/>
      <c r="LYB23" s="87"/>
      <c r="LYF23" s="87"/>
      <c r="LYJ23" s="87"/>
      <c r="LYN23" s="87"/>
      <c r="LYR23" s="87"/>
      <c r="LYV23" s="87"/>
      <c r="LYZ23" s="87"/>
      <c r="LZD23" s="87"/>
      <c r="LZH23" s="87"/>
      <c r="LZL23" s="87"/>
      <c r="LZP23" s="87"/>
      <c r="LZT23" s="87"/>
      <c r="LZX23" s="87"/>
      <c r="MAB23" s="87"/>
      <c r="MAF23" s="87"/>
      <c r="MAJ23" s="87"/>
      <c r="MAN23" s="87"/>
      <c r="MAR23" s="87"/>
      <c r="MAV23" s="87"/>
      <c r="MAZ23" s="87"/>
      <c r="MBD23" s="87"/>
      <c r="MBH23" s="87"/>
      <c r="MBL23" s="87"/>
      <c r="MBP23" s="87"/>
      <c r="MBT23" s="87"/>
      <c r="MBX23" s="87"/>
      <c r="MCB23" s="87"/>
      <c r="MCF23" s="87"/>
      <c r="MCJ23" s="87"/>
      <c r="MCN23" s="87"/>
      <c r="MCR23" s="87"/>
      <c r="MCV23" s="87"/>
      <c r="MCZ23" s="87"/>
      <c r="MDD23" s="87"/>
      <c r="MDH23" s="87"/>
      <c r="MDL23" s="87"/>
      <c r="MDP23" s="87"/>
      <c r="MDT23" s="87"/>
      <c r="MDX23" s="87"/>
      <c r="MEB23" s="87"/>
      <c r="MEF23" s="87"/>
      <c r="MEJ23" s="87"/>
      <c r="MEN23" s="87"/>
      <c r="MER23" s="87"/>
      <c r="MEV23" s="87"/>
      <c r="MEZ23" s="87"/>
      <c r="MFD23" s="87"/>
      <c r="MFH23" s="87"/>
      <c r="MFL23" s="87"/>
      <c r="MFP23" s="87"/>
      <c r="MFT23" s="87"/>
      <c r="MFX23" s="87"/>
      <c r="MGB23" s="87"/>
      <c r="MGF23" s="87"/>
      <c r="MGJ23" s="87"/>
      <c r="MGN23" s="87"/>
      <c r="MGR23" s="87"/>
      <c r="MGV23" s="87"/>
      <c r="MGZ23" s="87"/>
      <c r="MHD23" s="87"/>
      <c r="MHH23" s="87"/>
      <c r="MHL23" s="87"/>
      <c r="MHP23" s="87"/>
      <c r="MHT23" s="87"/>
      <c r="MHX23" s="87"/>
      <c r="MIB23" s="87"/>
      <c r="MIF23" s="87"/>
      <c r="MIJ23" s="87"/>
      <c r="MIN23" s="87"/>
      <c r="MIR23" s="87"/>
      <c r="MIV23" s="87"/>
      <c r="MIZ23" s="87"/>
      <c r="MJD23" s="87"/>
      <c r="MJH23" s="87"/>
      <c r="MJL23" s="87"/>
      <c r="MJP23" s="87"/>
      <c r="MJT23" s="87"/>
      <c r="MJX23" s="87"/>
      <c r="MKB23" s="87"/>
      <c r="MKF23" s="87"/>
      <c r="MKJ23" s="87"/>
      <c r="MKN23" s="87"/>
      <c r="MKR23" s="87"/>
      <c r="MKV23" s="87"/>
      <c r="MKZ23" s="87"/>
      <c r="MLD23" s="87"/>
      <c r="MLH23" s="87"/>
      <c r="MLL23" s="87"/>
      <c r="MLP23" s="87"/>
      <c r="MLT23" s="87"/>
      <c r="MLX23" s="87"/>
      <c r="MMB23" s="87"/>
      <c r="MMF23" s="87"/>
      <c r="MMJ23" s="87"/>
      <c r="MMN23" s="87"/>
      <c r="MMR23" s="87"/>
      <c r="MMV23" s="87"/>
      <c r="MMZ23" s="87"/>
      <c r="MND23" s="87"/>
      <c r="MNH23" s="87"/>
      <c r="MNL23" s="87"/>
      <c r="MNP23" s="87"/>
      <c r="MNT23" s="87"/>
      <c r="MNX23" s="87"/>
      <c r="MOB23" s="87"/>
      <c r="MOF23" s="87"/>
      <c r="MOJ23" s="87"/>
      <c r="MON23" s="87"/>
      <c r="MOR23" s="87"/>
      <c r="MOV23" s="87"/>
      <c r="MOZ23" s="87"/>
      <c r="MPD23" s="87"/>
      <c r="MPH23" s="87"/>
      <c r="MPL23" s="87"/>
      <c r="MPP23" s="87"/>
      <c r="MPT23" s="87"/>
      <c r="MPX23" s="87"/>
      <c r="MQB23" s="87"/>
      <c r="MQF23" s="87"/>
      <c r="MQJ23" s="87"/>
      <c r="MQN23" s="87"/>
      <c r="MQR23" s="87"/>
      <c r="MQV23" s="87"/>
      <c r="MQZ23" s="87"/>
      <c r="MRD23" s="87"/>
      <c r="MRH23" s="87"/>
      <c r="MRL23" s="87"/>
      <c r="MRP23" s="87"/>
      <c r="MRT23" s="87"/>
      <c r="MRX23" s="87"/>
      <c r="MSB23" s="87"/>
      <c r="MSF23" s="87"/>
      <c r="MSJ23" s="87"/>
      <c r="MSN23" s="87"/>
      <c r="MSR23" s="87"/>
      <c r="MSV23" s="87"/>
      <c r="MSZ23" s="87"/>
      <c r="MTD23" s="87"/>
      <c r="MTH23" s="87"/>
      <c r="MTL23" s="87"/>
      <c r="MTP23" s="87"/>
      <c r="MTT23" s="87"/>
      <c r="MTX23" s="87"/>
      <c r="MUB23" s="87"/>
      <c r="MUF23" s="87"/>
      <c r="MUJ23" s="87"/>
      <c r="MUN23" s="87"/>
      <c r="MUR23" s="87"/>
      <c r="MUV23" s="87"/>
      <c r="MUZ23" s="87"/>
      <c r="MVD23" s="87"/>
      <c r="MVH23" s="87"/>
      <c r="MVL23" s="87"/>
      <c r="MVP23" s="87"/>
      <c r="MVT23" s="87"/>
      <c r="MVX23" s="87"/>
      <c r="MWB23" s="87"/>
      <c r="MWF23" s="87"/>
      <c r="MWJ23" s="87"/>
      <c r="MWN23" s="87"/>
      <c r="MWR23" s="87"/>
      <c r="MWV23" s="87"/>
      <c r="MWZ23" s="87"/>
      <c r="MXD23" s="87"/>
      <c r="MXH23" s="87"/>
      <c r="MXL23" s="87"/>
      <c r="MXP23" s="87"/>
      <c r="MXT23" s="87"/>
      <c r="MXX23" s="87"/>
      <c r="MYB23" s="87"/>
      <c r="MYF23" s="87"/>
      <c r="MYJ23" s="87"/>
      <c r="MYN23" s="87"/>
      <c r="MYR23" s="87"/>
      <c r="MYV23" s="87"/>
      <c r="MYZ23" s="87"/>
      <c r="MZD23" s="87"/>
      <c r="MZH23" s="87"/>
      <c r="MZL23" s="87"/>
      <c r="MZP23" s="87"/>
      <c r="MZT23" s="87"/>
      <c r="MZX23" s="87"/>
      <c r="NAB23" s="87"/>
      <c r="NAF23" s="87"/>
      <c r="NAJ23" s="87"/>
      <c r="NAN23" s="87"/>
      <c r="NAR23" s="87"/>
      <c r="NAV23" s="87"/>
      <c r="NAZ23" s="87"/>
      <c r="NBD23" s="87"/>
      <c r="NBH23" s="87"/>
      <c r="NBL23" s="87"/>
      <c r="NBP23" s="87"/>
      <c r="NBT23" s="87"/>
      <c r="NBX23" s="87"/>
      <c r="NCB23" s="87"/>
      <c r="NCF23" s="87"/>
      <c r="NCJ23" s="87"/>
      <c r="NCN23" s="87"/>
      <c r="NCR23" s="87"/>
      <c r="NCV23" s="87"/>
      <c r="NCZ23" s="87"/>
      <c r="NDD23" s="87"/>
      <c r="NDH23" s="87"/>
      <c r="NDL23" s="87"/>
      <c r="NDP23" s="87"/>
      <c r="NDT23" s="87"/>
      <c r="NDX23" s="87"/>
      <c r="NEB23" s="87"/>
      <c r="NEF23" s="87"/>
      <c r="NEJ23" s="87"/>
      <c r="NEN23" s="87"/>
      <c r="NER23" s="87"/>
      <c r="NEV23" s="87"/>
      <c r="NEZ23" s="87"/>
      <c r="NFD23" s="87"/>
      <c r="NFH23" s="87"/>
      <c r="NFL23" s="87"/>
      <c r="NFP23" s="87"/>
      <c r="NFT23" s="87"/>
      <c r="NFX23" s="87"/>
      <c r="NGB23" s="87"/>
      <c r="NGF23" s="87"/>
      <c r="NGJ23" s="87"/>
      <c r="NGN23" s="87"/>
      <c r="NGR23" s="87"/>
      <c r="NGV23" s="87"/>
      <c r="NGZ23" s="87"/>
      <c r="NHD23" s="87"/>
      <c r="NHH23" s="87"/>
      <c r="NHL23" s="87"/>
      <c r="NHP23" s="87"/>
      <c r="NHT23" s="87"/>
      <c r="NHX23" s="87"/>
      <c r="NIB23" s="87"/>
      <c r="NIF23" s="87"/>
      <c r="NIJ23" s="87"/>
      <c r="NIN23" s="87"/>
      <c r="NIR23" s="87"/>
      <c r="NIV23" s="87"/>
      <c r="NIZ23" s="87"/>
      <c r="NJD23" s="87"/>
      <c r="NJH23" s="87"/>
      <c r="NJL23" s="87"/>
      <c r="NJP23" s="87"/>
      <c r="NJT23" s="87"/>
      <c r="NJX23" s="87"/>
      <c r="NKB23" s="87"/>
      <c r="NKF23" s="87"/>
      <c r="NKJ23" s="87"/>
      <c r="NKN23" s="87"/>
      <c r="NKR23" s="87"/>
      <c r="NKV23" s="87"/>
      <c r="NKZ23" s="87"/>
      <c r="NLD23" s="87"/>
      <c r="NLH23" s="87"/>
      <c r="NLL23" s="87"/>
      <c r="NLP23" s="87"/>
      <c r="NLT23" s="87"/>
      <c r="NLX23" s="87"/>
      <c r="NMB23" s="87"/>
      <c r="NMF23" s="87"/>
      <c r="NMJ23" s="87"/>
      <c r="NMN23" s="87"/>
      <c r="NMR23" s="87"/>
      <c r="NMV23" s="87"/>
      <c r="NMZ23" s="87"/>
      <c r="NND23" s="87"/>
      <c r="NNH23" s="87"/>
      <c r="NNL23" s="87"/>
      <c r="NNP23" s="87"/>
      <c r="NNT23" s="87"/>
      <c r="NNX23" s="87"/>
      <c r="NOB23" s="87"/>
      <c r="NOF23" s="87"/>
      <c r="NOJ23" s="87"/>
      <c r="NON23" s="87"/>
      <c r="NOR23" s="87"/>
      <c r="NOV23" s="87"/>
      <c r="NOZ23" s="87"/>
      <c r="NPD23" s="87"/>
      <c r="NPH23" s="87"/>
      <c r="NPL23" s="87"/>
      <c r="NPP23" s="87"/>
      <c r="NPT23" s="87"/>
      <c r="NPX23" s="87"/>
      <c r="NQB23" s="87"/>
      <c r="NQF23" s="87"/>
      <c r="NQJ23" s="87"/>
      <c r="NQN23" s="87"/>
      <c r="NQR23" s="87"/>
      <c r="NQV23" s="87"/>
      <c r="NQZ23" s="87"/>
      <c r="NRD23" s="87"/>
      <c r="NRH23" s="87"/>
      <c r="NRL23" s="87"/>
      <c r="NRP23" s="87"/>
      <c r="NRT23" s="87"/>
      <c r="NRX23" s="87"/>
      <c r="NSB23" s="87"/>
      <c r="NSF23" s="87"/>
      <c r="NSJ23" s="87"/>
      <c r="NSN23" s="87"/>
      <c r="NSR23" s="87"/>
      <c r="NSV23" s="87"/>
      <c r="NSZ23" s="87"/>
      <c r="NTD23" s="87"/>
      <c r="NTH23" s="87"/>
      <c r="NTL23" s="87"/>
      <c r="NTP23" s="87"/>
      <c r="NTT23" s="87"/>
      <c r="NTX23" s="87"/>
      <c r="NUB23" s="87"/>
      <c r="NUF23" s="87"/>
      <c r="NUJ23" s="87"/>
      <c r="NUN23" s="87"/>
      <c r="NUR23" s="87"/>
      <c r="NUV23" s="87"/>
      <c r="NUZ23" s="87"/>
      <c r="NVD23" s="87"/>
      <c r="NVH23" s="87"/>
      <c r="NVL23" s="87"/>
      <c r="NVP23" s="87"/>
      <c r="NVT23" s="87"/>
      <c r="NVX23" s="87"/>
      <c r="NWB23" s="87"/>
      <c r="NWF23" s="87"/>
      <c r="NWJ23" s="87"/>
      <c r="NWN23" s="87"/>
      <c r="NWR23" s="87"/>
      <c r="NWV23" s="87"/>
      <c r="NWZ23" s="87"/>
      <c r="NXD23" s="87"/>
      <c r="NXH23" s="87"/>
      <c r="NXL23" s="87"/>
      <c r="NXP23" s="87"/>
      <c r="NXT23" s="87"/>
      <c r="NXX23" s="87"/>
      <c r="NYB23" s="87"/>
      <c r="NYF23" s="87"/>
      <c r="NYJ23" s="87"/>
      <c r="NYN23" s="87"/>
      <c r="NYR23" s="87"/>
      <c r="NYV23" s="87"/>
      <c r="NYZ23" s="87"/>
      <c r="NZD23" s="87"/>
      <c r="NZH23" s="87"/>
      <c r="NZL23" s="87"/>
      <c r="NZP23" s="87"/>
      <c r="NZT23" s="87"/>
      <c r="NZX23" s="87"/>
      <c r="OAB23" s="87"/>
      <c r="OAF23" s="87"/>
      <c r="OAJ23" s="87"/>
      <c r="OAN23" s="87"/>
      <c r="OAR23" s="87"/>
      <c r="OAV23" s="87"/>
      <c r="OAZ23" s="87"/>
      <c r="OBD23" s="87"/>
      <c r="OBH23" s="87"/>
      <c r="OBL23" s="87"/>
      <c r="OBP23" s="87"/>
      <c r="OBT23" s="87"/>
      <c r="OBX23" s="87"/>
      <c r="OCB23" s="87"/>
      <c r="OCF23" s="87"/>
      <c r="OCJ23" s="87"/>
      <c r="OCN23" s="87"/>
      <c r="OCR23" s="87"/>
      <c r="OCV23" s="87"/>
      <c r="OCZ23" s="87"/>
      <c r="ODD23" s="87"/>
      <c r="ODH23" s="87"/>
      <c r="ODL23" s="87"/>
      <c r="ODP23" s="87"/>
      <c r="ODT23" s="87"/>
      <c r="ODX23" s="87"/>
      <c r="OEB23" s="87"/>
      <c r="OEF23" s="87"/>
      <c r="OEJ23" s="87"/>
      <c r="OEN23" s="87"/>
      <c r="OER23" s="87"/>
      <c r="OEV23" s="87"/>
      <c r="OEZ23" s="87"/>
      <c r="OFD23" s="87"/>
      <c r="OFH23" s="87"/>
      <c r="OFL23" s="87"/>
      <c r="OFP23" s="87"/>
      <c r="OFT23" s="87"/>
      <c r="OFX23" s="87"/>
      <c r="OGB23" s="87"/>
      <c r="OGF23" s="87"/>
      <c r="OGJ23" s="87"/>
      <c r="OGN23" s="87"/>
      <c r="OGR23" s="87"/>
      <c r="OGV23" s="87"/>
      <c r="OGZ23" s="87"/>
      <c r="OHD23" s="87"/>
      <c r="OHH23" s="87"/>
      <c r="OHL23" s="87"/>
      <c r="OHP23" s="87"/>
      <c r="OHT23" s="87"/>
      <c r="OHX23" s="87"/>
      <c r="OIB23" s="87"/>
      <c r="OIF23" s="87"/>
      <c r="OIJ23" s="87"/>
      <c r="OIN23" s="87"/>
      <c r="OIR23" s="87"/>
      <c r="OIV23" s="87"/>
      <c r="OIZ23" s="87"/>
      <c r="OJD23" s="87"/>
      <c r="OJH23" s="87"/>
      <c r="OJL23" s="87"/>
      <c r="OJP23" s="87"/>
      <c r="OJT23" s="87"/>
      <c r="OJX23" s="87"/>
      <c r="OKB23" s="87"/>
      <c r="OKF23" s="87"/>
      <c r="OKJ23" s="87"/>
      <c r="OKN23" s="87"/>
      <c r="OKR23" s="87"/>
      <c r="OKV23" s="87"/>
      <c r="OKZ23" s="87"/>
      <c r="OLD23" s="87"/>
      <c r="OLH23" s="87"/>
      <c r="OLL23" s="87"/>
      <c r="OLP23" s="87"/>
      <c r="OLT23" s="87"/>
      <c r="OLX23" s="87"/>
      <c r="OMB23" s="87"/>
      <c r="OMF23" s="87"/>
      <c r="OMJ23" s="87"/>
      <c r="OMN23" s="87"/>
      <c r="OMR23" s="87"/>
      <c r="OMV23" s="87"/>
      <c r="OMZ23" s="87"/>
      <c r="OND23" s="87"/>
      <c r="ONH23" s="87"/>
      <c r="ONL23" s="87"/>
      <c r="ONP23" s="87"/>
      <c r="ONT23" s="87"/>
      <c r="ONX23" s="87"/>
      <c r="OOB23" s="87"/>
      <c r="OOF23" s="87"/>
      <c r="OOJ23" s="87"/>
      <c r="OON23" s="87"/>
      <c r="OOR23" s="87"/>
      <c r="OOV23" s="87"/>
      <c r="OOZ23" s="87"/>
      <c r="OPD23" s="87"/>
      <c r="OPH23" s="87"/>
      <c r="OPL23" s="87"/>
      <c r="OPP23" s="87"/>
      <c r="OPT23" s="87"/>
      <c r="OPX23" s="87"/>
      <c r="OQB23" s="87"/>
      <c r="OQF23" s="87"/>
      <c r="OQJ23" s="87"/>
      <c r="OQN23" s="87"/>
      <c r="OQR23" s="87"/>
      <c r="OQV23" s="87"/>
      <c r="OQZ23" s="87"/>
      <c r="ORD23" s="87"/>
      <c r="ORH23" s="87"/>
      <c r="ORL23" s="87"/>
      <c r="ORP23" s="87"/>
      <c r="ORT23" s="87"/>
      <c r="ORX23" s="87"/>
      <c r="OSB23" s="87"/>
      <c r="OSF23" s="87"/>
      <c r="OSJ23" s="87"/>
      <c r="OSN23" s="87"/>
      <c r="OSR23" s="87"/>
      <c r="OSV23" s="87"/>
      <c r="OSZ23" s="87"/>
      <c r="OTD23" s="87"/>
      <c r="OTH23" s="87"/>
      <c r="OTL23" s="87"/>
      <c r="OTP23" s="87"/>
      <c r="OTT23" s="87"/>
      <c r="OTX23" s="87"/>
      <c r="OUB23" s="87"/>
      <c r="OUF23" s="87"/>
      <c r="OUJ23" s="87"/>
      <c r="OUN23" s="87"/>
      <c r="OUR23" s="87"/>
      <c r="OUV23" s="87"/>
      <c r="OUZ23" s="87"/>
      <c r="OVD23" s="87"/>
      <c r="OVH23" s="87"/>
      <c r="OVL23" s="87"/>
      <c r="OVP23" s="87"/>
      <c r="OVT23" s="87"/>
      <c r="OVX23" s="87"/>
      <c r="OWB23" s="87"/>
      <c r="OWF23" s="87"/>
      <c r="OWJ23" s="87"/>
      <c r="OWN23" s="87"/>
      <c r="OWR23" s="87"/>
      <c r="OWV23" s="87"/>
      <c r="OWZ23" s="87"/>
      <c r="OXD23" s="87"/>
      <c r="OXH23" s="87"/>
      <c r="OXL23" s="87"/>
      <c r="OXP23" s="87"/>
      <c r="OXT23" s="87"/>
      <c r="OXX23" s="87"/>
      <c r="OYB23" s="87"/>
      <c r="OYF23" s="87"/>
      <c r="OYJ23" s="87"/>
      <c r="OYN23" s="87"/>
      <c r="OYR23" s="87"/>
      <c r="OYV23" s="87"/>
      <c r="OYZ23" s="87"/>
      <c r="OZD23" s="87"/>
      <c r="OZH23" s="87"/>
      <c r="OZL23" s="87"/>
      <c r="OZP23" s="87"/>
      <c r="OZT23" s="87"/>
      <c r="OZX23" s="87"/>
      <c r="PAB23" s="87"/>
      <c r="PAF23" s="87"/>
      <c r="PAJ23" s="87"/>
      <c r="PAN23" s="87"/>
      <c r="PAR23" s="87"/>
      <c r="PAV23" s="87"/>
      <c r="PAZ23" s="87"/>
      <c r="PBD23" s="87"/>
      <c r="PBH23" s="87"/>
      <c r="PBL23" s="87"/>
      <c r="PBP23" s="87"/>
      <c r="PBT23" s="87"/>
      <c r="PBX23" s="87"/>
      <c r="PCB23" s="87"/>
      <c r="PCF23" s="87"/>
      <c r="PCJ23" s="87"/>
      <c r="PCN23" s="87"/>
      <c r="PCR23" s="87"/>
      <c r="PCV23" s="87"/>
      <c r="PCZ23" s="87"/>
      <c r="PDD23" s="87"/>
      <c r="PDH23" s="87"/>
      <c r="PDL23" s="87"/>
      <c r="PDP23" s="87"/>
      <c r="PDT23" s="87"/>
      <c r="PDX23" s="87"/>
      <c r="PEB23" s="87"/>
      <c r="PEF23" s="87"/>
      <c r="PEJ23" s="87"/>
      <c r="PEN23" s="87"/>
      <c r="PER23" s="87"/>
      <c r="PEV23" s="87"/>
      <c r="PEZ23" s="87"/>
      <c r="PFD23" s="87"/>
      <c r="PFH23" s="87"/>
      <c r="PFL23" s="87"/>
      <c r="PFP23" s="87"/>
      <c r="PFT23" s="87"/>
      <c r="PFX23" s="87"/>
      <c r="PGB23" s="87"/>
      <c r="PGF23" s="87"/>
      <c r="PGJ23" s="87"/>
      <c r="PGN23" s="87"/>
      <c r="PGR23" s="87"/>
      <c r="PGV23" s="87"/>
      <c r="PGZ23" s="87"/>
      <c r="PHD23" s="87"/>
      <c r="PHH23" s="87"/>
      <c r="PHL23" s="87"/>
      <c r="PHP23" s="87"/>
      <c r="PHT23" s="87"/>
      <c r="PHX23" s="87"/>
      <c r="PIB23" s="87"/>
      <c r="PIF23" s="87"/>
      <c r="PIJ23" s="87"/>
      <c r="PIN23" s="87"/>
      <c r="PIR23" s="87"/>
      <c r="PIV23" s="87"/>
      <c r="PIZ23" s="87"/>
      <c r="PJD23" s="87"/>
      <c r="PJH23" s="87"/>
      <c r="PJL23" s="87"/>
      <c r="PJP23" s="87"/>
      <c r="PJT23" s="87"/>
      <c r="PJX23" s="87"/>
      <c r="PKB23" s="87"/>
      <c r="PKF23" s="87"/>
      <c r="PKJ23" s="87"/>
      <c r="PKN23" s="87"/>
      <c r="PKR23" s="87"/>
      <c r="PKV23" s="87"/>
      <c r="PKZ23" s="87"/>
      <c r="PLD23" s="87"/>
      <c r="PLH23" s="87"/>
      <c r="PLL23" s="87"/>
      <c r="PLP23" s="87"/>
      <c r="PLT23" s="87"/>
      <c r="PLX23" s="87"/>
      <c r="PMB23" s="87"/>
      <c r="PMF23" s="87"/>
      <c r="PMJ23" s="87"/>
      <c r="PMN23" s="87"/>
      <c r="PMR23" s="87"/>
      <c r="PMV23" s="87"/>
      <c r="PMZ23" s="87"/>
      <c r="PND23" s="87"/>
      <c r="PNH23" s="87"/>
      <c r="PNL23" s="87"/>
      <c r="PNP23" s="87"/>
      <c r="PNT23" s="87"/>
      <c r="PNX23" s="87"/>
      <c r="POB23" s="87"/>
      <c r="POF23" s="87"/>
      <c r="POJ23" s="87"/>
      <c r="PON23" s="87"/>
      <c r="POR23" s="87"/>
      <c r="POV23" s="87"/>
      <c r="POZ23" s="87"/>
      <c r="PPD23" s="87"/>
      <c r="PPH23" s="87"/>
      <c r="PPL23" s="87"/>
      <c r="PPP23" s="87"/>
      <c r="PPT23" s="87"/>
      <c r="PPX23" s="87"/>
      <c r="PQB23" s="87"/>
      <c r="PQF23" s="87"/>
      <c r="PQJ23" s="87"/>
      <c r="PQN23" s="87"/>
      <c r="PQR23" s="87"/>
      <c r="PQV23" s="87"/>
      <c r="PQZ23" s="87"/>
      <c r="PRD23" s="87"/>
      <c r="PRH23" s="87"/>
      <c r="PRL23" s="87"/>
      <c r="PRP23" s="87"/>
      <c r="PRT23" s="87"/>
      <c r="PRX23" s="87"/>
      <c r="PSB23" s="87"/>
      <c r="PSF23" s="87"/>
      <c r="PSJ23" s="87"/>
      <c r="PSN23" s="87"/>
      <c r="PSR23" s="87"/>
      <c r="PSV23" s="87"/>
      <c r="PSZ23" s="87"/>
      <c r="PTD23" s="87"/>
      <c r="PTH23" s="87"/>
      <c r="PTL23" s="87"/>
      <c r="PTP23" s="87"/>
      <c r="PTT23" s="87"/>
      <c r="PTX23" s="87"/>
      <c r="PUB23" s="87"/>
      <c r="PUF23" s="87"/>
      <c r="PUJ23" s="87"/>
      <c r="PUN23" s="87"/>
      <c r="PUR23" s="87"/>
      <c r="PUV23" s="87"/>
      <c r="PUZ23" s="87"/>
      <c r="PVD23" s="87"/>
      <c r="PVH23" s="87"/>
      <c r="PVL23" s="87"/>
      <c r="PVP23" s="87"/>
      <c r="PVT23" s="87"/>
      <c r="PVX23" s="87"/>
      <c r="PWB23" s="87"/>
      <c r="PWF23" s="87"/>
      <c r="PWJ23" s="87"/>
      <c r="PWN23" s="87"/>
      <c r="PWR23" s="87"/>
      <c r="PWV23" s="87"/>
      <c r="PWZ23" s="87"/>
      <c r="PXD23" s="87"/>
      <c r="PXH23" s="87"/>
      <c r="PXL23" s="87"/>
      <c r="PXP23" s="87"/>
      <c r="PXT23" s="87"/>
      <c r="PXX23" s="87"/>
      <c r="PYB23" s="87"/>
      <c r="PYF23" s="87"/>
      <c r="PYJ23" s="87"/>
      <c r="PYN23" s="87"/>
      <c r="PYR23" s="87"/>
      <c r="PYV23" s="87"/>
      <c r="PYZ23" s="87"/>
      <c r="PZD23" s="87"/>
      <c r="PZH23" s="87"/>
      <c r="PZL23" s="87"/>
      <c r="PZP23" s="87"/>
      <c r="PZT23" s="87"/>
      <c r="PZX23" s="87"/>
      <c r="QAB23" s="87"/>
      <c r="QAF23" s="87"/>
      <c r="QAJ23" s="87"/>
      <c r="QAN23" s="87"/>
      <c r="QAR23" s="87"/>
      <c r="QAV23" s="87"/>
      <c r="QAZ23" s="87"/>
      <c r="QBD23" s="87"/>
      <c r="QBH23" s="87"/>
      <c r="QBL23" s="87"/>
      <c r="QBP23" s="87"/>
      <c r="QBT23" s="87"/>
      <c r="QBX23" s="87"/>
      <c r="QCB23" s="87"/>
      <c r="QCF23" s="87"/>
      <c r="QCJ23" s="87"/>
      <c r="QCN23" s="87"/>
      <c r="QCR23" s="87"/>
      <c r="QCV23" s="87"/>
      <c r="QCZ23" s="87"/>
      <c r="QDD23" s="87"/>
      <c r="QDH23" s="87"/>
      <c r="QDL23" s="87"/>
      <c r="QDP23" s="87"/>
      <c r="QDT23" s="87"/>
      <c r="QDX23" s="87"/>
      <c r="QEB23" s="87"/>
      <c r="QEF23" s="87"/>
      <c r="QEJ23" s="87"/>
      <c r="QEN23" s="87"/>
      <c r="QER23" s="87"/>
      <c r="QEV23" s="87"/>
      <c r="QEZ23" s="87"/>
      <c r="QFD23" s="87"/>
      <c r="QFH23" s="87"/>
      <c r="QFL23" s="87"/>
      <c r="QFP23" s="87"/>
      <c r="QFT23" s="87"/>
      <c r="QFX23" s="87"/>
      <c r="QGB23" s="87"/>
      <c r="QGF23" s="87"/>
      <c r="QGJ23" s="87"/>
      <c r="QGN23" s="87"/>
      <c r="QGR23" s="87"/>
      <c r="QGV23" s="87"/>
      <c r="QGZ23" s="87"/>
      <c r="QHD23" s="87"/>
      <c r="QHH23" s="87"/>
      <c r="QHL23" s="87"/>
      <c r="QHP23" s="87"/>
      <c r="QHT23" s="87"/>
      <c r="QHX23" s="87"/>
      <c r="QIB23" s="87"/>
      <c r="QIF23" s="87"/>
      <c r="QIJ23" s="87"/>
      <c r="QIN23" s="87"/>
      <c r="QIR23" s="87"/>
      <c r="QIV23" s="87"/>
      <c r="QIZ23" s="87"/>
      <c r="QJD23" s="87"/>
      <c r="QJH23" s="87"/>
      <c r="QJL23" s="87"/>
      <c r="QJP23" s="87"/>
      <c r="QJT23" s="87"/>
      <c r="QJX23" s="87"/>
      <c r="QKB23" s="87"/>
      <c r="QKF23" s="87"/>
      <c r="QKJ23" s="87"/>
      <c r="QKN23" s="87"/>
      <c r="QKR23" s="87"/>
      <c r="QKV23" s="87"/>
      <c r="QKZ23" s="87"/>
      <c r="QLD23" s="87"/>
      <c r="QLH23" s="87"/>
      <c r="QLL23" s="87"/>
      <c r="QLP23" s="87"/>
      <c r="QLT23" s="87"/>
      <c r="QLX23" s="87"/>
      <c r="QMB23" s="87"/>
      <c r="QMF23" s="87"/>
      <c r="QMJ23" s="87"/>
      <c r="QMN23" s="87"/>
      <c r="QMR23" s="87"/>
      <c r="QMV23" s="87"/>
      <c r="QMZ23" s="87"/>
      <c r="QND23" s="87"/>
      <c r="QNH23" s="87"/>
      <c r="QNL23" s="87"/>
      <c r="QNP23" s="87"/>
      <c r="QNT23" s="87"/>
      <c r="QNX23" s="87"/>
      <c r="QOB23" s="87"/>
      <c r="QOF23" s="87"/>
      <c r="QOJ23" s="87"/>
      <c r="QON23" s="87"/>
      <c r="QOR23" s="87"/>
      <c r="QOV23" s="87"/>
      <c r="QOZ23" s="87"/>
      <c r="QPD23" s="87"/>
      <c r="QPH23" s="87"/>
      <c r="QPL23" s="87"/>
      <c r="QPP23" s="87"/>
      <c r="QPT23" s="87"/>
      <c r="QPX23" s="87"/>
      <c r="QQB23" s="87"/>
      <c r="QQF23" s="87"/>
      <c r="QQJ23" s="87"/>
      <c r="QQN23" s="87"/>
      <c r="QQR23" s="87"/>
      <c r="QQV23" s="87"/>
      <c r="QQZ23" s="87"/>
      <c r="QRD23" s="87"/>
      <c r="QRH23" s="87"/>
      <c r="QRL23" s="87"/>
      <c r="QRP23" s="87"/>
      <c r="QRT23" s="87"/>
      <c r="QRX23" s="87"/>
      <c r="QSB23" s="87"/>
      <c r="QSF23" s="87"/>
      <c r="QSJ23" s="87"/>
      <c r="QSN23" s="87"/>
      <c r="QSR23" s="87"/>
      <c r="QSV23" s="87"/>
      <c r="QSZ23" s="87"/>
      <c r="QTD23" s="87"/>
      <c r="QTH23" s="87"/>
      <c r="QTL23" s="87"/>
      <c r="QTP23" s="87"/>
      <c r="QTT23" s="87"/>
      <c r="QTX23" s="87"/>
      <c r="QUB23" s="87"/>
      <c r="QUF23" s="87"/>
      <c r="QUJ23" s="87"/>
      <c r="QUN23" s="87"/>
      <c r="QUR23" s="87"/>
      <c r="QUV23" s="87"/>
      <c r="QUZ23" s="87"/>
      <c r="QVD23" s="87"/>
      <c r="QVH23" s="87"/>
      <c r="QVL23" s="87"/>
      <c r="QVP23" s="87"/>
      <c r="QVT23" s="87"/>
      <c r="QVX23" s="87"/>
      <c r="QWB23" s="87"/>
      <c r="QWF23" s="87"/>
      <c r="QWJ23" s="87"/>
      <c r="QWN23" s="87"/>
      <c r="QWR23" s="87"/>
      <c r="QWV23" s="87"/>
      <c r="QWZ23" s="87"/>
      <c r="QXD23" s="87"/>
      <c r="QXH23" s="87"/>
      <c r="QXL23" s="87"/>
      <c r="QXP23" s="87"/>
      <c r="QXT23" s="87"/>
      <c r="QXX23" s="87"/>
      <c r="QYB23" s="87"/>
      <c r="QYF23" s="87"/>
      <c r="QYJ23" s="87"/>
      <c r="QYN23" s="87"/>
      <c r="QYR23" s="87"/>
      <c r="QYV23" s="87"/>
      <c r="QYZ23" s="87"/>
      <c r="QZD23" s="87"/>
      <c r="QZH23" s="87"/>
      <c r="QZL23" s="87"/>
      <c r="QZP23" s="87"/>
      <c r="QZT23" s="87"/>
      <c r="QZX23" s="87"/>
      <c r="RAB23" s="87"/>
      <c r="RAF23" s="87"/>
      <c r="RAJ23" s="87"/>
      <c r="RAN23" s="87"/>
      <c r="RAR23" s="87"/>
      <c r="RAV23" s="87"/>
      <c r="RAZ23" s="87"/>
      <c r="RBD23" s="87"/>
      <c r="RBH23" s="87"/>
      <c r="RBL23" s="87"/>
      <c r="RBP23" s="87"/>
      <c r="RBT23" s="87"/>
      <c r="RBX23" s="87"/>
      <c r="RCB23" s="87"/>
      <c r="RCF23" s="87"/>
      <c r="RCJ23" s="87"/>
      <c r="RCN23" s="87"/>
      <c r="RCR23" s="87"/>
      <c r="RCV23" s="87"/>
      <c r="RCZ23" s="87"/>
      <c r="RDD23" s="87"/>
      <c r="RDH23" s="87"/>
      <c r="RDL23" s="87"/>
      <c r="RDP23" s="87"/>
      <c r="RDT23" s="87"/>
      <c r="RDX23" s="87"/>
      <c r="REB23" s="87"/>
      <c r="REF23" s="87"/>
      <c r="REJ23" s="87"/>
      <c r="REN23" s="87"/>
      <c r="RER23" s="87"/>
      <c r="REV23" s="87"/>
      <c r="REZ23" s="87"/>
      <c r="RFD23" s="87"/>
      <c r="RFH23" s="87"/>
      <c r="RFL23" s="87"/>
      <c r="RFP23" s="87"/>
      <c r="RFT23" s="87"/>
      <c r="RFX23" s="87"/>
      <c r="RGB23" s="87"/>
      <c r="RGF23" s="87"/>
      <c r="RGJ23" s="87"/>
      <c r="RGN23" s="87"/>
      <c r="RGR23" s="87"/>
      <c r="RGV23" s="87"/>
      <c r="RGZ23" s="87"/>
      <c r="RHD23" s="87"/>
      <c r="RHH23" s="87"/>
      <c r="RHL23" s="87"/>
      <c r="RHP23" s="87"/>
      <c r="RHT23" s="87"/>
      <c r="RHX23" s="87"/>
      <c r="RIB23" s="87"/>
      <c r="RIF23" s="87"/>
      <c r="RIJ23" s="87"/>
      <c r="RIN23" s="87"/>
      <c r="RIR23" s="87"/>
      <c r="RIV23" s="87"/>
      <c r="RIZ23" s="87"/>
      <c r="RJD23" s="87"/>
      <c r="RJH23" s="87"/>
      <c r="RJL23" s="87"/>
      <c r="RJP23" s="87"/>
      <c r="RJT23" s="87"/>
      <c r="RJX23" s="87"/>
      <c r="RKB23" s="87"/>
      <c r="RKF23" s="87"/>
      <c r="RKJ23" s="87"/>
      <c r="RKN23" s="87"/>
      <c r="RKR23" s="87"/>
      <c r="RKV23" s="87"/>
      <c r="RKZ23" s="87"/>
      <c r="RLD23" s="87"/>
      <c r="RLH23" s="87"/>
      <c r="RLL23" s="87"/>
      <c r="RLP23" s="87"/>
      <c r="RLT23" s="87"/>
      <c r="RLX23" s="87"/>
      <c r="RMB23" s="87"/>
      <c r="RMF23" s="87"/>
      <c r="RMJ23" s="87"/>
      <c r="RMN23" s="87"/>
      <c r="RMR23" s="87"/>
      <c r="RMV23" s="87"/>
      <c r="RMZ23" s="87"/>
      <c r="RND23" s="87"/>
      <c r="RNH23" s="87"/>
      <c r="RNL23" s="87"/>
      <c r="RNP23" s="87"/>
      <c r="RNT23" s="87"/>
      <c r="RNX23" s="87"/>
      <c r="ROB23" s="87"/>
      <c r="ROF23" s="87"/>
      <c r="ROJ23" s="87"/>
      <c r="RON23" s="87"/>
      <c r="ROR23" s="87"/>
      <c r="ROV23" s="87"/>
      <c r="ROZ23" s="87"/>
      <c r="RPD23" s="87"/>
      <c r="RPH23" s="87"/>
      <c r="RPL23" s="87"/>
      <c r="RPP23" s="87"/>
      <c r="RPT23" s="87"/>
      <c r="RPX23" s="87"/>
      <c r="RQB23" s="87"/>
      <c r="RQF23" s="87"/>
      <c r="RQJ23" s="87"/>
      <c r="RQN23" s="87"/>
      <c r="RQR23" s="87"/>
      <c r="RQV23" s="87"/>
      <c r="RQZ23" s="87"/>
      <c r="RRD23" s="87"/>
      <c r="RRH23" s="87"/>
      <c r="RRL23" s="87"/>
      <c r="RRP23" s="87"/>
      <c r="RRT23" s="87"/>
      <c r="RRX23" s="87"/>
      <c r="RSB23" s="87"/>
      <c r="RSF23" s="87"/>
      <c r="RSJ23" s="87"/>
      <c r="RSN23" s="87"/>
      <c r="RSR23" s="87"/>
      <c r="RSV23" s="87"/>
      <c r="RSZ23" s="87"/>
      <c r="RTD23" s="87"/>
      <c r="RTH23" s="87"/>
      <c r="RTL23" s="87"/>
      <c r="RTP23" s="87"/>
      <c r="RTT23" s="87"/>
      <c r="RTX23" s="87"/>
      <c r="RUB23" s="87"/>
      <c r="RUF23" s="87"/>
      <c r="RUJ23" s="87"/>
      <c r="RUN23" s="87"/>
      <c r="RUR23" s="87"/>
      <c r="RUV23" s="87"/>
      <c r="RUZ23" s="87"/>
      <c r="RVD23" s="87"/>
      <c r="RVH23" s="87"/>
      <c r="RVL23" s="87"/>
      <c r="RVP23" s="87"/>
      <c r="RVT23" s="87"/>
      <c r="RVX23" s="87"/>
      <c r="RWB23" s="87"/>
      <c r="RWF23" s="87"/>
      <c r="RWJ23" s="87"/>
      <c r="RWN23" s="87"/>
      <c r="RWR23" s="87"/>
      <c r="RWV23" s="87"/>
      <c r="RWZ23" s="87"/>
      <c r="RXD23" s="87"/>
      <c r="RXH23" s="87"/>
      <c r="RXL23" s="87"/>
      <c r="RXP23" s="87"/>
      <c r="RXT23" s="87"/>
      <c r="RXX23" s="87"/>
      <c r="RYB23" s="87"/>
      <c r="RYF23" s="87"/>
      <c r="RYJ23" s="87"/>
      <c r="RYN23" s="87"/>
      <c r="RYR23" s="87"/>
      <c r="RYV23" s="87"/>
      <c r="RYZ23" s="87"/>
      <c r="RZD23" s="87"/>
      <c r="RZH23" s="87"/>
      <c r="RZL23" s="87"/>
      <c r="RZP23" s="87"/>
      <c r="RZT23" s="87"/>
      <c r="RZX23" s="87"/>
      <c r="SAB23" s="87"/>
      <c r="SAF23" s="87"/>
      <c r="SAJ23" s="87"/>
      <c r="SAN23" s="87"/>
      <c r="SAR23" s="87"/>
      <c r="SAV23" s="87"/>
      <c r="SAZ23" s="87"/>
      <c r="SBD23" s="87"/>
      <c r="SBH23" s="87"/>
      <c r="SBL23" s="87"/>
      <c r="SBP23" s="87"/>
      <c r="SBT23" s="87"/>
      <c r="SBX23" s="87"/>
      <c r="SCB23" s="87"/>
      <c r="SCF23" s="87"/>
      <c r="SCJ23" s="87"/>
      <c r="SCN23" s="87"/>
      <c r="SCR23" s="87"/>
      <c r="SCV23" s="87"/>
      <c r="SCZ23" s="87"/>
      <c r="SDD23" s="87"/>
      <c r="SDH23" s="87"/>
      <c r="SDL23" s="87"/>
      <c r="SDP23" s="87"/>
      <c r="SDT23" s="87"/>
      <c r="SDX23" s="87"/>
      <c r="SEB23" s="87"/>
      <c r="SEF23" s="87"/>
      <c r="SEJ23" s="87"/>
      <c r="SEN23" s="87"/>
      <c r="SER23" s="87"/>
      <c r="SEV23" s="87"/>
      <c r="SEZ23" s="87"/>
      <c r="SFD23" s="87"/>
      <c r="SFH23" s="87"/>
      <c r="SFL23" s="87"/>
      <c r="SFP23" s="87"/>
      <c r="SFT23" s="87"/>
      <c r="SFX23" s="87"/>
      <c r="SGB23" s="87"/>
      <c r="SGF23" s="87"/>
      <c r="SGJ23" s="87"/>
      <c r="SGN23" s="87"/>
      <c r="SGR23" s="87"/>
      <c r="SGV23" s="87"/>
      <c r="SGZ23" s="87"/>
      <c r="SHD23" s="87"/>
      <c r="SHH23" s="87"/>
      <c r="SHL23" s="87"/>
      <c r="SHP23" s="87"/>
      <c r="SHT23" s="87"/>
      <c r="SHX23" s="87"/>
      <c r="SIB23" s="87"/>
      <c r="SIF23" s="87"/>
      <c r="SIJ23" s="87"/>
      <c r="SIN23" s="87"/>
      <c r="SIR23" s="87"/>
      <c r="SIV23" s="87"/>
      <c r="SIZ23" s="87"/>
      <c r="SJD23" s="87"/>
      <c r="SJH23" s="87"/>
      <c r="SJL23" s="87"/>
      <c r="SJP23" s="87"/>
      <c r="SJT23" s="87"/>
      <c r="SJX23" s="87"/>
      <c r="SKB23" s="87"/>
      <c r="SKF23" s="87"/>
      <c r="SKJ23" s="87"/>
      <c r="SKN23" s="87"/>
      <c r="SKR23" s="87"/>
      <c r="SKV23" s="87"/>
      <c r="SKZ23" s="87"/>
      <c r="SLD23" s="87"/>
      <c r="SLH23" s="87"/>
      <c r="SLL23" s="87"/>
      <c r="SLP23" s="87"/>
      <c r="SLT23" s="87"/>
      <c r="SLX23" s="87"/>
      <c r="SMB23" s="87"/>
      <c r="SMF23" s="87"/>
      <c r="SMJ23" s="87"/>
      <c r="SMN23" s="87"/>
      <c r="SMR23" s="87"/>
      <c r="SMV23" s="87"/>
      <c r="SMZ23" s="87"/>
      <c r="SND23" s="87"/>
      <c r="SNH23" s="87"/>
      <c r="SNL23" s="87"/>
      <c r="SNP23" s="87"/>
      <c r="SNT23" s="87"/>
      <c r="SNX23" s="87"/>
      <c r="SOB23" s="87"/>
      <c r="SOF23" s="87"/>
      <c r="SOJ23" s="87"/>
      <c r="SON23" s="87"/>
      <c r="SOR23" s="87"/>
      <c r="SOV23" s="87"/>
      <c r="SOZ23" s="87"/>
      <c r="SPD23" s="87"/>
      <c r="SPH23" s="87"/>
      <c r="SPL23" s="87"/>
      <c r="SPP23" s="87"/>
      <c r="SPT23" s="87"/>
      <c r="SPX23" s="87"/>
      <c r="SQB23" s="87"/>
      <c r="SQF23" s="87"/>
      <c r="SQJ23" s="87"/>
      <c r="SQN23" s="87"/>
      <c r="SQR23" s="87"/>
      <c r="SQV23" s="87"/>
      <c r="SQZ23" s="87"/>
      <c r="SRD23" s="87"/>
      <c r="SRH23" s="87"/>
      <c r="SRL23" s="87"/>
      <c r="SRP23" s="87"/>
      <c r="SRT23" s="87"/>
      <c r="SRX23" s="87"/>
      <c r="SSB23" s="87"/>
      <c r="SSF23" s="87"/>
      <c r="SSJ23" s="87"/>
      <c r="SSN23" s="87"/>
      <c r="SSR23" s="87"/>
      <c r="SSV23" s="87"/>
      <c r="SSZ23" s="87"/>
      <c r="STD23" s="87"/>
      <c r="STH23" s="87"/>
      <c r="STL23" s="87"/>
      <c r="STP23" s="87"/>
      <c r="STT23" s="87"/>
      <c r="STX23" s="87"/>
      <c r="SUB23" s="87"/>
      <c r="SUF23" s="87"/>
      <c r="SUJ23" s="87"/>
      <c r="SUN23" s="87"/>
      <c r="SUR23" s="87"/>
      <c r="SUV23" s="87"/>
      <c r="SUZ23" s="87"/>
      <c r="SVD23" s="87"/>
      <c r="SVH23" s="87"/>
      <c r="SVL23" s="87"/>
      <c r="SVP23" s="87"/>
      <c r="SVT23" s="87"/>
      <c r="SVX23" s="87"/>
      <c r="SWB23" s="87"/>
      <c r="SWF23" s="87"/>
      <c r="SWJ23" s="87"/>
      <c r="SWN23" s="87"/>
      <c r="SWR23" s="87"/>
      <c r="SWV23" s="87"/>
      <c r="SWZ23" s="87"/>
      <c r="SXD23" s="87"/>
      <c r="SXH23" s="87"/>
      <c r="SXL23" s="87"/>
      <c r="SXP23" s="87"/>
      <c r="SXT23" s="87"/>
      <c r="SXX23" s="87"/>
      <c r="SYB23" s="87"/>
      <c r="SYF23" s="87"/>
      <c r="SYJ23" s="87"/>
      <c r="SYN23" s="87"/>
      <c r="SYR23" s="87"/>
      <c r="SYV23" s="87"/>
      <c r="SYZ23" s="87"/>
      <c r="SZD23" s="87"/>
      <c r="SZH23" s="87"/>
      <c r="SZL23" s="87"/>
      <c r="SZP23" s="87"/>
      <c r="SZT23" s="87"/>
      <c r="SZX23" s="87"/>
      <c r="TAB23" s="87"/>
      <c r="TAF23" s="87"/>
      <c r="TAJ23" s="87"/>
      <c r="TAN23" s="87"/>
      <c r="TAR23" s="87"/>
      <c r="TAV23" s="87"/>
      <c r="TAZ23" s="87"/>
      <c r="TBD23" s="87"/>
      <c r="TBH23" s="87"/>
      <c r="TBL23" s="87"/>
      <c r="TBP23" s="87"/>
      <c r="TBT23" s="87"/>
      <c r="TBX23" s="87"/>
      <c r="TCB23" s="87"/>
      <c r="TCF23" s="87"/>
      <c r="TCJ23" s="87"/>
      <c r="TCN23" s="87"/>
      <c r="TCR23" s="87"/>
      <c r="TCV23" s="87"/>
      <c r="TCZ23" s="87"/>
      <c r="TDD23" s="87"/>
      <c r="TDH23" s="87"/>
      <c r="TDL23" s="87"/>
      <c r="TDP23" s="87"/>
      <c r="TDT23" s="87"/>
      <c r="TDX23" s="87"/>
      <c r="TEB23" s="87"/>
      <c r="TEF23" s="87"/>
      <c r="TEJ23" s="87"/>
      <c r="TEN23" s="87"/>
      <c r="TER23" s="87"/>
      <c r="TEV23" s="87"/>
      <c r="TEZ23" s="87"/>
      <c r="TFD23" s="87"/>
      <c r="TFH23" s="87"/>
      <c r="TFL23" s="87"/>
      <c r="TFP23" s="87"/>
      <c r="TFT23" s="87"/>
      <c r="TFX23" s="87"/>
      <c r="TGB23" s="87"/>
      <c r="TGF23" s="87"/>
      <c r="TGJ23" s="87"/>
      <c r="TGN23" s="87"/>
      <c r="TGR23" s="87"/>
      <c r="TGV23" s="87"/>
      <c r="TGZ23" s="87"/>
      <c r="THD23" s="87"/>
      <c r="THH23" s="87"/>
      <c r="THL23" s="87"/>
      <c r="THP23" s="87"/>
      <c r="THT23" s="87"/>
      <c r="THX23" s="87"/>
      <c r="TIB23" s="87"/>
      <c r="TIF23" s="87"/>
      <c r="TIJ23" s="87"/>
      <c r="TIN23" s="87"/>
      <c r="TIR23" s="87"/>
      <c r="TIV23" s="87"/>
      <c r="TIZ23" s="87"/>
      <c r="TJD23" s="87"/>
      <c r="TJH23" s="87"/>
      <c r="TJL23" s="87"/>
      <c r="TJP23" s="87"/>
      <c r="TJT23" s="87"/>
      <c r="TJX23" s="87"/>
      <c r="TKB23" s="87"/>
      <c r="TKF23" s="87"/>
      <c r="TKJ23" s="87"/>
      <c r="TKN23" s="87"/>
      <c r="TKR23" s="87"/>
      <c r="TKV23" s="87"/>
      <c r="TKZ23" s="87"/>
      <c r="TLD23" s="87"/>
      <c r="TLH23" s="87"/>
      <c r="TLL23" s="87"/>
      <c r="TLP23" s="87"/>
      <c r="TLT23" s="87"/>
      <c r="TLX23" s="87"/>
      <c r="TMB23" s="87"/>
      <c r="TMF23" s="87"/>
      <c r="TMJ23" s="87"/>
      <c r="TMN23" s="87"/>
      <c r="TMR23" s="87"/>
      <c r="TMV23" s="87"/>
      <c r="TMZ23" s="87"/>
      <c r="TND23" s="87"/>
      <c r="TNH23" s="87"/>
      <c r="TNL23" s="87"/>
      <c r="TNP23" s="87"/>
      <c r="TNT23" s="87"/>
      <c r="TNX23" s="87"/>
      <c r="TOB23" s="87"/>
      <c r="TOF23" s="87"/>
      <c r="TOJ23" s="87"/>
      <c r="TON23" s="87"/>
      <c r="TOR23" s="87"/>
      <c r="TOV23" s="87"/>
      <c r="TOZ23" s="87"/>
      <c r="TPD23" s="87"/>
      <c r="TPH23" s="87"/>
      <c r="TPL23" s="87"/>
      <c r="TPP23" s="87"/>
      <c r="TPT23" s="87"/>
      <c r="TPX23" s="87"/>
      <c r="TQB23" s="87"/>
      <c r="TQF23" s="87"/>
      <c r="TQJ23" s="87"/>
      <c r="TQN23" s="87"/>
      <c r="TQR23" s="87"/>
      <c r="TQV23" s="87"/>
      <c r="TQZ23" s="87"/>
      <c r="TRD23" s="87"/>
      <c r="TRH23" s="87"/>
      <c r="TRL23" s="87"/>
      <c r="TRP23" s="87"/>
      <c r="TRT23" s="87"/>
      <c r="TRX23" s="87"/>
      <c r="TSB23" s="87"/>
      <c r="TSF23" s="87"/>
      <c r="TSJ23" s="87"/>
      <c r="TSN23" s="87"/>
      <c r="TSR23" s="87"/>
      <c r="TSV23" s="87"/>
      <c r="TSZ23" s="87"/>
      <c r="TTD23" s="87"/>
      <c r="TTH23" s="87"/>
      <c r="TTL23" s="87"/>
      <c r="TTP23" s="87"/>
      <c r="TTT23" s="87"/>
      <c r="TTX23" s="87"/>
      <c r="TUB23" s="87"/>
      <c r="TUF23" s="87"/>
      <c r="TUJ23" s="87"/>
      <c r="TUN23" s="87"/>
      <c r="TUR23" s="87"/>
      <c r="TUV23" s="87"/>
      <c r="TUZ23" s="87"/>
      <c r="TVD23" s="87"/>
      <c r="TVH23" s="87"/>
      <c r="TVL23" s="87"/>
      <c r="TVP23" s="87"/>
      <c r="TVT23" s="87"/>
      <c r="TVX23" s="87"/>
      <c r="TWB23" s="87"/>
      <c r="TWF23" s="87"/>
      <c r="TWJ23" s="87"/>
      <c r="TWN23" s="87"/>
      <c r="TWR23" s="87"/>
      <c r="TWV23" s="87"/>
      <c r="TWZ23" s="87"/>
      <c r="TXD23" s="87"/>
      <c r="TXH23" s="87"/>
      <c r="TXL23" s="87"/>
      <c r="TXP23" s="87"/>
      <c r="TXT23" s="87"/>
      <c r="TXX23" s="87"/>
      <c r="TYB23" s="87"/>
      <c r="TYF23" s="87"/>
      <c r="TYJ23" s="87"/>
      <c r="TYN23" s="87"/>
      <c r="TYR23" s="87"/>
      <c r="TYV23" s="87"/>
      <c r="TYZ23" s="87"/>
      <c r="TZD23" s="87"/>
      <c r="TZH23" s="87"/>
      <c r="TZL23" s="87"/>
      <c r="TZP23" s="87"/>
      <c r="TZT23" s="87"/>
      <c r="TZX23" s="87"/>
      <c r="UAB23" s="87"/>
      <c r="UAF23" s="87"/>
      <c r="UAJ23" s="87"/>
      <c r="UAN23" s="87"/>
      <c r="UAR23" s="87"/>
      <c r="UAV23" s="87"/>
      <c r="UAZ23" s="87"/>
      <c r="UBD23" s="87"/>
      <c r="UBH23" s="87"/>
      <c r="UBL23" s="87"/>
      <c r="UBP23" s="87"/>
      <c r="UBT23" s="87"/>
      <c r="UBX23" s="87"/>
      <c r="UCB23" s="87"/>
      <c r="UCF23" s="87"/>
      <c r="UCJ23" s="87"/>
      <c r="UCN23" s="87"/>
      <c r="UCR23" s="87"/>
      <c r="UCV23" s="87"/>
      <c r="UCZ23" s="87"/>
      <c r="UDD23" s="87"/>
      <c r="UDH23" s="87"/>
      <c r="UDL23" s="87"/>
      <c r="UDP23" s="87"/>
      <c r="UDT23" s="87"/>
      <c r="UDX23" s="87"/>
      <c r="UEB23" s="87"/>
      <c r="UEF23" s="87"/>
      <c r="UEJ23" s="87"/>
      <c r="UEN23" s="87"/>
      <c r="UER23" s="87"/>
      <c r="UEV23" s="87"/>
      <c r="UEZ23" s="87"/>
      <c r="UFD23" s="87"/>
      <c r="UFH23" s="87"/>
      <c r="UFL23" s="87"/>
      <c r="UFP23" s="87"/>
      <c r="UFT23" s="87"/>
      <c r="UFX23" s="87"/>
      <c r="UGB23" s="87"/>
      <c r="UGF23" s="87"/>
      <c r="UGJ23" s="87"/>
      <c r="UGN23" s="87"/>
      <c r="UGR23" s="87"/>
      <c r="UGV23" s="87"/>
      <c r="UGZ23" s="87"/>
      <c r="UHD23" s="87"/>
      <c r="UHH23" s="87"/>
      <c r="UHL23" s="87"/>
      <c r="UHP23" s="87"/>
      <c r="UHT23" s="87"/>
      <c r="UHX23" s="87"/>
      <c r="UIB23" s="87"/>
      <c r="UIF23" s="87"/>
      <c r="UIJ23" s="87"/>
      <c r="UIN23" s="87"/>
      <c r="UIR23" s="87"/>
      <c r="UIV23" s="87"/>
      <c r="UIZ23" s="87"/>
      <c r="UJD23" s="87"/>
      <c r="UJH23" s="87"/>
      <c r="UJL23" s="87"/>
      <c r="UJP23" s="87"/>
      <c r="UJT23" s="87"/>
      <c r="UJX23" s="87"/>
      <c r="UKB23" s="87"/>
      <c r="UKF23" s="87"/>
      <c r="UKJ23" s="87"/>
      <c r="UKN23" s="87"/>
      <c r="UKR23" s="87"/>
      <c r="UKV23" s="87"/>
      <c r="UKZ23" s="87"/>
      <c r="ULD23" s="87"/>
      <c r="ULH23" s="87"/>
      <c r="ULL23" s="87"/>
      <c r="ULP23" s="87"/>
      <c r="ULT23" s="87"/>
      <c r="ULX23" s="87"/>
      <c r="UMB23" s="87"/>
      <c r="UMF23" s="87"/>
      <c r="UMJ23" s="87"/>
      <c r="UMN23" s="87"/>
      <c r="UMR23" s="87"/>
      <c r="UMV23" s="87"/>
      <c r="UMZ23" s="87"/>
      <c r="UND23" s="87"/>
      <c r="UNH23" s="87"/>
      <c r="UNL23" s="87"/>
      <c r="UNP23" s="87"/>
      <c r="UNT23" s="87"/>
      <c r="UNX23" s="87"/>
      <c r="UOB23" s="87"/>
      <c r="UOF23" s="87"/>
      <c r="UOJ23" s="87"/>
      <c r="UON23" s="87"/>
      <c r="UOR23" s="87"/>
      <c r="UOV23" s="87"/>
      <c r="UOZ23" s="87"/>
      <c r="UPD23" s="87"/>
      <c r="UPH23" s="87"/>
      <c r="UPL23" s="87"/>
      <c r="UPP23" s="87"/>
      <c r="UPT23" s="87"/>
      <c r="UPX23" s="87"/>
      <c r="UQB23" s="87"/>
      <c r="UQF23" s="87"/>
      <c r="UQJ23" s="87"/>
      <c r="UQN23" s="87"/>
      <c r="UQR23" s="87"/>
      <c r="UQV23" s="87"/>
      <c r="UQZ23" s="87"/>
      <c r="URD23" s="87"/>
      <c r="URH23" s="87"/>
      <c r="URL23" s="87"/>
      <c r="URP23" s="87"/>
      <c r="URT23" s="87"/>
      <c r="URX23" s="87"/>
      <c r="USB23" s="87"/>
      <c r="USF23" s="87"/>
      <c r="USJ23" s="87"/>
      <c r="USN23" s="87"/>
      <c r="USR23" s="87"/>
      <c r="USV23" s="87"/>
      <c r="USZ23" s="87"/>
      <c r="UTD23" s="87"/>
      <c r="UTH23" s="87"/>
      <c r="UTL23" s="87"/>
      <c r="UTP23" s="87"/>
      <c r="UTT23" s="87"/>
      <c r="UTX23" s="87"/>
      <c r="UUB23" s="87"/>
      <c r="UUF23" s="87"/>
      <c r="UUJ23" s="87"/>
      <c r="UUN23" s="87"/>
      <c r="UUR23" s="87"/>
      <c r="UUV23" s="87"/>
      <c r="UUZ23" s="87"/>
      <c r="UVD23" s="87"/>
      <c r="UVH23" s="87"/>
      <c r="UVL23" s="87"/>
      <c r="UVP23" s="87"/>
      <c r="UVT23" s="87"/>
      <c r="UVX23" s="87"/>
      <c r="UWB23" s="87"/>
      <c r="UWF23" s="87"/>
      <c r="UWJ23" s="87"/>
      <c r="UWN23" s="87"/>
      <c r="UWR23" s="87"/>
      <c r="UWV23" s="87"/>
      <c r="UWZ23" s="87"/>
      <c r="UXD23" s="87"/>
      <c r="UXH23" s="87"/>
      <c r="UXL23" s="87"/>
      <c r="UXP23" s="87"/>
      <c r="UXT23" s="87"/>
      <c r="UXX23" s="87"/>
      <c r="UYB23" s="87"/>
      <c r="UYF23" s="87"/>
      <c r="UYJ23" s="87"/>
      <c r="UYN23" s="87"/>
      <c r="UYR23" s="87"/>
      <c r="UYV23" s="87"/>
      <c r="UYZ23" s="87"/>
      <c r="UZD23" s="87"/>
      <c r="UZH23" s="87"/>
      <c r="UZL23" s="87"/>
      <c r="UZP23" s="87"/>
      <c r="UZT23" s="87"/>
      <c r="UZX23" s="87"/>
      <c r="VAB23" s="87"/>
      <c r="VAF23" s="87"/>
      <c r="VAJ23" s="87"/>
      <c r="VAN23" s="87"/>
      <c r="VAR23" s="87"/>
      <c r="VAV23" s="87"/>
      <c r="VAZ23" s="87"/>
      <c r="VBD23" s="87"/>
      <c r="VBH23" s="87"/>
      <c r="VBL23" s="87"/>
      <c r="VBP23" s="87"/>
      <c r="VBT23" s="87"/>
      <c r="VBX23" s="87"/>
      <c r="VCB23" s="87"/>
      <c r="VCF23" s="87"/>
      <c r="VCJ23" s="87"/>
      <c r="VCN23" s="87"/>
      <c r="VCR23" s="87"/>
      <c r="VCV23" s="87"/>
      <c r="VCZ23" s="87"/>
      <c r="VDD23" s="87"/>
      <c r="VDH23" s="87"/>
      <c r="VDL23" s="87"/>
      <c r="VDP23" s="87"/>
      <c r="VDT23" s="87"/>
      <c r="VDX23" s="87"/>
      <c r="VEB23" s="87"/>
      <c r="VEF23" s="87"/>
      <c r="VEJ23" s="87"/>
      <c r="VEN23" s="87"/>
      <c r="VER23" s="87"/>
      <c r="VEV23" s="87"/>
      <c r="VEZ23" s="87"/>
      <c r="VFD23" s="87"/>
      <c r="VFH23" s="87"/>
      <c r="VFL23" s="87"/>
      <c r="VFP23" s="87"/>
      <c r="VFT23" s="87"/>
      <c r="VFX23" s="87"/>
      <c r="VGB23" s="87"/>
      <c r="VGF23" s="87"/>
      <c r="VGJ23" s="87"/>
      <c r="VGN23" s="87"/>
      <c r="VGR23" s="87"/>
      <c r="VGV23" s="87"/>
      <c r="VGZ23" s="87"/>
      <c r="VHD23" s="87"/>
      <c r="VHH23" s="87"/>
      <c r="VHL23" s="87"/>
      <c r="VHP23" s="87"/>
      <c r="VHT23" s="87"/>
      <c r="VHX23" s="87"/>
      <c r="VIB23" s="87"/>
      <c r="VIF23" s="87"/>
      <c r="VIJ23" s="87"/>
      <c r="VIN23" s="87"/>
      <c r="VIR23" s="87"/>
      <c r="VIV23" s="87"/>
      <c r="VIZ23" s="87"/>
      <c r="VJD23" s="87"/>
      <c r="VJH23" s="87"/>
      <c r="VJL23" s="87"/>
      <c r="VJP23" s="87"/>
      <c r="VJT23" s="87"/>
      <c r="VJX23" s="87"/>
      <c r="VKB23" s="87"/>
      <c r="VKF23" s="87"/>
      <c r="VKJ23" s="87"/>
      <c r="VKN23" s="87"/>
      <c r="VKR23" s="87"/>
      <c r="VKV23" s="87"/>
      <c r="VKZ23" s="87"/>
      <c r="VLD23" s="87"/>
      <c r="VLH23" s="87"/>
      <c r="VLL23" s="87"/>
      <c r="VLP23" s="87"/>
      <c r="VLT23" s="87"/>
      <c r="VLX23" s="87"/>
      <c r="VMB23" s="87"/>
      <c r="VMF23" s="87"/>
      <c r="VMJ23" s="87"/>
      <c r="VMN23" s="87"/>
      <c r="VMR23" s="87"/>
      <c r="VMV23" s="87"/>
      <c r="VMZ23" s="87"/>
      <c r="VND23" s="87"/>
      <c r="VNH23" s="87"/>
      <c r="VNL23" s="87"/>
      <c r="VNP23" s="87"/>
      <c r="VNT23" s="87"/>
      <c r="VNX23" s="87"/>
      <c r="VOB23" s="87"/>
      <c r="VOF23" s="87"/>
      <c r="VOJ23" s="87"/>
      <c r="VON23" s="87"/>
      <c r="VOR23" s="87"/>
      <c r="VOV23" s="87"/>
      <c r="VOZ23" s="87"/>
      <c r="VPD23" s="87"/>
      <c r="VPH23" s="87"/>
      <c r="VPL23" s="87"/>
      <c r="VPP23" s="87"/>
      <c r="VPT23" s="87"/>
      <c r="VPX23" s="87"/>
      <c r="VQB23" s="87"/>
      <c r="VQF23" s="87"/>
      <c r="VQJ23" s="87"/>
      <c r="VQN23" s="87"/>
      <c r="VQR23" s="87"/>
      <c r="VQV23" s="87"/>
      <c r="VQZ23" s="87"/>
      <c r="VRD23" s="87"/>
      <c r="VRH23" s="87"/>
      <c r="VRL23" s="87"/>
      <c r="VRP23" s="87"/>
      <c r="VRT23" s="87"/>
      <c r="VRX23" s="87"/>
      <c r="VSB23" s="87"/>
      <c r="VSF23" s="87"/>
      <c r="VSJ23" s="87"/>
      <c r="VSN23" s="87"/>
      <c r="VSR23" s="87"/>
      <c r="VSV23" s="87"/>
      <c r="VSZ23" s="87"/>
      <c r="VTD23" s="87"/>
      <c r="VTH23" s="87"/>
      <c r="VTL23" s="87"/>
      <c r="VTP23" s="87"/>
      <c r="VTT23" s="87"/>
      <c r="VTX23" s="87"/>
      <c r="VUB23" s="87"/>
      <c r="VUF23" s="87"/>
      <c r="VUJ23" s="87"/>
      <c r="VUN23" s="87"/>
      <c r="VUR23" s="87"/>
      <c r="VUV23" s="87"/>
      <c r="VUZ23" s="87"/>
      <c r="VVD23" s="87"/>
      <c r="VVH23" s="87"/>
      <c r="VVL23" s="87"/>
      <c r="VVP23" s="87"/>
      <c r="VVT23" s="87"/>
      <c r="VVX23" s="87"/>
      <c r="VWB23" s="87"/>
      <c r="VWF23" s="87"/>
      <c r="VWJ23" s="87"/>
      <c r="VWN23" s="87"/>
      <c r="VWR23" s="87"/>
      <c r="VWV23" s="87"/>
      <c r="VWZ23" s="87"/>
      <c r="VXD23" s="87"/>
      <c r="VXH23" s="87"/>
      <c r="VXL23" s="87"/>
      <c r="VXP23" s="87"/>
      <c r="VXT23" s="87"/>
      <c r="VXX23" s="87"/>
      <c r="VYB23" s="87"/>
      <c r="VYF23" s="87"/>
      <c r="VYJ23" s="87"/>
      <c r="VYN23" s="87"/>
      <c r="VYR23" s="87"/>
      <c r="VYV23" s="87"/>
      <c r="VYZ23" s="87"/>
      <c r="VZD23" s="87"/>
      <c r="VZH23" s="87"/>
      <c r="VZL23" s="87"/>
      <c r="VZP23" s="87"/>
      <c r="VZT23" s="87"/>
      <c r="VZX23" s="87"/>
      <c r="WAB23" s="87"/>
      <c r="WAF23" s="87"/>
      <c r="WAJ23" s="87"/>
      <c r="WAN23" s="87"/>
      <c r="WAR23" s="87"/>
      <c r="WAV23" s="87"/>
      <c r="WAZ23" s="87"/>
      <c r="WBD23" s="87"/>
      <c r="WBH23" s="87"/>
      <c r="WBL23" s="87"/>
      <c r="WBP23" s="87"/>
      <c r="WBT23" s="87"/>
      <c r="WBX23" s="87"/>
      <c r="WCB23" s="87"/>
      <c r="WCF23" s="87"/>
      <c r="WCJ23" s="87"/>
      <c r="WCN23" s="87"/>
      <c r="WCR23" s="87"/>
      <c r="WCV23" s="87"/>
      <c r="WCZ23" s="87"/>
      <c r="WDD23" s="87"/>
      <c r="WDH23" s="87"/>
      <c r="WDL23" s="87"/>
      <c r="WDP23" s="87"/>
      <c r="WDT23" s="87"/>
      <c r="WDX23" s="87"/>
      <c r="WEB23" s="87"/>
      <c r="WEF23" s="87"/>
      <c r="WEJ23" s="87"/>
      <c r="WEN23" s="87"/>
      <c r="WER23" s="87"/>
      <c r="WEV23" s="87"/>
      <c r="WEZ23" s="87"/>
      <c r="WFD23" s="87"/>
      <c r="WFH23" s="87"/>
      <c r="WFL23" s="87"/>
      <c r="WFP23" s="87"/>
      <c r="WFT23" s="87"/>
      <c r="WFX23" s="87"/>
      <c r="WGB23" s="87"/>
      <c r="WGF23" s="87"/>
      <c r="WGJ23" s="87"/>
      <c r="WGN23" s="87"/>
      <c r="WGR23" s="87"/>
      <c r="WGV23" s="87"/>
      <c r="WGZ23" s="87"/>
      <c r="WHD23" s="87"/>
      <c r="WHH23" s="87"/>
      <c r="WHL23" s="87"/>
      <c r="WHP23" s="87"/>
      <c r="WHT23" s="87"/>
      <c r="WHX23" s="87"/>
      <c r="WIB23" s="87"/>
      <c r="WIF23" s="87"/>
      <c r="WIJ23" s="87"/>
      <c r="WIN23" s="87"/>
      <c r="WIR23" s="87"/>
      <c r="WIV23" s="87"/>
      <c r="WIZ23" s="87"/>
      <c r="WJD23" s="87"/>
      <c r="WJH23" s="87"/>
      <c r="WJL23" s="87"/>
      <c r="WJP23" s="87"/>
      <c r="WJT23" s="87"/>
      <c r="WJX23" s="87"/>
      <c r="WKB23" s="87"/>
      <c r="WKF23" s="87"/>
      <c r="WKJ23" s="87"/>
      <c r="WKN23" s="87"/>
      <c r="WKR23" s="87"/>
      <c r="WKV23" s="87"/>
      <c r="WKZ23" s="87"/>
      <c r="WLD23" s="87"/>
      <c r="WLH23" s="87"/>
      <c r="WLL23" s="87"/>
      <c r="WLP23" s="87"/>
      <c r="WLT23" s="87"/>
      <c r="WLX23" s="87"/>
      <c r="WMB23" s="87"/>
      <c r="WMF23" s="87"/>
      <c r="WMJ23" s="87"/>
      <c r="WMN23" s="87"/>
      <c r="WMR23" s="87"/>
      <c r="WMV23" s="87"/>
      <c r="WMZ23" s="87"/>
      <c r="WND23" s="87"/>
      <c r="WNH23" s="87"/>
      <c r="WNL23" s="87"/>
      <c r="WNP23" s="87"/>
      <c r="WNT23" s="87"/>
      <c r="WNX23" s="87"/>
      <c r="WOB23" s="87"/>
      <c r="WOF23" s="87"/>
      <c r="WOJ23" s="87"/>
      <c r="WON23" s="87"/>
      <c r="WOR23" s="87"/>
      <c r="WOV23" s="87"/>
      <c r="WOZ23" s="87"/>
      <c r="WPD23" s="87"/>
      <c r="WPH23" s="87"/>
      <c r="WPL23" s="87"/>
      <c r="WPP23" s="87"/>
      <c r="WPT23" s="87"/>
      <c r="WPX23" s="87"/>
      <c r="WQB23" s="87"/>
      <c r="WQF23" s="87"/>
      <c r="WQJ23" s="87"/>
      <c r="WQN23" s="87"/>
      <c r="WQR23" s="87"/>
      <c r="WQV23" s="87"/>
      <c r="WQZ23" s="87"/>
      <c r="WRD23" s="87"/>
      <c r="WRH23" s="87"/>
      <c r="WRL23" s="87"/>
      <c r="WRP23" s="87"/>
      <c r="WRT23" s="87"/>
      <c r="WRX23" s="87"/>
      <c r="WSB23" s="87"/>
      <c r="WSF23" s="87"/>
      <c r="WSJ23" s="87"/>
      <c r="WSN23" s="87"/>
      <c r="WSR23" s="87"/>
      <c r="WSV23" s="87"/>
      <c r="WSZ23" s="87"/>
      <c r="WTD23" s="87"/>
      <c r="WTH23" s="87"/>
      <c r="WTL23" s="87"/>
      <c r="WTP23" s="87"/>
      <c r="WTT23" s="87"/>
      <c r="WTX23" s="87"/>
      <c r="WUB23" s="87"/>
      <c r="WUF23" s="87"/>
      <c r="WUJ23" s="87"/>
      <c r="WUN23" s="87"/>
      <c r="WUR23" s="87"/>
      <c r="WUV23" s="87"/>
      <c r="WUZ23" s="87"/>
      <c r="WVD23" s="87"/>
      <c r="WVH23" s="87"/>
      <c r="WVL23" s="87"/>
      <c r="WVP23" s="87"/>
      <c r="WVT23" s="87"/>
      <c r="WVX23" s="87"/>
      <c r="WWB23" s="87"/>
      <c r="WWF23" s="87"/>
      <c r="WWJ23" s="87"/>
      <c r="WWN23" s="87"/>
      <c r="WWR23" s="87"/>
      <c r="WWV23" s="87"/>
      <c r="WWZ23" s="87"/>
      <c r="WXD23" s="87"/>
      <c r="WXH23" s="87"/>
      <c r="WXL23" s="87"/>
      <c r="WXP23" s="87"/>
      <c r="WXT23" s="87"/>
      <c r="WXX23" s="87"/>
      <c r="WYB23" s="87"/>
      <c r="WYF23" s="87"/>
      <c r="WYJ23" s="87"/>
      <c r="WYN23" s="87"/>
      <c r="WYR23" s="87"/>
      <c r="WYV23" s="87"/>
      <c r="WYZ23" s="87"/>
      <c r="WZD23" s="87"/>
      <c r="WZH23" s="87"/>
      <c r="WZL23" s="87"/>
      <c r="WZP23" s="87"/>
      <c r="WZT23" s="87"/>
      <c r="WZX23" s="87"/>
      <c r="XAB23" s="87"/>
      <c r="XAF23" s="87"/>
      <c r="XAJ23" s="87"/>
      <c r="XAN23" s="87"/>
      <c r="XAR23" s="87"/>
      <c r="XAV23" s="87"/>
      <c r="XAZ23" s="87"/>
      <c r="XBD23" s="87"/>
      <c r="XBH23" s="87"/>
      <c r="XBL23" s="87"/>
      <c r="XBP23" s="87"/>
      <c r="XBT23" s="87"/>
      <c r="XBX23" s="87"/>
      <c r="XCB23" s="87"/>
      <c r="XCF23" s="87"/>
      <c r="XCJ23" s="87"/>
      <c r="XCN23" s="87"/>
      <c r="XCR23" s="87"/>
      <c r="XCV23" s="87"/>
      <c r="XCZ23" s="87"/>
      <c r="XDD23" s="87"/>
      <c r="XDH23" s="87"/>
      <c r="XDL23" s="87"/>
      <c r="XDP23" s="87"/>
      <c r="XDT23" s="87"/>
      <c r="XDX23" s="87"/>
      <c r="XEB23" s="87"/>
      <c r="XEF23" s="87"/>
    </row>
    <row r="24" spans="1:1024 1028:2048 2052:3072 3076:4096 4100:5120 5124:6144 6148:7168 7172:8192 8196:9216 9220:10240 10244:11264 11268:12288 12292:13312 13316:14336 14340:15360 15364:16360" x14ac:dyDescent="0.2"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100">
        <f>+Q23-AZ23</f>
        <v>50977991.500208959</v>
      </c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100">
        <f>+AD23-BM23</f>
        <v>136365178.25889197</v>
      </c>
      <c r="AE24" s="100">
        <f t="shared" ref="AE24:AJ24" si="58">+AE23-AD23</f>
        <v>3793635.6756844521</v>
      </c>
      <c r="AF24" s="100">
        <f t="shared" si="58"/>
        <v>3805595.8626817167</v>
      </c>
      <c r="AG24" s="100">
        <f t="shared" si="58"/>
        <v>3830049.7355343401</v>
      </c>
      <c r="AH24" s="100">
        <f t="shared" si="58"/>
        <v>-142000945.24707818</v>
      </c>
      <c r="AI24" s="100">
        <f t="shared" si="58"/>
        <v>0</v>
      </c>
      <c r="AJ24" s="100">
        <f t="shared" si="58"/>
        <v>0</v>
      </c>
      <c r="AK24" s="100">
        <f t="shared" ref="AK24" si="59">+AK23-AJ23</f>
        <v>0</v>
      </c>
      <c r="AL24" s="100">
        <f t="shared" ref="AL24" si="60">+AL23-AK23</f>
        <v>0</v>
      </c>
      <c r="AM24" s="100">
        <f t="shared" ref="AM24" si="61">+AM23-AL23</f>
        <v>0</v>
      </c>
      <c r="AN24" s="86"/>
      <c r="AO24" s="86"/>
      <c r="AZ24" s="138"/>
      <c r="BA24" s="96"/>
    </row>
    <row r="25" spans="1:1024 1028:2048 2052:3072 3076:4096 4100:5120 5124:6144 6148:7168 7172:8192 8196:9216 9220:10240 10244:11264 11268:12288 12292:13312 13316:14336 14340:15360 15364:16360" x14ac:dyDescent="0.2">
      <c r="A25" s="77" t="s">
        <v>46</v>
      </c>
      <c r="H25" s="87"/>
      <c r="I25" s="90"/>
      <c r="J25" s="90"/>
      <c r="K25" s="90"/>
      <c r="L25" s="90"/>
      <c r="M25" s="90"/>
      <c r="N25" s="90"/>
      <c r="O25" s="90"/>
      <c r="P25" s="90"/>
      <c r="Q25" s="152"/>
      <c r="R25" s="79"/>
      <c r="S25" s="79"/>
      <c r="T25" s="79"/>
      <c r="U25" s="87"/>
      <c r="V25" s="90"/>
      <c r="W25" s="90"/>
      <c r="X25" s="90"/>
      <c r="Y25" s="90"/>
      <c r="Z25" s="90"/>
      <c r="AA25" s="90"/>
      <c r="AB25" s="90"/>
      <c r="AC25" s="90"/>
      <c r="AD25" s="152"/>
      <c r="AE25" s="153"/>
      <c r="AF25" s="153"/>
      <c r="AG25" s="153"/>
      <c r="AH25" s="153"/>
      <c r="AI25" s="153"/>
      <c r="AJ25" s="153"/>
      <c r="AK25" s="153"/>
      <c r="AL25" s="153"/>
      <c r="AM25" s="153"/>
      <c r="AN25" s="86"/>
      <c r="AO25" s="86"/>
      <c r="AZ25" s="139"/>
      <c r="BA25" s="96"/>
    </row>
    <row r="26" spans="1:1024 1028:2048 2052:3072 3076:4096 4100:5120 5124:6144 6148:7168 7172:8192 8196:9216 9220:10240 10244:11264 11268:12288 12292:13312 13316:14336 14340:15360 15364:16360" x14ac:dyDescent="0.2">
      <c r="B26" s="78" t="s">
        <v>10</v>
      </c>
      <c r="D26" s="101"/>
      <c r="E26" s="95">
        <f>+'Therm $ (Billing)'!B3</f>
        <v>4119314.7681135288</v>
      </c>
      <c r="F26" s="95">
        <f>+'Therm $ (Billing)'!C3</f>
        <v>4030694.3930997509</v>
      </c>
      <c r="G26" s="95">
        <f>+'Therm $ (Billing)'!D3</f>
        <v>3472509.6729828706</v>
      </c>
      <c r="H26" s="95">
        <f>+'Therm $ (Billing)'!E3</f>
        <v>2820244.7798830108</v>
      </c>
      <c r="I26" s="95">
        <f>+'Therm $ (Billing)'!F3</f>
        <v>2108448.1403367668</v>
      </c>
      <c r="J26" s="95">
        <f>+'Therm $ (Billing)'!G3</f>
        <v>1694612.1116756981</v>
      </c>
      <c r="K26" s="95">
        <f>+'Therm $ (Billing)'!H3</f>
        <v>1423960.7513698512</v>
      </c>
      <c r="L26" s="95">
        <f>+'Therm $ (Billing)'!I3</f>
        <v>1332800.6519900637</v>
      </c>
      <c r="M26" s="95">
        <f>+'Therm $ (Billing)'!J3</f>
        <v>1499277.3013101828</v>
      </c>
      <c r="N26" s="95">
        <f>+'Therm $ (Billing)'!K3</f>
        <v>1565651.8344786386</v>
      </c>
      <c r="O26" s="95">
        <f>+'Therm $ (Billing)'!L3</f>
        <v>2188915.2607040424</v>
      </c>
      <c r="P26" s="95">
        <f>+'Therm $ (Billing)'!M3</f>
        <v>3426499.3835074683</v>
      </c>
      <c r="Q26" s="104">
        <f t="shared" ref="Q26:Q31" si="62">SUM(E26:P26)</f>
        <v>29682929.049451873</v>
      </c>
      <c r="R26" s="95">
        <f>+'Therm $ (Billing)'!O3</f>
        <v>4222820.1552647464</v>
      </c>
      <c r="S26" s="95">
        <f>+'Therm $ (Billing)'!P3</f>
        <v>4132383.0293676355</v>
      </c>
      <c r="T26" s="95">
        <f>+'Therm $ (Billing)'!Q3</f>
        <v>3561914.8064626791</v>
      </c>
      <c r="U26" s="95">
        <f>+'Therm $ (Billing)'!R3</f>
        <v>2891302.4721697969</v>
      </c>
      <c r="V26" s="95">
        <f>+'Therm $ (Billing)'!S3</f>
        <v>2156039.592020011</v>
      </c>
      <c r="W26" s="95">
        <f>+'Therm $ (Billing)'!T3</f>
        <v>1728162.9877200383</v>
      </c>
      <c r="X26" s="95">
        <f>+'Therm $ (Billing)'!U3</f>
        <v>1450027.9981705053</v>
      </c>
      <c r="Y26" s="95">
        <f>+'Therm $ (Billing)'!V3</f>
        <v>1356857.3670426428</v>
      </c>
      <c r="Z26" s="95">
        <f>+'Therm $ (Billing)'!W3</f>
        <v>1528759.1369611337</v>
      </c>
      <c r="AA26" s="95">
        <f>+'Therm $ (Billing)'!X3</f>
        <v>1597454.0880962426</v>
      </c>
      <c r="AB26" s="95">
        <f>+'Therm $ (Billing)'!Y3</f>
        <v>2239303.7496374948</v>
      </c>
      <c r="AC26" s="95">
        <f>+'Therm $ (Billing)'!Z3</f>
        <v>3512290.6718166368</v>
      </c>
      <c r="AD26" s="104">
        <f t="shared" ref="AD26:AD31" si="63">SUM(R26:AC26)</f>
        <v>30377316.054729562</v>
      </c>
      <c r="AE26" s="95">
        <f>+'Therm $ (Billing)'!AB3</f>
        <v>31001171.769359373</v>
      </c>
      <c r="AF26" s="95">
        <f>+'Therm $ (Billing)'!AC3</f>
        <v>31746250.556398738</v>
      </c>
      <c r="AG26" s="95">
        <f>+'Therm $ (Billing)'!AD3</f>
        <v>32524275.055177055</v>
      </c>
      <c r="AH26" s="95" t="e">
        <f>+'Therm $ (Billing)'!AE3</f>
        <v>#DIV/0!</v>
      </c>
      <c r="AI26" s="95" t="e">
        <f>+'Therm $ (Billing)'!AF3</f>
        <v>#DIV/0!</v>
      </c>
      <c r="AJ26" s="95" t="e">
        <f>+'Therm $ (Billing)'!AG3</f>
        <v>#DIV/0!</v>
      </c>
      <c r="AK26" s="95" t="e">
        <f>+'Therm $ (Billing)'!AH3</f>
        <v>#DIV/0!</v>
      </c>
      <c r="AL26" s="95" t="e">
        <f>+'Therm $ (Billing)'!AI3</f>
        <v>#DIV/0!</v>
      </c>
      <c r="AM26" s="95" t="e">
        <f>+'Therm $ (Billing)'!AJ3</f>
        <v>#DIV/0!</v>
      </c>
      <c r="AN26" s="86"/>
      <c r="AO26" s="86">
        <f>+Q26/AZ26-1</f>
        <v>0.40283285148578063</v>
      </c>
      <c r="AP26" s="86">
        <f>+AD26/Q26-1</f>
        <v>2.3393479939962658E-2</v>
      </c>
      <c r="AQ26" s="86">
        <f t="shared" ref="AQ26:AV26" si="64">+AE26/AD26-1</f>
        <v>2.0536893829126823E-2</v>
      </c>
      <c r="AR26" s="86">
        <f t="shared" si="64"/>
        <v>2.4033891124585871E-2</v>
      </c>
      <c r="AS26" s="86">
        <f t="shared" si="64"/>
        <v>2.4507602792213756E-2</v>
      </c>
      <c r="AT26" s="86" t="e">
        <f t="shared" si="64"/>
        <v>#DIV/0!</v>
      </c>
      <c r="AU26" s="86" t="e">
        <f t="shared" si="64"/>
        <v>#DIV/0!</v>
      </c>
      <c r="AV26" s="86" t="e">
        <f t="shared" si="64"/>
        <v>#DIV/0!</v>
      </c>
      <c r="AW26" s="86" t="e">
        <f t="shared" ref="AW26:AY31" si="65">+AK26/AJ26-1</f>
        <v>#DIV/0!</v>
      </c>
      <c r="AX26" s="86" t="e">
        <f t="shared" si="65"/>
        <v>#DIV/0!</v>
      </c>
      <c r="AY26" s="86" t="e">
        <f t="shared" si="65"/>
        <v>#DIV/0!</v>
      </c>
      <c r="AZ26" s="104">
        <v>21159277.114172105</v>
      </c>
      <c r="BA26" s="96">
        <f t="shared" si="50"/>
        <v>8523651.935279768</v>
      </c>
    </row>
    <row r="27" spans="1:1024 1028:2048 2052:3072 3076:4096 4100:5120 5124:6144 6148:7168 7172:8192 8196:9216 9220:10240 10244:11264 11268:12288 12292:13312 13316:14336 14340:15360 15364:16360" x14ac:dyDescent="0.2">
      <c r="B27" s="78" t="s">
        <v>14</v>
      </c>
      <c r="D27" s="101"/>
      <c r="E27" s="95">
        <f>+'Therm $ (Billing)'!B4</f>
        <v>11316691.00640092</v>
      </c>
      <c r="F27" s="95">
        <f>+'Therm $ (Billing)'!C4</f>
        <v>10880609.895565867</v>
      </c>
      <c r="G27" s="95">
        <f>+'Therm $ (Billing)'!D4</f>
        <v>10678724.601062706</v>
      </c>
      <c r="H27" s="95">
        <f>+'Therm $ (Billing)'!E4</f>
        <v>9926926.8906550352</v>
      </c>
      <c r="I27" s="95">
        <f>+'Therm $ (Billing)'!F4</f>
        <v>9272262.7128841802</v>
      </c>
      <c r="J27" s="95">
        <f>+'Therm $ (Billing)'!G4</f>
        <v>9049217.8323164582</v>
      </c>
      <c r="K27" s="95">
        <f>+'Therm $ (Billing)'!H4</f>
        <v>8728438.4888927862</v>
      </c>
      <c r="L27" s="95">
        <f>+'Therm $ (Billing)'!I4</f>
        <v>8567737.0132096689</v>
      </c>
      <c r="M27" s="95">
        <f>+'Therm $ (Billing)'!J4</f>
        <v>8915010.5578233395</v>
      </c>
      <c r="N27" s="95">
        <f>+'Therm $ (Billing)'!K4</f>
        <v>8636715.1986919437</v>
      </c>
      <c r="O27" s="95">
        <f>+'Therm $ (Billing)'!L4</f>
        <v>9481978.5874451417</v>
      </c>
      <c r="P27" s="95">
        <f>+'Therm $ (Billing)'!M4</f>
        <v>10885283.542331582</v>
      </c>
      <c r="Q27" s="104">
        <f t="shared" si="62"/>
        <v>116339596.32727963</v>
      </c>
      <c r="R27" s="95">
        <f>+'Therm $ (Billing)'!O4</f>
        <v>11778633.968705017</v>
      </c>
      <c r="S27" s="95">
        <f>+'Therm $ (Billing)'!P4</f>
        <v>11320389.93300271</v>
      </c>
      <c r="T27" s="95">
        <f>+'Therm $ (Billing)'!Q4</f>
        <v>11096541.992922751</v>
      </c>
      <c r="U27" s="95">
        <f>+'Therm $ (Billing)'!R4</f>
        <v>10328988.795854267</v>
      </c>
      <c r="V27" s="95">
        <f>+'Therm $ (Billing)'!S4</f>
        <v>9610169.5491470322</v>
      </c>
      <c r="W27" s="95">
        <f>+'Therm $ (Billing)'!T4</f>
        <v>9378029.6262579765</v>
      </c>
      <c r="X27" s="95">
        <f>+'Therm $ (Billing)'!U4</f>
        <v>9020614.4197406583</v>
      </c>
      <c r="Y27" s="95">
        <f>+'Therm $ (Billing)'!V4</f>
        <v>8847513.529304456</v>
      </c>
      <c r="Z27" s="95">
        <f>+'Therm $ (Billing)'!W4</f>
        <v>9195258.5578474551</v>
      </c>
      <c r="AA27" s="95">
        <f>+'Therm $ (Billing)'!X4</f>
        <v>8916867.0831713118</v>
      </c>
      <c r="AB27" s="95">
        <f>+'Therm $ (Billing)'!Y4</f>
        <v>9761697.6542704236</v>
      </c>
      <c r="AC27" s="95">
        <f>+'Therm $ (Billing)'!Z4</f>
        <v>11188725.393086215</v>
      </c>
      <c r="AD27" s="104">
        <f t="shared" si="63"/>
        <v>120443430.50331028</v>
      </c>
      <c r="AE27" s="95">
        <f>+'Therm $ (Billing)'!AB4</f>
        <v>122724471.7922686</v>
      </c>
      <c r="AF27" s="95">
        <f>+'Therm $ (Billing)'!AC4</f>
        <v>124528158.23630375</v>
      </c>
      <c r="AG27" s="95">
        <f>+'Therm $ (Billing)'!AD4</f>
        <v>126024933.79806307</v>
      </c>
      <c r="AH27" s="95">
        <f>+'Therm $ (Billing)'!AE4</f>
        <v>30763917.028161358</v>
      </c>
      <c r="AI27" s="95">
        <f>+'Therm $ (Billing)'!AF4</f>
        <v>30763917.028161358</v>
      </c>
      <c r="AJ27" s="95">
        <f>+'Therm $ (Billing)'!AG4</f>
        <v>30763917.028161358</v>
      </c>
      <c r="AK27" s="95">
        <f>+'Therm $ (Billing)'!AH4</f>
        <v>30763917.028161358</v>
      </c>
      <c r="AL27" s="95">
        <f>+'Therm $ (Billing)'!AI4</f>
        <v>30763917.028161358</v>
      </c>
      <c r="AM27" s="95">
        <f>+'Therm $ (Billing)'!AJ4</f>
        <v>30763917.028161358</v>
      </c>
      <c r="AN27" s="86"/>
      <c r="AO27" s="86">
        <f t="shared" ref="AO27:AO39" si="66">+Q27/AZ27-1</f>
        <v>0.25396204179492776</v>
      </c>
      <c r="AP27" s="86">
        <f t="shared" ref="AP27:AP39" si="67">+AD27/Q27-1</f>
        <v>3.5274612475755696E-2</v>
      </c>
      <c r="AQ27" s="86">
        <f t="shared" ref="AQ27:AQ39" si="68">+AE27/AD27-1</f>
        <v>1.8938694119108757E-2</v>
      </c>
      <c r="AR27" s="86">
        <f t="shared" ref="AR27:AR39" si="69">+AF27/AE27-1</f>
        <v>1.4697039781015997E-2</v>
      </c>
      <c r="AS27" s="86">
        <f t="shared" ref="AS27:AS39" si="70">+AG27/AF27-1</f>
        <v>1.2019575194543997E-2</v>
      </c>
      <c r="AT27" s="86">
        <f t="shared" ref="AT27:AT39" si="71">+AH27/AG27-1</f>
        <v>-0.75589023456694582</v>
      </c>
      <c r="AU27" s="86">
        <f t="shared" ref="AU27:AU39" si="72">+AI27/AH27-1</f>
        <v>0</v>
      </c>
      <c r="AV27" s="86">
        <f t="shared" ref="AV27:AV39" si="73">+AJ27/AI27-1</f>
        <v>0</v>
      </c>
      <c r="AW27" s="86">
        <f t="shared" si="65"/>
        <v>0</v>
      </c>
      <c r="AX27" s="86">
        <f t="shared" si="65"/>
        <v>0</v>
      </c>
      <c r="AY27" s="86">
        <f t="shared" si="65"/>
        <v>0</v>
      </c>
      <c r="AZ27" s="104">
        <v>92777606.059550673</v>
      </c>
      <c r="BA27" s="96">
        <f t="shared" si="50"/>
        <v>23561990.267728955</v>
      </c>
    </row>
    <row r="28" spans="1:1024 1028:2048 2052:3072 3076:4096 4100:5120 5124:6144 6148:7168 7172:8192 8196:9216 9220:10240 10244:11264 11268:12288 12292:13312 13316:14336 14340:15360 15364:16360" x14ac:dyDescent="0.2">
      <c r="B28" s="78" t="s">
        <v>15</v>
      </c>
      <c r="D28" s="101"/>
      <c r="E28" s="95">
        <f>+'Therm $ (Billing)'!B5</f>
        <v>806169.90219216852</v>
      </c>
      <c r="F28" s="95">
        <f>+'Therm $ (Billing)'!C5</f>
        <v>728028.67934336537</v>
      </c>
      <c r="G28" s="95">
        <f>+'Therm $ (Billing)'!D5</f>
        <v>876181.65642175311</v>
      </c>
      <c r="H28" s="95">
        <f>+'Therm $ (Billing)'!E5</f>
        <v>813257.04510450293</v>
      </c>
      <c r="I28" s="95">
        <f>+'Therm $ (Billing)'!F5</f>
        <v>794142.82212125324</v>
      </c>
      <c r="J28" s="95">
        <f>+'Therm $ (Billing)'!G5</f>
        <v>756682.85210800287</v>
      </c>
      <c r="K28" s="95">
        <f>+'Therm $ (Billing)'!H5</f>
        <v>769923.86070225295</v>
      </c>
      <c r="L28" s="95">
        <f>+'Therm $ (Billing)'!I5</f>
        <v>726290.91406575299</v>
      </c>
      <c r="M28" s="95">
        <f>+'Therm $ (Billing)'!J5</f>
        <v>683735.41483400296</v>
      </c>
      <c r="N28" s="95">
        <f>+'Therm $ (Billing)'!K5</f>
        <v>747606.42593175301</v>
      </c>
      <c r="O28" s="95">
        <f>+'Therm $ (Billing)'!L5</f>
        <v>744519.13843400287</v>
      </c>
      <c r="P28" s="95">
        <f>+'Therm $ (Billing)'!M5</f>
        <v>806126.14390525292</v>
      </c>
      <c r="Q28" s="104">
        <f t="shared" si="62"/>
        <v>9252664.8551640622</v>
      </c>
      <c r="R28" s="95">
        <f>+'Therm $ (Billing)'!O5</f>
        <v>806169.90219216852</v>
      </c>
      <c r="S28" s="95">
        <f>+'Therm $ (Billing)'!P5</f>
        <v>728028.67934336537</v>
      </c>
      <c r="T28" s="95">
        <f>+'Therm $ (Billing)'!Q5</f>
        <v>876181.65642175311</v>
      </c>
      <c r="U28" s="95">
        <f>+'Therm $ (Billing)'!R5</f>
        <v>813257.04510450293</v>
      </c>
      <c r="V28" s="95">
        <f>+'Therm $ (Billing)'!S5</f>
        <v>794142.82212125324</v>
      </c>
      <c r="W28" s="95">
        <f>+'Therm $ (Billing)'!T5</f>
        <v>756682.85210800287</v>
      </c>
      <c r="X28" s="95">
        <f>+'Therm $ (Billing)'!U5</f>
        <v>769923.86070225295</v>
      </c>
      <c r="Y28" s="95">
        <f>+'Therm $ (Billing)'!V5</f>
        <v>726290.91406575299</v>
      </c>
      <c r="Z28" s="95">
        <f>+'Therm $ (Billing)'!W5</f>
        <v>683735.41483400296</v>
      </c>
      <c r="AA28" s="95">
        <f>+'Therm $ (Billing)'!X5</f>
        <v>747606.42593175301</v>
      </c>
      <c r="AB28" s="95">
        <f>+'Therm $ (Billing)'!Y5</f>
        <v>744519.13843400287</v>
      </c>
      <c r="AC28" s="95">
        <f>+'Therm $ (Billing)'!Z5</f>
        <v>806126.14390525292</v>
      </c>
      <c r="AD28" s="104">
        <f t="shared" si="63"/>
        <v>9252664.8551640622</v>
      </c>
      <c r="AE28" s="95">
        <f>+'Therm $ (Billing)'!AB5</f>
        <v>9252664.8551640622</v>
      </c>
      <c r="AF28" s="95">
        <f>+'Therm $ (Billing)'!AC5</f>
        <v>9252664.8551640622</v>
      </c>
      <c r="AG28" s="95">
        <f>+'Therm $ (Billing)'!AD5</f>
        <v>9252664.8551640622</v>
      </c>
      <c r="AH28" s="95">
        <f>+'Therm $ (Billing)'!AE5</f>
        <v>9252664.8551640622</v>
      </c>
      <c r="AI28" s="95">
        <f>+'Therm $ (Billing)'!AF5</f>
        <v>9252664.8551640622</v>
      </c>
      <c r="AJ28" s="95">
        <f>+'Therm $ (Billing)'!AG5</f>
        <v>9252664.8551640622</v>
      </c>
      <c r="AK28" s="95">
        <f>+'Therm $ (Billing)'!AH5</f>
        <v>9252664.8551640622</v>
      </c>
      <c r="AL28" s="95">
        <f>+'Therm $ (Billing)'!AI5</f>
        <v>9252664.8551640622</v>
      </c>
      <c r="AM28" s="95">
        <f>+'Therm $ (Billing)'!AJ5</f>
        <v>9252664.8551640622</v>
      </c>
      <c r="AN28" s="86"/>
      <c r="AO28" s="86">
        <f t="shared" si="66"/>
        <v>0.38095625684748868</v>
      </c>
      <c r="AP28" s="86">
        <f t="shared" si="67"/>
        <v>0</v>
      </c>
      <c r="AQ28" s="86">
        <f t="shared" si="68"/>
        <v>0</v>
      </c>
      <c r="AR28" s="86">
        <f t="shared" si="69"/>
        <v>0</v>
      </c>
      <c r="AS28" s="86">
        <f t="shared" si="70"/>
        <v>0</v>
      </c>
      <c r="AT28" s="86">
        <f t="shared" si="71"/>
        <v>0</v>
      </c>
      <c r="AU28" s="86">
        <f t="shared" si="72"/>
        <v>0</v>
      </c>
      <c r="AV28" s="86">
        <f t="shared" si="73"/>
        <v>0</v>
      </c>
      <c r="AW28" s="86">
        <f t="shared" si="65"/>
        <v>0</v>
      </c>
      <c r="AX28" s="86">
        <f t="shared" si="65"/>
        <v>0</v>
      </c>
      <c r="AY28" s="86">
        <f t="shared" si="65"/>
        <v>0</v>
      </c>
      <c r="AZ28" s="104">
        <v>6700186.7794758948</v>
      </c>
      <c r="BA28" s="96">
        <f t="shared" si="50"/>
        <v>2552478.0756881675</v>
      </c>
    </row>
    <row r="29" spans="1:1024 1028:2048 2052:3072 3076:4096 4100:5120 5124:6144 6148:7168 7172:8192 8196:9216 9220:10240 10244:11264 11268:12288 12292:13312 13316:14336 14340:15360 15364:16360" x14ac:dyDescent="0.2">
      <c r="B29" s="78" t="s">
        <v>405</v>
      </c>
      <c r="D29" s="101"/>
      <c r="E29" s="95">
        <f>+'Therm $ (Billing)'!B6</f>
        <v>2348673.740618974</v>
      </c>
      <c r="F29" s="95">
        <f>+'Therm $ (Billing)'!C6</f>
        <v>2288065.6832754822</v>
      </c>
      <c r="G29" s="95">
        <f>+'Therm $ (Billing)'!D6</f>
        <v>2465079.1926100003</v>
      </c>
      <c r="H29" s="95">
        <f>+'Therm $ (Billing)'!E6</f>
        <v>2548364.2536845002</v>
      </c>
      <c r="I29" s="95">
        <f>+'Therm $ (Billing)'!F6</f>
        <v>2567071.3456250001</v>
      </c>
      <c r="J29" s="95">
        <f>+'Therm $ (Billing)'!G6</f>
        <v>2493539.7892694999</v>
      </c>
      <c r="K29" s="95">
        <f>+'Therm $ (Billing)'!H6</f>
        <v>2386907.5392672503</v>
      </c>
      <c r="L29" s="95">
        <f>+'Therm $ (Billing)'!I6</f>
        <v>2341425.1716140001</v>
      </c>
      <c r="M29" s="95">
        <f>+'Therm $ (Billing)'!J6</f>
        <v>2347254.4621158564</v>
      </c>
      <c r="N29" s="95">
        <f>+'Therm $ (Billing)'!K6</f>
        <v>2409436.6870261165</v>
      </c>
      <c r="O29" s="95">
        <f>+'Therm $ (Billing)'!L6</f>
        <v>2355671.4926152374</v>
      </c>
      <c r="P29" s="95">
        <f>+'Therm $ (Billing)'!M6</f>
        <v>2276206.1934897499</v>
      </c>
      <c r="Q29" s="104">
        <f t="shared" si="62"/>
        <v>28827695.551211666</v>
      </c>
      <c r="R29" s="95">
        <f>+'Therm $ (Billing)'!O6</f>
        <v>2461430.740618974</v>
      </c>
      <c r="S29" s="95">
        <f>+'Therm $ (Billing)'!P6</f>
        <v>2400822.6832754822</v>
      </c>
      <c r="T29" s="95">
        <f>+'Therm $ (Billing)'!Q6</f>
        <v>2477579.1926100003</v>
      </c>
      <c r="U29" s="95">
        <f>+'Therm $ (Billing)'!R6</f>
        <v>2548364.2536845002</v>
      </c>
      <c r="V29" s="95">
        <f>+'Therm $ (Billing)'!S6</f>
        <v>2567071.3456250001</v>
      </c>
      <c r="W29" s="95">
        <f>+'Therm $ (Billing)'!T6</f>
        <v>2406697.7892694999</v>
      </c>
      <c r="X29" s="95">
        <f>+'Therm $ (Billing)'!U6</f>
        <v>2300065.5392672503</v>
      </c>
      <c r="Y29" s="95">
        <f>+'Therm $ (Billing)'!V6</f>
        <v>2254583.1716140001</v>
      </c>
      <c r="Z29" s="95">
        <f>+'Therm $ (Billing)'!W6</f>
        <v>2260412.4621158564</v>
      </c>
      <c r="AA29" s="95">
        <f>+'Therm $ (Billing)'!X6</f>
        <v>2322594.6870261165</v>
      </c>
      <c r="AB29" s="95">
        <f>+'Therm $ (Billing)'!Y6</f>
        <v>2268829.4926152374</v>
      </c>
      <c r="AC29" s="95">
        <f>+'Therm $ (Billing)'!Z6</f>
        <v>2152199.1934897499</v>
      </c>
      <c r="AD29" s="104">
        <f t="shared" si="63"/>
        <v>28420650.551211666</v>
      </c>
      <c r="AE29" s="95">
        <f>+'Therm $ (Billing)'!AB6</f>
        <v>28420650.551211666</v>
      </c>
      <c r="AF29" s="95">
        <f>+'Therm $ (Billing)'!AC6</f>
        <v>28420650.551211666</v>
      </c>
      <c r="AG29" s="95">
        <f>+'Therm $ (Billing)'!AD6</f>
        <v>28420650.551211666</v>
      </c>
      <c r="AH29" s="95">
        <f>+'Therm $ (Billing)'!AE6</f>
        <v>28420650.551211666</v>
      </c>
      <c r="AI29" s="95">
        <f>+'Therm $ (Billing)'!AF6</f>
        <v>28420650.551211666</v>
      </c>
      <c r="AJ29" s="95">
        <f>+'Therm $ (Billing)'!AG6</f>
        <v>28420650.551211666</v>
      </c>
      <c r="AK29" s="95">
        <f>+'Therm $ (Billing)'!AH6</f>
        <v>28420650.551211666</v>
      </c>
      <c r="AL29" s="95">
        <f>+'Therm $ (Billing)'!AI6</f>
        <v>28420650.551211666</v>
      </c>
      <c r="AM29" s="95">
        <f>+'Therm $ (Billing)'!AJ6</f>
        <v>0</v>
      </c>
      <c r="AN29" s="86"/>
      <c r="AO29" s="86"/>
      <c r="AP29" s="86">
        <f t="shared" si="67"/>
        <v>-1.4119928499900181E-2</v>
      </c>
      <c r="AQ29" s="86">
        <f t="shared" si="68"/>
        <v>0</v>
      </c>
      <c r="AR29" s="86">
        <f t="shared" si="69"/>
        <v>0</v>
      </c>
      <c r="AS29" s="86">
        <f t="shared" si="70"/>
        <v>0</v>
      </c>
      <c r="AT29" s="86">
        <f t="shared" si="71"/>
        <v>0</v>
      </c>
      <c r="AU29" s="86">
        <f t="shared" si="72"/>
        <v>0</v>
      </c>
      <c r="AV29" s="86">
        <f t="shared" si="73"/>
        <v>0</v>
      </c>
      <c r="AW29" s="86">
        <f t="shared" si="65"/>
        <v>0</v>
      </c>
      <c r="AX29" s="86">
        <f t="shared" si="65"/>
        <v>0</v>
      </c>
      <c r="AY29" s="86">
        <f t="shared" si="65"/>
        <v>-1</v>
      </c>
      <c r="AZ29" s="104">
        <v>0</v>
      </c>
      <c r="BA29" s="96">
        <f t="shared" si="50"/>
        <v>28827695.551211666</v>
      </c>
    </row>
    <row r="30" spans="1:1024 1028:2048 2052:3072 3076:4096 4100:5120 5124:6144 6148:7168 7172:8192 8196:9216 9220:10240 10244:11264 11268:12288 12292:13312 13316:14336 14340:15360 15364:16360" x14ac:dyDescent="0.2">
      <c r="B30" s="78" t="s">
        <v>4</v>
      </c>
      <c r="D30" s="101"/>
      <c r="E30" s="97">
        <f>+'Therm $ (Billing)'!B7</f>
        <v>326704</v>
      </c>
      <c r="F30" s="97">
        <f>+'Therm $ (Billing)'!C7</f>
        <v>319751</v>
      </c>
      <c r="G30" s="97">
        <f>+'Therm $ (Billing)'!D7</f>
        <v>326704</v>
      </c>
      <c r="H30" s="97">
        <f>+'Therm $ (Billing)'!E7</f>
        <v>324386</v>
      </c>
      <c r="I30" s="97">
        <f>+'Therm $ (Billing)'!F7</f>
        <v>326704</v>
      </c>
      <c r="J30" s="97">
        <f>+'Therm $ (Billing)'!G7</f>
        <v>324386</v>
      </c>
      <c r="K30" s="97">
        <f>+'Therm $ (Billing)'!H7</f>
        <v>326704</v>
      </c>
      <c r="L30" s="97">
        <f>+'Therm $ (Billing)'!I7</f>
        <v>326704</v>
      </c>
      <c r="M30" s="97">
        <f>+'Therm $ (Billing)'!J7</f>
        <v>324386</v>
      </c>
      <c r="N30" s="97">
        <f>+'Therm $ (Billing)'!K7</f>
        <v>326704</v>
      </c>
      <c r="O30" s="97">
        <f>+'Therm $ (Billing)'!L7</f>
        <v>324386</v>
      </c>
      <c r="P30" s="97">
        <f>+'Therm $ (Billing)'!M7</f>
        <v>326704</v>
      </c>
      <c r="Q30" s="137">
        <f t="shared" si="62"/>
        <v>3904223</v>
      </c>
      <c r="R30" s="97">
        <f>+'Therm $ (Billing)'!O7</f>
        <v>209199.11593164632</v>
      </c>
      <c r="S30" s="97">
        <f>+'Therm $ (Billing)'!P7</f>
        <v>204746.88561590872</v>
      </c>
      <c r="T30" s="97">
        <f>+'Therm $ (Billing)'!Q7</f>
        <v>209199.11593164632</v>
      </c>
      <c r="U30" s="97">
        <f>+'Therm $ (Billing)'!R7</f>
        <v>207714.82571564175</v>
      </c>
      <c r="V30" s="97">
        <f>+'Therm $ (Billing)'!S7</f>
        <v>209199.11593164632</v>
      </c>
      <c r="W30" s="97">
        <f>+'Therm $ (Billing)'!T7</f>
        <v>207714.82571564175</v>
      </c>
      <c r="X30" s="97">
        <f>+'Therm $ (Billing)'!U7</f>
        <v>209199.11593164632</v>
      </c>
      <c r="Y30" s="97">
        <f>+'Therm $ (Billing)'!V7</f>
        <v>209199.11593164632</v>
      </c>
      <c r="Z30" s="97">
        <f>+'Therm $ (Billing)'!W7</f>
        <v>207714.82571564175</v>
      </c>
      <c r="AA30" s="97">
        <f>+'Therm $ (Billing)'!X7</f>
        <v>209199.11593164632</v>
      </c>
      <c r="AB30" s="97">
        <f>+'Therm $ (Billing)'!Y7</f>
        <v>207714.82571564175</v>
      </c>
      <c r="AC30" s="97">
        <f>+'Therm $ (Billing)'!Z7</f>
        <v>209199.11593164632</v>
      </c>
      <c r="AD30" s="137">
        <f t="shared" si="63"/>
        <v>2500000.0000000005</v>
      </c>
      <c r="AE30" s="97">
        <f>+'Therm $ (Billing)'!AB7</f>
        <v>2500000.0000000005</v>
      </c>
      <c r="AF30" s="97">
        <f>+'Therm $ (Billing)'!AC7</f>
        <v>2500000.0000000005</v>
      </c>
      <c r="AG30" s="97">
        <f>+'Therm $ (Billing)'!AD7</f>
        <v>2500000.0000000005</v>
      </c>
      <c r="AH30" s="97">
        <f>+'Therm $ (Billing)'!AE7</f>
        <v>2500000.0000000005</v>
      </c>
      <c r="AI30" s="97">
        <f>+'Therm $ (Billing)'!AF7</f>
        <v>2500000.0000000005</v>
      </c>
      <c r="AJ30" s="97">
        <f>+'Therm $ (Billing)'!AG7</f>
        <v>2500000.0000000005</v>
      </c>
      <c r="AK30" s="97">
        <f>+'Therm $ (Billing)'!AH7</f>
        <v>2500000.0000000005</v>
      </c>
      <c r="AL30" s="97">
        <f>+'Therm $ (Billing)'!AI7</f>
        <v>2500000.0000000005</v>
      </c>
      <c r="AM30" s="97">
        <f>+'Therm $ (Billing)'!AJ7</f>
        <v>2500000.0000000005</v>
      </c>
      <c r="AN30" s="86"/>
      <c r="AO30" s="86">
        <f t="shared" si="66"/>
        <v>1.6011833019983928</v>
      </c>
      <c r="AP30" s="86">
        <f t="shared" si="67"/>
        <v>-0.35966772389794321</v>
      </c>
      <c r="AQ30" s="86">
        <f t="shared" si="68"/>
        <v>0</v>
      </c>
      <c r="AR30" s="86">
        <f t="shared" si="69"/>
        <v>0</v>
      </c>
      <c r="AS30" s="86">
        <f t="shared" si="70"/>
        <v>0</v>
      </c>
      <c r="AT30" s="86">
        <f t="shared" si="71"/>
        <v>0</v>
      </c>
      <c r="AU30" s="86">
        <f t="shared" si="72"/>
        <v>0</v>
      </c>
      <c r="AV30" s="86">
        <f t="shared" si="73"/>
        <v>0</v>
      </c>
      <c r="AW30" s="86">
        <f t="shared" si="65"/>
        <v>0</v>
      </c>
      <c r="AX30" s="86">
        <f t="shared" si="65"/>
        <v>0</v>
      </c>
      <c r="AY30" s="86">
        <f t="shared" si="65"/>
        <v>0</v>
      </c>
      <c r="AZ30" s="137">
        <v>1500941.1282167351</v>
      </c>
      <c r="BA30" s="96">
        <f t="shared" si="50"/>
        <v>2403281.8717832649</v>
      </c>
    </row>
    <row r="31" spans="1:1024 1028:2048 2052:3072 3076:4096 4100:5120 5124:6144 6148:7168 7172:8192 8196:9216 9220:10240 10244:11264 11268:12288 12292:13312 13316:14336 14340:15360 15364:16360" x14ac:dyDescent="0.2">
      <c r="D31" s="101"/>
      <c r="E31" s="99">
        <f>SUM(E26:E30)</f>
        <v>18917553.417325594</v>
      </c>
      <c r="F31" s="99">
        <f>SUM(F26:F30)</f>
        <v>18247149.651284467</v>
      </c>
      <c r="G31" s="99">
        <f>SUM(G26:G30)</f>
        <v>17819199.123077329</v>
      </c>
      <c r="H31" s="99">
        <f t="shared" ref="H31:P31" si="74">SUM(H26:H30)</f>
        <v>16433178.969327049</v>
      </c>
      <c r="I31" s="99">
        <f t="shared" si="74"/>
        <v>15068629.0209672</v>
      </c>
      <c r="J31" s="99">
        <f t="shared" si="74"/>
        <v>14318438.58536966</v>
      </c>
      <c r="K31" s="99">
        <f t="shared" si="74"/>
        <v>13635934.640232138</v>
      </c>
      <c r="L31" s="99">
        <f t="shared" si="74"/>
        <v>13294957.750879485</v>
      </c>
      <c r="M31" s="99">
        <f t="shared" si="74"/>
        <v>13769663.736083383</v>
      </c>
      <c r="N31" s="99">
        <f t="shared" si="74"/>
        <v>13686114.146128453</v>
      </c>
      <c r="O31" s="99">
        <f t="shared" si="74"/>
        <v>15095470.479198424</v>
      </c>
      <c r="P31" s="99">
        <f t="shared" si="74"/>
        <v>17720819.263234053</v>
      </c>
      <c r="Q31" s="99">
        <f t="shared" si="62"/>
        <v>188007108.78310722</v>
      </c>
      <c r="R31" s="99">
        <f>SUM(R26:R30)</f>
        <v>19478253.88271255</v>
      </c>
      <c r="S31" s="99">
        <f>SUM(S26:S30)</f>
        <v>18786371.2106051</v>
      </c>
      <c r="T31" s="99">
        <f>SUM(T26:T30)</f>
        <v>18221416.764348827</v>
      </c>
      <c r="U31" s="99">
        <f t="shared" ref="U31:AC31" si="75">SUM(U26:U30)</f>
        <v>16789627.392528709</v>
      </c>
      <c r="V31" s="99">
        <f t="shared" si="75"/>
        <v>15336622.424844943</v>
      </c>
      <c r="W31" s="99">
        <f t="shared" si="75"/>
        <v>14477288.081071161</v>
      </c>
      <c r="X31" s="99">
        <f t="shared" si="75"/>
        <v>13749830.933812315</v>
      </c>
      <c r="Y31" s="99">
        <f t="shared" si="75"/>
        <v>13394444.097958498</v>
      </c>
      <c r="Z31" s="99">
        <f t="shared" si="75"/>
        <v>13875880.39747409</v>
      </c>
      <c r="AA31" s="99">
        <f t="shared" si="75"/>
        <v>13793721.400157072</v>
      </c>
      <c r="AB31" s="99">
        <f t="shared" si="75"/>
        <v>15222064.8606728</v>
      </c>
      <c r="AC31" s="99">
        <f t="shared" si="75"/>
        <v>17868540.518229499</v>
      </c>
      <c r="AD31" s="99">
        <f t="shared" si="63"/>
        <v>190994061.96441555</v>
      </c>
      <c r="AE31" s="99">
        <f t="shared" ref="AE31:AJ31" si="76">SUM(AE26:AE30)</f>
        <v>193898958.96800369</v>
      </c>
      <c r="AF31" s="99">
        <f t="shared" si="76"/>
        <v>196447724.1990782</v>
      </c>
      <c r="AG31" s="99">
        <f t="shared" si="76"/>
        <v>198722524.25961584</v>
      </c>
      <c r="AH31" s="99" t="e">
        <f t="shared" si="76"/>
        <v>#DIV/0!</v>
      </c>
      <c r="AI31" s="99" t="e">
        <f t="shared" si="76"/>
        <v>#DIV/0!</v>
      </c>
      <c r="AJ31" s="99" t="e">
        <f t="shared" si="76"/>
        <v>#DIV/0!</v>
      </c>
      <c r="AK31" s="99" t="e">
        <f t="shared" ref="AK31:AM31" si="77">SUM(AK26:AK30)</f>
        <v>#DIV/0!</v>
      </c>
      <c r="AL31" s="99" t="e">
        <f t="shared" si="77"/>
        <v>#DIV/0!</v>
      </c>
      <c r="AM31" s="99" t="e">
        <f t="shared" si="77"/>
        <v>#DIV/0!</v>
      </c>
      <c r="AN31" s="86"/>
      <c r="AO31" s="86">
        <f t="shared" si="66"/>
        <v>0.53930055941212651</v>
      </c>
      <c r="AP31" s="86">
        <f t="shared" si="67"/>
        <v>1.588744808981768E-2</v>
      </c>
      <c r="AQ31" s="86">
        <f t="shared" si="68"/>
        <v>1.5209357682174129E-2</v>
      </c>
      <c r="AR31" s="86">
        <f t="shared" si="69"/>
        <v>1.3144811321524896E-2</v>
      </c>
      <c r="AS31" s="86">
        <f t="shared" si="70"/>
        <v>1.1579671232191835E-2</v>
      </c>
      <c r="AT31" s="86" t="e">
        <f t="shared" si="71"/>
        <v>#DIV/0!</v>
      </c>
      <c r="AU31" s="86" t="e">
        <f t="shared" si="72"/>
        <v>#DIV/0!</v>
      </c>
      <c r="AV31" s="86" t="e">
        <f t="shared" si="73"/>
        <v>#DIV/0!</v>
      </c>
      <c r="AW31" s="86" t="e">
        <f t="shared" si="65"/>
        <v>#DIV/0!</v>
      </c>
      <c r="AX31" s="86" t="e">
        <f t="shared" si="65"/>
        <v>#DIV/0!</v>
      </c>
      <c r="AY31" s="86" t="e">
        <f t="shared" si="65"/>
        <v>#DIV/0!</v>
      </c>
      <c r="AZ31" s="104">
        <f>SUM(AZ26:AZ30)</f>
        <v>122138011.0814154</v>
      </c>
      <c r="BA31" s="96">
        <f t="shared" si="50"/>
        <v>65869097.701691821</v>
      </c>
      <c r="BD31" s="87"/>
      <c r="BH31" s="87"/>
      <c r="BL31" s="87"/>
      <c r="BP31" s="87"/>
      <c r="BT31" s="87"/>
      <c r="BX31" s="87"/>
      <c r="CB31" s="87"/>
      <c r="CF31" s="87"/>
      <c r="CJ31" s="87"/>
      <c r="CN31" s="87"/>
      <c r="CR31" s="87"/>
      <c r="CV31" s="87"/>
      <c r="CZ31" s="87"/>
      <c r="DD31" s="87"/>
      <c r="DH31" s="87"/>
      <c r="DL31" s="87"/>
      <c r="DP31" s="87"/>
      <c r="DT31" s="87"/>
      <c r="DX31" s="87"/>
      <c r="EB31" s="87"/>
      <c r="EF31" s="87"/>
      <c r="EJ31" s="87"/>
      <c r="EN31" s="87"/>
      <c r="ER31" s="87"/>
      <c r="EV31" s="87"/>
      <c r="EZ31" s="87"/>
      <c r="FD31" s="87"/>
      <c r="FH31" s="87"/>
      <c r="FL31" s="87"/>
      <c r="FP31" s="87"/>
      <c r="FT31" s="87"/>
      <c r="FX31" s="87"/>
      <c r="GB31" s="87"/>
      <c r="GF31" s="87"/>
      <c r="GJ31" s="87"/>
      <c r="GN31" s="87"/>
      <c r="GR31" s="87"/>
      <c r="GV31" s="87"/>
      <c r="GZ31" s="87"/>
      <c r="HD31" s="87"/>
      <c r="HH31" s="87"/>
      <c r="HL31" s="87"/>
      <c r="HP31" s="87"/>
      <c r="HT31" s="87"/>
      <c r="HX31" s="87"/>
      <c r="IB31" s="87"/>
      <c r="IF31" s="87"/>
      <c r="IJ31" s="87"/>
      <c r="IN31" s="87"/>
      <c r="IR31" s="87"/>
      <c r="IV31" s="87"/>
      <c r="IZ31" s="87"/>
      <c r="JD31" s="87"/>
      <c r="JH31" s="87"/>
      <c r="JL31" s="87"/>
      <c r="JP31" s="87"/>
      <c r="JT31" s="87"/>
      <c r="JX31" s="87"/>
      <c r="KB31" s="87"/>
      <c r="KF31" s="87"/>
      <c r="KJ31" s="87"/>
      <c r="KN31" s="87"/>
      <c r="KR31" s="87"/>
      <c r="KV31" s="87"/>
      <c r="KZ31" s="87"/>
      <c r="LD31" s="87"/>
      <c r="LH31" s="87"/>
      <c r="LL31" s="87"/>
      <c r="LP31" s="87"/>
      <c r="LT31" s="87"/>
      <c r="LX31" s="87"/>
      <c r="MB31" s="87"/>
      <c r="MF31" s="87"/>
      <c r="MJ31" s="87"/>
      <c r="MN31" s="87"/>
      <c r="MR31" s="87"/>
      <c r="MV31" s="87"/>
      <c r="MZ31" s="87"/>
      <c r="ND31" s="87"/>
      <c r="NH31" s="87"/>
      <c r="NL31" s="87"/>
      <c r="NP31" s="87"/>
      <c r="NT31" s="87"/>
      <c r="NX31" s="87"/>
      <c r="OB31" s="87"/>
      <c r="OF31" s="87"/>
      <c r="OJ31" s="87"/>
      <c r="ON31" s="87"/>
      <c r="OR31" s="87"/>
      <c r="OV31" s="87"/>
      <c r="OZ31" s="87"/>
      <c r="PD31" s="87"/>
      <c r="PH31" s="87"/>
      <c r="PL31" s="87"/>
      <c r="PP31" s="87"/>
      <c r="PT31" s="87"/>
      <c r="PX31" s="87"/>
      <c r="QB31" s="87"/>
      <c r="QF31" s="87"/>
      <c r="QJ31" s="87"/>
      <c r="QN31" s="87"/>
      <c r="QR31" s="87"/>
      <c r="QV31" s="87"/>
      <c r="QZ31" s="87"/>
      <c r="RD31" s="87"/>
      <c r="RH31" s="87"/>
      <c r="RL31" s="87"/>
      <c r="RP31" s="87"/>
      <c r="RT31" s="87"/>
      <c r="RX31" s="87"/>
      <c r="SB31" s="87"/>
      <c r="SF31" s="87"/>
      <c r="SJ31" s="87"/>
      <c r="SN31" s="87"/>
      <c r="SR31" s="87"/>
      <c r="SV31" s="87"/>
      <c r="SZ31" s="87"/>
      <c r="TD31" s="87"/>
      <c r="TH31" s="87"/>
      <c r="TL31" s="87"/>
      <c r="TP31" s="87"/>
      <c r="TT31" s="87"/>
      <c r="TX31" s="87"/>
      <c r="UB31" s="87"/>
      <c r="UF31" s="87"/>
      <c r="UJ31" s="87"/>
      <c r="UN31" s="87"/>
      <c r="UR31" s="87"/>
      <c r="UV31" s="87"/>
      <c r="UZ31" s="87"/>
      <c r="VD31" s="87"/>
      <c r="VH31" s="87"/>
      <c r="VL31" s="87"/>
      <c r="VP31" s="87"/>
      <c r="VT31" s="87"/>
      <c r="VX31" s="87"/>
      <c r="WB31" s="87"/>
      <c r="WF31" s="87"/>
      <c r="WJ31" s="87"/>
      <c r="WN31" s="87"/>
      <c r="WR31" s="87"/>
      <c r="WV31" s="87"/>
      <c r="WZ31" s="87"/>
      <c r="XD31" s="87"/>
      <c r="XH31" s="87"/>
      <c r="XL31" s="87"/>
      <c r="XP31" s="87"/>
      <c r="XT31" s="87"/>
      <c r="XX31" s="87"/>
      <c r="YB31" s="87"/>
      <c r="YF31" s="87"/>
      <c r="YJ31" s="87"/>
      <c r="YN31" s="87"/>
      <c r="YR31" s="87"/>
      <c r="YV31" s="87"/>
      <c r="YZ31" s="87"/>
      <c r="ZD31" s="87"/>
      <c r="ZH31" s="87"/>
      <c r="ZL31" s="87"/>
      <c r="ZP31" s="87"/>
      <c r="ZT31" s="87"/>
      <c r="ZX31" s="87"/>
      <c r="AAB31" s="87"/>
      <c r="AAF31" s="87"/>
      <c r="AAJ31" s="87"/>
      <c r="AAN31" s="87"/>
      <c r="AAR31" s="87"/>
      <c r="AAV31" s="87"/>
      <c r="AAZ31" s="87"/>
      <c r="ABD31" s="87"/>
      <c r="ABH31" s="87"/>
      <c r="ABL31" s="87"/>
      <c r="ABP31" s="87"/>
      <c r="ABT31" s="87"/>
      <c r="ABX31" s="87"/>
      <c r="ACB31" s="87"/>
      <c r="ACF31" s="87"/>
      <c r="ACJ31" s="87"/>
      <c r="ACN31" s="87"/>
      <c r="ACR31" s="87"/>
      <c r="ACV31" s="87"/>
      <c r="ACZ31" s="87"/>
      <c r="ADD31" s="87"/>
      <c r="ADH31" s="87"/>
      <c r="ADL31" s="87"/>
      <c r="ADP31" s="87"/>
      <c r="ADT31" s="87"/>
      <c r="ADX31" s="87"/>
      <c r="AEB31" s="87"/>
      <c r="AEF31" s="87"/>
      <c r="AEJ31" s="87"/>
      <c r="AEN31" s="87"/>
      <c r="AER31" s="87"/>
      <c r="AEV31" s="87"/>
      <c r="AEZ31" s="87"/>
      <c r="AFD31" s="87"/>
      <c r="AFH31" s="87"/>
      <c r="AFL31" s="87"/>
      <c r="AFP31" s="87"/>
      <c r="AFT31" s="87"/>
      <c r="AFX31" s="87"/>
      <c r="AGB31" s="87"/>
      <c r="AGF31" s="87"/>
      <c r="AGJ31" s="87"/>
      <c r="AGN31" s="87"/>
      <c r="AGR31" s="87"/>
      <c r="AGV31" s="87"/>
      <c r="AGZ31" s="87"/>
      <c r="AHD31" s="87"/>
      <c r="AHH31" s="87"/>
      <c r="AHL31" s="87"/>
      <c r="AHP31" s="87"/>
      <c r="AHT31" s="87"/>
      <c r="AHX31" s="87"/>
      <c r="AIB31" s="87"/>
      <c r="AIF31" s="87"/>
      <c r="AIJ31" s="87"/>
      <c r="AIN31" s="87"/>
      <c r="AIR31" s="87"/>
      <c r="AIV31" s="87"/>
      <c r="AIZ31" s="87"/>
      <c r="AJD31" s="87"/>
      <c r="AJH31" s="87"/>
      <c r="AJL31" s="87"/>
      <c r="AJP31" s="87"/>
      <c r="AJT31" s="87"/>
      <c r="AJX31" s="87"/>
      <c r="AKB31" s="87"/>
      <c r="AKF31" s="87"/>
      <c r="AKJ31" s="87"/>
      <c r="AKN31" s="87"/>
      <c r="AKR31" s="87"/>
      <c r="AKV31" s="87"/>
      <c r="AKZ31" s="87"/>
      <c r="ALD31" s="87"/>
      <c r="ALH31" s="87"/>
      <c r="ALL31" s="87"/>
      <c r="ALP31" s="87"/>
      <c r="ALT31" s="87"/>
      <c r="ALX31" s="87"/>
      <c r="AMB31" s="87"/>
      <c r="AMF31" s="87"/>
      <c r="AMJ31" s="87"/>
      <c r="AMN31" s="87"/>
      <c r="AMR31" s="87"/>
      <c r="AMV31" s="87"/>
      <c r="AMZ31" s="87"/>
      <c r="AND31" s="87"/>
      <c r="ANH31" s="87"/>
      <c r="ANL31" s="87"/>
      <c r="ANP31" s="87"/>
      <c r="ANT31" s="87"/>
      <c r="ANX31" s="87"/>
      <c r="AOB31" s="87"/>
      <c r="AOF31" s="87"/>
      <c r="AOJ31" s="87"/>
      <c r="AON31" s="87"/>
      <c r="AOR31" s="87"/>
      <c r="AOV31" s="87"/>
      <c r="AOZ31" s="87"/>
      <c r="APD31" s="87"/>
      <c r="APH31" s="87"/>
      <c r="APL31" s="87"/>
      <c r="APP31" s="87"/>
      <c r="APT31" s="87"/>
      <c r="APX31" s="87"/>
      <c r="AQB31" s="87"/>
      <c r="AQF31" s="87"/>
      <c r="AQJ31" s="87"/>
      <c r="AQN31" s="87"/>
      <c r="AQR31" s="87"/>
      <c r="AQV31" s="87"/>
      <c r="AQZ31" s="87"/>
      <c r="ARD31" s="87"/>
      <c r="ARH31" s="87"/>
      <c r="ARL31" s="87"/>
      <c r="ARP31" s="87"/>
      <c r="ART31" s="87"/>
      <c r="ARX31" s="87"/>
      <c r="ASB31" s="87"/>
      <c r="ASF31" s="87"/>
      <c r="ASJ31" s="87"/>
      <c r="ASN31" s="87"/>
      <c r="ASR31" s="87"/>
      <c r="ASV31" s="87"/>
      <c r="ASZ31" s="87"/>
      <c r="ATD31" s="87"/>
      <c r="ATH31" s="87"/>
      <c r="ATL31" s="87"/>
      <c r="ATP31" s="87"/>
      <c r="ATT31" s="87"/>
      <c r="ATX31" s="87"/>
      <c r="AUB31" s="87"/>
      <c r="AUF31" s="87"/>
      <c r="AUJ31" s="87"/>
      <c r="AUN31" s="87"/>
      <c r="AUR31" s="87"/>
      <c r="AUV31" s="87"/>
      <c r="AUZ31" s="87"/>
      <c r="AVD31" s="87"/>
      <c r="AVH31" s="87"/>
      <c r="AVL31" s="87"/>
      <c r="AVP31" s="87"/>
      <c r="AVT31" s="87"/>
      <c r="AVX31" s="87"/>
      <c r="AWB31" s="87"/>
      <c r="AWF31" s="87"/>
      <c r="AWJ31" s="87"/>
      <c r="AWN31" s="87"/>
      <c r="AWR31" s="87"/>
      <c r="AWV31" s="87"/>
      <c r="AWZ31" s="87"/>
      <c r="AXD31" s="87"/>
      <c r="AXH31" s="87"/>
      <c r="AXL31" s="87"/>
      <c r="AXP31" s="87"/>
      <c r="AXT31" s="87"/>
      <c r="AXX31" s="87"/>
      <c r="AYB31" s="87"/>
      <c r="AYF31" s="87"/>
      <c r="AYJ31" s="87"/>
      <c r="AYN31" s="87"/>
      <c r="AYR31" s="87"/>
      <c r="AYV31" s="87"/>
      <c r="AYZ31" s="87"/>
      <c r="AZD31" s="87"/>
      <c r="AZH31" s="87"/>
      <c r="AZL31" s="87"/>
      <c r="AZP31" s="87"/>
      <c r="AZT31" s="87"/>
      <c r="AZX31" s="87"/>
      <c r="BAB31" s="87"/>
      <c r="BAF31" s="87"/>
      <c r="BAJ31" s="87"/>
      <c r="BAN31" s="87"/>
      <c r="BAR31" s="87"/>
      <c r="BAV31" s="87"/>
      <c r="BAZ31" s="87"/>
      <c r="BBD31" s="87"/>
      <c r="BBH31" s="87"/>
      <c r="BBL31" s="87"/>
      <c r="BBP31" s="87"/>
      <c r="BBT31" s="87"/>
      <c r="BBX31" s="87"/>
      <c r="BCB31" s="87"/>
      <c r="BCF31" s="87"/>
      <c r="BCJ31" s="87"/>
      <c r="BCN31" s="87"/>
      <c r="BCR31" s="87"/>
      <c r="BCV31" s="87"/>
      <c r="BCZ31" s="87"/>
      <c r="BDD31" s="87"/>
      <c r="BDH31" s="87"/>
      <c r="BDL31" s="87"/>
      <c r="BDP31" s="87"/>
      <c r="BDT31" s="87"/>
      <c r="BDX31" s="87"/>
      <c r="BEB31" s="87"/>
      <c r="BEF31" s="87"/>
      <c r="BEJ31" s="87"/>
      <c r="BEN31" s="87"/>
      <c r="BER31" s="87"/>
      <c r="BEV31" s="87"/>
      <c r="BEZ31" s="87"/>
      <c r="BFD31" s="87"/>
      <c r="BFH31" s="87"/>
      <c r="BFL31" s="87"/>
      <c r="BFP31" s="87"/>
      <c r="BFT31" s="87"/>
      <c r="BFX31" s="87"/>
      <c r="BGB31" s="87"/>
      <c r="BGF31" s="87"/>
      <c r="BGJ31" s="87"/>
      <c r="BGN31" s="87"/>
      <c r="BGR31" s="87"/>
      <c r="BGV31" s="87"/>
      <c r="BGZ31" s="87"/>
      <c r="BHD31" s="87"/>
      <c r="BHH31" s="87"/>
      <c r="BHL31" s="87"/>
      <c r="BHP31" s="87"/>
      <c r="BHT31" s="87"/>
      <c r="BHX31" s="87"/>
      <c r="BIB31" s="87"/>
      <c r="BIF31" s="87"/>
      <c r="BIJ31" s="87"/>
      <c r="BIN31" s="87"/>
      <c r="BIR31" s="87"/>
      <c r="BIV31" s="87"/>
      <c r="BIZ31" s="87"/>
      <c r="BJD31" s="87"/>
      <c r="BJH31" s="87"/>
      <c r="BJL31" s="87"/>
      <c r="BJP31" s="87"/>
      <c r="BJT31" s="87"/>
      <c r="BJX31" s="87"/>
      <c r="BKB31" s="87"/>
      <c r="BKF31" s="87"/>
      <c r="BKJ31" s="87"/>
      <c r="BKN31" s="87"/>
      <c r="BKR31" s="87"/>
      <c r="BKV31" s="87"/>
      <c r="BKZ31" s="87"/>
      <c r="BLD31" s="87"/>
      <c r="BLH31" s="87"/>
      <c r="BLL31" s="87"/>
      <c r="BLP31" s="87"/>
      <c r="BLT31" s="87"/>
      <c r="BLX31" s="87"/>
      <c r="BMB31" s="87"/>
      <c r="BMF31" s="87"/>
      <c r="BMJ31" s="87"/>
      <c r="BMN31" s="87"/>
      <c r="BMR31" s="87"/>
      <c r="BMV31" s="87"/>
      <c r="BMZ31" s="87"/>
      <c r="BND31" s="87"/>
      <c r="BNH31" s="87"/>
      <c r="BNL31" s="87"/>
      <c r="BNP31" s="87"/>
      <c r="BNT31" s="87"/>
      <c r="BNX31" s="87"/>
      <c r="BOB31" s="87"/>
      <c r="BOF31" s="87"/>
      <c r="BOJ31" s="87"/>
      <c r="BON31" s="87"/>
      <c r="BOR31" s="87"/>
      <c r="BOV31" s="87"/>
      <c r="BOZ31" s="87"/>
      <c r="BPD31" s="87"/>
      <c r="BPH31" s="87"/>
      <c r="BPL31" s="87"/>
      <c r="BPP31" s="87"/>
      <c r="BPT31" s="87"/>
      <c r="BPX31" s="87"/>
      <c r="BQB31" s="87"/>
      <c r="BQF31" s="87"/>
      <c r="BQJ31" s="87"/>
      <c r="BQN31" s="87"/>
      <c r="BQR31" s="87"/>
      <c r="BQV31" s="87"/>
      <c r="BQZ31" s="87"/>
      <c r="BRD31" s="87"/>
      <c r="BRH31" s="87"/>
      <c r="BRL31" s="87"/>
      <c r="BRP31" s="87"/>
      <c r="BRT31" s="87"/>
      <c r="BRX31" s="87"/>
      <c r="BSB31" s="87"/>
      <c r="BSF31" s="87"/>
      <c r="BSJ31" s="87"/>
      <c r="BSN31" s="87"/>
      <c r="BSR31" s="87"/>
      <c r="BSV31" s="87"/>
      <c r="BSZ31" s="87"/>
      <c r="BTD31" s="87"/>
      <c r="BTH31" s="87"/>
      <c r="BTL31" s="87"/>
      <c r="BTP31" s="87"/>
      <c r="BTT31" s="87"/>
      <c r="BTX31" s="87"/>
      <c r="BUB31" s="87"/>
      <c r="BUF31" s="87"/>
      <c r="BUJ31" s="87"/>
      <c r="BUN31" s="87"/>
      <c r="BUR31" s="87"/>
      <c r="BUV31" s="87"/>
      <c r="BUZ31" s="87"/>
      <c r="BVD31" s="87"/>
      <c r="BVH31" s="87"/>
      <c r="BVL31" s="87"/>
      <c r="BVP31" s="87"/>
      <c r="BVT31" s="87"/>
      <c r="BVX31" s="87"/>
      <c r="BWB31" s="87"/>
      <c r="BWF31" s="87"/>
      <c r="BWJ31" s="87"/>
      <c r="BWN31" s="87"/>
      <c r="BWR31" s="87"/>
      <c r="BWV31" s="87"/>
      <c r="BWZ31" s="87"/>
      <c r="BXD31" s="87"/>
      <c r="BXH31" s="87"/>
      <c r="BXL31" s="87"/>
      <c r="BXP31" s="87"/>
      <c r="BXT31" s="87"/>
      <c r="BXX31" s="87"/>
      <c r="BYB31" s="87"/>
      <c r="BYF31" s="87"/>
      <c r="BYJ31" s="87"/>
      <c r="BYN31" s="87"/>
      <c r="BYR31" s="87"/>
      <c r="BYV31" s="87"/>
      <c r="BYZ31" s="87"/>
      <c r="BZD31" s="87"/>
      <c r="BZH31" s="87"/>
      <c r="BZL31" s="87"/>
      <c r="BZP31" s="87"/>
      <c r="BZT31" s="87"/>
      <c r="BZX31" s="87"/>
      <c r="CAB31" s="87"/>
      <c r="CAF31" s="87"/>
      <c r="CAJ31" s="87"/>
      <c r="CAN31" s="87"/>
      <c r="CAR31" s="87"/>
      <c r="CAV31" s="87"/>
      <c r="CAZ31" s="87"/>
      <c r="CBD31" s="87"/>
      <c r="CBH31" s="87"/>
      <c r="CBL31" s="87"/>
      <c r="CBP31" s="87"/>
      <c r="CBT31" s="87"/>
      <c r="CBX31" s="87"/>
      <c r="CCB31" s="87"/>
      <c r="CCF31" s="87"/>
      <c r="CCJ31" s="87"/>
      <c r="CCN31" s="87"/>
      <c r="CCR31" s="87"/>
      <c r="CCV31" s="87"/>
      <c r="CCZ31" s="87"/>
      <c r="CDD31" s="87"/>
      <c r="CDH31" s="87"/>
      <c r="CDL31" s="87"/>
      <c r="CDP31" s="87"/>
      <c r="CDT31" s="87"/>
      <c r="CDX31" s="87"/>
      <c r="CEB31" s="87"/>
      <c r="CEF31" s="87"/>
      <c r="CEJ31" s="87"/>
      <c r="CEN31" s="87"/>
      <c r="CER31" s="87"/>
      <c r="CEV31" s="87"/>
      <c r="CEZ31" s="87"/>
      <c r="CFD31" s="87"/>
      <c r="CFH31" s="87"/>
      <c r="CFL31" s="87"/>
      <c r="CFP31" s="87"/>
      <c r="CFT31" s="87"/>
      <c r="CFX31" s="87"/>
      <c r="CGB31" s="87"/>
      <c r="CGF31" s="87"/>
      <c r="CGJ31" s="87"/>
      <c r="CGN31" s="87"/>
      <c r="CGR31" s="87"/>
      <c r="CGV31" s="87"/>
      <c r="CGZ31" s="87"/>
      <c r="CHD31" s="87"/>
      <c r="CHH31" s="87"/>
      <c r="CHL31" s="87"/>
      <c r="CHP31" s="87"/>
      <c r="CHT31" s="87"/>
      <c r="CHX31" s="87"/>
      <c r="CIB31" s="87"/>
      <c r="CIF31" s="87"/>
      <c r="CIJ31" s="87"/>
      <c r="CIN31" s="87"/>
      <c r="CIR31" s="87"/>
      <c r="CIV31" s="87"/>
      <c r="CIZ31" s="87"/>
      <c r="CJD31" s="87"/>
      <c r="CJH31" s="87"/>
      <c r="CJL31" s="87"/>
      <c r="CJP31" s="87"/>
      <c r="CJT31" s="87"/>
      <c r="CJX31" s="87"/>
      <c r="CKB31" s="87"/>
      <c r="CKF31" s="87"/>
      <c r="CKJ31" s="87"/>
      <c r="CKN31" s="87"/>
      <c r="CKR31" s="87"/>
      <c r="CKV31" s="87"/>
      <c r="CKZ31" s="87"/>
      <c r="CLD31" s="87"/>
      <c r="CLH31" s="87"/>
      <c r="CLL31" s="87"/>
      <c r="CLP31" s="87"/>
      <c r="CLT31" s="87"/>
      <c r="CLX31" s="87"/>
      <c r="CMB31" s="87"/>
      <c r="CMF31" s="87"/>
      <c r="CMJ31" s="87"/>
      <c r="CMN31" s="87"/>
      <c r="CMR31" s="87"/>
      <c r="CMV31" s="87"/>
      <c r="CMZ31" s="87"/>
      <c r="CND31" s="87"/>
      <c r="CNH31" s="87"/>
      <c r="CNL31" s="87"/>
      <c r="CNP31" s="87"/>
      <c r="CNT31" s="87"/>
      <c r="CNX31" s="87"/>
      <c r="COB31" s="87"/>
      <c r="COF31" s="87"/>
      <c r="COJ31" s="87"/>
      <c r="CON31" s="87"/>
      <c r="COR31" s="87"/>
      <c r="COV31" s="87"/>
      <c r="COZ31" s="87"/>
      <c r="CPD31" s="87"/>
      <c r="CPH31" s="87"/>
      <c r="CPL31" s="87"/>
      <c r="CPP31" s="87"/>
      <c r="CPT31" s="87"/>
      <c r="CPX31" s="87"/>
      <c r="CQB31" s="87"/>
      <c r="CQF31" s="87"/>
      <c r="CQJ31" s="87"/>
      <c r="CQN31" s="87"/>
      <c r="CQR31" s="87"/>
      <c r="CQV31" s="87"/>
      <c r="CQZ31" s="87"/>
      <c r="CRD31" s="87"/>
      <c r="CRH31" s="87"/>
      <c r="CRL31" s="87"/>
      <c r="CRP31" s="87"/>
      <c r="CRT31" s="87"/>
      <c r="CRX31" s="87"/>
      <c r="CSB31" s="87"/>
      <c r="CSF31" s="87"/>
      <c r="CSJ31" s="87"/>
      <c r="CSN31" s="87"/>
      <c r="CSR31" s="87"/>
      <c r="CSV31" s="87"/>
      <c r="CSZ31" s="87"/>
      <c r="CTD31" s="87"/>
      <c r="CTH31" s="87"/>
      <c r="CTL31" s="87"/>
      <c r="CTP31" s="87"/>
      <c r="CTT31" s="87"/>
      <c r="CTX31" s="87"/>
      <c r="CUB31" s="87"/>
      <c r="CUF31" s="87"/>
      <c r="CUJ31" s="87"/>
      <c r="CUN31" s="87"/>
      <c r="CUR31" s="87"/>
      <c r="CUV31" s="87"/>
      <c r="CUZ31" s="87"/>
      <c r="CVD31" s="87"/>
      <c r="CVH31" s="87"/>
      <c r="CVL31" s="87"/>
      <c r="CVP31" s="87"/>
      <c r="CVT31" s="87"/>
      <c r="CVX31" s="87"/>
      <c r="CWB31" s="87"/>
      <c r="CWF31" s="87"/>
      <c r="CWJ31" s="87"/>
      <c r="CWN31" s="87"/>
      <c r="CWR31" s="87"/>
      <c r="CWV31" s="87"/>
      <c r="CWZ31" s="87"/>
      <c r="CXD31" s="87"/>
      <c r="CXH31" s="87"/>
      <c r="CXL31" s="87"/>
      <c r="CXP31" s="87"/>
      <c r="CXT31" s="87"/>
      <c r="CXX31" s="87"/>
      <c r="CYB31" s="87"/>
      <c r="CYF31" s="87"/>
      <c r="CYJ31" s="87"/>
      <c r="CYN31" s="87"/>
      <c r="CYR31" s="87"/>
      <c r="CYV31" s="87"/>
      <c r="CYZ31" s="87"/>
      <c r="CZD31" s="87"/>
      <c r="CZH31" s="87"/>
      <c r="CZL31" s="87"/>
      <c r="CZP31" s="87"/>
      <c r="CZT31" s="87"/>
      <c r="CZX31" s="87"/>
      <c r="DAB31" s="87"/>
      <c r="DAF31" s="87"/>
      <c r="DAJ31" s="87"/>
      <c r="DAN31" s="87"/>
      <c r="DAR31" s="87"/>
      <c r="DAV31" s="87"/>
      <c r="DAZ31" s="87"/>
      <c r="DBD31" s="87"/>
      <c r="DBH31" s="87"/>
      <c r="DBL31" s="87"/>
      <c r="DBP31" s="87"/>
      <c r="DBT31" s="87"/>
      <c r="DBX31" s="87"/>
      <c r="DCB31" s="87"/>
      <c r="DCF31" s="87"/>
      <c r="DCJ31" s="87"/>
      <c r="DCN31" s="87"/>
      <c r="DCR31" s="87"/>
      <c r="DCV31" s="87"/>
      <c r="DCZ31" s="87"/>
      <c r="DDD31" s="87"/>
      <c r="DDH31" s="87"/>
      <c r="DDL31" s="87"/>
      <c r="DDP31" s="87"/>
      <c r="DDT31" s="87"/>
      <c r="DDX31" s="87"/>
      <c r="DEB31" s="87"/>
      <c r="DEF31" s="87"/>
      <c r="DEJ31" s="87"/>
      <c r="DEN31" s="87"/>
      <c r="DER31" s="87"/>
      <c r="DEV31" s="87"/>
      <c r="DEZ31" s="87"/>
      <c r="DFD31" s="87"/>
      <c r="DFH31" s="87"/>
      <c r="DFL31" s="87"/>
      <c r="DFP31" s="87"/>
      <c r="DFT31" s="87"/>
      <c r="DFX31" s="87"/>
      <c r="DGB31" s="87"/>
      <c r="DGF31" s="87"/>
      <c r="DGJ31" s="87"/>
      <c r="DGN31" s="87"/>
      <c r="DGR31" s="87"/>
      <c r="DGV31" s="87"/>
      <c r="DGZ31" s="87"/>
      <c r="DHD31" s="87"/>
      <c r="DHH31" s="87"/>
      <c r="DHL31" s="87"/>
      <c r="DHP31" s="87"/>
      <c r="DHT31" s="87"/>
      <c r="DHX31" s="87"/>
      <c r="DIB31" s="87"/>
      <c r="DIF31" s="87"/>
      <c r="DIJ31" s="87"/>
      <c r="DIN31" s="87"/>
      <c r="DIR31" s="87"/>
      <c r="DIV31" s="87"/>
      <c r="DIZ31" s="87"/>
      <c r="DJD31" s="87"/>
      <c r="DJH31" s="87"/>
      <c r="DJL31" s="87"/>
      <c r="DJP31" s="87"/>
      <c r="DJT31" s="87"/>
      <c r="DJX31" s="87"/>
      <c r="DKB31" s="87"/>
      <c r="DKF31" s="87"/>
      <c r="DKJ31" s="87"/>
      <c r="DKN31" s="87"/>
      <c r="DKR31" s="87"/>
      <c r="DKV31" s="87"/>
      <c r="DKZ31" s="87"/>
      <c r="DLD31" s="87"/>
      <c r="DLH31" s="87"/>
      <c r="DLL31" s="87"/>
      <c r="DLP31" s="87"/>
      <c r="DLT31" s="87"/>
      <c r="DLX31" s="87"/>
      <c r="DMB31" s="87"/>
      <c r="DMF31" s="87"/>
      <c r="DMJ31" s="87"/>
      <c r="DMN31" s="87"/>
      <c r="DMR31" s="87"/>
      <c r="DMV31" s="87"/>
      <c r="DMZ31" s="87"/>
      <c r="DND31" s="87"/>
      <c r="DNH31" s="87"/>
      <c r="DNL31" s="87"/>
      <c r="DNP31" s="87"/>
      <c r="DNT31" s="87"/>
      <c r="DNX31" s="87"/>
      <c r="DOB31" s="87"/>
      <c r="DOF31" s="87"/>
      <c r="DOJ31" s="87"/>
      <c r="DON31" s="87"/>
      <c r="DOR31" s="87"/>
      <c r="DOV31" s="87"/>
      <c r="DOZ31" s="87"/>
      <c r="DPD31" s="87"/>
      <c r="DPH31" s="87"/>
      <c r="DPL31" s="87"/>
      <c r="DPP31" s="87"/>
      <c r="DPT31" s="87"/>
      <c r="DPX31" s="87"/>
      <c r="DQB31" s="87"/>
      <c r="DQF31" s="87"/>
      <c r="DQJ31" s="87"/>
      <c r="DQN31" s="87"/>
      <c r="DQR31" s="87"/>
      <c r="DQV31" s="87"/>
      <c r="DQZ31" s="87"/>
      <c r="DRD31" s="87"/>
      <c r="DRH31" s="87"/>
      <c r="DRL31" s="87"/>
      <c r="DRP31" s="87"/>
      <c r="DRT31" s="87"/>
      <c r="DRX31" s="87"/>
      <c r="DSB31" s="87"/>
      <c r="DSF31" s="87"/>
      <c r="DSJ31" s="87"/>
      <c r="DSN31" s="87"/>
      <c r="DSR31" s="87"/>
      <c r="DSV31" s="87"/>
      <c r="DSZ31" s="87"/>
      <c r="DTD31" s="87"/>
      <c r="DTH31" s="87"/>
      <c r="DTL31" s="87"/>
      <c r="DTP31" s="87"/>
      <c r="DTT31" s="87"/>
      <c r="DTX31" s="87"/>
      <c r="DUB31" s="87"/>
      <c r="DUF31" s="87"/>
      <c r="DUJ31" s="87"/>
      <c r="DUN31" s="87"/>
      <c r="DUR31" s="87"/>
      <c r="DUV31" s="87"/>
      <c r="DUZ31" s="87"/>
      <c r="DVD31" s="87"/>
      <c r="DVH31" s="87"/>
      <c r="DVL31" s="87"/>
      <c r="DVP31" s="87"/>
      <c r="DVT31" s="87"/>
      <c r="DVX31" s="87"/>
      <c r="DWB31" s="87"/>
      <c r="DWF31" s="87"/>
      <c r="DWJ31" s="87"/>
      <c r="DWN31" s="87"/>
      <c r="DWR31" s="87"/>
      <c r="DWV31" s="87"/>
      <c r="DWZ31" s="87"/>
      <c r="DXD31" s="87"/>
      <c r="DXH31" s="87"/>
      <c r="DXL31" s="87"/>
      <c r="DXP31" s="87"/>
      <c r="DXT31" s="87"/>
      <c r="DXX31" s="87"/>
      <c r="DYB31" s="87"/>
      <c r="DYF31" s="87"/>
      <c r="DYJ31" s="87"/>
      <c r="DYN31" s="87"/>
      <c r="DYR31" s="87"/>
      <c r="DYV31" s="87"/>
      <c r="DYZ31" s="87"/>
      <c r="DZD31" s="87"/>
      <c r="DZH31" s="87"/>
      <c r="DZL31" s="87"/>
      <c r="DZP31" s="87"/>
      <c r="DZT31" s="87"/>
      <c r="DZX31" s="87"/>
      <c r="EAB31" s="87"/>
      <c r="EAF31" s="87"/>
      <c r="EAJ31" s="87"/>
      <c r="EAN31" s="87"/>
      <c r="EAR31" s="87"/>
      <c r="EAV31" s="87"/>
      <c r="EAZ31" s="87"/>
      <c r="EBD31" s="87"/>
      <c r="EBH31" s="87"/>
      <c r="EBL31" s="87"/>
      <c r="EBP31" s="87"/>
      <c r="EBT31" s="87"/>
      <c r="EBX31" s="87"/>
      <c r="ECB31" s="87"/>
      <c r="ECF31" s="87"/>
      <c r="ECJ31" s="87"/>
      <c r="ECN31" s="87"/>
      <c r="ECR31" s="87"/>
      <c r="ECV31" s="87"/>
      <c r="ECZ31" s="87"/>
      <c r="EDD31" s="87"/>
      <c r="EDH31" s="87"/>
      <c r="EDL31" s="87"/>
      <c r="EDP31" s="87"/>
      <c r="EDT31" s="87"/>
      <c r="EDX31" s="87"/>
      <c r="EEB31" s="87"/>
      <c r="EEF31" s="87"/>
      <c r="EEJ31" s="87"/>
      <c r="EEN31" s="87"/>
      <c r="EER31" s="87"/>
      <c r="EEV31" s="87"/>
      <c r="EEZ31" s="87"/>
      <c r="EFD31" s="87"/>
      <c r="EFH31" s="87"/>
      <c r="EFL31" s="87"/>
      <c r="EFP31" s="87"/>
      <c r="EFT31" s="87"/>
      <c r="EFX31" s="87"/>
      <c r="EGB31" s="87"/>
      <c r="EGF31" s="87"/>
      <c r="EGJ31" s="87"/>
      <c r="EGN31" s="87"/>
      <c r="EGR31" s="87"/>
      <c r="EGV31" s="87"/>
      <c r="EGZ31" s="87"/>
      <c r="EHD31" s="87"/>
      <c r="EHH31" s="87"/>
      <c r="EHL31" s="87"/>
      <c r="EHP31" s="87"/>
      <c r="EHT31" s="87"/>
      <c r="EHX31" s="87"/>
      <c r="EIB31" s="87"/>
      <c r="EIF31" s="87"/>
      <c r="EIJ31" s="87"/>
      <c r="EIN31" s="87"/>
      <c r="EIR31" s="87"/>
      <c r="EIV31" s="87"/>
      <c r="EIZ31" s="87"/>
      <c r="EJD31" s="87"/>
      <c r="EJH31" s="87"/>
      <c r="EJL31" s="87"/>
      <c r="EJP31" s="87"/>
      <c r="EJT31" s="87"/>
      <c r="EJX31" s="87"/>
      <c r="EKB31" s="87"/>
      <c r="EKF31" s="87"/>
      <c r="EKJ31" s="87"/>
      <c r="EKN31" s="87"/>
      <c r="EKR31" s="87"/>
      <c r="EKV31" s="87"/>
      <c r="EKZ31" s="87"/>
      <c r="ELD31" s="87"/>
      <c r="ELH31" s="87"/>
      <c r="ELL31" s="87"/>
      <c r="ELP31" s="87"/>
      <c r="ELT31" s="87"/>
      <c r="ELX31" s="87"/>
      <c r="EMB31" s="87"/>
      <c r="EMF31" s="87"/>
      <c r="EMJ31" s="87"/>
      <c r="EMN31" s="87"/>
      <c r="EMR31" s="87"/>
      <c r="EMV31" s="87"/>
      <c r="EMZ31" s="87"/>
      <c r="END31" s="87"/>
      <c r="ENH31" s="87"/>
      <c r="ENL31" s="87"/>
      <c r="ENP31" s="87"/>
      <c r="ENT31" s="87"/>
      <c r="ENX31" s="87"/>
      <c r="EOB31" s="87"/>
      <c r="EOF31" s="87"/>
      <c r="EOJ31" s="87"/>
      <c r="EON31" s="87"/>
      <c r="EOR31" s="87"/>
      <c r="EOV31" s="87"/>
      <c r="EOZ31" s="87"/>
      <c r="EPD31" s="87"/>
      <c r="EPH31" s="87"/>
      <c r="EPL31" s="87"/>
      <c r="EPP31" s="87"/>
      <c r="EPT31" s="87"/>
      <c r="EPX31" s="87"/>
      <c r="EQB31" s="87"/>
      <c r="EQF31" s="87"/>
      <c r="EQJ31" s="87"/>
      <c r="EQN31" s="87"/>
      <c r="EQR31" s="87"/>
      <c r="EQV31" s="87"/>
      <c r="EQZ31" s="87"/>
      <c r="ERD31" s="87"/>
      <c r="ERH31" s="87"/>
      <c r="ERL31" s="87"/>
      <c r="ERP31" s="87"/>
      <c r="ERT31" s="87"/>
      <c r="ERX31" s="87"/>
      <c r="ESB31" s="87"/>
      <c r="ESF31" s="87"/>
      <c r="ESJ31" s="87"/>
      <c r="ESN31" s="87"/>
      <c r="ESR31" s="87"/>
      <c r="ESV31" s="87"/>
      <c r="ESZ31" s="87"/>
      <c r="ETD31" s="87"/>
      <c r="ETH31" s="87"/>
      <c r="ETL31" s="87"/>
      <c r="ETP31" s="87"/>
      <c r="ETT31" s="87"/>
      <c r="ETX31" s="87"/>
      <c r="EUB31" s="87"/>
      <c r="EUF31" s="87"/>
      <c r="EUJ31" s="87"/>
      <c r="EUN31" s="87"/>
      <c r="EUR31" s="87"/>
      <c r="EUV31" s="87"/>
      <c r="EUZ31" s="87"/>
      <c r="EVD31" s="87"/>
      <c r="EVH31" s="87"/>
      <c r="EVL31" s="87"/>
      <c r="EVP31" s="87"/>
      <c r="EVT31" s="87"/>
      <c r="EVX31" s="87"/>
      <c r="EWB31" s="87"/>
      <c r="EWF31" s="87"/>
      <c r="EWJ31" s="87"/>
      <c r="EWN31" s="87"/>
      <c r="EWR31" s="87"/>
      <c r="EWV31" s="87"/>
      <c r="EWZ31" s="87"/>
      <c r="EXD31" s="87"/>
      <c r="EXH31" s="87"/>
      <c r="EXL31" s="87"/>
      <c r="EXP31" s="87"/>
      <c r="EXT31" s="87"/>
      <c r="EXX31" s="87"/>
      <c r="EYB31" s="87"/>
      <c r="EYF31" s="87"/>
      <c r="EYJ31" s="87"/>
      <c r="EYN31" s="87"/>
      <c r="EYR31" s="87"/>
      <c r="EYV31" s="87"/>
      <c r="EYZ31" s="87"/>
      <c r="EZD31" s="87"/>
      <c r="EZH31" s="87"/>
      <c r="EZL31" s="87"/>
      <c r="EZP31" s="87"/>
      <c r="EZT31" s="87"/>
      <c r="EZX31" s="87"/>
      <c r="FAB31" s="87"/>
      <c r="FAF31" s="87"/>
      <c r="FAJ31" s="87"/>
      <c r="FAN31" s="87"/>
      <c r="FAR31" s="87"/>
      <c r="FAV31" s="87"/>
      <c r="FAZ31" s="87"/>
      <c r="FBD31" s="87"/>
      <c r="FBH31" s="87"/>
      <c r="FBL31" s="87"/>
      <c r="FBP31" s="87"/>
      <c r="FBT31" s="87"/>
      <c r="FBX31" s="87"/>
      <c r="FCB31" s="87"/>
      <c r="FCF31" s="87"/>
      <c r="FCJ31" s="87"/>
      <c r="FCN31" s="87"/>
      <c r="FCR31" s="87"/>
      <c r="FCV31" s="87"/>
      <c r="FCZ31" s="87"/>
      <c r="FDD31" s="87"/>
      <c r="FDH31" s="87"/>
      <c r="FDL31" s="87"/>
      <c r="FDP31" s="87"/>
      <c r="FDT31" s="87"/>
      <c r="FDX31" s="87"/>
      <c r="FEB31" s="87"/>
      <c r="FEF31" s="87"/>
      <c r="FEJ31" s="87"/>
      <c r="FEN31" s="87"/>
      <c r="FER31" s="87"/>
      <c r="FEV31" s="87"/>
      <c r="FEZ31" s="87"/>
      <c r="FFD31" s="87"/>
      <c r="FFH31" s="87"/>
      <c r="FFL31" s="87"/>
      <c r="FFP31" s="87"/>
      <c r="FFT31" s="87"/>
      <c r="FFX31" s="87"/>
      <c r="FGB31" s="87"/>
      <c r="FGF31" s="87"/>
      <c r="FGJ31" s="87"/>
      <c r="FGN31" s="87"/>
      <c r="FGR31" s="87"/>
      <c r="FGV31" s="87"/>
      <c r="FGZ31" s="87"/>
      <c r="FHD31" s="87"/>
      <c r="FHH31" s="87"/>
      <c r="FHL31" s="87"/>
      <c r="FHP31" s="87"/>
      <c r="FHT31" s="87"/>
      <c r="FHX31" s="87"/>
      <c r="FIB31" s="87"/>
      <c r="FIF31" s="87"/>
      <c r="FIJ31" s="87"/>
      <c r="FIN31" s="87"/>
      <c r="FIR31" s="87"/>
      <c r="FIV31" s="87"/>
      <c r="FIZ31" s="87"/>
      <c r="FJD31" s="87"/>
      <c r="FJH31" s="87"/>
      <c r="FJL31" s="87"/>
      <c r="FJP31" s="87"/>
      <c r="FJT31" s="87"/>
      <c r="FJX31" s="87"/>
      <c r="FKB31" s="87"/>
      <c r="FKF31" s="87"/>
      <c r="FKJ31" s="87"/>
      <c r="FKN31" s="87"/>
      <c r="FKR31" s="87"/>
      <c r="FKV31" s="87"/>
      <c r="FKZ31" s="87"/>
      <c r="FLD31" s="87"/>
      <c r="FLH31" s="87"/>
      <c r="FLL31" s="87"/>
      <c r="FLP31" s="87"/>
      <c r="FLT31" s="87"/>
      <c r="FLX31" s="87"/>
      <c r="FMB31" s="87"/>
      <c r="FMF31" s="87"/>
      <c r="FMJ31" s="87"/>
      <c r="FMN31" s="87"/>
      <c r="FMR31" s="87"/>
      <c r="FMV31" s="87"/>
      <c r="FMZ31" s="87"/>
      <c r="FND31" s="87"/>
      <c r="FNH31" s="87"/>
      <c r="FNL31" s="87"/>
      <c r="FNP31" s="87"/>
      <c r="FNT31" s="87"/>
      <c r="FNX31" s="87"/>
      <c r="FOB31" s="87"/>
      <c r="FOF31" s="87"/>
      <c r="FOJ31" s="87"/>
      <c r="FON31" s="87"/>
      <c r="FOR31" s="87"/>
      <c r="FOV31" s="87"/>
      <c r="FOZ31" s="87"/>
      <c r="FPD31" s="87"/>
      <c r="FPH31" s="87"/>
      <c r="FPL31" s="87"/>
      <c r="FPP31" s="87"/>
      <c r="FPT31" s="87"/>
      <c r="FPX31" s="87"/>
      <c r="FQB31" s="87"/>
      <c r="FQF31" s="87"/>
      <c r="FQJ31" s="87"/>
      <c r="FQN31" s="87"/>
      <c r="FQR31" s="87"/>
      <c r="FQV31" s="87"/>
      <c r="FQZ31" s="87"/>
      <c r="FRD31" s="87"/>
      <c r="FRH31" s="87"/>
      <c r="FRL31" s="87"/>
      <c r="FRP31" s="87"/>
      <c r="FRT31" s="87"/>
      <c r="FRX31" s="87"/>
      <c r="FSB31" s="87"/>
      <c r="FSF31" s="87"/>
      <c r="FSJ31" s="87"/>
      <c r="FSN31" s="87"/>
      <c r="FSR31" s="87"/>
      <c r="FSV31" s="87"/>
      <c r="FSZ31" s="87"/>
      <c r="FTD31" s="87"/>
      <c r="FTH31" s="87"/>
      <c r="FTL31" s="87"/>
      <c r="FTP31" s="87"/>
      <c r="FTT31" s="87"/>
      <c r="FTX31" s="87"/>
      <c r="FUB31" s="87"/>
      <c r="FUF31" s="87"/>
      <c r="FUJ31" s="87"/>
      <c r="FUN31" s="87"/>
      <c r="FUR31" s="87"/>
      <c r="FUV31" s="87"/>
      <c r="FUZ31" s="87"/>
      <c r="FVD31" s="87"/>
      <c r="FVH31" s="87"/>
      <c r="FVL31" s="87"/>
      <c r="FVP31" s="87"/>
      <c r="FVT31" s="87"/>
      <c r="FVX31" s="87"/>
      <c r="FWB31" s="87"/>
      <c r="FWF31" s="87"/>
      <c r="FWJ31" s="87"/>
      <c r="FWN31" s="87"/>
      <c r="FWR31" s="87"/>
      <c r="FWV31" s="87"/>
      <c r="FWZ31" s="87"/>
      <c r="FXD31" s="87"/>
      <c r="FXH31" s="87"/>
      <c r="FXL31" s="87"/>
      <c r="FXP31" s="87"/>
      <c r="FXT31" s="87"/>
      <c r="FXX31" s="87"/>
      <c r="FYB31" s="87"/>
      <c r="FYF31" s="87"/>
      <c r="FYJ31" s="87"/>
      <c r="FYN31" s="87"/>
      <c r="FYR31" s="87"/>
      <c r="FYV31" s="87"/>
      <c r="FYZ31" s="87"/>
      <c r="FZD31" s="87"/>
      <c r="FZH31" s="87"/>
      <c r="FZL31" s="87"/>
      <c r="FZP31" s="87"/>
      <c r="FZT31" s="87"/>
      <c r="FZX31" s="87"/>
      <c r="GAB31" s="87"/>
      <c r="GAF31" s="87"/>
      <c r="GAJ31" s="87"/>
      <c r="GAN31" s="87"/>
      <c r="GAR31" s="87"/>
      <c r="GAV31" s="87"/>
      <c r="GAZ31" s="87"/>
      <c r="GBD31" s="87"/>
      <c r="GBH31" s="87"/>
      <c r="GBL31" s="87"/>
      <c r="GBP31" s="87"/>
      <c r="GBT31" s="87"/>
      <c r="GBX31" s="87"/>
      <c r="GCB31" s="87"/>
      <c r="GCF31" s="87"/>
      <c r="GCJ31" s="87"/>
      <c r="GCN31" s="87"/>
      <c r="GCR31" s="87"/>
      <c r="GCV31" s="87"/>
      <c r="GCZ31" s="87"/>
      <c r="GDD31" s="87"/>
      <c r="GDH31" s="87"/>
      <c r="GDL31" s="87"/>
      <c r="GDP31" s="87"/>
      <c r="GDT31" s="87"/>
      <c r="GDX31" s="87"/>
      <c r="GEB31" s="87"/>
      <c r="GEF31" s="87"/>
      <c r="GEJ31" s="87"/>
      <c r="GEN31" s="87"/>
      <c r="GER31" s="87"/>
      <c r="GEV31" s="87"/>
      <c r="GEZ31" s="87"/>
      <c r="GFD31" s="87"/>
      <c r="GFH31" s="87"/>
      <c r="GFL31" s="87"/>
      <c r="GFP31" s="87"/>
      <c r="GFT31" s="87"/>
      <c r="GFX31" s="87"/>
      <c r="GGB31" s="87"/>
      <c r="GGF31" s="87"/>
      <c r="GGJ31" s="87"/>
      <c r="GGN31" s="87"/>
      <c r="GGR31" s="87"/>
      <c r="GGV31" s="87"/>
      <c r="GGZ31" s="87"/>
      <c r="GHD31" s="87"/>
      <c r="GHH31" s="87"/>
      <c r="GHL31" s="87"/>
      <c r="GHP31" s="87"/>
      <c r="GHT31" s="87"/>
      <c r="GHX31" s="87"/>
      <c r="GIB31" s="87"/>
      <c r="GIF31" s="87"/>
      <c r="GIJ31" s="87"/>
      <c r="GIN31" s="87"/>
      <c r="GIR31" s="87"/>
      <c r="GIV31" s="87"/>
      <c r="GIZ31" s="87"/>
      <c r="GJD31" s="87"/>
      <c r="GJH31" s="87"/>
      <c r="GJL31" s="87"/>
      <c r="GJP31" s="87"/>
      <c r="GJT31" s="87"/>
      <c r="GJX31" s="87"/>
      <c r="GKB31" s="87"/>
      <c r="GKF31" s="87"/>
      <c r="GKJ31" s="87"/>
      <c r="GKN31" s="87"/>
      <c r="GKR31" s="87"/>
      <c r="GKV31" s="87"/>
      <c r="GKZ31" s="87"/>
      <c r="GLD31" s="87"/>
      <c r="GLH31" s="87"/>
      <c r="GLL31" s="87"/>
      <c r="GLP31" s="87"/>
      <c r="GLT31" s="87"/>
      <c r="GLX31" s="87"/>
      <c r="GMB31" s="87"/>
      <c r="GMF31" s="87"/>
      <c r="GMJ31" s="87"/>
      <c r="GMN31" s="87"/>
      <c r="GMR31" s="87"/>
      <c r="GMV31" s="87"/>
      <c r="GMZ31" s="87"/>
      <c r="GND31" s="87"/>
      <c r="GNH31" s="87"/>
      <c r="GNL31" s="87"/>
      <c r="GNP31" s="87"/>
      <c r="GNT31" s="87"/>
      <c r="GNX31" s="87"/>
      <c r="GOB31" s="87"/>
      <c r="GOF31" s="87"/>
      <c r="GOJ31" s="87"/>
      <c r="GON31" s="87"/>
      <c r="GOR31" s="87"/>
      <c r="GOV31" s="87"/>
      <c r="GOZ31" s="87"/>
      <c r="GPD31" s="87"/>
      <c r="GPH31" s="87"/>
      <c r="GPL31" s="87"/>
      <c r="GPP31" s="87"/>
      <c r="GPT31" s="87"/>
      <c r="GPX31" s="87"/>
      <c r="GQB31" s="87"/>
      <c r="GQF31" s="87"/>
      <c r="GQJ31" s="87"/>
      <c r="GQN31" s="87"/>
      <c r="GQR31" s="87"/>
      <c r="GQV31" s="87"/>
      <c r="GQZ31" s="87"/>
      <c r="GRD31" s="87"/>
      <c r="GRH31" s="87"/>
      <c r="GRL31" s="87"/>
      <c r="GRP31" s="87"/>
      <c r="GRT31" s="87"/>
      <c r="GRX31" s="87"/>
      <c r="GSB31" s="87"/>
      <c r="GSF31" s="87"/>
      <c r="GSJ31" s="87"/>
      <c r="GSN31" s="87"/>
      <c r="GSR31" s="87"/>
      <c r="GSV31" s="87"/>
      <c r="GSZ31" s="87"/>
      <c r="GTD31" s="87"/>
      <c r="GTH31" s="87"/>
      <c r="GTL31" s="87"/>
      <c r="GTP31" s="87"/>
      <c r="GTT31" s="87"/>
      <c r="GTX31" s="87"/>
      <c r="GUB31" s="87"/>
      <c r="GUF31" s="87"/>
      <c r="GUJ31" s="87"/>
      <c r="GUN31" s="87"/>
      <c r="GUR31" s="87"/>
      <c r="GUV31" s="87"/>
      <c r="GUZ31" s="87"/>
      <c r="GVD31" s="87"/>
      <c r="GVH31" s="87"/>
      <c r="GVL31" s="87"/>
      <c r="GVP31" s="87"/>
      <c r="GVT31" s="87"/>
      <c r="GVX31" s="87"/>
      <c r="GWB31" s="87"/>
      <c r="GWF31" s="87"/>
      <c r="GWJ31" s="87"/>
      <c r="GWN31" s="87"/>
      <c r="GWR31" s="87"/>
      <c r="GWV31" s="87"/>
      <c r="GWZ31" s="87"/>
      <c r="GXD31" s="87"/>
      <c r="GXH31" s="87"/>
      <c r="GXL31" s="87"/>
      <c r="GXP31" s="87"/>
      <c r="GXT31" s="87"/>
      <c r="GXX31" s="87"/>
      <c r="GYB31" s="87"/>
      <c r="GYF31" s="87"/>
      <c r="GYJ31" s="87"/>
      <c r="GYN31" s="87"/>
      <c r="GYR31" s="87"/>
      <c r="GYV31" s="87"/>
      <c r="GYZ31" s="87"/>
      <c r="GZD31" s="87"/>
      <c r="GZH31" s="87"/>
      <c r="GZL31" s="87"/>
      <c r="GZP31" s="87"/>
      <c r="GZT31" s="87"/>
      <c r="GZX31" s="87"/>
      <c r="HAB31" s="87"/>
      <c r="HAF31" s="87"/>
      <c r="HAJ31" s="87"/>
      <c r="HAN31" s="87"/>
      <c r="HAR31" s="87"/>
      <c r="HAV31" s="87"/>
      <c r="HAZ31" s="87"/>
      <c r="HBD31" s="87"/>
      <c r="HBH31" s="87"/>
      <c r="HBL31" s="87"/>
      <c r="HBP31" s="87"/>
      <c r="HBT31" s="87"/>
      <c r="HBX31" s="87"/>
      <c r="HCB31" s="87"/>
      <c r="HCF31" s="87"/>
      <c r="HCJ31" s="87"/>
      <c r="HCN31" s="87"/>
      <c r="HCR31" s="87"/>
      <c r="HCV31" s="87"/>
      <c r="HCZ31" s="87"/>
      <c r="HDD31" s="87"/>
      <c r="HDH31" s="87"/>
      <c r="HDL31" s="87"/>
      <c r="HDP31" s="87"/>
      <c r="HDT31" s="87"/>
      <c r="HDX31" s="87"/>
      <c r="HEB31" s="87"/>
      <c r="HEF31" s="87"/>
      <c r="HEJ31" s="87"/>
      <c r="HEN31" s="87"/>
      <c r="HER31" s="87"/>
      <c r="HEV31" s="87"/>
      <c r="HEZ31" s="87"/>
      <c r="HFD31" s="87"/>
      <c r="HFH31" s="87"/>
      <c r="HFL31" s="87"/>
      <c r="HFP31" s="87"/>
      <c r="HFT31" s="87"/>
      <c r="HFX31" s="87"/>
      <c r="HGB31" s="87"/>
      <c r="HGF31" s="87"/>
      <c r="HGJ31" s="87"/>
      <c r="HGN31" s="87"/>
      <c r="HGR31" s="87"/>
      <c r="HGV31" s="87"/>
      <c r="HGZ31" s="87"/>
      <c r="HHD31" s="87"/>
      <c r="HHH31" s="87"/>
      <c r="HHL31" s="87"/>
      <c r="HHP31" s="87"/>
      <c r="HHT31" s="87"/>
      <c r="HHX31" s="87"/>
      <c r="HIB31" s="87"/>
      <c r="HIF31" s="87"/>
      <c r="HIJ31" s="87"/>
      <c r="HIN31" s="87"/>
      <c r="HIR31" s="87"/>
      <c r="HIV31" s="87"/>
      <c r="HIZ31" s="87"/>
      <c r="HJD31" s="87"/>
      <c r="HJH31" s="87"/>
      <c r="HJL31" s="87"/>
      <c r="HJP31" s="87"/>
      <c r="HJT31" s="87"/>
      <c r="HJX31" s="87"/>
      <c r="HKB31" s="87"/>
      <c r="HKF31" s="87"/>
      <c r="HKJ31" s="87"/>
      <c r="HKN31" s="87"/>
      <c r="HKR31" s="87"/>
      <c r="HKV31" s="87"/>
      <c r="HKZ31" s="87"/>
      <c r="HLD31" s="87"/>
      <c r="HLH31" s="87"/>
      <c r="HLL31" s="87"/>
      <c r="HLP31" s="87"/>
      <c r="HLT31" s="87"/>
      <c r="HLX31" s="87"/>
      <c r="HMB31" s="87"/>
      <c r="HMF31" s="87"/>
      <c r="HMJ31" s="87"/>
      <c r="HMN31" s="87"/>
      <c r="HMR31" s="87"/>
      <c r="HMV31" s="87"/>
      <c r="HMZ31" s="87"/>
      <c r="HND31" s="87"/>
      <c r="HNH31" s="87"/>
      <c r="HNL31" s="87"/>
      <c r="HNP31" s="87"/>
      <c r="HNT31" s="87"/>
      <c r="HNX31" s="87"/>
      <c r="HOB31" s="87"/>
      <c r="HOF31" s="87"/>
      <c r="HOJ31" s="87"/>
      <c r="HON31" s="87"/>
      <c r="HOR31" s="87"/>
      <c r="HOV31" s="87"/>
      <c r="HOZ31" s="87"/>
      <c r="HPD31" s="87"/>
      <c r="HPH31" s="87"/>
      <c r="HPL31" s="87"/>
      <c r="HPP31" s="87"/>
      <c r="HPT31" s="87"/>
      <c r="HPX31" s="87"/>
      <c r="HQB31" s="87"/>
      <c r="HQF31" s="87"/>
      <c r="HQJ31" s="87"/>
      <c r="HQN31" s="87"/>
      <c r="HQR31" s="87"/>
      <c r="HQV31" s="87"/>
      <c r="HQZ31" s="87"/>
      <c r="HRD31" s="87"/>
      <c r="HRH31" s="87"/>
      <c r="HRL31" s="87"/>
      <c r="HRP31" s="87"/>
      <c r="HRT31" s="87"/>
      <c r="HRX31" s="87"/>
      <c r="HSB31" s="87"/>
      <c r="HSF31" s="87"/>
      <c r="HSJ31" s="87"/>
      <c r="HSN31" s="87"/>
      <c r="HSR31" s="87"/>
      <c r="HSV31" s="87"/>
      <c r="HSZ31" s="87"/>
      <c r="HTD31" s="87"/>
      <c r="HTH31" s="87"/>
      <c r="HTL31" s="87"/>
      <c r="HTP31" s="87"/>
      <c r="HTT31" s="87"/>
      <c r="HTX31" s="87"/>
      <c r="HUB31" s="87"/>
      <c r="HUF31" s="87"/>
      <c r="HUJ31" s="87"/>
      <c r="HUN31" s="87"/>
      <c r="HUR31" s="87"/>
      <c r="HUV31" s="87"/>
      <c r="HUZ31" s="87"/>
      <c r="HVD31" s="87"/>
      <c r="HVH31" s="87"/>
      <c r="HVL31" s="87"/>
      <c r="HVP31" s="87"/>
      <c r="HVT31" s="87"/>
      <c r="HVX31" s="87"/>
      <c r="HWB31" s="87"/>
      <c r="HWF31" s="87"/>
      <c r="HWJ31" s="87"/>
      <c r="HWN31" s="87"/>
      <c r="HWR31" s="87"/>
      <c r="HWV31" s="87"/>
      <c r="HWZ31" s="87"/>
      <c r="HXD31" s="87"/>
      <c r="HXH31" s="87"/>
      <c r="HXL31" s="87"/>
      <c r="HXP31" s="87"/>
      <c r="HXT31" s="87"/>
      <c r="HXX31" s="87"/>
      <c r="HYB31" s="87"/>
      <c r="HYF31" s="87"/>
      <c r="HYJ31" s="87"/>
      <c r="HYN31" s="87"/>
      <c r="HYR31" s="87"/>
      <c r="HYV31" s="87"/>
      <c r="HYZ31" s="87"/>
      <c r="HZD31" s="87"/>
      <c r="HZH31" s="87"/>
      <c r="HZL31" s="87"/>
      <c r="HZP31" s="87"/>
      <c r="HZT31" s="87"/>
      <c r="HZX31" s="87"/>
      <c r="IAB31" s="87"/>
      <c r="IAF31" s="87"/>
      <c r="IAJ31" s="87"/>
      <c r="IAN31" s="87"/>
      <c r="IAR31" s="87"/>
      <c r="IAV31" s="87"/>
      <c r="IAZ31" s="87"/>
      <c r="IBD31" s="87"/>
      <c r="IBH31" s="87"/>
      <c r="IBL31" s="87"/>
      <c r="IBP31" s="87"/>
      <c r="IBT31" s="87"/>
      <c r="IBX31" s="87"/>
      <c r="ICB31" s="87"/>
      <c r="ICF31" s="87"/>
      <c r="ICJ31" s="87"/>
      <c r="ICN31" s="87"/>
      <c r="ICR31" s="87"/>
      <c r="ICV31" s="87"/>
      <c r="ICZ31" s="87"/>
      <c r="IDD31" s="87"/>
      <c r="IDH31" s="87"/>
      <c r="IDL31" s="87"/>
      <c r="IDP31" s="87"/>
      <c r="IDT31" s="87"/>
      <c r="IDX31" s="87"/>
      <c r="IEB31" s="87"/>
      <c r="IEF31" s="87"/>
      <c r="IEJ31" s="87"/>
      <c r="IEN31" s="87"/>
      <c r="IER31" s="87"/>
      <c r="IEV31" s="87"/>
      <c r="IEZ31" s="87"/>
      <c r="IFD31" s="87"/>
      <c r="IFH31" s="87"/>
      <c r="IFL31" s="87"/>
      <c r="IFP31" s="87"/>
      <c r="IFT31" s="87"/>
      <c r="IFX31" s="87"/>
      <c r="IGB31" s="87"/>
      <c r="IGF31" s="87"/>
      <c r="IGJ31" s="87"/>
      <c r="IGN31" s="87"/>
      <c r="IGR31" s="87"/>
      <c r="IGV31" s="87"/>
      <c r="IGZ31" s="87"/>
      <c r="IHD31" s="87"/>
      <c r="IHH31" s="87"/>
      <c r="IHL31" s="87"/>
      <c r="IHP31" s="87"/>
      <c r="IHT31" s="87"/>
      <c r="IHX31" s="87"/>
      <c r="IIB31" s="87"/>
      <c r="IIF31" s="87"/>
      <c r="IIJ31" s="87"/>
      <c r="IIN31" s="87"/>
      <c r="IIR31" s="87"/>
      <c r="IIV31" s="87"/>
      <c r="IIZ31" s="87"/>
      <c r="IJD31" s="87"/>
      <c r="IJH31" s="87"/>
      <c r="IJL31" s="87"/>
      <c r="IJP31" s="87"/>
      <c r="IJT31" s="87"/>
      <c r="IJX31" s="87"/>
      <c r="IKB31" s="87"/>
      <c r="IKF31" s="87"/>
      <c r="IKJ31" s="87"/>
      <c r="IKN31" s="87"/>
      <c r="IKR31" s="87"/>
      <c r="IKV31" s="87"/>
      <c r="IKZ31" s="87"/>
      <c r="ILD31" s="87"/>
      <c r="ILH31" s="87"/>
      <c r="ILL31" s="87"/>
      <c r="ILP31" s="87"/>
      <c r="ILT31" s="87"/>
      <c r="ILX31" s="87"/>
      <c r="IMB31" s="87"/>
      <c r="IMF31" s="87"/>
      <c r="IMJ31" s="87"/>
      <c r="IMN31" s="87"/>
      <c r="IMR31" s="87"/>
      <c r="IMV31" s="87"/>
      <c r="IMZ31" s="87"/>
      <c r="IND31" s="87"/>
      <c r="INH31" s="87"/>
      <c r="INL31" s="87"/>
      <c r="INP31" s="87"/>
      <c r="INT31" s="87"/>
      <c r="INX31" s="87"/>
      <c r="IOB31" s="87"/>
      <c r="IOF31" s="87"/>
      <c r="IOJ31" s="87"/>
      <c r="ION31" s="87"/>
      <c r="IOR31" s="87"/>
      <c r="IOV31" s="87"/>
      <c r="IOZ31" s="87"/>
      <c r="IPD31" s="87"/>
      <c r="IPH31" s="87"/>
      <c r="IPL31" s="87"/>
      <c r="IPP31" s="87"/>
      <c r="IPT31" s="87"/>
      <c r="IPX31" s="87"/>
      <c r="IQB31" s="87"/>
      <c r="IQF31" s="87"/>
      <c r="IQJ31" s="87"/>
      <c r="IQN31" s="87"/>
      <c r="IQR31" s="87"/>
      <c r="IQV31" s="87"/>
      <c r="IQZ31" s="87"/>
      <c r="IRD31" s="87"/>
      <c r="IRH31" s="87"/>
      <c r="IRL31" s="87"/>
      <c r="IRP31" s="87"/>
      <c r="IRT31" s="87"/>
      <c r="IRX31" s="87"/>
      <c r="ISB31" s="87"/>
      <c r="ISF31" s="87"/>
      <c r="ISJ31" s="87"/>
      <c r="ISN31" s="87"/>
      <c r="ISR31" s="87"/>
      <c r="ISV31" s="87"/>
      <c r="ISZ31" s="87"/>
      <c r="ITD31" s="87"/>
      <c r="ITH31" s="87"/>
      <c r="ITL31" s="87"/>
      <c r="ITP31" s="87"/>
      <c r="ITT31" s="87"/>
      <c r="ITX31" s="87"/>
      <c r="IUB31" s="87"/>
      <c r="IUF31" s="87"/>
      <c r="IUJ31" s="87"/>
      <c r="IUN31" s="87"/>
      <c r="IUR31" s="87"/>
      <c r="IUV31" s="87"/>
      <c r="IUZ31" s="87"/>
      <c r="IVD31" s="87"/>
      <c r="IVH31" s="87"/>
      <c r="IVL31" s="87"/>
      <c r="IVP31" s="87"/>
      <c r="IVT31" s="87"/>
      <c r="IVX31" s="87"/>
      <c r="IWB31" s="87"/>
      <c r="IWF31" s="87"/>
      <c r="IWJ31" s="87"/>
      <c r="IWN31" s="87"/>
      <c r="IWR31" s="87"/>
      <c r="IWV31" s="87"/>
      <c r="IWZ31" s="87"/>
      <c r="IXD31" s="87"/>
      <c r="IXH31" s="87"/>
      <c r="IXL31" s="87"/>
      <c r="IXP31" s="87"/>
      <c r="IXT31" s="87"/>
      <c r="IXX31" s="87"/>
      <c r="IYB31" s="87"/>
      <c r="IYF31" s="87"/>
      <c r="IYJ31" s="87"/>
      <c r="IYN31" s="87"/>
      <c r="IYR31" s="87"/>
      <c r="IYV31" s="87"/>
      <c r="IYZ31" s="87"/>
      <c r="IZD31" s="87"/>
      <c r="IZH31" s="87"/>
      <c r="IZL31" s="87"/>
      <c r="IZP31" s="87"/>
      <c r="IZT31" s="87"/>
      <c r="IZX31" s="87"/>
      <c r="JAB31" s="87"/>
      <c r="JAF31" s="87"/>
      <c r="JAJ31" s="87"/>
      <c r="JAN31" s="87"/>
      <c r="JAR31" s="87"/>
      <c r="JAV31" s="87"/>
      <c r="JAZ31" s="87"/>
      <c r="JBD31" s="87"/>
      <c r="JBH31" s="87"/>
      <c r="JBL31" s="87"/>
      <c r="JBP31" s="87"/>
      <c r="JBT31" s="87"/>
      <c r="JBX31" s="87"/>
      <c r="JCB31" s="87"/>
      <c r="JCF31" s="87"/>
      <c r="JCJ31" s="87"/>
      <c r="JCN31" s="87"/>
      <c r="JCR31" s="87"/>
      <c r="JCV31" s="87"/>
      <c r="JCZ31" s="87"/>
      <c r="JDD31" s="87"/>
      <c r="JDH31" s="87"/>
      <c r="JDL31" s="87"/>
      <c r="JDP31" s="87"/>
      <c r="JDT31" s="87"/>
      <c r="JDX31" s="87"/>
      <c r="JEB31" s="87"/>
      <c r="JEF31" s="87"/>
      <c r="JEJ31" s="87"/>
      <c r="JEN31" s="87"/>
      <c r="JER31" s="87"/>
      <c r="JEV31" s="87"/>
      <c r="JEZ31" s="87"/>
      <c r="JFD31" s="87"/>
      <c r="JFH31" s="87"/>
      <c r="JFL31" s="87"/>
      <c r="JFP31" s="87"/>
      <c r="JFT31" s="87"/>
      <c r="JFX31" s="87"/>
      <c r="JGB31" s="87"/>
      <c r="JGF31" s="87"/>
      <c r="JGJ31" s="87"/>
      <c r="JGN31" s="87"/>
      <c r="JGR31" s="87"/>
      <c r="JGV31" s="87"/>
      <c r="JGZ31" s="87"/>
      <c r="JHD31" s="87"/>
      <c r="JHH31" s="87"/>
      <c r="JHL31" s="87"/>
      <c r="JHP31" s="87"/>
      <c r="JHT31" s="87"/>
      <c r="JHX31" s="87"/>
      <c r="JIB31" s="87"/>
      <c r="JIF31" s="87"/>
      <c r="JIJ31" s="87"/>
      <c r="JIN31" s="87"/>
      <c r="JIR31" s="87"/>
      <c r="JIV31" s="87"/>
      <c r="JIZ31" s="87"/>
      <c r="JJD31" s="87"/>
      <c r="JJH31" s="87"/>
      <c r="JJL31" s="87"/>
      <c r="JJP31" s="87"/>
      <c r="JJT31" s="87"/>
      <c r="JJX31" s="87"/>
      <c r="JKB31" s="87"/>
      <c r="JKF31" s="87"/>
      <c r="JKJ31" s="87"/>
      <c r="JKN31" s="87"/>
      <c r="JKR31" s="87"/>
      <c r="JKV31" s="87"/>
      <c r="JKZ31" s="87"/>
      <c r="JLD31" s="87"/>
      <c r="JLH31" s="87"/>
      <c r="JLL31" s="87"/>
      <c r="JLP31" s="87"/>
      <c r="JLT31" s="87"/>
      <c r="JLX31" s="87"/>
      <c r="JMB31" s="87"/>
      <c r="JMF31" s="87"/>
      <c r="JMJ31" s="87"/>
      <c r="JMN31" s="87"/>
      <c r="JMR31" s="87"/>
      <c r="JMV31" s="87"/>
      <c r="JMZ31" s="87"/>
      <c r="JND31" s="87"/>
      <c r="JNH31" s="87"/>
      <c r="JNL31" s="87"/>
      <c r="JNP31" s="87"/>
      <c r="JNT31" s="87"/>
      <c r="JNX31" s="87"/>
      <c r="JOB31" s="87"/>
      <c r="JOF31" s="87"/>
      <c r="JOJ31" s="87"/>
      <c r="JON31" s="87"/>
      <c r="JOR31" s="87"/>
      <c r="JOV31" s="87"/>
      <c r="JOZ31" s="87"/>
      <c r="JPD31" s="87"/>
      <c r="JPH31" s="87"/>
      <c r="JPL31" s="87"/>
      <c r="JPP31" s="87"/>
      <c r="JPT31" s="87"/>
      <c r="JPX31" s="87"/>
      <c r="JQB31" s="87"/>
      <c r="JQF31" s="87"/>
      <c r="JQJ31" s="87"/>
      <c r="JQN31" s="87"/>
      <c r="JQR31" s="87"/>
      <c r="JQV31" s="87"/>
      <c r="JQZ31" s="87"/>
      <c r="JRD31" s="87"/>
      <c r="JRH31" s="87"/>
      <c r="JRL31" s="87"/>
      <c r="JRP31" s="87"/>
      <c r="JRT31" s="87"/>
      <c r="JRX31" s="87"/>
      <c r="JSB31" s="87"/>
      <c r="JSF31" s="87"/>
      <c r="JSJ31" s="87"/>
      <c r="JSN31" s="87"/>
      <c r="JSR31" s="87"/>
      <c r="JSV31" s="87"/>
      <c r="JSZ31" s="87"/>
      <c r="JTD31" s="87"/>
      <c r="JTH31" s="87"/>
      <c r="JTL31" s="87"/>
      <c r="JTP31" s="87"/>
      <c r="JTT31" s="87"/>
      <c r="JTX31" s="87"/>
      <c r="JUB31" s="87"/>
      <c r="JUF31" s="87"/>
      <c r="JUJ31" s="87"/>
      <c r="JUN31" s="87"/>
      <c r="JUR31" s="87"/>
      <c r="JUV31" s="87"/>
      <c r="JUZ31" s="87"/>
      <c r="JVD31" s="87"/>
      <c r="JVH31" s="87"/>
      <c r="JVL31" s="87"/>
      <c r="JVP31" s="87"/>
      <c r="JVT31" s="87"/>
      <c r="JVX31" s="87"/>
      <c r="JWB31" s="87"/>
      <c r="JWF31" s="87"/>
      <c r="JWJ31" s="87"/>
      <c r="JWN31" s="87"/>
      <c r="JWR31" s="87"/>
      <c r="JWV31" s="87"/>
      <c r="JWZ31" s="87"/>
      <c r="JXD31" s="87"/>
      <c r="JXH31" s="87"/>
      <c r="JXL31" s="87"/>
      <c r="JXP31" s="87"/>
      <c r="JXT31" s="87"/>
      <c r="JXX31" s="87"/>
      <c r="JYB31" s="87"/>
      <c r="JYF31" s="87"/>
      <c r="JYJ31" s="87"/>
      <c r="JYN31" s="87"/>
      <c r="JYR31" s="87"/>
      <c r="JYV31" s="87"/>
      <c r="JYZ31" s="87"/>
      <c r="JZD31" s="87"/>
      <c r="JZH31" s="87"/>
      <c r="JZL31" s="87"/>
      <c r="JZP31" s="87"/>
      <c r="JZT31" s="87"/>
      <c r="JZX31" s="87"/>
      <c r="KAB31" s="87"/>
      <c r="KAF31" s="87"/>
      <c r="KAJ31" s="87"/>
      <c r="KAN31" s="87"/>
      <c r="KAR31" s="87"/>
      <c r="KAV31" s="87"/>
      <c r="KAZ31" s="87"/>
      <c r="KBD31" s="87"/>
      <c r="KBH31" s="87"/>
      <c r="KBL31" s="87"/>
      <c r="KBP31" s="87"/>
      <c r="KBT31" s="87"/>
      <c r="KBX31" s="87"/>
      <c r="KCB31" s="87"/>
      <c r="KCF31" s="87"/>
      <c r="KCJ31" s="87"/>
      <c r="KCN31" s="87"/>
      <c r="KCR31" s="87"/>
      <c r="KCV31" s="87"/>
      <c r="KCZ31" s="87"/>
      <c r="KDD31" s="87"/>
      <c r="KDH31" s="87"/>
      <c r="KDL31" s="87"/>
      <c r="KDP31" s="87"/>
      <c r="KDT31" s="87"/>
      <c r="KDX31" s="87"/>
      <c r="KEB31" s="87"/>
      <c r="KEF31" s="87"/>
      <c r="KEJ31" s="87"/>
      <c r="KEN31" s="87"/>
      <c r="KER31" s="87"/>
      <c r="KEV31" s="87"/>
      <c r="KEZ31" s="87"/>
      <c r="KFD31" s="87"/>
      <c r="KFH31" s="87"/>
      <c r="KFL31" s="87"/>
      <c r="KFP31" s="87"/>
      <c r="KFT31" s="87"/>
      <c r="KFX31" s="87"/>
      <c r="KGB31" s="87"/>
      <c r="KGF31" s="87"/>
      <c r="KGJ31" s="87"/>
      <c r="KGN31" s="87"/>
      <c r="KGR31" s="87"/>
      <c r="KGV31" s="87"/>
      <c r="KGZ31" s="87"/>
      <c r="KHD31" s="87"/>
      <c r="KHH31" s="87"/>
      <c r="KHL31" s="87"/>
      <c r="KHP31" s="87"/>
      <c r="KHT31" s="87"/>
      <c r="KHX31" s="87"/>
      <c r="KIB31" s="87"/>
      <c r="KIF31" s="87"/>
      <c r="KIJ31" s="87"/>
      <c r="KIN31" s="87"/>
      <c r="KIR31" s="87"/>
      <c r="KIV31" s="87"/>
      <c r="KIZ31" s="87"/>
      <c r="KJD31" s="87"/>
      <c r="KJH31" s="87"/>
      <c r="KJL31" s="87"/>
      <c r="KJP31" s="87"/>
      <c r="KJT31" s="87"/>
      <c r="KJX31" s="87"/>
      <c r="KKB31" s="87"/>
      <c r="KKF31" s="87"/>
      <c r="KKJ31" s="87"/>
      <c r="KKN31" s="87"/>
      <c r="KKR31" s="87"/>
      <c r="KKV31" s="87"/>
      <c r="KKZ31" s="87"/>
      <c r="KLD31" s="87"/>
      <c r="KLH31" s="87"/>
      <c r="KLL31" s="87"/>
      <c r="KLP31" s="87"/>
      <c r="KLT31" s="87"/>
      <c r="KLX31" s="87"/>
      <c r="KMB31" s="87"/>
      <c r="KMF31" s="87"/>
      <c r="KMJ31" s="87"/>
      <c r="KMN31" s="87"/>
      <c r="KMR31" s="87"/>
      <c r="KMV31" s="87"/>
      <c r="KMZ31" s="87"/>
      <c r="KND31" s="87"/>
      <c r="KNH31" s="87"/>
      <c r="KNL31" s="87"/>
      <c r="KNP31" s="87"/>
      <c r="KNT31" s="87"/>
      <c r="KNX31" s="87"/>
      <c r="KOB31" s="87"/>
      <c r="KOF31" s="87"/>
      <c r="KOJ31" s="87"/>
      <c r="KON31" s="87"/>
      <c r="KOR31" s="87"/>
      <c r="KOV31" s="87"/>
      <c r="KOZ31" s="87"/>
      <c r="KPD31" s="87"/>
      <c r="KPH31" s="87"/>
      <c r="KPL31" s="87"/>
      <c r="KPP31" s="87"/>
      <c r="KPT31" s="87"/>
      <c r="KPX31" s="87"/>
      <c r="KQB31" s="87"/>
      <c r="KQF31" s="87"/>
      <c r="KQJ31" s="87"/>
      <c r="KQN31" s="87"/>
      <c r="KQR31" s="87"/>
      <c r="KQV31" s="87"/>
      <c r="KQZ31" s="87"/>
      <c r="KRD31" s="87"/>
      <c r="KRH31" s="87"/>
      <c r="KRL31" s="87"/>
      <c r="KRP31" s="87"/>
      <c r="KRT31" s="87"/>
      <c r="KRX31" s="87"/>
      <c r="KSB31" s="87"/>
      <c r="KSF31" s="87"/>
      <c r="KSJ31" s="87"/>
      <c r="KSN31" s="87"/>
      <c r="KSR31" s="87"/>
      <c r="KSV31" s="87"/>
      <c r="KSZ31" s="87"/>
      <c r="KTD31" s="87"/>
      <c r="KTH31" s="87"/>
      <c r="KTL31" s="87"/>
      <c r="KTP31" s="87"/>
      <c r="KTT31" s="87"/>
      <c r="KTX31" s="87"/>
      <c r="KUB31" s="87"/>
      <c r="KUF31" s="87"/>
      <c r="KUJ31" s="87"/>
      <c r="KUN31" s="87"/>
      <c r="KUR31" s="87"/>
      <c r="KUV31" s="87"/>
      <c r="KUZ31" s="87"/>
      <c r="KVD31" s="87"/>
      <c r="KVH31" s="87"/>
      <c r="KVL31" s="87"/>
      <c r="KVP31" s="87"/>
      <c r="KVT31" s="87"/>
      <c r="KVX31" s="87"/>
      <c r="KWB31" s="87"/>
      <c r="KWF31" s="87"/>
      <c r="KWJ31" s="87"/>
      <c r="KWN31" s="87"/>
      <c r="KWR31" s="87"/>
      <c r="KWV31" s="87"/>
      <c r="KWZ31" s="87"/>
      <c r="KXD31" s="87"/>
      <c r="KXH31" s="87"/>
      <c r="KXL31" s="87"/>
      <c r="KXP31" s="87"/>
      <c r="KXT31" s="87"/>
      <c r="KXX31" s="87"/>
      <c r="KYB31" s="87"/>
      <c r="KYF31" s="87"/>
      <c r="KYJ31" s="87"/>
      <c r="KYN31" s="87"/>
      <c r="KYR31" s="87"/>
      <c r="KYV31" s="87"/>
      <c r="KYZ31" s="87"/>
      <c r="KZD31" s="87"/>
      <c r="KZH31" s="87"/>
      <c r="KZL31" s="87"/>
      <c r="KZP31" s="87"/>
      <c r="KZT31" s="87"/>
      <c r="KZX31" s="87"/>
      <c r="LAB31" s="87"/>
      <c r="LAF31" s="87"/>
      <c r="LAJ31" s="87"/>
      <c r="LAN31" s="87"/>
      <c r="LAR31" s="87"/>
      <c r="LAV31" s="87"/>
      <c r="LAZ31" s="87"/>
      <c r="LBD31" s="87"/>
      <c r="LBH31" s="87"/>
      <c r="LBL31" s="87"/>
      <c r="LBP31" s="87"/>
      <c r="LBT31" s="87"/>
      <c r="LBX31" s="87"/>
      <c r="LCB31" s="87"/>
      <c r="LCF31" s="87"/>
      <c r="LCJ31" s="87"/>
      <c r="LCN31" s="87"/>
      <c r="LCR31" s="87"/>
      <c r="LCV31" s="87"/>
      <c r="LCZ31" s="87"/>
      <c r="LDD31" s="87"/>
      <c r="LDH31" s="87"/>
      <c r="LDL31" s="87"/>
      <c r="LDP31" s="87"/>
      <c r="LDT31" s="87"/>
      <c r="LDX31" s="87"/>
      <c r="LEB31" s="87"/>
      <c r="LEF31" s="87"/>
      <c r="LEJ31" s="87"/>
      <c r="LEN31" s="87"/>
      <c r="LER31" s="87"/>
      <c r="LEV31" s="87"/>
      <c r="LEZ31" s="87"/>
      <c r="LFD31" s="87"/>
      <c r="LFH31" s="87"/>
      <c r="LFL31" s="87"/>
      <c r="LFP31" s="87"/>
      <c r="LFT31" s="87"/>
      <c r="LFX31" s="87"/>
      <c r="LGB31" s="87"/>
      <c r="LGF31" s="87"/>
      <c r="LGJ31" s="87"/>
      <c r="LGN31" s="87"/>
      <c r="LGR31" s="87"/>
      <c r="LGV31" s="87"/>
      <c r="LGZ31" s="87"/>
      <c r="LHD31" s="87"/>
      <c r="LHH31" s="87"/>
      <c r="LHL31" s="87"/>
      <c r="LHP31" s="87"/>
      <c r="LHT31" s="87"/>
      <c r="LHX31" s="87"/>
      <c r="LIB31" s="87"/>
      <c r="LIF31" s="87"/>
      <c r="LIJ31" s="87"/>
      <c r="LIN31" s="87"/>
      <c r="LIR31" s="87"/>
      <c r="LIV31" s="87"/>
      <c r="LIZ31" s="87"/>
      <c r="LJD31" s="87"/>
      <c r="LJH31" s="87"/>
      <c r="LJL31" s="87"/>
      <c r="LJP31" s="87"/>
      <c r="LJT31" s="87"/>
      <c r="LJX31" s="87"/>
      <c r="LKB31" s="87"/>
      <c r="LKF31" s="87"/>
      <c r="LKJ31" s="87"/>
      <c r="LKN31" s="87"/>
      <c r="LKR31" s="87"/>
      <c r="LKV31" s="87"/>
      <c r="LKZ31" s="87"/>
      <c r="LLD31" s="87"/>
      <c r="LLH31" s="87"/>
      <c r="LLL31" s="87"/>
      <c r="LLP31" s="87"/>
      <c r="LLT31" s="87"/>
      <c r="LLX31" s="87"/>
      <c r="LMB31" s="87"/>
      <c r="LMF31" s="87"/>
      <c r="LMJ31" s="87"/>
      <c r="LMN31" s="87"/>
      <c r="LMR31" s="87"/>
      <c r="LMV31" s="87"/>
      <c r="LMZ31" s="87"/>
      <c r="LND31" s="87"/>
      <c r="LNH31" s="87"/>
      <c r="LNL31" s="87"/>
      <c r="LNP31" s="87"/>
      <c r="LNT31" s="87"/>
      <c r="LNX31" s="87"/>
      <c r="LOB31" s="87"/>
      <c r="LOF31" s="87"/>
      <c r="LOJ31" s="87"/>
      <c r="LON31" s="87"/>
      <c r="LOR31" s="87"/>
      <c r="LOV31" s="87"/>
      <c r="LOZ31" s="87"/>
      <c r="LPD31" s="87"/>
      <c r="LPH31" s="87"/>
      <c r="LPL31" s="87"/>
      <c r="LPP31" s="87"/>
      <c r="LPT31" s="87"/>
      <c r="LPX31" s="87"/>
      <c r="LQB31" s="87"/>
      <c r="LQF31" s="87"/>
      <c r="LQJ31" s="87"/>
      <c r="LQN31" s="87"/>
      <c r="LQR31" s="87"/>
      <c r="LQV31" s="87"/>
      <c r="LQZ31" s="87"/>
      <c r="LRD31" s="87"/>
      <c r="LRH31" s="87"/>
      <c r="LRL31" s="87"/>
      <c r="LRP31" s="87"/>
      <c r="LRT31" s="87"/>
      <c r="LRX31" s="87"/>
      <c r="LSB31" s="87"/>
      <c r="LSF31" s="87"/>
      <c r="LSJ31" s="87"/>
      <c r="LSN31" s="87"/>
      <c r="LSR31" s="87"/>
      <c r="LSV31" s="87"/>
      <c r="LSZ31" s="87"/>
      <c r="LTD31" s="87"/>
      <c r="LTH31" s="87"/>
      <c r="LTL31" s="87"/>
      <c r="LTP31" s="87"/>
      <c r="LTT31" s="87"/>
      <c r="LTX31" s="87"/>
      <c r="LUB31" s="87"/>
      <c r="LUF31" s="87"/>
      <c r="LUJ31" s="87"/>
      <c r="LUN31" s="87"/>
      <c r="LUR31" s="87"/>
      <c r="LUV31" s="87"/>
      <c r="LUZ31" s="87"/>
      <c r="LVD31" s="87"/>
      <c r="LVH31" s="87"/>
      <c r="LVL31" s="87"/>
      <c r="LVP31" s="87"/>
      <c r="LVT31" s="87"/>
      <c r="LVX31" s="87"/>
      <c r="LWB31" s="87"/>
      <c r="LWF31" s="87"/>
      <c r="LWJ31" s="87"/>
      <c r="LWN31" s="87"/>
      <c r="LWR31" s="87"/>
      <c r="LWV31" s="87"/>
      <c r="LWZ31" s="87"/>
      <c r="LXD31" s="87"/>
      <c r="LXH31" s="87"/>
      <c r="LXL31" s="87"/>
      <c r="LXP31" s="87"/>
      <c r="LXT31" s="87"/>
      <c r="LXX31" s="87"/>
      <c r="LYB31" s="87"/>
      <c r="LYF31" s="87"/>
      <c r="LYJ31" s="87"/>
      <c r="LYN31" s="87"/>
      <c r="LYR31" s="87"/>
      <c r="LYV31" s="87"/>
      <c r="LYZ31" s="87"/>
      <c r="LZD31" s="87"/>
      <c r="LZH31" s="87"/>
      <c r="LZL31" s="87"/>
      <c r="LZP31" s="87"/>
      <c r="LZT31" s="87"/>
      <c r="LZX31" s="87"/>
      <c r="MAB31" s="87"/>
      <c r="MAF31" s="87"/>
      <c r="MAJ31" s="87"/>
      <c r="MAN31" s="87"/>
      <c r="MAR31" s="87"/>
      <c r="MAV31" s="87"/>
      <c r="MAZ31" s="87"/>
      <c r="MBD31" s="87"/>
      <c r="MBH31" s="87"/>
      <c r="MBL31" s="87"/>
      <c r="MBP31" s="87"/>
      <c r="MBT31" s="87"/>
      <c r="MBX31" s="87"/>
      <c r="MCB31" s="87"/>
      <c r="MCF31" s="87"/>
      <c r="MCJ31" s="87"/>
      <c r="MCN31" s="87"/>
      <c r="MCR31" s="87"/>
      <c r="MCV31" s="87"/>
      <c r="MCZ31" s="87"/>
      <c r="MDD31" s="87"/>
      <c r="MDH31" s="87"/>
      <c r="MDL31" s="87"/>
      <c r="MDP31" s="87"/>
      <c r="MDT31" s="87"/>
      <c r="MDX31" s="87"/>
      <c r="MEB31" s="87"/>
      <c r="MEF31" s="87"/>
      <c r="MEJ31" s="87"/>
      <c r="MEN31" s="87"/>
      <c r="MER31" s="87"/>
      <c r="MEV31" s="87"/>
      <c r="MEZ31" s="87"/>
      <c r="MFD31" s="87"/>
      <c r="MFH31" s="87"/>
      <c r="MFL31" s="87"/>
      <c r="MFP31" s="87"/>
      <c r="MFT31" s="87"/>
      <c r="MFX31" s="87"/>
      <c r="MGB31" s="87"/>
      <c r="MGF31" s="87"/>
      <c r="MGJ31" s="87"/>
      <c r="MGN31" s="87"/>
      <c r="MGR31" s="87"/>
      <c r="MGV31" s="87"/>
      <c r="MGZ31" s="87"/>
      <c r="MHD31" s="87"/>
      <c r="MHH31" s="87"/>
      <c r="MHL31" s="87"/>
      <c r="MHP31" s="87"/>
      <c r="MHT31" s="87"/>
      <c r="MHX31" s="87"/>
      <c r="MIB31" s="87"/>
      <c r="MIF31" s="87"/>
      <c r="MIJ31" s="87"/>
      <c r="MIN31" s="87"/>
      <c r="MIR31" s="87"/>
      <c r="MIV31" s="87"/>
      <c r="MIZ31" s="87"/>
      <c r="MJD31" s="87"/>
      <c r="MJH31" s="87"/>
      <c r="MJL31" s="87"/>
      <c r="MJP31" s="87"/>
      <c r="MJT31" s="87"/>
      <c r="MJX31" s="87"/>
      <c r="MKB31" s="87"/>
      <c r="MKF31" s="87"/>
      <c r="MKJ31" s="87"/>
      <c r="MKN31" s="87"/>
      <c r="MKR31" s="87"/>
      <c r="MKV31" s="87"/>
      <c r="MKZ31" s="87"/>
      <c r="MLD31" s="87"/>
      <c r="MLH31" s="87"/>
      <c r="MLL31" s="87"/>
      <c r="MLP31" s="87"/>
      <c r="MLT31" s="87"/>
      <c r="MLX31" s="87"/>
      <c r="MMB31" s="87"/>
      <c r="MMF31" s="87"/>
      <c r="MMJ31" s="87"/>
      <c r="MMN31" s="87"/>
      <c r="MMR31" s="87"/>
      <c r="MMV31" s="87"/>
      <c r="MMZ31" s="87"/>
      <c r="MND31" s="87"/>
      <c r="MNH31" s="87"/>
      <c r="MNL31" s="87"/>
      <c r="MNP31" s="87"/>
      <c r="MNT31" s="87"/>
      <c r="MNX31" s="87"/>
      <c r="MOB31" s="87"/>
      <c r="MOF31" s="87"/>
      <c r="MOJ31" s="87"/>
      <c r="MON31" s="87"/>
      <c r="MOR31" s="87"/>
      <c r="MOV31" s="87"/>
      <c r="MOZ31" s="87"/>
      <c r="MPD31" s="87"/>
      <c r="MPH31" s="87"/>
      <c r="MPL31" s="87"/>
      <c r="MPP31" s="87"/>
      <c r="MPT31" s="87"/>
      <c r="MPX31" s="87"/>
      <c r="MQB31" s="87"/>
      <c r="MQF31" s="87"/>
      <c r="MQJ31" s="87"/>
      <c r="MQN31" s="87"/>
      <c r="MQR31" s="87"/>
      <c r="MQV31" s="87"/>
      <c r="MQZ31" s="87"/>
      <c r="MRD31" s="87"/>
      <c r="MRH31" s="87"/>
      <c r="MRL31" s="87"/>
      <c r="MRP31" s="87"/>
      <c r="MRT31" s="87"/>
      <c r="MRX31" s="87"/>
      <c r="MSB31" s="87"/>
      <c r="MSF31" s="87"/>
      <c r="MSJ31" s="87"/>
      <c r="MSN31" s="87"/>
      <c r="MSR31" s="87"/>
      <c r="MSV31" s="87"/>
      <c r="MSZ31" s="87"/>
      <c r="MTD31" s="87"/>
      <c r="MTH31" s="87"/>
      <c r="MTL31" s="87"/>
      <c r="MTP31" s="87"/>
      <c r="MTT31" s="87"/>
      <c r="MTX31" s="87"/>
      <c r="MUB31" s="87"/>
      <c r="MUF31" s="87"/>
      <c r="MUJ31" s="87"/>
      <c r="MUN31" s="87"/>
      <c r="MUR31" s="87"/>
      <c r="MUV31" s="87"/>
      <c r="MUZ31" s="87"/>
      <c r="MVD31" s="87"/>
      <c r="MVH31" s="87"/>
      <c r="MVL31" s="87"/>
      <c r="MVP31" s="87"/>
      <c r="MVT31" s="87"/>
      <c r="MVX31" s="87"/>
      <c r="MWB31" s="87"/>
      <c r="MWF31" s="87"/>
      <c r="MWJ31" s="87"/>
      <c r="MWN31" s="87"/>
      <c r="MWR31" s="87"/>
      <c r="MWV31" s="87"/>
      <c r="MWZ31" s="87"/>
      <c r="MXD31" s="87"/>
      <c r="MXH31" s="87"/>
      <c r="MXL31" s="87"/>
      <c r="MXP31" s="87"/>
      <c r="MXT31" s="87"/>
      <c r="MXX31" s="87"/>
      <c r="MYB31" s="87"/>
      <c r="MYF31" s="87"/>
      <c r="MYJ31" s="87"/>
      <c r="MYN31" s="87"/>
      <c r="MYR31" s="87"/>
      <c r="MYV31" s="87"/>
      <c r="MYZ31" s="87"/>
      <c r="MZD31" s="87"/>
      <c r="MZH31" s="87"/>
      <c r="MZL31" s="87"/>
      <c r="MZP31" s="87"/>
      <c r="MZT31" s="87"/>
      <c r="MZX31" s="87"/>
      <c r="NAB31" s="87"/>
      <c r="NAF31" s="87"/>
      <c r="NAJ31" s="87"/>
      <c r="NAN31" s="87"/>
      <c r="NAR31" s="87"/>
      <c r="NAV31" s="87"/>
      <c r="NAZ31" s="87"/>
      <c r="NBD31" s="87"/>
      <c r="NBH31" s="87"/>
      <c r="NBL31" s="87"/>
      <c r="NBP31" s="87"/>
      <c r="NBT31" s="87"/>
      <c r="NBX31" s="87"/>
      <c r="NCB31" s="87"/>
      <c r="NCF31" s="87"/>
      <c r="NCJ31" s="87"/>
      <c r="NCN31" s="87"/>
      <c r="NCR31" s="87"/>
      <c r="NCV31" s="87"/>
      <c r="NCZ31" s="87"/>
      <c r="NDD31" s="87"/>
      <c r="NDH31" s="87"/>
      <c r="NDL31" s="87"/>
      <c r="NDP31" s="87"/>
      <c r="NDT31" s="87"/>
      <c r="NDX31" s="87"/>
      <c r="NEB31" s="87"/>
      <c r="NEF31" s="87"/>
      <c r="NEJ31" s="87"/>
      <c r="NEN31" s="87"/>
      <c r="NER31" s="87"/>
      <c r="NEV31" s="87"/>
      <c r="NEZ31" s="87"/>
      <c r="NFD31" s="87"/>
      <c r="NFH31" s="87"/>
      <c r="NFL31" s="87"/>
      <c r="NFP31" s="87"/>
      <c r="NFT31" s="87"/>
      <c r="NFX31" s="87"/>
      <c r="NGB31" s="87"/>
      <c r="NGF31" s="87"/>
      <c r="NGJ31" s="87"/>
      <c r="NGN31" s="87"/>
      <c r="NGR31" s="87"/>
      <c r="NGV31" s="87"/>
      <c r="NGZ31" s="87"/>
      <c r="NHD31" s="87"/>
      <c r="NHH31" s="87"/>
      <c r="NHL31" s="87"/>
      <c r="NHP31" s="87"/>
      <c r="NHT31" s="87"/>
      <c r="NHX31" s="87"/>
      <c r="NIB31" s="87"/>
      <c r="NIF31" s="87"/>
      <c r="NIJ31" s="87"/>
      <c r="NIN31" s="87"/>
      <c r="NIR31" s="87"/>
      <c r="NIV31" s="87"/>
      <c r="NIZ31" s="87"/>
      <c r="NJD31" s="87"/>
      <c r="NJH31" s="87"/>
      <c r="NJL31" s="87"/>
      <c r="NJP31" s="87"/>
      <c r="NJT31" s="87"/>
      <c r="NJX31" s="87"/>
      <c r="NKB31" s="87"/>
      <c r="NKF31" s="87"/>
      <c r="NKJ31" s="87"/>
      <c r="NKN31" s="87"/>
      <c r="NKR31" s="87"/>
      <c r="NKV31" s="87"/>
      <c r="NKZ31" s="87"/>
      <c r="NLD31" s="87"/>
      <c r="NLH31" s="87"/>
      <c r="NLL31" s="87"/>
      <c r="NLP31" s="87"/>
      <c r="NLT31" s="87"/>
      <c r="NLX31" s="87"/>
      <c r="NMB31" s="87"/>
      <c r="NMF31" s="87"/>
      <c r="NMJ31" s="87"/>
      <c r="NMN31" s="87"/>
      <c r="NMR31" s="87"/>
      <c r="NMV31" s="87"/>
      <c r="NMZ31" s="87"/>
      <c r="NND31" s="87"/>
      <c r="NNH31" s="87"/>
      <c r="NNL31" s="87"/>
      <c r="NNP31" s="87"/>
      <c r="NNT31" s="87"/>
      <c r="NNX31" s="87"/>
      <c r="NOB31" s="87"/>
      <c r="NOF31" s="87"/>
      <c r="NOJ31" s="87"/>
      <c r="NON31" s="87"/>
      <c r="NOR31" s="87"/>
      <c r="NOV31" s="87"/>
      <c r="NOZ31" s="87"/>
      <c r="NPD31" s="87"/>
      <c r="NPH31" s="87"/>
      <c r="NPL31" s="87"/>
      <c r="NPP31" s="87"/>
      <c r="NPT31" s="87"/>
      <c r="NPX31" s="87"/>
      <c r="NQB31" s="87"/>
      <c r="NQF31" s="87"/>
      <c r="NQJ31" s="87"/>
      <c r="NQN31" s="87"/>
      <c r="NQR31" s="87"/>
      <c r="NQV31" s="87"/>
      <c r="NQZ31" s="87"/>
      <c r="NRD31" s="87"/>
      <c r="NRH31" s="87"/>
      <c r="NRL31" s="87"/>
      <c r="NRP31" s="87"/>
      <c r="NRT31" s="87"/>
      <c r="NRX31" s="87"/>
      <c r="NSB31" s="87"/>
      <c r="NSF31" s="87"/>
      <c r="NSJ31" s="87"/>
      <c r="NSN31" s="87"/>
      <c r="NSR31" s="87"/>
      <c r="NSV31" s="87"/>
      <c r="NSZ31" s="87"/>
      <c r="NTD31" s="87"/>
      <c r="NTH31" s="87"/>
      <c r="NTL31" s="87"/>
      <c r="NTP31" s="87"/>
      <c r="NTT31" s="87"/>
      <c r="NTX31" s="87"/>
      <c r="NUB31" s="87"/>
      <c r="NUF31" s="87"/>
      <c r="NUJ31" s="87"/>
      <c r="NUN31" s="87"/>
      <c r="NUR31" s="87"/>
      <c r="NUV31" s="87"/>
      <c r="NUZ31" s="87"/>
      <c r="NVD31" s="87"/>
      <c r="NVH31" s="87"/>
      <c r="NVL31" s="87"/>
      <c r="NVP31" s="87"/>
      <c r="NVT31" s="87"/>
      <c r="NVX31" s="87"/>
      <c r="NWB31" s="87"/>
      <c r="NWF31" s="87"/>
      <c r="NWJ31" s="87"/>
      <c r="NWN31" s="87"/>
      <c r="NWR31" s="87"/>
      <c r="NWV31" s="87"/>
      <c r="NWZ31" s="87"/>
      <c r="NXD31" s="87"/>
      <c r="NXH31" s="87"/>
      <c r="NXL31" s="87"/>
      <c r="NXP31" s="87"/>
      <c r="NXT31" s="87"/>
      <c r="NXX31" s="87"/>
      <c r="NYB31" s="87"/>
      <c r="NYF31" s="87"/>
      <c r="NYJ31" s="87"/>
      <c r="NYN31" s="87"/>
      <c r="NYR31" s="87"/>
      <c r="NYV31" s="87"/>
      <c r="NYZ31" s="87"/>
      <c r="NZD31" s="87"/>
      <c r="NZH31" s="87"/>
      <c r="NZL31" s="87"/>
      <c r="NZP31" s="87"/>
      <c r="NZT31" s="87"/>
      <c r="NZX31" s="87"/>
      <c r="OAB31" s="87"/>
      <c r="OAF31" s="87"/>
      <c r="OAJ31" s="87"/>
      <c r="OAN31" s="87"/>
      <c r="OAR31" s="87"/>
      <c r="OAV31" s="87"/>
      <c r="OAZ31" s="87"/>
      <c r="OBD31" s="87"/>
      <c r="OBH31" s="87"/>
      <c r="OBL31" s="87"/>
      <c r="OBP31" s="87"/>
      <c r="OBT31" s="87"/>
      <c r="OBX31" s="87"/>
      <c r="OCB31" s="87"/>
      <c r="OCF31" s="87"/>
      <c r="OCJ31" s="87"/>
      <c r="OCN31" s="87"/>
      <c r="OCR31" s="87"/>
      <c r="OCV31" s="87"/>
      <c r="OCZ31" s="87"/>
      <c r="ODD31" s="87"/>
      <c r="ODH31" s="87"/>
      <c r="ODL31" s="87"/>
      <c r="ODP31" s="87"/>
      <c r="ODT31" s="87"/>
      <c r="ODX31" s="87"/>
      <c r="OEB31" s="87"/>
      <c r="OEF31" s="87"/>
      <c r="OEJ31" s="87"/>
      <c r="OEN31" s="87"/>
      <c r="OER31" s="87"/>
      <c r="OEV31" s="87"/>
      <c r="OEZ31" s="87"/>
      <c r="OFD31" s="87"/>
      <c r="OFH31" s="87"/>
      <c r="OFL31" s="87"/>
      <c r="OFP31" s="87"/>
      <c r="OFT31" s="87"/>
      <c r="OFX31" s="87"/>
      <c r="OGB31" s="87"/>
      <c r="OGF31" s="87"/>
      <c r="OGJ31" s="87"/>
      <c r="OGN31" s="87"/>
      <c r="OGR31" s="87"/>
      <c r="OGV31" s="87"/>
      <c r="OGZ31" s="87"/>
      <c r="OHD31" s="87"/>
      <c r="OHH31" s="87"/>
      <c r="OHL31" s="87"/>
      <c r="OHP31" s="87"/>
      <c r="OHT31" s="87"/>
      <c r="OHX31" s="87"/>
      <c r="OIB31" s="87"/>
      <c r="OIF31" s="87"/>
      <c r="OIJ31" s="87"/>
      <c r="OIN31" s="87"/>
      <c r="OIR31" s="87"/>
      <c r="OIV31" s="87"/>
      <c r="OIZ31" s="87"/>
      <c r="OJD31" s="87"/>
      <c r="OJH31" s="87"/>
      <c r="OJL31" s="87"/>
      <c r="OJP31" s="87"/>
      <c r="OJT31" s="87"/>
      <c r="OJX31" s="87"/>
      <c r="OKB31" s="87"/>
      <c r="OKF31" s="87"/>
      <c r="OKJ31" s="87"/>
      <c r="OKN31" s="87"/>
      <c r="OKR31" s="87"/>
      <c r="OKV31" s="87"/>
      <c r="OKZ31" s="87"/>
      <c r="OLD31" s="87"/>
      <c r="OLH31" s="87"/>
      <c r="OLL31" s="87"/>
      <c r="OLP31" s="87"/>
      <c r="OLT31" s="87"/>
      <c r="OLX31" s="87"/>
      <c r="OMB31" s="87"/>
      <c r="OMF31" s="87"/>
      <c r="OMJ31" s="87"/>
      <c r="OMN31" s="87"/>
      <c r="OMR31" s="87"/>
      <c r="OMV31" s="87"/>
      <c r="OMZ31" s="87"/>
      <c r="OND31" s="87"/>
      <c r="ONH31" s="87"/>
      <c r="ONL31" s="87"/>
      <c r="ONP31" s="87"/>
      <c r="ONT31" s="87"/>
      <c r="ONX31" s="87"/>
      <c r="OOB31" s="87"/>
      <c r="OOF31" s="87"/>
      <c r="OOJ31" s="87"/>
      <c r="OON31" s="87"/>
      <c r="OOR31" s="87"/>
      <c r="OOV31" s="87"/>
      <c r="OOZ31" s="87"/>
      <c r="OPD31" s="87"/>
      <c r="OPH31" s="87"/>
      <c r="OPL31" s="87"/>
      <c r="OPP31" s="87"/>
      <c r="OPT31" s="87"/>
      <c r="OPX31" s="87"/>
      <c r="OQB31" s="87"/>
      <c r="OQF31" s="87"/>
      <c r="OQJ31" s="87"/>
      <c r="OQN31" s="87"/>
      <c r="OQR31" s="87"/>
      <c r="OQV31" s="87"/>
      <c r="OQZ31" s="87"/>
      <c r="ORD31" s="87"/>
      <c r="ORH31" s="87"/>
      <c r="ORL31" s="87"/>
      <c r="ORP31" s="87"/>
      <c r="ORT31" s="87"/>
      <c r="ORX31" s="87"/>
      <c r="OSB31" s="87"/>
      <c r="OSF31" s="87"/>
      <c r="OSJ31" s="87"/>
      <c r="OSN31" s="87"/>
      <c r="OSR31" s="87"/>
      <c r="OSV31" s="87"/>
      <c r="OSZ31" s="87"/>
      <c r="OTD31" s="87"/>
      <c r="OTH31" s="87"/>
      <c r="OTL31" s="87"/>
      <c r="OTP31" s="87"/>
      <c r="OTT31" s="87"/>
      <c r="OTX31" s="87"/>
      <c r="OUB31" s="87"/>
      <c r="OUF31" s="87"/>
      <c r="OUJ31" s="87"/>
      <c r="OUN31" s="87"/>
      <c r="OUR31" s="87"/>
      <c r="OUV31" s="87"/>
      <c r="OUZ31" s="87"/>
      <c r="OVD31" s="87"/>
      <c r="OVH31" s="87"/>
      <c r="OVL31" s="87"/>
      <c r="OVP31" s="87"/>
      <c r="OVT31" s="87"/>
      <c r="OVX31" s="87"/>
      <c r="OWB31" s="87"/>
      <c r="OWF31" s="87"/>
      <c r="OWJ31" s="87"/>
      <c r="OWN31" s="87"/>
      <c r="OWR31" s="87"/>
      <c r="OWV31" s="87"/>
      <c r="OWZ31" s="87"/>
      <c r="OXD31" s="87"/>
      <c r="OXH31" s="87"/>
      <c r="OXL31" s="87"/>
      <c r="OXP31" s="87"/>
      <c r="OXT31" s="87"/>
      <c r="OXX31" s="87"/>
      <c r="OYB31" s="87"/>
      <c r="OYF31" s="87"/>
      <c r="OYJ31" s="87"/>
      <c r="OYN31" s="87"/>
      <c r="OYR31" s="87"/>
      <c r="OYV31" s="87"/>
      <c r="OYZ31" s="87"/>
      <c r="OZD31" s="87"/>
      <c r="OZH31" s="87"/>
      <c r="OZL31" s="87"/>
      <c r="OZP31" s="87"/>
      <c r="OZT31" s="87"/>
      <c r="OZX31" s="87"/>
      <c r="PAB31" s="87"/>
      <c r="PAF31" s="87"/>
      <c r="PAJ31" s="87"/>
      <c r="PAN31" s="87"/>
      <c r="PAR31" s="87"/>
      <c r="PAV31" s="87"/>
      <c r="PAZ31" s="87"/>
      <c r="PBD31" s="87"/>
      <c r="PBH31" s="87"/>
      <c r="PBL31" s="87"/>
      <c r="PBP31" s="87"/>
      <c r="PBT31" s="87"/>
      <c r="PBX31" s="87"/>
      <c r="PCB31" s="87"/>
      <c r="PCF31" s="87"/>
      <c r="PCJ31" s="87"/>
      <c r="PCN31" s="87"/>
      <c r="PCR31" s="87"/>
      <c r="PCV31" s="87"/>
      <c r="PCZ31" s="87"/>
      <c r="PDD31" s="87"/>
      <c r="PDH31" s="87"/>
      <c r="PDL31" s="87"/>
      <c r="PDP31" s="87"/>
      <c r="PDT31" s="87"/>
      <c r="PDX31" s="87"/>
      <c r="PEB31" s="87"/>
      <c r="PEF31" s="87"/>
      <c r="PEJ31" s="87"/>
      <c r="PEN31" s="87"/>
      <c r="PER31" s="87"/>
      <c r="PEV31" s="87"/>
      <c r="PEZ31" s="87"/>
      <c r="PFD31" s="87"/>
      <c r="PFH31" s="87"/>
      <c r="PFL31" s="87"/>
      <c r="PFP31" s="87"/>
      <c r="PFT31" s="87"/>
      <c r="PFX31" s="87"/>
      <c r="PGB31" s="87"/>
      <c r="PGF31" s="87"/>
      <c r="PGJ31" s="87"/>
      <c r="PGN31" s="87"/>
      <c r="PGR31" s="87"/>
      <c r="PGV31" s="87"/>
      <c r="PGZ31" s="87"/>
      <c r="PHD31" s="87"/>
      <c r="PHH31" s="87"/>
      <c r="PHL31" s="87"/>
      <c r="PHP31" s="87"/>
      <c r="PHT31" s="87"/>
      <c r="PHX31" s="87"/>
      <c r="PIB31" s="87"/>
      <c r="PIF31" s="87"/>
      <c r="PIJ31" s="87"/>
      <c r="PIN31" s="87"/>
      <c r="PIR31" s="87"/>
      <c r="PIV31" s="87"/>
      <c r="PIZ31" s="87"/>
      <c r="PJD31" s="87"/>
      <c r="PJH31" s="87"/>
      <c r="PJL31" s="87"/>
      <c r="PJP31" s="87"/>
      <c r="PJT31" s="87"/>
      <c r="PJX31" s="87"/>
      <c r="PKB31" s="87"/>
      <c r="PKF31" s="87"/>
      <c r="PKJ31" s="87"/>
      <c r="PKN31" s="87"/>
      <c r="PKR31" s="87"/>
      <c r="PKV31" s="87"/>
      <c r="PKZ31" s="87"/>
      <c r="PLD31" s="87"/>
      <c r="PLH31" s="87"/>
      <c r="PLL31" s="87"/>
      <c r="PLP31" s="87"/>
      <c r="PLT31" s="87"/>
      <c r="PLX31" s="87"/>
      <c r="PMB31" s="87"/>
      <c r="PMF31" s="87"/>
      <c r="PMJ31" s="87"/>
      <c r="PMN31" s="87"/>
      <c r="PMR31" s="87"/>
      <c r="PMV31" s="87"/>
      <c r="PMZ31" s="87"/>
      <c r="PND31" s="87"/>
      <c r="PNH31" s="87"/>
      <c r="PNL31" s="87"/>
      <c r="PNP31" s="87"/>
      <c r="PNT31" s="87"/>
      <c r="PNX31" s="87"/>
      <c r="POB31" s="87"/>
      <c r="POF31" s="87"/>
      <c r="POJ31" s="87"/>
      <c r="PON31" s="87"/>
      <c r="POR31" s="87"/>
      <c r="POV31" s="87"/>
      <c r="POZ31" s="87"/>
      <c r="PPD31" s="87"/>
      <c r="PPH31" s="87"/>
      <c r="PPL31" s="87"/>
      <c r="PPP31" s="87"/>
      <c r="PPT31" s="87"/>
      <c r="PPX31" s="87"/>
      <c r="PQB31" s="87"/>
      <c r="PQF31" s="87"/>
      <c r="PQJ31" s="87"/>
      <c r="PQN31" s="87"/>
      <c r="PQR31" s="87"/>
      <c r="PQV31" s="87"/>
      <c r="PQZ31" s="87"/>
      <c r="PRD31" s="87"/>
      <c r="PRH31" s="87"/>
      <c r="PRL31" s="87"/>
      <c r="PRP31" s="87"/>
      <c r="PRT31" s="87"/>
      <c r="PRX31" s="87"/>
      <c r="PSB31" s="87"/>
      <c r="PSF31" s="87"/>
      <c r="PSJ31" s="87"/>
      <c r="PSN31" s="87"/>
      <c r="PSR31" s="87"/>
      <c r="PSV31" s="87"/>
      <c r="PSZ31" s="87"/>
      <c r="PTD31" s="87"/>
      <c r="PTH31" s="87"/>
      <c r="PTL31" s="87"/>
      <c r="PTP31" s="87"/>
      <c r="PTT31" s="87"/>
      <c r="PTX31" s="87"/>
      <c r="PUB31" s="87"/>
      <c r="PUF31" s="87"/>
      <c r="PUJ31" s="87"/>
      <c r="PUN31" s="87"/>
      <c r="PUR31" s="87"/>
      <c r="PUV31" s="87"/>
      <c r="PUZ31" s="87"/>
      <c r="PVD31" s="87"/>
      <c r="PVH31" s="87"/>
      <c r="PVL31" s="87"/>
      <c r="PVP31" s="87"/>
      <c r="PVT31" s="87"/>
      <c r="PVX31" s="87"/>
      <c r="PWB31" s="87"/>
      <c r="PWF31" s="87"/>
      <c r="PWJ31" s="87"/>
      <c r="PWN31" s="87"/>
      <c r="PWR31" s="87"/>
      <c r="PWV31" s="87"/>
      <c r="PWZ31" s="87"/>
      <c r="PXD31" s="87"/>
      <c r="PXH31" s="87"/>
      <c r="PXL31" s="87"/>
      <c r="PXP31" s="87"/>
      <c r="PXT31" s="87"/>
      <c r="PXX31" s="87"/>
      <c r="PYB31" s="87"/>
      <c r="PYF31" s="87"/>
      <c r="PYJ31" s="87"/>
      <c r="PYN31" s="87"/>
      <c r="PYR31" s="87"/>
      <c r="PYV31" s="87"/>
      <c r="PYZ31" s="87"/>
      <c r="PZD31" s="87"/>
      <c r="PZH31" s="87"/>
      <c r="PZL31" s="87"/>
      <c r="PZP31" s="87"/>
      <c r="PZT31" s="87"/>
      <c r="PZX31" s="87"/>
      <c r="QAB31" s="87"/>
      <c r="QAF31" s="87"/>
      <c r="QAJ31" s="87"/>
      <c r="QAN31" s="87"/>
      <c r="QAR31" s="87"/>
      <c r="QAV31" s="87"/>
      <c r="QAZ31" s="87"/>
      <c r="QBD31" s="87"/>
      <c r="QBH31" s="87"/>
      <c r="QBL31" s="87"/>
      <c r="QBP31" s="87"/>
      <c r="QBT31" s="87"/>
      <c r="QBX31" s="87"/>
      <c r="QCB31" s="87"/>
      <c r="QCF31" s="87"/>
      <c r="QCJ31" s="87"/>
      <c r="QCN31" s="87"/>
      <c r="QCR31" s="87"/>
      <c r="QCV31" s="87"/>
      <c r="QCZ31" s="87"/>
      <c r="QDD31" s="87"/>
      <c r="QDH31" s="87"/>
      <c r="QDL31" s="87"/>
      <c r="QDP31" s="87"/>
      <c r="QDT31" s="87"/>
      <c r="QDX31" s="87"/>
      <c r="QEB31" s="87"/>
      <c r="QEF31" s="87"/>
      <c r="QEJ31" s="87"/>
      <c r="QEN31" s="87"/>
      <c r="QER31" s="87"/>
      <c r="QEV31" s="87"/>
      <c r="QEZ31" s="87"/>
      <c r="QFD31" s="87"/>
      <c r="QFH31" s="87"/>
      <c r="QFL31" s="87"/>
      <c r="QFP31" s="87"/>
      <c r="QFT31" s="87"/>
      <c r="QFX31" s="87"/>
      <c r="QGB31" s="87"/>
      <c r="QGF31" s="87"/>
      <c r="QGJ31" s="87"/>
      <c r="QGN31" s="87"/>
      <c r="QGR31" s="87"/>
      <c r="QGV31" s="87"/>
      <c r="QGZ31" s="87"/>
      <c r="QHD31" s="87"/>
      <c r="QHH31" s="87"/>
      <c r="QHL31" s="87"/>
      <c r="QHP31" s="87"/>
      <c r="QHT31" s="87"/>
      <c r="QHX31" s="87"/>
      <c r="QIB31" s="87"/>
      <c r="QIF31" s="87"/>
      <c r="QIJ31" s="87"/>
      <c r="QIN31" s="87"/>
      <c r="QIR31" s="87"/>
      <c r="QIV31" s="87"/>
      <c r="QIZ31" s="87"/>
      <c r="QJD31" s="87"/>
      <c r="QJH31" s="87"/>
      <c r="QJL31" s="87"/>
      <c r="QJP31" s="87"/>
      <c r="QJT31" s="87"/>
      <c r="QJX31" s="87"/>
      <c r="QKB31" s="87"/>
      <c r="QKF31" s="87"/>
      <c r="QKJ31" s="87"/>
      <c r="QKN31" s="87"/>
      <c r="QKR31" s="87"/>
      <c r="QKV31" s="87"/>
      <c r="QKZ31" s="87"/>
      <c r="QLD31" s="87"/>
      <c r="QLH31" s="87"/>
      <c r="QLL31" s="87"/>
      <c r="QLP31" s="87"/>
      <c r="QLT31" s="87"/>
      <c r="QLX31" s="87"/>
      <c r="QMB31" s="87"/>
      <c r="QMF31" s="87"/>
      <c r="QMJ31" s="87"/>
      <c r="QMN31" s="87"/>
      <c r="QMR31" s="87"/>
      <c r="QMV31" s="87"/>
      <c r="QMZ31" s="87"/>
      <c r="QND31" s="87"/>
      <c r="QNH31" s="87"/>
      <c r="QNL31" s="87"/>
      <c r="QNP31" s="87"/>
      <c r="QNT31" s="87"/>
      <c r="QNX31" s="87"/>
      <c r="QOB31" s="87"/>
      <c r="QOF31" s="87"/>
      <c r="QOJ31" s="87"/>
      <c r="QON31" s="87"/>
      <c r="QOR31" s="87"/>
      <c r="QOV31" s="87"/>
      <c r="QOZ31" s="87"/>
      <c r="QPD31" s="87"/>
      <c r="QPH31" s="87"/>
      <c r="QPL31" s="87"/>
      <c r="QPP31" s="87"/>
      <c r="QPT31" s="87"/>
      <c r="QPX31" s="87"/>
      <c r="QQB31" s="87"/>
      <c r="QQF31" s="87"/>
      <c r="QQJ31" s="87"/>
      <c r="QQN31" s="87"/>
      <c r="QQR31" s="87"/>
      <c r="QQV31" s="87"/>
      <c r="QQZ31" s="87"/>
      <c r="QRD31" s="87"/>
      <c r="QRH31" s="87"/>
      <c r="QRL31" s="87"/>
      <c r="QRP31" s="87"/>
      <c r="QRT31" s="87"/>
      <c r="QRX31" s="87"/>
      <c r="QSB31" s="87"/>
      <c r="QSF31" s="87"/>
      <c r="QSJ31" s="87"/>
      <c r="QSN31" s="87"/>
      <c r="QSR31" s="87"/>
      <c r="QSV31" s="87"/>
      <c r="QSZ31" s="87"/>
      <c r="QTD31" s="87"/>
      <c r="QTH31" s="87"/>
      <c r="QTL31" s="87"/>
      <c r="QTP31" s="87"/>
      <c r="QTT31" s="87"/>
      <c r="QTX31" s="87"/>
      <c r="QUB31" s="87"/>
      <c r="QUF31" s="87"/>
      <c r="QUJ31" s="87"/>
      <c r="QUN31" s="87"/>
      <c r="QUR31" s="87"/>
      <c r="QUV31" s="87"/>
      <c r="QUZ31" s="87"/>
      <c r="QVD31" s="87"/>
      <c r="QVH31" s="87"/>
      <c r="QVL31" s="87"/>
      <c r="QVP31" s="87"/>
      <c r="QVT31" s="87"/>
      <c r="QVX31" s="87"/>
      <c r="QWB31" s="87"/>
      <c r="QWF31" s="87"/>
      <c r="QWJ31" s="87"/>
      <c r="QWN31" s="87"/>
      <c r="QWR31" s="87"/>
      <c r="QWV31" s="87"/>
      <c r="QWZ31" s="87"/>
      <c r="QXD31" s="87"/>
      <c r="QXH31" s="87"/>
      <c r="QXL31" s="87"/>
      <c r="QXP31" s="87"/>
      <c r="QXT31" s="87"/>
      <c r="QXX31" s="87"/>
      <c r="QYB31" s="87"/>
      <c r="QYF31" s="87"/>
      <c r="QYJ31" s="87"/>
      <c r="QYN31" s="87"/>
      <c r="QYR31" s="87"/>
      <c r="QYV31" s="87"/>
      <c r="QYZ31" s="87"/>
      <c r="QZD31" s="87"/>
      <c r="QZH31" s="87"/>
      <c r="QZL31" s="87"/>
      <c r="QZP31" s="87"/>
      <c r="QZT31" s="87"/>
      <c r="QZX31" s="87"/>
      <c r="RAB31" s="87"/>
      <c r="RAF31" s="87"/>
      <c r="RAJ31" s="87"/>
      <c r="RAN31" s="87"/>
      <c r="RAR31" s="87"/>
      <c r="RAV31" s="87"/>
      <c r="RAZ31" s="87"/>
      <c r="RBD31" s="87"/>
      <c r="RBH31" s="87"/>
      <c r="RBL31" s="87"/>
      <c r="RBP31" s="87"/>
      <c r="RBT31" s="87"/>
      <c r="RBX31" s="87"/>
      <c r="RCB31" s="87"/>
      <c r="RCF31" s="87"/>
      <c r="RCJ31" s="87"/>
      <c r="RCN31" s="87"/>
      <c r="RCR31" s="87"/>
      <c r="RCV31" s="87"/>
      <c r="RCZ31" s="87"/>
      <c r="RDD31" s="87"/>
      <c r="RDH31" s="87"/>
      <c r="RDL31" s="87"/>
      <c r="RDP31" s="87"/>
      <c r="RDT31" s="87"/>
      <c r="RDX31" s="87"/>
      <c r="REB31" s="87"/>
      <c r="REF31" s="87"/>
      <c r="REJ31" s="87"/>
      <c r="REN31" s="87"/>
      <c r="RER31" s="87"/>
      <c r="REV31" s="87"/>
      <c r="REZ31" s="87"/>
      <c r="RFD31" s="87"/>
      <c r="RFH31" s="87"/>
      <c r="RFL31" s="87"/>
      <c r="RFP31" s="87"/>
      <c r="RFT31" s="87"/>
      <c r="RFX31" s="87"/>
      <c r="RGB31" s="87"/>
      <c r="RGF31" s="87"/>
      <c r="RGJ31" s="87"/>
      <c r="RGN31" s="87"/>
      <c r="RGR31" s="87"/>
      <c r="RGV31" s="87"/>
      <c r="RGZ31" s="87"/>
      <c r="RHD31" s="87"/>
      <c r="RHH31" s="87"/>
      <c r="RHL31" s="87"/>
      <c r="RHP31" s="87"/>
      <c r="RHT31" s="87"/>
      <c r="RHX31" s="87"/>
      <c r="RIB31" s="87"/>
      <c r="RIF31" s="87"/>
      <c r="RIJ31" s="87"/>
      <c r="RIN31" s="87"/>
      <c r="RIR31" s="87"/>
      <c r="RIV31" s="87"/>
      <c r="RIZ31" s="87"/>
      <c r="RJD31" s="87"/>
      <c r="RJH31" s="87"/>
      <c r="RJL31" s="87"/>
      <c r="RJP31" s="87"/>
      <c r="RJT31" s="87"/>
      <c r="RJX31" s="87"/>
      <c r="RKB31" s="87"/>
      <c r="RKF31" s="87"/>
      <c r="RKJ31" s="87"/>
      <c r="RKN31" s="87"/>
      <c r="RKR31" s="87"/>
      <c r="RKV31" s="87"/>
      <c r="RKZ31" s="87"/>
      <c r="RLD31" s="87"/>
      <c r="RLH31" s="87"/>
      <c r="RLL31" s="87"/>
      <c r="RLP31" s="87"/>
      <c r="RLT31" s="87"/>
      <c r="RLX31" s="87"/>
      <c r="RMB31" s="87"/>
      <c r="RMF31" s="87"/>
      <c r="RMJ31" s="87"/>
      <c r="RMN31" s="87"/>
      <c r="RMR31" s="87"/>
      <c r="RMV31" s="87"/>
      <c r="RMZ31" s="87"/>
      <c r="RND31" s="87"/>
      <c r="RNH31" s="87"/>
      <c r="RNL31" s="87"/>
      <c r="RNP31" s="87"/>
      <c r="RNT31" s="87"/>
      <c r="RNX31" s="87"/>
      <c r="ROB31" s="87"/>
      <c r="ROF31" s="87"/>
      <c r="ROJ31" s="87"/>
      <c r="RON31" s="87"/>
      <c r="ROR31" s="87"/>
      <c r="ROV31" s="87"/>
      <c r="ROZ31" s="87"/>
      <c r="RPD31" s="87"/>
      <c r="RPH31" s="87"/>
      <c r="RPL31" s="87"/>
      <c r="RPP31" s="87"/>
      <c r="RPT31" s="87"/>
      <c r="RPX31" s="87"/>
      <c r="RQB31" s="87"/>
      <c r="RQF31" s="87"/>
      <c r="RQJ31" s="87"/>
      <c r="RQN31" s="87"/>
      <c r="RQR31" s="87"/>
      <c r="RQV31" s="87"/>
      <c r="RQZ31" s="87"/>
      <c r="RRD31" s="87"/>
      <c r="RRH31" s="87"/>
      <c r="RRL31" s="87"/>
      <c r="RRP31" s="87"/>
      <c r="RRT31" s="87"/>
      <c r="RRX31" s="87"/>
      <c r="RSB31" s="87"/>
      <c r="RSF31" s="87"/>
      <c r="RSJ31" s="87"/>
      <c r="RSN31" s="87"/>
      <c r="RSR31" s="87"/>
      <c r="RSV31" s="87"/>
      <c r="RSZ31" s="87"/>
      <c r="RTD31" s="87"/>
      <c r="RTH31" s="87"/>
      <c r="RTL31" s="87"/>
      <c r="RTP31" s="87"/>
      <c r="RTT31" s="87"/>
      <c r="RTX31" s="87"/>
      <c r="RUB31" s="87"/>
      <c r="RUF31" s="87"/>
      <c r="RUJ31" s="87"/>
      <c r="RUN31" s="87"/>
      <c r="RUR31" s="87"/>
      <c r="RUV31" s="87"/>
      <c r="RUZ31" s="87"/>
      <c r="RVD31" s="87"/>
      <c r="RVH31" s="87"/>
      <c r="RVL31" s="87"/>
      <c r="RVP31" s="87"/>
      <c r="RVT31" s="87"/>
      <c r="RVX31" s="87"/>
      <c r="RWB31" s="87"/>
      <c r="RWF31" s="87"/>
      <c r="RWJ31" s="87"/>
      <c r="RWN31" s="87"/>
      <c r="RWR31" s="87"/>
      <c r="RWV31" s="87"/>
      <c r="RWZ31" s="87"/>
      <c r="RXD31" s="87"/>
      <c r="RXH31" s="87"/>
      <c r="RXL31" s="87"/>
      <c r="RXP31" s="87"/>
      <c r="RXT31" s="87"/>
      <c r="RXX31" s="87"/>
      <c r="RYB31" s="87"/>
      <c r="RYF31" s="87"/>
      <c r="RYJ31" s="87"/>
      <c r="RYN31" s="87"/>
      <c r="RYR31" s="87"/>
      <c r="RYV31" s="87"/>
      <c r="RYZ31" s="87"/>
      <c r="RZD31" s="87"/>
      <c r="RZH31" s="87"/>
      <c r="RZL31" s="87"/>
      <c r="RZP31" s="87"/>
      <c r="RZT31" s="87"/>
      <c r="RZX31" s="87"/>
      <c r="SAB31" s="87"/>
      <c r="SAF31" s="87"/>
      <c r="SAJ31" s="87"/>
      <c r="SAN31" s="87"/>
      <c r="SAR31" s="87"/>
      <c r="SAV31" s="87"/>
      <c r="SAZ31" s="87"/>
      <c r="SBD31" s="87"/>
      <c r="SBH31" s="87"/>
      <c r="SBL31" s="87"/>
      <c r="SBP31" s="87"/>
      <c r="SBT31" s="87"/>
      <c r="SBX31" s="87"/>
      <c r="SCB31" s="87"/>
      <c r="SCF31" s="87"/>
      <c r="SCJ31" s="87"/>
      <c r="SCN31" s="87"/>
      <c r="SCR31" s="87"/>
      <c r="SCV31" s="87"/>
      <c r="SCZ31" s="87"/>
      <c r="SDD31" s="87"/>
      <c r="SDH31" s="87"/>
      <c r="SDL31" s="87"/>
      <c r="SDP31" s="87"/>
      <c r="SDT31" s="87"/>
      <c r="SDX31" s="87"/>
      <c r="SEB31" s="87"/>
      <c r="SEF31" s="87"/>
      <c r="SEJ31" s="87"/>
      <c r="SEN31" s="87"/>
      <c r="SER31" s="87"/>
      <c r="SEV31" s="87"/>
      <c r="SEZ31" s="87"/>
      <c r="SFD31" s="87"/>
      <c r="SFH31" s="87"/>
      <c r="SFL31" s="87"/>
      <c r="SFP31" s="87"/>
      <c r="SFT31" s="87"/>
      <c r="SFX31" s="87"/>
      <c r="SGB31" s="87"/>
      <c r="SGF31" s="87"/>
      <c r="SGJ31" s="87"/>
      <c r="SGN31" s="87"/>
      <c r="SGR31" s="87"/>
      <c r="SGV31" s="87"/>
      <c r="SGZ31" s="87"/>
      <c r="SHD31" s="87"/>
      <c r="SHH31" s="87"/>
      <c r="SHL31" s="87"/>
      <c r="SHP31" s="87"/>
      <c r="SHT31" s="87"/>
      <c r="SHX31" s="87"/>
      <c r="SIB31" s="87"/>
      <c r="SIF31" s="87"/>
      <c r="SIJ31" s="87"/>
      <c r="SIN31" s="87"/>
      <c r="SIR31" s="87"/>
      <c r="SIV31" s="87"/>
      <c r="SIZ31" s="87"/>
      <c r="SJD31" s="87"/>
      <c r="SJH31" s="87"/>
      <c r="SJL31" s="87"/>
      <c r="SJP31" s="87"/>
      <c r="SJT31" s="87"/>
      <c r="SJX31" s="87"/>
      <c r="SKB31" s="87"/>
      <c r="SKF31" s="87"/>
      <c r="SKJ31" s="87"/>
      <c r="SKN31" s="87"/>
      <c r="SKR31" s="87"/>
      <c r="SKV31" s="87"/>
      <c r="SKZ31" s="87"/>
      <c r="SLD31" s="87"/>
      <c r="SLH31" s="87"/>
      <c r="SLL31" s="87"/>
      <c r="SLP31" s="87"/>
      <c r="SLT31" s="87"/>
      <c r="SLX31" s="87"/>
      <c r="SMB31" s="87"/>
      <c r="SMF31" s="87"/>
      <c r="SMJ31" s="87"/>
      <c r="SMN31" s="87"/>
      <c r="SMR31" s="87"/>
      <c r="SMV31" s="87"/>
      <c r="SMZ31" s="87"/>
      <c r="SND31" s="87"/>
      <c r="SNH31" s="87"/>
      <c r="SNL31" s="87"/>
      <c r="SNP31" s="87"/>
      <c r="SNT31" s="87"/>
      <c r="SNX31" s="87"/>
      <c r="SOB31" s="87"/>
      <c r="SOF31" s="87"/>
      <c r="SOJ31" s="87"/>
      <c r="SON31" s="87"/>
      <c r="SOR31" s="87"/>
      <c r="SOV31" s="87"/>
      <c r="SOZ31" s="87"/>
      <c r="SPD31" s="87"/>
      <c r="SPH31" s="87"/>
      <c r="SPL31" s="87"/>
      <c r="SPP31" s="87"/>
      <c r="SPT31" s="87"/>
      <c r="SPX31" s="87"/>
      <c r="SQB31" s="87"/>
      <c r="SQF31" s="87"/>
      <c r="SQJ31" s="87"/>
      <c r="SQN31" s="87"/>
      <c r="SQR31" s="87"/>
      <c r="SQV31" s="87"/>
      <c r="SQZ31" s="87"/>
      <c r="SRD31" s="87"/>
      <c r="SRH31" s="87"/>
      <c r="SRL31" s="87"/>
      <c r="SRP31" s="87"/>
      <c r="SRT31" s="87"/>
      <c r="SRX31" s="87"/>
      <c r="SSB31" s="87"/>
      <c r="SSF31" s="87"/>
      <c r="SSJ31" s="87"/>
      <c r="SSN31" s="87"/>
      <c r="SSR31" s="87"/>
      <c r="SSV31" s="87"/>
      <c r="SSZ31" s="87"/>
      <c r="STD31" s="87"/>
      <c r="STH31" s="87"/>
      <c r="STL31" s="87"/>
      <c r="STP31" s="87"/>
      <c r="STT31" s="87"/>
      <c r="STX31" s="87"/>
      <c r="SUB31" s="87"/>
      <c r="SUF31" s="87"/>
      <c r="SUJ31" s="87"/>
      <c r="SUN31" s="87"/>
      <c r="SUR31" s="87"/>
      <c r="SUV31" s="87"/>
      <c r="SUZ31" s="87"/>
      <c r="SVD31" s="87"/>
      <c r="SVH31" s="87"/>
      <c r="SVL31" s="87"/>
      <c r="SVP31" s="87"/>
      <c r="SVT31" s="87"/>
      <c r="SVX31" s="87"/>
      <c r="SWB31" s="87"/>
      <c r="SWF31" s="87"/>
      <c r="SWJ31" s="87"/>
      <c r="SWN31" s="87"/>
      <c r="SWR31" s="87"/>
      <c r="SWV31" s="87"/>
      <c r="SWZ31" s="87"/>
      <c r="SXD31" s="87"/>
      <c r="SXH31" s="87"/>
      <c r="SXL31" s="87"/>
      <c r="SXP31" s="87"/>
      <c r="SXT31" s="87"/>
      <c r="SXX31" s="87"/>
      <c r="SYB31" s="87"/>
      <c r="SYF31" s="87"/>
      <c r="SYJ31" s="87"/>
      <c r="SYN31" s="87"/>
      <c r="SYR31" s="87"/>
      <c r="SYV31" s="87"/>
      <c r="SYZ31" s="87"/>
      <c r="SZD31" s="87"/>
      <c r="SZH31" s="87"/>
      <c r="SZL31" s="87"/>
      <c r="SZP31" s="87"/>
      <c r="SZT31" s="87"/>
      <c r="SZX31" s="87"/>
      <c r="TAB31" s="87"/>
      <c r="TAF31" s="87"/>
      <c r="TAJ31" s="87"/>
      <c r="TAN31" s="87"/>
      <c r="TAR31" s="87"/>
      <c r="TAV31" s="87"/>
      <c r="TAZ31" s="87"/>
      <c r="TBD31" s="87"/>
      <c r="TBH31" s="87"/>
      <c r="TBL31" s="87"/>
      <c r="TBP31" s="87"/>
      <c r="TBT31" s="87"/>
      <c r="TBX31" s="87"/>
      <c r="TCB31" s="87"/>
      <c r="TCF31" s="87"/>
      <c r="TCJ31" s="87"/>
      <c r="TCN31" s="87"/>
      <c r="TCR31" s="87"/>
      <c r="TCV31" s="87"/>
      <c r="TCZ31" s="87"/>
      <c r="TDD31" s="87"/>
      <c r="TDH31" s="87"/>
      <c r="TDL31" s="87"/>
      <c r="TDP31" s="87"/>
      <c r="TDT31" s="87"/>
      <c r="TDX31" s="87"/>
      <c r="TEB31" s="87"/>
      <c r="TEF31" s="87"/>
      <c r="TEJ31" s="87"/>
      <c r="TEN31" s="87"/>
      <c r="TER31" s="87"/>
      <c r="TEV31" s="87"/>
      <c r="TEZ31" s="87"/>
      <c r="TFD31" s="87"/>
      <c r="TFH31" s="87"/>
      <c r="TFL31" s="87"/>
      <c r="TFP31" s="87"/>
      <c r="TFT31" s="87"/>
      <c r="TFX31" s="87"/>
      <c r="TGB31" s="87"/>
      <c r="TGF31" s="87"/>
      <c r="TGJ31" s="87"/>
      <c r="TGN31" s="87"/>
      <c r="TGR31" s="87"/>
      <c r="TGV31" s="87"/>
      <c r="TGZ31" s="87"/>
      <c r="THD31" s="87"/>
      <c r="THH31" s="87"/>
      <c r="THL31" s="87"/>
      <c r="THP31" s="87"/>
      <c r="THT31" s="87"/>
      <c r="THX31" s="87"/>
      <c r="TIB31" s="87"/>
      <c r="TIF31" s="87"/>
      <c r="TIJ31" s="87"/>
      <c r="TIN31" s="87"/>
      <c r="TIR31" s="87"/>
      <c r="TIV31" s="87"/>
      <c r="TIZ31" s="87"/>
      <c r="TJD31" s="87"/>
      <c r="TJH31" s="87"/>
      <c r="TJL31" s="87"/>
      <c r="TJP31" s="87"/>
      <c r="TJT31" s="87"/>
      <c r="TJX31" s="87"/>
      <c r="TKB31" s="87"/>
      <c r="TKF31" s="87"/>
      <c r="TKJ31" s="87"/>
      <c r="TKN31" s="87"/>
      <c r="TKR31" s="87"/>
      <c r="TKV31" s="87"/>
      <c r="TKZ31" s="87"/>
      <c r="TLD31" s="87"/>
      <c r="TLH31" s="87"/>
      <c r="TLL31" s="87"/>
      <c r="TLP31" s="87"/>
      <c r="TLT31" s="87"/>
      <c r="TLX31" s="87"/>
      <c r="TMB31" s="87"/>
      <c r="TMF31" s="87"/>
      <c r="TMJ31" s="87"/>
      <c r="TMN31" s="87"/>
      <c r="TMR31" s="87"/>
      <c r="TMV31" s="87"/>
      <c r="TMZ31" s="87"/>
      <c r="TND31" s="87"/>
      <c r="TNH31" s="87"/>
      <c r="TNL31" s="87"/>
      <c r="TNP31" s="87"/>
      <c r="TNT31" s="87"/>
      <c r="TNX31" s="87"/>
      <c r="TOB31" s="87"/>
      <c r="TOF31" s="87"/>
      <c r="TOJ31" s="87"/>
      <c r="TON31" s="87"/>
      <c r="TOR31" s="87"/>
      <c r="TOV31" s="87"/>
      <c r="TOZ31" s="87"/>
      <c r="TPD31" s="87"/>
      <c r="TPH31" s="87"/>
      <c r="TPL31" s="87"/>
      <c r="TPP31" s="87"/>
      <c r="TPT31" s="87"/>
      <c r="TPX31" s="87"/>
      <c r="TQB31" s="87"/>
      <c r="TQF31" s="87"/>
      <c r="TQJ31" s="87"/>
      <c r="TQN31" s="87"/>
      <c r="TQR31" s="87"/>
      <c r="TQV31" s="87"/>
      <c r="TQZ31" s="87"/>
      <c r="TRD31" s="87"/>
      <c r="TRH31" s="87"/>
      <c r="TRL31" s="87"/>
      <c r="TRP31" s="87"/>
      <c r="TRT31" s="87"/>
      <c r="TRX31" s="87"/>
      <c r="TSB31" s="87"/>
      <c r="TSF31" s="87"/>
      <c r="TSJ31" s="87"/>
      <c r="TSN31" s="87"/>
      <c r="TSR31" s="87"/>
      <c r="TSV31" s="87"/>
      <c r="TSZ31" s="87"/>
      <c r="TTD31" s="87"/>
      <c r="TTH31" s="87"/>
      <c r="TTL31" s="87"/>
      <c r="TTP31" s="87"/>
      <c r="TTT31" s="87"/>
      <c r="TTX31" s="87"/>
      <c r="TUB31" s="87"/>
      <c r="TUF31" s="87"/>
      <c r="TUJ31" s="87"/>
      <c r="TUN31" s="87"/>
      <c r="TUR31" s="87"/>
      <c r="TUV31" s="87"/>
      <c r="TUZ31" s="87"/>
      <c r="TVD31" s="87"/>
      <c r="TVH31" s="87"/>
      <c r="TVL31" s="87"/>
      <c r="TVP31" s="87"/>
      <c r="TVT31" s="87"/>
      <c r="TVX31" s="87"/>
      <c r="TWB31" s="87"/>
      <c r="TWF31" s="87"/>
      <c r="TWJ31" s="87"/>
      <c r="TWN31" s="87"/>
      <c r="TWR31" s="87"/>
      <c r="TWV31" s="87"/>
      <c r="TWZ31" s="87"/>
      <c r="TXD31" s="87"/>
      <c r="TXH31" s="87"/>
      <c r="TXL31" s="87"/>
      <c r="TXP31" s="87"/>
      <c r="TXT31" s="87"/>
      <c r="TXX31" s="87"/>
      <c r="TYB31" s="87"/>
      <c r="TYF31" s="87"/>
      <c r="TYJ31" s="87"/>
      <c r="TYN31" s="87"/>
      <c r="TYR31" s="87"/>
      <c r="TYV31" s="87"/>
      <c r="TYZ31" s="87"/>
      <c r="TZD31" s="87"/>
      <c r="TZH31" s="87"/>
      <c r="TZL31" s="87"/>
      <c r="TZP31" s="87"/>
      <c r="TZT31" s="87"/>
      <c r="TZX31" s="87"/>
      <c r="UAB31" s="87"/>
      <c r="UAF31" s="87"/>
      <c r="UAJ31" s="87"/>
      <c r="UAN31" s="87"/>
      <c r="UAR31" s="87"/>
      <c r="UAV31" s="87"/>
      <c r="UAZ31" s="87"/>
      <c r="UBD31" s="87"/>
      <c r="UBH31" s="87"/>
      <c r="UBL31" s="87"/>
      <c r="UBP31" s="87"/>
      <c r="UBT31" s="87"/>
      <c r="UBX31" s="87"/>
      <c r="UCB31" s="87"/>
      <c r="UCF31" s="87"/>
      <c r="UCJ31" s="87"/>
      <c r="UCN31" s="87"/>
      <c r="UCR31" s="87"/>
      <c r="UCV31" s="87"/>
      <c r="UCZ31" s="87"/>
      <c r="UDD31" s="87"/>
      <c r="UDH31" s="87"/>
      <c r="UDL31" s="87"/>
      <c r="UDP31" s="87"/>
      <c r="UDT31" s="87"/>
      <c r="UDX31" s="87"/>
      <c r="UEB31" s="87"/>
      <c r="UEF31" s="87"/>
      <c r="UEJ31" s="87"/>
      <c r="UEN31" s="87"/>
      <c r="UER31" s="87"/>
      <c r="UEV31" s="87"/>
      <c r="UEZ31" s="87"/>
      <c r="UFD31" s="87"/>
      <c r="UFH31" s="87"/>
      <c r="UFL31" s="87"/>
      <c r="UFP31" s="87"/>
      <c r="UFT31" s="87"/>
      <c r="UFX31" s="87"/>
      <c r="UGB31" s="87"/>
      <c r="UGF31" s="87"/>
      <c r="UGJ31" s="87"/>
      <c r="UGN31" s="87"/>
      <c r="UGR31" s="87"/>
      <c r="UGV31" s="87"/>
      <c r="UGZ31" s="87"/>
      <c r="UHD31" s="87"/>
      <c r="UHH31" s="87"/>
      <c r="UHL31" s="87"/>
      <c r="UHP31" s="87"/>
      <c r="UHT31" s="87"/>
      <c r="UHX31" s="87"/>
      <c r="UIB31" s="87"/>
      <c r="UIF31" s="87"/>
      <c r="UIJ31" s="87"/>
      <c r="UIN31" s="87"/>
      <c r="UIR31" s="87"/>
      <c r="UIV31" s="87"/>
      <c r="UIZ31" s="87"/>
      <c r="UJD31" s="87"/>
      <c r="UJH31" s="87"/>
      <c r="UJL31" s="87"/>
      <c r="UJP31" s="87"/>
      <c r="UJT31" s="87"/>
      <c r="UJX31" s="87"/>
      <c r="UKB31" s="87"/>
      <c r="UKF31" s="87"/>
      <c r="UKJ31" s="87"/>
      <c r="UKN31" s="87"/>
      <c r="UKR31" s="87"/>
      <c r="UKV31" s="87"/>
      <c r="UKZ31" s="87"/>
      <c r="ULD31" s="87"/>
      <c r="ULH31" s="87"/>
      <c r="ULL31" s="87"/>
      <c r="ULP31" s="87"/>
      <c r="ULT31" s="87"/>
      <c r="ULX31" s="87"/>
      <c r="UMB31" s="87"/>
      <c r="UMF31" s="87"/>
      <c r="UMJ31" s="87"/>
      <c r="UMN31" s="87"/>
      <c r="UMR31" s="87"/>
      <c r="UMV31" s="87"/>
      <c r="UMZ31" s="87"/>
      <c r="UND31" s="87"/>
      <c r="UNH31" s="87"/>
      <c r="UNL31" s="87"/>
      <c r="UNP31" s="87"/>
      <c r="UNT31" s="87"/>
      <c r="UNX31" s="87"/>
      <c r="UOB31" s="87"/>
      <c r="UOF31" s="87"/>
      <c r="UOJ31" s="87"/>
      <c r="UON31" s="87"/>
      <c r="UOR31" s="87"/>
      <c r="UOV31" s="87"/>
      <c r="UOZ31" s="87"/>
      <c r="UPD31" s="87"/>
      <c r="UPH31" s="87"/>
      <c r="UPL31" s="87"/>
      <c r="UPP31" s="87"/>
      <c r="UPT31" s="87"/>
      <c r="UPX31" s="87"/>
      <c r="UQB31" s="87"/>
      <c r="UQF31" s="87"/>
      <c r="UQJ31" s="87"/>
      <c r="UQN31" s="87"/>
      <c r="UQR31" s="87"/>
      <c r="UQV31" s="87"/>
      <c r="UQZ31" s="87"/>
      <c r="URD31" s="87"/>
      <c r="URH31" s="87"/>
      <c r="URL31" s="87"/>
      <c r="URP31" s="87"/>
      <c r="URT31" s="87"/>
      <c r="URX31" s="87"/>
      <c r="USB31" s="87"/>
      <c r="USF31" s="87"/>
      <c r="USJ31" s="87"/>
      <c r="USN31" s="87"/>
      <c r="USR31" s="87"/>
      <c r="USV31" s="87"/>
      <c r="USZ31" s="87"/>
      <c r="UTD31" s="87"/>
      <c r="UTH31" s="87"/>
      <c r="UTL31" s="87"/>
      <c r="UTP31" s="87"/>
      <c r="UTT31" s="87"/>
      <c r="UTX31" s="87"/>
      <c r="UUB31" s="87"/>
      <c r="UUF31" s="87"/>
      <c r="UUJ31" s="87"/>
      <c r="UUN31" s="87"/>
      <c r="UUR31" s="87"/>
      <c r="UUV31" s="87"/>
      <c r="UUZ31" s="87"/>
      <c r="UVD31" s="87"/>
      <c r="UVH31" s="87"/>
      <c r="UVL31" s="87"/>
      <c r="UVP31" s="87"/>
      <c r="UVT31" s="87"/>
      <c r="UVX31" s="87"/>
      <c r="UWB31" s="87"/>
      <c r="UWF31" s="87"/>
      <c r="UWJ31" s="87"/>
      <c r="UWN31" s="87"/>
      <c r="UWR31" s="87"/>
      <c r="UWV31" s="87"/>
      <c r="UWZ31" s="87"/>
      <c r="UXD31" s="87"/>
      <c r="UXH31" s="87"/>
      <c r="UXL31" s="87"/>
      <c r="UXP31" s="87"/>
      <c r="UXT31" s="87"/>
      <c r="UXX31" s="87"/>
      <c r="UYB31" s="87"/>
      <c r="UYF31" s="87"/>
      <c r="UYJ31" s="87"/>
      <c r="UYN31" s="87"/>
      <c r="UYR31" s="87"/>
      <c r="UYV31" s="87"/>
      <c r="UYZ31" s="87"/>
      <c r="UZD31" s="87"/>
      <c r="UZH31" s="87"/>
      <c r="UZL31" s="87"/>
      <c r="UZP31" s="87"/>
      <c r="UZT31" s="87"/>
      <c r="UZX31" s="87"/>
      <c r="VAB31" s="87"/>
      <c r="VAF31" s="87"/>
      <c r="VAJ31" s="87"/>
      <c r="VAN31" s="87"/>
      <c r="VAR31" s="87"/>
      <c r="VAV31" s="87"/>
      <c r="VAZ31" s="87"/>
      <c r="VBD31" s="87"/>
      <c r="VBH31" s="87"/>
      <c r="VBL31" s="87"/>
      <c r="VBP31" s="87"/>
      <c r="VBT31" s="87"/>
      <c r="VBX31" s="87"/>
      <c r="VCB31" s="87"/>
      <c r="VCF31" s="87"/>
      <c r="VCJ31" s="87"/>
      <c r="VCN31" s="87"/>
      <c r="VCR31" s="87"/>
      <c r="VCV31" s="87"/>
      <c r="VCZ31" s="87"/>
      <c r="VDD31" s="87"/>
      <c r="VDH31" s="87"/>
      <c r="VDL31" s="87"/>
      <c r="VDP31" s="87"/>
      <c r="VDT31" s="87"/>
      <c r="VDX31" s="87"/>
      <c r="VEB31" s="87"/>
      <c r="VEF31" s="87"/>
      <c r="VEJ31" s="87"/>
      <c r="VEN31" s="87"/>
      <c r="VER31" s="87"/>
      <c r="VEV31" s="87"/>
      <c r="VEZ31" s="87"/>
      <c r="VFD31" s="87"/>
      <c r="VFH31" s="87"/>
      <c r="VFL31" s="87"/>
      <c r="VFP31" s="87"/>
      <c r="VFT31" s="87"/>
      <c r="VFX31" s="87"/>
      <c r="VGB31" s="87"/>
      <c r="VGF31" s="87"/>
      <c r="VGJ31" s="87"/>
      <c r="VGN31" s="87"/>
      <c r="VGR31" s="87"/>
      <c r="VGV31" s="87"/>
      <c r="VGZ31" s="87"/>
      <c r="VHD31" s="87"/>
      <c r="VHH31" s="87"/>
      <c r="VHL31" s="87"/>
      <c r="VHP31" s="87"/>
      <c r="VHT31" s="87"/>
      <c r="VHX31" s="87"/>
      <c r="VIB31" s="87"/>
      <c r="VIF31" s="87"/>
      <c r="VIJ31" s="87"/>
      <c r="VIN31" s="87"/>
      <c r="VIR31" s="87"/>
      <c r="VIV31" s="87"/>
      <c r="VIZ31" s="87"/>
      <c r="VJD31" s="87"/>
      <c r="VJH31" s="87"/>
      <c r="VJL31" s="87"/>
      <c r="VJP31" s="87"/>
      <c r="VJT31" s="87"/>
      <c r="VJX31" s="87"/>
      <c r="VKB31" s="87"/>
      <c r="VKF31" s="87"/>
      <c r="VKJ31" s="87"/>
      <c r="VKN31" s="87"/>
      <c r="VKR31" s="87"/>
      <c r="VKV31" s="87"/>
      <c r="VKZ31" s="87"/>
      <c r="VLD31" s="87"/>
      <c r="VLH31" s="87"/>
      <c r="VLL31" s="87"/>
      <c r="VLP31" s="87"/>
      <c r="VLT31" s="87"/>
      <c r="VLX31" s="87"/>
      <c r="VMB31" s="87"/>
      <c r="VMF31" s="87"/>
      <c r="VMJ31" s="87"/>
      <c r="VMN31" s="87"/>
      <c r="VMR31" s="87"/>
      <c r="VMV31" s="87"/>
      <c r="VMZ31" s="87"/>
      <c r="VND31" s="87"/>
      <c r="VNH31" s="87"/>
      <c r="VNL31" s="87"/>
      <c r="VNP31" s="87"/>
      <c r="VNT31" s="87"/>
      <c r="VNX31" s="87"/>
      <c r="VOB31" s="87"/>
      <c r="VOF31" s="87"/>
      <c r="VOJ31" s="87"/>
      <c r="VON31" s="87"/>
      <c r="VOR31" s="87"/>
      <c r="VOV31" s="87"/>
      <c r="VOZ31" s="87"/>
      <c r="VPD31" s="87"/>
      <c r="VPH31" s="87"/>
      <c r="VPL31" s="87"/>
      <c r="VPP31" s="87"/>
      <c r="VPT31" s="87"/>
      <c r="VPX31" s="87"/>
      <c r="VQB31" s="87"/>
      <c r="VQF31" s="87"/>
      <c r="VQJ31" s="87"/>
      <c r="VQN31" s="87"/>
      <c r="VQR31" s="87"/>
      <c r="VQV31" s="87"/>
      <c r="VQZ31" s="87"/>
      <c r="VRD31" s="87"/>
      <c r="VRH31" s="87"/>
      <c r="VRL31" s="87"/>
      <c r="VRP31" s="87"/>
      <c r="VRT31" s="87"/>
      <c r="VRX31" s="87"/>
      <c r="VSB31" s="87"/>
      <c r="VSF31" s="87"/>
      <c r="VSJ31" s="87"/>
      <c r="VSN31" s="87"/>
      <c r="VSR31" s="87"/>
      <c r="VSV31" s="87"/>
      <c r="VSZ31" s="87"/>
      <c r="VTD31" s="87"/>
      <c r="VTH31" s="87"/>
      <c r="VTL31" s="87"/>
      <c r="VTP31" s="87"/>
      <c r="VTT31" s="87"/>
      <c r="VTX31" s="87"/>
      <c r="VUB31" s="87"/>
      <c r="VUF31" s="87"/>
      <c r="VUJ31" s="87"/>
      <c r="VUN31" s="87"/>
      <c r="VUR31" s="87"/>
      <c r="VUV31" s="87"/>
      <c r="VUZ31" s="87"/>
      <c r="VVD31" s="87"/>
      <c r="VVH31" s="87"/>
      <c r="VVL31" s="87"/>
      <c r="VVP31" s="87"/>
      <c r="VVT31" s="87"/>
      <c r="VVX31" s="87"/>
      <c r="VWB31" s="87"/>
      <c r="VWF31" s="87"/>
      <c r="VWJ31" s="87"/>
      <c r="VWN31" s="87"/>
      <c r="VWR31" s="87"/>
      <c r="VWV31" s="87"/>
      <c r="VWZ31" s="87"/>
      <c r="VXD31" s="87"/>
      <c r="VXH31" s="87"/>
      <c r="VXL31" s="87"/>
      <c r="VXP31" s="87"/>
      <c r="VXT31" s="87"/>
      <c r="VXX31" s="87"/>
      <c r="VYB31" s="87"/>
      <c r="VYF31" s="87"/>
      <c r="VYJ31" s="87"/>
      <c r="VYN31" s="87"/>
      <c r="VYR31" s="87"/>
      <c r="VYV31" s="87"/>
      <c r="VYZ31" s="87"/>
      <c r="VZD31" s="87"/>
      <c r="VZH31" s="87"/>
      <c r="VZL31" s="87"/>
      <c r="VZP31" s="87"/>
      <c r="VZT31" s="87"/>
      <c r="VZX31" s="87"/>
      <c r="WAB31" s="87"/>
      <c r="WAF31" s="87"/>
      <c r="WAJ31" s="87"/>
      <c r="WAN31" s="87"/>
      <c r="WAR31" s="87"/>
      <c r="WAV31" s="87"/>
      <c r="WAZ31" s="87"/>
      <c r="WBD31" s="87"/>
      <c r="WBH31" s="87"/>
      <c r="WBL31" s="87"/>
      <c r="WBP31" s="87"/>
      <c r="WBT31" s="87"/>
      <c r="WBX31" s="87"/>
      <c r="WCB31" s="87"/>
      <c r="WCF31" s="87"/>
      <c r="WCJ31" s="87"/>
      <c r="WCN31" s="87"/>
      <c r="WCR31" s="87"/>
      <c r="WCV31" s="87"/>
      <c r="WCZ31" s="87"/>
      <c r="WDD31" s="87"/>
      <c r="WDH31" s="87"/>
      <c r="WDL31" s="87"/>
      <c r="WDP31" s="87"/>
      <c r="WDT31" s="87"/>
      <c r="WDX31" s="87"/>
      <c r="WEB31" s="87"/>
      <c r="WEF31" s="87"/>
      <c r="WEJ31" s="87"/>
      <c r="WEN31" s="87"/>
      <c r="WER31" s="87"/>
      <c r="WEV31" s="87"/>
      <c r="WEZ31" s="87"/>
      <c r="WFD31" s="87"/>
      <c r="WFH31" s="87"/>
      <c r="WFL31" s="87"/>
      <c r="WFP31" s="87"/>
      <c r="WFT31" s="87"/>
      <c r="WFX31" s="87"/>
      <c r="WGB31" s="87"/>
      <c r="WGF31" s="87"/>
      <c r="WGJ31" s="87"/>
      <c r="WGN31" s="87"/>
      <c r="WGR31" s="87"/>
      <c r="WGV31" s="87"/>
      <c r="WGZ31" s="87"/>
      <c r="WHD31" s="87"/>
      <c r="WHH31" s="87"/>
      <c r="WHL31" s="87"/>
      <c r="WHP31" s="87"/>
      <c r="WHT31" s="87"/>
      <c r="WHX31" s="87"/>
      <c r="WIB31" s="87"/>
      <c r="WIF31" s="87"/>
      <c r="WIJ31" s="87"/>
      <c r="WIN31" s="87"/>
      <c r="WIR31" s="87"/>
      <c r="WIV31" s="87"/>
      <c r="WIZ31" s="87"/>
      <c r="WJD31" s="87"/>
      <c r="WJH31" s="87"/>
      <c r="WJL31" s="87"/>
      <c r="WJP31" s="87"/>
      <c r="WJT31" s="87"/>
      <c r="WJX31" s="87"/>
      <c r="WKB31" s="87"/>
      <c r="WKF31" s="87"/>
      <c r="WKJ31" s="87"/>
      <c r="WKN31" s="87"/>
      <c r="WKR31" s="87"/>
      <c r="WKV31" s="87"/>
      <c r="WKZ31" s="87"/>
      <c r="WLD31" s="87"/>
      <c r="WLH31" s="87"/>
      <c r="WLL31" s="87"/>
      <c r="WLP31" s="87"/>
      <c r="WLT31" s="87"/>
      <c r="WLX31" s="87"/>
      <c r="WMB31" s="87"/>
      <c r="WMF31" s="87"/>
      <c r="WMJ31" s="87"/>
      <c r="WMN31" s="87"/>
      <c r="WMR31" s="87"/>
      <c r="WMV31" s="87"/>
      <c r="WMZ31" s="87"/>
      <c r="WND31" s="87"/>
      <c r="WNH31" s="87"/>
      <c r="WNL31" s="87"/>
      <c r="WNP31" s="87"/>
      <c r="WNT31" s="87"/>
      <c r="WNX31" s="87"/>
      <c r="WOB31" s="87"/>
      <c r="WOF31" s="87"/>
      <c r="WOJ31" s="87"/>
      <c r="WON31" s="87"/>
      <c r="WOR31" s="87"/>
      <c r="WOV31" s="87"/>
      <c r="WOZ31" s="87"/>
      <c r="WPD31" s="87"/>
      <c r="WPH31" s="87"/>
      <c r="WPL31" s="87"/>
      <c r="WPP31" s="87"/>
      <c r="WPT31" s="87"/>
      <c r="WPX31" s="87"/>
      <c r="WQB31" s="87"/>
      <c r="WQF31" s="87"/>
      <c r="WQJ31" s="87"/>
      <c r="WQN31" s="87"/>
      <c r="WQR31" s="87"/>
      <c r="WQV31" s="87"/>
      <c r="WQZ31" s="87"/>
      <c r="WRD31" s="87"/>
      <c r="WRH31" s="87"/>
      <c r="WRL31" s="87"/>
      <c r="WRP31" s="87"/>
      <c r="WRT31" s="87"/>
      <c r="WRX31" s="87"/>
      <c r="WSB31" s="87"/>
      <c r="WSF31" s="87"/>
      <c r="WSJ31" s="87"/>
      <c r="WSN31" s="87"/>
      <c r="WSR31" s="87"/>
      <c r="WSV31" s="87"/>
      <c r="WSZ31" s="87"/>
      <c r="WTD31" s="87"/>
      <c r="WTH31" s="87"/>
      <c r="WTL31" s="87"/>
      <c r="WTP31" s="87"/>
      <c r="WTT31" s="87"/>
      <c r="WTX31" s="87"/>
      <c r="WUB31" s="87"/>
      <c r="WUF31" s="87"/>
      <c r="WUJ31" s="87"/>
      <c r="WUN31" s="87"/>
      <c r="WUR31" s="87"/>
      <c r="WUV31" s="87"/>
      <c r="WUZ31" s="87"/>
      <c r="WVD31" s="87"/>
      <c r="WVH31" s="87"/>
      <c r="WVL31" s="87"/>
      <c r="WVP31" s="87"/>
      <c r="WVT31" s="87"/>
      <c r="WVX31" s="87"/>
      <c r="WWB31" s="87"/>
      <c r="WWF31" s="87"/>
      <c r="WWJ31" s="87"/>
      <c r="WWN31" s="87"/>
      <c r="WWR31" s="87"/>
      <c r="WWV31" s="87"/>
      <c r="WWZ31" s="87"/>
      <c r="WXD31" s="87"/>
      <c r="WXH31" s="87"/>
      <c r="WXL31" s="87"/>
      <c r="WXP31" s="87"/>
      <c r="WXT31" s="87"/>
      <c r="WXX31" s="87"/>
      <c r="WYB31" s="87"/>
      <c r="WYF31" s="87"/>
      <c r="WYJ31" s="87"/>
      <c r="WYN31" s="87"/>
      <c r="WYR31" s="87"/>
      <c r="WYV31" s="87"/>
      <c r="WYZ31" s="87"/>
      <c r="WZD31" s="87"/>
      <c r="WZH31" s="87"/>
      <c r="WZL31" s="87"/>
      <c r="WZP31" s="87"/>
      <c r="WZT31" s="87"/>
      <c r="WZX31" s="87"/>
      <c r="XAB31" s="87"/>
      <c r="XAF31" s="87"/>
      <c r="XAJ31" s="87"/>
      <c r="XAN31" s="87"/>
      <c r="XAR31" s="87"/>
      <c r="XAV31" s="87"/>
      <c r="XAZ31" s="87"/>
      <c r="XBD31" s="87"/>
      <c r="XBH31" s="87"/>
      <c r="XBL31" s="87"/>
      <c r="XBP31" s="87"/>
      <c r="XBT31" s="87"/>
      <c r="XBX31" s="87"/>
      <c r="XCB31" s="87"/>
      <c r="XCF31" s="87"/>
      <c r="XCJ31" s="87"/>
      <c r="XCN31" s="87"/>
      <c r="XCR31" s="87"/>
      <c r="XCV31" s="87"/>
      <c r="XCZ31" s="87"/>
      <c r="XDD31" s="87"/>
      <c r="XDH31" s="87"/>
      <c r="XDL31" s="87"/>
      <c r="XDP31" s="87"/>
      <c r="XDT31" s="87"/>
      <c r="XDX31" s="87"/>
      <c r="XEB31" s="87"/>
      <c r="XEF31" s="87"/>
    </row>
    <row r="32" spans="1:1024 1028:2048 2052:3072 3076:4096 4100:5120 5124:6144 6148:7168 7172:8192 8196:9216 9220:10240 10244:11264 11268:12288 12292:13312 13316:14336 14340:15360 15364:16360" x14ac:dyDescent="0.2">
      <c r="D32" s="101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100">
        <f>+Q31-(AZ31+Q30)</f>
        <v>61964874.701691821</v>
      </c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100">
        <f>+AD31-(BM31+AD30)</f>
        <v>188494061.96441555</v>
      </c>
      <c r="AE32" s="100">
        <f t="shared" ref="AE32:AJ32" si="78">+AE31-AD31</f>
        <v>2904897.00358814</v>
      </c>
      <c r="AF32" s="100">
        <f t="shared" si="78"/>
        <v>2548765.231074512</v>
      </c>
      <c r="AG32" s="100">
        <f t="shared" si="78"/>
        <v>2274800.0605376363</v>
      </c>
      <c r="AH32" s="100" t="e">
        <f t="shared" si="78"/>
        <v>#DIV/0!</v>
      </c>
      <c r="AI32" s="100" t="e">
        <f t="shared" si="78"/>
        <v>#DIV/0!</v>
      </c>
      <c r="AJ32" s="100" t="e">
        <f t="shared" si="78"/>
        <v>#DIV/0!</v>
      </c>
      <c r="AK32" s="100" t="e">
        <f t="shared" ref="AK32" si="79">+AK31-AJ31</f>
        <v>#DIV/0!</v>
      </c>
      <c r="AL32" s="100" t="e">
        <f t="shared" ref="AL32" si="80">+AL31-AK31</f>
        <v>#DIV/0!</v>
      </c>
      <c r="AM32" s="100" t="e">
        <f t="shared" ref="AM32" si="81">+AM31-AL31</f>
        <v>#DIV/0!</v>
      </c>
      <c r="AO32" s="86"/>
      <c r="AP32" s="86"/>
      <c r="AQ32" s="86"/>
      <c r="AR32" s="86"/>
      <c r="AS32" s="86"/>
      <c r="AT32" s="86"/>
      <c r="AU32" s="86"/>
      <c r="AV32" s="86"/>
      <c r="AW32" s="86"/>
      <c r="AX32" s="86"/>
      <c r="AY32" s="86"/>
      <c r="AZ32" s="104"/>
      <c r="BA32" s="96"/>
    </row>
    <row r="33" spans="1:1024 1028:2048 2052:3072 3076:4096 4100:5120 5124:6144 6148:7168 7172:8192 8196:9216 9220:10240 10244:11264 11268:12288 12292:13312 13316:14336 14340:15360 15364:16360" s="78" customFormat="1" x14ac:dyDescent="0.2">
      <c r="A33" s="77" t="s">
        <v>48</v>
      </c>
      <c r="D33" s="102"/>
      <c r="E33" s="103"/>
      <c r="F33" s="103"/>
      <c r="G33" s="103"/>
      <c r="H33" s="82"/>
      <c r="I33" s="82"/>
      <c r="J33" s="82"/>
      <c r="K33" s="82"/>
      <c r="L33" s="82"/>
      <c r="M33" s="82"/>
      <c r="N33" s="82"/>
      <c r="O33" s="82"/>
      <c r="P33" s="82"/>
      <c r="Q33" s="139"/>
      <c r="R33" s="103"/>
      <c r="S33" s="103"/>
      <c r="T33" s="103"/>
      <c r="U33" s="82"/>
      <c r="V33" s="82"/>
      <c r="W33" s="82"/>
      <c r="X33" s="82"/>
      <c r="Y33" s="82"/>
      <c r="Z33" s="82"/>
      <c r="AA33" s="82"/>
      <c r="AB33" s="82"/>
      <c r="AC33" s="82"/>
      <c r="AD33" s="139"/>
      <c r="AE33" s="139"/>
      <c r="AF33" s="139"/>
      <c r="AG33" s="139"/>
      <c r="AH33" s="139"/>
      <c r="AI33" s="82"/>
      <c r="AJ33" s="82"/>
      <c r="AK33" s="82"/>
      <c r="AL33" s="82"/>
      <c r="AM33" s="82"/>
      <c r="AN33" s="95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104"/>
      <c r="BA33" s="96"/>
    </row>
    <row r="34" spans="1:1024 1028:2048 2052:3072 3076:4096 4100:5120 5124:6144 6148:7168 7172:8192 8196:9216 9220:10240 10244:11264 11268:12288 12292:13312 13316:14336 14340:15360 15364:16360" s="78" customFormat="1" x14ac:dyDescent="0.2">
      <c r="B34" s="78" t="s">
        <v>10</v>
      </c>
      <c r="D34" s="95"/>
      <c r="E34" s="95">
        <f t="shared" ref="E34:P38" si="82">+E18+E26</f>
        <v>12402373.43638674</v>
      </c>
      <c r="F34" s="95">
        <f t="shared" si="82"/>
        <v>12339135.536769902</v>
      </c>
      <c r="G34" s="95">
        <f t="shared" si="82"/>
        <v>11807752.252729621</v>
      </c>
      <c r="H34" s="95">
        <f>+H18+H26</f>
        <v>11182399.631326586</v>
      </c>
      <c r="I34" s="95">
        <f t="shared" ref="I34:P37" si="83">+I18+I26</f>
        <v>10496182.118850525</v>
      </c>
      <c r="J34" s="95">
        <f t="shared" si="83"/>
        <v>10106713.577332864</v>
      </c>
      <c r="K34" s="95">
        <f t="shared" si="83"/>
        <v>9872853.7329018824</v>
      </c>
      <c r="L34" s="95">
        <f t="shared" si="83"/>
        <v>9803534.9742561821</v>
      </c>
      <c r="M34" s="95">
        <f t="shared" si="83"/>
        <v>9992679.6601792611</v>
      </c>
      <c r="N34" s="95">
        <f t="shared" si="83"/>
        <v>10081982.714384403</v>
      </c>
      <c r="O34" s="95">
        <f t="shared" si="83"/>
        <v>10728417.46399609</v>
      </c>
      <c r="P34" s="95">
        <f t="shared" si="83"/>
        <v>11989334.724884396</v>
      </c>
      <c r="Q34" s="104">
        <f t="shared" ref="Q34:Q39" si="84">SUM(E34:P34)</f>
        <v>130803359.82399845</v>
      </c>
      <c r="R34" s="95">
        <f t="shared" ref="R34:T34" si="85">+R18+R26</f>
        <v>12820235.854394792</v>
      </c>
      <c r="S34" s="95">
        <f t="shared" si="85"/>
        <v>12753049.241095508</v>
      </c>
      <c r="T34" s="95">
        <f t="shared" si="85"/>
        <v>12205887.369396286</v>
      </c>
      <c r="U34" s="95">
        <f>+U18+U26</f>
        <v>11557845.38106969</v>
      </c>
      <c r="V34" s="95">
        <f t="shared" ref="V34:AC34" si="86">+V18+V26</f>
        <v>10844702.977519559</v>
      </c>
      <c r="W34" s="95">
        <f t="shared" si="86"/>
        <v>10439274.936283221</v>
      </c>
      <c r="X34" s="95">
        <f t="shared" si="86"/>
        <v>10183465.107937112</v>
      </c>
      <c r="Y34" s="95">
        <f t="shared" si="86"/>
        <v>10113168.964420911</v>
      </c>
      <c r="Z34" s="95">
        <f t="shared" si="86"/>
        <v>10308284.292730486</v>
      </c>
      <c r="AA34" s="95">
        <f t="shared" si="86"/>
        <v>10400412.248278664</v>
      </c>
      <c r="AB34" s="95">
        <f t="shared" si="86"/>
        <v>11065901.195220225</v>
      </c>
      <c r="AC34" s="95">
        <f t="shared" si="86"/>
        <v>12362656.650320508</v>
      </c>
      <c r="AD34" s="104">
        <f t="shared" ref="AD34:AD39" si="87">SUM(R34:AC34)</f>
        <v>135054884.21866694</v>
      </c>
      <c r="AE34" s="95">
        <f t="shared" ref="AE34:AJ38" si="88">+AE18+AE26</f>
        <v>139100296.2721841</v>
      </c>
      <c r="AF34" s="95">
        <f t="shared" si="88"/>
        <v>143301805.96269867</v>
      </c>
      <c r="AG34" s="95">
        <f t="shared" si="88"/>
        <v>147553017.14285591</v>
      </c>
      <c r="AH34" s="95" t="e">
        <f t="shared" si="88"/>
        <v>#DIV/0!</v>
      </c>
      <c r="AI34" s="95" t="e">
        <f t="shared" si="88"/>
        <v>#DIV/0!</v>
      </c>
      <c r="AJ34" s="95" t="e">
        <f t="shared" si="88"/>
        <v>#DIV/0!</v>
      </c>
      <c r="AK34" s="95" t="e">
        <f t="shared" ref="AK34:AM34" si="89">+AK18+AK26</f>
        <v>#DIV/0!</v>
      </c>
      <c r="AL34" s="95" t="e">
        <f t="shared" si="89"/>
        <v>#DIV/0!</v>
      </c>
      <c r="AM34" s="95" t="e">
        <f t="shared" si="89"/>
        <v>#DIV/0!</v>
      </c>
      <c r="AO34" s="86">
        <f t="shared" si="66"/>
        <v>0.52678865140175146</v>
      </c>
      <c r="AP34" s="86">
        <f t="shared" si="67"/>
        <v>3.2503174233361465E-2</v>
      </c>
      <c r="AQ34" s="86">
        <f t="shared" si="68"/>
        <v>2.9953837485560575E-2</v>
      </c>
      <c r="AR34" s="86">
        <f t="shared" si="69"/>
        <v>3.0204893901111918E-2</v>
      </c>
      <c r="AS34" s="86">
        <f t="shared" si="70"/>
        <v>2.9666138201104308E-2</v>
      </c>
      <c r="AT34" s="86" t="e">
        <f t="shared" si="71"/>
        <v>#DIV/0!</v>
      </c>
      <c r="AU34" s="86" t="e">
        <f t="shared" si="72"/>
        <v>#DIV/0!</v>
      </c>
      <c r="AV34" s="86" t="e">
        <f t="shared" si="73"/>
        <v>#DIV/0!</v>
      </c>
      <c r="AW34" s="86" t="e">
        <f t="shared" ref="AW34:AW39" si="90">+AK34/AJ34-1</f>
        <v>#DIV/0!</v>
      </c>
      <c r="AX34" s="86" t="e">
        <f t="shared" ref="AX34:AX39" si="91">+AL34/AK34-1</f>
        <v>#DIV/0!</v>
      </c>
      <c r="AY34" s="86" t="e">
        <f t="shared" ref="AY34:AY39" si="92">+AM34/AL34-1</f>
        <v>#DIV/0!</v>
      </c>
      <c r="AZ34" s="104">
        <v>85672211.215289891</v>
      </c>
      <c r="BA34" s="96">
        <f t="shared" si="50"/>
        <v>45131148.60870856</v>
      </c>
    </row>
    <row r="35" spans="1:1024 1028:2048 2052:3072 3076:4096 4100:5120 5124:6144 6148:7168 7172:8192 8196:9216 9220:10240 10244:11264 11268:12288 12292:13312 13316:14336 14340:15360 15364:16360" s="78" customFormat="1" x14ac:dyDescent="0.2">
      <c r="B35" s="78" t="s">
        <v>14</v>
      </c>
      <c r="D35" s="95"/>
      <c r="E35" s="95">
        <f t="shared" si="82"/>
        <v>13823744.060248051</v>
      </c>
      <c r="F35" s="95">
        <f t="shared" si="82"/>
        <v>13391732.382684518</v>
      </c>
      <c r="G35" s="95">
        <f t="shared" si="82"/>
        <v>13194529.097463083</v>
      </c>
      <c r="H35" s="95">
        <f>+H19+H27</f>
        <v>12446129.757750941</v>
      </c>
      <c r="I35" s="95">
        <f t="shared" si="83"/>
        <v>11797725.392525818</v>
      </c>
      <c r="J35" s="95">
        <f t="shared" si="83"/>
        <v>11577424.985588128</v>
      </c>
      <c r="K35" s="95">
        <f t="shared" si="83"/>
        <v>11277367.379894607</v>
      </c>
      <c r="L35" s="95">
        <f t="shared" si="83"/>
        <v>11116607.237273339</v>
      </c>
      <c r="M35" s="95">
        <f t="shared" si="83"/>
        <v>11466709.895247623</v>
      </c>
      <c r="N35" s="95">
        <f t="shared" si="83"/>
        <v>11191242.629965872</v>
      </c>
      <c r="O35" s="95">
        <f t="shared" si="83"/>
        <v>12039333.389847672</v>
      </c>
      <c r="P35" s="95">
        <f t="shared" si="83"/>
        <v>13445465.28051311</v>
      </c>
      <c r="Q35" s="104">
        <f t="shared" si="84"/>
        <v>146768011.48900276</v>
      </c>
      <c r="R35" s="95">
        <f>+R19+R27</f>
        <v>14345979.61620976</v>
      </c>
      <c r="S35" s="95">
        <f t="shared" ref="S35:T35" si="93">+S19+S27</f>
        <v>13890427.416111203</v>
      </c>
      <c r="T35" s="95">
        <f t="shared" si="93"/>
        <v>13669316.58913496</v>
      </c>
      <c r="U35" s="95">
        <f>+U19+U27</f>
        <v>12904680.960849499</v>
      </c>
      <c r="V35" s="95">
        <f t="shared" ref="V35:AC35" si="94">+V19+V27</f>
        <v>12188599.887984576</v>
      </c>
      <c r="W35" s="95">
        <f t="shared" si="94"/>
        <v>11959288.866804164</v>
      </c>
      <c r="X35" s="95">
        <f t="shared" si="94"/>
        <v>11604793.388737995</v>
      </c>
      <c r="Y35" s="95">
        <f t="shared" si="94"/>
        <v>11431438.867138159</v>
      </c>
      <c r="Z35" s="95">
        <f t="shared" si="94"/>
        <v>11781753.371141687</v>
      </c>
      <c r="AA35" s="95">
        <f t="shared" si="94"/>
        <v>11505932.37915767</v>
      </c>
      <c r="AB35" s="95">
        <f t="shared" si="94"/>
        <v>12353334.470179426</v>
      </c>
      <c r="AC35" s="95">
        <f t="shared" si="94"/>
        <v>13782934.784815717</v>
      </c>
      <c r="AD35" s="104">
        <f t="shared" si="87"/>
        <v>151418480.59826484</v>
      </c>
      <c r="AE35" s="95">
        <f t="shared" si="88"/>
        <v>154071601.2240203</v>
      </c>
      <c r="AF35" s="95">
        <f t="shared" si="88"/>
        <v>156224452.62726197</v>
      </c>
      <c r="AG35" s="95">
        <f t="shared" si="88"/>
        <v>158078091.2431767</v>
      </c>
      <c r="AH35" s="95">
        <f t="shared" si="88"/>
        <v>35844871.313875645</v>
      </c>
      <c r="AI35" s="95">
        <f t="shared" si="88"/>
        <v>35844871.313875645</v>
      </c>
      <c r="AJ35" s="95">
        <f t="shared" si="88"/>
        <v>35844871.313875645</v>
      </c>
      <c r="AK35" s="95">
        <f t="shared" ref="AK35:AM35" si="95">+AK19+AK27</f>
        <v>35844871.313875645</v>
      </c>
      <c r="AL35" s="95">
        <f t="shared" si="95"/>
        <v>35844871.313875645</v>
      </c>
      <c r="AM35" s="95">
        <f t="shared" si="95"/>
        <v>35844871.313875645</v>
      </c>
      <c r="AO35" s="86">
        <f t="shared" si="66"/>
        <v>0.34182314063870556</v>
      </c>
      <c r="AP35" s="86">
        <f t="shared" si="67"/>
        <v>3.1685849403298105E-2</v>
      </c>
      <c r="AQ35" s="86">
        <f t="shared" si="68"/>
        <v>1.7521775514275362E-2</v>
      </c>
      <c r="AR35" s="86">
        <f t="shared" si="69"/>
        <v>1.3973057890866114E-2</v>
      </c>
      <c r="AS35" s="86">
        <f t="shared" si="70"/>
        <v>1.1865227144289392E-2</v>
      </c>
      <c r="AT35" s="86">
        <f t="shared" si="71"/>
        <v>-0.77324579875693011</v>
      </c>
      <c r="AU35" s="86">
        <f t="shared" si="72"/>
        <v>0</v>
      </c>
      <c r="AV35" s="86">
        <f t="shared" si="73"/>
        <v>0</v>
      </c>
      <c r="AW35" s="86">
        <f t="shared" si="90"/>
        <v>0</v>
      </c>
      <c r="AX35" s="86">
        <f t="shared" si="91"/>
        <v>0</v>
      </c>
      <c r="AY35" s="86">
        <f t="shared" si="92"/>
        <v>0</v>
      </c>
      <c r="AZ35" s="104">
        <v>109379550.13888152</v>
      </c>
      <c r="BA35" s="96">
        <f t="shared" si="50"/>
        <v>37388461.350121245</v>
      </c>
    </row>
    <row r="36" spans="1:1024 1028:2048 2052:3072 3076:4096 4100:5120 5124:6144 6148:7168 7172:8192 8196:9216 9220:10240 10244:11264 11268:12288 12292:13312 13316:14336 14340:15360 15364:16360" s="78" customFormat="1" x14ac:dyDescent="0.2">
      <c r="B36" s="78" t="s">
        <v>15</v>
      </c>
      <c r="D36" s="95"/>
      <c r="E36" s="95">
        <f t="shared" si="82"/>
        <v>865549.90219216852</v>
      </c>
      <c r="F36" s="95">
        <f t="shared" si="82"/>
        <v>787408.67934336537</v>
      </c>
      <c r="G36" s="95">
        <f t="shared" si="82"/>
        <v>935561.65642175311</v>
      </c>
      <c r="H36" s="95">
        <f>+H20+H28</f>
        <v>872637.04510450293</v>
      </c>
      <c r="I36" s="95">
        <f t="shared" si="83"/>
        <v>853522.82212125324</v>
      </c>
      <c r="J36" s="95">
        <f t="shared" si="83"/>
        <v>816062.85210800287</v>
      </c>
      <c r="K36" s="95">
        <f t="shared" si="83"/>
        <v>829303.86070225295</v>
      </c>
      <c r="L36" s="95">
        <f t="shared" si="83"/>
        <v>785670.91406575299</v>
      </c>
      <c r="M36" s="95">
        <f t="shared" si="83"/>
        <v>743115.41483400296</v>
      </c>
      <c r="N36" s="95">
        <f t="shared" si="83"/>
        <v>806986.42593175301</v>
      </c>
      <c r="O36" s="95">
        <f t="shared" si="83"/>
        <v>803899.13843400287</v>
      </c>
      <c r="P36" s="95">
        <f t="shared" si="83"/>
        <v>865506.14390525292</v>
      </c>
      <c r="Q36" s="104">
        <f t="shared" si="84"/>
        <v>9965224.8551640622</v>
      </c>
      <c r="R36" s="95">
        <f t="shared" ref="R36:T36" si="96">+R20+R28</f>
        <v>865549.90219216852</v>
      </c>
      <c r="S36" s="95">
        <f t="shared" si="96"/>
        <v>787408.67934336537</v>
      </c>
      <c r="T36" s="95">
        <f t="shared" si="96"/>
        <v>935561.65642175311</v>
      </c>
      <c r="U36" s="95">
        <f>+U20+U28</f>
        <v>872637.04510450293</v>
      </c>
      <c r="V36" s="95">
        <f t="shared" ref="V36:AC36" si="97">+V20+V28</f>
        <v>853522.82212125324</v>
      </c>
      <c r="W36" s="95">
        <f t="shared" si="97"/>
        <v>816062.85210800287</v>
      </c>
      <c r="X36" s="95">
        <f t="shared" si="97"/>
        <v>829303.86070225295</v>
      </c>
      <c r="Y36" s="95">
        <f t="shared" si="97"/>
        <v>785670.91406575299</v>
      </c>
      <c r="Z36" s="95">
        <f t="shared" si="97"/>
        <v>743115.41483400296</v>
      </c>
      <c r="AA36" s="95">
        <f t="shared" si="97"/>
        <v>806986.42593175301</v>
      </c>
      <c r="AB36" s="95">
        <f t="shared" si="97"/>
        <v>803899.13843400287</v>
      </c>
      <c r="AC36" s="95">
        <f t="shared" si="97"/>
        <v>865506.14390525292</v>
      </c>
      <c r="AD36" s="104">
        <f t="shared" si="87"/>
        <v>9965224.8551640622</v>
      </c>
      <c r="AE36" s="95">
        <f t="shared" si="88"/>
        <v>9965224.8551640622</v>
      </c>
      <c r="AF36" s="95">
        <f t="shared" si="88"/>
        <v>9965224.8551640622</v>
      </c>
      <c r="AG36" s="95">
        <f t="shared" si="88"/>
        <v>9965224.8551640622</v>
      </c>
      <c r="AH36" s="95">
        <f t="shared" si="88"/>
        <v>9965224.8551640622</v>
      </c>
      <c r="AI36" s="95">
        <f t="shared" si="88"/>
        <v>9965224.8551640622</v>
      </c>
      <c r="AJ36" s="95">
        <f t="shared" si="88"/>
        <v>9965224.8551640622</v>
      </c>
      <c r="AK36" s="95">
        <f t="shared" ref="AK36:AM36" si="98">+AK20+AK28</f>
        <v>9965224.8551640622</v>
      </c>
      <c r="AL36" s="95">
        <f t="shared" si="98"/>
        <v>9965224.8551640622</v>
      </c>
      <c r="AM36" s="95">
        <f t="shared" si="98"/>
        <v>9965224.8551640622</v>
      </c>
      <c r="AO36" s="86">
        <f t="shared" si="66"/>
        <v>0.45417552665377503</v>
      </c>
      <c r="AP36" s="86">
        <f t="shared" si="67"/>
        <v>0</v>
      </c>
      <c r="AQ36" s="86">
        <f t="shared" si="68"/>
        <v>0</v>
      </c>
      <c r="AR36" s="86">
        <f t="shared" si="69"/>
        <v>0</v>
      </c>
      <c r="AS36" s="86">
        <f t="shared" si="70"/>
        <v>0</v>
      </c>
      <c r="AT36" s="86">
        <f t="shared" si="71"/>
        <v>0</v>
      </c>
      <c r="AU36" s="86">
        <f t="shared" si="72"/>
        <v>0</v>
      </c>
      <c r="AV36" s="86">
        <f t="shared" si="73"/>
        <v>0</v>
      </c>
      <c r="AW36" s="86">
        <f t="shared" si="90"/>
        <v>0</v>
      </c>
      <c r="AX36" s="86">
        <f t="shared" si="91"/>
        <v>0</v>
      </c>
      <c r="AY36" s="86">
        <f t="shared" si="92"/>
        <v>0</v>
      </c>
      <c r="AZ36" s="104">
        <v>6852834.9380870061</v>
      </c>
      <c r="BA36" s="96">
        <f t="shared" si="50"/>
        <v>3112389.9170770561</v>
      </c>
    </row>
    <row r="37" spans="1:1024 1028:2048 2052:3072 3076:4096 4100:5120 5124:6144 6148:7168 7172:8192 8196:9216 9220:10240 10244:11264 11268:12288 12292:13312 13316:14336 14340:15360 15364:16360" s="78" customFormat="1" x14ac:dyDescent="0.2">
      <c r="B37" s="78" t="s">
        <v>405</v>
      </c>
      <c r="D37" s="95"/>
      <c r="E37" s="95">
        <f t="shared" si="82"/>
        <v>2348673.740618974</v>
      </c>
      <c r="F37" s="95">
        <f t="shared" si="82"/>
        <v>2288065.6832754822</v>
      </c>
      <c r="G37" s="95">
        <f t="shared" si="82"/>
        <v>2465079.1926100003</v>
      </c>
      <c r="H37" s="95">
        <f>+H21+H29</f>
        <v>2548364.2536845002</v>
      </c>
      <c r="I37" s="95">
        <f t="shared" si="83"/>
        <v>2567071.3456250001</v>
      </c>
      <c r="J37" s="95">
        <f t="shared" si="83"/>
        <v>2493539.7892694999</v>
      </c>
      <c r="K37" s="95">
        <f t="shared" si="83"/>
        <v>2386907.5392672503</v>
      </c>
      <c r="L37" s="95">
        <f t="shared" si="83"/>
        <v>2341425.1716140001</v>
      </c>
      <c r="M37" s="95">
        <f t="shared" si="83"/>
        <v>2347254.4621158564</v>
      </c>
      <c r="N37" s="95">
        <f t="shared" si="83"/>
        <v>2409436.6870261165</v>
      </c>
      <c r="O37" s="95">
        <f t="shared" si="83"/>
        <v>2355671.4926152374</v>
      </c>
      <c r="P37" s="95">
        <f t="shared" si="83"/>
        <v>2276206.1934897499</v>
      </c>
      <c r="Q37" s="104">
        <f t="shared" si="84"/>
        <v>28827695.551211666</v>
      </c>
      <c r="R37" s="95">
        <f t="shared" ref="R37:T37" si="99">+R21+R29</f>
        <v>2461430.740618974</v>
      </c>
      <c r="S37" s="95">
        <f t="shared" si="99"/>
        <v>2400822.6832754822</v>
      </c>
      <c r="T37" s="95">
        <f t="shared" si="99"/>
        <v>2477579.1926100003</v>
      </c>
      <c r="U37" s="95">
        <f>+U21+U29</f>
        <v>2548364.2536845002</v>
      </c>
      <c r="V37" s="95">
        <f t="shared" ref="V37:AC37" si="100">+V21+V29</f>
        <v>2567071.3456250001</v>
      </c>
      <c r="W37" s="95">
        <f t="shared" si="100"/>
        <v>2406697.7892694999</v>
      </c>
      <c r="X37" s="95">
        <f t="shared" si="100"/>
        <v>2300065.5392672503</v>
      </c>
      <c r="Y37" s="95">
        <f t="shared" si="100"/>
        <v>2254583.1716140001</v>
      </c>
      <c r="Z37" s="95">
        <f t="shared" si="100"/>
        <v>2260412.4621158564</v>
      </c>
      <c r="AA37" s="95">
        <f t="shared" si="100"/>
        <v>2322594.6870261165</v>
      </c>
      <c r="AB37" s="95">
        <f t="shared" si="100"/>
        <v>2268829.4926152374</v>
      </c>
      <c r="AC37" s="95">
        <f t="shared" si="100"/>
        <v>2152199.1934897499</v>
      </c>
      <c r="AD37" s="104">
        <f t="shared" si="87"/>
        <v>28420650.551211666</v>
      </c>
      <c r="AE37" s="95">
        <f t="shared" si="88"/>
        <v>28420650.551211666</v>
      </c>
      <c r="AF37" s="95">
        <f t="shared" si="88"/>
        <v>28420650.551211666</v>
      </c>
      <c r="AG37" s="95">
        <f t="shared" si="88"/>
        <v>28420650.551211666</v>
      </c>
      <c r="AH37" s="95">
        <f t="shared" si="88"/>
        <v>28420650.551211666</v>
      </c>
      <c r="AI37" s="95">
        <f t="shared" si="88"/>
        <v>28420650.551211666</v>
      </c>
      <c r="AJ37" s="95">
        <f t="shared" si="88"/>
        <v>28420650.551211666</v>
      </c>
      <c r="AK37" s="95">
        <f t="shared" ref="AK37:AM37" si="101">+AK21+AK29</f>
        <v>28420650.551211666</v>
      </c>
      <c r="AL37" s="95">
        <f t="shared" si="101"/>
        <v>28420650.551211666</v>
      </c>
      <c r="AM37" s="95">
        <f t="shared" si="101"/>
        <v>0</v>
      </c>
      <c r="AO37" s="86">
        <f t="shared" si="66"/>
        <v>1813.4209183355929</v>
      </c>
      <c r="AP37" s="86">
        <f t="shared" si="67"/>
        <v>-1.4119928499900181E-2</v>
      </c>
      <c r="AQ37" s="86">
        <f t="shared" si="68"/>
        <v>0</v>
      </c>
      <c r="AR37" s="86">
        <f t="shared" si="69"/>
        <v>0</v>
      </c>
      <c r="AS37" s="86">
        <f t="shared" si="70"/>
        <v>0</v>
      </c>
      <c r="AT37" s="86">
        <f t="shared" si="71"/>
        <v>0</v>
      </c>
      <c r="AU37" s="86">
        <f t="shared" si="72"/>
        <v>0</v>
      </c>
      <c r="AV37" s="86">
        <f t="shared" si="73"/>
        <v>0</v>
      </c>
      <c r="AW37" s="86">
        <f t="shared" si="90"/>
        <v>0</v>
      </c>
      <c r="AX37" s="86">
        <f t="shared" si="91"/>
        <v>0</v>
      </c>
      <c r="AY37" s="86">
        <f t="shared" si="92"/>
        <v>-1</v>
      </c>
      <c r="AZ37" s="104">
        <v>15888.097001028807</v>
      </c>
      <c r="BA37" s="96">
        <f t="shared" si="50"/>
        <v>28811807.454210639</v>
      </c>
    </row>
    <row r="38" spans="1:1024 1028:2048 2052:3072 3076:4096 4100:5120 5124:6144 6148:7168 7172:8192 8196:9216 9220:10240 10244:11264 11268:12288 12292:13312 13316:14336 14340:15360 15364:16360" s="78" customFormat="1" x14ac:dyDescent="0.2">
      <c r="B38" s="78" t="s">
        <v>4</v>
      </c>
      <c r="D38" s="95"/>
      <c r="E38" s="97">
        <f t="shared" si="82"/>
        <v>326704</v>
      </c>
      <c r="F38" s="97">
        <f t="shared" si="82"/>
        <v>319751</v>
      </c>
      <c r="G38" s="97">
        <f t="shared" si="82"/>
        <v>326704</v>
      </c>
      <c r="H38" s="97">
        <f t="shared" si="82"/>
        <v>324386</v>
      </c>
      <c r="I38" s="97">
        <f t="shared" si="82"/>
        <v>326704</v>
      </c>
      <c r="J38" s="97">
        <f t="shared" si="82"/>
        <v>324386</v>
      </c>
      <c r="K38" s="97">
        <f t="shared" si="82"/>
        <v>326704</v>
      </c>
      <c r="L38" s="97">
        <f t="shared" si="82"/>
        <v>326704</v>
      </c>
      <c r="M38" s="97">
        <f t="shared" si="82"/>
        <v>324386</v>
      </c>
      <c r="N38" s="97">
        <f t="shared" si="82"/>
        <v>326704</v>
      </c>
      <c r="O38" s="97">
        <f t="shared" si="82"/>
        <v>324386</v>
      </c>
      <c r="P38" s="97">
        <f t="shared" si="82"/>
        <v>326704</v>
      </c>
      <c r="Q38" s="137">
        <f t="shared" si="84"/>
        <v>3904223</v>
      </c>
      <c r="R38" s="97">
        <f t="shared" ref="R38:T38" si="102">+R22+R30</f>
        <v>209199.11593164632</v>
      </c>
      <c r="S38" s="97">
        <f t="shared" si="102"/>
        <v>204746.88561590872</v>
      </c>
      <c r="T38" s="97">
        <f t="shared" si="102"/>
        <v>209199.11593164632</v>
      </c>
      <c r="U38" s="97">
        <f>+U22+U30</f>
        <v>207714.82571564175</v>
      </c>
      <c r="V38" s="97">
        <f t="shared" ref="V38:AC38" si="103">+V22+V30</f>
        <v>209199.11593164632</v>
      </c>
      <c r="W38" s="97">
        <f t="shared" si="103"/>
        <v>207714.82571564175</v>
      </c>
      <c r="X38" s="97">
        <f t="shared" si="103"/>
        <v>209199.11593164632</v>
      </c>
      <c r="Y38" s="97">
        <f t="shared" si="103"/>
        <v>209199.11593164632</v>
      </c>
      <c r="Z38" s="97">
        <f t="shared" si="103"/>
        <v>207714.82571564175</v>
      </c>
      <c r="AA38" s="97">
        <f t="shared" si="103"/>
        <v>209199.11593164632</v>
      </c>
      <c r="AB38" s="97">
        <f t="shared" si="103"/>
        <v>207714.82571564175</v>
      </c>
      <c r="AC38" s="97">
        <f t="shared" si="103"/>
        <v>209199.11593164632</v>
      </c>
      <c r="AD38" s="137">
        <f t="shared" si="87"/>
        <v>2500000.0000000005</v>
      </c>
      <c r="AE38" s="97">
        <f t="shared" si="88"/>
        <v>2500000.0000000005</v>
      </c>
      <c r="AF38" s="97">
        <f t="shared" si="88"/>
        <v>2500000.0000000005</v>
      </c>
      <c r="AG38" s="97">
        <f t="shared" si="88"/>
        <v>2500000.0000000005</v>
      </c>
      <c r="AH38" s="97">
        <f t="shared" si="88"/>
        <v>2500000.0000000005</v>
      </c>
      <c r="AI38" s="97">
        <f t="shared" si="88"/>
        <v>2500000.0000000005</v>
      </c>
      <c r="AJ38" s="97">
        <f t="shared" si="88"/>
        <v>2500000.0000000005</v>
      </c>
      <c r="AK38" s="97">
        <f t="shared" ref="AK38:AM38" si="104">+AK22+AK30</f>
        <v>2500000.0000000005</v>
      </c>
      <c r="AL38" s="97">
        <f t="shared" si="104"/>
        <v>2500000.0000000005</v>
      </c>
      <c r="AM38" s="97">
        <f t="shared" si="104"/>
        <v>2500000.0000000005</v>
      </c>
      <c r="AO38" s="86">
        <f t="shared" si="66"/>
        <v>1.6011833019983928</v>
      </c>
      <c r="AP38" s="86">
        <f t="shared" si="67"/>
        <v>-0.35966772389794321</v>
      </c>
      <c r="AQ38" s="86">
        <f t="shared" si="68"/>
        <v>0</v>
      </c>
      <c r="AR38" s="86">
        <f t="shared" si="69"/>
        <v>0</v>
      </c>
      <c r="AS38" s="86">
        <f t="shared" si="70"/>
        <v>0</v>
      </c>
      <c r="AT38" s="86">
        <f t="shared" si="71"/>
        <v>0</v>
      </c>
      <c r="AU38" s="86">
        <f t="shared" si="72"/>
        <v>0</v>
      </c>
      <c r="AV38" s="86">
        <f t="shared" si="73"/>
        <v>0</v>
      </c>
      <c r="AW38" s="86">
        <f t="shared" si="90"/>
        <v>0</v>
      </c>
      <c r="AX38" s="86">
        <f t="shared" si="91"/>
        <v>0</v>
      </c>
      <c r="AY38" s="86">
        <f t="shared" si="92"/>
        <v>0</v>
      </c>
      <c r="AZ38" s="137">
        <v>1500941.1282167351</v>
      </c>
      <c r="BA38" s="96">
        <f t="shared" si="50"/>
        <v>2403281.8717832649</v>
      </c>
    </row>
    <row r="39" spans="1:1024 1028:2048 2052:3072 3076:4096 4100:5120 5124:6144 6148:7168 7172:8192 8196:9216 9220:10240 10244:11264 11268:12288 12292:13312 13316:14336 14340:15360 15364:16360" s="78" customFormat="1" x14ac:dyDescent="0.2">
      <c r="D39" s="95"/>
      <c r="E39" s="104">
        <f t="shared" ref="E39:P39" si="105">SUM(E34:E38)</f>
        <v>29767045.139445931</v>
      </c>
      <c r="F39" s="104">
        <f t="shared" si="105"/>
        <v>29126093.282073267</v>
      </c>
      <c r="G39" s="104">
        <f t="shared" si="105"/>
        <v>28729626.199224457</v>
      </c>
      <c r="H39" s="104">
        <f t="shared" si="105"/>
        <v>27373916.687866531</v>
      </c>
      <c r="I39" s="104">
        <f t="shared" si="105"/>
        <v>26041205.679122597</v>
      </c>
      <c r="J39" s="104">
        <f t="shared" si="105"/>
        <v>25318127.204298493</v>
      </c>
      <c r="K39" s="104">
        <f t="shared" si="105"/>
        <v>24693136.512765992</v>
      </c>
      <c r="L39" s="104">
        <f t="shared" si="105"/>
        <v>24373942.297209274</v>
      </c>
      <c r="M39" s="104">
        <f t="shared" si="105"/>
        <v>24874145.432376746</v>
      </c>
      <c r="N39" s="104">
        <f t="shared" si="105"/>
        <v>24816352.457308143</v>
      </c>
      <c r="O39" s="104">
        <f t="shared" si="105"/>
        <v>26251707.484893005</v>
      </c>
      <c r="P39" s="104">
        <f t="shared" si="105"/>
        <v>28903216.342792507</v>
      </c>
      <c r="Q39" s="104">
        <f t="shared" si="84"/>
        <v>320268514.71937698</v>
      </c>
      <c r="R39" s="104">
        <f t="shared" ref="R39:AC39" si="106">SUM(R34:R38)</f>
        <v>30702395.229347341</v>
      </c>
      <c r="S39" s="104">
        <f t="shared" si="106"/>
        <v>30036454.905441467</v>
      </c>
      <c r="T39" s="104">
        <f t="shared" si="106"/>
        <v>29497543.923494644</v>
      </c>
      <c r="U39" s="104">
        <f t="shared" si="106"/>
        <v>28091242.466423836</v>
      </c>
      <c r="V39" s="104">
        <f t="shared" si="106"/>
        <v>26663096.149182029</v>
      </c>
      <c r="W39" s="104">
        <f t="shared" si="106"/>
        <v>25829039.270180527</v>
      </c>
      <c r="X39" s="104">
        <f t="shared" si="106"/>
        <v>25126827.012576256</v>
      </c>
      <c r="Y39" s="104">
        <f t="shared" si="106"/>
        <v>24794061.033170465</v>
      </c>
      <c r="Z39" s="104">
        <f t="shared" si="106"/>
        <v>25301280.366537679</v>
      </c>
      <c r="AA39" s="104">
        <f t="shared" si="106"/>
        <v>25245124.856325846</v>
      </c>
      <c r="AB39" s="104">
        <f t="shared" si="106"/>
        <v>26699679.122164533</v>
      </c>
      <c r="AC39" s="104">
        <f t="shared" si="106"/>
        <v>29372495.888462871</v>
      </c>
      <c r="AD39" s="104">
        <f t="shared" si="87"/>
        <v>327359240.22330749</v>
      </c>
      <c r="AE39" s="104">
        <f t="shared" ref="AE39:AJ39" si="107">SUM(AE34:AE38)</f>
        <v>334057772.90258008</v>
      </c>
      <c r="AF39" s="104">
        <f t="shared" si="107"/>
        <v>340412133.99633634</v>
      </c>
      <c r="AG39" s="104">
        <f t="shared" si="107"/>
        <v>346516983.79240829</v>
      </c>
      <c r="AH39" s="104" t="e">
        <f t="shared" si="107"/>
        <v>#DIV/0!</v>
      </c>
      <c r="AI39" s="104" t="e">
        <f t="shared" si="107"/>
        <v>#DIV/0!</v>
      </c>
      <c r="AJ39" s="104" t="e">
        <f t="shared" si="107"/>
        <v>#DIV/0!</v>
      </c>
      <c r="AK39" s="104" t="e">
        <f t="shared" ref="AK39:AM39" si="108">SUM(AK34:AK38)</f>
        <v>#DIV/0!</v>
      </c>
      <c r="AL39" s="104" t="e">
        <f t="shared" si="108"/>
        <v>#DIV/0!</v>
      </c>
      <c r="AM39" s="104" t="e">
        <f t="shared" si="108"/>
        <v>#DIV/0!</v>
      </c>
      <c r="AN39" s="95"/>
      <c r="AO39" s="86">
        <f t="shared" si="66"/>
        <v>0.57440895866626573</v>
      </c>
      <c r="AP39" s="86">
        <f t="shared" si="67"/>
        <v>2.2139939388495566E-2</v>
      </c>
      <c r="AQ39" s="86">
        <f t="shared" si="68"/>
        <v>2.0462329625102971E-2</v>
      </c>
      <c r="AR39" s="86">
        <f t="shared" si="69"/>
        <v>1.9021742971415234E-2</v>
      </c>
      <c r="AS39" s="86">
        <f t="shared" si="70"/>
        <v>1.7933702081658565E-2</v>
      </c>
      <c r="AT39" s="86" t="e">
        <f t="shared" si="71"/>
        <v>#DIV/0!</v>
      </c>
      <c r="AU39" s="86" t="e">
        <f t="shared" si="72"/>
        <v>#DIV/0!</v>
      </c>
      <c r="AV39" s="86" t="e">
        <f t="shared" si="73"/>
        <v>#DIV/0!</v>
      </c>
      <c r="AW39" s="86" t="e">
        <f t="shared" si="90"/>
        <v>#DIV/0!</v>
      </c>
      <c r="AX39" s="86" t="e">
        <f t="shared" si="91"/>
        <v>#DIV/0!</v>
      </c>
      <c r="AY39" s="86" t="e">
        <f t="shared" si="92"/>
        <v>#DIV/0!</v>
      </c>
      <c r="AZ39" s="104">
        <f>SUM(AZ34:AZ38)</f>
        <v>203421425.51747617</v>
      </c>
      <c r="BA39" s="96">
        <f t="shared" si="50"/>
        <v>116847089.20190081</v>
      </c>
      <c r="BD39" s="82"/>
      <c r="BH39" s="82"/>
      <c r="BL39" s="82"/>
      <c r="BP39" s="82"/>
      <c r="BT39" s="82"/>
      <c r="BX39" s="82"/>
      <c r="CB39" s="82"/>
      <c r="CF39" s="82"/>
      <c r="CJ39" s="82"/>
      <c r="CN39" s="82"/>
      <c r="CR39" s="82"/>
      <c r="CV39" s="82"/>
      <c r="CZ39" s="82"/>
      <c r="DD39" s="82"/>
      <c r="DH39" s="82"/>
      <c r="DL39" s="82"/>
      <c r="DP39" s="82"/>
      <c r="DT39" s="82"/>
      <c r="DX39" s="82"/>
      <c r="EB39" s="82"/>
      <c r="EF39" s="82"/>
      <c r="EJ39" s="82"/>
      <c r="EN39" s="82"/>
      <c r="ER39" s="82"/>
      <c r="EV39" s="82"/>
      <c r="EZ39" s="82"/>
      <c r="FD39" s="82"/>
      <c r="FH39" s="82"/>
      <c r="FL39" s="82"/>
      <c r="FP39" s="82"/>
      <c r="FT39" s="82"/>
      <c r="FX39" s="82"/>
      <c r="GB39" s="82"/>
      <c r="GF39" s="82"/>
      <c r="GJ39" s="82"/>
      <c r="GN39" s="82"/>
      <c r="GR39" s="82"/>
      <c r="GV39" s="82"/>
      <c r="GZ39" s="82"/>
      <c r="HD39" s="82"/>
      <c r="HH39" s="82"/>
      <c r="HL39" s="82"/>
      <c r="HP39" s="82"/>
      <c r="HT39" s="82"/>
      <c r="HX39" s="82"/>
      <c r="IB39" s="82"/>
      <c r="IF39" s="82"/>
      <c r="IJ39" s="82"/>
      <c r="IN39" s="82"/>
      <c r="IR39" s="82"/>
      <c r="IV39" s="82"/>
      <c r="IZ39" s="82"/>
      <c r="JD39" s="82"/>
      <c r="JH39" s="82"/>
      <c r="JL39" s="82"/>
      <c r="JP39" s="82"/>
      <c r="JT39" s="82"/>
      <c r="JX39" s="82"/>
      <c r="KB39" s="82"/>
      <c r="KF39" s="82"/>
      <c r="KJ39" s="82"/>
      <c r="KN39" s="82"/>
      <c r="KR39" s="82"/>
      <c r="KV39" s="82"/>
      <c r="KZ39" s="82"/>
      <c r="LD39" s="82"/>
      <c r="LH39" s="82"/>
      <c r="LL39" s="82"/>
      <c r="LP39" s="82"/>
      <c r="LT39" s="82"/>
      <c r="LX39" s="82"/>
      <c r="MB39" s="82"/>
      <c r="MF39" s="82"/>
      <c r="MJ39" s="82"/>
      <c r="MN39" s="82"/>
      <c r="MR39" s="82"/>
      <c r="MV39" s="82"/>
      <c r="MZ39" s="82"/>
      <c r="ND39" s="82"/>
      <c r="NH39" s="82"/>
      <c r="NL39" s="82"/>
      <c r="NP39" s="82"/>
      <c r="NT39" s="82"/>
      <c r="NX39" s="82"/>
      <c r="OB39" s="82"/>
      <c r="OF39" s="82"/>
      <c r="OJ39" s="82"/>
      <c r="ON39" s="82"/>
      <c r="OR39" s="82"/>
      <c r="OV39" s="82"/>
      <c r="OZ39" s="82"/>
      <c r="PD39" s="82"/>
      <c r="PH39" s="82"/>
      <c r="PL39" s="82"/>
      <c r="PP39" s="82"/>
      <c r="PT39" s="82"/>
      <c r="PX39" s="82"/>
      <c r="QB39" s="82"/>
      <c r="QF39" s="82"/>
      <c r="QJ39" s="82"/>
      <c r="QN39" s="82"/>
      <c r="QR39" s="82"/>
      <c r="QV39" s="82"/>
      <c r="QZ39" s="82"/>
      <c r="RD39" s="82"/>
      <c r="RH39" s="82"/>
      <c r="RL39" s="82"/>
      <c r="RP39" s="82"/>
      <c r="RT39" s="82"/>
      <c r="RX39" s="82"/>
      <c r="SB39" s="82"/>
      <c r="SF39" s="82"/>
      <c r="SJ39" s="82"/>
      <c r="SN39" s="82"/>
      <c r="SR39" s="82"/>
      <c r="SV39" s="82"/>
      <c r="SZ39" s="82"/>
      <c r="TD39" s="82"/>
      <c r="TH39" s="82"/>
      <c r="TL39" s="82"/>
      <c r="TP39" s="82"/>
      <c r="TT39" s="82"/>
      <c r="TX39" s="82"/>
      <c r="UB39" s="82"/>
      <c r="UF39" s="82"/>
      <c r="UJ39" s="82"/>
      <c r="UN39" s="82"/>
      <c r="UR39" s="82"/>
      <c r="UV39" s="82"/>
      <c r="UZ39" s="82"/>
      <c r="VD39" s="82"/>
      <c r="VH39" s="82"/>
      <c r="VL39" s="82"/>
      <c r="VP39" s="82"/>
      <c r="VT39" s="82"/>
      <c r="VX39" s="82"/>
      <c r="WB39" s="82"/>
      <c r="WF39" s="82"/>
      <c r="WJ39" s="82"/>
      <c r="WN39" s="82"/>
      <c r="WR39" s="82"/>
      <c r="WV39" s="82"/>
      <c r="WZ39" s="82"/>
      <c r="XD39" s="82"/>
      <c r="XH39" s="82"/>
      <c r="XL39" s="82"/>
      <c r="XP39" s="82"/>
      <c r="XT39" s="82"/>
      <c r="XX39" s="82"/>
      <c r="YB39" s="82"/>
      <c r="YF39" s="82"/>
      <c r="YJ39" s="82"/>
      <c r="YN39" s="82"/>
      <c r="YR39" s="82"/>
      <c r="YV39" s="82"/>
      <c r="YZ39" s="82"/>
      <c r="ZD39" s="82"/>
      <c r="ZH39" s="82"/>
      <c r="ZL39" s="82"/>
      <c r="ZP39" s="82"/>
      <c r="ZT39" s="82"/>
      <c r="ZX39" s="82"/>
      <c r="AAB39" s="82"/>
      <c r="AAF39" s="82"/>
      <c r="AAJ39" s="82"/>
      <c r="AAN39" s="82"/>
      <c r="AAR39" s="82"/>
      <c r="AAV39" s="82"/>
      <c r="AAZ39" s="82"/>
      <c r="ABD39" s="82"/>
      <c r="ABH39" s="82"/>
      <c r="ABL39" s="82"/>
      <c r="ABP39" s="82"/>
      <c r="ABT39" s="82"/>
      <c r="ABX39" s="82"/>
      <c r="ACB39" s="82"/>
      <c r="ACF39" s="82"/>
      <c r="ACJ39" s="82"/>
      <c r="ACN39" s="82"/>
      <c r="ACR39" s="82"/>
      <c r="ACV39" s="82"/>
      <c r="ACZ39" s="82"/>
      <c r="ADD39" s="82"/>
      <c r="ADH39" s="82"/>
      <c r="ADL39" s="82"/>
      <c r="ADP39" s="82"/>
      <c r="ADT39" s="82"/>
      <c r="ADX39" s="82"/>
      <c r="AEB39" s="82"/>
      <c r="AEF39" s="82"/>
      <c r="AEJ39" s="82"/>
      <c r="AEN39" s="82"/>
      <c r="AER39" s="82"/>
      <c r="AEV39" s="82"/>
      <c r="AEZ39" s="82"/>
      <c r="AFD39" s="82"/>
      <c r="AFH39" s="82"/>
      <c r="AFL39" s="82"/>
      <c r="AFP39" s="82"/>
      <c r="AFT39" s="82"/>
      <c r="AFX39" s="82"/>
      <c r="AGB39" s="82"/>
      <c r="AGF39" s="82"/>
      <c r="AGJ39" s="82"/>
      <c r="AGN39" s="82"/>
      <c r="AGR39" s="82"/>
      <c r="AGV39" s="82"/>
      <c r="AGZ39" s="82"/>
      <c r="AHD39" s="82"/>
      <c r="AHH39" s="82"/>
      <c r="AHL39" s="82"/>
      <c r="AHP39" s="82"/>
      <c r="AHT39" s="82"/>
      <c r="AHX39" s="82"/>
      <c r="AIB39" s="82"/>
      <c r="AIF39" s="82"/>
      <c r="AIJ39" s="82"/>
      <c r="AIN39" s="82"/>
      <c r="AIR39" s="82"/>
      <c r="AIV39" s="82"/>
      <c r="AIZ39" s="82"/>
      <c r="AJD39" s="82"/>
      <c r="AJH39" s="82"/>
      <c r="AJL39" s="82"/>
      <c r="AJP39" s="82"/>
      <c r="AJT39" s="82"/>
      <c r="AJX39" s="82"/>
      <c r="AKB39" s="82"/>
      <c r="AKF39" s="82"/>
      <c r="AKJ39" s="82"/>
      <c r="AKN39" s="82"/>
      <c r="AKR39" s="82"/>
      <c r="AKV39" s="82"/>
      <c r="AKZ39" s="82"/>
      <c r="ALD39" s="82"/>
      <c r="ALH39" s="82"/>
      <c r="ALL39" s="82"/>
      <c r="ALP39" s="82"/>
      <c r="ALT39" s="82"/>
      <c r="ALX39" s="82"/>
      <c r="AMB39" s="82"/>
      <c r="AMF39" s="82"/>
      <c r="AMJ39" s="82"/>
      <c r="AMN39" s="82"/>
      <c r="AMR39" s="82"/>
      <c r="AMV39" s="82"/>
      <c r="AMZ39" s="82"/>
      <c r="AND39" s="82"/>
      <c r="ANH39" s="82"/>
      <c r="ANL39" s="82"/>
      <c r="ANP39" s="82"/>
      <c r="ANT39" s="82"/>
      <c r="ANX39" s="82"/>
      <c r="AOB39" s="82"/>
      <c r="AOF39" s="82"/>
      <c r="AOJ39" s="82"/>
      <c r="AON39" s="82"/>
      <c r="AOR39" s="82"/>
      <c r="AOV39" s="82"/>
      <c r="AOZ39" s="82"/>
      <c r="APD39" s="82"/>
      <c r="APH39" s="82"/>
      <c r="APL39" s="82"/>
      <c r="APP39" s="82"/>
      <c r="APT39" s="82"/>
      <c r="APX39" s="82"/>
      <c r="AQB39" s="82"/>
      <c r="AQF39" s="82"/>
      <c r="AQJ39" s="82"/>
      <c r="AQN39" s="82"/>
      <c r="AQR39" s="82"/>
      <c r="AQV39" s="82"/>
      <c r="AQZ39" s="82"/>
      <c r="ARD39" s="82"/>
      <c r="ARH39" s="82"/>
      <c r="ARL39" s="82"/>
      <c r="ARP39" s="82"/>
      <c r="ART39" s="82"/>
      <c r="ARX39" s="82"/>
      <c r="ASB39" s="82"/>
      <c r="ASF39" s="82"/>
      <c r="ASJ39" s="82"/>
      <c r="ASN39" s="82"/>
      <c r="ASR39" s="82"/>
      <c r="ASV39" s="82"/>
      <c r="ASZ39" s="82"/>
      <c r="ATD39" s="82"/>
      <c r="ATH39" s="82"/>
      <c r="ATL39" s="82"/>
      <c r="ATP39" s="82"/>
      <c r="ATT39" s="82"/>
      <c r="ATX39" s="82"/>
      <c r="AUB39" s="82"/>
      <c r="AUF39" s="82"/>
      <c r="AUJ39" s="82"/>
      <c r="AUN39" s="82"/>
      <c r="AUR39" s="82"/>
      <c r="AUV39" s="82"/>
      <c r="AUZ39" s="82"/>
      <c r="AVD39" s="82"/>
      <c r="AVH39" s="82"/>
      <c r="AVL39" s="82"/>
      <c r="AVP39" s="82"/>
      <c r="AVT39" s="82"/>
      <c r="AVX39" s="82"/>
      <c r="AWB39" s="82"/>
      <c r="AWF39" s="82"/>
      <c r="AWJ39" s="82"/>
      <c r="AWN39" s="82"/>
      <c r="AWR39" s="82"/>
      <c r="AWV39" s="82"/>
      <c r="AWZ39" s="82"/>
      <c r="AXD39" s="82"/>
      <c r="AXH39" s="82"/>
      <c r="AXL39" s="82"/>
      <c r="AXP39" s="82"/>
      <c r="AXT39" s="82"/>
      <c r="AXX39" s="82"/>
      <c r="AYB39" s="82"/>
      <c r="AYF39" s="82"/>
      <c r="AYJ39" s="82"/>
      <c r="AYN39" s="82"/>
      <c r="AYR39" s="82"/>
      <c r="AYV39" s="82"/>
      <c r="AYZ39" s="82"/>
      <c r="AZD39" s="82"/>
      <c r="AZH39" s="82"/>
      <c r="AZL39" s="82"/>
      <c r="AZP39" s="82"/>
      <c r="AZT39" s="82"/>
      <c r="AZX39" s="82"/>
      <c r="BAB39" s="82"/>
      <c r="BAF39" s="82"/>
      <c r="BAJ39" s="82"/>
      <c r="BAN39" s="82"/>
      <c r="BAR39" s="82"/>
      <c r="BAV39" s="82"/>
      <c r="BAZ39" s="82"/>
      <c r="BBD39" s="82"/>
      <c r="BBH39" s="82"/>
      <c r="BBL39" s="82"/>
      <c r="BBP39" s="82"/>
      <c r="BBT39" s="82"/>
      <c r="BBX39" s="82"/>
      <c r="BCB39" s="82"/>
      <c r="BCF39" s="82"/>
      <c r="BCJ39" s="82"/>
      <c r="BCN39" s="82"/>
      <c r="BCR39" s="82"/>
      <c r="BCV39" s="82"/>
      <c r="BCZ39" s="82"/>
      <c r="BDD39" s="82"/>
      <c r="BDH39" s="82"/>
      <c r="BDL39" s="82"/>
      <c r="BDP39" s="82"/>
      <c r="BDT39" s="82"/>
      <c r="BDX39" s="82"/>
      <c r="BEB39" s="82"/>
      <c r="BEF39" s="82"/>
      <c r="BEJ39" s="82"/>
      <c r="BEN39" s="82"/>
      <c r="BER39" s="82"/>
      <c r="BEV39" s="82"/>
      <c r="BEZ39" s="82"/>
      <c r="BFD39" s="82"/>
      <c r="BFH39" s="82"/>
      <c r="BFL39" s="82"/>
      <c r="BFP39" s="82"/>
      <c r="BFT39" s="82"/>
      <c r="BFX39" s="82"/>
      <c r="BGB39" s="82"/>
      <c r="BGF39" s="82"/>
      <c r="BGJ39" s="82"/>
      <c r="BGN39" s="82"/>
      <c r="BGR39" s="82"/>
      <c r="BGV39" s="82"/>
      <c r="BGZ39" s="82"/>
      <c r="BHD39" s="82"/>
      <c r="BHH39" s="82"/>
      <c r="BHL39" s="82"/>
      <c r="BHP39" s="82"/>
      <c r="BHT39" s="82"/>
      <c r="BHX39" s="82"/>
      <c r="BIB39" s="82"/>
      <c r="BIF39" s="82"/>
      <c r="BIJ39" s="82"/>
      <c r="BIN39" s="82"/>
      <c r="BIR39" s="82"/>
      <c r="BIV39" s="82"/>
      <c r="BIZ39" s="82"/>
      <c r="BJD39" s="82"/>
      <c r="BJH39" s="82"/>
      <c r="BJL39" s="82"/>
      <c r="BJP39" s="82"/>
      <c r="BJT39" s="82"/>
      <c r="BJX39" s="82"/>
      <c r="BKB39" s="82"/>
      <c r="BKF39" s="82"/>
      <c r="BKJ39" s="82"/>
      <c r="BKN39" s="82"/>
      <c r="BKR39" s="82"/>
      <c r="BKV39" s="82"/>
      <c r="BKZ39" s="82"/>
      <c r="BLD39" s="82"/>
      <c r="BLH39" s="82"/>
      <c r="BLL39" s="82"/>
      <c r="BLP39" s="82"/>
      <c r="BLT39" s="82"/>
      <c r="BLX39" s="82"/>
      <c r="BMB39" s="82"/>
      <c r="BMF39" s="82"/>
      <c r="BMJ39" s="82"/>
      <c r="BMN39" s="82"/>
      <c r="BMR39" s="82"/>
      <c r="BMV39" s="82"/>
      <c r="BMZ39" s="82"/>
      <c r="BND39" s="82"/>
      <c r="BNH39" s="82"/>
      <c r="BNL39" s="82"/>
      <c r="BNP39" s="82"/>
      <c r="BNT39" s="82"/>
      <c r="BNX39" s="82"/>
      <c r="BOB39" s="82"/>
      <c r="BOF39" s="82"/>
      <c r="BOJ39" s="82"/>
      <c r="BON39" s="82"/>
      <c r="BOR39" s="82"/>
      <c r="BOV39" s="82"/>
      <c r="BOZ39" s="82"/>
      <c r="BPD39" s="82"/>
      <c r="BPH39" s="82"/>
      <c r="BPL39" s="82"/>
      <c r="BPP39" s="82"/>
      <c r="BPT39" s="82"/>
      <c r="BPX39" s="82"/>
      <c r="BQB39" s="82"/>
      <c r="BQF39" s="82"/>
      <c r="BQJ39" s="82"/>
      <c r="BQN39" s="82"/>
      <c r="BQR39" s="82"/>
      <c r="BQV39" s="82"/>
      <c r="BQZ39" s="82"/>
      <c r="BRD39" s="82"/>
      <c r="BRH39" s="82"/>
      <c r="BRL39" s="82"/>
      <c r="BRP39" s="82"/>
      <c r="BRT39" s="82"/>
      <c r="BRX39" s="82"/>
      <c r="BSB39" s="82"/>
      <c r="BSF39" s="82"/>
      <c r="BSJ39" s="82"/>
      <c r="BSN39" s="82"/>
      <c r="BSR39" s="82"/>
      <c r="BSV39" s="82"/>
      <c r="BSZ39" s="82"/>
      <c r="BTD39" s="82"/>
      <c r="BTH39" s="82"/>
      <c r="BTL39" s="82"/>
      <c r="BTP39" s="82"/>
      <c r="BTT39" s="82"/>
      <c r="BTX39" s="82"/>
      <c r="BUB39" s="82"/>
      <c r="BUF39" s="82"/>
      <c r="BUJ39" s="82"/>
      <c r="BUN39" s="82"/>
      <c r="BUR39" s="82"/>
      <c r="BUV39" s="82"/>
      <c r="BUZ39" s="82"/>
      <c r="BVD39" s="82"/>
      <c r="BVH39" s="82"/>
      <c r="BVL39" s="82"/>
      <c r="BVP39" s="82"/>
      <c r="BVT39" s="82"/>
      <c r="BVX39" s="82"/>
      <c r="BWB39" s="82"/>
      <c r="BWF39" s="82"/>
      <c r="BWJ39" s="82"/>
      <c r="BWN39" s="82"/>
      <c r="BWR39" s="82"/>
      <c r="BWV39" s="82"/>
      <c r="BWZ39" s="82"/>
      <c r="BXD39" s="82"/>
      <c r="BXH39" s="82"/>
      <c r="BXL39" s="82"/>
      <c r="BXP39" s="82"/>
      <c r="BXT39" s="82"/>
      <c r="BXX39" s="82"/>
      <c r="BYB39" s="82"/>
      <c r="BYF39" s="82"/>
      <c r="BYJ39" s="82"/>
      <c r="BYN39" s="82"/>
      <c r="BYR39" s="82"/>
      <c r="BYV39" s="82"/>
      <c r="BYZ39" s="82"/>
      <c r="BZD39" s="82"/>
      <c r="BZH39" s="82"/>
      <c r="BZL39" s="82"/>
      <c r="BZP39" s="82"/>
      <c r="BZT39" s="82"/>
      <c r="BZX39" s="82"/>
      <c r="CAB39" s="82"/>
      <c r="CAF39" s="82"/>
      <c r="CAJ39" s="82"/>
      <c r="CAN39" s="82"/>
      <c r="CAR39" s="82"/>
      <c r="CAV39" s="82"/>
      <c r="CAZ39" s="82"/>
      <c r="CBD39" s="82"/>
      <c r="CBH39" s="82"/>
      <c r="CBL39" s="82"/>
      <c r="CBP39" s="82"/>
      <c r="CBT39" s="82"/>
      <c r="CBX39" s="82"/>
      <c r="CCB39" s="82"/>
      <c r="CCF39" s="82"/>
      <c r="CCJ39" s="82"/>
      <c r="CCN39" s="82"/>
      <c r="CCR39" s="82"/>
      <c r="CCV39" s="82"/>
      <c r="CCZ39" s="82"/>
      <c r="CDD39" s="82"/>
      <c r="CDH39" s="82"/>
      <c r="CDL39" s="82"/>
      <c r="CDP39" s="82"/>
      <c r="CDT39" s="82"/>
      <c r="CDX39" s="82"/>
      <c r="CEB39" s="82"/>
      <c r="CEF39" s="82"/>
      <c r="CEJ39" s="82"/>
      <c r="CEN39" s="82"/>
      <c r="CER39" s="82"/>
      <c r="CEV39" s="82"/>
      <c r="CEZ39" s="82"/>
      <c r="CFD39" s="82"/>
      <c r="CFH39" s="82"/>
      <c r="CFL39" s="82"/>
      <c r="CFP39" s="82"/>
      <c r="CFT39" s="82"/>
      <c r="CFX39" s="82"/>
      <c r="CGB39" s="82"/>
      <c r="CGF39" s="82"/>
      <c r="CGJ39" s="82"/>
      <c r="CGN39" s="82"/>
      <c r="CGR39" s="82"/>
      <c r="CGV39" s="82"/>
      <c r="CGZ39" s="82"/>
      <c r="CHD39" s="82"/>
      <c r="CHH39" s="82"/>
      <c r="CHL39" s="82"/>
      <c r="CHP39" s="82"/>
      <c r="CHT39" s="82"/>
      <c r="CHX39" s="82"/>
      <c r="CIB39" s="82"/>
      <c r="CIF39" s="82"/>
      <c r="CIJ39" s="82"/>
      <c r="CIN39" s="82"/>
      <c r="CIR39" s="82"/>
      <c r="CIV39" s="82"/>
      <c r="CIZ39" s="82"/>
      <c r="CJD39" s="82"/>
      <c r="CJH39" s="82"/>
      <c r="CJL39" s="82"/>
      <c r="CJP39" s="82"/>
      <c r="CJT39" s="82"/>
      <c r="CJX39" s="82"/>
      <c r="CKB39" s="82"/>
      <c r="CKF39" s="82"/>
      <c r="CKJ39" s="82"/>
      <c r="CKN39" s="82"/>
      <c r="CKR39" s="82"/>
      <c r="CKV39" s="82"/>
      <c r="CKZ39" s="82"/>
      <c r="CLD39" s="82"/>
      <c r="CLH39" s="82"/>
      <c r="CLL39" s="82"/>
      <c r="CLP39" s="82"/>
      <c r="CLT39" s="82"/>
      <c r="CLX39" s="82"/>
      <c r="CMB39" s="82"/>
      <c r="CMF39" s="82"/>
      <c r="CMJ39" s="82"/>
      <c r="CMN39" s="82"/>
      <c r="CMR39" s="82"/>
      <c r="CMV39" s="82"/>
      <c r="CMZ39" s="82"/>
      <c r="CND39" s="82"/>
      <c r="CNH39" s="82"/>
      <c r="CNL39" s="82"/>
      <c r="CNP39" s="82"/>
      <c r="CNT39" s="82"/>
      <c r="CNX39" s="82"/>
      <c r="COB39" s="82"/>
      <c r="COF39" s="82"/>
      <c r="COJ39" s="82"/>
      <c r="CON39" s="82"/>
      <c r="COR39" s="82"/>
      <c r="COV39" s="82"/>
      <c r="COZ39" s="82"/>
      <c r="CPD39" s="82"/>
      <c r="CPH39" s="82"/>
      <c r="CPL39" s="82"/>
      <c r="CPP39" s="82"/>
      <c r="CPT39" s="82"/>
      <c r="CPX39" s="82"/>
      <c r="CQB39" s="82"/>
      <c r="CQF39" s="82"/>
      <c r="CQJ39" s="82"/>
      <c r="CQN39" s="82"/>
      <c r="CQR39" s="82"/>
      <c r="CQV39" s="82"/>
      <c r="CQZ39" s="82"/>
      <c r="CRD39" s="82"/>
      <c r="CRH39" s="82"/>
      <c r="CRL39" s="82"/>
      <c r="CRP39" s="82"/>
      <c r="CRT39" s="82"/>
      <c r="CRX39" s="82"/>
      <c r="CSB39" s="82"/>
      <c r="CSF39" s="82"/>
      <c r="CSJ39" s="82"/>
      <c r="CSN39" s="82"/>
      <c r="CSR39" s="82"/>
      <c r="CSV39" s="82"/>
      <c r="CSZ39" s="82"/>
      <c r="CTD39" s="82"/>
      <c r="CTH39" s="82"/>
      <c r="CTL39" s="82"/>
      <c r="CTP39" s="82"/>
      <c r="CTT39" s="82"/>
      <c r="CTX39" s="82"/>
      <c r="CUB39" s="82"/>
      <c r="CUF39" s="82"/>
      <c r="CUJ39" s="82"/>
      <c r="CUN39" s="82"/>
      <c r="CUR39" s="82"/>
      <c r="CUV39" s="82"/>
      <c r="CUZ39" s="82"/>
      <c r="CVD39" s="82"/>
      <c r="CVH39" s="82"/>
      <c r="CVL39" s="82"/>
      <c r="CVP39" s="82"/>
      <c r="CVT39" s="82"/>
      <c r="CVX39" s="82"/>
      <c r="CWB39" s="82"/>
      <c r="CWF39" s="82"/>
      <c r="CWJ39" s="82"/>
      <c r="CWN39" s="82"/>
      <c r="CWR39" s="82"/>
      <c r="CWV39" s="82"/>
      <c r="CWZ39" s="82"/>
      <c r="CXD39" s="82"/>
      <c r="CXH39" s="82"/>
      <c r="CXL39" s="82"/>
      <c r="CXP39" s="82"/>
      <c r="CXT39" s="82"/>
      <c r="CXX39" s="82"/>
      <c r="CYB39" s="82"/>
      <c r="CYF39" s="82"/>
      <c r="CYJ39" s="82"/>
      <c r="CYN39" s="82"/>
      <c r="CYR39" s="82"/>
      <c r="CYV39" s="82"/>
      <c r="CYZ39" s="82"/>
      <c r="CZD39" s="82"/>
      <c r="CZH39" s="82"/>
      <c r="CZL39" s="82"/>
      <c r="CZP39" s="82"/>
      <c r="CZT39" s="82"/>
      <c r="CZX39" s="82"/>
      <c r="DAB39" s="82"/>
      <c r="DAF39" s="82"/>
      <c r="DAJ39" s="82"/>
      <c r="DAN39" s="82"/>
      <c r="DAR39" s="82"/>
      <c r="DAV39" s="82"/>
      <c r="DAZ39" s="82"/>
      <c r="DBD39" s="82"/>
      <c r="DBH39" s="82"/>
      <c r="DBL39" s="82"/>
      <c r="DBP39" s="82"/>
      <c r="DBT39" s="82"/>
      <c r="DBX39" s="82"/>
      <c r="DCB39" s="82"/>
      <c r="DCF39" s="82"/>
      <c r="DCJ39" s="82"/>
      <c r="DCN39" s="82"/>
      <c r="DCR39" s="82"/>
      <c r="DCV39" s="82"/>
      <c r="DCZ39" s="82"/>
      <c r="DDD39" s="82"/>
      <c r="DDH39" s="82"/>
      <c r="DDL39" s="82"/>
      <c r="DDP39" s="82"/>
      <c r="DDT39" s="82"/>
      <c r="DDX39" s="82"/>
      <c r="DEB39" s="82"/>
      <c r="DEF39" s="82"/>
      <c r="DEJ39" s="82"/>
      <c r="DEN39" s="82"/>
      <c r="DER39" s="82"/>
      <c r="DEV39" s="82"/>
      <c r="DEZ39" s="82"/>
      <c r="DFD39" s="82"/>
      <c r="DFH39" s="82"/>
      <c r="DFL39" s="82"/>
      <c r="DFP39" s="82"/>
      <c r="DFT39" s="82"/>
      <c r="DFX39" s="82"/>
      <c r="DGB39" s="82"/>
      <c r="DGF39" s="82"/>
      <c r="DGJ39" s="82"/>
      <c r="DGN39" s="82"/>
      <c r="DGR39" s="82"/>
      <c r="DGV39" s="82"/>
      <c r="DGZ39" s="82"/>
      <c r="DHD39" s="82"/>
      <c r="DHH39" s="82"/>
      <c r="DHL39" s="82"/>
      <c r="DHP39" s="82"/>
      <c r="DHT39" s="82"/>
      <c r="DHX39" s="82"/>
      <c r="DIB39" s="82"/>
      <c r="DIF39" s="82"/>
      <c r="DIJ39" s="82"/>
      <c r="DIN39" s="82"/>
      <c r="DIR39" s="82"/>
      <c r="DIV39" s="82"/>
      <c r="DIZ39" s="82"/>
      <c r="DJD39" s="82"/>
      <c r="DJH39" s="82"/>
      <c r="DJL39" s="82"/>
      <c r="DJP39" s="82"/>
      <c r="DJT39" s="82"/>
      <c r="DJX39" s="82"/>
      <c r="DKB39" s="82"/>
      <c r="DKF39" s="82"/>
      <c r="DKJ39" s="82"/>
      <c r="DKN39" s="82"/>
      <c r="DKR39" s="82"/>
      <c r="DKV39" s="82"/>
      <c r="DKZ39" s="82"/>
      <c r="DLD39" s="82"/>
      <c r="DLH39" s="82"/>
      <c r="DLL39" s="82"/>
      <c r="DLP39" s="82"/>
      <c r="DLT39" s="82"/>
      <c r="DLX39" s="82"/>
      <c r="DMB39" s="82"/>
      <c r="DMF39" s="82"/>
      <c r="DMJ39" s="82"/>
      <c r="DMN39" s="82"/>
      <c r="DMR39" s="82"/>
      <c r="DMV39" s="82"/>
      <c r="DMZ39" s="82"/>
      <c r="DND39" s="82"/>
      <c r="DNH39" s="82"/>
      <c r="DNL39" s="82"/>
      <c r="DNP39" s="82"/>
      <c r="DNT39" s="82"/>
      <c r="DNX39" s="82"/>
      <c r="DOB39" s="82"/>
      <c r="DOF39" s="82"/>
      <c r="DOJ39" s="82"/>
      <c r="DON39" s="82"/>
      <c r="DOR39" s="82"/>
      <c r="DOV39" s="82"/>
      <c r="DOZ39" s="82"/>
      <c r="DPD39" s="82"/>
      <c r="DPH39" s="82"/>
      <c r="DPL39" s="82"/>
      <c r="DPP39" s="82"/>
      <c r="DPT39" s="82"/>
      <c r="DPX39" s="82"/>
      <c r="DQB39" s="82"/>
      <c r="DQF39" s="82"/>
      <c r="DQJ39" s="82"/>
      <c r="DQN39" s="82"/>
      <c r="DQR39" s="82"/>
      <c r="DQV39" s="82"/>
      <c r="DQZ39" s="82"/>
      <c r="DRD39" s="82"/>
      <c r="DRH39" s="82"/>
      <c r="DRL39" s="82"/>
      <c r="DRP39" s="82"/>
      <c r="DRT39" s="82"/>
      <c r="DRX39" s="82"/>
      <c r="DSB39" s="82"/>
      <c r="DSF39" s="82"/>
      <c r="DSJ39" s="82"/>
      <c r="DSN39" s="82"/>
      <c r="DSR39" s="82"/>
      <c r="DSV39" s="82"/>
      <c r="DSZ39" s="82"/>
      <c r="DTD39" s="82"/>
      <c r="DTH39" s="82"/>
      <c r="DTL39" s="82"/>
      <c r="DTP39" s="82"/>
      <c r="DTT39" s="82"/>
      <c r="DTX39" s="82"/>
      <c r="DUB39" s="82"/>
      <c r="DUF39" s="82"/>
      <c r="DUJ39" s="82"/>
      <c r="DUN39" s="82"/>
      <c r="DUR39" s="82"/>
      <c r="DUV39" s="82"/>
      <c r="DUZ39" s="82"/>
      <c r="DVD39" s="82"/>
      <c r="DVH39" s="82"/>
      <c r="DVL39" s="82"/>
      <c r="DVP39" s="82"/>
      <c r="DVT39" s="82"/>
      <c r="DVX39" s="82"/>
      <c r="DWB39" s="82"/>
      <c r="DWF39" s="82"/>
      <c r="DWJ39" s="82"/>
      <c r="DWN39" s="82"/>
      <c r="DWR39" s="82"/>
      <c r="DWV39" s="82"/>
      <c r="DWZ39" s="82"/>
      <c r="DXD39" s="82"/>
      <c r="DXH39" s="82"/>
      <c r="DXL39" s="82"/>
      <c r="DXP39" s="82"/>
      <c r="DXT39" s="82"/>
      <c r="DXX39" s="82"/>
      <c r="DYB39" s="82"/>
      <c r="DYF39" s="82"/>
      <c r="DYJ39" s="82"/>
      <c r="DYN39" s="82"/>
      <c r="DYR39" s="82"/>
      <c r="DYV39" s="82"/>
      <c r="DYZ39" s="82"/>
      <c r="DZD39" s="82"/>
      <c r="DZH39" s="82"/>
      <c r="DZL39" s="82"/>
      <c r="DZP39" s="82"/>
      <c r="DZT39" s="82"/>
      <c r="DZX39" s="82"/>
      <c r="EAB39" s="82"/>
      <c r="EAF39" s="82"/>
      <c r="EAJ39" s="82"/>
      <c r="EAN39" s="82"/>
      <c r="EAR39" s="82"/>
      <c r="EAV39" s="82"/>
      <c r="EAZ39" s="82"/>
      <c r="EBD39" s="82"/>
      <c r="EBH39" s="82"/>
      <c r="EBL39" s="82"/>
      <c r="EBP39" s="82"/>
      <c r="EBT39" s="82"/>
      <c r="EBX39" s="82"/>
      <c r="ECB39" s="82"/>
      <c r="ECF39" s="82"/>
      <c r="ECJ39" s="82"/>
      <c r="ECN39" s="82"/>
      <c r="ECR39" s="82"/>
      <c r="ECV39" s="82"/>
      <c r="ECZ39" s="82"/>
      <c r="EDD39" s="82"/>
      <c r="EDH39" s="82"/>
      <c r="EDL39" s="82"/>
      <c r="EDP39" s="82"/>
      <c r="EDT39" s="82"/>
      <c r="EDX39" s="82"/>
      <c r="EEB39" s="82"/>
      <c r="EEF39" s="82"/>
      <c r="EEJ39" s="82"/>
      <c r="EEN39" s="82"/>
      <c r="EER39" s="82"/>
      <c r="EEV39" s="82"/>
      <c r="EEZ39" s="82"/>
      <c r="EFD39" s="82"/>
      <c r="EFH39" s="82"/>
      <c r="EFL39" s="82"/>
      <c r="EFP39" s="82"/>
      <c r="EFT39" s="82"/>
      <c r="EFX39" s="82"/>
      <c r="EGB39" s="82"/>
      <c r="EGF39" s="82"/>
      <c r="EGJ39" s="82"/>
      <c r="EGN39" s="82"/>
      <c r="EGR39" s="82"/>
      <c r="EGV39" s="82"/>
      <c r="EGZ39" s="82"/>
      <c r="EHD39" s="82"/>
      <c r="EHH39" s="82"/>
      <c r="EHL39" s="82"/>
      <c r="EHP39" s="82"/>
      <c r="EHT39" s="82"/>
      <c r="EHX39" s="82"/>
      <c r="EIB39" s="82"/>
      <c r="EIF39" s="82"/>
      <c r="EIJ39" s="82"/>
      <c r="EIN39" s="82"/>
      <c r="EIR39" s="82"/>
      <c r="EIV39" s="82"/>
      <c r="EIZ39" s="82"/>
      <c r="EJD39" s="82"/>
      <c r="EJH39" s="82"/>
      <c r="EJL39" s="82"/>
      <c r="EJP39" s="82"/>
      <c r="EJT39" s="82"/>
      <c r="EJX39" s="82"/>
      <c r="EKB39" s="82"/>
      <c r="EKF39" s="82"/>
      <c r="EKJ39" s="82"/>
      <c r="EKN39" s="82"/>
      <c r="EKR39" s="82"/>
      <c r="EKV39" s="82"/>
      <c r="EKZ39" s="82"/>
      <c r="ELD39" s="82"/>
      <c r="ELH39" s="82"/>
      <c r="ELL39" s="82"/>
      <c r="ELP39" s="82"/>
      <c r="ELT39" s="82"/>
      <c r="ELX39" s="82"/>
      <c r="EMB39" s="82"/>
      <c r="EMF39" s="82"/>
      <c r="EMJ39" s="82"/>
      <c r="EMN39" s="82"/>
      <c r="EMR39" s="82"/>
      <c r="EMV39" s="82"/>
      <c r="EMZ39" s="82"/>
      <c r="END39" s="82"/>
      <c r="ENH39" s="82"/>
      <c r="ENL39" s="82"/>
      <c r="ENP39" s="82"/>
      <c r="ENT39" s="82"/>
      <c r="ENX39" s="82"/>
      <c r="EOB39" s="82"/>
      <c r="EOF39" s="82"/>
      <c r="EOJ39" s="82"/>
      <c r="EON39" s="82"/>
      <c r="EOR39" s="82"/>
      <c r="EOV39" s="82"/>
      <c r="EOZ39" s="82"/>
      <c r="EPD39" s="82"/>
      <c r="EPH39" s="82"/>
      <c r="EPL39" s="82"/>
      <c r="EPP39" s="82"/>
      <c r="EPT39" s="82"/>
      <c r="EPX39" s="82"/>
      <c r="EQB39" s="82"/>
      <c r="EQF39" s="82"/>
      <c r="EQJ39" s="82"/>
      <c r="EQN39" s="82"/>
      <c r="EQR39" s="82"/>
      <c r="EQV39" s="82"/>
      <c r="EQZ39" s="82"/>
      <c r="ERD39" s="82"/>
      <c r="ERH39" s="82"/>
      <c r="ERL39" s="82"/>
      <c r="ERP39" s="82"/>
      <c r="ERT39" s="82"/>
      <c r="ERX39" s="82"/>
      <c r="ESB39" s="82"/>
      <c r="ESF39" s="82"/>
      <c r="ESJ39" s="82"/>
      <c r="ESN39" s="82"/>
      <c r="ESR39" s="82"/>
      <c r="ESV39" s="82"/>
      <c r="ESZ39" s="82"/>
      <c r="ETD39" s="82"/>
      <c r="ETH39" s="82"/>
      <c r="ETL39" s="82"/>
      <c r="ETP39" s="82"/>
      <c r="ETT39" s="82"/>
      <c r="ETX39" s="82"/>
      <c r="EUB39" s="82"/>
      <c r="EUF39" s="82"/>
      <c r="EUJ39" s="82"/>
      <c r="EUN39" s="82"/>
      <c r="EUR39" s="82"/>
      <c r="EUV39" s="82"/>
      <c r="EUZ39" s="82"/>
      <c r="EVD39" s="82"/>
      <c r="EVH39" s="82"/>
      <c r="EVL39" s="82"/>
      <c r="EVP39" s="82"/>
      <c r="EVT39" s="82"/>
      <c r="EVX39" s="82"/>
      <c r="EWB39" s="82"/>
      <c r="EWF39" s="82"/>
      <c r="EWJ39" s="82"/>
      <c r="EWN39" s="82"/>
      <c r="EWR39" s="82"/>
      <c r="EWV39" s="82"/>
      <c r="EWZ39" s="82"/>
      <c r="EXD39" s="82"/>
      <c r="EXH39" s="82"/>
      <c r="EXL39" s="82"/>
      <c r="EXP39" s="82"/>
      <c r="EXT39" s="82"/>
      <c r="EXX39" s="82"/>
      <c r="EYB39" s="82"/>
      <c r="EYF39" s="82"/>
      <c r="EYJ39" s="82"/>
      <c r="EYN39" s="82"/>
      <c r="EYR39" s="82"/>
      <c r="EYV39" s="82"/>
      <c r="EYZ39" s="82"/>
      <c r="EZD39" s="82"/>
      <c r="EZH39" s="82"/>
      <c r="EZL39" s="82"/>
      <c r="EZP39" s="82"/>
      <c r="EZT39" s="82"/>
      <c r="EZX39" s="82"/>
      <c r="FAB39" s="82"/>
      <c r="FAF39" s="82"/>
      <c r="FAJ39" s="82"/>
      <c r="FAN39" s="82"/>
      <c r="FAR39" s="82"/>
      <c r="FAV39" s="82"/>
      <c r="FAZ39" s="82"/>
      <c r="FBD39" s="82"/>
      <c r="FBH39" s="82"/>
      <c r="FBL39" s="82"/>
      <c r="FBP39" s="82"/>
      <c r="FBT39" s="82"/>
      <c r="FBX39" s="82"/>
      <c r="FCB39" s="82"/>
      <c r="FCF39" s="82"/>
      <c r="FCJ39" s="82"/>
      <c r="FCN39" s="82"/>
      <c r="FCR39" s="82"/>
      <c r="FCV39" s="82"/>
      <c r="FCZ39" s="82"/>
      <c r="FDD39" s="82"/>
      <c r="FDH39" s="82"/>
      <c r="FDL39" s="82"/>
      <c r="FDP39" s="82"/>
      <c r="FDT39" s="82"/>
      <c r="FDX39" s="82"/>
      <c r="FEB39" s="82"/>
      <c r="FEF39" s="82"/>
      <c r="FEJ39" s="82"/>
      <c r="FEN39" s="82"/>
      <c r="FER39" s="82"/>
      <c r="FEV39" s="82"/>
      <c r="FEZ39" s="82"/>
      <c r="FFD39" s="82"/>
      <c r="FFH39" s="82"/>
      <c r="FFL39" s="82"/>
      <c r="FFP39" s="82"/>
      <c r="FFT39" s="82"/>
      <c r="FFX39" s="82"/>
      <c r="FGB39" s="82"/>
      <c r="FGF39" s="82"/>
      <c r="FGJ39" s="82"/>
      <c r="FGN39" s="82"/>
      <c r="FGR39" s="82"/>
      <c r="FGV39" s="82"/>
      <c r="FGZ39" s="82"/>
      <c r="FHD39" s="82"/>
      <c r="FHH39" s="82"/>
      <c r="FHL39" s="82"/>
      <c r="FHP39" s="82"/>
      <c r="FHT39" s="82"/>
      <c r="FHX39" s="82"/>
      <c r="FIB39" s="82"/>
      <c r="FIF39" s="82"/>
      <c r="FIJ39" s="82"/>
      <c r="FIN39" s="82"/>
      <c r="FIR39" s="82"/>
      <c r="FIV39" s="82"/>
      <c r="FIZ39" s="82"/>
      <c r="FJD39" s="82"/>
      <c r="FJH39" s="82"/>
      <c r="FJL39" s="82"/>
      <c r="FJP39" s="82"/>
      <c r="FJT39" s="82"/>
      <c r="FJX39" s="82"/>
      <c r="FKB39" s="82"/>
      <c r="FKF39" s="82"/>
      <c r="FKJ39" s="82"/>
      <c r="FKN39" s="82"/>
      <c r="FKR39" s="82"/>
      <c r="FKV39" s="82"/>
      <c r="FKZ39" s="82"/>
      <c r="FLD39" s="82"/>
      <c r="FLH39" s="82"/>
      <c r="FLL39" s="82"/>
      <c r="FLP39" s="82"/>
      <c r="FLT39" s="82"/>
      <c r="FLX39" s="82"/>
      <c r="FMB39" s="82"/>
      <c r="FMF39" s="82"/>
      <c r="FMJ39" s="82"/>
      <c r="FMN39" s="82"/>
      <c r="FMR39" s="82"/>
      <c r="FMV39" s="82"/>
      <c r="FMZ39" s="82"/>
      <c r="FND39" s="82"/>
      <c r="FNH39" s="82"/>
      <c r="FNL39" s="82"/>
      <c r="FNP39" s="82"/>
      <c r="FNT39" s="82"/>
      <c r="FNX39" s="82"/>
      <c r="FOB39" s="82"/>
      <c r="FOF39" s="82"/>
      <c r="FOJ39" s="82"/>
      <c r="FON39" s="82"/>
      <c r="FOR39" s="82"/>
      <c r="FOV39" s="82"/>
      <c r="FOZ39" s="82"/>
      <c r="FPD39" s="82"/>
      <c r="FPH39" s="82"/>
      <c r="FPL39" s="82"/>
      <c r="FPP39" s="82"/>
      <c r="FPT39" s="82"/>
      <c r="FPX39" s="82"/>
      <c r="FQB39" s="82"/>
      <c r="FQF39" s="82"/>
      <c r="FQJ39" s="82"/>
      <c r="FQN39" s="82"/>
      <c r="FQR39" s="82"/>
      <c r="FQV39" s="82"/>
      <c r="FQZ39" s="82"/>
      <c r="FRD39" s="82"/>
      <c r="FRH39" s="82"/>
      <c r="FRL39" s="82"/>
      <c r="FRP39" s="82"/>
      <c r="FRT39" s="82"/>
      <c r="FRX39" s="82"/>
      <c r="FSB39" s="82"/>
      <c r="FSF39" s="82"/>
      <c r="FSJ39" s="82"/>
      <c r="FSN39" s="82"/>
      <c r="FSR39" s="82"/>
      <c r="FSV39" s="82"/>
      <c r="FSZ39" s="82"/>
      <c r="FTD39" s="82"/>
      <c r="FTH39" s="82"/>
      <c r="FTL39" s="82"/>
      <c r="FTP39" s="82"/>
      <c r="FTT39" s="82"/>
      <c r="FTX39" s="82"/>
      <c r="FUB39" s="82"/>
      <c r="FUF39" s="82"/>
      <c r="FUJ39" s="82"/>
      <c r="FUN39" s="82"/>
      <c r="FUR39" s="82"/>
      <c r="FUV39" s="82"/>
      <c r="FUZ39" s="82"/>
      <c r="FVD39" s="82"/>
      <c r="FVH39" s="82"/>
      <c r="FVL39" s="82"/>
      <c r="FVP39" s="82"/>
      <c r="FVT39" s="82"/>
      <c r="FVX39" s="82"/>
      <c r="FWB39" s="82"/>
      <c r="FWF39" s="82"/>
      <c r="FWJ39" s="82"/>
      <c r="FWN39" s="82"/>
      <c r="FWR39" s="82"/>
      <c r="FWV39" s="82"/>
      <c r="FWZ39" s="82"/>
      <c r="FXD39" s="82"/>
      <c r="FXH39" s="82"/>
      <c r="FXL39" s="82"/>
      <c r="FXP39" s="82"/>
      <c r="FXT39" s="82"/>
      <c r="FXX39" s="82"/>
      <c r="FYB39" s="82"/>
      <c r="FYF39" s="82"/>
      <c r="FYJ39" s="82"/>
      <c r="FYN39" s="82"/>
      <c r="FYR39" s="82"/>
      <c r="FYV39" s="82"/>
      <c r="FYZ39" s="82"/>
      <c r="FZD39" s="82"/>
      <c r="FZH39" s="82"/>
      <c r="FZL39" s="82"/>
      <c r="FZP39" s="82"/>
      <c r="FZT39" s="82"/>
      <c r="FZX39" s="82"/>
      <c r="GAB39" s="82"/>
      <c r="GAF39" s="82"/>
      <c r="GAJ39" s="82"/>
      <c r="GAN39" s="82"/>
      <c r="GAR39" s="82"/>
      <c r="GAV39" s="82"/>
      <c r="GAZ39" s="82"/>
      <c r="GBD39" s="82"/>
      <c r="GBH39" s="82"/>
      <c r="GBL39" s="82"/>
      <c r="GBP39" s="82"/>
      <c r="GBT39" s="82"/>
      <c r="GBX39" s="82"/>
      <c r="GCB39" s="82"/>
      <c r="GCF39" s="82"/>
      <c r="GCJ39" s="82"/>
      <c r="GCN39" s="82"/>
      <c r="GCR39" s="82"/>
      <c r="GCV39" s="82"/>
      <c r="GCZ39" s="82"/>
      <c r="GDD39" s="82"/>
      <c r="GDH39" s="82"/>
      <c r="GDL39" s="82"/>
      <c r="GDP39" s="82"/>
      <c r="GDT39" s="82"/>
      <c r="GDX39" s="82"/>
      <c r="GEB39" s="82"/>
      <c r="GEF39" s="82"/>
      <c r="GEJ39" s="82"/>
      <c r="GEN39" s="82"/>
      <c r="GER39" s="82"/>
      <c r="GEV39" s="82"/>
      <c r="GEZ39" s="82"/>
      <c r="GFD39" s="82"/>
      <c r="GFH39" s="82"/>
      <c r="GFL39" s="82"/>
      <c r="GFP39" s="82"/>
      <c r="GFT39" s="82"/>
      <c r="GFX39" s="82"/>
      <c r="GGB39" s="82"/>
      <c r="GGF39" s="82"/>
      <c r="GGJ39" s="82"/>
      <c r="GGN39" s="82"/>
      <c r="GGR39" s="82"/>
      <c r="GGV39" s="82"/>
      <c r="GGZ39" s="82"/>
      <c r="GHD39" s="82"/>
      <c r="GHH39" s="82"/>
      <c r="GHL39" s="82"/>
      <c r="GHP39" s="82"/>
      <c r="GHT39" s="82"/>
      <c r="GHX39" s="82"/>
      <c r="GIB39" s="82"/>
      <c r="GIF39" s="82"/>
      <c r="GIJ39" s="82"/>
      <c r="GIN39" s="82"/>
      <c r="GIR39" s="82"/>
      <c r="GIV39" s="82"/>
      <c r="GIZ39" s="82"/>
      <c r="GJD39" s="82"/>
      <c r="GJH39" s="82"/>
      <c r="GJL39" s="82"/>
      <c r="GJP39" s="82"/>
      <c r="GJT39" s="82"/>
      <c r="GJX39" s="82"/>
      <c r="GKB39" s="82"/>
      <c r="GKF39" s="82"/>
      <c r="GKJ39" s="82"/>
      <c r="GKN39" s="82"/>
      <c r="GKR39" s="82"/>
      <c r="GKV39" s="82"/>
      <c r="GKZ39" s="82"/>
      <c r="GLD39" s="82"/>
      <c r="GLH39" s="82"/>
      <c r="GLL39" s="82"/>
      <c r="GLP39" s="82"/>
      <c r="GLT39" s="82"/>
      <c r="GLX39" s="82"/>
      <c r="GMB39" s="82"/>
      <c r="GMF39" s="82"/>
      <c r="GMJ39" s="82"/>
      <c r="GMN39" s="82"/>
      <c r="GMR39" s="82"/>
      <c r="GMV39" s="82"/>
      <c r="GMZ39" s="82"/>
      <c r="GND39" s="82"/>
      <c r="GNH39" s="82"/>
      <c r="GNL39" s="82"/>
      <c r="GNP39" s="82"/>
      <c r="GNT39" s="82"/>
      <c r="GNX39" s="82"/>
      <c r="GOB39" s="82"/>
      <c r="GOF39" s="82"/>
      <c r="GOJ39" s="82"/>
      <c r="GON39" s="82"/>
      <c r="GOR39" s="82"/>
      <c r="GOV39" s="82"/>
      <c r="GOZ39" s="82"/>
      <c r="GPD39" s="82"/>
      <c r="GPH39" s="82"/>
      <c r="GPL39" s="82"/>
      <c r="GPP39" s="82"/>
      <c r="GPT39" s="82"/>
      <c r="GPX39" s="82"/>
      <c r="GQB39" s="82"/>
      <c r="GQF39" s="82"/>
      <c r="GQJ39" s="82"/>
      <c r="GQN39" s="82"/>
      <c r="GQR39" s="82"/>
      <c r="GQV39" s="82"/>
      <c r="GQZ39" s="82"/>
      <c r="GRD39" s="82"/>
      <c r="GRH39" s="82"/>
      <c r="GRL39" s="82"/>
      <c r="GRP39" s="82"/>
      <c r="GRT39" s="82"/>
      <c r="GRX39" s="82"/>
      <c r="GSB39" s="82"/>
      <c r="GSF39" s="82"/>
      <c r="GSJ39" s="82"/>
      <c r="GSN39" s="82"/>
      <c r="GSR39" s="82"/>
      <c r="GSV39" s="82"/>
      <c r="GSZ39" s="82"/>
      <c r="GTD39" s="82"/>
      <c r="GTH39" s="82"/>
      <c r="GTL39" s="82"/>
      <c r="GTP39" s="82"/>
      <c r="GTT39" s="82"/>
      <c r="GTX39" s="82"/>
      <c r="GUB39" s="82"/>
      <c r="GUF39" s="82"/>
      <c r="GUJ39" s="82"/>
      <c r="GUN39" s="82"/>
      <c r="GUR39" s="82"/>
      <c r="GUV39" s="82"/>
      <c r="GUZ39" s="82"/>
      <c r="GVD39" s="82"/>
      <c r="GVH39" s="82"/>
      <c r="GVL39" s="82"/>
      <c r="GVP39" s="82"/>
      <c r="GVT39" s="82"/>
      <c r="GVX39" s="82"/>
      <c r="GWB39" s="82"/>
      <c r="GWF39" s="82"/>
      <c r="GWJ39" s="82"/>
      <c r="GWN39" s="82"/>
      <c r="GWR39" s="82"/>
      <c r="GWV39" s="82"/>
      <c r="GWZ39" s="82"/>
      <c r="GXD39" s="82"/>
      <c r="GXH39" s="82"/>
      <c r="GXL39" s="82"/>
      <c r="GXP39" s="82"/>
      <c r="GXT39" s="82"/>
      <c r="GXX39" s="82"/>
      <c r="GYB39" s="82"/>
      <c r="GYF39" s="82"/>
      <c r="GYJ39" s="82"/>
      <c r="GYN39" s="82"/>
      <c r="GYR39" s="82"/>
      <c r="GYV39" s="82"/>
      <c r="GYZ39" s="82"/>
      <c r="GZD39" s="82"/>
      <c r="GZH39" s="82"/>
      <c r="GZL39" s="82"/>
      <c r="GZP39" s="82"/>
      <c r="GZT39" s="82"/>
      <c r="GZX39" s="82"/>
      <c r="HAB39" s="82"/>
      <c r="HAF39" s="82"/>
      <c r="HAJ39" s="82"/>
      <c r="HAN39" s="82"/>
      <c r="HAR39" s="82"/>
      <c r="HAV39" s="82"/>
      <c r="HAZ39" s="82"/>
      <c r="HBD39" s="82"/>
      <c r="HBH39" s="82"/>
      <c r="HBL39" s="82"/>
      <c r="HBP39" s="82"/>
      <c r="HBT39" s="82"/>
      <c r="HBX39" s="82"/>
      <c r="HCB39" s="82"/>
      <c r="HCF39" s="82"/>
      <c r="HCJ39" s="82"/>
      <c r="HCN39" s="82"/>
      <c r="HCR39" s="82"/>
      <c r="HCV39" s="82"/>
      <c r="HCZ39" s="82"/>
      <c r="HDD39" s="82"/>
      <c r="HDH39" s="82"/>
      <c r="HDL39" s="82"/>
      <c r="HDP39" s="82"/>
      <c r="HDT39" s="82"/>
      <c r="HDX39" s="82"/>
      <c r="HEB39" s="82"/>
      <c r="HEF39" s="82"/>
      <c r="HEJ39" s="82"/>
      <c r="HEN39" s="82"/>
      <c r="HER39" s="82"/>
      <c r="HEV39" s="82"/>
      <c r="HEZ39" s="82"/>
      <c r="HFD39" s="82"/>
      <c r="HFH39" s="82"/>
      <c r="HFL39" s="82"/>
      <c r="HFP39" s="82"/>
      <c r="HFT39" s="82"/>
      <c r="HFX39" s="82"/>
      <c r="HGB39" s="82"/>
      <c r="HGF39" s="82"/>
      <c r="HGJ39" s="82"/>
      <c r="HGN39" s="82"/>
      <c r="HGR39" s="82"/>
      <c r="HGV39" s="82"/>
      <c r="HGZ39" s="82"/>
      <c r="HHD39" s="82"/>
      <c r="HHH39" s="82"/>
      <c r="HHL39" s="82"/>
      <c r="HHP39" s="82"/>
      <c r="HHT39" s="82"/>
      <c r="HHX39" s="82"/>
      <c r="HIB39" s="82"/>
      <c r="HIF39" s="82"/>
      <c r="HIJ39" s="82"/>
      <c r="HIN39" s="82"/>
      <c r="HIR39" s="82"/>
      <c r="HIV39" s="82"/>
      <c r="HIZ39" s="82"/>
      <c r="HJD39" s="82"/>
      <c r="HJH39" s="82"/>
      <c r="HJL39" s="82"/>
      <c r="HJP39" s="82"/>
      <c r="HJT39" s="82"/>
      <c r="HJX39" s="82"/>
      <c r="HKB39" s="82"/>
      <c r="HKF39" s="82"/>
      <c r="HKJ39" s="82"/>
      <c r="HKN39" s="82"/>
      <c r="HKR39" s="82"/>
      <c r="HKV39" s="82"/>
      <c r="HKZ39" s="82"/>
      <c r="HLD39" s="82"/>
      <c r="HLH39" s="82"/>
      <c r="HLL39" s="82"/>
      <c r="HLP39" s="82"/>
      <c r="HLT39" s="82"/>
      <c r="HLX39" s="82"/>
      <c r="HMB39" s="82"/>
      <c r="HMF39" s="82"/>
      <c r="HMJ39" s="82"/>
      <c r="HMN39" s="82"/>
      <c r="HMR39" s="82"/>
      <c r="HMV39" s="82"/>
      <c r="HMZ39" s="82"/>
      <c r="HND39" s="82"/>
      <c r="HNH39" s="82"/>
      <c r="HNL39" s="82"/>
      <c r="HNP39" s="82"/>
      <c r="HNT39" s="82"/>
      <c r="HNX39" s="82"/>
      <c r="HOB39" s="82"/>
      <c r="HOF39" s="82"/>
      <c r="HOJ39" s="82"/>
      <c r="HON39" s="82"/>
      <c r="HOR39" s="82"/>
      <c r="HOV39" s="82"/>
      <c r="HOZ39" s="82"/>
      <c r="HPD39" s="82"/>
      <c r="HPH39" s="82"/>
      <c r="HPL39" s="82"/>
      <c r="HPP39" s="82"/>
      <c r="HPT39" s="82"/>
      <c r="HPX39" s="82"/>
      <c r="HQB39" s="82"/>
      <c r="HQF39" s="82"/>
      <c r="HQJ39" s="82"/>
      <c r="HQN39" s="82"/>
      <c r="HQR39" s="82"/>
      <c r="HQV39" s="82"/>
      <c r="HQZ39" s="82"/>
      <c r="HRD39" s="82"/>
      <c r="HRH39" s="82"/>
      <c r="HRL39" s="82"/>
      <c r="HRP39" s="82"/>
      <c r="HRT39" s="82"/>
      <c r="HRX39" s="82"/>
      <c r="HSB39" s="82"/>
      <c r="HSF39" s="82"/>
      <c r="HSJ39" s="82"/>
      <c r="HSN39" s="82"/>
      <c r="HSR39" s="82"/>
      <c r="HSV39" s="82"/>
      <c r="HSZ39" s="82"/>
      <c r="HTD39" s="82"/>
      <c r="HTH39" s="82"/>
      <c r="HTL39" s="82"/>
      <c r="HTP39" s="82"/>
      <c r="HTT39" s="82"/>
      <c r="HTX39" s="82"/>
      <c r="HUB39" s="82"/>
      <c r="HUF39" s="82"/>
      <c r="HUJ39" s="82"/>
      <c r="HUN39" s="82"/>
      <c r="HUR39" s="82"/>
      <c r="HUV39" s="82"/>
      <c r="HUZ39" s="82"/>
      <c r="HVD39" s="82"/>
      <c r="HVH39" s="82"/>
      <c r="HVL39" s="82"/>
      <c r="HVP39" s="82"/>
      <c r="HVT39" s="82"/>
      <c r="HVX39" s="82"/>
      <c r="HWB39" s="82"/>
      <c r="HWF39" s="82"/>
      <c r="HWJ39" s="82"/>
      <c r="HWN39" s="82"/>
      <c r="HWR39" s="82"/>
      <c r="HWV39" s="82"/>
      <c r="HWZ39" s="82"/>
      <c r="HXD39" s="82"/>
      <c r="HXH39" s="82"/>
      <c r="HXL39" s="82"/>
      <c r="HXP39" s="82"/>
      <c r="HXT39" s="82"/>
      <c r="HXX39" s="82"/>
      <c r="HYB39" s="82"/>
      <c r="HYF39" s="82"/>
      <c r="HYJ39" s="82"/>
      <c r="HYN39" s="82"/>
      <c r="HYR39" s="82"/>
      <c r="HYV39" s="82"/>
      <c r="HYZ39" s="82"/>
      <c r="HZD39" s="82"/>
      <c r="HZH39" s="82"/>
      <c r="HZL39" s="82"/>
      <c r="HZP39" s="82"/>
      <c r="HZT39" s="82"/>
      <c r="HZX39" s="82"/>
      <c r="IAB39" s="82"/>
      <c r="IAF39" s="82"/>
      <c r="IAJ39" s="82"/>
      <c r="IAN39" s="82"/>
      <c r="IAR39" s="82"/>
      <c r="IAV39" s="82"/>
      <c r="IAZ39" s="82"/>
      <c r="IBD39" s="82"/>
      <c r="IBH39" s="82"/>
      <c r="IBL39" s="82"/>
      <c r="IBP39" s="82"/>
      <c r="IBT39" s="82"/>
      <c r="IBX39" s="82"/>
      <c r="ICB39" s="82"/>
      <c r="ICF39" s="82"/>
      <c r="ICJ39" s="82"/>
      <c r="ICN39" s="82"/>
      <c r="ICR39" s="82"/>
      <c r="ICV39" s="82"/>
      <c r="ICZ39" s="82"/>
      <c r="IDD39" s="82"/>
      <c r="IDH39" s="82"/>
      <c r="IDL39" s="82"/>
      <c r="IDP39" s="82"/>
      <c r="IDT39" s="82"/>
      <c r="IDX39" s="82"/>
      <c r="IEB39" s="82"/>
      <c r="IEF39" s="82"/>
      <c r="IEJ39" s="82"/>
      <c r="IEN39" s="82"/>
      <c r="IER39" s="82"/>
      <c r="IEV39" s="82"/>
      <c r="IEZ39" s="82"/>
      <c r="IFD39" s="82"/>
      <c r="IFH39" s="82"/>
      <c r="IFL39" s="82"/>
      <c r="IFP39" s="82"/>
      <c r="IFT39" s="82"/>
      <c r="IFX39" s="82"/>
      <c r="IGB39" s="82"/>
      <c r="IGF39" s="82"/>
      <c r="IGJ39" s="82"/>
      <c r="IGN39" s="82"/>
      <c r="IGR39" s="82"/>
      <c r="IGV39" s="82"/>
      <c r="IGZ39" s="82"/>
      <c r="IHD39" s="82"/>
      <c r="IHH39" s="82"/>
      <c r="IHL39" s="82"/>
      <c r="IHP39" s="82"/>
      <c r="IHT39" s="82"/>
      <c r="IHX39" s="82"/>
      <c r="IIB39" s="82"/>
      <c r="IIF39" s="82"/>
      <c r="IIJ39" s="82"/>
      <c r="IIN39" s="82"/>
      <c r="IIR39" s="82"/>
      <c r="IIV39" s="82"/>
      <c r="IIZ39" s="82"/>
      <c r="IJD39" s="82"/>
      <c r="IJH39" s="82"/>
      <c r="IJL39" s="82"/>
      <c r="IJP39" s="82"/>
      <c r="IJT39" s="82"/>
      <c r="IJX39" s="82"/>
      <c r="IKB39" s="82"/>
      <c r="IKF39" s="82"/>
      <c r="IKJ39" s="82"/>
      <c r="IKN39" s="82"/>
      <c r="IKR39" s="82"/>
      <c r="IKV39" s="82"/>
      <c r="IKZ39" s="82"/>
      <c r="ILD39" s="82"/>
      <c r="ILH39" s="82"/>
      <c r="ILL39" s="82"/>
      <c r="ILP39" s="82"/>
      <c r="ILT39" s="82"/>
      <c r="ILX39" s="82"/>
      <c r="IMB39" s="82"/>
      <c r="IMF39" s="82"/>
      <c r="IMJ39" s="82"/>
      <c r="IMN39" s="82"/>
      <c r="IMR39" s="82"/>
      <c r="IMV39" s="82"/>
      <c r="IMZ39" s="82"/>
      <c r="IND39" s="82"/>
      <c r="INH39" s="82"/>
      <c r="INL39" s="82"/>
      <c r="INP39" s="82"/>
      <c r="INT39" s="82"/>
      <c r="INX39" s="82"/>
      <c r="IOB39" s="82"/>
      <c r="IOF39" s="82"/>
      <c r="IOJ39" s="82"/>
      <c r="ION39" s="82"/>
      <c r="IOR39" s="82"/>
      <c r="IOV39" s="82"/>
      <c r="IOZ39" s="82"/>
      <c r="IPD39" s="82"/>
      <c r="IPH39" s="82"/>
      <c r="IPL39" s="82"/>
      <c r="IPP39" s="82"/>
      <c r="IPT39" s="82"/>
      <c r="IPX39" s="82"/>
      <c r="IQB39" s="82"/>
      <c r="IQF39" s="82"/>
      <c r="IQJ39" s="82"/>
      <c r="IQN39" s="82"/>
      <c r="IQR39" s="82"/>
      <c r="IQV39" s="82"/>
      <c r="IQZ39" s="82"/>
      <c r="IRD39" s="82"/>
      <c r="IRH39" s="82"/>
      <c r="IRL39" s="82"/>
      <c r="IRP39" s="82"/>
      <c r="IRT39" s="82"/>
      <c r="IRX39" s="82"/>
      <c r="ISB39" s="82"/>
      <c r="ISF39" s="82"/>
      <c r="ISJ39" s="82"/>
      <c r="ISN39" s="82"/>
      <c r="ISR39" s="82"/>
      <c r="ISV39" s="82"/>
      <c r="ISZ39" s="82"/>
      <c r="ITD39" s="82"/>
      <c r="ITH39" s="82"/>
      <c r="ITL39" s="82"/>
      <c r="ITP39" s="82"/>
      <c r="ITT39" s="82"/>
      <c r="ITX39" s="82"/>
      <c r="IUB39" s="82"/>
      <c r="IUF39" s="82"/>
      <c r="IUJ39" s="82"/>
      <c r="IUN39" s="82"/>
      <c r="IUR39" s="82"/>
      <c r="IUV39" s="82"/>
      <c r="IUZ39" s="82"/>
      <c r="IVD39" s="82"/>
      <c r="IVH39" s="82"/>
      <c r="IVL39" s="82"/>
      <c r="IVP39" s="82"/>
      <c r="IVT39" s="82"/>
      <c r="IVX39" s="82"/>
      <c r="IWB39" s="82"/>
      <c r="IWF39" s="82"/>
      <c r="IWJ39" s="82"/>
      <c r="IWN39" s="82"/>
      <c r="IWR39" s="82"/>
      <c r="IWV39" s="82"/>
      <c r="IWZ39" s="82"/>
      <c r="IXD39" s="82"/>
      <c r="IXH39" s="82"/>
      <c r="IXL39" s="82"/>
      <c r="IXP39" s="82"/>
      <c r="IXT39" s="82"/>
      <c r="IXX39" s="82"/>
      <c r="IYB39" s="82"/>
      <c r="IYF39" s="82"/>
      <c r="IYJ39" s="82"/>
      <c r="IYN39" s="82"/>
      <c r="IYR39" s="82"/>
      <c r="IYV39" s="82"/>
      <c r="IYZ39" s="82"/>
      <c r="IZD39" s="82"/>
      <c r="IZH39" s="82"/>
      <c r="IZL39" s="82"/>
      <c r="IZP39" s="82"/>
      <c r="IZT39" s="82"/>
      <c r="IZX39" s="82"/>
      <c r="JAB39" s="82"/>
      <c r="JAF39" s="82"/>
      <c r="JAJ39" s="82"/>
      <c r="JAN39" s="82"/>
      <c r="JAR39" s="82"/>
      <c r="JAV39" s="82"/>
      <c r="JAZ39" s="82"/>
      <c r="JBD39" s="82"/>
      <c r="JBH39" s="82"/>
      <c r="JBL39" s="82"/>
      <c r="JBP39" s="82"/>
      <c r="JBT39" s="82"/>
      <c r="JBX39" s="82"/>
      <c r="JCB39" s="82"/>
      <c r="JCF39" s="82"/>
      <c r="JCJ39" s="82"/>
      <c r="JCN39" s="82"/>
      <c r="JCR39" s="82"/>
      <c r="JCV39" s="82"/>
      <c r="JCZ39" s="82"/>
      <c r="JDD39" s="82"/>
      <c r="JDH39" s="82"/>
      <c r="JDL39" s="82"/>
      <c r="JDP39" s="82"/>
      <c r="JDT39" s="82"/>
      <c r="JDX39" s="82"/>
      <c r="JEB39" s="82"/>
      <c r="JEF39" s="82"/>
      <c r="JEJ39" s="82"/>
      <c r="JEN39" s="82"/>
      <c r="JER39" s="82"/>
      <c r="JEV39" s="82"/>
      <c r="JEZ39" s="82"/>
      <c r="JFD39" s="82"/>
      <c r="JFH39" s="82"/>
      <c r="JFL39" s="82"/>
      <c r="JFP39" s="82"/>
      <c r="JFT39" s="82"/>
      <c r="JFX39" s="82"/>
      <c r="JGB39" s="82"/>
      <c r="JGF39" s="82"/>
      <c r="JGJ39" s="82"/>
      <c r="JGN39" s="82"/>
      <c r="JGR39" s="82"/>
      <c r="JGV39" s="82"/>
      <c r="JGZ39" s="82"/>
      <c r="JHD39" s="82"/>
      <c r="JHH39" s="82"/>
      <c r="JHL39" s="82"/>
      <c r="JHP39" s="82"/>
      <c r="JHT39" s="82"/>
      <c r="JHX39" s="82"/>
      <c r="JIB39" s="82"/>
      <c r="JIF39" s="82"/>
      <c r="JIJ39" s="82"/>
      <c r="JIN39" s="82"/>
      <c r="JIR39" s="82"/>
      <c r="JIV39" s="82"/>
      <c r="JIZ39" s="82"/>
      <c r="JJD39" s="82"/>
      <c r="JJH39" s="82"/>
      <c r="JJL39" s="82"/>
      <c r="JJP39" s="82"/>
      <c r="JJT39" s="82"/>
      <c r="JJX39" s="82"/>
      <c r="JKB39" s="82"/>
      <c r="JKF39" s="82"/>
      <c r="JKJ39" s="82"/>
      <c r="JKN39" s="82"/>
      <c r="JKR39" s="82"/>
      <c r="JKV39" s="82"/>
      <c r="JKZ39" s="82"/>
      <c r="JLD39" s="82"/>
      <c r="JLH39" s="82"/>
      <c r="JLL39" s="82"/>
      <c r="JLP39" s="82"/>
      <c r="JLT39" s="82"/>
      <c r="JLX39" s="82"/>
      <c r="JMB39" s="82"/>
      <c r="JMF39" s="82"/>
      <c r="JMJ39" s="82"/>
      <c r="JMN39" s="82"/>
      <c r="JMR39" s="82"/>
      <c r="JMV39" s="82"/>
      <c r="JMZ39" s="82"/>
      <c r="JND39" s="82"/>
      <c r="JNH39" s="82"/>
      <c r="JNL39" s="82"/>
      <c r="JNP39" s="82"/>
      <c r="JNT39" s="82"/>
      <c r="JNX39" s="82"/>
      <c r="JOB39" s="82"/>
      <c r="JOF39" s="82"/>
      <c r="JOJ39" s="82"/>
      <c r="JON39" s="82"/>
      <c r="JOR39" s="82"/>
      <c r="JOV39" s="82"/>
      <c r="JOZ39" s="82"/>
      <c r="JPD39" s="82"/>
      <c r="JPH39" s="82"/>
      <c r="JPL39" s="82"/>
      <c r="JPP39" s="82"/>
      <c r="JPT39" s="82"/>
      <c r="JPX39" s="82"/>
      <c r="JQB39" s="82"/>
      <c r="JQF39" s="82"/>
      <c r="JQJ39" s="82"/>
      <c r="JQN39" s="82"/>
      <c r="JQR39" s="82"/>
      <c r="JQV39" s="82"/>
      <c r="JQZ39" s="82"/>
      <c r="JRD39" s="82"/>
      <c r="JRH39" s="82"/>
      <c r="JRL39" s="82"/>
      <c r="JRP39" s="82"/>
      <c r="JRT39" s="82"/>
      <c r="JRX39" s="82"/>
      <c r="JSB39" s="82"/>
      <c r="JSF39" s="82"/>
      <c r="JSJ39" s="82"/>
      <c r="JSN39" s="82"/>
      <c r="JSR39" s="82"/>
      <c r="JSV39" s="82"/>
      <c r="JSZ39" s="82"/>
      <c r="JTD39" s="82"/>
      <c r="JTH39" s="82"/>
      <c r="JTL39" s="82"/>
      <c r="JTP39" s="82"/>
      <c r="JTT39" s="82"/>
      <c r="JTX39" s="82"/>
      <c r="JUB39" s="82"/>
      <c r="JUF39" s="82"/>
      <c r="JUJ39" s="82"/>
      <c r="JUN39" s="82"/>
      <c r="JUR39" s="82"/>
      <c r="JUV39" s="82"/>
      <c r="JUZ39" s="82"/>
      <c r="JVD39" s="82"/>
      <c r="JVH39" s="82"/>
      <c r="JVL39" s="82"/>
      <c r="JVP39" s="82"/>
      <c r="JVT39" s="82"/>
      <c r="JVX39" s="82"/>
      <c r="JWB39" s="82"/>
      <c r="JWF39" s="82"/>
      <c r="JWJ39" s="82"/>
      <c r="JWN39" s="82"/>
      <c r="JWR39" s="82"/>
      <c r="JWV39" s="82"/>
      <c r="JWZ39" s="82"/>
      <c r="JXD39" s="82"/>
      <c r="JXH39" s="82"/>
      <c r="JXL39" s="82"/>
      <c r="JXP39" s="82"/>
      <c r="JXT39" s="82"/>
      <c r="JXX39" s="82"/>
      <c r="JYB39" s="82"/>
      <c r="JYF39" s="82"/>
      <c r="JYJ39" s="82"/>
      <c r="JYN39" s="82"/>
      <c r="JYR39" s="82"/>
      <c r="JYV39" s="82"/>
      <c r="JYZ39" s="82"/>
      <c r="JZD39" s="82"/>
      <c r="JZH39" s="82"/>
      <c r="JZL39" s="82"/>
      <c r="JZP39" s="82"/>
      <c r="JZT39" s="82"/>
      <c r="JZX39" s="82"/>
      <c r="KAB39" s="82"/>
      <c r="KAF39" s="82"/>
      <c r="KAJ39" s="82"/>
      <c r="KAN39" s="82"/>
      <c r="KAR39" s="82"/>
      <c r="KAV39" s="82"/>
      <c r="KAZ39" s="82"/>
      <c r="KBD39" s="82"/>
      <c r="KBH39" s="82"/>
      <c r="KBL39" s="82"/>
      <c r="KBP39" s="82"/>
      <c r="KBT39" s="82"/>
      <c r="KBX39" s="82"/>
      <c r="KCB39" s="82"/>
      <c r="KCF39" s="82"/>
      <c r="KCJ39" s="82"/>
      <c r="KCN39" s="82"/>
      <c r="KCR39" s="82"/>
      <c r="KCV39" s="82"/>
      <c r="KCZ39" s="82"/>
      <c r="KDD39" s="82"/>
      <c r="KDH39" s="82"/>
      <c r="KDL39" s="82"/>
      <c r="KDP39" s="82"/>
      <c r="KDT39" s="82"/>
      <c r="KDX39" s="82"/>
      <c r="KEB39" s="82"/>
      <c r="KEF39" s="82"/>
      <c r="KEJ39" s="82"/>
      <c r="KEN39" s="82"/>
      <c r="KER39" s="82"/>
      <c r="KEV39" s="82"/>
      <c r="KEZ39" s="82"/>
      <c r="KFD39" s="82"/>
      <c r="KFH39" s="82"/>
      <c r="KFL39" s="82"/>
      <c r="KFP39" s="82"/>
      <c r="KFT39" s="82"/>
      <c r="KFX39" s="82"/>
      <c r="KGB39" s="82"/>
      <c r="KGF39" s="82"/>
      <c r="KGJ39" s="82"/>
      <c r="KGN39" s="82"/>
      <c r="KGR39" s="82"/>
      <c r="KGV39" s="82"/>
      <c r="KGZ39" s="82"/>
      <c r="KHD39" s="82"/>
      <c r="KHH39" s="82"/>
      <c r="KHL39" s="82"/>
      <c r="KHP39" s="82"/>
      <c r="KHT39" s="82"/>
      <c r="KHX39" s="82"/>
      <c r="KIB39" s="82"/>
      <c r="KIF39" s="82"/>
      <c r="KIJ39" s="82"/>
      <c r="KIN39" s="82"/>
      <c r="KIR39" s="82"/>
      <c r="KIV39" s="82"/>
      <c r="KIZ39" s="82"/>
      <c r="KJD39" s="82"/>
      <c r="KJH39" s="82"/>
      <c r="KJL39" s="82"/>
      <c r="KJP39" s="82"/>
      <c r="KJT39" s="82"/>
      <c r="KJX39" s="82"/>
      <c r="KKB39" s="82"/>
      <c r="KKF39" s="82"/>
      <c r="KKJ39" s="82"/>
      <c r="KKN39" s="82"/>
      <c r="KKR39" s="82"/>
      <c r="KKV39" s="82"/>
      <c r="KKZ39" s="82"/>
      <c r="KLD39" s="82"/>
      <c r="KLH39" s="82"/>
      <c r="KLL39" s="82"/>
      <c r="KLP39" s="82"/>
      <c r="KLT39" s="82"/>
      <c r="KLX39" s="82"/>
      <c r="KMB39" s="82"/>
      <c r="KMF39" s="82"/>
      <c r="KMJ39" s="82"/>
      <c r="KMN39" s="82"/>
      <c r="KMR39" s="82"/>
      <c r="KMV39" s="82"/>
      <c r="KMZ39" s="82"/>
      <c r="KND39" s="82"/>
      <c r="KNH39" s="82"/>
      <c r="KNL39" s="82"/>
      <c r="KNP39" s="82"/>
      <c r="KNT39" s="82"/>
      <c r="KNX39" s="82"/>
      <c r="KOB39" s="82"/>
      <c r="KOF39" s="82"/>
      <c r="KOJ39" s="82"/>
      <c r="KON39" s="82"/>
      <c r="KOR39" s="82"/>
      <c r="KOV39" s="82"/>
      <c r="KOZ39" s="82"/>
      <c r="KPD39" s="82"/>
      <c r="KPH39" s="82"/>
      <c r="KPL39" s="82"/>
      <c r="KPP39" s="82"/>
      <c r="KPT39" s="82"/>
      <c r="KPX39" s="82"/>
      <c r="KQB39" s="82"/>
      <c r="KQF39" s="82"/>
      <c r="KQJ39" s="82"/>
      <c r="KQN39" s="82"/>
      <c r="KQR39" s="82"/>
      <c r="KQV39" s="82"/>
      <c r="KQZ39" s="82"/>
      <c r="KRD39" s="82"/>
      <c r="KRH39" s="82"/>
      <c r="KRL39" s="82"/>
      <c r="KRP39" s="82"/>
      <c r="KRT39" s="82"/>
      <c r="KRX39" s="82"/>
      <c r="KSB39" s="82"/>
      <c r="KSF39" s="82"/>
      <c r="KSJ39" s="82"/>
      <c r="KSN39" s="82"/>
      <c r="KSR39" s="82"/>
      <c r="KSV39" s="82"/>
      <c r="KSZ39" s="82"/>
      <c r="KTD39" s="82"/>
      <c r="KTH39" s="82"/>
      <c r="KTL39" s="82"/>
      <c r="KTP39" s="82"/>
      <c r="KTT39" s="82"/>
      <c r="KTX39" s="82"/>
      <c r="KUB39" s="82"/>
      <c r="KUF39" s="82"/>
      <c r="KUJ39" s="82"/>
      <c r="KUN39" s="82"/>
      <c r="KUR39" s="82"/>
      <c r="KUV39" s="82"/>
      <c r="KUZ39" s="82"/>
      <c r="KVD39" s="82"/>
      <c r="KVH39" s="82"/>
      <c r="KVL39" s="82"/>
      <c r="KVP39" s="82"/>
      <c r="KVT39" s="82"/>
      <c r="KVX39" s="82"/>
      <c r="KWB39" s="82"/>
      <c r="KWF39" s="82"/>
      <c r="KWJ39" s="82"/>
      <c r="KWN39" s="82"/>
      <c r="KWR39" s="82"/>
      <c r="KWV39" s="82"/>
      <c r="KWZ39" s="82"/>
      <c r="KXD39" s="82"/>
      <c r="KXH39" s="82"/>
      <c r="KXL39" s="82"/>
      <c r="KXP39" s="82"/>
      <c r="KXT39" s="82"/>
      <c r="KXX39" s="82"/>
      <c r="KYB39" s="82"/>
      <c r="KYF39" s="82"/>
      <c r="KYJ39" s="82"/>
      <c r="KYN39" s="82"/>
      <c r="KYR39" s="82"/>
      <c r="KYV39" s="82"/>
      <c r="KYZ39" s="82"/>
      <c r="KZD39" s="82"/>
      <c r="KZH39" s="82"/>
      <c r="KZL39" s="82"/>
      <c r="KZP39" s="82"/>
      <c r="KZT39" s="82"/>
      <c r="KZX39" s="82"/>
      <c r="LAB39" s="82"/>
      <c r="LAF39" s="82"/>
      <c r="LAJ39" s="82"/>
      <c r="LAN39" s="82"/>
      <c r="LAR39" s="82"/>
      <c r="LAV39" s="82"/>
      <c r="LAZ39" s="82"/>
      <c r="LBD39" s="82"/>
      <c r="LBH39" s="82"/>
      <c r="LBL39" s="82"/>
      <c r="LBP39" s="82"/>
      <c r="LBT39" s="82"/>
      <c r="LBX39" s="82"/>
      <c r="LCB39" s="82"/>
      <c r="LCF39" s="82"/>
      <c r="LCJ39" s="82"/>
      <c r="LCN39" s="82"/>
      <c r="LCR39" s="82"/>
      <c r="LCV39" s="82"/>
      <c r="LCZ39" s="82"/>
      <c r="LDD39" s="82"/>
      <c r="LDH39" s="82"/>
      <c r="LDL39" s="82"/>
      <c r="LDP39" s="82"/>
      <c r="LDT39" s="82"/>
      <c r="LDX39" s="82"/>
      <c r="LEB39" s="82"/>
      <c r="LEF39" s="82"/>
      <c r="LEJ39" s="82"/>
      <c r="LEN39" s="82"/>
      <c r="LER39" s="82"/>
      <c r="LEV39" s="82"/>
      <c r="LEZ39" s="82"/>
      <c r="LFD39" s="82"/>
      <c r="LFH39" s="82"/>
      <c r="LFL39" s="82"/>
      <c r="LFP39" s="82"/>
      <c r="LFT39" s="82"/>
      <c r="LFX39" s="82"/>
      <c r="LGB39" s="82"/>
      <c r="LGF39" s="82"/>
      <c r="LGJ39" s="82"/>
      <c r="LGN39" s="82"/>
      <c r="LGR39" s="82"/>
      <c r="LGV39" s="82"/>
      <c r="LGZ39" s="82"/>
      <c r="LHD39" s="82"/>
      <c r="LHH39" s="82"/>
      <c r="LHL39" s="82"/>
      <c r="LHP39" s="82"/>
      <c r="LHT39" s="82"/>
      <c r="LHX39" s="82"/>
      <c r="LIB39" s="82"/>
      <c r="LIF39" s="82"/>
      <c r="LIJ39" s="82"/>
      <c r="LIN39" s="82"/>
      <c r="LIR39" s="82"/>
      <c r="LIV39" s="82"/>
      <c r="LIZ39" s="82"/>
      <c r="LJD39" s="82"/>
      <c r="LJH39" s="82"/>
      <c r="LJL39" s="82"/>
      <c r="LJP39" s="82"/>
      <c r="LJT39" s="82"/>
      <c r="LJX39" s="82"/>
      <c r="LKB39" s="82"/>
      <c r="LKF39" s="82"/>
      <c r="LKJ39" s="82"/>
      <c r="LKN39" s="82"/>
      <c r="LKR39" s="82"/>
      <c r="LKV39" s="82"/>
      <c r="LKZ39" s="82"/>
      <c r="LLD39" s="82"/>
      <c r="LLH39" s="82"/>
      <c r="LLL39" s="82"/>
      <c r="LLP39" s="82"/>
      <c r="LLT39" s="82"/>
      <c r="LLX39" s="82"/>
      <c r="LMB39" s="82"/>
      <c r="LMF39" s="82"/>
      <c r="LMJ39" s="82"/>
      <c r="LMN39" s="82"/>
      <c r="LMR39" s="82"/>
      <c r="LMV39" s="82"/>
      <c r="LMZ39" s="82"/>
      <c r="LND39" s="82"/>
      <c r="LNH39" s="82"/>
      <c r="LNL39" s="82"/>
      <c r="LNP39" s="82"/>
      <c r="LNT39" s="82"/>
      <c r="LNX39" s="82"/>
      <c r="LOB39" s="82"/>
      <c r="LOF39" s="82"/>
      <c r="LOJ39" s="82"/>
      <c r="LON39" s="82"/>
      <c r="LOR39" s="82"/>
      <c r="LOV39" s="82"/>
      <c r="LOZ39" s="82"/>
      <c r="LPD39" s="82"/>
      <c r="LPH39" s="82"/>
      <c r="LPL39" s="82"/>
      <c r="LPP39" s="82"/>
      <c r="LPT39" s="82"/>
      <c r="LPX39" s="82"/>
      <c r="LQB39" s="82"/>
      <c r="LQF39" s="82"/>
      <c r="LQJ39" s="82"/>
      <c r="LQN39" s="82"/>
      <c r="LQR39" s="82"/>
      <c r="LQV39" s="82"/>
      <c r="LQZ39" s="82"/>
      <c r="LRD39" s="82"/>
      <c r="LRH39" s="82"/>
      <c r="LRL39" s="82"/>
      <c r="LRP39" s="82"/>
      <c r="LRT39" s="82"/>
      <c r="LRX39" s="82"/>
      <c r="LSB39" s="82"/>
      <c r="LSF39" s="82"/>
      <c r="LSJ39" s="82"/>
      <c r="LSN39" s="82"/>
      <c r="LSR39" s="82"/>
      <c r="LSV39" s="82"/>
      <c r="LSZ39" s="82"/>
      <c r="LTD39" s="82"/>
      <c r="LTH39" s="82"/>
      <c r="LTL39" s="82"/>
      <c r="LTP39" s="82"/>
      <c r="LTT39" s="82"/>
      <c r="LTX39" s="82"/>
      <c r="LUB39" s="82"/>
      <c r="LUF39" s="82"/>
      <c r="LUJ39" s="82"/>
      <c r="LUN39" s="82"/>
      <c r="LUR39" s="82"/>
      <c r="LUV39" s="82"/>
      <c r="LUZ39" s="82"/>
      <c r="LVD39" s="82"/>
      <c r="LVH39" s="82"/>
      <c r="LVL39" s="82"/>
      <c r="LVP39" s="82"/>
      <c r="LVT39" s="82"/>
      <c r="LVX39" s="82"/>
      <c r="LWB39" s="82"/>
      <c r="LWF39" s="82"/>
      <c r="LWJ39" s="82"/>
      <c r="LWN39" s="82"/>
      <c r="LWR39" s="82"/>
      <c r="LWV39" s="82"/>
      <c r="LWZ39" s="82"/>
      <c r="LXD39" s="82"/>
      <c r="LXH39" s="82"/>
      <c r="LXL39" s="82"/>
      <c r="LXP39" s="82"/>
      <c r="LXT39" s="82"/>
      <c r="LXX39" s="82"/>
      <c r="LYB39" s="82"/>
      <c r="LYF39" s="82"/>
      <c r="LYJ39" s="82"/>
      <c r="LYN39" s="82"/>
      <c r="LYR39" s="82"/>
      <c r="LYV39" s="82"/>
      <c r="LYZ39" s="82"/>
      <c r="LZD39" s="82"/>
      <c r="LZH39" s="82"/>
      <c r="LZL39" s="82"/>
      <c r="LZP39" s="82"/>
      <c r="LZT39" s="82"/>
      <c r="LZX39" s="82"/>
      <c r="MAB39" s="82"/>
      <c r="MAF39" s="82"/>
      <c r="MAJ39" s="82"/>
      <c r="MAN39" s="82"/>
      <c r="MAR39" s="82"/>
      <c r="MAV39" s="82"/>
      <c r="MAZ39" s="82"/>
      <c r="MBD39" s="82"/>
      <c r="MBH39" s="82"/>
      <c r="MBL39" s="82"/>
      <c r="MBP39" s="82"/>
      <c r="MBT39" s="82"/>
      <c r="MBX39" s="82"/>
      <c r="MCB39" s="82"/>
      <c r="MCF39" s="82"/>
      <c r="MCJ39" s="82"/>
      <c r="MCN39" s="82"/>
      <c r="MCR39" s="82"/>
      <c r="MCV39" s="82"/>
      <c r="MCZ39" s="82"/>
      <c r="MDD39" s="82"/>
      <c r="MDH39" s="82"/>
      <c r="MDL39" s="82"/>
      <c r="MDP39" s="82"/>
      <c r="MDT39" s="82"/>
      <c r="MDX39" s="82"/>
      <c r="MEB39" s="82"/>
      <c r="MEF39" s="82"/>
      <c r="MEJ39" s="82"/>
      <c r="MEN39" s="82"/>
      <c r="MER39" s="82"/>
      <c r="MEV39" s="82"/>
      <c r="MEZ39" s="82"/>
      <c r="MFD39" s="82"/>
      <c r="MFH39" s="82"/>
      <c r="MFL39" s="82"/>
      <c r="MFP39" s="82"/>
      <c r="MFT39" s="82"/>
      <c r="MFX39" s="82"/>
      <c r="MGB39" s="82"/>
      <c r="MGF39" s="82"/>
      <c r="MGJ39" s="82"/>
      <c r="MGN39" s="82"/>
      <c r="MGR39" s="82"/>
      <c r="MGV39" s="82"/>
      <c r="MGZ39" s="82"/>
      <c r="MHD39" s="82"/>
      <c r="MHH39" s="82"/>
      <c r="MHL39" s="82"/>
      <c r="MHP39" s="82"/>
      <c r="MHT39" s="82"/>
      <c r="MHX39" s="82"/>
      <c r="MIB39" s="82"/>
      <c r="MIF39" s="82"/>
      <c r="MIJ39" s="82"/>
      <c r="MIN39" s="82"/>
      <c r="MIR39" s="82"/>
      <c r="MIV39" s="82"/>
      <c r="MIZ39" s="82"/>
      <c r="MJD39" s="82"/>
      <c r="MJH39" s="82"/>
      <c r="MJL39" s="82"/>
      <c r="MJP39" s="82"/>
      <c r="MJT39" s="82"/>
      <c r="MJX39" s="82"/>
      <c r="MKB39" s="82"/>
      <c r="MKF39" s="82"/>
      <c r="MKJ39" s="82"/>
      <c r="MKN39" s="82"/>
      <c r="MKR39" s="82"/>
      <c r="MKV39" s="82"/>
      <c r="MKZ39" s="82"/>
      <c r="MLD39" s="82"/>
      <c r="MLH39" s="82"/>
      <c r="MLL39" s="82"/>
      <c r="MLP39" s="82"/>
      <c r="MLT39" s="82"/>
      <c r="MLX39" s="82"/>
      <c r="MMB39" s="82"/>
      <c r="MMF39" s="82"/>
      <c r="MMJ39" s="82"/>
      <c r="MMN39" s="82"/>
      <c r="MMR39" s="82"/>
      <c r="MMV39" s="82"/>
      <c r="MMZ39" s="82"/>
      <c r="MND39" s="82"/>
      <c r="MNH39" s="82"/>
      <c r="MNL39" s="82"/>
      <c r="MNP39" s="82"/>
      <c r="MNT39" s="82"/>
      <c r="MNX39" s="82"/>
      <c r="MOB39" s="82"/>
      <c r="MOF39" s="82"/>
      <c r="MOJ39" s="82"/>
      <c r="MON39" s="82"/>
      <c r="MOR39" s="82"/>
      <c r="MOV39" s="82"/>
      <c r="MOZ39" s="82"/>
      <c r="MPD39" s="82"/>
      <c r="MPH39" s="82"/>
      <c r="MPL39" s="82"/>
      <c r="MPP39" s="82"/>
      <c r="MPT39" s="82"/>
      <c r="MPX39" s="82"/>
      <c r="MQB39" s="82"/>
      <c r="MQF39" s="82"/>
      <c r="MQJ39" s="82"/>
      <c r="MQN39" s="82"/>
      <c r="MQR39" s="82"/>
      <c r="MQV39" s="82"/>
      <c r="MQZ39" s="82"/>
      <c r="MRD39" s="82"/>
      <c r="MRH39" s="82"/>
      <c r="MRL39" s="82"/>
      <c r="MRP39" s="82"/>
      <c r="MRT39" s="82"/>
      <c r="MRX39" s="82"/>
      <c r="MSB39" s="82"/>
      <c r="MSF39" s="82"/>
      <c r="MSJ39" s="82"/>
      <c r="MSN39" s="82"/>
      <c r="MSR39" s="82"/>
      <c r="MSV39" s="82"/>
      <c r="MSZ39" s="82"/>
      <c r="MTD39" s="82"/>
      <c r="MTH39" s="82"/>
      <c r="MTL39" s="82"/>
      <c r="MTP39" s="82"/>
      <c r="MTT39" s="82"/>
      <c r="MTX39" s="82"/>
      <c r="MUB39" s="82"/>
      <c r="MUF39" s="82"/>
      <c r="MUJ39" s="82"/>
      <c r="MUN39" s="82"/>
      <c r="MUR39" s="82"/>
      <c r="MUV39" s="82"/>
      <c r="MUZ39" s="82"/>
      <c r="MVD39" s="82"/>
      <c r="MVH39" s="82"/>
      <c r="MVL39" s="82"/>
      <c r="MVP39" s="82"/>
      <c r="MVT39" s="82"/>
      <c r="MVX39" s="82"/>
      <c r="MWB39" s="82"/>
      <c r="MWF39" s="82"/>
      <c r="MWJ39" s="82"/>
      <c r="MWN39" s="82"/>
      <c r="MWR39" s="82"/>
      <c r="MWV39" s="82"/>
      <c r="MWZ39" s="82"/>
      <c r="MXD39" s="82"/>
      <c r="MXH39" s="82"/>
      <c r="MXL39" s="82"/>
      <c r="MXP39" s="82"/>
      <c r="MXT39" s="82"/>
      <c r="MXX39" s="82"/>
      <c r="MYB39" s="82"/>
      <c r="MYF39" s="82"/>
      <c r="MYJ39" s="82"/>
      <c r="MYN39" s="82"/>
      <c r="MYR39" s="82"/>
      <c r="MYV39" s="82"/>
      <c r="MYZ39" s="82"/>
      <c r="MZD39" s="82"/>
      <c r="MZH39" s="82"/>
      <c r="MZL39" s="82"/>
      <c r="MZP39" s="82"/>
      <c r="MZT39" s="82"/>
      <c r="MZX39" s="82"/>
      <c r="NAB39" s="82"/>
      <c r="NAF39" s="82"/>
      <c r="NAJ39" s="82"/>
      <c r="NAN39" s="82"/>
      <c r="NAR39" s="82"/>
      <c r="NAV39" s="82"/>
      <c r="NAZ39" s="82"/>
      <c r="NBD39" s="82"/>
      <c r="NBH39" s="82"/>
      <c r="NBL39" s="82"/>
      <c r="NBP39" s="82"/>
      <c r="NBT39" s="82"/>
      <c r="NBX39" s="82"/>
      <c r="NCB39" s="82"/>
      <c r="NCF39" s="82"/>
      <c r="NCJ39" s="82"/>
      <c r="NCN39" s="82"/>
      <c r="NCR39" s="82"/>
      <c r="NCV39" s="82"/>
      <c r="NCZ39" s="82"/>
      <c r="NDD39" s="82"/>
      <c r="NDH39" s="82"/>
      <c r="NDL39" s="82"/>
      <c r="NDP39" s="82"/>
      <c r="NDT39" s="82"/>
      <c r="NDX39" s="82"/>
      <c r="NEB39" s="82"/>
      <c r="NEF39" s="82"/>
      <c r="NEJ39" s="82"/>
      <c r="NEN39" s="82"/>
      <c r="NER39" s="82"/>
      <c r="NEV39" s="82"/>
      <c r="NEZ39" s="82"/>
      <c r="NFD39" s="82"/>
      <c r="NFH39" s="82"/>
      <c r="NFL39" s="82"/>
      <c r="NFP39" s="82"/>
      <c r="NFT39" s="82"/>
      <c r="NFX39" s="82"/>
      <c r="NGB39" s="82"/>
      <c r="NGF39" s="82"/>
      <c r="NGJ39" s="82"/>
      <c r="NGN39" s="82"/>
      <c r="NGR39" s="82"/>
      <c r="NGV39" s="82"/>
      <c r="NGZ39" s="82"/>
      <c r="NHD39" s="82"/>
      <c r="NHH39" s="82"/>
      <c r="NHL39" s="82"/>
      <c r="NHP39" s="82"/>
      <c r="NHT39" s="82"/>
      <c r="NHX39" s="82"/>
      <c r="NIB39" s="82"/>
      <c r="NIF39" s="82"/>
      <c r="NIJ39" s="82"/>
      <c r="NIN39" s="82"/>
      <c r="NIR39" s="82"/>
      <c r="NIV39" s="82"/>
      <c r="NIZ39" s="82"/>
      <c r="NJD39" s="82"/>
      <c r="NJH39" s="82"/>
      <c r="NJL39" s="82"/>
      <c r="NJP39" s="82"/>
      <c r="NJT39" s="82"/>
      <c r="NJX39" s="82"/>
      <c r="NKB39" s="82"/>
      <c r="NKF39" s="82"/>
      <c r="NKJ39" s="82"/>
      <c r="NKN39" s="82"/>
      <c r="NKR39" s="82"/>
      <c r="NKV39" s="82"/>
      <c r="NKZ39" s="82"/>
      <c r="NLD39" s="82"/>
      <c r="NLH39" s="82"/>
      <c r="NLL39" s="82"/>
      <c r="NLP39" s="82"/>
      <c r="NLT39" s="82"/>
      <c r="NLX39" s="82"/>
      <c r="NMB39" s="82"/>
      <c r="NMF39" s="82"/>
      <c r="NMJ39" s="82"/>
      <c r="NMN39" s="82"/>
      <c r="NMR39" s="82"/>
      <c r="NMV39" s="82"/>
      <c r="NMZ39" s="82"/>
      <c r="NND39" s="82"/>
      <c r="NNH39" s="82"/>
      <c r="NNL39" s="82"/>
      <c r="NNP39" s="82"/>
      <c r="NNT39" s="82"/>
      <c r="NNX39" s="82"/>
      <c r="NOB39" s="82"/>
      <c r="NOF39" s="82"/>
      <c r="NOJ39" s="82"/>
      <c r="NON39" s="82"/>
      <c r="NOR39" s="82"/>
      <c r="NOV39" s="82"/>
      <c r="NOZ39" s="82"/>
      <c r="NPD39" s="82"/>
      <c r="NPH39" s="82"/>
      <c r="NPL39" s="82"/>
      <c r="NPP39" s="82"/>
      <c r="NPT39" s="82"/>
      <c r="NPX39" s="82"/>
      <c r="NQB39" s="82"/>
      <c r="NQF39" s="82"/>
      <c r="NQJ39" s="82"/>
      <c r="NQN39" s="82"/>
      <c r="NQR39" s="82"/>
      <c r="NQV39" s="82"/>
      <c r="NQZ39" s="82"/>
      <c r="NRD39" s="82"/>
      <c r="NRH39" s="82"/>
      <c r="NRL39" s="82"/>
      <c r="NRP39" s="82"/>
      <c r="NRT39" s="82"/>
      <c r="NRX39" s="82"/>
      <c r="NSB39" s="82"/>
      <c r="NSF39" s="82"/>
      <c r="NSJ39" s="82"/>
      <c r="NSN39" s="82"/>
      <c r="NSR39" s="82"/>
      <c r="NSV39" s="82"/>
      <c r="NSZ39" s="82"/>
      <c r="NTD39" s="82"/>
      <c r="NTH39" s="82"/>
      <c r="NTL39" s="82"/>
      <c r="NTP39" s="82"/>
      <c r="NTT39" s="82"/>
      <c r="NTX39" s="82"/>
      <c r="NUB39" s="82"/>
      <c r="NUF39" s="82"/>
      <c r="NUJ39" s="82"/>
      <c r="NUN39" s="82"/>
      <c r="NUR39" s="82"/>
      <c r="NUV39" s="82"/>
      <c r="NUZ39" s="82"/>
      <c r="NVD39" s="82"/>
      <c r="NVH39" s="82"/>
      <c r="NVL39" s="82"/>
      <c r="NVP39" s="82"/>
      <c r="NVT39" s="82"/>
      <c r="NVX39" s="82"/>
      <c r="NWB39" s="82"/>
      <c r="NWF39" s="82"/>
      <c r="NWJ39" s="82"/>
      <c r="NWN39" s="82"/>
      <c r="NWR39" s="82"/>
      <c r="NWV39" s="82"/>
      <c r="NWZ39" s="82"/>
      <c r="NXD39" s="82"/>
      <c r="NXH39" s="82"/>
      <c r="NXL39" s="82"/>
      <c r="NXP39" s="82"/>
      <c r="NXT39" s="82"/>
      <c r="NXX39" s="82"/>
      <c r="NYB39" s="82"/>
      <c r="NYF39" s="82"/>
      <c r="NYJ39" s="82"/>
      <c r="NYN39" s="82"/>
      <c r="NYR39" s="82"/>
      <c r="NYV39" s="82"/>
      <c r="NYZ39" s="82"/>
      <c r="NZD39" s="82"/>
      <c r="NZH39" s="82"/>
      <c r="NZL39" s="82"/>
      <c r="NZP39" s="82"/>
      <c r="NZT39" s="82"/>
      <c r="NZX39" s="82"/>
      <c r="OAB39" s="82"/>
      <c r="OAF39" s="82"/>
      <c r="OAJ39" s="82"/>
      <c r="OAN39" s="82"/>
      <c r="OAR39" s="82"/>
      <c r="OAV39" s="82"/>
      <c r="OAZ39" s="82"/>
      <c r="OBD39" s="82"/>
      <c r="OBH39" s="82"/>
      <c r="OBL39" s="82"/>
      <c r="OBP39" s="82"/>
      <c r="OBT39" s="82"/>
      <c r="OBX39" s="82"/>
      <c r="OCB39" s="82"/>
      <c r="OCF39" s="82"/>
      <c r="OCJ39" s="82"/>
      <c r="OCN39" s="82"/>
      <c r="OCR39" s="82"/>
      <c r="OCV39" s="82"/>
      <c r="OCZ39" s="82"/>
      <c r="ODD39" s="82"/>
      <c r="ODH39" s="82"/>
      <c r="ODL39" s="82"/>
      <c r="ODP39" s="82"/>
      <c r="ODT39" s="82"/>
      <c r="ODX39" s="82"/>
      <c r="OEB39" s="82"/>
      <c r="OEF39" s="82"/>
      <c r="OEJ39" s="82"/>
      <c r="OEN39" s="82"/>
      <c r="OER39" s="82"/>
      <c r="OEV39" s="82"/>
      <c r="OEZ39" s="82"/>
      <c r="OFD39" s="82"/>
      <c r="OFH39" s="82"/>
      <c r="OFL39" s="82"/>
      <c r="OFP39" s="82"/>
      <c r="OFT39" s="82"/>
      <c r="OFX39" s="82"/>
      <c r="OGB39" s="82"/>
      <c r="OGF39" s="82"/>
      <c r="OGJ39" s="82"/>
      <c r="OGN39" s="82"/>
      <c r="OGR39" s="82"/>
      <c r="OGV39" s="82"/>
      <c r="OGZ39" s="82"/>
      <c r="OHD39" s="82"/>
      <c r="OHH39" s="82"/>
      <c r="OHL39" s="82"/>
      <c r="OHP39" s="82"/>
      <c r="OHT39" s="82"/>
      <c r="OHX39" s="82"/>
      <c r="OIB39" s="82"/>
      <c r="OIF39" s="82"/>
      <c r="OIJ39" s="82"/>
      <c r="OIN39" s="82"/>
      <c r="OIR39" s="82"/>
      <c r="OIV39" s="82"/>
      <c r="OIZ39" s="82"/>
      <c r="OJD39" s="82"/>
      <c r="OJH39" s="82"/>
      <c r="OJL39" s="82"/>
      <c r="OJP39" s="82"/>
      <c r="OJT39" s="82"/>
      <c r="OJX39" s="82"/>
      <c r="OKB39" s="82"/>
      <c r="OKF39" s="82"/>
      <c r="OKJ39" s="82"/>
      <c r="OKN39" s="82"/>
      <c r="OKR39" s="82"/>
      <c r="OKV39" s="82"/>
      <c r="OKZ39" s="82"/>
      <c r="OLD39" s="82"/>
      <c r="OLH39" s="82"/>
      <c r="OLL39" s="82"/>
      <c r="OLP39" s="82"/>
      <c r="OLT39" s="82"/>
      <c r="OLX39" s="82"/>
      <c r="OMB39" s="82"/>
      <c r="OMF39" s="82"/>
      <c r="OMJ39" s="82"/>
      <c r="OMN39" s="82"/>
      <c r="OMR39" s="82"/>
      <c r="OMV39" s="82"/>
      <c r="OMZ39" s="82"/>
      <c r="OND39" s="82"/>
      <c r="ONH39" s="82"/>
      <c r="ONL39" s="82"/>
      <c r="ONP39" s="82"/>
      <c r="ONT39" s="82"/>
      <c r="ONX39" s="82"/>
      <c r="OOB39" s="82"/>
      <c r="OOF39" s="82"/>
      <c r="OOJ39" s="82"/>
      <c r="OON39" s="82"/>
      <c r="OOR39" s="82"/>
      <c r="OOV39" s="82"/>
      <c r="OOZ39" s="82"/>
      <c r="OPD39" s="82"/>
      <c r="OPH39" s="82"/>
      <c r="OPL39" s="82"/>
      <c r="OPP39" s="82"/>
      <c r="OPT39" s="82"/>
      <c r="OPX39" s="82"/>
      <c r="OQB39" s="82"/>
      <c r="OQF39" s="82"/>
      <c r="OQJ39" s="82"/>
      <c r="OQN39" s="82"/>
      <c r="OQR39" s="82"/>
      <c r="OQV39" s="82"/>
      <c r="OQZ39" s="82"/>
      <c r="ORD39" s="82"/>
      <c r="ORH39" s="82"/>
      <c r="ORL39" s="82"/>
      <c r="ORP39" s="82"/>
      <c r="ORT39" s="82"/>
      <c r="ORX39" s="82"/>
      <c r="OSB39" s="82"/>
      <c r="OSF39" s="82"/>
      <c r="OSJ39" s="82"/>
      <c r="OSN39" s="82"/>
      <c r="OSR39" s="82"/>
      <c r="OSV39" s="82"/>
      <c r="OSZ39" s="82"/>
      <c r="OTD39" s="82"/>
      <c r="OTH39" s="82"/>
      <c r="OTL39" s="82"/>
      <c r="OTP39" s="82"/>
      <c r="OTT39" s="82"/>
      <c r="OTX39" s="82"/>
      <c r="OUB39" s="82"/>
      <c r="OUF39" s="82"/>
      <c r="OUJ39" s="82"/>
      <c r="OUN39" s="82"/>
      <c r="OUR39" s="82"/>
      <c r="OUV39" s="82"/>
      <c r="OUZ39" s="82"/>
      <c r="OVD39" s="82"/>
      <c r="OVH39" s="82"/>
      <c r="OVL39" s="82"/>
      <c r="OVP39" s="82"/>
      <c r="OVT39" s="82"/>
      <c r="OVX39" s="82"/>
      <c r="OWB39" s="82"/>
      <c r="OWF39" s="82"/>
      <c r="OWJ39" s="82"/>
      <c r="OWN39" s="82"/>
      <c r="OWR39" s="82"/>
      <c r="OWV39" s="82"/>
      <c r="OWZ39" s="82"/>
      <c r="OXD39" s="82"/>
      <c r="OXH39" s="82"/>
      <c r="OXL39" s="82"/>
      <c r="OXP39" s="82"/>
      <c r="OXT39" s="82"/>
      <c r="OXX39" s="82"/>
      <c r="OYB39" s="82"/>
      <c r="OYF39" s="82"/>
      <c r="OYJ39" s="82"/>
      <c r="OYN39" s="82"/>
      <c r="OYR39" s="82"/>
      <c r="OYV39" s="82"/>
      <c r="OYZ39" s="82"/>
      <c r="OZD39" s="82"/>
      <c r="OZH39" s="82"/>
      <c r="OZL39" s="82"/>
      <c r="OZP39" s="82"/>
      <c r="OZT39" s="82"/>
      <c r="OZX39" s="82"/>
      <c r="PAB39" s="82"/>
      <c r="PAF39" s="82"/>
      <c r="PAJ39" s="82"/>
      <c r="PAN39" s="82"/>
      <c r="PAR39" s="82"/>
      <c r="PAV39" s="82"/>
      <c r="PAZ39" s="82"/>
      <c r="PBD39" s="82"/>
      <c r="PBH39" s="82"/>
      <c r="PBL39" s="82"/>
      <c r="PBP39" s="82"/>
      <c r="PBT39" s="82"/>
      <c r="PBX39" s="82"/>
      <c r="PCB39" s="82"/>
      <c r="PCF39" s="82"/>
      <c r="PCJ39" s="82"/>
      <c r="PCN39" s="82"/>
      <c r="PCR39" s="82"/>
      <c r="PCV39" s="82"/>
      <c r="PCZ39" s="82"/>
      <c r="PDD39" s="82"/>
      <c r="PDH39" s="82"/>
      <c r="PDL39" s="82"/>
      <c r="PDP39" s="82"/>
      <c r="PDT39" s="82"/>
      <c r="PDX39" s="82"/>
      <c r="PEB39" s="82"/>
      <c r="PEF39" s="82"/>
      <c r="PEJ39" s="82"/>
      <c r="PEN39" s="82"/>
      <c r="PER39" s="82"/>
      <c r="PEV39" s="82"/>
      <c r="PEZ39" s="82"/>
      <c r="PFD39" s="82"/>
      <c r="PFH39" s="82"/>
      <c r="PFL39" s="82"/>
      <c r="PFP39" s="82"/>
      <c r="PFT39" s="82"/>
      <c r="PFX39" s="82"/>
      <c r="PGB39" s="82"/>
      <c r="PGF39" s="82"/>
      <c r="PGJ39" s="82"/>
      <c r="PGN39" s="82"/>
      <c r="PGR39" s="82"/>
      <c r="PGV39" s="82"/>
      <c r="PGZ39" s="82"/>
      <c r="PHD39" s="82"/>
      <c r="PHH39" s="82"/>
      <c r="PHL39" s="82"/>
      <c r="PHP39" s="82"/>
      <c r="PHT39" s="82"/>
      <c r="PHX39" s="82"/>
      <c r="PIB39" s="82"/>
      <c r="PIF39" s="82"/>
      <c r="PIJ39" s="82"/>
      <c r="PIN39" s="82"/>
      <c r="PIR39" s="82"/>
      <c r="PIV39" s="82"/>
      <c r="PIZ39" s="82"/>
      <c r="PJD39" s="82"/>
      <c r="PJH39" s="82"/>
      <c r="PJL39" s="82"/>
      <c r="PJP39" s="82"/>
      <c r="PJT39" s="82"/>
      <c r="PJX39" s="82"/>
      <c r="PKB39" s="82"/>
      <c r="PKF39" s="82"/>
      <c r="PKJ39" s="82"/>
      <c r="PKN39" s="82"/>
      <c r="PKR39" s="82"/>
      <c r="PKV39" s="82"/>
      <c r="PKZ39" s="82"/>
      <c r="PLD39" s="82"/>
      <c r="PLH39" s="82"/>
      <c r="PLL39" s="82"/>
      <c r="PLP39" s="82"/>
      <c r="PLT39" s="82"/>
      <c r="PLX39" s="82"/>
      <c r="PMB39" s="82"/>
      <c r="PMF39" s="82"/>
      <c r="PMJ39" s="82"/>
      <c r="PMN39" s="82"/>
      <c r="PMR39" s="82"/>
      <c r="PMV39" s="82"/>
      <c r="PMZ39" s="82"/>
      <c r="PND39" s="82"/>
      <c r="PNH39" s="82"/>
      <c r="PNL39" s="82"/>
      <c r="PNP39" s="82"/>
      <c r="PNT39" s="82"/>
      <c r="PNX39" s="82"/>
      <c r="POB39" s="82"/>
      <c r="POF39" s="82"/>
      <c r="POJ39" s="82"/>
      <c r="PON39" s="82"/>
      <c r="POR39" s="82"/>
      <c r="POV39" s="82"/>
      <c r="POZ39" s="82"/>
      <c r="PPD39" s="82"/>
      <c r="PPH39" s="82"/>
      <c r="PPL39" s="82"/>
      <c r="PPP39" s="82"/>
      <c r="PPT39" s="82"/>
      <c r="PPX39" s="82"/>
      <c r="PQB39" s="82"/>
      <c r="PQF39" s="82"/>
      <c r="PQJ39" s="82"/>
      <c r="PQN39" s="82"/>
      <c r="PQR39" s="82"/>
      <c r="PQV39" s="82"/>
      <c r="PQZ39" s="82"/>
      <c r="PRD39" s="82"/>
      <c r="PRH39" s="82"/>
      <c r="PRL39" s="82"/>
      <c r="PRP39" s="82"/>
      <c r="PRT39" s="82"/>
      <c r="PRX39" s="82"/>
      <c r="PSB39" s="82"/>
      <c r="PSF39" s="82"/>
      <c r="PSJ39" s="82"/>
      <c r="PSN39" s="82"/>
      <c r="PSR39" s="82"/>
      <c r="PSV39" s="82"/>
      <c r="PSZ39" s="82"/>
      <c r="PTD39" s="82"/>
      <c r="PTH39" s="82"/>
      <c r="PTL39" s="82"/>
      <c r="PTP39" s="82"/>
      <c r="PTT39" s="82"/>
      <c r="PTX39" s="82"/>
      <c r="PUB39" s="82"/>
      <c r="PUF39" s="82"/>
      <c r="PUJ39" s="82"/>
      <c r="PUN39" s="82"/>
      <c r="PUR39" s="82"/>
      <c r="PUV39" s="82"/>
      <c r="PUZ39" s="82"/>
      <c r="PVD39" s="82"/>
      <c r="PVH39" s="82"/>
      <c r="PVL39" s="82"/>
      <c r="PVP39" s="82"/>
      <c r="PVT39" s="82"/>
      <c r="PVX39" s="82"/>
      <c r="PWB39" s="82"/>
      <c r="PWF39" s="82"/>
      <c r="PWJ39" s="82"/>
      <c r="PWN39" s="82"/>
      <c r="PWR39" s="82"/>
      <c r="PWV39" s="82"/>
      <c r="PWZ39" s="82"/>
      <c r="PXD39" s="82"/>
      <c r="PXH39" s="82"/>
      <c r="PXL39" s="82"/>
      <c r="PXP39" s="82"/>
      <c r="PXT39" s="82"/>
      <c r="PXX39" s="82"/>
      <c r="PYB39" s="82"/>
      <c r="PYF39" s="82"/>
      <c r="PYJ39" s="82"/>
      <c r="PYN39" s="82"/>
      <c r="PYR39" s="82"/>
      <c r="PYV39" s="82"/>
      <c r="PYZ39" s="82"/>
      <c r="PZD39" s="82"/>
      <c r="PZH39" s="82"/>
      <c r="PZL39" s="82"/>
      <c r="PZP39" s="82"/>
      <c r="PZT39" s="82"/>
      <c r="PZX39" s="82"/>
      <c r="QAB39" s="82"/>
      <c r="QAF39" s="82"/>
      <c r="QAJ39" s="82"/>
      <c r="QAN39" s="82"/>
      <c r="QAR39" s="82"/>
      <c r="QAV39" s="82"/>
      <c r="QAZ39" s="82"/>
      <c r="QBD39" s="82"/>
      <c r="QBH39" s="82"/>
      <c r="QBL39" s="82"/>
      <c r="QBP39" s="82"/>
      <c r="QBT39" s="82"/>
      <c r="QBX39" s="82"/>
      <c r="QCB39" s="82"/>
      <c r="QCF39" s="82"/>
      <c r="QCJ39" s="82"/>
      <c r="QCN39" s="82"/>
      <c r="QCR39" s="82"/>
      <c r="QCV39" s="82"/>
      <c r="QCZ39" s="82"/>
      <c r="QDD39" s="82"/>
      <c r="QDH39" s="82"/>
      <c r="QDL39" s="82"/>
      <c r="QDP39" s="82"/>
      <c r="QDT39" s="82"/>
      <c r="QDX39" s="82"/>
      <c r="QEB39" s="82"/>
      <c r="QEF39" s="82"/>
      <c r="QEJ39" s="82"/>
      <c r="QEN39" s="82"/>
      <c r="QER39" s="82"/>
      <c r="QEV39" s="82"/>
      <c r="QEZ39" s="82"/>
      <c r="QFD39" s="82"/>
      <c r="QFH39" s="82"/>
      <c r="QFL39" s="82"/>
      <c r="QFP39" s="82"/>
      <c r="QFT39" s="82"/>
      <c r="QFX39" s="82"/>
      <c r="QGB39" s="82"/>
      <c r="QGF39" s="82"/>
      <c r="QGJ39" s="82"/>
      <c r="QGN39" s="82"/>
      <c r="QGR39" s="82"/>
      <c r="QGV39" s="82"/>
      <c r="QGZ39" s="82"/>
      <c r="QHD39" s="82"/>
      <c r="QHH39" s="82"/>
      <c r="QHL39" s="82"/>
      <c r="QHP39" s="82"/>
      <c r="QHT39" s="82"/>
      <c r="QHX39" s="82"/>
      <c r="QIB39" s="82"/>
      <c r="QIF39" s="82"/>
      <c r="QIJ39" s="82"/>
      <c r="QIN39" s="82"/>
      <c r="QIR39" s="82"/>
      <c r="QIV39" s="82"/>
      <c r="QIZ39" s="82"/>
      <c r="QJD39" s="82"/>
      <c r="QJH39" s="82"/>
      <c r="QJL39" s="82"/>
      <c r="QJP39" s="82"/>
      <c r="QJT39" s="82"/>
      <c r="QJX39" s="82"/>
      <c r="QKB39" s="82"/>
      <c r="QKF39" s="82"/>
      <c r="QKJ39" s="82"/>
      <c r="QKN39" s="82"/>
      <c r="QKR39" s="82"/>
      <c r="QKV39" s="82"/>
      <c r="QKZ39" s="82"/>
      <c r="QLD39" s="82"/>
      <c r="QLH39" s="82"/>
      <c r="QLL39" s="82"/>
      <c r="QLP39" s="82"/>
      <c r="QLT39" s="82"/>
      <c r="QLX39" s="82"/>
      <c r="QMB39" s="82"/>
      <c r="QMF39" s="82"/>
      <c r="QMJ39" s="82"/>
      <c r="QMN39" s="82"/>
      <c r="QMR39" s="82"/>
      <c r="QMV39" s="82"/>
      <c r="QMZ39" s="82"/>
      <c r="QND39" s="82"/>
      <c r="QNH39" s="82"/>
      <c r="QNL39" s="82"/>
      <c r="QNP39" s="82"/>
      <c r="QNT39" s="82"/>
      <c r="QNX39" s="82"/>
      <c r="QOB39" s="82"/>
      <c r="QOF39" s="82"/>
      <c r="QOJ39" s="82"/>
      <c r="QON39" s="82"/>
      <c r="QOR39" s="82"/>
      <c r="QOV39" s="82"/>
      <c r="QOZ39" s="82"/>
      <c r="QPD39" s="82"/>
      <c r="QPH39" s="82"/>
      <c r="QPL39" s="82"/>
      <c r="QPP39" s="82"/>
      <c r="QPT39" s="82"/>
      <c r="QPX39" s="82"/>
      <c r="QQB39" s="82"/>
      <c r="QQF39" s="82"/>
      <c r="QQJ39" s="82"/>
      <c r="QQN39" s="82"/>
      <c r="QQR39" s="82"/>
      <c r="QQV39" s="82"/>
      <c r="QQZ39" s="82"/>
      <c r="QRD39" s="82"/>
      <c r="QRH39" s="82"/>
      <c r="QRL39" s="82"/>
      <c r="QRP39" s="82"/>
      <c r="QRT39" s="82"/>
      <c r="QRX39" s="82"/>
      <c r="QSB39" s="82"/>
      <c r="QSF39" s="82"/>
      <c r="QSJ39" s="82"/>
      <c r="QSN39" s="82"/>
      <c r="QSR39" s="82"/>
      <c r="QSV39" s="82"/>
      <c r="QSZ39" s="82"/>
      <c r="QTD39" s="82"/>
      <c r="QTH39" s="82"/>
      <c r="QTL39" s="82"/>
      <c r="QTP39" s="82"/>
      <c r="QTT39" s="82"/>
      <c r="QTX39" s="82"/>
      <c r="QUB39" s="82"/>
      <c r="QUF39" s="82"/>
      <c r="QUJ39" s="82"/>
      <c r="QUN39" s="82"/>
      <c r="QUR39" s="82"/>
      <c r="QUV39" s="82"/>
      <c r="QUZ39" s="82"/>
      <c r="QVD39" s="82"/>
      <c r="QVH39" s="82"/>
      <c r="QVL39" s="82"/>
      <c r="QVP39" s="82"/>
      <c r="QVT39" s="82"/>
      <c r="QVX39" s="82"/>
      <c r="QWB39" s="82"/>
      <c r="QWF39" s="82"/>
      <c r="QWJ39" s="82"/>
      <c r="QWN39" s="82"/>
      <c r="QWR39" s="82"/>
      <c r="QWV39" s="82"/>
      <c r="QWZ39" s="82"/>
      <c r="QXD39" s="82"/>
      <c r="QXH39" s="82"/>
      <c r="QXL39" s="82"/>
      <c r="QXP39" s="82"/>
      <c r="QXT39" s="82"/>
      <c r="QXX39" s="82"/>
      <c r="QYB39" s="82"/>
      <c r="QYF39" s="82"/>
      <c r="QYJ39" s="82"/>
      <c r="QYN39" s="82"/>
      <c r="QYR39" s="82"/>
      <c r="QYV39" s="82"/>
      <c r="QYZ39" s="82"/>
      <c r="QZD39" s="82"/>
      <c r="QZH39" s="82"/>
      <c r="QZL39" s="82"/>
      <c r="QZP39" s="82"/>
      <c r="QZT39" s="82"/>
      <c r="QZX39" s="82"/>
      <c r="RAB39" s="82"/>
      <c r="RAF39" s="82"/>
      <c r="RAJ39" s="82"/>
      <c r="RAN39" s="82"/>
      <c r="RAR39" s="82"/>
      <c r="RAV39" s="82"/>
      <c r="RAZ39" s="82"/>
      <c r="RBD39" s="82"/>
      <c r="RBH39" s="82"/>
      <c r="RBL39" s="82"/>
      <c r="RBP39" s="82"/>
      <c r="RBT39" s="82"/>
      <c r="RBX39" s="82"/>
      <c r="RCB39" s="82"/>
      <c r="RCF39" s="82"/>
      <c r="RCJ39" s="82"/>
      <c r="RCN39" s="82"/>
      <c r="RCR39" s="82"/>
      <c r="RCV39" s="82"/>
      <c r="RCZ39" s="82"/>
      <c r="RDD39" s="82"/>
      <c r="RDH39" s="82"/>
      <c r="RDL39" s="82"/>
      <c r="RDP39" s="82"/>
      <c r="RDT39" s="82"/>
      <c r="RDX39" s="82"/>
      <c r="REB39" s="82"/>
      <c r="REF39" s="82"/>
      <c r="REJ39" s="82"/>
      <c r="REN39" s="82"/>
      <c r="RER39" s="82"/>
      <c r="REV39" s="82"/>
      <c r="REZ39" s="82"/>
      <c r="RFD39" s="82"/>
      <c r="RFH39" s="82"/>
      <c r="RFL39" s="82"/>
      <c r="RFP39" s="82"/>
      <c r="RFT39" s="82"/>
      <c r="RFX39" s="82"/>
      <c r="RGB39" s="82"/>
      <c r="RGF39" s="82"/>
      <c r="RGJ39" s="82"/>
      <c r="RGN39" s="82"/>
      <c r="RGR39" s="82"/>
      <c r="RGV39" s="82"/>
      <c r="RGZ39" s="82"/>
      <c r="RHD39" s="82"/>
      <c r="RHH39" s="82"/>
      <c r="RHL39" s="82"/>
      <c r="RHP39" s="82"/>
      <c r="RHT39" s="82"/>
      <c r="RHX39" s="82"/>
      <c r="RIB39" s="82"/>
      <c r="RIF39" s="82"/>
      <c r="RIJ39" s="82"/>
      <c r="RIN39" s="82"/>
      <c r="RIR39" s="82"/>
      <c r="RIV39" s="82"/>
      <c r="RIZ39" s="82"/>
      <c r="RJD39" s="82"/>
      <c r="RJH39" s="82"/>
      <c r="RJL39" s="82"/>
      <c r="RJP39" s="82"/>
      <c r="RJT39" s="82"/>
      <c r="RJX39" s="82"/>
      <c r="RKB39" s="82"/>
      <c r="RKF39" s="82"/>
      <c r="RKJ39" s="82"/>
      <c r="RKN39" s="82"/>
      <c r="RKR39" s="82"/>
      <c r="RKV39" s="82"/>
      <c r="RKZ39" s="82"/>
      <c r="RLD39" s="82"/>
      <c r="RLH39" s="82"/>
      <c r="RLL39" s="82"/>
      <c r="RLP39" s="82"/>
      <c r="RLT39" s="82"/>
      <c r="RLX39" s="82"/>
      <c r="RMB39" s="82"/>
      <c r="RMF39" s="82"/>
      <c r="RMJ39" s="82"/>
      <c r="RMN39" s="82"/>
      <c r="RMR39" s="82"/>
      <c r="RMV39" s="82"/>
      <c r="RMZ39" s="82"/>
      <c r="RND39" s="82"/>
      <c r="RNH39" s="82"/>
      <c r="RNL39" s="82"/>
      <c r="RNP39" s="82"/>
      <c r="RNT39" s="82"/>
      <c r="RNX39" s="82"/>
      <c r="ROB39" s="82"/>
      <c r="ROF39" s="82"/>
      <c r="ROJ39" s="82"/>
      <c r="RON39" s="82"/>
      <c r="ROR39" s="82"/>
      <c r="ROV39" s="82"/>
      <c r="ROZ39" s="82"/>
      <c r="RPD39" s="82"/>
      <c r="RPH39" s="82"/>
      <c r="RPL39" s="82"/>
      <c r="RPP39" s="82"/>
      <c r="RPT39" s="82"/>
      <c r="RPX39" s="82"/>
      <c r="RQB39" s="82"/>
      <c r="RQF39" s="82"/>
      <c r="RQJ39" s="82"/>
      <c r="RQN39" s="82"/>
      <c r="RQR39" s="82"/>
      <c r="RQV39" s="82"/>
      <c r="RQZ39" s="82"/>
      <c r="RRD39" s="82"/>
      <c r="RRH39" s="82"/>
      <c r="RRL39" s="82"/>
      <c r="RRP39" s="82"/>
      <c r="RRT39" s="82"/>
      <c r="RRX39" s="82"/>
      <c r="RSB39" s="82"/>
      <c r="RSF39" s="82"/>
      <c r="RSJ39" s="82"/>
      <c r="RSN39" s="82"/>
      <c r="RSR39" s="82"/>
      <c r="RSV39" s="82"/>
      <c r="RSZ39" s="82"/>
      <c r="RTD39" s="82"/>
      <c r="RTH39" s="82"/>
      <c r="RTL39" s="82"/>
      <c r="RTP39" s="82"/>
      <c r="RTT39" s="82"/>
      <c r="RTX39" s="82"/>
      <c r="RUB39" s="82"/>
      <c r="RUF39" s="82"/>
      <c r="RUJ39" s="82"/>
      <c r="RUN39" s="82"/>
      <c r="RUR39" s="82"/>
      <c r="RUV39" s="82"/>
      <c r="RUZ39" s="82"/>
      <c r="RVD39" s="82"/>
      <c r="RVH39" s="82"/>
      <c r="RVL39" s="82"/>
      <c r="RVP39" s="82"/>
      <c r="RVT39" s="82"/>
      <c r="RVX39" s="82"/>
      <c r="RWB39" s="82"/>
      <c r="RWF39" s="82"/>
      <c r="RWJ39" s="82"/>
      <c r="RWN39" s="82"/>
      <c r="RWR39" s="82"/>
      <c r="RWV39" s="82"/>
      <c r="RWZ39" s="82"/>
      <c r="RXD39" s="82"/>
      <c r="RXH39" s="82"/>
      <c r="RXL39" s="82"/>
      <c r="RXP39" s="82"/>
      <c r="RXT39" s="82"/>
      <c r="RXX39" s="82"/>
      <c r="RYB39" s="82"/>
      <c r="RYF39" s="82"/>
      <c r="RYJ39" s="82"/>
      <c r="RYN39" s="82"/>
      <c r="RYR39" s="82"/>
      <c r="RYV39" s="82"/>
      <c r="RYZ39" s="82"/>
      <c r="RZD39" s="82"/>
      <c r="RZH39" s="82"/>
      <c r="RZL39" s="82"/>
      <c r="RZP39" s="82"/>
      <c r="RZT39" s="82"/>
      <c r="RZX39" s="82"/>
      <c r="SAB39" s="82"/>
      <c r="SAF39" s="82"/>
      <c r="SAJ39" s="82"/>
      <c r="SAN39" s="82"/>
      <c r="SAR39" s="82"/>
      <c r="SAV39" s="82"/>
      <c r="SAZ39" s="82"/>
      <c r="SBD39" s="82"/>
      <c r="SBH39" s="82"/>
      <c r="SBL39" s="82"/>
      <c r="SBP39" s="82"/>
      <c r="SBT39" s="82"/>
      <c r="SBX39" s="82"/>
      <c r="SCB39" s="82"/>
      <c r="SCF39" s="82"/>
      <c r="SCJ39" s="82"/>
      <c r="SCN39" s="82"/>
      <c r="SCR39" s="82"/>
      <c r="SCV39" s="82"/>
      <c r="SCZ39" s="82"/>
      <c r="SDD39" s="82"/>
      <c r="SDH39" s="82"/>
      <c r="SDL39" s="82"/>
      <c r="SDP39" s="82"/>
      <c r="SDT39" s="82"/>
      <c r="SDX39" s="82"/>
      <c r="SEB39" s="82"/>
      <c r="SEF39" s="82"/>
      <c r="SEJ39" s="82"/>
      <c r="SEN39" s="82"/>
      <c r="SER39" s="82"/>
      <c r="SEV39" s="82"/>
      <c r="SEZ39" s="82"/>
      <c r="SFD39" s="82"/>
      <c r="SFH39" s="82"/>
      <c r="SFL39" s="82"/>
      <c r="SFP39" s="82"/>
      <c r="SFT39" s="82"/>
      <c r="SFX39" s="82"/>
      <c r="SGB39" s="82"/>
      <c r="SGF39" s="82"/>
      <c r="SGJ39" s="82"/>
      <c r="SGN39" s="82"/>
      <c r="SGR39" s="82"/>
      <c r="SGV39" s="82"/>
      <c r="SGZ39" s="82"/>
      <c r="SHD39" s="82"/>
      <c r="SHH39" s="82"/>
      <c r="SHL39" s="82"/>
      <c r="SHP39" s="82"/>
      <c r="SHT39" s="82"/>
      <c r="SHX39" s="82"/>
      <c r="SIB39" s="82"/>
      <c r="SIF39" s="82"/>
      <c r="SIJ39" s="82"/>
      <c r="SIN39" s="82"/>
      <c r="SIR39" s="82"/>
      <c r="SIV39" s="82"/>
      <c r="SIZ39" s="82"/>
      <c r="SJD39" s="82"/>
      <c r="SJH39" s="82"/>
      <c r="SJL39" s="82"/>
      <c r="SJP39" s="82"/>
      <c r="SJT39" s="82"/>
      <c r="SJX39" s="82"/>
      <c r="SKB39" s="82"/>
      <c r="SKF39" s="82"/>
      <c r="SKJ39" s="82"/>
      <c r="SKN39" s="82"/>
      <c r="SKR39" s="82"/>
      <c r="SKV39" s="82"/>
      <c r="SKZ39" s="82"/>
      <c r="SLD39" s="82"/>
      <c r="SLH39" s="82"/>
      <c r="SLL39" s="82"/>
      <c r="SLP39" s="82"/>
      <c r="SLT39" s="82"/>
      <c r="SLX39" s="82"/>
      <c r="SMB39" s="82"/>
      <c r="SMF39" s="82"/>
      <c r="SMJ39" s="82"/>
      <c r="SMN39" s="82"/>
      <c r="SMR39" s="82"/>
      <c r="SMV39" s="82"/>
      <c r="SMZ39" s="82"/>
      <c r="SND39" s="82"/>
      <c r="SNH39" s="82"/>
      <c r="SNL39" s="82"/>
      <c r="SNP39" s="82"/>
      <c r="SNT39" s="82"/>
      <c r="SNX39" s="82"/>
      <c r="SOB39" s="82"/>
      <c r="SOF39" s="82"/>
      <c r="SOJ39" s="82"/>
      <c r="SON39" s="82"/>
      <c r="SOR39" s="82"/>
      <c r="SOV39" s="82"/>
      <c r="SOZ39" s="82"/>
      <c r="SPD39" s="82"/>
      <c r="SPH39" s="82"/>
      <c r="SPL39" s="82"/>
      <c r="SPP39" s="82"/>
      <c r="SPT39" s="82"/>
      <c r="SPX39" s="82"/>
      <c r="SQB39" s="82"/>
      <c r="SQF39" s="82"/>
      <c r="SQJ39" s="82"/>
      <c r="SQN39" s="82"/>
      <c r="SQR39" s="82"/>
      <c r="SQV39" s="82"/>
      <c r="SQZ39" s="82"/>
      <c r="SRD39" s="82"/>
      <c r="SRH39" s="82"/>
      <c r="SRL39" s="82"/>
      <c r="SRP39" s="82"/>
      <c r="SRT39" s="82"/>
      <c r="SRX39" s="82"/>
      <c r="SSB39" s="82"/>
      <c r="SSF39" s="82"/>
      <c r="SSJ39" s="82"/>
      <c r="SSN39" s="82"/>
      <c r="SSR39" s="82"/>
      <c r="SSV39" s="82"/>
      <c r="SSZ39" s="82"/>
      <c r="STD39" s="82"/>
      <c r="STH39" s="82"/>
      <c r="STL39" s="82"/>
      <c r="STP39" s="82"/>
      <c r="STT39" s="82"/>
      <c r="STX39" s="82"/>
      <c r="SUB39" s="82"/>
      <c r="SUF39" s="82"/>
      <c r="SUJ39" s="82"/>
      <c r="SUN39" s="82"/>
      <c r="SUR39" s="82"/>
      <c r="SUV39" s="82"/>
      <c r="SUZ39" s="82"/>
      <c r="SVD39" s="82"/>
      <c r="SVH39" s="82"/>
      <c r="SVL39" s="82"/>
      <c r="SVP39" s="82"/>
      <c r="SVT39" s="82"/>
      <c r="SVX39" s="82"/>
      <c r="SWB39" s="82"/>
      <c r="SWF39" s="82"/>
      <c r="SWJ39" s="82"/>
      <c r="SWN39" s="82"/>
      <c r="SWR39" s="82"/>
      <c r="SWV39" s="82"/>
      <c r="SWZ39" s="82"/>
      <c r="SXD39" s="82"/>
      <c r="SXH39" s="82"/>
      <c r="SXL39" s="82"/>
      <c r="SXP39" s="82"/>
      <c r="SXT39" s="82"/>
      <c r="SXX39" s="82"/>
      <c r="SYB39" s="82"/>
      <c r="SYF39" s="82"/>
      <c r="SYJ39" s="82"/>
      <c r="SYN39" s="82"/>
      <c r="SYR39" s="82"/>
      <c r="SYV39" s="82"/>
      <c r="SYZ39" s="82"/>
      <c r="SZD39" s="82"/>
      <c r="SZH39" s="82"/>
      <c r="SZL39" s="82"/>
      <c r="SZP39" s="82"/>
      <c r="SZT39" s="82"/>
      <c r="SZX39" s="82"/>
      <c r="TAB39" s="82"/>
      <c r="TAF39" s="82"/>
      <c r="TAJ39" s="82"/>
      <c r="TAN39" s="82"/>
      <c r="TAR39" s="82"/>
      <c r="TAV39" s="82"/>
      <c r="TAZ39" s="82"/>
      <c r="TBD39" s="82"/>
      <c r="TBH39" s="82"/>
      <c r="TBL39" s="82"/>
      <c r="TBP39" s="82"/>
      <c r="TBT39" s="82"/>
      <c r="TBX39" s="82"/>
      <c r="TCB39" s="82"/>
      <c r="TCF39" s="82"/>
      <c r="TCJ39" s="82"/>
      <c r="TCN39" s="82"/>
      <c r="TCR39" s="82"/>
      <c r="TCV39" s="82"/>
      <c r="TCZ39" s="82"/>
      <c r="TDD39" s="82"/>
      <c r="TDH39" s="82"/>
      <c r="TDL39" s="82"/>
      <c r="TDP39" s="82"/>
      <c r="TDT39" s="82"/>
      <c r="TDX39" s="82"/>
      <c r="TEB39" s="82"/>
      <c r="TEF39" s="82"/>
      <c r="TEJ39" s="82"/>
      <c r="TEN39" s="82"/>
      <c r="TER39" s="82"/>
      <c r="TEV39" s="82"/>
      <c r="TEZ39" s="82"/>
      <c r="TFD39" s="82"/>
      <c r="TFH39" s="82"/>
      <c r="TFL39" s="82"/>
      <c r="TFP39" s="82"/>
      <c r="TFT39" s="82"/>
      <c r="TFX39" s="82"/>
      <c r="TGB39" s="82"/>
      <c r="TGF39" s="82"/>
      <c r="TGJ39" s="82"/>
      <c r="TGN39" s="82"/>
      <c r="TGR39" s="82"/>
      <c r="TGV39" s="82"/>
      <c r="TGZ39" s="82"/>
      <c r="THD39" s="82"/>
      <c r="THH39" s="82"/>
      <c r="THL39" s="82"/>
      <c r="THP39" s="82"/>
      <c r="THT39" s="82"/>
      <c r="THX39" s="82"/>
      <c r="TIB39" s="82"/>
      <c r="TIF39" s="82"/>
      <c r="TIJ39" s="82"/>
      <c r="TIN39" s="82"/>
      <c r="TIR39" s="82"/>
      <c r="TIV39" s="82"/>
      <c r="TIZ39" s="82"/>
      <c r="TJD39" s="82"/>
      <c r="TJH39" s="82"/>
      <c r="TJL39" s="82"/>
      <c r="TJP39" s="82"/>
      <c r="TJT39" s="82"/>
      <c r="TJX39" s="82"/>
      <c r="TKB39" s="82"/>
      <c r="TKF39" s="82"/>
      <c r="TKJ39" s="82"/>
      <c r="TKN39" s="82"/>
      <c r="TKR39" s="82"/>
      <c r="TKV39" s="82"/>
      <c r="TKZ39" s="82"/>
      <c r="TLD39" s="82"/>
      <c r="TLH39" s="82"/>
      <c r="TLL39" s="82"/>
      <c r="TLP39" s="82"/>
      <c r="TLT39" s="82"/>
      <c r="TLX39" s="82"/>
      <c r="TMB39" s="82"/>
      <c r="TMF39" s="82"/>
      <c r="TMJ39" s="82"/>
      <c r="TMN39" s="82"/>
      <c r="TMR39" s="82"/>
      <c r="TMV39" s="82"/>
      <c r="TMZ39" s="82"/>
      <c r="TND39" s="82"/>
      <c r="TNH39" s="82"/>
      <c r="TNL39" s="82"/>
      <c r="TNP39" s="82"/>
      <c r="TNT39" s="82"/>
      <c r="TNX39" s="82"/>
      <c r="TOB39" s="82"/>
      <c r="TOF39" s="82"/>
      <c r="TOJ39" s="82"/>
      <c r="TON39" s="82"/>
      <c r="TOR39" s="82"/>
      <c r="TOV39" s="82"/>
      <c r="TOZ39" s="82"/>
      <c r="TPD39" s="82"/>
      <c r="TPH39" s="82"/>
      <c r="TPL39" s="82"/>
      <c r="TPP39" s="82"/>
      <c r="TPT39" s="82"/>
      <c r="TPX39" s="82"/>
      <c r="TQB39" s="82"/>
      <c r="TQF39" s="82"/>
      <c r="TQJ39" s="82"/>
      <c r="TQN39" s="82"/>
      <c r="TQR39" s="82"/>
      <c r="TQV39" s="82"/>
      <c r="TQZ39" s="82"/>
      <c r="TRD39" s="82"/>
      <c r="TRH39" s="82"/>
      <c r="TRL39" s="82"/>
      <c r="TRP39" s="82"/>
      <c r="TRT39" s="82"/>
      <c r="TRX39" s="82"/>
      <c r="TSB39" s="82"/>
      <c r="TSF39" s="82"/>
      <c r="TSJ39" s="82"/>
      <c r="TSN39" s="82"/>
      <c r="TSR39" s="82"/>
      <c r="TSV39" s="82"/>
      <c r="TSZ39" s="82"/>
      <c r="TTD39" s="82"/>
      <c r="TTH39" s="82"/>
      <c r="TTL39" s="82"/>
      <c r="TTP39" s="82"/>
      <c r="TTT39" s="82"/>
      <c r="TTX39" s="82"/>
      <c r="TUB39" s="82"/>
      <c r="TUF39" s="82"/>
      <c r="TUJ39" s="82"/>
      <c r="TUN39" s="82"/>
      <c r="TUR39" s="82"/>
      <c r="TUV39" s="82"/>
      <c r="TUZ39" s="82"/>
      <c r="TVD39" s="82"/>
      <c r="TVH39" s="82"/>
      <c r="TVL39" s="82"/>
      <c r="TVP39" s="82"/>
      <c r="TVT39" s="82"/>
      <c r="TVX39" s="82"/>
      <c r="TWB39" s="82"/>
      <c r="TWF39" s="82"/>
      <c r="TWJ39" s="82"/>
      <c r="TWN39" s="82"/>
      <c r="TWR39" s="82"/>
      <c r="TWV39" s="82"/>
      <c r="TWZ39" s="82"/>
      <c r="TXD39" s="82"/>
      <c r="TXH39" s="82"/>
      <c r="TXL39" s="82"/>
      <c r="TXP39" s="82"/>
      <c r="TXT39" s="82"/>
      <c r="TXX39" s="82"/>
      <c r="TYB39" s="82"/>
      <c r="TYF39" s="82"/>
      <c r="TYJ39" s="82"/>
      <c r="TYN39" s="82"/>
      <c r="TYR39" s="82"/>
      <c r="TYV39" s="82"/>
      <c r="TYZ39" s="82"/>
      <c r="TZD39" s="82"/>
      <c r="TZH39" s="82"/>
      <c r="TZL39" s="82"/>
      <c r="TZP39" s="82"/>
      <c r="TZT39" s="82"/>
      <c r="TZX39" s="82"/>
      <c r="UAB39" s="82"/>
      <c r="UAF39" s="82"/>
      <c r="UAJ39" s="82"/>
      <c r="UAN39" s="82"/>
      <c r="UAR39" s="82"/>
      <c r="UAV39" s="82"/>
      <c r="UAZ39" s="82"/>
      <c r="UBD39" s="82"/>
      <c r="UBH39" s="82"/>
      <c r="UBL39" s="82"/>
      <c r="UBP39" s="82"/>
      <c r="UBT39" s="82"/>
      <c r="UBX39" s="82"/>
      <c r="UCB39" s="82"/>
      <c r="UCF39" s="82"/>
      <c r="UCJ39" s="82"/>
      <c r="UCN39" s="82"/>
      <c r="UCR39" s="82"/>
      <c r="UCV39" s="82"/>
      <c r="UCZ39" s="82"/>
      <c r="UDD39" s="82"/>
      <c r="UDH39" s="82"/>
      <c r="UDL39" s="82"/>
      <c r="UDP39" s="82"/>
      <c r="UDT39" s="82"/>
      <c r="UDX39" s="82"/>
      <c r="UEB39" s="82"/>
      <c r="UEF39" s="82"/>
      <c r="UEJ39" s="82"/>
      <c r="UEN39" s="82"/>
      <c r="UER39" s="82"/>
      <c r="UEV39" s="82"/>
      <c r="UEZ39" s="82"/>
      <c r="UFD39" s="82"/>
      <c r="UFH39" s="82"/>
      <c r="UFL39" s="82"/>
      <c r="UFP39" s="82"/>
      <c r="UFT39" s="82"/>
      <c r="UFX39" s="82"/>
      <c r="UGB39" s="82"/>
      <c r="UGF39" s="82"/>
      <c r="UGJ39" s="82"/>
      <c r="UGN39" s="82"/>
      <c r="UGR39" s="82"/>
      <c r="UGV39" s="82"/>
      <c r="UGZ39" s="82"/>
      <c r="UHD39" s="82"/>
      <c r="UHH39" s="82"/>
      <c r="UHL39" s="82"/>
      <c r="UHP39" s="82"/>
      <c r="UHT39" s="82"/>
      <c r="UHX39" s="82"/>
      <c r="UIB39" s="82"/>
      <c r="UIF39" s="82"/>
      <c r="UIJ39" s="82"/>
      <c r="UIN39" s="82"/>
      <c r="UIR39" s="82"/>
      <c r="UIV39" s="82"/>
      <c r="UIZ39" s="82"/>
      <c r="UJD39" s="82"/>
      <c r="UJH39" s="82"/>
      <c r="UJL39" s="82"/>
      <c r="UJP39" s="82"/>
      <c r="UJT39" s="82"/>
      <c r="UJX39" s="82"/>
      <c r="UKB39" s="82"/>
      <c r="UKF39" s="82"/>
      <c r="UKJ39" s="82"/>
      <c r="UKN39" s="82"/>
      <c r="UKR39" s="82"/>
      <c r="UKV39" s="82"/>
      <c r="UKZ39" s="82"/>
      <c r="ULD39" s="82"/>
      <c r="ULH39" s="82"/>
      <c r="ULL39" s="82"/>
      <c r="ULP39" s="82"/>
      <c r="ULT39" s="82"/>
      <c r="ULX39" s="82"/>
      <c r="UMB39" s="82"/>
      <c r="UMF39" s="82"/>
      <c r="UMJ39" s="82"/>
      <c r="UMN39" s="82"/>
      <c r="UMR39" s="82"/>
      <c r="UMV39" s="82"/>
      <c r="UMZ39" s="82"/>
      <c r="UND39" s="82"/>
      <c r="UNH39" s="82"/>
      <c r="UNL39" s="82"/>
      <c r="UNP39" s="82"/>
      <c r="UNT39" s="82"/>
      <c r="UNX39" s="82"/>
      <c r="UOB39" s="82"/>
      <c r="UOF39" s="82"/>
      <c r="UOJ39" s="82"/>
      <c r="UON39" s="82"/>
      <c r="UOR39" s="82"/>
      <c r="UOV39" s="82"/>
      <c r="UOZ39" s="82"/>
      <c r="UPD39" s="82"/>
      <c r="UPH39" s="82"/>
      <c r="UPL39" s="82"/>
      <c r="UPP39" s="82"/>
      <c r="UPT39" s="82"/>
      <c r="UPX39" s="82"/>
      <c r="UQB39" s="82"/>
      <c r="UQF39" s="82"/>
      <c r="UQJ39" s="82"/>
      <c r="UQN39" s="82"/>
      <c r="UQR39" s="82"/>
      <c r="UQV39" s="82"/>
      <c r="UQZ39" s="82"/>
      <c r="URD39" s="82"/>
      <c r="URH39" s="82"/>
      <c r="URL39" s="82"/>
      <c r="URP39" s="82"/>
      <c r="URT39" s="82"/>
      <c r="URX39" s="82"/>
      <c r="USB39" s="82"/>
      <c r="USF39" s="82"/>
      <c r="USJ39" s="82"/>
      <c r="USN39" s="82"/>
      <c r="USR39" s="82"/>
      <c r="USV39" s="82"/>
      <c r="USZ39" s="82"/>
      <c r="UTD39" s="82"/>
      <c r="UTH39" s="82"/>
      <c r="UTL39" s="82"/>
      <c r="UTP39" s="82"/>
      <c r="UTT39" s="82"/>
      <c r="UTX39" s="82"/>
      <c r="UUB39" s="82"/>
      <c r="UUF39" s="82"/>
      <c r="UUJ39" s="82"/>
      <c r="UUN39" s="82"/>
      <c r="UUR39" s="82"/>
      <c r="UUV39" s="82"/>
      <c r="UUZ39" s="82"/>
      <c r="UVD39" s="82"/>
      <c r="UVH39" s="82"/>
      <c r="UVL39" s="82"/>
      <c r="UVP39" s="82"/>
      <c r="UVT39" s="82"/>
      <c r="UVX39" s="82"/>
      <c r="UWB39" s="82"/>
      <c r="UWF39" s="82"/>
      <c r="UWJ39" s="82"/>
      <c r="UWN39" s="82"/>
      <c r="UWR39" s="82"/>
      <c r="UWV39" s="82"/>
      <c r="UWZ39" s="82"/>
      <c r="UXD39" s="82"/>
      <c r="UXH39" s="82"/>
      <c r="UXL39" s="82"/>
      <c r="UXP39" s="82"/>
      <c r="UXT39" s="82"/>
      <c r="UXX39" s="82"/>
      <c r="UYB39" s="82"/>
      <c r="UYF39" s="82"/>
      <c r="UYJ39" s="82"/>
      <c r="UYN39" s="82"/>
      <c r="UYR39" s="82"/>
      <c r="UYV39" s="82"/>
      <c r="UYZ39" s="82"/>
      <c r="UZD39" s="82"/>
      <c r="UZH39" s="82"/>
      <c r="UZL39" s="82"/>
      <c r="UZP39" s="82"/>
      <c r="UZT39" s="82"/>
      <c r="UZX39" s="82"/>
      <c r="VAB39" s="82"/>
      <c r="VAF39" s="82"/>
      <c r="VAJ39" s="82"/>
      <c r="VAN39" s="82"/>
      <c r="VAR39" s="82"/>
      <c r="VAV39" s="82"/>
      <c r="VAZ39" s="82"/>
      <c r="VBD39" s="82"/>
      <c r="VBH39" s="82"/>
      <c r="VBL39" s="82"/>
      <c r="VBP39" s="82"/>
      <c r="VBT39" s="82"/>
      <c r="VBX39" s="82"/>
      <c r="VCB39" s="82"/>
      <c r="VCF39" s="82"/>
      <c r="VCJ39" s="82"/>
      <c r="VCN39" s="82"/>
      <c r="VCR39" s="82"/>
      <c r="VCV39" s="82"/>
      <c r="VCZ39" s="82"/>
      <c r="VDD39" s="82"/>
      <c r="VDH39" s="82"/>
      <c r="VDL39" s="82"/>
      <c r="VDP39" s="82"/>
      <c r="VDT39" s="82"/>
      <c r="VDX39" s="82"/>
      <c r="VEB39" s="82"/>
      <c r="VEF39" s="82"/>
      <c r="VEJ39" s="82"/>
      <c r="VEN39" s="82"/>
      <c r="VER39" s="82"/>
      <c r="VEV39" s="82"/>
      <c r="VEZ39" s="82"/>
      <c r="VFD39" s="82"/>
      <c r="VFH39" s="82"/>
      <c r="VFL39" s="82"/>
      <c r="VFP39" s="82"/>
      <c r="VFT39" s="82"/>
      <c r="VFX39" s="82"/>
      <c r="VGB39" s="82"/>
      <c r="VGF39" s="82"/>
      <c r="VGJ39" s="82"/>
      <c r="VGN39" s="82"/>
      <c r="VGR39" s="82"/>
      <c r="VGV39" s="82"/>
      <c r="VGZ39" s="82"/>
      <c r="VHD39" s="82"/>
      <c r="VHH39" s="82"/>
      <c r="VHL39" s="82"/>
      <c r="VHP39" s="82"/>
      <c r="VHT39" s="82"/>
      <c r="VHX39" s="82"/>
      <c r="VIB39" s="82"/>
      <c r="VIF39" s="82"/>
      <c r="VIJ39" s="82"/>
      <c r="VIN39" s="82"/>
      <c r="VIR39" s="82"/>
      <c r="VIV39" s="82"/>
      <c r="VIZ39" s="82"/>
      <c r="VJD39" s="82"/>
      <c r="VJH39" s="82"/>
      <c r="VJL39" s="82"/>
      <c r="VJP39" s="82"/>
      <c r="VJT39" s="82"/>
      <c r="VJX39" s="82"/>
      <c r="VKB39" s="82"/>
      <c r="VKF39" s="82"/>
      <c r="VKJ39" s="82"/>
      <c r="VKN39" s="82"/>
      <c r="VKR39" s="82"/>
      <c r="VKV39" s="82"/>
      <c r="VKZ39" s="82"/>
      <c r="VLD39" s="82"/>
      <c r="VLH39" s="82"/>
      <c r="VLL39" s="82"/>
      <c r="VLP39" s="82"/>
      <c r="VLT39" s="82"/>
      <c r="VLX39" s="82"/>
      <c r="VMB39" s="82"/>
      <c r="VMF39" s="82"/>
      <c r="VMJ39" s="82"/>
      <c r="VMN39" s="82"/>
      <c r="VMR39" s="82"/>
      <c r="VMV39" s="82"/>
      <c r="VMZ39" s="82"/>
      <c r="VND39" s="82"/>
      <c r="VNH39" s="82"/>
      <c r="VNL39" s="82"/>
      <c r="VNP39" s="82"/>
      <c r="VNT39" s="82"/>
      <c r="VNX39" s="82"/>
      <c r="VOB39" s="82"/>
      <c r="VOF39" s="82"/>
      <c r="VOJ39" s="82"/>
      <c r="VON39" s="82"/>
      <c r="VOR39" s="82"/>
      <c r="VOV39" s="82"/>
      <c r="VOZ39" s="82"/>
      <c r="VPD39" s="82"/>
      <c r="VPH39" s="82"/>
      <c r="VPL39" s="82"/>
      <c r="VPP39" s="82"/>
      <c r="VPT39" s="82"/>
      <c r="VPX39" s="82"/>
      <c r="VQB39" s="82"/>
      <c r="VQF39" s="82"/>
      <c r="VQJ39" s="82"/>
      <c r="VQN39" s="82"/>
      <c r="VQR39" s="82"/>
      <c r="VQV39" s="82"/>
      <c r="VQZ39" s="82"/>
      <c r="VRD39" s="82"/>
      <c r="VRH39" s="82"/>
      <c r="VRL39" s="82"/>
      <c r="VRP39" s="82"/>
      <c r="VRT39" s="82"/>
      <c r="VRX39" s="82"/>
      <c r="VSB39" s="82"/>
      <c r="VSF39" s="82"/>
      <c r="VSJ39" s="82"/>
      <c r="VSN39" s="82"/>
      <c r="VSR39" s="82"/>
      <c r="VSV39" s="82"/>
      <c r="VSZ39" s="82"/>
      <c r="VTD39" s="82"/>
      <c r="VTH39" s="82"/>
      <c r="VTL39" s="82"/>
      <c r="VTP39" s="82"/>
      <c r="VTT39" s="82"/>
      <c r="VTX39" s="82"/>
      <c r="VUB39" s="82"/>
      <c r="VUF39" s="82"/>
      <c r="VUJ39" s="82"/>
      <c r="VUN39" s="82"/>
      <c r="VUR39" s="82"/>
      <c r="VUV39" s="82"/>
      <c r="VUZ39" s="82"/>
      <c r="VVD39" s="82"/>
      <c r="VVH39" s="82"/>
      <c r="VVL39" s="82"/>
      <c r="VVP39" s="82"/>
      <c r="VVT39" s="82"/>
      <c r="VVX39" s="82"/>
      <c r="VWB39" s="82"/>
      <c r="VWF39" s="82"/>
      <c r="VWJ39" s="82"/>
      <c r="VWN39" s="82"/>
      <c r="VWR39" s="82"/>
      <c r="VWV39" s="82"/>
      <c r="VWZ39" s="82"/>
      <c r="VXD39" s="82"/>
      <c r="VXH39" s="82"/>
      <c r="VXL39" s="82"/>
      <c r="VXP39" s="82"/>
      <c r="VXT39" s="82"/>
      <c r="VXX39" s="82"/>
      <c r="VYB39" s="82"/>
      <c r="VYF39" s="82"/>
      <c r="VYJ39" s="82"/>
      <c r="VYN39" s="82"/>
      <c r="VYR39" s="82"/>
      <c r="VYV39" s="82"/>
      <c r="VYZ39" s="82"/>
      <c r="VZD39" s="82"/>
      <c r="VZH39" s="82"/>
      <c r="VZL39" s="82"/>
      <c r="VZP39" s="82"/>
      <c r="VZT39" s="82"/>
      <c r="VZX39" s="82"/>
      <c r="WAB39" s="82"/>
      <c r="WAF39" s="82"/>
      <c r="WAJ39" s="82"/>
      <c r="WAN39" s="82"/>
      <c r="WAR39" s="82"/>
      <c r="WAV39" s="82"/>
      <c r="WAZ39" s="82"/>
      <c r="WBD39" s="82"/>
      <c r="WBH39" s="82"/>
      <c r="WBL39" s="82"/>
      <c r="WBP39" s="82"/>
      <c r="WBT39" s="82"/>
      <c r="WBX39" s="82"/>
      <c r="WCB39" s="82"/>
      <c r="WCF39" s="82"/>
      <c r="WCJ39" s="82"/>
      <c r="WCN39" s="82"/>
      <c r="WCR39" s="82"/>
      <c r="WCV39" s="82"/>
      <c r="WCZ39" s="82"/>
      <c r="WDD39" s="82"/>
      <c r="WDH39" s="82"/>
      <c r="WDL39" s="82"/>
      <c r="WDP39" s="82"/>
      <c r="WDT39" s="82"/>
      <c r="WDX39" s="82"/>
      <c r="WEB39" s="82"/>
      <c r="WEF39" s="82"/>
      <c r="WEJ39" s="82"/>
      <c r="WEN39" s="82"/>
      <c r="WER39" s="82"/>
      <c r="WEV39" s="82"/>
      <c r="WEZ39" s="82"/>
      <c r="WFD39" s="82"/>
      <c r="WFH39" s="82"/>
      <c r="WFL39" s="82"/>
      <c r="WFP39" s="82"/>
      <c r="WFT39" s="82"/>
      <c r="WFX39" s="82"/>
      <c r="WGB39" s="82"/>
      <c r="WGF39" s="82"/>
      <c r="WGJ39" s="82"/>
      <c r="WGN39" s="82"/>
      <c r="WGR39" s="82"/>
      <c r="WGV39" s="82"/>
      <c r="WGZ39" s="82"/>
      <c r="WHD39" s="82"/>
      <c r="WHH39" s="82"/>
      <c r="WHL39" s="82"/>
      <c r="WHP39" s="82"/>
      <c r="WHT39" s="82"/>
      <c r="WHX39" s="82"/>
      <c r="WIB39" s="82"/>
      <c r="WIF39" s="82"/>
      <c r="WIJ39" s="82"/>
      <c r="WIN39" s="82"/>
      <c r="WIR39" s="82"/>
      <c r="WIV39" s="82"/>
      <c r="WIZ39" s="82"/>
      <c r="WJD39" s="82"/>
      <c r="WJH39" s="82"/>
      <c r="WJL39" s="82"/>
      <c r="WJP39" s="82"/>
      <c r="WJT39" s="82"/>
      <c r="WJX39" s="82"/>
      <c r="WKB39" s="82"/>
      <c r="WKF39" s="82"/>
      <c r="WKJ39" s="82"/>
      <c r="WKN39" s="82"/>
      <c r="WKR39" s="82"/>
      <c r="WKV39" s="82"/>
      <c r="WKZ39" s="82"/>
      <c r="WLD39" s="82"/>
      <c r="WLH39" s="82"/>
      <c r="WLL39" s="82"/>
      <c r="WLP39" s="82"/>
      <c r="WLT39" s="82"/>
      <c r="WLX39" s="82"/>
      <c r="WMB39" s="82"/>
      <c r="WMF39" s="82"/>
      <c r="WMJ39" s="82"/>
      <c r="WMN39" s="82"/>
      <c r="WMR39" s="82"/>
      <c r="WMV39" s="82"/>
      <c r="WMZ39" s="82"/>
      <c r="WND39" s="82"/>
      <c r="WNH39" s="82"/>
      <c r="WNL39" s="82"/>
      <c r="WNP39" s="82"/>
      <c r="WNT39" s="82"/>
      <c r="WNX39" s="82"/>
      <c r="WOB39" s="82"/>
      <c r="WOF39" s="82"/>
      <c r="WOJ39" s="82"/>
      <c r="WON39" s="82"/>
      <c r="WOR39" s="82"/>
      <c r="WOV39" s="82"/>
      <c r="WOZ39" s="82"/>
      <c r="WPD39" s="82"/>
      <c r="WPH39" s="82"/>
      <c r="WPL39" s="82"/>
      <c r="WPP39" s="82"/>
      <c r="WPT39" s="82"/>
      <c r="WPX39" s="82"/>
      <c r="WQB39" s="82"/>
      <c r="WQF39" s="82"/>
      <c r="WQJ39" s="82"/>
      <c r="WQN39" s="82"/>
      <c r="WQR39" s="82"/>
      <c r="WQV39" s="82"/>
      <c r="WQZ39" s="82"/>
      <c r="WRD39" s="82"/>
      <c r="WRH39" s="82"/>
      <c r="WRL39" s="82"/>
      <c r="WRP39" s="82"/>
      <c r="WRT39" s="82"/>
      <c r="WRX39" s="82"/>
      <c r="WSB39" s="82"/>
      <c r="WSF39" s="82"/>
      <c r="WSJ39" s="82"/>
      <c r="WSN39" s="82"/>
      <c r="WSR39" s="82"/>
      <c r="WSV39" s="82"/>
      <c r="WSZ39" s="82"/>
      <c r="WTD39" s="82"/>
      <c r="WTH39" s="82"/>
      <c r="WTL39" s="82"/>
      <c r="WTP39" s="82"/>
      <c r="WTT39" s="82"/>
      <c r="WTX39" s="82"/>
      <c r="WUB39" s="82"/>
      <c r="WUF39" s="82"/>
      <c r="WUJ39" s="82"/>
      <c r="WUN39" s="82"/>
      <c r="WUR39" s="82"/>
      <c r="WUV39" s="82"/>
      <c r="WUZ39" s="82"/>
      <c r="WVD39" s="82"/>
      <c r="WVH39" s="82"/>
      <c r="WVL39" s="82"/>
      <c r="WVP39" s="82"/>
      <c r="WVT39" s="82"/>
      <c r="WVX39" s="82"/>
      <c r="WWB39" s="82"/>
      <c r="WWF39" s="82"/>
      <c r="WWJ39" s="82"/>
      <c r="WWN39" s="82"/>
      <c r="WWR39" s="82"/>
      <c r="WWV39" s="82"/>
      <c r="WWZ39" s="82"/>
      <c r="WXD39" s="82"/>
      <c r="WXH39" s="82"/>
      <c r="WXL39" s="82"/>
      <c r="WXP39" s="82"/>
      <c r="WXT39" s="82"/>
      <c r="WXX39" s="82"/>
      <c r="WYB39" s="82"/>
      <c r="WYF39" s="82"/>
      <c r="WYJ39" s="82"/>
      <c r="WYN39" s="82"/>
      <c r="WYR39" s="82"/>
      <c r="WYV39" s="82"/>
      <c r="WYZ39" s="82"/>
      <c r="WZD39" s="82"/>
      <c r="WZH39" s="82"/>
      <c r="WZL39" s="82"/>
      <c r="WZP39" s="82"/>
      <c r="WZT39" s="82"/>
      <c r="WZX39" s="82"/>
      <c r="XAB39" s="82"/>
      <c r="XAF39" s="82"/>
      <c r="XAJ39" s="82"/>
      <c r="XAN39" s="82"/>
      <c r="XAR39" s="82"/>
      <c r="XAV39" s="82"/>
      <c r="XAZ39" s="82"/>
      <c r="XBD39" s="82"/>
      <c r="XBH39" s="82"/>
      <c r="XBL39" s="82"/>
      <c r="XBP39" s="82"/>
      <c r="XBT39" s="82"/>
      <c r="XBX39" s="82"/>
      <c r="XCB39" s="82"/>
      <c r="XCF39" s="82"/>
      <c r="XCJ39" s="82"/>
      <c r="XCN39" s="82"/>
      <c r="XCR39" s="82"/>
      <c r="XCV39" s="82"/>
      <c r="XCZ39" s="82"/>
      <c r="XDD39" s="82"/>
      <c r="XDH39" s="82"/>
      <c r="XDL39" s="82"/>
      <c r="XDP39" s="82"/>
      <c r="XDT39" s="82"/>
      <c r="XDX39" s="82"/>
      <c r="XEB39" s="82"/>
      <c r="XEF39" s="82"/>
    </row>
    <row r="40" spans="1:1024 1028:2048 2052:3072 3076:4096 4100:5120 5124:6144 6148:7168 7172:8192 8196:9216 9220:10240 10244:11264 11268:12288 12292:13312 13316:14336 14340:15360 15364:16360" ht="15.75" x14ac:dyDescent="0.25">
      <c r="D40" s="101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100">
        <f>+Q39-AZ39</f>
        <v>116847089.20190081</v>
      </c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100">
        <f>+AD39-BM39</f>
        <v>327359240.22330749</v>
      </c>
      <c r="AE40" s="100">
        <f t="shared" ref="AE40:AJ40" si="109">+AE39-AD39</f>
        <v>6698532.6792725921</v>
      </c>
      <c r="AF40" s="100">
        <f t="shared" si="109"/>
        <v>6354361.0937562585</v>
      </c>
      <c r="AG40" s="100">
        <f t="shared" si="109"/>
        <v>6104849.7960719466</v>
      </c>
      <c r="AH40" s="100" t="e">
        <f t="shared" si="109"/>
        <v>#DIV/0!</v>
      </c>
      <c r="AI40" s="100" t="e">
        <f t="shared" si="109"/>
        <v>#DIV/0!</v>
      </c>
      <c r="AJ40" s="100" t="e">
        <f t="shared" si="109"/>
        <v>#DIV/0!</v>
      </c>
      <c r="AK40" s="100" t="e">
        <f t="shared" ref="AK40" si="110">+AK39-AJ39</f>
        <v>#DIV/0!</v>
      </c>
      <c r="AL40" s="100" t="e">
        <f t="shared" ref="AL40" si="111">+AL39-AK39</f>
        <v>#DIV/0!</v>
      </c>
      <c r="AM40" s="100" t="e">
        <f t="shared" ref="AM40" si="112">+AM39-AL39</f>
        <v>#DIV/0!</v>
      </c>
      <c r="AN40" s="14"/>
      <c r="AZ40" s="104"/>
    </row>
    <row r="41" spans="1:1024 1028:2048 2052:3072 3076:4096 4100:5120 5124:6144 6148:7168 7172:8192 8196:9216 9220:10240 10244:11264 11268:12288 12292:13312 13316:14336 14340:15360 15364:16360" s="78" customFormat="1" x14ac:dyDescent="0.2">
      <c r="A41" s="77"/>
      <c r="D41" s="102"/>
      <c r="E41" s="103"/>
      <c r="F41" s="103"/>
      <c r="G41" s="103"/>
      <c r="H41" s="82"/>
      <c r="I41" s="82"/>
      <c r="J41" s="82"/>
      <c r="K41" s="82"/>
      <c r="L41" s="82"/>
      <c r="M41" s="82"/>
      <c r="N41" s="82"/>
      <c r="O41" s="82"/>
      <c r="P41" s="82"/>
      <c r="Q41" s="134"/>
      <c r="R41" s="103"/>
      <c r="S41" s="103"/>
      <c r="T41" s="103"/>
      <c r="U41" s="82"/>
      <c r="V41" s="82"/>
      <c r="W41" s="82"/>
      <c r="X41" s="82"/>
      <c r="Y41" s="82"/>
      <c r="Z41" s="82"/>
      <c r="AA41" s="82"/>
      <c r="AB41" s="82"/>
      <c r="AC41" s="82"/>
      <c r="AD41" s="134"/>
      <c r="AE41" s="82"/>
      <c r="AF41" s="82"/>
      <c r="AG41" s="82"/>
      <c r="AH41" s="82"/>
      <c r="AI41" s="82"/>
      <c r="AJ41" s="82"/>
      <c r="AK41" s="82"/>
      <c r="AL41" s="82"/>
      <c r="AM41" s="82"/>
      <c r="AY41" s="79"/>
      <c r="AZ41" s="134"/>
    </row>
    <row r="42" spans="1:1024 1028:2048 2052:3072 3076:4096 4100:5120 5124:6144 6148:7168 7172:8192 8196:9216 9220:10240 10244:11264 11268:12288 12292:13312 13316:14336 14340:15360 15364:16360" s="78" customFormat="1" x14ac:dyDescent="0.2">
      <c r="A42" s="77" t="s">
        <v>438</v>
      </c>
      <c r="D42" s="102"/>
      <c r="E42" s="103"/>
      <c r="F42" s="103"/>
      <c r="G42" s="103"/>
      <c r="H42" s="82"/>
      <c r="I42" s="82"/>
      <c r="J42" s="82"/>
      <c r="K42" s="82"/>
      <c r="L42" s="82"/>
      <c r="M42" s="82"/>
      <c r="N42" s="82"/>
      <c r="O42" s="82"/>
      <c r="P42" s="82"/>
      <c r="Q42" s="134"/>
      <c r="R42" s="103"/>
      <c r="S42" s="103"/>
      <c r="T42" s="103"/>
      <c r="U42" s="82"/>
      <c r="V42" s="82"/>
      <c r="W42" s="82"/>
      <c r="X42" s="82"/>
      <c r="Y42" s="82"/>
      <c r="Z42" s="82"/>
      <c r="AA42" s="82"/>
      <c r="AB42" s="82"/>
      <c r="AC42" s="82"/>
      <c r="AD42" s="134"/>
      <c r="AE42" s="82"/>
      <c r="AF42" s="82"/>
      <c r="AG42" s="82"/>
      <c r="AH42" s="82"/>
      <c r="AI42" s="82"/>
      <c r="AJ42" s="82"/>
      <c r="AK42" s="82"/>
      <c r="AL42" s="82"/>
      <c r="AM42" s="82"/>
      <c r="AY42" s="79"/>
      <c r="AZ42" s="134"/>
    </row>
    <row r="43" spans="1:1024 1028:2048 2052:3072 3076:4096 4100:5120 5124:6144 6148:7168 7172:8192 8196:9216 9220:10240 10244:11264 11268:12288 12292:13312 13316:14336 14340:15360 15364:16360" s="78" customFormat="1" x14ac:dyDescent="0.2">
      <c r="B43" s="78" t="s">
        <v>10</v>
      </c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104">
        <f t="shared" ref="Q43:Q48" si="113">SUM(E43:P43)</f>
        <v>0</v>
      </c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104">
        <f t="shared" ref="AD43:AD48" si="114">SUM(R43:AC43)</f>
        <v>0</v>
      </c>
      <c r="AE43" s="95"/>
      <c r="AF43" s="95"/>
      <c r="AG43" s="95"/>
      <c r="AH43" s="95"/>
      <c r="AI43" s="95"/>
      <c r="AJ43" s="95"/>
      <c r="AK43" s="95"/>
      <c r="AL43" s="95"/>
      <c r="AM43" s="95"/>
      <c r="AY43" s="79"/>
      <c r="AZ43" s="104"/>
    </row>
    <row r="44" spans="1:1024 1028:2048 2052:3072 3076:4096 4100:5120 5124:6144 6148:7168 7172:8192 8196:9216 9220:10240 10244:11264 11268:12288 12292:13312 13316:14336 14340:15360 15364:16360" s="78" customFormat="1" x14ac:dyDescent="0.2">
      <c r="B44" s="78" t="s">
        <v>14</v>
      </c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104">
        <f t="shared" si="113"/>
        <v>0</v>
      </c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104">
        <f t="shared" si="114"/>
        <v>0</v>
      </c>
      <c r="AE44" s="95"/>
      <c r="AF44" s="95"/>
      <c r="AG44" s="95"/>
      <c r="AH44" s="95"/>
      <c r="AI44" s="95"/>
      <c r="AJ44" s="95"/>
      <c r="AK44" s="95"/>
      <c r="AL44" s="95"/>
      <c r="AM44" s="95"/>
      <c r="AY44" s="79"/>
      <c r="AZ44" s="104"/>
    </row>
    <row r="45" spans="1:1024 1028:2048 2052:3072 3076:4096 4100:5120 5124:6144 6148:7168 7172:8192 8196:9216 9220:10240 10244:11264 11268:12288 12292:13312 13316:14336 14340:15360 15364:16360" s="78" customFormat="1" x14ac:dyDescent="0.2">
      <c r="B45" s="78" t="s">
        <v>15</v>
      </c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104">
        <f t="shared" si="113"/>
        <v>0</v>
      </c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104">
        <f t="shared" si="114"/>
        <v>0</v>
      </c>
      <c r="AE45" s="95"/>
      <c r="AF45" s="95"/>
      <c r="AG45" s="95"/>
      <c r="AH45" s="95"/>
      <c r="AI45" s="95"/>
      <c r="AJ45" s="95"/>
      <c r="AK45" s="95"/>
      <c r="AL45" s="95"/>
      <c r="AM45" s="95"/>
      <c r="AY45" s="79"/>
      <c r="AZ45" s="104"/>
    </row>
    <row r="46" spans="1:1024 1028:2048 2052:3072 3076:4096 4100:5120 5124:6144 6148:7168 7172:8192 8196:9216 9220:10240 10244:11264 11268:12288 12292:13312 13316:14336 14340:15360 15364:16360" s="78" customFormat="1" x14ac:dyDescent="0.2">
      <c r="B46" s="78" t="s">
        <v>405</v>
      </c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104">
        <f t="shared" si="113"/>
        <v>0</v>
      </c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104">
        <f t="shared" si="114"/>
        <v>0</v>
      </c>
      <c r="AE46" s="95"/>
      <c r="AF46" s="95"/>
      <c r="AG46" s="95"/>
      <c r="AH46" s="95"/>
      <c r="AI46" s="95"/>
      <c r="AJ46" s="95"/>
      <c r="AK46" s="95"/>
      <c r="AL46" s="95"/>
      <c r="AM46" s="95"/>
      <c r="AY46" s="79"/>
      <c r="AZ46" s="104"/>
    </row>
    <row r="47" spans="1:1024 1028:2048 2052:3072 3076:4096 4100:5120 5124:6144 6148:7168 7172:8192 8196:9216 9220:10240 10244:11264 11268:12288 12292:13312 13316:14336 14340:15360 15364:16360" s="78" customFormat="1" x14ac:dyDescent="0.2">
      <c r="B47" s="78" t="s">
        <v>4</v>
      </c>
      <c r="D47" s="95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137">
        <f t="shared" si="113"/>
        <v>0</v>
      </c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137">
        <f t="shared" si="114"/>
        <v>0</v>
      </c>
      <c r="AE47" s="97"/>
      <c r="AF47" s="97"/>
      <c r="AG47" s="97"/>
      <c r="AH47" s="97"/>
      <c r="AI47" s="97"/>
      <c r="AJ47" s="97"/>
      <c r="AK47" s="97"/>
      <c r="AL47" s="97"/>
      <c r="AM47" s="97"/>
      <c r="AY47" s="79"/>
      <c r="AZ47" s="137"/>
    </row>
    <row r="48" spans="1:1024 1028:2048 2052:3072 3076:4096 4100:5120 5124:6144 6148:7168 7172:8192 8196:9216 9220:10240 10244:11264 11268:12288 12292:13312 13316:14336 14340:15360 15364:16360" s="78" customFormat="1" x14ac:dyDescent="0.2">
      <c r="D48" s="95"/>
      <c r="E48" s="104">
        <v>667918.9780977444</v>
      </c>
      <c r="F48" s="104">
        <v>716792.1030977444</v>
      </c>
      <c r="G48" s="104">
        <v>1107494.2330977444</v>
      </c>
      <c r="H48" s="104">
        <v>1074340.6430977446</v>
      </c>
      <c r="I48" s="104">
        <v>1178240.1630977443</v>
      </c>
      <c r="J48" s="104">
        <v>1116385.4030977443</v>
      </c>
      <c r="K48" s="104">
        <v>1070388.4130977443</v>
      </c>
      <c r="L48" s="104">
        <v>1081000.1730977444</v>
      </c>
      <c r="M48" s="104">
        <v>1052279.4285816154</v>
      </c>
      <c r="N48" s="104">
        <v>1072075.6730977444</v>
      </c>
      <c r="O48" s="104">
        <v>4101294.4285816159</v>
      </c>
      <c r="P48" s="104">
        <v>1452256.9130977443</v>
      </c>
      <c r="Q48" s="104">
        <f t="shared" si="113"/>
        <v>15690466.553140676</v>
      </c>
      <c r="R48" s="104">
        <v>1488646.2610656661</v>
      </c>
      <c r="S48" s="104">
        <v>1506170.4000677359</v>
      </c>
      <c r="T48" s="104">
        <v>1585323.8804991893</v>
      </c>
      <c r="U48" s="104">
        <v>1544575.4330667011</v>
      </c>
      <c r="V48" s="104">
        <v>1664149.4460656662</v>
      </c>
      <c r="W48" s="104">
        <v>1586620.1930667008</v>
      </c>
      <c r="X48" s="104">
        <v>1556297.6960656662</v>
      </c>
      <c r="Y48" s="104">
        <v>1566909.4560656659</v>
      </c>
      <c r="Z48" s="104">
        <v>1522514.2185505717</v>
      </c>
      <c r="AA48" s="104">
        <v>1557984.9560656659</v>
      </c>
      <c r="AB48" s="104">
        <v>1520259.2185505717</v>
      </c>
      <c r="AC48" s="104">
        <v>1549643.9842101736</v>
      </c>
      <c r="AD48" s="159">
        <f t="shared" si="114"/>
        <v>18649095.143339977</v>
      </c>
      <c r="AE48" s="159">
        <v>19850560.017738514</v>
      </c>
      <c r="AF48" s="159">
        <v>34139193.292247944</v>
      </c>
      <c r="AG48" s="159">
        <v>34248959.305270895</v>
      </c>
      <c r="AH48" s="159">
        <v>34350934.833942249</v>
      </c>
      <c r="AI48" s="104">
        <v>36588688</v>
      </c>
      <c r="AJ48" s="104">
        <f t="shared" ref="AJ48:AM48" si="115">+AI48*1.1</f>
        <v>40247556.800000004</v>
      </c>
      <c r="AK48" s="104">
        <f t="shared" si="115"/>
        <v>44272312.480000012</v>
      </c>
      <c r="AL48" s="104">
        <f t="shared" si="115"/>
        <v>48699543.728000015</v>
      </c>
      <c r="AM48" s="104">
        <f t="shared" si="115"/>
        <v>53569498.100800022</v>
      </c>
      <c r="AN48" s="82"/>
      <c r="AO48" s="82"/>
      <c r="AR48" s="82"/>
      <c r="AV48" s="82"/>
      <c r="AY48" s="79"/>
      <c r="AZ48" s="104"/>
      <c r="BD48" s="82"/>
      <c r="BH48" s="82"/>
      <c r="BL48" s="82"/>
      <c r="BP48" s="82"/>
      <c r="BT48" s="82"/>
      <c r="BX48" s="82"/>
      <c r="CB48" s="82"/>
      <c r="CF48" s="82"/>
      <c r="CJ48" s="82"/>
      <c r="CN48" s="82"/>
      <c r="CR48" s="82"/>
      <c r="CV48" s="82"/>
      <c r="CZ48" s="82"/>
      <c r="DD48" s="82"/>
      <c r="DH48" s="82"/>
      <c r="DL48" s="82"/>
      <c r="DP48" s="82"/>
      <c r="DT48" s="82"/>
      <c r="DX48" s="82"/>
      <c r="EB48" s="82"/>
      <c r="EF48" s="82"/>
      <c r="EJ48" s="82"/>
      <c r="EN48" s="82"/>
      <c r="ER48" s="82"/>
      <c r="EV48" s="82"/>
      <c r="EZ48" s="82"/>
      <c r="FD48" s="82"/>
      <c r="FH48" s="82"/>
      <c r="FL48" s="82"/>
      <c r="FP48" s="82"/>
      <c r="FT48" s="82"/>
      <c r="FX48" s="82"/>
      <c r="GB48" s="82"/>
      <c r="GF48" s="82"/>
      <c r="GJ48" s="82"/>
      <c r="GN48" s="82"/>
      <c r="GR48" s="82"/>
      <c r="GV48" s="82"/>
      <c r="GZ48" s="82"/>
      <c r="HD48" s="82"/>
      <c r="HH48" s="82"/>
      <c r="HL48" s="82"/>
      <c r="HP48" s="82"/>
      <c r="HT48" s="82"/>
      <c r="HX48" s="82"/>
      <c r="IB48" s="82"/>
      <c r="IF48" s="82"/>
      <c r="IJ48" s="82"/>
      <c r="IN48" s="82"/>
      <c r="IR48" s="82"/>
      <c r="IV48" s="82"/>
      <c r="IZ48" s="82"/>
      <c r="JD48" s="82"/>
      <c r="JH48" s="82"/>
      <c r="JL48" s="82"/>
      <c r="JP48" s="82"/>
      <c r="JT48" s="82"/>
      <c r="JX48" s="82"/>
      <c r="KB48" s="82"/>
      <c r="KF48" s="82"/>
      <c r="KJ48" s="82"/>
      <c r="KN48" s="82"/>
      <c r="KR48" s="82"/>
      <c r="KV48" s="82"/>
      <c r="KZ48" s="82"/>
      <c r="LD48" s="82"/>
      <c r="LH48" s="82"/>
      <c r="LL48" s="82"/>
      <c r="LP48" s="82"/>
      <c r="LT48" s="82"/>
      <c r="LX48" s="82"/>
      <c r="MB48" s="82"/>
      <c r="MF48" s="82"/>
      <c r="MJ48" s="82"/>
      <c r="MN48" s="82"/>
      <c r="MR48" s="82"/>
      <c r="MV48" s="82"/>
      <c r="MZ48" s="82"/>
      <c r="ND48" s="82"/>
      <c r="NH48" s="82"/>
      <c r="NL48" s="82"/>
      <c r="NP48" s="82"/>
      <c r="NT48" s="82"/>
      <c r="NX48" s="82"/>
      <c r="OB48" s="82"/>
      <c r="OF48" s="82"/>
      <c r="OJ48" s="82"/>
      <c r="ON48" s="82"/>
      <c r="OR48" s="82"/>
      <c r="OV48" s="82"/>
      <c r="OZ48" s="82"/>
      <c r="PD48" s="82"/>
      <c r="PH48" s="82"/>
      <c r="PL48" s="82"/>
      <c r="PP48" s="82"/>
      <c r="PT48" s="82"/>
      <c r="PX48" s="82"/>
      <c r="QB48" s="82"/>
      <c r="QF48" s="82"/>
      <c r="QJ48" s="82"/>
      <c r="QN48" s="82"/>
      <c r="QR48" s="82"/>
      <c r="QV48" s="82"/>
      <c r="QZ48" s="82"/>
      <c r="RD48" s="82"/>
      <c r="RH48" s="82"/>
      <c r="RL48" s="82"/>
      <c r="RP48" s="82"/>
      <c r="RT48" s="82"/>
      <c r="RX48" s="82"/>
      <c r="SB48" s="82"/>
      <c r="SF48" s="82"/>
      <c r="SJ48" s="82"/>
      <c r="SN48" s="82"/>
      <c r="SR48" s="82"/>
      <c r="SV48" s="82"/>
      <c r="SZ48" s="82"/>
      <c r="TD48" s="82"/>
      <c r="TH48" s="82"/>
      <c r="TL48" s="82"/>
      <c r="TP48" s="82"/>
      <c r="TT48" s="82"/>
      <c r="TX48" s="82"/>
      <c r="UB48" s="82"/>
      <c r="UF48" s="82"/>
      <c r="UJ48" s="82"/>
      <c r="UN48" s="82"/>
      <c r="UR48" s="82"/>
      <c r="UV48" s="82"/>
      <c r="UZ48" s="82"/>
      <c r="VD48" s="82"/>
      <c r="VH48" s="82"/>
      <c r="VL48" s="82"/>
      <c r="VP48" s="82"/>
      <c r="VT48" s="82"/>
      <c r="VX48" s="82"/>
      <c r="WB48" s="82"/>
      <c r="WF48" s="82"/>
      <c r="WJ48" s="82"/>
      <c r="WN48" s="82"/>
      <c r="WR48" s="82"/>
      <c r="WV48" s="82"/>
      <c r="WZ48" s="82"/>
      <c r="XD48" s="82"/>
      <c r="XH48" s="82"/>
      <c r="XL48" s="82"/>
      <c r="XP48" s="82"/>
      <c r="XT48" s="82"/>
      <c r="XX48" s="82"/>
      <c r="YB48" s="82"/>
      <c r="YF48" s="82"/>
      <c r="YJ48" s="82"/>
      <c r="YN48" s="82"/>
      <c r="YR48" s="82"/>
      <c r="YV48" s="82"/>
      <c r="YZ48" s="82"/>
      <c r="ZD48" s="82"/>
      <c r="ZH48" s="82"/>
      <c r="ZL48" s="82"/>
      <c r="ZP48" s="82"/>
      <c r="ZT48" s="82"/>
      <c r="ZX48" s="82"/>
      <c r="AAB48" s="82"/>
      <c r="AAF48" s="82"/>
      <c r="AAJ48" s="82"/>
      <c r="AAN48" s="82"/>
      <c r="AAR48" s="82"/>
      <c r="AAV48" s="82"/>
      <c r="AAZ48" s="82"/>
      <c r="ABD48" s="82"/>
      <c r="ABH48" s="82"/>
      <c r="ABL48" s="82"/>
      <c r="ABP48" s="82"/>
      <c r="ABT48" s="82"/>
      <c r="ABX48" s="82"/>
      <c r="ACB48" s="82"/>
      <c r="ACF48" s="82"/>
      <c r="ACJ48" s="82"/>
      <c r="ACN48" s="82"/>
      <c r="ACR48" s="82"/>
      <c r="ACV48" s="82"/>
      <c r="ACZ48" s="82"/>
      <c r="ADD48" s="82"/>
      <c r="ADH48" s="82"/>
      <c r="ADL48" s="82"/>
      <c r="ADP48" s="82"/>
      <c r="ADT48" s="82"/>
      <c r="ADX48" s="82"/>
      <c r="AEB48" s="82"/>
      <c r="AEF48" s="82"/>
      <c r="AEJ48" s="82"/>
      <c r="AEN48" s="82"/>
      <c r="AER48" s="82"/>
      <c r="AEV48" s="82"/>
      <c r="AEZ48" s="82"/>
      <c r="AFD48" s="82"/>
      <c r="AFH48" s="82"/>
      <c r="AFL48" s="82"/>
      <c r="AFP48" s="82"/>
      <c r="AFT48" s="82"/>
      <c r="AFX48" s="82"/>
      <c r="AGB48" s="82"/>
      <c r="AGF48" s="82"/>
      <c r="AGJ48" s="82"/>
      <c r="AGN48" s="82"/>
      <c r="AGR48" s="82"/>
      <c r="AGV48" s="82"/>
      <c r="AGZ48" s="82"/>
      <c r="AHD48" s="82"/>
      <c r="AHH48" s="82"/>
      <c r="AHL48" s="82"/>
      <c r="AHP48" s="82"/>
      <c r="AHT48" s="82"/>
      <c r="AHX48" s="82"/>
      <c r="AIB48" s="82"/>
      <c r="AIF48" s="82"/>
      <c r="AIJ48" s="82"/>
      <c r="AIN48" s="82"/>
      <c r="AIR48" s="82"/>
      <c r="AIV48" s="82"/>
      <c r="AIZ48" s="82"/>
      <c r="AJD48" s="82"/>
      <c r="AJH48" s="82"/>
      <c r="AJL48" s="82"/>
      <c r="AJP48" s="82"/>
      <c r="AJT48" s="82"/>
      <c r="AJX48" s="82"/>
      <c r="AKB48" s="82"/>
      <c r="AKF48" s="82"/>
      <c r="AKJ48" s="82"/>
      <c r="AKN48" s="82"/>
      <c r="AKR48" s="82"/>
      <c r="AKV48" s="82"/>
      <c r="AKZ48" s="82"/>
      <c r="ALD48" s="82"/>
      <c r="ALH48" s="82"/>
      <c r="ALL48" s="82"/>
      <c r="ALP48" s="82"/>
      <c r="ALT48" s="82"/>
      <c r="ALX48" s="82"/>
      <c r="AMB48" s="82"/>
      <c r="AMF48" s="82"/>
      <c r="AMJ48" s="82"/>
      <c r="AMN48" s="82"/>
      <c r="AMR48" s="82"/>
      <c r="AMV48" s="82"/>
      <c r="AMZ48" s="82"/>
      <c r="AND48" s="82"/>
      <c r="ANH48" s="82"/>
      <c r="ANL48" s="82"/>
      <c r="ANP48" s="82"/>
      <c r="ANT48" s="82"/>
      <c r="ANX48" s="82"/>
      <c r="AOB48" s="82"/>
      <c r="AOF48" s="82"/>
      <c r="AOJ48" s="82"/>
      <c r="AON48" s="82"/>
      <c r="AOR48" s="82"/>
      <c r="AOV48" s="82"/>
      <c r="AOZ48" s="82"/>
      <c r="APD48" s="82"/>
      <c r="APH48" s="82"/>
      <c r="APL48" s="82"/>
      <c r="APP48" s="82"/>
      <c r="APT48" s="82"/>
      <c r="APX48" s="82"/>
      <c r="AQB48" s="82"/>
      <c r="AQF48" s="82"/>
      <c r="AQJ48" s="82"/>
      <c r="AQN48" s="82"/>
      <c r="AQR48" s="82"/>
      <c r="AQV48" s="82"/>
      <c r="AQZ48" s="82"/>
      <c r="ARD48" s="82"/>
      <c r="ARH48" s="82"/>
      <c r="ARL48" s="82"/>
      <c r="ARP48" s="82"/>
      <c r="ART48" s="82"/>
      <c r="ARX48" s="82"/>
      <c r="ASB48" s="82"/>
      <c r="ASF48" s="82"/>
      <c r="ASJ48" s="82"/>
      <c r="ASN48" s="82"/>
      <c r="ASR48" s="82"/>
      <c r="ASV48" s="82"/>
      <c r="ASZ48" s="82"/>
      <c r="ATD48" s="82"/>
      <c r="ATH48" s="82"/>
      <c r="ATL48" s="82"/>
      <c r="ATP48" s="82"/>
      <c r="ATT48" s="82"/>
      <c r="ATX48" s="82"/>
      <c r="AUB48" s="82"/>
      <c r="AUF48" s="82"/>
      <c r="AUJ48" s="82"/>
      <c r="AUN48" s="82"/>
      <c r="AUR48" s="82"/>
      <c r="AUV48" s="82"/>
      <c r="AUZ48" s="82"/>
      <c r="AVD48" s="82"/>
      <c r="AVH48" s="82"/>
      <c r="AVL48" s="82"/>
      <c r="AVP48" s="82"/>
      <c r="AVT48" s="82"/>
      <c r="AVX48" s="82"/>
      <c r="AWB48" s="82"/>
      <c r="AWF48" s="82"/>
      <c r="AWJ48" s="82"/>
      <c r="AWN48" s="82"/>
      <c r="AWR48" s="82"/>
      <c r="AWV48" s="82"/>
      <c r="AWZ48" s="82"/>
      <c r="AXD48" s="82"/>
      <c r="AXH48" s="82"/>
      <c r="AXL48" s="82"/>
      <c r="AXP48" s="82"/>
      <c r="AXT48" s="82"/>
      <c r="AXX48" s="82"/>
      <c r="AYB48" s="82"/>
      <c r="AYF48" s="82"/>
      <c r="AYJ48" s="82"/>
      <c r="AYN48" s="82"/>
      <c r="AYR48" s="82"/>
      <c r="AYV48" s="82"/>
      <c r="AYZ48" s="82"/>
      <c r="AZD48" s="82"/>
      <c r="AZH48" s="82"/>
      <c r="AZL48" s="82"/>
      <c r="AZP48" s="82"/>
      <c r="AZT48" s="82"/>
      <c r="AZX48" s="82"/>
      <c r="BAB48" s="82"/>
      <c r="BAF48" s="82"/>
      <c r="BAJ48" s="82"/>
      <c r="BAN48" s="82"/>
      <c r="BAR48" s="82"/>
      <c r="BAV48" s="82"/>
      <c r="BAZ48" s="82"/>
      <c r="BBD48" s="82"/>
      <c r="BBH48" s="82"/>
      <c r="BBL48" s="82"/>
      <c r="BBP48" s="82"/>
      <c r="BBT48" s="82"/>
      <c r="BBX48" s="82"/>
      <c r="BCB48" s="82"/>
      <c r="BCF48" s="82"/>
      <c r="BCJ48" s="82"/>
      <c r="BCN48" s="82"/>
      <c r="BCR48" s="82"/>
      <c r="BCV48" s="82"/>
      <c r="BCZ48" s="82"/>
      <c r="BDD48" s="82"/>
      <c r="BDH48" s="82"/>
      <c r="BDL48" s="82"/>
      <c r="BDP48" s="82"/>
      <c r="BDT48" s="82"/>
      <c r="BDX48" s="82"/>
      <c r="BEB48" s="82"/>
      <c r="BEF48" s="82"/>
      <c r="BEJ48" s="82"/>
      <c r="BEN48" s="82"/>
      <c r="BER48" s="82"/>
      <c r="BEV48" s="82"/>
      <c r="BEZ48" s="82"/>
      <c r="BFD48" s="82"/>
      <c r="BFH48" s="82"/>
      <c r="BFL48" s="82"/>
      <c r="BFP48" s="82"/>
      <c r="BFT48" s="82"/>
      <c r="BFX48" s="82"/>
      <c r="BGB48" s="82"/>
      <c r="BGF48" s="82"/>
      <c r="BGJ48" s="82"/>
      <c r="BGN48" s="82"/>
      <c r="BGR48" s="82"/>
      <c r="BGV48" s="82"/>
      <c r="BGZ48" s="82"/>
      <c r="BHD48" s="82"/>
      <c r="BHH48" s="82"/>
      <c r="BHL48" s="82"/>
      <c r="BHP48" s="82"/>
      <c r="BHT48" s="82"/>
      <c r="BHX48" s="82"/>
      <c r="BIB48" s="82"/>
      <c r="BIF48" s="82"/>
      <c r="BIJ48" s="82"/>
      <c r="BIN48" s="82"/>
      <c r="BIR48" s="82"/>
      <c r="BIV48" s="82"/>
      <c r="BIZ48" s="82"/>
      <c r="BJD48" s="82"/>
      <c r="BJH48" s="82"/>
      <c r="BJL48" s="82"/>
      <c r="BJP48" s="82"/>
      <c r="BJT48" s="82"/>
      <c r="BJX48" s="82"/>
      <c r="BKB48" s="82"/>
      <c r="BKF48" s="82"/>
      <c r="BKJ48" s="82"/>
      <c r="BKN48" s="82"/>
      <c r="BKR48" s="82"/>
      <c r="BKV48" s="82"/>
      <c r="BKZ48" s="82"/>
      <c r="BLD48" s="82"/>
      <c r="BLH48" s="82"/>
      <c r="BLL48" s="82"/>
      <c r="BLP48" s="82"/>
      <c r="BLT48" s="82"/>
      <c r="BLX48" s="82"/>
      <c r="BMB48" s="82"/>
      <c r="BMF48" s="82"/>
      <c r="BMJ48" s="82"/>
      <c r="BMN48" s="82"/>
      <c r="BMR48" s="82"/>
      <c r="BMV48" s="82"/>
      <c r="BMZ48" s="82"/>
      <c r="BND48" s="82"/>
      <c r="BNH48" s="82"/>
      <c r="BNL48" s="82"/>
      <c r="BNP48" s="82"/>
      <c r="BNT48" s="82"/>
      <c r="BNX48" s="82"/>
      <c r="BOB48" s="82"/>
      <c r="BOF48" s="82"/>
      <c r="BOJ48" s="82"/>
      <c r="BON48" s="82"/>
      <c r="BOR48" s="82"/>
      <c r="BOV48" s="82"/>
      <c r="BOZ48" s="82"/>
      <c r="BPD48" s="82"/>
      <c r="BPH48" s="82"/>
      <c r="BPL48" s="82"/>
      <c r="BPP48" s="82"/>
      <c r="BPT48" s="82"/>
      <c r="BPX48" s="82"/>
      <c r="BQB48" s="82"/>
      <c r="BQF48" s="82"/>
      <c r="BQJ48" s="82"/>
      <c r="BQN48" s="82"/>
      <c r="BQR48" s="82"/>
      <c r="BQV48" s="82"/>
      <c r="BQZ48" s="82"/>
      <c r="BRD48" s="82"/>
      <c r="BRH48" s="82"/>
      <c r="BRL48" s="82"/>
      <c r="BRP48" s="82"/>
      <c r="BRT48" s="82"/>
      <c r="BRX48" s="82"/>
      <c r="BSB48" s="82"/>
      <c r="BSF48" s="82"/>
      <c r="BSJ48" s="82"/>
      <c r="BSN48" s="82"/>
      <c r="BSR48" s="82"/>
      <c r="BSV48" s="82"/>
      <c r="BSZ48" s="82"/>
      <c r="BTD48" s="82"/>
      <c r="BTH48" s="82"/>
      <c r="BTL48" s="82"/>
      <c r="BTP48" s="82"/>
      <c r="BTT48" s="82"/>
      <c r="BTX48" s="82"/>
      <c r="BUB48" s="82"/>
      <c r="BUF48" s="82"/>
      <c r="BUJ48" s="82"/>
      <c r="BUN48" s="82"/>
      <c r="BUR48" s="82"/>
      <c r="BUV48" s="82"/>
      <c r="BUZ48" s="82"/>
      <c r="BVD48" s="82"/>
      <c r="BVH48" s="82"/>
      <c r="BVL48" s="82"/>
      <c r="BVP48" s="82"/>
      <c r="BVT48" s="82"/>
      <c r="BVX48" s="82"/>
      <c r="BWB48" s="82"/>
      <c r="BWF48" s="82"/>
      <c r="BWJ48" s="82"/>
      <c r="BWN48" s="82"/>
      <c r="BWR48" s="82"/>
      <c r="BWV48" s="82"/>
      <c r="BWZ48" s="82"/>
      <c r="BXD48" s="82"/>
      <c r="BXH48" s="82"/>
      <c r="BXL48" s="82"/>
      <c r="BXP48" s="82"/>
      <c r="BXT48" s="82"/>
      <c r="BXX48" s="82"/>
      <c r="BYB48" s="82"/>
      <c r="BYF48" s="82"/>
      <c r="BYJ48" s="82"/>
      <c r="BYN48" s="82"/>
      <c r="BYR48" s="82"/>
      <c r="BYV48" s="82"/>
      <c r="BYZ48" s="82"/>
      <c r="BZD48" s="82"/>
      <c r="BZH48" s="82"/>
      <c r="BZL48" s="82"/>
      <c r="BZP48" s="82"/>
      <c r="BZT48" s="82"/>
      <c r="BZX48" s="82"/>
      <c r="CAB48" s="82"/>
      <c r="CAF48" s="82"/>
      <c r="CAJ48" s="82"/>
      <c r="CAN48" s="82"/>
      <c r="CAR48" s="82"/>
      <c r="CAV48" s="82"/>
      <c r="CAZ48" s="82"/>
      <c r="CBD48" s="82"/>
      <c r="CBH48" s="82"/>
      <c r="CBL48" s="82"/>
      <c r="CBP48" s="82"/>
      <c r="CBT48" s="82"/>
      <c r="CBX48" s="82"/>
      <c r="CCB48" s="82"/>
      <c r="CCF48" s="82"/>
      <c r="CCJ48" s="82"/>
      <c r="CCN48" s="82"/>
      <c r="CCR48" s="82"/>
      <c r="CCV48" s="82"/>
      <c r="CCZ48" s="82"/>
      <c r="CDD48" s="82"/>
      <c r="CDH48" s="82"/>
      <c r="CDL48" s="82"/>
      <c r="CDP48" s="82"/>
      <c r="CDT48" s="82"/>
      <c r="CDX48" s="82"/>
      <c r="CEB48" s="82"/>
      <c r="CEF48" s="82"/>
      <c r="CEJ48" s="82"/>
      <c r="CEN48" s="82"/>
      <c r="CER48" s="82"/>
      <c r="CEV48" s="82"/>
      <c r="CEZ48" s="82"/>
      <c r="CFD48" s="82"/>
      <c r="CFH48" s="82"/>
      <c r="CFL48" s="82"/>
      <c r="CFP48" s="82"/>
      <c r="CFT48" s="82"/>
      <c r="CFX48" s="82"/>
      <c r="CGB48" s="82"/>
      <c r="CGF48" s="82"/>
      <c r="CGJ48" s="82"/>
      <c r="CGN48" s="82"/>
      <c r="CGR48" s="82"/>
      <c r="CGV48" s="82"/>
      <c r="CGZ48" s="82"/>
      <c r="CHD48" s="82"/>
      <c r="CHH48" s="82"/>
      <c r="CHL48" s="82"/>
      <c r="CHP48" s="82"/>
      <c r="CHT48" s="82"/>
      <c r="CHX48" s="82"/>
      <c r="CIB48" s="82"/>
      <c r="CIF48" s="82"/>
      <c r="CIJ48" s="82"/>
      <c r="CIN48" s="82"/>
      <c r="CIR48" s="82"/>
      <c r="CIV48" s="82"/>
      <c r="CIZ48" s="82"/>
      <c r="CJD48" s="82"/>
      <c r="CJH48" s="82"/>
      <c r="CJL48" s="82"/>
      <c r="CJP48" s="82"/>
      <c r="CJT48" s="82"/>
      <c r="CJX48" s="82"/>
      <c r="CKB48" s="82"/>
      <c r="CKF48" s="82"/>
      <c r="CKJ48" s="82"/>
      <c r="CKN48" s="82"/>
      <c r="CKR48" s="82"/>
      <c r="CKV48" s="82"/>
      <c r="CKZ48" s="82"/>
      <c r="CLD48" s="82"/>
      <c r="CLH48" s="82"/>
      <c r="CLL48" s="82"/>
      <c r="CLP48" s="82"/>
      <c r="CLT48" s="82"/>
      <c r="CLX48" s="82"/>
      <c r="CMB48" s="82"/>
      <c r="CMF48" s="82"/>
      <c r="CMJ48" s="82"/>
      <c r="CMN48" s="82"/>
      <c r="CMR48" s="82"/>
      <c r="CMV48" s="82"/>
      <c r="CMZ48" s="82"/>
      <c r="CND48" s="82"/>
      <c r="CNH48" s="82"/>
      <c r="CNL48" s="82"/>
      <c r="CNP48" s="82"/>
      <c r="CNT48" s="82"/>
      <c r="CNX48" s="82"/>
      <c r="COB48" s="82"/>
      <c r="COF48" s="82"/>
      <c r="COJ48" s="82"/>
      <c r="CON48" s="82"/>
      <c r="COR48" s="82"/>
      <c r="COV48" s="82"/>
      <c r="COZ48" s="82"/>
      <c r="CPD48" s="82"/>
      <c r="CPH48" s="82"/>
      <c r="CPL48" s="82"/>
      <c r="CPP48" s="82"/>
      <c r="CPT48" s="82"/>
      <c r="CPX48" s="82"/>
      <c r="CQB48" s="82"/>
      <c r="CQF48" s="82"/>
      <c r="CQJ48" s="82"/>
      <c r="CQN48" s="82"/>
      <c r="CQR48" s="82"/>
      <c r="CQV48" s="82"/>
      <c r="CQZ48" s="82"/>
      <c r="CRD48" s="82"/>
      <c r="CRH48" s="82"/>
      <c r="CRL48" s="82"/>
      <c r="CRP48" s="82"/>
      <c r="CRT48" s="82"/>
      <c r="CRX48" s="82"/>
      <c r="CSB48" s="82"/>
      <c r="CSF48" s="82"/>
      <c r="CSJ48" s="82"/>
      <c r="CSN48" s="82"/>
      <c r="CSR48" s="82"/>
      <c r="CSV48" s="82"/>
      <c r="CSZ48" s="82"/>
      <c r="CTD48" s="82"/>
      <c r="CTH48" s="82"/>
      <c r="CTL48" s="82"/>
      <c r="CTP48" s="82"/>
      <c r="CTT48" s="82"/>
      <c r="CTX48" s="82"/>
      <c r="CUB48" s="82"/>
      <c r="CUF48" s="82"/>
      <c r="CUJ48" s="82"/>
      <c r="CUN48" s="82"/>
      <c r="CUR48" s="82"/>
      <c r="CUV48" s="82"/>
      <c r="CUZ48" s="82"/>
      <c r="CVD48" s="82"/>
      <c r="CVH48" s="82"/>
      <c r="CVL48" s="82"/>
      <c r="CVP48" s="82"/>
      <c r="CVT48" s="82"/>
      <c r="CVX48" s="82"/>
      <c r="CWB48" s="82"/>
      <c r="CWF48" s="82"/>
      <c r="CWJ48" s="82"/>
      <c r="CWN48" s="82"/>
      <c r="CWR48" s="82"/>
      <c r="CWV48" s="82"/>
      <c r="CWZ48" s="82"/>
      <c r="CXD48" s="82"/>
      <c r="CXH48" s="82"/>
      <c r="CXL48" s="82"/>
      <c r="CXP48" s="82"/>
      <c r="CXT48" s="82"/>
      <c r="CXX48" s="82"/>
      <c r="CYB48" s="82"/>
      <c r="CYF48" s="82"/>
      <c r="CYJ48" s="82"/>
      <c r="CYN48" s="82"/>
      <c r="CYR48" s="82"/>
      <c r="CYV48" s="82"/>
      <c r="CYZ48" s="82"/>
      <c r="CZD48" s="82"/>
      <c r="CZH48" s="82"/>
      <c r="CZL48" s="82"/>
      <c r="CZP48" s="82"/>
      <c r="CZT48" s="82"/>
      <c r="CZX48" s="82"/>
      <c r="DAB48" s="82"/>
      <c r="DAF48" s="82"/>
      <c r="DAJ48" s="82"/>
      <c r="DAN48" s="82"/>
      <c r="DAR48" s="82"/>
      <c r="DAV48" s="82"/>
      <c r="DAZ48" s="82"/>
      <c r="DBD48" s="82"/>
      <c r="DBH48" s="82"/>
      <c r="DBL48" s="82"/>
      <c r="DBP48" s="82"/>
      <c r="DBT48" s="82"/>
      <c r="DBX48" s="82"/>
      <c r="DCB48" s="82"/>
      <c r="DCF48" s="82"/>
      <c r="DCJ48" s="82"/>
      <c r="DCN48" s="82"/>
      <c r="DCR48" s="82"/>
      <c r="DCV48" s="82"/>
      <c r="DCZ48" s="82"/>
      <c r="DDD48" s="82"/>
      <c r="DDH48" s="82"/>
      <c r="DDL48" s="82"/>
      <c r="DDP48" s="82"/>
      <c r="DDT48" s="82"/>
      <c r="DDX48" s="82"/>
      <c r="DEB48" s="82"/>
      <c r="DEF48" s="82"/>
      <c r="DEJ48" s="82"/>
      <c r="DEN48" s="82"/>
      <c r="DER48" s="82"/>
      <c r="DEV48" s="82"/>
      <c r="DEZ48" s="82"/>
      <c r="DFD48" s="82"/>
      <c r="DFH48" s="82"/>
      <c r="DFL48" s="82"/>
      <c r="DFP48" s="82"/>
      <c r="DFT48" s="82"/>
      <c r="DFX48" s="82"/>
      <c r="DGB48" s="82"/>
      <c r="DGF48" s="82"/>
      <c r="DGJ48" s="82"/>
      <c r="DGN48" s="82"/>
      <c r="DGR48" s="82"/>
      <c r="DGV48" s="82"/>
      <c r="DGZ48" s="82"/>
      <c r="DHD48" s="82"/>
      <c r="DHH48" s="82"/>
      <c r="DHL48" s="82"/>
      <c r="DHP48" s="82"/>
      <c r="DHT48" s="82"/>
      <c r="DHX48" s="82"/>
      <c r="DIB48" s="82"/>
      <c r="DIF48" s="82"/>
      <c r="DIJ48" s="82"/>
      <c r="DIN48" s="82"/>
      <c r="DIR48" s="82"/>
      <c r="DIV48" s="82"/>
      <c r="DIZ48" s="82"/>
      <c r="DJD48" s="82"/>
      <c r="DJH48" s="82"/>
      <c r="DJL48" s="82"/>
      <c r="DJP48" s="82"/>
      <c r="DJT48" s="82"/>
      <c r="DJX48" s="82"/>
      <c r="DKB48" s="82"/>
      <c r="DKF48" s="82"/>
      <c r="DKJ48" s="82"/>
      <c r="DKN48" s="82"/>
      <c r="DKR48" s="82"/>
      <c r="DKV48" s="82"/>
      <c r="DKZ48" s="82"/>
      <c r="DLD48" s="82"/>
      <c r="DLH48" s="82"/>
      <c r="DLL48" s="82"/>
      <c r="DLP48" s="82"/>
      <c r="DLT48" s="82"/>
      <c r="DLX48" s="82"/>
      <c r="DMB48" s="82"/>
      <c r="DMF48" s="82"/>
      <c r="DMJ48" s="82"/>
      <c r="DMN48" s="82"/>
      <c r="DMR48" s="82"/>
      <c r="DMV48" s="82"/>
      <c r="DMZ48" s="82"/>
      <c r="DND48" s="82"/>
      <c r="DNH48" s="82"/>
      <c r="DNL48" s="82"/>
      <c r="DNP48" s="82"/>
      <c r="DNT48" s="82"/>
      <c r="DNX48" s="82"/>
      <c r="DOB48" s="82"/>
      <c r="DOF48" s="82"/>
      <c r="DOJ48" s="82"/>
      <c r="DON48" s="82"/>
      <c r="DOR48" s="82"/>
      <c r="DOV48" s="82"/>
      <c r="DOZ48" s="82"/>
      <c r="DPD48" s="82"/>
      <c r="DPH48" s="82"/>
      <c r="DPL48" s="82"/>
      <c r="DPP48" s="82"/>
      <c r="DPT48" s="82"/>
      <c r="DPX48" s="82"/>
      <c r="DQB48" s="82"/>
      <c r="DQF48" s="82"/>
      <c r="DQJ48" s="82"/>
      <c r="DQN48" s="82"/>
      <c r="DQR48" s="82"/>
      <c r="DQV48" s="82"/>
      <c r="DQZ48" s="82"/>
      <c r="DRD48" s="82"/>
      <c r="DRH48" s="82"/>
      <c r="DRL48" s="82"/>
      <c r="DRP48" s="82"/>
      <c r="DRT48" s="82"/>
      <c r="DRX48" s="82"/>
      <c r="DSB48" s="82"/>
      <c r="DSF48" s="82"/>
      <c r="DSJ48" s="82"/>
      <c r="DSN48" s="82"/>
      <c r="DSR48" s="82"/>
      <c r="DSV48" s="82"/>
      <c r="DSZ48" s="82"/>
      <c r="DTD48" s="82"/>
      <c r="DTH48" s="82"/>
      <c r="DTL48" s="82"/>
      <c r="DTP48" s="82"/>
      <c r="DTT48" s="82"/>
      <c r="DTX48" s="82"/>
      <c r="DUB48" s="82"/>
      <c r="DUF48" s="82"/>
      <c r="DUJ48" s="82"/>
      <c r="DUN48" s="82"/>
      <c r="DUR48" s="82"/>
      <c r="DUV48" s="82"/>
      <c r="DUZ48" s="82"/>
      <c r="DVD48" s="82"/>
      <c r="DVH48" s="82"/>
      <c r="DVL48" s="82"/>
      <c r="DVP48" s="82"/>
      <c r="DVT48" s="82"/>
      <c r="DVX48" s="82"/>
      <c r="DWB48" s="82"/>
      <c r="DWF48" s="82"/>
      <c r="DWJ48" s="82"/>
      <c r="DWN48" s="82"/>
      <c r="DWR48" s="82"/>
      <c r="DWV48" s="82"/>
      <c r="DWZ48" s="82"/>
      <c r="DXD48" s="82"/>
      <c r="DXH48" s="82"/>
      <c r="DXL48" s="82"/>
      <c r="DXP48" s="82"/>
      <c r="DXT48" s="82"/>
      <c r="DXX48" s="82"/>
      <c r="DYB48" s="82"/>
      <c r="DYF48" s="82"/>
      <c r="DYJ48" s="82"/>
      <c r="DYN48" s="82"/>
      <c r="DYR48" s="82"/>
      <c r="DYV48" s="82"/>
      <c r="DYZ48" s="82"/>
      <c r="DZD48" s="82"/>
      <c r="DZH48" s="82"/>
      <c r="DZL48" s="82"/>
      <c r="DZP48" s="82"/>
      <c r="DZT48" s="82"/>
      <c r="DZX48" s="82"/>
      <c r="EAB48" s="82"/>
      <c r="EAF48" s="82"/>
      <c r="EAJ48" s="82"/>
      <c r="EAN48" s="82"/>
      <c r="EAR48" s="82"/>
      <c r="EAV48" s="82"/>
      <c r="EAZ48" s="82"/>
      <c r="EBD48" s="82"/>
      <c r="EBH48" s="82"/>
      <c r="EBL48" s="82"/>
      <c r="EBP48" s="82"/>
      <c r="EBT48" s="82"/>
      <c r="EBX48" s="82"/>
      <c r="ECB48" s="82"/>
      <c r="ECF48" s="82"/>
      <c r="ECJ48" s="82"/>
      <c r="ECN48" s="82"/>
      <c r="ECR48" s="82"/>
      <c r="ECV48" s="82"/>
      <c r="ECZ48" s="82"/>
      <c r="EDD48" s="82"/>
      <c r="EDH48" s="82"/>
      <c r="EDL48" s="82"/>
      <c r="EDP48" s="82"/>
      <c r="EDT48" s="82"/>
      <c r="EDX48" s="82"/>
      <c r="EEB48" s="82"/>
      <c r="EEF48" s="82"/>
      <c r="EEJ48" s="82"/>
      <c r="EEN48" s="82"/>
      <c r="EER48" s="82"/>
      <c r="EEV48" s="82"/>
      <c r="EEZ48" s="82"/>
      <c r="EFD48" s="82"/>
      <c r="EFH48" s="82"/>
      <c r="EFL48" s="82"/>
      <c r="EFP48" s="82"/>
      <c r="EFT48" s="82"/>
      <c r="EFX48" s="82"/>
      <c r="EGB48" s="82"/>
      <c r="EGF48" s="82"/>
      <c r="EGJ48" s="82"/>
      <c r="EGN48" s="82"/>
      <c r="EGR48" s="82"/>
      <c r="EGV48" s="82"/>
      <c r="EGZ48" s="82"/>
      <c r="EHD48" s="82"/>
      <c r="EHH48" s="82"/>
      <c r="EHL48" s="82"/>
      <c r="EHP48" s="82"/>
      <c r="EHT48" s="82"/>
      <c r="EHX48" s="82"/>
      <c r="EIB48" s="82"/>
      <c r="EIF48" s="82"/>
      <c r="EIJ48" s="82"/>
      <c r="EIN48" s="82"/>
      <c r="EIR48" s="82"/>
      <c r="EIV48" s="82"/>
      <c r="EIZ48" s="82"/>
      <c r="EJD48" s="82"/>
      <c r="EJH48" s="82"/>
      <c r="EJL48" s="82"/>
      <c r="EJP48" s="82"/>
      <c r="EJT48" s="82"/>
      <c r="EJX48" s="82"/>
      <c r="EKB48" s="82"/>
      <c r="EKF48" s="82"/>
      <c r="EKJ48" s="82"/>
      <c r="EKN48" s="82"/>
      <c r="EKR48" s="82"/>
      <c r="EKV48" s="82"/>
      <c r="EKZ48" s="82"/>
      <c r="ELD48" s="82"/>
      <c r="ELH48" s="82"/>
      <c r="ELL48" s="82"/>
      <c r="ELP48" s="82"/>
      <c r="ELT48" s="82"/>
      <c r="ELX48" s="82"/>
      <c r="EMB48" s="82"/>
      <c r="EMF48" s="82"/>
      <c r="EMJ48" s="82"/>
      <c r="EMN48" s="82"/>
      <c r="EMR48" s="82"/>
      <c r="EMV48" s="82"/>
      <c r="EMZ48" s="82"/>
      <c r="END48" s="82"/>
      <c r="ENH48" s="82"/>
      <c r="ENL48" s="82"/>
      <c r="ENP48" s="82"/>
      <c r="ENT48" s="82"/>
      <c r="ENX48" s="82"/>
      <c r="EOB48" s="82"/>
      <c r="EOF48" s="82"/>
      <c r="EOJ48" s="82"/>
      <c r="EON48" s="82"/>
      <c r="EOR48" s="82"/>
      <c r="EOV48" s="82"/>
      <c r="EOZ48" s="82"/>
      <c r="EPD48" s="82"/>
      <c r="EPH48" s="82"/>
      <c r="EPL48" s="82"/>
      <c r="EPP48" s="82"/>
      <c r="EPT48" s="82"/>
      <c r="EPX48" s="82"/>
      <c r="EQB48" s="82"/>
      <c r="EQF48" s="82"/>
      <c r="EQJ48" s="82"/>
      <c r="EQN48" s="82"/>
      <c r="EQR48" s="82"/>
      <c r="EQV48" s="82"/>
      <c r="EQZ48" s="82"/>
      <c r="ERD48" s="82"/>
      <c r="ERH48" s="82"/>
      <c r="ERL48" s="82"/>
      <c r="ERP48" s="82"/>
      <c r="ERT48" s="82"/>
      <c r="ERX48" s="82"/>
      <c r="ESB48" s="82"/>
      <c r="ESF48" s="82"/>
      <c r="ESJ48" s="82"/>
      <c r="ESN48" s="82"/>
      <c r="ESR48" s="82"/>
      <c r="ESV48" s="82"/>
      <c r="ESZ48" s="82"/>
      <c r="ETD48" s="82"/>
      <c r="ETH48" s="82"/>
      <c r="ETL48" s="82"/>
      <c r="ETP48" s="82"/>
      <c r="ETT48" s="82"/>
      <c r="ETX48" s="82"/>
      <c r="EUB48" s="82"/>
      <c r="EUF48" s="82"/>
      <c r="EUJ48" s="82"/>
      <c r="EUN48" s="82"/>
      <c r="EUR48" s="82"/>
      <c r="EUV48" s="82"/>
      <c r="EUZ48" s="82"/>
      <c r="EVD48" s="82"/>
      <c r="EVH48" s="82"/>
      <c r="EVL48" s="82"/>
      <c r="EVP48" s="82"/>
      <c r="EVT48" s="82"/>
      <c r="EVX48" s="82"/>
      <c r="EWB48" s="82"/>
      <c r="EWF48" s="82"/>
      <c r="EWJ48" s="82"/>
      <c r="EWN48" s="82"/>
      <c r="EWR48" s="82"/>
      <c r="EWV48" s="82"/>
      <c r="EWZ48" s="82"/>
      <c r="EXD48" s="82"/>
      <c r="EXH48" s="82"/>
      <c r="EXL48" s="82"/>
      <c r="EXP48" s="82"/>
      <c r="EXT48" s="82"/>
      <c r="EXX48" s="82"/>
      <c r="EYB48" s="82"/>
      <c r="EYF48" s="82"/>
      <c r="EYJ48" s="82"/>
      <c r="EYN48" s="82"/>
      <c r="EYR48" s="82"/>
      <c r="EYV48" s="82"/>
      <c r="EYZ48" s="82"/>
      <c r="EZD48" s="82"/>
      <c r="EZH48" s="82"/>
      <c r="EZL48" s="82"/>
      <c r="EZP48" s="82"/>
      <c r="EZT48" s="82"/>
      <c r="EZX48" s="82"/>
      <c r="FAB48" s="82"/>
      <c r="FAF48" s="82"/>
      <c r="FAJ48" s="82"/>
      <c r="FAN48" s="82"/>
      <c r="FAR48" s="82"/>
      <c r="FAV48" s="82"/>
      <c r="FAZ48" s="82"/>
      <c r="FBD48" s="82"/>
      <c r="FBH48" s="82"/>
      <c r="FBL48" s="82"/>
      <c r="FBP48" s="82"/>
      <c r="FBT48" s="82"/>
      <c r="FBX48" s="82"/>
      <c r="FCB48" s="82"/>
      <c r="FCF48" s="82"/>
      <c r="FCJ48" s="82"/>
      <c r="FCN48" s="82"/>
      <c r="FCR48" s="82"/>
      <c r="FCV48" s="82"/>
      <c r="FCZ48" s="82"/>
      <c r="FDD48" s="82"/>
      <c r="FDH48" s="82"/>
      <c r="FDL48" s="82"/>
      <c r="FDP48" s="82"/>
      <c r="FDT48" s="82"/>
      <c r="FDX48" s="82"/>
      <c r="FEB48" s="82"/>
      <c r="FEF48" s="82"/>
      <c r="FEJ48" s="82"/>
      <c r="FEN48" s="82"/>
      <c r="FER48" s="82"/>
      <c r="FEV48" s="82"/>
      <c r="FEZ48" s="82"/>
      <c r="FFD48" s="82"/>
      <c r="FFH48" s="82"/>
      <c r="FFL48" s="82"/>
      <c r="FFP48" s="82"/>
      <c r="FFT48" s="82"/>
      <c r="FFX48" s="82"/>
      <c r="FGB48" s="82"/>
      <c r="FGF48" s="82"/>
      <c r="FGJ48" s="82"/>
      <c r="FGN48" s="82"/>
      <c r="FGR48" s="82"/>
      <c r="FGV48" s="82"/>
      <c r="FGZ48" s="82"/>
      <c r="FHD48" s="82"/>
      <c r="FHH48" s="82"/>
      <c r="FHL48" s="82"/>
      <c r="FHP48" s="82"/>
      <c r="FHT48" s="82"/>
      <c r="FHX48" s="82"/>
      <c r="FIB48" s="82"/>
      <c r="FIF48" s="82"/>
      <c r="FIJ48" s="82"/>
      <c r="FIN48" s="82"/>
      <c r="FIR48" s="82"/>
      <c r="FIV48" s="82"/>
      <c r="FIZ48" s="82"/>
      <c r="FJD48" s="82"/>
      <c r="FJH48" s="82"/>
      <c r="FJL48" s="82"/>
      <c r="FJP48" s="82"/>
      <c r="FJT48" s="82"/>
      <c r="FJX48" s="82"/>
      <c r="FKB48" s="82"/>
      <c r="FKF48" s="82"/>
      <c r="FKJ48" s="82"/>
      <c r="FKN48" s="82"/>
      <c r="FKR48" s="82"/>
      <c r="FKV48" s="82"/>
      <c r="FKZ48" s="82"/>
      <c r="FLD48" s="82"/>
      <c r="FLH48" s="82"/>
      <c r="FLL48" s="82"/>
      <c r="FLP48" s="82"/>
      <c r="FLT48" s="82"/>
      <c r="FLX48" s="82"/>
      <c r="FMB48" s="82"/>
      <c r="FMF48" s="82"/>
      <c r="FMJ48" s="82"/>
      <c r="FMN48" s="82"/>
      <c r="FMR48" s="82"/>
      <c r="FMV48" s="82"/>
      <c r="FMZ48" s="82"/>
      <c r="FND48" s="82"/>
      <c r="FNH48" s="82"/>
      <c r="FNL48" s="82"/>
      <c r="FNP48" s="82"/>
      <c r="FNT48" s="82"/>
      <c r="FNX48" s="82"/>
      <c r="FOB48" s="82"/>
      <c r="FOF48" s="82"/>
      <c r="FOJ48" s="82"/>
      <c r="FON48" s="82"/>
      <c r="FOR48" s="82"/>
      <c r="FOV48" s="82"/>
      <c r="FOZ48" s="82"/>
      <c r="FPD48" s="82"/>
      <c r="FPH48" s="82"/>
      <c r="FPL48" s="82"/>
      <c r="FPP48" s="82"/>
      <c r="FPT48" s="82"/>
      <c r="FPX48" s="82"/>
      <c r="FQB48" s="82"/>
      <c r="FQF48" s="82"/>
      <c r="FQJ48" s="82"/>
      <c r="FQN48" s="82"/>
      <c r="FQR48" s="82"/>
      <c r="FQV48" s="82"/>
      <c r="FQZ48" s="82"/>
      <c r="FRD48" s="82"/>
      <c r="FRH48" s="82"/>
      <c r="FRL48" s="82"/>
      <c r="FRP48" s="82"/>
      <c r="FRT48" s="82"/>
      <c r="FRX48" s="82"/>
      <c r="FSB48" s="82"/>
      <c r="FSF48" s="82"/>
      <c r="FSJ48" s="82"/>
      <c r="FSN48" s="82"/>
      <c r="FSR48" s="82"/>
      <c r="FSV48" s="82"/>
      <c r="FSZ48" s="82"/>
      <c r="FTD48" s="82"/>
      <c r="FTH48" s="82"/>
      <c r="FTL48" s="82"/>
      <c r="FTP48" s="82"/>
      <c r="FTT48" s="82"/>
      <c r="FTX48" s="82"/>
      <c r="FUB48" s="82"/>
      <c r="FUF48" s="82"/>
      <c r="FUJ48" s="82"/>
      <c r="FUN48" s="82"/>
      <c r="FUR48" s="82"/>
      <c r="FUV48" s="82"/>
      <c r="FUZ48" s="82"/>
      <c r="FVD48" s="82"/>
      <c r="FVH48" s="82"/>
      <c r="FVL48" s="82"/>
      <c r="FVP48" s="82"/>
      <c r="FVT48" s="82"/>
      <c r="FVX48" s="82"/>
      <c r="FWB48" s="82"/>
      <c r="FWF48" s="82"/>
      <c r="FWJ48" s="82"/>
      <c r="FWN48" s="82"/>
      <c r="FWR48" s="82"/>
      <c r="FWV48" s="82"/>
      <c r="FWZ48" s="82"/>
      <c r="FXD48" s="82"/>
      <c r="FXH48" s="82"/>
      <c r="FXL48" s="82"/>
      <c r="FXP48" s="82"/>
      <c r="FXT48" s="82"/>
      <c r="FXX48" s="82"/>
      <c r="FYB48" s="82"/>
      <c r="FYF48" s="82"/>
      <c r="FYJ48" s="82"/>
      <c r="FYN48" s="82"/>
      <c r="FYR48" s="82"/>
      <c r="FYV48" s="82"/>
      <c r="FYZ48" s="82"/>
      <c r="FZD48" s="82"/>
      <c r="FZH48" s="82"/>
      <c r="FZL48" s="82"/>
      <c r="FZP48" s="82"/>
      <c r="FZT48" s="82"/>
      <c r="FZX48" s="82"/>
      <c r="GAB48" s="82"/>
      <c r="GAF48" s="82"/>
      <c r="GAJ48" s="82"/>
      <c r="GAN48" s="82"/>
      <c r="GAR48" s="82"/>
      <c r="GAV48" s="82"/>
      <c r="GAZ48" s="82"/>
      <c r="GBD48" s="82"/>
      <c r="GBH48" s="82"/>
      <c r="GBL48" s="82"/>
      <c r="GBP48" s="82"/>
      <c r="GBT48" s="82"/>
      <c r="GBX48" s="82"/>
      <c r="GCB48" s="82"/>
      <c r="GCF48" s="82"/>
      <c r="GCJ48" s="82"/>
      <c r="GCN48" s="82"/>
      <c r="GCR48" s="82"/>
      <c r="GCV48" s="82"/>
      <c r="GCZ48" s="82"/>
      <c r="GDD48" s="82"/>
      <c r="GDH48" s="82"/>
      <c r="GDL48" s="82"/>
      <c r="GDP48" s="82"/>
      <c r="GDT48" s="82"/>
      <c r="GDX48" s="82"/>
      <c r="GEB48" s="82"/>
      <c r="GEF48" s="82"/>
      <c r="GEJ48" s="82"/>
      <c r="GEN48" s="82"/>
      <c r="GER48" s="82"/>
      <c r="GEV48" s="82"/>
      <c r="GEZ48" s="82"/>
      <c r="GFD48" s="82"/>
      <c r="GFH48" s="82"/>
      <c r="GFL48" s="82"/>
      <c r="GFP48" s="82"/>
      <c r="GFT48" s="82"/>
      <c r="GFX48" s="82"/>
      <c r="GGB48" s="82"/>
      <c r="GGF48" s="82"/>
      <c r="GGJ48" s="82"/>
      <c r="GGN48" s="82"/>
      <c r="GGR48" s="82"/>
      <c r="GGV48" s="82"/>
      <c r="GGZ48" s="82"/>
      <c r="GHD48" s="82"/>
      <c r="GHH48" s="82"/>
      <c r="GHL48" s="82"/>
      <c r="GHP48" s="82"/>
      <c r="GHT48" s="82"/>
      <c r="GHX48" s="82"/>
      <c r="GIB48" s="82"/>
      <c r="GIF48" s="82"/>
      <c r="GIJ48" s="82"/>
      <c r="GIN48" s="82"/>
      <c r="GIR48" s="82"/>
      <c r="GIV48" s="82"/>
      <c r="GIZ48" s="82"/>
      <c r="GJD48" s="82"/>
      <c r="GJH48" s="82"/>
      <c r="GJL48" s="82"/>
      <c r="GJP48" s="82"/>
      <c r="GJT48" s="82"/>
      <c r="GJX48" s="82"/>
      <c r="GKB48" s="82"/>
      <c r="GKF48" s="82"/>
      <c r="GKJ48" s="82"/>
      <c r="GKN48" s="82"/>
      <c r="GKR48" s="82"/>
      <c r="GKV48" s="82"/>
      <c r="GKZ48" s="82"/>
      <c r="GLD48" s="82"/>
      <c r="GLH48" s="82"/>
      <c r="GLL48" s="82"/>
      <c r="GLP48" s="82"/>
      <c r="GLT48" s="82"/>
      <c r="GLX48" s="82"/>
      <c r="GMB48" s="82"/>
      <c r="GMF48" s="82"/>
      <c r="GMJ48" s="82"/>
      <c r="GMN48" s="82"/>
      <c r="GMR48" s="82"/>
      <c r="GMV48" s="82"/>
      <c r="GMZ48" s="82"/>
      <c r="GND48" s="82"/>
      <c r="GNH48" s="82"/>
      <c r="GNL48" s="82"/>
      <c r="GNP48" s="82"/>
      <c r="GNT48" s="82"/>
      <c r="GNX48" s="82"/>
      <c r="GOB48" s="82"/>
      <c r="GOF48" s="82"/>
      <c r="GOJ48" s="82"/>
      <c r="GON48" s="82"/>
      <c r="GOR48" s="82"/>
      <c r="GOV48" s="82"/>
      <c r="GOZ48" s="82"/>
      <c r="GPD48" s="82"/>
      <c r="GPH48" s="82"/>
      <c r="GPL48" s="82"/>
      <c r="GPP48" s="82"/>
      <c r="GPT48" s="82"/>
      <c r="GPX48" s="82"/>
      <c r="GQB48" s="82"/>
      <c r="GQF48" s="82"/>
      <c r="GQJ48" s="82"/>
      <c r="GQN48" s="82"/>
      <c r="GQR48" s="82"/>
      <c r="GQV48" s="82"/>
      <c r="GQZ48" s="82"/>
      <c r="GRD48" s="82"/>
      <c r="GRH48" s="82"/>
      <c r="GRL48" s="82"/>
      <c r="GRP48" s="82"/>
      <c r="GRT48" s="82"/>
      <c r="GRX48" s="82"/>
      <c r="GSB48" s="82"/>
      <c r="GSF48" s="82"/>
      <c r="GSJ48" s="82"/>
      <c r="GSN48" s="82"/>
      <c r="GSR48" s="82"/>
      <c r="GSV48" s="82"/>
      <c r="GSZ48" s="82"/>
      <c r="GTD48" s="82"/>
      <c r="GTH48" s="82"/>
      <c r="GTL48" s="82"/>
      <c r="GTP48" s="82"/>
      <c r="GTT48" s="82"/>
      <c r="GTX48" s="82"/>
      <c r="GUB48" s="82"/>
      <c r="GUF48" s="82"/>
      <c r="GUJ48" s="82"/>
      <c r="GUN48" s="82"/>
      <c r="GUR48" s="82"/>
      <c r="GUV48" s="82"/>
      <c r="GUZ48" s="82"/>
      <c r="GVD48" s="82"/>
      <c r="GVH48" s="82"/>
      <c r="GVL48" s="82"/>
      <c r="GVP48" s="82"/>
      <c r="GVT48" s="82"/>
      <c r="GVX48" s="82"/>
      <c r="GWB48" s="82"/>
      <c r="GWF48" s="82"/>
      <c r="GWJ48" s="82"/>
      <c r="GWN48" s="82"/>
      <c r="GWR48" s="82"/>
      <c r="GWV48" s="82"/>
      <c r="GWZ48" s="82"/>
      <c r="GXD48" s="82"/>
      <c r="GXH48" s="82"/>
      <c r="GXL48" s="82"/>
      <c r="GXP48" s="82"/>
      <c r="GXT48" s="82"/>
      <c r="GXX48" s="82"/>
      <c r="GYB48" s="82"/>
      <c r="GYF48" s="82"/>
      <c r="GYJ48" s="82"/>
      <c r="GYN48" s="82"/>
      <c r="GYR48" s="82"/>
      <c r="GYV48" s="82"/>
      <c r="GYZ48" s="82"/>
      <c r="GZD48" s="82"/>
      <c r="GZH48" s="82"/>
      <c r="GZL48" s="82"/>
      <c r="GZP48" s="82"/>
      <c r="GZT48" s="82"/>
      <c r="GZX48" s="82"/>
      <c r="HAB48" s="82"/>
      <c r="HAF48" s="82"/>
      <c r="HAJ48" s="82"/>
      <c r="HAN48" s="82"/>
      <c r="HAR48" s="82"/>
      <c r="HAV48" s="82"/>
      <c r="HAZ48" s="82"/>
      <c r="HBD48" s="82"/>
      <c r="HBH48" s="82"/>
      <c r="HBL48" s="82"/>
      <c r="HBP48" s="82"/>
      <c r="HBT48" s="82"/>
      <c r="HBX48" s="82"/>
      <c r="HCB48" s="82"/>
      <c r="HCF48" s="82"/>
      <c r="HCJ48" s="82"/>
      <c r="HCN48" s="82"/>
      <c r="HCR48" s="82"/>
      <c r="HCV48" s="82"/>
      <c r="HCZ48" s="82"/>
      <c r="HDD48" s="82"/>
      <c r="HDH48" s="82"/>
      <c r="HDL48" s="82"/>
      <c r="HDP48" s="82"/>
      <c r="HDT48" s="82"/>
      <c r="HDX48" s="82"/>
      <c r="HEB48" s="82"/>
      <c r="HEF48" s="82"/>
      <c r="HEJ48" s="82"/>
      <c r="HEN48" s="82"/>
      <c r="HER48" s="82"/>
      <c r="HEV48" s="82"/>
      <c r="HEZ48" s="82"/>
      <c r="HFD48" s="82"/>
      <c r="HFH48" s="82"/>
      <c r="HFL48" s="82"/>
      <c r="HFP48" s="82"/>
      <c r="HFT48" s="82"/>
      <c r="HFX48" s="82"/>
      <c r="HGB48" s="82"/>
      <c r="HGF48" s="82"/>
      <c r="HGJ48" s="82"/>
      <c r="HGN48" s="82"/>
      <c r="HGR48" s="82"/>
      <c r="HGV48" s="82"/>
      <c r="HGZ48" s="82"/>
      <c r="HHD48" s="82"/>
      <c r="HHH48" s="82"/>
      <c r="HHL48" s="82"/>
      <c r="HHP48" s="82"/>
      <c r="HHT48" s="82"/>
      <c r="HHX48" s="82"/>
      <c r="HIB48" s="82"/>
      <c r="HIF48" s="82"/>
      <c r="HIJ48" s="82"/>
      <c r="HIN48" s="82"/>
      <c r="HIR48" s="82"/>
      <c r="HIV48" s="82"/>
      <c r="HIZ48" s="82"/>
      <c r="HJD48" s="82"/>
      <c r="HJH48" s="82"/>
      <c r="HJL48" s="82"/>
      <c r="HJP48" s="82"/>
      <c r="HJT48" s="82"/>
      <c r="HJX48" s="82"/>
      <c r="HKB48" s="82"/>
      <c r="HKF48" s="82"/>
      <c r="HKJ48" s="82"/>
      <c r="HKN48" s="82"/>
      <c r="HKR48" s="82"/>
      <c r="HKV48" s="82"/>
      <c r="HKZ48" s="82"/>
      <c r="HLD48" s="82"/>
      <c r="HLH48" s="82"/>
      <c r="HLL48" s="82"/>
      <c r="HLP48" s="82"/>
      <c r="HLT48" s="82"/>
      <c r="HLX48" s="82"/>
      <c r="HMB48" s="82"/>
      <c r="HMF48" s="82"/>
      <c r="HMJ48" s="82"/>
      <c r="HMN48" s="82"/>
      <c r="HMR48" s="82"/>
      <c r="HMV48" s="82"/>
      <c r="HMZ48" s="82"/>
      <c r="HND48" s="82"/>
      <c r="HNH48" s="82"/>
      <c r="HNL48" s="82"/>
      <c r="HNP48" s="82"/>
      <c r="HNT48" s="82"/>
      <c r="HNX48" s="82"/>
      <c r="HOB48" s="82"/>
      <c r="HOF48" s="82"/>
      <c r="HOJ48" s="82"/>
      <c r="HON48" s="82"/>
      <c r="HOR48" s="82"/>
      <c r="HOV48" s="82"/>
      <c r="HOZ48" s="82"/>
      <c r="HPD48" s="82"/>
      <c r="HPH48" s="82"/>
      <c r="HPL48" s="82"/>
      <c r="HPP48" s="82"/>
      <c r="HPT48" s="82"/>
      <c r="HPX48" s="82"/>
      <c r="HQB48" s="82"/>
      <c r="HQF48" s="82"/>
      <c r="HQJ48" s="82"/>
      <c r="HQN48" s="82"/>
      <c r="HQR48" s="82"/>
      <c r="HQV48" s="82"/>
      <c r="HQZ48" s="82"/>
      <c r="HRD48" s="82"/>
      <c r="HRH48" s="82"/>
      <c r="HRL48" s="82"/>
      <c r="HRP48" s="82"/>
      <c r="HRT48" s="82"/>
      <c r="HRX48" s="82"/>
      <c r="HSB48" s="82"/>
      <c r="HSF48" s="82"/>
      <c r="HSJ48" s="82"/>
      <c r="HSN48" s="82"/>
      <c r="HSR48" s="82"/>
      <c r="HSV48" s="82"/>
      <c r="HSZ48" s="82"/>
      <c r="HTD48" s="82"/>
      <c r="HTH48" s="82"/>
      <c r="HTL48" s="82"/>
      <c r="HTP48" s="82"/>
      <c r="HTT48" s="82"/>
      <c r="HTX48" s="82"/>
      <c r="HUB48" s="82"/>
      <c r="HUF48" s="82"/>
      <c r="HUJ48" s="82"/>
      <c r="HUN48" s="82"/>
      <c r="HUR48" s="82"/>
      <c r="HUV48" s="82"/>
      <c r="HUZ48" s="82"/>
      <c r="HVD48" s="82"/>
      <c r="HVH48" s="82"/>
      <c r="HVL48" s="82"/>
      <c r="HVP48" s="82"/>
      <c r="HVT48" s="82"/>
      <c r="HVX48" s="82"/>
      <c r="HWB48" s="82"/>
      <c r="HWF48" s="82"/>
      <c r="HWJ48" s="82"/>
      <c r="HWN48" s="82"/>
      <c r="HWR48" s="82"/>
      <c r="HWV48" s="82"/>
      <c r="HWZ48" s="82"/>
      <c r="HXD48" s="82"/>
      <c r="HXH48" s="82"/>
      <c r="HXL48" s="82"/>
      <c r="HXP48" s="82"/>
      <c r="HXT48" s="82"/>
      <c r="HXX48" s="82"/>
      <c r="HYB48" s="82"/>
      <c r="HYF48" s="82"/>
      <c r="HYJ48" s="82"/>
      <c r="HYN48" s="82"/>
      <c r="HYR48" s="82"/>
      <c r="HYV48" s="82"/>
      <c r="HYZ48" s="82"/>
      <c r="HZD48" s="82"/>
      <c r="HZH48" s="82"/>
      <c r="HZL48" s="82"/>
      <c r="HZP48" s="82"/>
      <c r="HZT48" s="82"/>
      <c r="HZX48" s="82"/>
      <c r="IAB48" s="82"/>
      <c r="IAF48" s="82"/>
      <c r="IAJ48" s="82"/>
      <c r="IAN48" s="82"/>
      <c r="IAR48" s="82"/>
      <c r="IAV48" s="82"/>
      <c r="IAZ48" s="82"/>
      <c r="IBD48" s="82"/>
      <c r="IBH48" s="82"/>
      <c r="IBL48" s="82"/>
      <c r="IBP48" s="82"/>
      <c r="IBT48" s="82"/>
      <c r="IBX48" s="82"/>
      <c r="ICB48" s="82"/>
      <c r="ICF48" s="82"/>
      <c r="ICJ48" s="82"/>
      <c r="ICN48" s="82"/>
      <c r="ICR48" s="82"/>
      <c r="ICV48" s="82"/>
      <c r="ICZ48" s="82"/>
      <c r="IDD48" s="82"/>
      <c r="IDH48" s="82"/>
      <c r="IDL48" s="82"/>
      <c r="IDP48" s="82"/>
      <c r="IDT48" s="82"/>
      <c r="IDX48" s="82"/>
      <c r="IEB48" s="82"/>
      <c r="IEF48" s="82"/>
      <c r="IEJ48" s="82"/>
      <c r="IEN48" s="82"/>
      <c r="IER48" s="82"/>
      <c r="IEV48" s="82"/>
      <c r="IEZ48" s="82"/>
      <c r="IFD48" s="82"/>
      <c r="IFH48" s="82"/>
      <c r="IFL48" s="82"/>
      <c r="IFP48" s="82"/>
      <c r="IFT48" s="82"/>
      <c r="IFX48" s="82"/>
      <c r="IGB48" s="82"/>
      <c r="IGF48" s="82"/>
      <c r="IGJ48" s="82"/>
      <c r="IGN48" s="82"/>
      <c r="IGR48" s="82"/>
      <c r="IGV48" s="82"/>
      <c r="IGZ48" s="82"/>
      <c r="IHD48" s="82"/>
      <c r="IHH48" s="82"/>
      <c r="IHL48" s="82"/>
      <c r="IHP48" s="82"/>
      <c r="IHT48" s="82"/>
      <c r="IHX48" s="82"/>
      <c r="IIB48" s="82"/>
      <c r="IIF48" s="82"/>
      <c r="IIJ48" s="82"/>
      <c r="IIN48" s="82"/>
      <c r="IIR48" s="82"/>
      <c r="IIV48" s="82"/>
      <c r="IIZ48" s="82"/>
      <c r="IJD48" s="82"/>
      <c r="IJH48" s="82"/>
      <c r="IJL48" s="82"/>
      <c r="IJP48" s="82"/>
      <c r="IJT48" s="82"/>
      <c r="IJX48" s="82"/>
      <c r="IKB48" s="82"/>
      <c r="IKF48" s="82"/>
      <c r="IKJ48" s="82"/>
      <c r="IKN48" s="82"/>
      <c r="IKR48" s="82"/>
      <c r="IKV48" s="82"/>
      <c r="IKZ48" s="82"/>
      <c r="ILD48" s="82"/>
      <c r="ILH48" s="82"/>
      <c r="ILL48" s="82"/>
      <c r="ILP48" s="82"/>
      <c r="ILT48" s="82"/>
      <c r="ILX48" s="82"/>
      <c r="IMB48" s="82"/>
      <c r="IMF48" s="82"/>
      <c r="IMJ48" s="82"/>
      <c r="IMN48" s="82"/>
      <c r="IMR48" s="82"/>
      <c r="IMV48" s="82"/>
      <c r="IMZ48" s="82"/>
      <c r="IND48" s="82"/>
      <c r="INH48" s="82"/>
      <c r="INL48" s="82"/>
      <c r="INP48" s="82"/>
      <c r="INT48" s="82"/>
      <c r="INX48" s="82"/>
      <c r="IOB48" s="82"/>
      <c r="IOF48" s="82"/>
      <c r="IOJ48" s="82"/>
      <c r="ION48" s="82"/>
      <c r="IOR48" s="82"/>
      <c r="IOV48" s="82"/>
      <c r="IOZ48" s="82"/>
      <c r="IPD48" s="82"/>
      <c r="IPH48" s="82"/>
      <c r="IPL48" s="82"/>
      <c r="IPP48" s="82"/>
      <c r="IPT48" s="82"/>
      <c r="IPX48" s="82"/>
      <c r="IQB48" s="82"/>
      <c r="IQF48" s="82"/>
      <c r="IQJ48" s="82"/>
      <c r="IQN48" s="82"/>
      <c r="IQR48" s="82"/>
      <c r="IQV48" s="82"/>
      <c r="IQZ48" s="82"/>
      <c r="IRD48" s="82"/>
      <c r="IRH48" s="82"/>
      <c r="IRL48" s="82"/>
      <c r="IRP48" s="82"/>
      <c r="IRT48" s="82"/>
      <c r="IRX48" s="82"/>
      <c r="ISB48" s="82"/>
      <c r="ISF48" s="82"/>
      <c r="ISJ48" s="82"/>
      <c r="ISN48" s="82"/>
      <c r="ISR48" s="82"/>
      <c r="ISV48" s="82"/>
      <c r="ISZ48" s="82"/>
      <c r="ITD48" s="82"/>
      <c r="ITH48" s="82"/>
      <c r="ITL48" s="82"/>
      <c r="ITP48" s="82"/>
      <c r="ITT48" s="82"/>
      <c r="ITX48" s="82"/>
      <c r="IUB48" s="82"/>
      <c r="IUF48" s="82"/>
      <c r="IUJ48" s="82"/>
      <c r="IUN48" s="82"/>
      <c r="IUR48" s="82"/>
      <c r="IUV48" s="82"/>
      <c r="IUZ48" s="82"/>
      <c r="IVD48" s="82"/>
      <c r="IVH48" s="82"/>
      <c r="IVL48" s="82"/>
      <c r="IVP48" s="82"/>
      <c r="IVT48" s="82"/>
      <c r="IVX48" s="82"/>
      <c r="IWB48" s="82"/>
      <c r="IWF48" s="82"/>
      <c r="IWJ48" s="82"/>
      <c r="IWN48" s="82"/>
      <c r="IWR48" s="82"/>
      <c r="IWV48" s="82"/>
      <c r="IWZ48" s="82"/>
      <c r="IXD48" s="82"/>
      <c r="IXH48" s="82"/>
      <c r="IXL48" s="82"/>
      <c r="IXP48" s="82"/>
      <c r="IXT48" s="82"/>
      <c r="IXX48" s="82"/>
      <c r="IYB48" s="82"/>
      <c r="IYF48" s="82"/>
      <c r="IYJ48" s="82"/>
      <c r="IYN48" s="82"/>
      <c r="IYR48" s="82"/>
      <c r="IYV48" s="82"/>
      <c r="IYZ48" s="82"/>
      <c r="IZD48" s="82"/>
      <c r="IZH48" s="82"/>
      <c r="IZL48" s="82"/>
      <c r="IZP48" s="82"/>
      <c r="IZT48" s="82"/>
      <c r="IZX48" s="82"/>
      <c r="JAB48" s="82"/>
      <c r="JAF48" s="82"/>
      <c r="JAJ48" s="82"/>
      <c r="JAN48" s="82"/>
      <c r="JAR48" s="82"/>
      <c r="JAV48" s="82"/>
      <c r="JAZ48" s="82"/>
      <c r="JBD48" s="82"/>
      <c r="JBH48" s="82"/>
      <c r="JBL48" s="82"/>
      <c r="JBP48" s="82"/>
      <c r="JBT48" s="82"/>
      <c r="JBX48" s="82"/>
      <c r="JCB48" s="82"/>
      <c r="JCF48" s="82"/>
      <c r="JCJ48" s="82"/>
      <c r="JCN48" s="82"/>
      <c r="JCR48" s="82"/>
      <c r="JCV48" s="82"/>
      <c r="JCZ48" s="82"/>
      <c r="JDD48" s="82"/>
      <c r="JDH48" s="82"/>
      <c r="JDL48" s="82"/>
      <c r="JDP48" s="82"/>
      <c r="JDT48" s="82"/>
      <c r="JDX48" s="82"/>
      <c r="JEB48" s="82"/>
      <c r="JEF48" s="82"/>
      <c r="JEJ48" s="82"/>
      <c r="JEN48" s="82"/>
      <c r="JER48" s="82"/>
      <c r="JEV48" s="82"/>
      <c r="JEZ48" s="82"/>
      <c r="JFD48" s="82"/>
      <c r="JFH48" s="82"/>
      <c r="JFL48" s="82"/>
      <c r="JFP48" s="82"/>
      <c r="JFT48" s="82"/>
      <c r="JFX48" s="82"/>
      <c r="JGB48" s="82"/>
      <c r="JGF48" s="82"/>
      <c r="JGJ48" s="82"/>
      <c r="JGN48" s="82"/>
      <c r="JGR48" s="82"/>
      <c r="JGV48" s="82"/>
      <c r="JGZ48" s="82"/>
      <c r="JHD48" s="82"/>
      <c r="JHH48" s="82"/>
      <c r="JHL48" s="82"/>
      <c r="JHP48" s="82"/>
      <c r="JHT48" s="82"/>
      <c r="JHX48" s="82"/>
      <c r="JIB48" s="82"/>
      <c r="JIF48" s="82"/>
      <c r="JIJ48" s="82"/>
      <c r="JIN48" s="82"/>
      <c r="JIR48" s="82"/>
      <c r="JIV48" s="82"/>
      <c r="JIZ48" s="82"/>
      <c r="JJD48" s="82"/>
      <c r="JJH48" s="82"/>
      <c r="JJL48" s="82"/>
      <c r="JJP48" s="82"/>
      <c r="JJT48" s="82"/>
      <c r="JJX48" s="82"/>
      <c r="JKB48" s="82"/>
      <c r="JKF48" s="82"/>
      <c r="JKJ48" s="82"/>
      <c r="JKN48" s="82"/>
      <c r="JKR48" s="82"/>
      <c r="JKV48" s="82"/>
      <c r="JKZ48" s="82"/>
      <c r="JLD48" s="82"/>
      <c r="JLH48" s="82"/>
      <c r="JLL48" s="82"/>
      <c r="JLP48" s="82"/>
      <c r="JLT48" s="82"/>
      <c r="JLX48" s="82"/>
      <c r="JMB48" s="82"/>
      <c r="JMF48" s="82"/>
      <c r="JMJ48" s="82"/>
      <c r="JMN48" s="82"/>
      <c r="JMR48" s="82"/>
      <c r="JMV48" s="82"/>
      <c r="JMZ48" s="82"/>
      <c r="JND48" s="82"/>
      <c r="JNH48" s="82"/>
      <c r="JNL48" s="82"/>
      <c r="JNP48" s="82"/>
      <c r="JNT48" s="82"/>
      <c r="JNX48" s="82"/>
      <c r="JOB48" s="82"/>
      <c r="JOF48" s="82"/>
      <c r="JOJ48" s="82"/>
      <c r="JON48" s="82"/>
      <c r="JOR48" s="82"/>
      <c r="JOV48" s="82"/>
      <c r="JOZ48" s="82"/>
      <c r="JPD48" s="82"/>
      <c r="JPH48" s="82"/>
      <c r="JPL48" s="82"/>
      <c r="JPP48" s="82"/>
      <c r="JPT48" s="82"/>
      <c r="JPX48" s="82"/>
      <c r="JQB48" s="82"/>
      <c r="JQF48" s="82"/>
      <c r="JQJ48" s="82"/>
      <c r="JQN48" s="82"/>
      <c r="JQR48" s="82"/>
      <c r="JQV48" s="82"/>
      <c r="JQZ48" s="82"/>
      <c r="JRD48" s="82"/>
      <c r="JRH48" s="82"/>
      <c r="JRL48" s="82"/>
      <c r="JRP48" s="82"/>
      <c r="JRT48" s="82"/>
      <c r="JRX48" s="82"/>
      <c r="JSB48" s="82"/>
      <c r="JSF48" s="82"/>
      <c r="JSJ48" s="82"/>
      <c r="JSN48" s="82"/>
      <c r="JSR48" s="82"/>
      <c r="JSV48" s="82"/>
      <c r="JSZ48" s="82"/>
      <c r="JTD48" s="82"/>
      <c r="JTH48" s="82"/>
      <c r="JTL48" s="82"/>
      <c r="JTP48" s="82"/>
      <c r="JTT48" s="82"/>
      <c r="JTX48" s="82"/>
      <c r="JUB48" s="82"/>
      <c r="JUF48" s="82"/>
      <c r="JUJ48" s="82"/>
      <c r="JUN48" s="82"/>
      <c r="JUR48" s="82"/>
      <c r="JUV48" s="82"/>
      <c r="JUZ48" s="82"/>
      <c r="JVD48" s="82"/>
      <c r="JVH48" s="82"/>
      <c r="JVL48" s="82"/>
      <c r="JVP48" s="82"/>
      <c r="JVT48" s="82"/>
      <c r="JVX48" s="82"/>
      <c r="JWB48" s="82"/>
      <c r="JWF48" s="82"/>
      <c r="JWJ48" s="82"/>
      <c r="JWN48" s="82"/>
      <c r="JWR48" s="82"/>
      <c r="JWV48" s="82"/>
      <c r="JWZ48" s="82"/>
      <c r="JXD48" s="82"/>
      <c r="JXH48" s="82"/>
      <c r="JXL48" s="82"/>
      <c r="JXP48" s="82"/>
      <c r="JXT48" s="82"/>
      <c r="JXX48" s="82"/>
      <c r="JYB48" s="82"/>
      <c r="JYF48" s="82"/>
      <c r="JYJ48" s="82"/>
      <c r="JYN48" s="82"/>
      <c r="JYR48" s="82"/>
      <c r="JYV48" s="82"/>
      <c r="JYZ48" s="82"/>
      <c r="JZD48" s="82"/>
      <c r="JZH48" s="82"/>
      <c r="JZL48" s="82"/>
      <c r="JZP48" s="82"/>
      <c r="JZT48" s="82"/>
      <c r="JZX48" s="82"/>
      <c r="KAB48" s="82"/>
      <c r="KAF48" s="82"/>
      <c r="KAJ48" s="82"/>
      <c r="KAN48" s="82"/>
      <c r="KAR48" s="82"/>
      <c r="KAV48" s="82"/>
      <c r="KAZ48" s="82"/>
      <c r="KBD48" s="82"/>
      <c r="KBH48" s="82"/>
      <c r="KBL48" s="82"/>
      <c r="KBP48" s="82"/>
      <c r="KBT48" s="82"/>
      <c r="KBX48" s="82"/>
      <c r="KCB48" s="82"/>
      <c r="KCF48" s="82"/>
      <c r="KCJ48" s="82"/>
      <c r="KCN48" s="82"/>
      <c r="KCR48" s="82"/>
      <c r="KCV48" s="82"/>
      <c r="KCZ48" s="82"/>
      <c r="KDD48" s="82"/>
      <c r="KDH48" s="82"/>
      <c r="KDL48" s="82"/>
      <c r="KDP48" s="82"/>
      <c r="KDT48" s="82"/>
      <c r="KDX48" s="82"/>
      <c r="KEB48" s="82"/>
      <c r="KEF48" s="82"/>
      <c r="KEJ48" s="82"/>
      <c r="KEN48" s="82"/>
      <c r="KER48" s="82"/>
      <c r="KEV48" s="82"/>
      <c r="KEZ48" s="82"/>
      <c r="KFD48" s="82"/>
      <c r="KFH48" s="82"/>
      <c r="KFL48" s="82"/>
      <c r="KFP48" s="82"/>
      <c r="KFT48" s="82"/>
      <c r="KFX48" s="82"/>
      <c r="KGB48" s="82"/>
      <c r="KGF48" s="82"/>
      <c r="KGJ48" s="82"/>
      <c r="KGN48" s="82"/>
      <c r="KGR48" s="82"/>
      <c r="KGV48" s="82"/>
      <c r="KGZ48" s="82"/>
      <c r="KHD48" s="82"/>
      <c r="KHH48" s="82"/>
      <c r="KHL48" s="82"/>
      <c r="KHP48" s="82"/>
      <c r="KHT48" s="82"/>
      <c r="KHX48" s="82"/>
      <c r="KIB48" s="82"/>
      <c r="KIF48" s="82"/>
      <c r="KIJ48" s="82"/>
      <c r="KIN48" s="82"/>
      <c r="KIR48" s="82"/>
      <c r="KIV48" s="82"/>
      <c r="KIZ48" s="82"/>
      <c r="KJD48" s="82"/>
      <c r="KJH48" s="82"/>
      <c r="KJL48" s="82"/>
      <c r="KJP48" s="82"/>
      <c r="KJT48" s="82"/>
      <c r="KJX48" s="82"/>
      <c r="KKB48" s="82"/>
      <c r="KKF48" s="82"/>
      <c r="KKJ48" s="82"/>
      <c r="KKN48" s="82"/>
      <c r="KKR48" s="82"/>
      <c r="KKV48" s="82"/>
      <c r="KKZ48" s="82"/>
      <c r="KLD48" s="82"/>
      <c r="KLH48" s="82"/>
      <c r="KLL48" s="82"/>
      <c r="KLP48" s="82"/>
      <c r="KLT48" s="82"/>
      <c r="KLX48" s="82"/>
      <c r="KMB48" s="82"/>
      <c r="KMF48" s="82"/>
      <c r="KMJ48" s="82"/>
      <c r="KMN48" s="82"/>
      <c r="KMR48" s="82"/>
      <c r="KMV48" s="82"/>
      <c r="KMZ48" s="82"/>
      <c r="KND48" s="82"/>
      <c r="KNH48" s="82"/>
      <c r="KNL48" s="82"/>
      <c r="KNP48" s="82"/>
      <c r="KNT48" s="82"/>
      <c r="KNX48" s="82"/>
      <c r="KOB48" s="82"/>
      <c r="KOF48" s="82"/>
      <c r="KOJ48" s="82"/>
      <c r="KON48" s="82"/>
      <c r="KOR48" s="82"/>
      <c r="KOV48" s="82"/>
      <c r="KOZ48" s="82"/>
      <c r="KPD48" s="82"/>
      <c r="KPH48" s="82"/>
      <c r="KPL48" s="82"/>
      <c r="KPP48" s="82"/>
      <c r="KPT48" s="82"/>
      <c r="KPX48" s="82"/>
      <c r="KQB48" s="82"/>
      <c r="KQF48" s="82"/>
      <c r="KQJ48" s="82"/>
      <c r="KQN48" s="82"/>
      <c r="KQR48" s="82"/>
      <c r="KQV48" s="82"/>
      <c r="KQZ48" s="82"/>
      <c r="KRD48" s="82"/>
      <c r="KRH48" s="82"/>
      <c r="KRL48" s="82"/>
      <c r="KRP48" s="82"/>
      <c r="KRT48" s="82"/>
      <c r="KRX48" s="82"/>
      <c r="KSB48" s="82"/>
      <c r="KSF48" s="82"/>
      <c r="KSJ48" s="82"/>
      <c r="KSN48" s="82"/>
      <c r="KSR48" s="82"/>
      <c r="KSV48" s="82"/>
      <c r="KSZ48" s="82"/>
      <c r="KTD48" s="82"/>
      <c r="KTH48" s="82"/>
      <c r="KTL48" s="82"/>
      <c r="KTP48" s="82"/>
      <c r="KTT48" s="82"/>
      <c r="KTX48" s="82"/>
      <c r="KUB48" s="82"/>
      <c r="KUF48" s="82"/>
      <c r="KUJ48" s="82"/>
      <c r="KUN48" s="82"/>
      <c r="KUR48" s="82"/>
      <c r="KUV48" s="82"/>
      <c r="KUZ48" s="82"/>
      <c r="KVD48" s="82"/>
      <c r="KVH48" s="82"/>
      <c r="KVL48" s="82"/>
      <c r="KVP48" s="82"/>
      <c r="KVT48" s="82"/>
      <c r="KVX48" s="82"/>
      <c r="KWB48" s="82"/>
      <c r="KWF48" s="82"/>
      <c r="KWJ48" s="82"/>
      <c r="KWN48" s="82"/>
      <c r="KWR48" s="82"/>
      <c r="KWV48" s="82"/>
      <c r="KWZ48" s="82"/>
      <c r="KXD48" s="82"/>
      <c r="KXH48" s="82"/>
      <c r="KXL48" s="82"/>
      <c r="KXP48" s="82"/>
      <c r="KXT48" s="82"/>
      <c r="KXX48" s="82"/>
      <c r="KYB48" s="82"/>
      <c r="KYF48" s="82"/>
      <c r="KYJ48" s="82"/>
      <c r="KYN48" s="82"/>
      <c r="KYR48" s="82"/>
      <c r="KYV48" s="82"/>
      <c r="KYZ48" s="82"/>
      <c r="KZD48" s="82"/>
      <c r="KZH48" s="82"/>
      <c r="KZL48" s="82"/>
      <c r="KZP48" s="82"/>
      <c r="KZT48" s="82"/>
      <c r="KZX48" s="82"/>
      <c r="LAB48" s="82"/>
      <c r="LAF48" s="82"/>
      <c r="LAJ48" s="82"/>
      <c r="LAN48" s="82"/>
      <c r="LAR48" s="82"/>
      <c r="LAV48" s="82"/>
      <c r="LAZ48" s="82"/>
      <c r="LBD48" s="82"/>
      <c r="LBH48" s="82"/>
      <c r="LBL48" s="82"/>
      <c r="LBP48" s="82"/>
      <c r="LBT48" s="82"/>
      <c r="LBX48" s="82"/>
      <c r="LCB48" s="82"/>
      <c r="LCF48" s="82"/>
      <c r="LCJ48" s="82"/>
      <c r="LCN48" s="82"/>
      <c r="LCR48" s="82"/>
      <c r="LCV48" s="82"/>
      <c r="LCZ48" s="82"/>
      <c r="LDD48" s="82"/>
      <c r="LDH48" s="82"/>
      <c r="LDL48" s="82"/>
      <c r="LDP48" s="82"/>
      <c r="LDT48" s="82"/>
      <c r="LDX48" s="82"/>
      <c r="LEB48" s="82"/>
      <c r="LEF48" s="82"/>
      <c r="LEJ48" s="82"/>
      <c r="LEN48" s="82"/>
      <c r="LER48" s="82"/>
      <c r="LEV48" s="82"/>
      <c r="LEZ48" s="82"/>
      <c r="LFD48" s="82"/>
      <c r="LFH48" s="82"/>
      <c r="LFL48" s="82"/>
      <c r="LFP48" s="82"/>
      <c r="LFT48" s="82"/>
      <c r="LFX48" s="82"/>
      <c r="LGB48" s="82"/>
      <c r="LGF48" s="82"/>
      <c r="LGJ48" s="82"/>
      <c r="LGN48" s="82"/>
      <c r="LGR48" s="82"/>
      <c r="LGV48" s="82"/>
      <c r="LGZ48" s="82"/>
      <c r="LHD48" s="82"/>
      <c r="LHH48" s="82"/>
      <c r="LHL48" s="82"/>
      <c r="LHP48" s="82"/>
      <c r="LHT48" s="82"/>
      <c r="LHX48" s="82"/>
      <c r="LIB48" s="82"/>
      <c r="LIF48" s="82"/>
      <c r="LIJ48" s="82"/>
      <c r="LIN48" s="82"/>
      <c r="LIR48" s="82"/>
      <c r="LIV48" s="82"/>
      <c r="LIZ48" s="82"/>
      <c r="LJD48" s="82"/>
      <c r="LJH48" s="82"/>
      <c r="LJL48" s="82"/>
      <c r="LJP48" s="82"/>
      <c r="LJT48" s="82"/>
      <c r="LJX48" s="82"/>
      <c r="LKB48" s="82"/>
      <c r="LKF48" s="82"/>
      <c r="LKJ48" s="82"/>
      <c r="LKN48" s="82"/>
      <c r="LKR48" s="82"/>
      <c r="LKV48" s="82"/>
      <c r="LKZ48" s="82"/>
      <c r="LLD48" s="82"/>
      <c r="LLH48" s="82"/>
      <c r="LLL48" s="82"/>
      <c r="LLP48" s="82"/>
      <c r="LLT48" s="82"/>
      <c r="LLX48" s="82"/>
      <c r="LMB48" s="82"/>
      <c r="LMF48" s="82"/>
      <c r="LMJ48" s="82"/>
      <c r="LMN48" s="82"/>
      <c r="LMR48" s="82"/>
      <c r="LMV48" s="82"/>
      <c r="LMZ48" s="82"/>
      <c r="LND48" s="82"/>
      <c r="LNH48" s="82"/>
      <c r="LNL48" s="82"/>
      <c r="LNP48" s="82"/>
      <c r="LNT48" s="82"/>
      <c r="LNX48" s="82"/>
      <c r="LOB48" s="82"/>
      <c r="LOF48" s="82"/>
      <c r="LOJ48" s="82"/>
      <c r="LON48" s="82"/>
      <c r="LOR48" s="82"/>
      <c r="LOV48" s="82"/>
      <c r="LOZ48" s="82"/>
      <c r="LPD48" s="82"/>
      <c r="LPH48" s="82"/>
      <c r="LPL48" s="82"/>
      <c r="LPP48" s="82"/>
      <c r="LPT48" s="82"/>
      <c r="LPX48" s="82"/>
      <c r="LQB48" s="82"/>
      <c r="LQF48" s="82"/>
      <c r="LQJ48" s="82"/>
      <c r="LQN48" s="82"/>
      <c r="LQR48" s="82"/>
      <c r="LQV48" s="82"/>
      <c r="LQZ48" s="82"/>
      <c r="LRD48" s="82"/>
      <c r="LRH48" s="82"/>
      <c r="LRL48" s="82"/>
      <c r="LRP48" s="82"/>
      <c r="LRT48" s="82"/>
      <c r="LRX48" s="82"/>
      <c r="LSB48" s="82"/>
      <c r="LSF48" s="82"/>
      <c r="LSJ48" s="82"/>
      <c r="LSN48" s="82"/>
      <c r="LSR48" s="82"/>
      <c r="LSV48" s="82"/>
      <c r="LSZ48" s="82"/>
      <c r="LTD48" s="82"/>
      <c r="LTH48" s="82"/>
      <c r="LTL48" s="82"/>
      <c r="LTP48" s="82"/>
      <c r="LTT48" s="82"/>
      <c r="LTX48" s="82"/>
      <c r="LUB48" s="82"/>
      <c r="LUF48" s="82"/>
      <c r="LUJ48" s="82"/>
      <c r="LUN48" s="82"/>
      <c r="LUR48" s="82"/>
      <c r="LUV48" s="82"/>
      <c r="LUZ48" s="82"/>
      <c r="LVD48" s="82"/>
      <c r="LVH48" s="82"/>
      <c r="LVL48" s="82"/>
      <c r="LVP48" s="82"/>
      <c r="LVT48" s="82"/>
      <c r="LVX48" s="82"/>
      <c r="LWB48" s="82"/>
      <c r="LWF48" s="82"/>
      <c r="LWJ48" s="82"/>
      <c r="LWN48" s="82"/>
      <c r="LWR48" s="82"/>
      <c r="LWV48" s="82"/>
      <c r="LWZ48" s="82"/>
      <c r="LXD48" s="82"/>
      <c r="LXH48" s="82"/>
      <c r="LXL48" s="82"/>
      <c r="LXP48" s="82"/>
      <c r="LXT48" s="82"/>
      <c r="LXX48" s="82"/>
      <c r="LYB48" s="82"/>
      <c r="LYF48" s="82"/>
      <c r="LYJ48" s="82"/>
      <c r="LYN48" s="82"/>
      <c r="LYR48" s="82"/>
      <c r="LYV48" s="82"/>
      <c r="LYZ48" s="82"/>
      <c r="LZD48" s="82"/>
      <c r="LZH48" s="82"/>
      <c r="LZL48" s="82"/>
      <c r="LZP48" s="82"/>
      <c r="LZT48" s="82"/>
      <c r="LZX48" s="82"/>
      <c r="MAB48" s="82"/>
      <c r="MAF48" s="82"/>
      <c r="MAJ48" s="82"/>
      <c r="MAN48" s="82"/>
      <c r="MAR48" s="82"/>
      <c r="MAV48" s="82"/>
      <c r="MAZ48" s="82"/>
      <c r="MBD48" s="82"/>
      <c r="MBH48" s="82"/>
      <c r="MBL48" s="82"/>
      <c r="MBP48" s="82"/>
      <c r="MBT48" s="82"/>
      <c r="MBX48" s="82"/>
      <c r="MCB48" s="82"/>
      <c r="MCF48" s="82"/>
      <c r="MCJ48" s="82"/>
      <c r="MCN48" s="82"/>
      <c r="MCR48" s="82"/>
      <c r="MCV48" s="82"/>
      <c r="MCZ48" s="82"/>
      <c r="MDD48" s="82"/>
      <c r="MDH48" s="82"/>
      <c r="MDL48" s="82"/>
      <c r="MDP48" s="82"/>
      <c r="MDT48" s="82"/>
      <c r="MDX48" s="82"/>
      <c r="MEB48" s="82"/>
      <c r="MEF48" s="82"/>
      <c r="MEJ48" s="82"/>
      <c r="MEN48" s="82"/>
      <c r="MER48" s="82"/>
      <c r="MEV48" s="82"/>
      <c r="MEZ48" s="82"/>
      <c r="MFD48" s="82"/>
      <c r="MFH48" s="82"/>
      <c r="MFL48" s="82"/>
      <c r="MFP48" s="82"/>
      <c r="MFT48" s="82"/>
      <c r="MFX48" s="82"/>
      <c r="MGB48" s="82"/>
      <c r="MGF48" s="82"/>
      <c r="MGJ48" s="82"/>
      <c r="MGN48" s="82"/>
      <c r="MGR48" s="82"/>
      <c r="MGV48" s="82"/>
      <c r="MGZ48" s="82"/>
      <c r="MHD48" s="82"/>
      <c r="MHH48" s="82"/>
      <c r="MHL48" s="82"/>
      <c r="MHP48" s="82"/>
      <c r="MHT48" s="82"/>
      <c r="MHX48" s="82"/>
      <c r="MIB48" s="82"/>
      <c r="MIF48" s="82"/>
      <c r="MIJ48" s="82"/>
      <c r="MIN48" s="82"/>
      <c r="MIR48" s="82"/>
      <c r="MIV48" s="82"/>
      <c r="MIZ48" s="82"/>
      <c r="MJD48" s="82"/>
      <c r="MJH48" s="82"/>
      <c r="MJL48" s="82"/>
      <c r="MJP48" s="82"/>
      <c r="MJT48" s="82"/>
      <c r="MJX48" s="82"/>
      <c r="MKB48" s="82"/>
      <c r="MKF48" s="82"/>
      <c r="MKJ48" s="82"/>
      <c r="MKN48" s="82"/>
      <c r="MKR48" s="82"/>
      <c r="MKV48" s="82"/>
      <c r="MKZ48" s="82"/>
      <c r="MLD48" s="82"/>
      <c r="MLH48" s="82"/>
      <c r="MLL48" s="82"/>
      <c r="MLP48" s="82"/>
      <c r="MLT48" s="82"/>
      <c r="MLX48" s="82"/>
      <c r="MMB48" s="82"/>
      <c r="MMF48" s="82"/>
      <c r="MMJ48" s="82"/>
      <c r="MMN48" s="82"/>
      <c r="MMR48" s="82"/>
      <c r="MMV48" s="82"/>
      <c r="MMZ48" s="82"/>
      <c r="MND48" s="82"/>
      <c r="MNH48" s="82"/>
      <c r="MNL48" s="82"/>
      <c r="MNP48" s="82"/>
      <c r="MNT48" s="82"/>
      <c r="MNX48" s="82"/>
      <c r="MOB48" s="82"/>
      <c r="MOF48" s="82"/>
      <c r="MOJ48" s="82"/>
      <c r="MON48" s="82"/>
      <c r="MOR48" s="82"/>
      <c r="MOV48" s="82"/>
      <c r="MOZ48" s="82"/>
      <c r="MPD48" s="82"/>
      <c r="MPH48" s="82"/>
      <c r="MPL48" s="82"/>
      <c r="MPP48" s="82"/>
      <c r="MPT48" s="82"/>
      <c r="MPX48" s="82"/>
      <c r="MQB48" s="82"/>
      <c r="MQF48" s="82"/>
      <c r="MQJ48" s="82"/>
      <c r="MQN48" s="82"/>
      <c r="MQR48" s="82"/>
      <c r="MQV48" s="82"/>
      <c r="MQZ48" s="82"/>
      <c r="MRD48" s="82"/>
      <c r="MRH48" s="82"/>
      <c r="MRL48" s="82"/>
      <c r="MRP48" s="82"/>
      <c r="MRT48" s="82"/>
      <c r="MRX48" s="82"/>
      <c r="MSB48" s="82"/>
      <c r="MSF48" s="82"/>
      <c r="MSJ48" s="82"/>
      <c r="MSN48" s="82"/>
      <c r="MSR48" s="82"/>
      <c r="MSV48" s="82"/>
      <c r="MSZ48" s="82"/>
      <c r="MTD48" s="82"/>
      <c r="MTH48" s="82"/>
      <c r="MTL48" s="82"/>
      <c r="MTP48" s="82"/>
      <c r="MTT48" s="82"/>
      <c r="MTX48" s="82"/>
      <c r="MUB48" s="82"/>
      <c r="MUF48" s="82"/>
      <c r="MUJ48" s="82"/>
      <c r="MUN48" s="82"/>
      <c r="MUR48" s="82"/>
      <c r="MUV48" s="82"/>
      <c r="MUZ48" s="82"/>
      <c r="MVD48" s="82"/>
      <c r="MVH48" s="82"/>
      <c r="MVL48" s="82"/>
      <c r="MVP48" s="82"/>
      <c r="MVT48" s="82"/>
      <c r="MVX48" s="82"/>
      <c r="MWB48" s="82"/>
      <c r="MWF48" s="82"/>
      <c r="MWJ48" s="82"/>
      <c r="MWN48" s="82"/>
      <c r="MWR48" s="82"/>
      <c r="MWV48" s="82"/>
      <c r="MWZ48" s="82"/>
      <c r="MXD48" s="82"/>
      <c r="MXH48" s="82"/>
      <c r="MXL48" s="82"/>
      <c r="MXP48" s="82"/>
      <c r="MXT48" s="82"/>
      <c r="MXX48" s="82"/>
      <c r="MYB48" s="82"/>
      <c r="MYF48" s="82"/>
      <c r="MYJ48" s="82"/>
      <c r="MYN48" s="82"/>
      <c r="MYR48" s="82"/>
      <c r="MYV48" s="82"/>
      <c r="MYZ48" s="82"/>
      <c r="MZD48" s="82"/>
      <c r="MZH48" s="82"/>
      <c r="MZL48" s="82"/>
      <c r="MZP48" s="82"/>
      <c r="MZT48" s="82"/>
      <c r="MZX48" s="82"/>
      <c r="NAB48" s="82"/>
      <c r="NAF48" s="82"/>
      <c r="NAJ48" s="82"/>
      <c r="NAN48" s="82"/>
      <c r="NAR48" s="82"/>
      <c r="NAV48" s="82"/>
      <c r="NAZ48" s="82"/>
      <c r="NBD48" s="82"/>
      <c r="NBH48" s="82"/>
      <c r="NBL48" s="82"/>
      <c r="NBP48" s="82"/>
      <c r="NBT48" s="82"/>
      <c r="NBX48" s="82"/>
      <c r="NCB48" s="82"/>
      <c r="NCF48" s="82"/>
      <c r="NCJ48" s="82"/>
      <c r="NCN48" s="82"/>
      <c r="NCR48" s="82"/>
      <c r="NCV48" s="82"/>
      <c r="NCZ48" s="82"/>
      <c r="NDD48" s="82"/>
      <c r="NDH48" s="82"/>
      <c r="NDL48" s="82"/>
      <c r="NDP48" s="82"/>
      <c r="NDT48" s="82"/>
      <c r="NDX48" s="82"/>
      <c r="NEB48" s="82"/>
      <c r="NEF48" s="82"/>
      <c r="NEJ48" s="82"/>
      <c r="NEN48" s="82"/>
      <c r="NER48" s="82"/>
      <c r="NEV48" s="82"/>
      <c r="NEZ48" s="82"/>
      <c r="NFD48" s="82"/>
      <c r="NFH48" s="82"/>
      <c r="NFL48" s="82"/>
      <c r="NFP48" s="82"/>
      <c r="NFT48" s="82"/>
      <c r="NFX48" s="82"/>
      <c r="NGB48" s="82"/>
      <c r="NGF48" s="82"/>
      <c r="NGJ48" s="82"/>
      <c r="NGN48" s="82"/>
      <c r="NGR48" s="82"/>
      <c r="NGV48" s="82"/>
      <c r="NGZ48" s="82"/>
      <c r="NHD48" s="82"/>
      <c r="NHH48" s="82"/>
      <c r="NHL48" s="82"/>
      <c r="NHP48" s="82"/>
      <c r="NHT48" s="82"/>
      <c r="NHX48" s="82"/>
      <c r="NIB48" s="82"/>
      <c r="NIF48" s="82"/>
      <c r="NIJ48" s="82"/>
      <c r="NIN48" s="82"/>
      <c r="NIR48" s="82"/>
      <c r="NIV48" s="82"/>
      <c r="NIZ48" s="82"/>
      <c r="NJD48" s="82"/>
      <c r="NJH48" s="82"/>
      <c r="NJL48" s="82"/>
      <c r="NJP48" s="82"/>
      <c r="NJT48" s="82"/>
      <c r="NJX48" s="82"/>
      <c r="NKB48" s="82"/>
      <c r="NKF48" s="82"/>
      <c r="NKJ48" s="82"/>
      <c r="NKN48" s="82"/>
      <c r="NKR48" s="82"/>
      <c r="NKV48" s="82"/>
      <c r="NKZ48" s="82"/>
      <c r="NLD48" s="82"/>
      <c r="NLH48" s="82"/>
      <c r="NLL48" s="82"/>
      <c r="NLP48" s="82"/>
      <c r="NLT48" s="82"/>
      <c r="NLX48" s="82"/>
      <c r="NMB48" s="82"/>
      <c r="NMF48" s="82"/>
      <c r="NMJ48" s="82"/>
      <c r="NMN48" s="82"/>
      <c r="NMR48" s="82"/>
      <c r="NMV48" s="82"/>
      <c r="NMZ48" s="82"/>
      <c r="NND48" s="82"/>
      <c r="NNH48" s="82"/>
      <c r="NNL48" s="82"/>
      <c r="NNP48" s="82"/>
      <c r="NNT48" s="82"/>
      <c r="NNX48" s="82"/>
      <c r="NOB48" s="82"/>
      <c r="NOF48" s="82"/>
      <c r="NOJ48" s="82"/>
      <c r="NON48" s="82"/>
      <c r="NOR48" s="82"/>
      <c r="NOV48" s="82"/>
      <c r="NOZ48" s="82"/>
      <c r="NPD48" s="82"/>
      <c r="NPH48" s="82"/>
      <c r="NPL48" s="82"/>
      <c r="NPP48" s="82"/>
      <c r="NPT48" s="82"/>
      <c r="NPX48" s="82"/>
      <c r="NQB48" s="82"/>
      <c r="NQF48" s="82"/>
      <c r="NQJ48" s="82"/>
      <c r="NQN48" s="82"/>
      <c r="NQR48" s="82"/>
      <c r="NQV48" s="82"/>
      <c r="NQZ48" s="82"/>
      <c r="NRD48" s="82"/>
      <c r="NRH48" s="82"/>
      <c r="NRL48" s="82"/>
      <c r="NRP48" s="82"/>
      <c r="NRT48" s="82"/>
      <c r="NRX48" s="82"/>
      <c r="NSB48" s="82"/>
      <c r="NSF48" s="82"/>
      <c r="NSJ48" s="82"/>
      <c r="NSN48" s="82"/>
      <c r="NSR48" s="82"/>
      <c r="NSV48" s="82"/>
      <c r="NSZ48" s="82"/>
      <c r="NTD48" s="82"/>
      <c r="NTH48" s="82"/>
      <c r="NTL48" s="82"/>
      <c r="NTP48" s="82"/>
      <c r="NTT48" s="82"/>
      <c r="NTX48" s="82"/>
      <c r="NUB48" s="82"/>
      <c r="NUF48" s="82"/>
      <c r="NUJ48" s="82"/>
      <c r="NUN48" s="82"/>
      <c r="NUR48" s="82"/>
      <c r="NUV48" s="82"/>
      <c r="NUZ48" s="82"/>
      <c r="NVD48" s="82"/>
      <c r="NVH48" s="82"/>
      <c r="NVL48" s="82"/>
      <c r="NVP48" s="82"/>
      <c r="NVT48" s="82"/>
      <c r="NVX48" s="82"/>
      <c r="NWB48" s="82"/>
      <c r="NWF48" s="82"/>
      <c r="NWJ48" s="82"/>
      <c r="NWN48" s="82"/>
      <c r="NWR48" s="82"/>
      <c r="NWV48" s="82"/>
      <c r="NWZ48" s="82"/>
      <c r="NXD48" s="82"/>
      <c r="NXH48" s="82"/>
      <c r="NXL48" s="82"/>
      <c r="NXP48" s="82"/>
      <c r="NXT48" s="82"/>
      <c r="NXX48" s="82"/>
      <c r="NYB48" s="82"/>
      <c r="NYF48" s="82"/>
      <c r="NYJ48" s="82"/>
      <c r="NYN48" s="82"/>
      <c r="NYR48" s="82"/>
      <c r="NYV48" s="82"/>
      <c r="NYZ48" s="82"/>
      <c r="NZD48" s="82"/>
      <c r="NZH48" s="82"/>
      <c r="NZL48" s="82"/>
      <c r="NZP48" s="82"/>
      <c r="NZT48" s="82"/>
      <c r="NZX48" s="82"/>
      <c r="OAB48" s="82"/>
      <c r="OAF48" s="82"/>
      <c r="OAJ48" s="82"/>
      <c r="OAN48" s="82"/>
      <c r="OAR48" s="82"/>
      <c r="OAV48" s="82"/>
      <c r="OAZ48" s="82"/>
      <c r="OBD48" s="82"/>
      <c r="OBH48" s="82"/>
      <c r="OBL48" s="82"/>
      <c r="OBP48" s="82"/>
      <c r="OBT48" s="82"/>
      <c r="OBX48" s="82"/>
      <c r="OCB48" s="82"/>
      <c r="OCF48" s="82"/>
      <c r="OCJ48" s="82"/>
      <c r="OCN48" s="82"/>
      <c r="OCR48" s="82"/>
      <c r="OCV48" s="82"/>
      <c r="OCZ48" s="82"/>
      <c r="ODD48" s="82"/>
      <c r="ODH48" s="82"/>
      <c r="ODL48" s="82"/>
      <c r="ODP48" s="82"/>
      <c r="ODT48" s="82"/>
      <c r="ODX48" s="82"/>
      <c r="OEB48" s="82"/>
      <c r="OEF48" s="82"/>
      <c r="OEJ48" s="82"/>
      <c r="OEN48" s="82"/>
      <c r="OER48" s="82"/>
      <c r="OEV48" s="82"/>
      <c r="OEZ48" s="82"/>
      <c r="OFD48" s="82"/>
      <c r="OFH48" s="82"/>
      <c r="OFL48" s="82"/>
      <c r="OFP48" s="82"/>
      <c r="OFT48" s="82"/>
      <c r="OFX48" s="82"/>
      <c r="OGB48" s="82"/>
      <c r="OGF48" s="82"/>
      <c r="OGJ48" s="82"/>
      <c r="OGN48" s="82"/>
      <c r="OGR48" s="82"/>
      <c r="OGV48" s="82"/>
      <c r="OGZ48" s="82"/>
      <c r="OHD48" s="82"/>
      <c r="OHH48" s="82"/>
      <c r="OHL48" s="82"/>
      <c r="OHP48" s="82"/>
      <c r="OHT48" s="82"/>
      <c r="OHX48" s="82"/>
      <c r="OIB48" s="82"/>
      <c r="OIF48" s="82"/>
      <c r="OIJ48" s="82"/>
      <c r="OIN48" s="82"/>
      <c r="OIR48" s="82"/>
      <c r="OIV48" s="82"/>
      <c r="OIZ48" s="82"/>
      <c r="OJD48" s="82"/>
      <c r="OJH48" s="82"/>
      <c r="OJL48" s="82"/>
      <c r="OJP48" s="82"/>
      <c r="OJT48" s="82"/>
      <c r="OJX48" s="82"/>
      <c r="OKB48" s="82"/>
      <c r="OKF48" s="82"/>
      <c r="OKJ48" s="82"/>
      <c r="OKN48" s="82"/>
      <c r="OKR48" s="82"/>
      <c r="OKV48" s="82"/>
      <c r="OKZ48" s="82"/>
      <c r="OLD48" s="82"/>
      <c r="OLH48" s="82"/>
      <c r="OLL48" s="82"/>
      <c r="OLP48" s="82"/>
      <c r="OLT48" s="82"/>
      <c r="OLX48" s="82"/>
      <c r="OMB48" s="82"/>
      <c r="OMF48" s="82"/>
      <c r="OMJ48" s="82"/>
      <c r="OMN48" s="82"/>
      <c r="OMR48" s="82"/>
      <c r="OMV48" s="82"/>
      <c r="OMZ48" s="82"/>
      <c r="OND48" s="82"/>
      <c r="ONH48" s="82"/>
      <c r="ONL48" s="82"/>
      <c r="ONP48" s="82"/>
      <c r="ONT48" s="82"/>
      <c r="ONX48" s="82"/>
      <c r="OOB48" s="82"/>
      <c r="OOF48" s="82"/>
      <c r="OOJ48" s="82"/>
      <c r="OON48" s="82"/>
      <c r="OOR48" s="82"/>
      <c r="OOV48" s="82"/>
      <c r="OOZ48" s="82"/>
      <c r="OPD48" s="82"/>
      <c r="OPH48" s="82"/>
      <c r="OPL48" s="82"/>
      <c r="OPP48" s="82"/>
      <c r="OPT48" s="82"/>
      <c r="OPX48" s="82"/>
      <c r="OQB48" s="82"/>
      <c r="OQF48" s="82"/>
      <c r="OQJ48" s="82"/>
      <c r="OQN48" s="82"/>
      <c r="OQR48" s="82"/>
      <c r="OQV48" s="82"/>
      <c r="OQZ48" s="82"/>
      <c r="ORD48" s="82"/>
      <c r="ORH48" s="82"/>
      <c r="ORL48" s="82"/>
      <c r="ORP48" s="82"/>
      <c r="ORT48" s="82"/>
      <c r="ORX48" s="82"/>
      <c r="OSB48" s="82"/>
      <c r="OSF48" s="82"/>
      <c r="OSJ48" s="82"/>
      <c r="OSN48" s="82"/>
      <c r="OSR48" s="82"/>
      <c r="OSV48" s="82"/>
      <c r="OSZ48" s="82"/>
      <c r="OTD48" s="82"/>
      <c r="OTH48" s="82"/>
      <c r="OTL48" s="82"/>
      <c r="OTP48" s="82"/>
      <c r="OTT48" s="82"/>
      <c r="OTX48" s="82"/>
      <c r="OUB48" s="82"/>
      <c r="OUF48" s="82"/>
      <c r="OUJ48" s="82"/>
      <c r="OUN48" s="82"/>
      <c r="OUR48" s="82"/>
      <c r="OUV48" s="82"/>
      <c r="OUZ48" s="82"/>
      <c r="OVD48" s="82"/>
      <c r="OVH48" s="82"/>
      <c r="OVL48" s="82"/>
      <c r="OVP48" s="82"/>
      <c r="OVT48" s="82"/>
      <c r="OVX48" s="82"/>
      <c r="OWB48" s="82"/>
      <c r="OWF48" s="82"/>
      <c r="OWJ48" s="82"/>
      <c r="OWN48" s="82"/>
      <c r="OWR48" s="82"/>
      <c r="OWV48" s="82"/>
      <c r="OWZ48" s="82"/>
      <c r="OXD48" s="82"/>
      <c r="OXH48" s="82"/>
      <c r="OXL48" s="82"/>
      <c r="OXP48" s="82"/>
      <c r="OXT48" s="82"/>
      <c r="OXX48" s="82"/>
      <c r="OYB48" s="82"/>
      <c r="OYF48" s="82"/>
      <c r="OYJ48" s="82"/>
      <c r="OYN48" s="82"/>
      <c r="OYR48" s="82"/>
      <c r="OYV48" s="82"/>
      <c r="OYZ48" s="82"/>
      <c r="OZD48" s="82"/>
      <c r="OZH48" s="82"/>
      <c r="OZL48" s="82"/>
      <c r="OZP48" s="82"/>
      <c r="OZT48" s="82"/>
      <c r="OZX48" s="82"/>
      <c r="PAB48" s="82"/>
      <c r="PAF48" s="82"/>
      <c r="PAJ48" s="82"/>
      <c r="PAN48" s="82"/>
      <c r="PAR48" s="82"/>
      <c r="PAV48" s="82"/>
      <c r="PAZ48" s="82"/>
      <c r="PBD48" s="82"/>
      <c r="PBH48" s="82"/>
      <c r="PBL48" s="82"/>
      <c r="PBP48" s="82"/>
      <c r="PBT48" s="82"/>
      <c r="PBX48" s="82"/>
      <c r="PCB48" s="82"/>
      <c r="PCF48" s="82"/>
      <c r="PCJ48" s="82"/>
      <c r="PCN48" s="82"/>
      <c r="PCR48" s="82"/>
      <c r="PCV48" s="82"/>
      <c r="PCZ48" s="82"/>
      <c r="PDD48" s="82"/>
      <c r="PDH48" s="82"/>
      <c r="PDL48" s="82"/>
      <c r="PDP48" s="82"/>
      <c r="PDT48" s="82"/>
      <c r="PDX48" s="82"/>
      <c r="PEB48" s="82"/>
      <c r="PEF48" s="82"/>
      <c r="PEJ48" s="82"/>
      <c r="PEN48" s="82"/>
      <c r="PER48" s="82"/>
      <c r="PEV48" s="82"/>
      <c r="PEZ48" s="82"/>
      <c r="PFD48" s="82"/>
      <c r="PFH48" s="82"/>
      <c r="PFL48" s="82"/>
      <c r="PFP48" s="82"/>
      <c r="PFT48" s="82"/>
      <c r="PFX48" s="82"/>
      <c r="PGB48" s="82"/>
      <c r="PGF48" s="82"/>
      <c r="PGJ48" s="82"/>
      <c r="PGN48" s="82"/>
      <c r="PGR48" s="82"/>
      <c r="PGV48" s="82"/>
      <c r="PGZ48" s="82"/>
      <c r="PHD48" s="82"/>
      <c r="PHH48" s="82"/>
      <c r="PHL48" s="82"/>
      <c r="PHP48" s="82"/>
      <c r="PHT48" s="82"/>
      <c r="PHX48" s="82"/>
      <c r="PIB48" s="82"/>
      <c r="PIF48" s="82"/>
      <c r="PIJ48" s="82"/>
      <c r="PIN48" s="82"/>
      <c r="PIR48" s="82"/>
      <c r="PIV48" s="82"/>
      <c r="PIZ48" s="82"/>
      <c r="PJD48" s="82"/>
      <c r="PJH48" s="82"/>
      <c r="PJL48" s="82"/>
      <c r="PJP48" s="82"/>
      <c r="PJT48" s="82"/>
      <c r="PJX48" s="82"/>
      <c r="PKB48" s="82"/>
      <c r="PKF48" s="82"/>
      <c r="PKJ48" s="82"/>
      <c r="PKN48" s="82"/>
      <c r="PKR48" s="82"/>
      <c r="PKV48" s="82"/>
      <c r="PKZ48" s="82"/>
      <c r="PLD48" s="82"/>
      <c r="PLH48" s="82"/>
      <c r="PLL48" s="82"/>
      <c r="PLP48" s="82"/>
      <c r="PLT48" s="82"/>
      <c r="PLX48" s="82"/>
      <c r="PMB48" s="82"/>
      <c r="PMF48" s="82"/>
      <c r="PMJ48" s="82"/>
      <c r="PMN48" s="82"/>
      <c r="PMR48" s="82"/>
      <c r="PMV48" s="82"/>
      <c r="PMZ48" s="82"/>
      <c r="PND48" s="82"/>
      <c r="PNH48" s="82"/>
      <c r="PNL48" s="82"/>
      <c r="PNP48" s="82"/>
      <c r="PNT48" s="82"/>
      <c r="PNX48" s="82"/>
      <c r="POB48" s="82"/>
      <c r="POF48" s="82"/>
      <c r="POJ48" s="82"/>
      <c r="PON48" s="82"/>
      <c r="POR48" s="82"/>
      <c r="POV48" s="82"/>
      <c r="POZ48" s="82"/>
      <c r="PPD48" s="82"/>
      <c r="PPH48" s="82"/>
      <c r="PPL48" s="82"/>
      <c r="PPP48" s="82"/>
      <c r="PPT48" s="82"/>
      <c r="PPX48" s="82"/>
      <c r="PQB48" s="82"/>
      <c r="PQF48" s="82"/>
      <c r="PQJ48" s="82"/>
      <c r="PQN48" s="82"/>
      <c r="PQR48" s="82"/>
      <c r="PQV48" s="82"/>
      <c r="PQZ48" s="82"/>
      <c r="PRD48" s="82"/>
      <c r="PRH48" s="82"/>
      <c r="PRL48" s="82"/>
      <c r="PRP48" s="82"/>
      <c r="PRT48" s="82"/>
      <c r="PRX48" s="82"/>
      <c r="PSB48" s="82"/>
      <c r="PSF48" s="82"/>
      <c r="PSJ48" s="82"/>
      <c r="PSN48" s="82"/>
      <c r="PSR48" s="82"/>
      <c r="PSV48" s="82"/>
      <c r="PSZ48" s="82"/>
      <c r="PTD48" s="82"/>
      <c r="PTH48" s="82"/>
      <c r="PTL48" s="82"/>
      <c r="PTP48" s="82"/>
      <c r="PTT48" s="82"/>
      <c r="PTX48" s="82"/>
      <c r="PUB48" s="82"/>
      <c r="PUF48" s="82"/>
      <c r="PUJ48" s="82"/>
      <c r="PUN48" s="82"/>
      <c r="PUR48" s="82"/>
      <c r="PUV48" s="82"/>
      <c r="PUZ48" s="82"/>
      <c r="PVD48" s="82"/>
      <c r="PVH48" s="82"/>
      <c r="PVL48" s="82"/>
      <c r="PVP48" s="82"/>
      <c r="PVT48" s="82"/>
      <c r="PVX48" s="82"/>
      <c r="PWB48" s="82"/>
      <c r="PWF48" s="82"/>
      <c r="PWJ48" s="82"/>
      <c r="PWN48" s="82"/>
      <c r="PWR48" s="82"/>
      <c r="PWV48" s="82"/>
      <c r="PWZ48" s="82"/>
      <c r="PXD48" s="82"/>
      <c r="PXH48" s="82"/>
      <c r="PXL48" s="82"/>
      <c r="PXP48" s="82"/>
      <c r="PXT48" s="82"/>
      <c r="PXX48" s="82"/>
      <c r="PYB48" s="82"/>
      <c r="PYF48" s="82"/>
      <c r="PYJ48" s="82"/>
      <c r="PYN48" s="82"/>
      <c r="PYR48" s="82"/>
      <c r="PYV48" s="82"/>
      <c r="PYZ48" s="82"/>
      <c r="PZD48" s="82"/>
      <c r="PZH48" s="82"/>
      <c r="PZL48" s="82"/>
      <c r="PZP48" s="82"/>
      <c r="PZT48" s="82"/>
      <c r="PZX48" s="82"/>
      <c r="QAB48" s="82"/>
      <c r="QAF48" s="82"/>
      <c r="QAJ48" s="82"/>
      <c r="QAN48" s="82"/>
      <c r="QAR48" s="82"/>
      <c r="QAV48" s="82"/>
      <c r="QAZ48" s="82"/>
      <c r="QBD48" s="82"/>
      <c r="QBH48" s="82"/>
      <c r="QBL48" s="82"/>
      <c r="QBP48" s="82"/>
      <c r="QBT48" s="82"/>
      <c r="QBX48" s="82"/>
      <c r="QCB48" s="82"/>
      <c r="QCF48" s="82"/>
      <c r="QCJ48" s="82"/>
      <c r="QCN48" s="82"/>
      <c r="QCR48" s="82"/>
      <c r="QCV48" s="82"/>
      <c r="QCZ48" s="82"/>
      <c r="QDD48" s="82"/>
      <c r="QDH48" s="82"/>
      <c r="QDL48" s="82"/>
      <c r="QDP48" s="82"/>
      <c r="QDT48" s="82"/>
      <c r="QDX48" s="82"/>
      <c r="QEB48" s="82"/>
      <c r="QEF48" s="82"/>
      <c r="QEJ48" s="82"/>
      <c r="QEN48" s="82"/>
      <c r="QER48" s="82"/>
      <c r="QEV48" s="82"/>
      <c r="QEZ48" s="82"/>
      <c r="QFD48" s="82"/>
      <c r="QFH48" s="82"/>
      <c r="QFL48" s="82"/>
      <c r="QFP48" s="82"/>
      <c r="QFT48" s="82"/>
      <c r="QFX48" s="82"/>
      <c r="QGB48" s="82"/>
      <c r="QGF48" s="82"/>
      <c r="QGJ48" s="82"/>
      <c r="QGN48" s="82"/>
      <c r="QGR48" s="82"/>
      <c r="QGV48" s="82"/>
      <c r="QGZ48" s="82"/>
      <c r="QHD48" s="82"/>
      <c r="QHH48" s="82"/>
      <c r="QHL48" s="82"/>
      <c r="QHP48" s="82"/>
      <c r="QHT48" s="82"/>
      <c r="QHX48" s="82"/>
      <c r="QIB48" s="82"/>
      <c r="QIF48" s="82"/>
      <c r="QIJ48" s="82"/>
      <c r="QIN48" s="82"/>
      <c r="QIR48" s="82"/>
      <c r="QIV48" s="82"/>
      <c r="QIZ48" s="82"/>
      <c r="QJD48" s="82"/>
      <c r="QJH48" s="82"/>
      <c r="QJL48" s="82"/>
      <c r="QJP48" s="82"/>
      <c r="QJT48" s="82"/>
      <c r="QJX48" s="82"/>
      <c r="QKB48" s="82"/>
      <c r="QKF48" s="82"/>
      <c r="QKJ48" s="82"/>
      <c r="QKN48" s="82"/>
      <c r="QKR48" s="82"/>
      <c r="QKV48" s="82"/>
      <c r="QKZ48" s="82"/>
      <c r="QLD48" s="82"/>
      <c r="QLH48" s="82"/>
      <c r="QLL48" s="82"/>
      <c r="QLP48" s="82"/>
      <c r="QLT48" s="82"/>
      <c r="QLX48" s="82"/>
      <c r="QMB48" s="82"/>
      <c r="QMF48" s="82"/>
      <c r="QMJ48" s="82"/>
      <c r="QMN48" s="82"/>
      <c r="QMR48" s="82"/>
      <c r="QMV48" s="82"/>
      <c r="QMZ48" s="82"/>
      <c r="QND48" s="82"/>
      <c r="QNH48" s="82"/>
      <c r="QNL48" s="82"/>
      <c r="QNP48" s="82"/>
      <c r="QNT48" s="82"/>
      <c r="QNX48" s="82"/>
      <c r="QOB48" s="82"/>
      <c r="QOF48" s="82"/>
      <c r="QOJ48" s="82"/>
      <c r="QON48" s="82"/>
      <c r="QOR48" s="82"/>
      <c r="QOV48" s="82"/>
      <c r="QOZ48" s="82"/>
      <c r="QPD48" s="82"/>
      <c r="QPH48" s="82"/>
      <c r="QPL48" s="82"/>
      <c r="QPP48" s="82"/>
      <c r="QPT48" s="82"/>
      <c r="QPX48" s="82"/>
      <c r="QQB48" s="82"/>
      <c r="QQF48" s="82"/>
      <c r="QQJ48" s="82"/>
      <c r="QQN48" s="82"/>
      <c r="QQR48" s="82"/>
      <c r="QQV48" s="82"/>
      <c r="QQZ48" s="82"/>
      <c r="QRD48" s="82"/>
      <c r="QRH48" s="82"/>
      <c r="QRL48" s="82"/>
      <c r="QRP48" s="82"/>
      <c r="QRT48" s="82"/>
      <c r="QRX48" s="82"/>
      <c r="QSB48" s="82"/>
      <c r="QSF48" s="82"/>
      <c r="QSJ48" s="82"/>
      <c r="QSN48" s="82"/>
      <c r="QSR48" s="82"/>
      <c r="QSV48" s="82"/>
      <c r="QSZ48" s="82"/>
      <c r="QTD48" s="82"/>
      <c r="QTH48" s="82"/>
      <c r="QTL48" s="82"/>
      <c r="QTP48" s="82"/>
      <c r="QTT48" s="82"/>
      <c r="QTX48" s="82"/>
      <c r="QUB48" s="82"/>
      <c r="QUF48" s="82"/>
      <c r="QUJ48" s="82"/>
      <c r="QUN48" s="82"/>
      <c r="QUR48" s="82"/>
      <c r="QUV48" s="82"/>
      <c r="QUZ48" s="82"/>
      <c r="QVD48" s="82"/>
      <c r="QVH48" s="82"/>
      <c r="QVL48" s="82"/>
      <c r="QVP48" s="82"/>
      <c r="QVT48" s="82"/>
      <c r="QVX48" s="82"/>
      <c r="QWB48" s="82"/>
      <c r="QWF48" s="82"/>
      <c r="QWJ48" s="82"/>
      <c r="QWN48" s="82"/>
      <c r="QWR48" s="82"/>
      <c r="QWV48" s="82"/>
      <c r="QWZ48" s="82"/>
      <c r="QXD48" s="82"/>
      <c r="QXH48" s="82"/>
      <c r="QXL48" s="82"/>
      <c r="QXP48" s="82"/>
      <c r="QXT48" s="82"/>
      <c r="QXX48" s="82"/>
      <c r="QYB48" s="82"/>
      <c r="QYF48" s="82"/>
      <c r="QYJ48" s="82"/>
      <c r="QYN48" s="82"/>
      <c r="QYR48" s="82"/>
      <c r="QYV48" s="82"/>
      <c r="QYZ48" s="82"/>
      <c r="QZD48" s="82"/>
      <c r="QZH48" s="82"/>
      <c r="QZL48" s="82"/>
      <c r="QZP48" s="82"/>
      <c r="QZT48" s="82"/>
      <c r="QZX48" s="82"/>
      <c r="RAB48" s="82"/>
      <c r="RAF48" s="82"/>
      <c r="RAJ48" s="82"/>
      <c r="RAN48" s="82"/>
      <c r="RAR48" s="82"/>
      <c r="RAV48" s="82"/>
      <c r="RAZ48" s="82"/>
      <c r="RBD48" s="82"/>
      <c r="RBH48" s="82"/>
      <c r="RBL48" s="82"/>
      <c r="RBP48" s="82"/>
      <c r="RBT48" s="82"/>
      <c r="RBX48" s="82"/>
      <c r="RCB48" s="82"/>
      <c r="RCF48" s="82"/>
      <c r="RCJ48" s="82"/>
      <c r="RCN48" s="82"/>
      <c r="RCR48" s="82"/>
      <c r="RCV48" s="82"/>
      <c r="RCZ48" s="82"/>
      <c r="RDD48" s="82"/>
      <c r="RDH48" s="82"/>
      <c r="RDL48" s="82"/>
      <c r="RDP48" s="82"/>
      <c r="RDT48" s="82"/>
      <c r="RDX48" s="82"/>
      <c r="REB48" s="82"/>
      <c r="REF48" s="82"/>
      <c r="REJ48" s="82"/>
      <c r="REN48" s="82"/>
      <c r="RER48" s="82"/>
      <c r="REV48" s="82"/>
      <c r="REZ48" s="82"/>
      <c r="RFD48" s="82"/>
      <c r="RFH48" s="82"/>
      <c r="RFL48" s="82"/>
      <c r="RFP48" s="82"/>
      <c r="RFT48" s="82"/>
      <c r="RFX48" s="82"/>
      <c r="RGB48" s="82"/>
      <c r="RGF48" s="82"/>
      <c r="RGJ48" s="82"/>
      <c r="RGN48" s="82"/>
      <c r="RGR48" s="82"/>
      <c r="RGV48" s="82"/>
      <c r="RGZ48" s="82"/>
      <c r="RHD48" s="82"/>
      <c r="RHH48" s="82"/>
      <c r="RHL48" s="82"/>
      <c r="RHP48" s="82"/>
      <c r="RHT48" s="82"/>
      <c r="RHX48" s="82"/>
      <c r="RIB48" s="82"/>
      <c r="RIF48" s="82"/>
      <c r="RIJ48" s="82"/>
      <c r="RIN48" s="82"/>
      <c r="RIR48" s="82"/>
      <c r="RIV48" s="82"/>
      <c r="RIZ48" s="82"/>
      <c r="RJD48" s="82"/>
      <c r="RJH48" s="82"/>
      <c r="RJL48" s="82"/>
      <c r="RJP48" s="82"/>
      <c r="RJT48" s="82"/>
      <c r="RJX48" s="82"/>
      <c r="RKB48" s="82"/>
      <c r="RKF48" s="82"/>
      <c r="RKJ48" s="82"/>
      <c r="RKN48" s="82"/>
      <c r="RKR48" s="82"/>
      <c r="RKV48" s="82"/>
      <c r="RKZ48" s="82"/>
      <c r="RLD48" s="82"/>
      <c r="RLH48" s="82"/>
      <c r="RLL48" s="82"/>
      <c r="RLP48" s="82"/>
      <c r="RLT48" s="82"/>
      <c r="RLX48" s="82"/>
      <c r="RMB48" s="82"/>
      <c r="RMF48" s="82"/>
      <c r="RMJ48" s="82"/>
      <c r="RMN48" s="82"/>
      <c r="RMR48" s="82"/>
      <c r="RMV48" s="82"/>
      <c r="RMZ48" s="82"/>
      <c r="RND48" s="82"/>
      <c r="RNH48" s="82"/>
      <c r="RNL48" s="82"/>
      <c r="RNP48" s="82"/>
      <c r="RNT48" s="82"/>
      <c r="RNX48" s="82"/>
      <c r="ROB48" s="82"/>
      <c r="ROF48" s="82"/>
      <c r="ROJ48" s="82"/>
      <c r="RON48" s="82"/>
      <c r="ROR48" s="82"/>
      <c r="ROV48" s="82"/>
      <c r="ROZ48" s="82"/>
      <c r="RPD48" s="82"/>
      <c r="RPH48" s="82"/>
      <c r="RPL48" s="82"/>
      <c r="RPP48" s="82"/>
      <c r="RPT48" s="82"/>
      <c r="RPX48" s="82"/>
      <c r="RQB48" s="82"/>
      <c r="RQF48" s="82"/>
      <c r="RQJ48" s="82"/>
      <c r="RQN48" s="82"/>
      <c r="RQR48" s="82"/>
      <c r="RQV48" s="82"/>
      <c r="RQZ48" s="82"/>
      <c r="RRD48" s="82"/>
      <c r="RRH48" s="82"/>
      <c r="RRL48" s="82"/>
      <c r="RRP48" s="82"/>
      <c r="RRT48" s="82"/>
      <c r="RRX48" s="82"/>
      <c r="RSB48" s="82"/>
      <c r="RSF48" s="82"/>
      <c r="RSJ48" s="82"/>
      <c r="RSN48" s="82"/>
      <c r="RSR48" s="82"/>
      <c r="RSV48" s="82"/>
      <c r="RSZ48" s="82"/>
      <c r="RTD48" s="82"/>
      <c r="RTH48" s="82"/>
      <c r="RTL48" s="82"/>
      <c r="RTP48" s="82"/>
      <c r="RTT48" s="82"/>
      <c r="RTX48" s="82"/>
      <c r="RUB48" s="82"/>
      <c r="RUF48" s="82"/>
      <c r="RUJ48" s="82"/>
      <c r="RUN48" s="82"/>
      <c r="RUR48" s="82"/>
      <c r="RUV48" s="82"/>
      <c r="RUZ48" s="82"/>
      <c r="RVD48" s="82"/>
      <c r="RVH48" s="82"/>
      <c r="RVL48" s="82"/>
      <c r="RVP48" s="82"/>
      <c r="RVT48" s="82"/>
      <c r="RVX48" s="82"/>
      <c r="RWB48" s="82"/>
      <c r="RWF48" s="82"/>
      <c r="RWJ48" s="82"/>
      <c r="RWN48" s="82"/>
      <c r="RWR48" s="82"/>
      <c r="RWV48" s="82"/>
      <c r="RWZ48" s="82"/>
      <c r="RXD48" s="82"/>
      <c r="RXH48" s="82"/>
      <c r="RXL48" s="82"/>
      <c r="RXP48" s="82"/>
      <c r="RXT48" s="82"/>
      <c r="RXX48" s="82"/>
      <c r="RYB48" s="82"/>
      <c r="RYF48" s="82"/>
      <c r="RYJ48" s="82"/>
      <c r="RYN48" s="82"/>
      <c r="RYR48" s="82"/>
      <c r="RYV48" s="82"/>
      <c r="RYZ48" s="82"/>
      <c r="RZD48" s="82"/>
      <c r="RZH48" s="82"/>
      <c r="RZL48" s="82"/>
      <c r="RZP48" s="82"/>
      <c r="RZT48" s="82"/>
      <c r="RZX48" s="82"/>
      <c r="SAB48" s="82"/>
      <c r="SAF48" s="82"/>
      <c r="SAJ48" s="82"/>
      <c r="SAN48" s="82"/>
      <c r="SAR48" s="82"/>
      <c r="SAV48" s="82"/>
      <c r="SAZ48" s="82"/>
      <c r="SBD48" s="82"/>
      <c r="SBH48" s="82"/>
      <c r="SBL48" s="82"/>
      <c r="SBP48" s="82"/>
      <c r="SBT48" s="82"/>
      <c r="SBX48" s="82"/>
      <c r="SCB48" s="82"/>
      <c r="SCF48" s="82"/>
      <c r="SCJ48" s="82"/>
      <c r="SCN48" s="82"/>
      <c r="SCR48" s="82"/>
      <c r="SCV48" s="82"/>
      <c r="SCZ48" s="82"/>
      <c r="SDD48" s="82"/>
      <c r="SDH48" s="82"/>
      <c r="SDL48" s="82"/>
      <c r="SDP48" s="82"/>
      <c r="SDT48" s="82"/>
      <c r="SDX48" s="82"/>
      <c r="SEB48" s="82"/>
      <c r="SEF48" s="82"/>
      <c r="SEJ48" s="82"/>
      <c r="SEN48" s="82"/>
      <c r="SER48" s="82"/>
      <c r="SEV48" s="82"/>
      <c r="SEZ48" s="82"/>
      <c r="SFD48" s="82"/>
      <c r="SFH48" s="82"/>
      <c r="SFL48" s="82"/>
      <c r="SFP48" s="82"/>
      <c r="SFT48" s="82"/>
      <c r="SFX48" s="82"/>
      <c r="SGB48" s="82"/>
      <c r="SGF48" s="82"/>
      <c r="SGJ48" s="82"/>
      <c r="SGN48" s="82"/>
      <c r="SGR48" s="82"/>
      <c r="SGV48" s="82"/>
      <c r="SGZ48" s="82"/>
      <c r="SHD48" s="82"/>
      <c r="SHH48" s="82"/>
      <c r="SHL48" s="82"/>
      <c r="SHP48" s="82"/>
      <c r="SHT48" s="82"/>
      <c r="SHX48" s="82"/>
      <c r="SIB48" s="82"/>
      <c r="SIF48" s="82"/>
      <c r="SIJ48" s="82"/>
      <c r="SIN48" s="82"/>
      <c r="SIR48" s="82"/>
      <c r="SIV48" s="82"/>
      <c r="SIZ48" s="82"/>
      <c r="SJD48" s="82"/>
      <c r="SJH48" s="82"/>
      <c r="SJL48" s="82"/>
      <c r="SJP48" s="82"/>
      <c r="SJT48" s="82"/>
      <c r="SJX48" s="82"/>
      <c r="SKB48" s="82"/>
      <c r="SKF48" s="82"/>
      <c r="SKJ48" s="82"/>
      <c r="SKN48" s="82"/>
      <c r="SKR48" s="82"/>
      <c r="SKV48" s="82"/>
      <c r="SKZ48" s="82"/>
      <c r="SLD48" s="82"/>
      <c r="SLH48" s="82"/>
      <c r="SLL48" s="82"/>
      <c r="SLP48" s="82"/>
      <c r="SLT48" s="82"/>
      <c r="SLX48" s="82"/>
      <c r="SMB48" s="82"/>
      <c r="SMF48" s="82"/>
      <c r="SMJ48" s="82"/>
      <c r="SMN48" s="82"/>
      <c r="SMR48" s="82"/>
      <c r="SMV48" s="82"/>
      <c r="SMZ48" s="82"/>
      <c r="SND48" s="82"/>
      <c r="SNH48" s="82"/>
      <c r="SNL48" s="82"/>
      <c r="SNP48" s="82"/>
      <c r="SNT48" s="82"/>
      <c r="SNX48" s="82"/>
      <c r="SOB48" s="82"/>
      <c r="SOF48" s="82"/>
      <c r="SOJ48" s="82"/>
      <c r="SON48" s="82"/>
      <c r="SOR48" s="82"/>
      <c r="SOV48" s="82"/>
      <c r="SOZ48" s="82"/>
      <c r="SPD48" s="82"/>
      <c r="SPH48" s="82"/>
      <c r="SPL48" s="82"/>
      <c r="SPP48" s="82"/>
      <c r="SPT48" s="82"/>
      <c r="SPX48" s="82"/>
      <c r="SQB48" s="82"/>
      <c r="SQF48" s="82"/>
      <c r="SQJ48" s="82"/>
      <c r="SQN48" s="82"/>
      <c r="SQR48" s="82"/>
      <c r="SQV48" s="82"/>
      <c r="SQZ48" s="82"/>
      <c r="SRD48" s="82"/>
      <c r="SRH48" s="82"/>
      <c r="SRL48" s="82"/>
      <c r="SRP48" s="82"/>
      <c r="SRT48" s="82"/>
      <c r="SRX48" s="82"/>
      <c r="SSB48" s="82"/>
      <c r="SSF48" s="82"/>
      <c r="SSJ48" s="82"/>
      <c r="SSN48" s="82"/>
      <c r="SSR48" s="82"/>
      <c r="SSV48" s="82"/>
      <c r="SSZ48" s="82"/>
      <c r="STD48" s="82"/>
      <c r="STH48" s="82"/>
      <c r="STL48" s="82"/>
      <c r="STP48" s="82"/>
      <c r="STT48" s="82"/>
      <c r="STX48" s="82"/>
      <c r="SUB48" s="82"/>
      <c r="SUF48" s="82"/>
      <c r="SUJ48" s="82"/>
      <c r="SUN48" s="82"/>
      <c r="SUR48" s="82"/>
      <c r="SUV48" s="82"/>
      <c r="SUZ48" s="82"/>
      <c r="SVD48" s="82"/>
      <c r="SVH48" s="82"/>
      <c r="SVL48" s="82"/>
      <c r="SVP48" s="82"/>
      <c r="SVT48" s="82"/>
      <c r="SVX48" s="82"/>
      <c r="SWB48" s="82"/>
      <c r="SWF48" s="82"/>
      <c r="SWJ48" s="82"/>
      <c r="SWN48" s="82"/>
      <c r="SWR48" s="82"/>
      <c r="SWV48" s="82"/>
      <c r="SWZ48" s="82"/>
      <c r="SXD48" s="82"/>
      <c r="SXH48" s="82"/>
      <c r="SXL48" s="82"/>
      <c r="SXP48" s="82"/>
      <c r="SXT48" s="82"/>
      <c r="SXX48" s="82"/>
      <c r="SYB48" s="82"/>
      <c r="SYF48" s="82"/>
      <c r="SYJ48" s="82"/>
      <c r="SYN48" s="82"/>
      <c r="SYR48" s="82"/>
      <c r="SYV48" s="82"/>
      <c r="SYZ48" s="82"/>
      <c r="SZD48" s="82"/>
      <c r="SZH48" s="82"/>
      <c r="SZL48" s="82"/>
      <c r="SZP48" s="82"/>
      <c r="SZT48" s="82"/>
      <c r="SZX48" s="82"/>
      <c r="TAB48" s="82"/>
      <c r="TAF48" s="82"/>
      <c r="TAJ48" s="82"/>
      <c r="TAN48" s="82"/>
      <c r="TAR48" s="82"/>
      <c r="TAV48" s="82"/>
      <c r="TAZ48" s="82"/>
      <c r="TBD48" s="82"/>
      <c r="TBH48" s="82"/>
      <c r="TBL48" s="82"/>
      <c r="TBP48" s="82"/>
      <c r="TBT48" s="82"/>
      <c r="TBX48" s="82"/>
      <c r="TCB48" s="82"/>
      <c r="TCF48" s="82"/>
      <c r="TCJ48" s="82"/>
      <c r="TCN48" s="82"/>
      <c r="TCR48" s="82"/>
      <c r="TCV48" s="82"/>
      <c r="TCZ48" s="82"/>
      <c r="TDD48" s="82"/>
      <c r="TDH48" s="82"/>
      <c r="TDL48" s="82"/>
      <c r="TDP48" s="82"/>
      <c r="TDT48" s="82"/>
      <c r="TDX48" s="82"/>
      <c r="TEB48" s="82"/>
      <c r="TEF48" s="82"/>
      <c r="TEJ48" s="82"/>
      <c r="TEN48" s="82"/>
      <c r="TER48" s="82"/>
      <c r="TEV48" s="82"/>
      <c r="TEZ48" s="82"/>
      <c r="TFD48" s="82"/>
      <c r="TFH48" s="82"/>
      <c r="TFL48" s="82"/>
      <c r="TFP48" s="82"/>
      <c r="TFT48" s="82"/>
      <c r="TFX48" s="82"/>
      <c r="TGB48" s="82"/>
      <c r="TGF48" s="82"/>
      <c r="TGJ48" s="82"/>
      <c r="TGN48" s="82"/>
      <c r="TGR48" s="82"/>
      <c r="TGV48" s="82"/>
      <c r="TGZ48" s="82"/>
      <c r="THD48" s="82"/>
      <c r="THH48" s="82"/>
      <c r="THL48" s="82"/>
      <c r="THP48" s="82"/>
      <c r="THT48" s="82"/>
      <c r="THX48" s="82"/>
      <c r="TIB48" s="82"/>
      <c r="TIF48" s="82"/>
      <c r="TIJ48" s="82"/>
      <c r="TIN48" s="82"/>
      <c r="TIR48" s="82"/>
      <c r="TIV48" s="82"/>
      <c r="TIZ48" s="82"/>
      <c r="TJD48" s="82"/>
      <c r="TJH48" s="82"/>
      <c r="TJL48" s="82"/>
      <c r="TJP48" s="82"/>
      <c r="TJT48" s="82"/>
      <c r="TJX48" s="82"/>
      <c r="TKB48" s="82"/>
      <c r="TKF48" s="82"/>
      <c r="TKJ48" s="82"/>
      <c r="TKN48" s="82"/>
      <c r="TKR48" s="82"/>
      <c r="TKV48" s="82"/>
      <c r="TKZ48" s="82"/>
      <c r="TLD48" s="82"/>
      <c r="TLH48" s="82"/>
      <c r="TLL48" s="82"/>
      <c r="TLP48" s="82"/>
      <c r="TLT48" s="82"/>
      <c r="TLX48" s="82"/>
      <c r="TMB48" s="82"/>
      <c r="TMF48" s="82"/>
      <c r="TMJ48" s="82"/>
      <c r="TMN48" s="82"/>
      <c r="TMR48" s="82"/>
      <c r="TMV48" s="82"/>
      <c r="TMZ48" s="82"/>
      <c r="TND48" s="82"/>
      <c r="TNH48" s="82"/>
      <c r="TNL48" s="82"/>
      <c r="TNP48" s="82"/>
      <c r="TNT48" s="82"/>
      <c r="TNX48" s="82"/>
      <c r="TOB48" s="82"/>
      <c r="TOF48" s="82"/>
      <c r="TOJ48" s="82"/>
      <c r="TON48" s="82"/>
      <c r="TOR48" s="82"/>
      <c r="TOV48" s="82"/>
      <c r="TOZ48" s="82"/>
      <c r="TPD48" s="82"/>
      <c r="TPH48" s="82"/>
      <c r="TPL48" s="82"/>
      <c r="TPP48" s="82"/>
      <c r="TPT48" s="82"/>
      <c r="TPX48" s="82"/>
      <c r="TQB48" s="82"/>
      <c r="TQF48" s="82"/>
      <c r="TQJ48" s="82"/>
      <c r="TQN48" s="82"/>
      <c r="TQR48" s="82"/>
      <c r="TQV48" s="82"/>
      <c r="TQZ48" s="82"/>
      <c r="TRD48" s="82"/>
      <c r="TRH48" s="82"/>
      <c r="TRL48" s="82"/>
      <c r="TRP48" s="82"/>
      <c r="TRT48" s="82"/>
      <c r="TRX48" s="82"/>
      <c r="TSB48" s="82"/>
      <c r="TSF48" s="82"/>
      <c r="TSJ48" s="82"/>
      <c r="TSN48" s="82"/>
      <c r="TSR48" s="82"/>
      <c r="TSV48" s="82"/>
      <c r="TSZ48" s="82"/>
      <c r="TTD48" s="82"/>
      <c r="TTH48" s="82"/>
      <c r="TTL48" s="82"/>
      <c r="TTP48" s="82"/>
      <c r="TTT48" s="82"/>
      <c r="TTX48" s="82"/>
      <c r="TUB48" s="82"/>
      <c r="TUF48" s="82"/>
      <c r="TUJ48" s="82"/>
      <c r="TUN48" s="82"/>
      <c r="TUR48" s="82"/>
      <c r="TUV48" s="82"/>
      <c r="TUZ48" s="82"/>
      <c r="TVD48" s="82"/>
      <c r="TVH48" s="82"/>
      <c r="TVL48" s="82"/>
      <c r="TVP48" s="82"/>
      <c r="TVT48" s="82"/>
      <c r="TVX48" s="82"/>
      <c r="TWB48" s="82"/>
      <c r="TWF48" s="82"/>
      <c r="TWJ48" s="82"/>
      <c r="TWN48" s="82"/>
      <c r="TWR48" s="82"/>
      <c r="TWV48" s="82"/>
      <c r="TWZ48" s="82"/>
      <c r="TXD48" s="82"/>
      <c r="TXH48" s="82"/>
      <c r="TXL48" s="82"/>
      <c r="TXP48" s="82"/>
      <c r="TXT48" s="82"/>
      <c r="TXX48" s="82"/>
      <c r="TYB48" s="82"/>
      <c r="TYF48" s="82"/>
      <c r="TYJ48" s="82"/>
      <c r="TYN48" s="82"/>
      <c r="TYR48" s="82"/>
      <c r="TYV48" s="82"/>
      <c r="TYZ48" s="82"/>
      <c r="TZD48" s="82"/>
      <c r="TZH48" s="82"/>
      <c r="TZL48" s="82"/>
      <c r="TZP48" s="82"/>
      <c r="TZT48" s="82"/>
      <c r="TZX48" s="82"/>
      <c r="UAB48" s="82"/>
      <c r="UAF48" s="82"/>
      <c r="UAJ48" s="82"/>
      <c r="UAN48" s="82"/>
      <c r="UAR48" s="82"/>
      <c r="UAV48" s="82"/>
      <c r="UAZ48" s="82"/>
      <c r="UBD48" s="82"/>
      <c r="UBH48" s="82"/>
      <c r="UBL48" s="82"/>
      <c r="UBP48" s="82"/>
      <c r="UBT48" s="82"/>
      <c r="UBX48" s="82"/>
      <c r="UCB48" s="82"/>
      <c r="UCF48" s="82"/>
      <c r="UCJ48" s="82"/>
      <c r="UCN48" s="82"/>
      <c r="UCR48" s="82"/>
      <c r="UCV48" s="82"/>
      <c r="UCZ48" s="82"/>
      <c r="UDD48" s="82"/>
      <c r="UDH48" s="82"/>
      <c r="UDL48" s="82"/>
      <c r="UDP48" s="82"/>
      <c r="UDT48" s="82"/>
      <c r="UDX48" s="82"/>
      <c r="UEB48" s="82"/>
      <c r="UEF48" s="82"/>
      <c r="UEJ48" s="82"/>
      <c r="UEN48" s="82"/>
      <c r="UER48" s="82"/>
      <c r="UEV48" s="82"/>
      <c r="UEZ48" s="82"/>
      <c r="UFD48" s="82"/>
      <c r="UFH48" s="82"/>
      <c r="UFL48" s="82"/>
      <c r="UFP48" s="82"/>
      <c r="UFT48" s="82"/>
      <c r="UFX48" s="82"/>
      <c r="UGB48" s="82"/>
      <c r="UGF48" s="82"/>
      <c r="UGJ48" s="82"/>
      <c r="UGN48" s="82"/>
      <c r="UGR48" s="82"/>
      <c r="UGV48" s="82"/>
      <c r="UGZ48" s="82"/>
      <c r="UHD48" s="82"/>
      <c r="UHH48" s="82"/>
      <c r="UHL48" s="82"/>
      <c r="UHP48" s="82"/>
      <c r="UHT48" s="82"/>
      <c r="UHX48" s="82"/>
      <c r="UIB48" s="82"/>
      <c r="UIF48" s="82"/>
      <c r="UIJ48" s="82"/>
      <c r="UIN48" s="82"/>
      <c r="UIR48" s="82"/>
      <c r="UIV48" s="82"/>
      <c r="UIZ48" s="82"/>
      <c r="UJD48" s="82"/>
      <c r="UJH48" s="82"/>
      <c r="UJL48" s="82"/>
      <c r="UJP48" s="82"/>
      <c r="UJT48" s="82"/>
      <c r="UJX48" s="82"/>
      <c r="UKB48" s="82"/>
      <c r="UKF48" s="82"/>
      <c r="UKJ48" s="82"/>
      <c r="UKN48" s="82"/>
      <c r="UKR48" s="82"/>
      <c r="UKV48" s="82"/>
      <c r="UKZ48" s="82"/>
      <c r="ULD48" s="82"/>
      <c r="ULH48" s="82"/>
      <c r="ULL48" s="82"/>
      <c r="ULP48" s="82"/>
      <c r="ULT48" s="82"/>
      <c r="ULX48" s="82"/>
      <c r="UMB48" s="82"/>
      <c r="UMF48" s="82"/>
      <c r="UMJ48" s="82"/>
      <c r="UMN48" s="82"/>
      <c r="UMR48" s="82"/>
      <c r="UMV48" s="82"/>
      <c r="UMZ48" s="82"/>
      <c r="UND48" s="82"/>
      <c r="UNH48" s="82"/>
      <c r="UNL48" s="82"/>
      <c r="UNP48" s="82"/>
      <c r="UNT48" s="82"/>
      <c r="UNX48" s="82"/>
      <c r="UOB48" s="82"/>
      <c r="UOF48" s="82"/>
      <c r="UOJ48" s="82"/>
      <c r="UON48" s="82"/>
      <c r="UOR48" s="82"/>
      <c r="UOV48" s="82"/>
      <c r="UOZ48" s="82"/>
      <c r="UPD48" s="82"/>
      <c r="UPH48" s="82"/>
      <c r="UPL48" s="82"/>
      <c r="UPP48" s="82"/>
      <c r="UPT48" s="82"/>
      <c r="UPX48" s="82"/>
      <c r="UQB48" s="82"/>
      <c r="UQF48" s="82"/>
      <c r="UQJ48" s="82"/>
      <c r="UQN48" s="82"/>
      <c r="UQR48" s="82"/>
      <c r="UQV48" s="82"/>
      <c r="UQZ48" s="82"/>
      <c r="URD48" s="82"/>
      <c r="URH48" s="82"/>
      <c r="URL48" s="82"/>
      <c r="URP48" s="82"/>
      <c r="URT48" s="82"/>
      <c r="URX48" s="82"/>
      <c r="USB48" s="82"/>
      <c r="USF48" s="82"/>
      <c r="USJ48" s="82"/>
      <c r="USN48" s="82"/>
      <c r="USR48" s="82"/>
      <c r="USV48" s="82"/>
      <c r="USZ48" s="82"/>
      <c r="UTD48" s="82"/>
      <c r="UTH48" s="82"/>
      <c r="UTL48" s="82"/>
      <c r="UTP48" s="82"/>
      <c r="UTT48" s="82"/>
      <c r="UTX48" s="82"/>
      <c r="UUB48" s="82"/>
      <c r="UUF48" s="82"/>
      <c r="UUJ48" s="82"/>
      <c r="UUN48" s="82"/>
      <c r="UUR48" s="82"/>
      <c r="UUV48" s="82"/>
      <c r="UUZ48" s="82"/>
      <c r="UVD48" s="82"/>
      <c r="UVH48" s="82"/>
      <c r="UVL48" s="82"/>
      <c r="UVP48" s="82"/>
      <c r="UVT48" s="82"/>
      <c r="UVX48" s="82"/>
      <c r="UWB48" s="82"/>
      <c r="UWF48" s="82"/>
      <c r="UWJ48" s="82"/>
      <c r="UWN48" s="82"/>
      <c r="UWR48" s="82"/>
      <c r="UWV48" s="82"/>
      <c r="UWZ48" s="82"/>
      <c r="UXD48" s="82"/>
      <c r="UXH48" s="82"/>
      <c r="UXL48" s="82"/>
      <c r="UXP48" s="82"/>
      <c r="UXT48" s="82"/>
      <c r="UXX48" s="82"/>
      <c r="UYB48" s="82"/>
      <c r="UYF48" s="82"/>
      <c r="UYJ48" s="82"/>
      <c r="UYN48" s="82"/>
      <c r="UYR48" s="82"/>
      <c r="UYV48" s="82"/>
      <c r="UYZ48" s="82"/>
      <c r="UZD48" s="82"/>
      <c r="UZH48" s="82"/>
      <c r="UZL48" s="82"/>
      <c r="UZP48" s="82"/>
      <c r="UZT48" s="82"/>
      <c r="UZX48" s="82"/>
      <c r="VAB48" s="82"/>
      <c r="VAF48" s="82"/>
      <c r="VAJ48" s="82"/>
      <c r="VAN48" s="82"/>
      <c r="VAR48" s="82"/>
      <c r="VAV48" s="82"/>
      <c r="VAZ48" s="82"/>
      <c r="VBD48" s="82"/>
      <c r="VBH48" s="82"/>
      <c r="VBL48" s="82"/>
      <c r="VBP48" s="82"/>
      <c r="VBT48" s="82"/>
      <c r="VBX48" s="82"/>
      <c r="VCB48" s="82"/>
      <c r="VCF48" s="82"/>
      <c r="VCJ48" s="82"/>
      <c r="VCN48" s="82"/>
      <c r="VCR48" s="82"/>
      <c r="VCV48" s="82"/>
      <c r="VCZ48" s="82"/>
      <c r="VDD48" s="82"/>
      <c r="VDH48" s="82"/>
      <c r="VDL48" s="82"/>
      <c r="VDP48" s="82"/>
      <c r="VDT48" s="82"/>
      <c r="VDX48" s="82"/>
      <c r="VEB48" s="82"/>
      <c r="VEF48" s="82"/>
      <c r="VEJ48" s="82"/>
      <c r="VEN48" s="82"/>
      <c r="VER48" s="82"/>
      <c r="VEV48" s="82"/>
      <c r="VEZ48" s="82"/>
      <c r="VFD48" s="82"/>
      <c r="VFH48" s="82"/>
      <c r="VFL48" s="82"/>
      <c r="VFP48" s="82"/>
      <c r="VFT48" s="82"/>
      <c r="VFX48" s="82"/>
      <c r="VGB48" s="82"/>
      <c r="VGF48" s="82"/>
      <c r="VGJ48" s="82"/>
      <c r="VGN48" s="82"/>
      <c r="VGR48" s="82"/>
      <c r="VGV48" s="82"/>
      <c r="VGZ48" s="82"/>
      <c r="VHD48" s="82"/>
      <c r="VHH48" s="82"/>
      <c r="VHL48" s="82"/>
      <c r="VHP48" s="82"/>
      <c r="VHT48" s="82"/>
      <c r="VHX48" s="82"/>
      <c r="VIB48" s="82"/>
      <c r="VIF48" s="82"/>
      <c r="VIJ48" s="82"/>
      <c r="VIN48" s="82"/>
      <c r="VIR48" s="82"/>
      <c r="VIV48" s="82"/>
      <c r="VIZ48" s="82"/>
      <c r="VJD48" s="82"/>
      <c r="VJH48" s="82"/>
      <c r="VJL48" s="82"/>
      <c r="VJP48" s="82"/>
      <c r="VJT48" s="82"/>
      <c r="VJX48" s="82"/>
      <c r="VKB48" s="82"/>
      <c r="VKF48" s="82"/>
      <c r="VKJ48" s="82"/>
      <c r="VKN48" s="82"/>
      <c r="VKR48" s="82"/>
      <c r="VKV48" s="82"/>
      <c r="VKZ48" s="82"/>
      <c r="VLD48" s="82"/>
      <c r="VLH48" s="82"/>
      <c r="VLL48" s="82"/>
      <c r="VLP48" s="82"/>
      <c r="VLT48" s="82"/>
      <c r="VLX48" s="82"/>
      <c r="VMB48" s="82"/>
      <c r="VMF48" s="82"/>
      <c r="VMJ48" s="82"/>
      <c r="VMN48" s="82"/>
      <c r="VMR48" s="82"/>
      <c r="VMV48" s="82"/>
      <c r="VMZ48" s="82"/>
      <c r="VND48" s="82"/>
      <c r="VNH48" s="82"/>
      <c r="VNL48" s="82"/>
      <c r="VNP48" s="82"/>
      <c r="VNT48" s="82"/>
      <c r="VNX48" s="82"/>
      <c r="VOB48" s="82"/>
      <c r="VOF48" s="82"/>
      <c r="VOJ48" s="82"/>
      <c r="VON48" s="82"/>
      <c r="VOR48" s="82"/>
      <c r="VOV48" s="82"/>
      <c r="VOZ48" s="82"/>
      <c r="VPD48" s="82"/>
      <c r="VPH48" s="82"/>
      <c r="VPL48" s="82"/>
      <c r="VPP48" s="82"/>
      <c r="VPT48" s="82"/>
      <c r="VPX48" s="82"/>
      <c r="VQB48" s="82"/>
      <c r="VQF48" s="82"/>
      <c r="VQJ48" s="82"/>
      <c r="VQN48" s="82"/>
      <c r="VQR48" s="82"/>
      <c r="VQV48" s="82"/>
      <c r="VQZ48" s="82"/>
      <c r="VRD48" s="82"/>
      <c r="VRH48" s="82"/>
      <c r="VRL48" s="82"/>
      <c r="VRP48" s="82"/>
      <c r="VRT48" s="82"/>
      <c r="VRX48" s="82"/>
      <c r="VSB48" s="82"/>
      <c r="VSF48" s="82"/>
      <c r="VSJ48" s="82"/>
      <c r="VSN48" s="82"/>
      <c r="VSR48" s="82"/>
      <c r="VSV48" s="82"/>
      <c r="VSZ48" s="82"/>
      <c r="VTD48" s="82"/>
      <c r="VTH48" s="82"/>
      <c r="VTL48" s="82"/>
      <c r="VTP48" s="82"/>
      <c r="VTT48" s="82"/>
      <c r="VTX48" s="82"/>
      <c r="VUB48" s="82"/>
      <c r="VUF48" s="82"/>
      <c r="VUJ48" s="82"/>
      <c r="VUN48" s="82"/>
      <c r="VUR48" s="82"/>
      <c r="VUV48" s="82"/>
      <c r="VUZ48" s="82"/>
      <c r="VVD48" s="82"/>
      <c r="VVH48" s="82"/>
      <c r="VVL48" s="82"/>
      <c r="VVP48" s="82"/>
      <c r="VVT48" s="82"/>
      <c r="VVX48" s="82"/>
      <c r="VWB48" s="82"/>
      <c r="VWF48" s="82"/>
      <c r="VWJ48" s="82"/>
      <c r="VWN48" s="82"/>
      <c r="VWR48" s="82"/>
      <c r="VWV48" s="82"/>
      <c r="VWZ48" s="82"/>
      <c r="VXD48" s="82"/>
      <c r="VXH48" s="82"/>
      <c r="VXL48" s="82"/>
      <c r="VXP48" s="82"/>
      <c r="VXT48" s="82"/>
      <c r="VXX48" s="82"/>
      <c r="VYB48" s="82"/>
      <c r="VYF48" s="82"/>
      <c r="VYJ48" s="82"/>
      <c r="VYN48" s="82"/>
      <c r="VYR48" s="82"/>
      <c r="VYV48" s="82"/>
      <c r="VYZ48" s="82"/>
      <c r="VZD48" s="82"/>
      <c r="VZH48" s="82"/>
      <c r="VZL48" s="82"/>
      <c r="VZP48" s="82"/>
      <c r="VZT48" s="82"/>
      <c r="VZX48" s="82"/>
      <c r="WAB48" s="82"/>
      <c r="WAF48" s="82"/>
      <c r="WAJ48" s="82"/>
      <c r="WAN48" s="82"/>
      <c r="WAR48" s="82"/>
      <c r="WAV48" s="82"/>
      <c r="WAZ48" s="82"/>
      <c r="WBD48" s="82"/>
      <c r="WBH48" s="82"/>
      <c r="WBL48" s="82"/>
      <c r="WBP48" s="82"/>
      <c r="WBT48" s="82"/>
      <c r="WBX48" s="82"/>
      <c r="WCB48" s="82"/>
      <c r="WCF48" s="82"/>
      <c r="WCJ48" s="82"/>
      <c r="WCN48" s="82"/>
      <c r="WCR48" s="82"/>
      <c r="WCV48" s="82"/>
      <c r="WCZ48" s="82"/>
      <c r="WDD48" s="82"/>
      <c r="WDH48" s="82"/>
      <c r="WDL48" s="82"/>
      <c r="WDP48" s="82"/>
      <c r="WDT48" s="82"/>
      <c r="WDX48" s="82"/>
      <c r="WEB48" s="82"/>
      <c r="WEF48" s="82"/>
      <c r="WEJ48" s="82"/>
      <c r="WEN48" s="82"/>
      <c r="WER48" s="82"/>
      <c r="WEV48" s="82"/>
      <c r="WEZ48" s="82"/>
      <c r="WFD48" s="82"/>
      <c r="WFH48" s="82"/>
      <c r="WFL48" s="82"/>
      <c r="WFP48" s="82"/>
      <c r="WFT48" s="82"/>
      <c r="WFX48" s="82"/>
      <c r="WGB48" s="82"/>
      <c r="WGF48" s="82"/>
      <c r="WGJ48" s="82"/>
      <c r="WGN48" s="82"/>
      <c r="WGR48" s="82"/>
      <c r="WGV48" s="82"/>
      <c r="WGZ48" s="82"/>
      <c r="WHD48" s="82"/>
      <c r="WHH48" s="82"/>
      <c r="WHL48" s="82"/>
      <c r="WHP48" s="82"/>
      <c r="WHT48" s="82"/>
      <c r="WHX48" s="82"/>
      <c r="WIB48" s="82"/>
      <c r="WIF48" s="82"/>
      <c r="WIJ48" s="82"/>
      <c r="WIN48" s="82"/>
      <c r="WIR48" s="82"/>
      <c r="WIV48" s="82"/>
      <c r="WIZ48" s="82"/>
      <c r="WJD48" s="82"/>
      <c r="WJH48" s="82"/>
      <c r="WJL48" s="82"/>
      <c r="WJP48" s="82"/>
      <c r="WJT48" s="82"/>
      <c r="WJX48" s="82"/>
      <c r="WKB48" s="82"/>
      <c r="WKF48" s="82"/>
      <c r="WKJ48" s="82"/>
      <c r="WKN48" s="82"/>
      <c r="WKR48" s="82"/>
      <c r="WKV48" s="82"/>
      <c r="WKZ48" s="82"/>
      <c r="WLD48" s="82"/>
      <c r="WLH48" s="82"/>
      <c r="WLL48" s="82"/>
      <c r="WLP48" s="82"/>
      <c r="WLT48" s="82"/>
      <c r="WLX48" s="82"/>
      <c r="WMB48" s="82"/>
      <c r="WMF48" s="82"/>
      <c r="WMJ48" s="82"/>
      <c r="WMN48" s="82"/>
      <c r="WMR48" s="82"/>
      <c r="WMV48" s="82"/>
      <c r="WMZ48" s="82"/>
      <c r="WND48" s="82"/>
      <c r="WNH48" s="82"/>
      <c r="WNL48" s="82"/>
      <c r="WNP48" s="82"/>
      <c r="WNT48" s="82"/>
      <c r="WNX48" s="82"/>
      <c r="WOB48" s="82"/>
      <c r="WOF48" s="82"/>
      <c r="WOJ48" s="82"/>
      <c r="WON48" s="82"/>
      <c r="WOR48" s="82"/>
      <c r="WOV48" s="82"/>
      <c r="WOZ48" s="82"/>
      <c r="WPD48" s="82"/>
      <c r="WPH48" s="82"/>
      <c r="WPL48" s="82"/>
      <c r="WPP48" s="82"/>
      <c r="WPT48" s="82"/>
      <c r="WPX48" s="82"/>
      <c r="WQB48" s="82"/>
      <c r="WQF48" s="82"/>
      <c r="WQJ48" s="82"/>
      <c r="WQN48" s="82"/>
      <c r="WQR48" s="82"/>
      <c r="WQV48" s="82"/>
      <c r="WQZ48" s="82"/>
      <c r="WRD48" s="82"/>
      <c r="WRH48" s="82"/>
      <c r="WRL48" s="82"/>
      <c r="WRP48" s="82"/>
      <c r="WRT48" s="82"/>
      <c r="WRX48" s="82"/>
      <c r="WSB48" s="82"/>
      <c r="WSF48" s="82"/>
      <c r="WSJ48" s="82"/>
      <c r="WSN48" s="82"/>
      <c r="WSR48" s="82"/>
      <c r="WSV48" s="82"/>
      <c r="WSZ48" s="82"/>
      <c r="WTD48" s="82"/>
      <c r="WTH48" s="82"/>
      <c r="WTL48" s="82"/>
      <c r="WTP48" s="82"/>
      <c r="WTT48" s="82"/>
      <c r="WTX48" s="82"/>
      <c r="WUB48" s="82"/>
      <c r="WUF48" s="82"/>
      <c r="WUJ48" s="82"/>
      <c r="WUN48" s="82"/>
      <c r="WUR48" s="82"/>
      <c r="WUV48" s="82"/>
      <c r="WUZ48" s="82"/>
      <c r="WVD48" s="82"/>
      <c r="WVH48" s="82"/>
      <c r="WVL48" s="82"/>
      <c r="WVP48" s="82"/>
      <c r="WVT48" s="82"/>
      <c r="WVX48" s="82"/>
      <c r="WWB48" s="82"/>
      <c r="WWF48" s="82"/>
      <c r="WWJ48" s="82"/>
      <c r="WWN48" s="82"/>
      <c r="WWR48" s="82"/>
      <c r="WWV48" s="82"/>
      <c r="WWZ48" s="82"/>
      <c r="WXD48" s="82"/>
      <c r="WXH48" s="82"/>
      <c r="WXL48" s="82"/>
      <c r="WXP48" s="82"/>
      <c r="WXT48" s="82"/>
      <c r="WXX48" s="82"/>
      <c r="WYB48" s="82"/>
      <c r="WYF48" s="82"/>
      <c r="WYJ48" s="82"/>
      <c r="WYN48" s="82"/>
      <c r="WYR48" s="82"/>
      <c r="WYV48" s="82"/>
      <c r="WYZ48" s="82"/>
      <c r="WZD48" s="82"/>
      <c r="WZH48" s="82"/>
      <c r="WZL48" s="82"/>
      <c r="WZP48" s="82"/>
      <c r="WZT48" s="82"/>
      <c r="WZX48" s="82"/>
      <c r="XAB48" s="82"/>
      <c r="XAF48" s="82"/>
      <c r="XAJ48" s="82"/>
      <c r="XAN48" s="82"/>
      <c r="XAR48" s="82"/>
      <c r="XAV48" s="82"/>
      <c r="XAZ48" s="82"/>
      <c r="XBD48" s="82"/>
      <c r="XBH48" s="82"/>
      <c r="XBL48" s="82"/>
      <c r="XBP48" s="82"/>
      <c r="XBT48" s="82"/>
      <c r="XBX48" s="82"/>
      <c r="XCB48" s="82"/>
      <c r="XCF48" s="82"/>
      <c r="XCJ48" s="82"/>
      <c r="XCN48" s="82"/>
      <c r="XCR48" s="82"/>
      <c r="XCV48" s="82"/>
      <c r="XCZ48" s="82"/>
      <c r="XDD48" s="82"/>
      <c r="XDH48" s="82"/>
      <c r="XDL48" s="82"/>
      <c r="XDP48" s="82"/>
      <c r="XDT48" s="82"/>
      <c r="XDX48" s="82"/>
      <c r="XEB48" s="82"/>
      <c r="XEF48" s="82"/>
    </row>
    <row r="49" spans="8:34" x14ac:dyDescent="0.2"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99"/>
      <c r="AH49" s="94"/>
    </row>
    <row r="50" spans="8:34" x14ac:dyDescent="0.2">
      <c r="H50" s="79" t="s">
        <v>608</v>
      </c>
      <c r="R50" s="275"/>
      <c r="S50" s="275"/>
      <c r="T50" s="79"/>
      <c r="U50" s="79"/>
      <c r="V50" s="79"/>
      <c r="W50" s="79"/>
      <c r="X50" s="79"/>
      <c r="Y50" s="319" t="s">
        <v>593</v>
      </c>
      <c r="Z50" s="79"/>
      <c r="AA50" s="79"/>
      <c r="AB50" s="79"/>
      <c r="AC50" s="79"/>
      <c r="AD50" s="81"/>
    </row>
    <row r="51" spans="8:34" x14ac:dyDescent="0.2">
      <c r="AD51" s="96">
        <f>+AD39-AD38</f>
        <v>324859240.22330749</v>
      </c>
    </row>
  </sheetData>
  <pageMargins left="0" right="0" top="0" bottom="0" header="0.3" footer="0.3"/>
  <pageSetup paperSize="3" scale="64" fitToHeight="0" orientation="landscape" r:id="rId1"/>
  <headerFooter>
    <oddFooter>&amp;A&amp;RPage &amp;P</oddFooter>
  </headerFooter>
  <customProperties>
    <customPr name="_pios_id" r:id="rId2"/>
    <customPr name="EpmWorksheetKeyString_GUID" r:id="rId3"/>
    <customPr name="FPMExcelClientCellBasedFunctionStatus" r:id="rId4"/>
  </customProperties>
  <legacy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  <pageSetUpPr fitToPage="1"/>
  </sheetPr>
  <dimension ref="A1:DJ183"/>
  <sheetViews>
    <sheetView zoomScale="80" zoomScaleNormal="80" workbookViewId="0">
      <pane xSplit="2" ySplit="2" topLeftCell="AR3" activePane="bottomRight" state="frozen"/>
      <selection pane="topRight" activeCell="C1" sqref="C1"/>
      <selection pane="bottomLeft" activeCell="A3" sqref="A3"/>
      <selection pane="bottomRight" activeCell="AR26" sqref="AR26"/>
    </sheetView>
  </sheetViews>
  <sheetFormatPr defaultRowHeight="15" x14ac:dyDescent="0.25"/>
  <cols>
    <col min="1" max="1" width="22.5703125" customWidth="1"/>
    <col min="3" max="37" width="16" customWidth="1"/>
    <col min="38" max="38" width="14" customWidth="1"/>
    <col min="39" max="39" width="17.5703125" bestFit="1" customWidth="1"/>
    <col min="40" max="42" width="12" bestFit="1" customWidth="1"/>
    <col min="43" max="43" width="11.5703125" bestFit="1" customWidth="1"/>
    <col min="44" max="44" width="11.140625" bestFit="1" customWidth="1"/>
    <col min="45" max="48" width="12" bestFit="1" customWidth="1"/>
    <col min="49" max="49" width="11.5703125" bestFit="1" customWidth="1"/>
    <col min="50" max="50" width="11.7109375" customWidth="1"/>
    <col min="51" max="51" width="10.5703125" customWidth="1"/>
    <col min="52" max="52" width="14" bestFit="1" customWidth="1"/>
    <col min="53" max="64" width="14" customWidth="1"/>
    <col min="65" max="65" width="14" bestFit="1" customWidth="1"/>
    <col min="66" max="66" width="13.5703125" bestFit="1" customWidth="1"/>
    <col min="67" max="69" width="14" bestFit="1" customWidth="1"/>
    <col min="70" max="71" width="13.5703125" bestFit="1" customWidth="1"/>
    <col min="72" max="74" width="13.5703125" customWidth="1"/>
    <col min="75" max="75" width="8" customWidth="1"/>
    <col min="76" max="76" width="17" bestFit="1" customWidth="1"/>
    <col min="77" max="77" width="13.140625" style="4" bestFit="1" customWidth="1"/>
    <col min="78" max="78" width="13.5703125" style="4" bestFit="1" customWidth="1"/>
    <col min="79" max="80" width="14" style="4" bestFit="1" customWidth="1"/>
    <col min="81" max="88" width="14.5703125" style="4" bestFit="1" customWidth="1"/>
    <col min="89" max="89" width="16" style="4" bestFit="1" customWidth="1"/>
    <col min="90" max="101" width="16" style="4" customWidth="1"/>
    <col min="102" max="102" width="16.140625" style="4" bestFit="1" customWidth="1"/>
    <col min="103" max="108" width="16" style="4" bestFit="1" customWidth="1"/>
    <col min="109" max="111" width="16" style="4" customWidth="1"/>
    <col min="113" max="113" width="11" bestFit="1" customWidth="1"/>
    <col min="114" max="114" width="7.42578125" bestFit="1" customWidth="1"/>
  </cols>
  <sheetData>
    <row r="1" spans="1:114" s="60" customFormat="1" ht="21.75" thickBot="1" x14ac:dyDescent="0.4">
      <c r="C1" s="343" t="s">
        <v>70</v>
      </c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171"/>
      <c r="AJ1" s="171"/>
      <c r="AK1" s="171"/>
      <c r="AN1" s="345" t="s">
        <v>460</v>
      </c>
      <c r="AO1" s="346"/>
      <c r="AP1" s="346"/>
      <c r="AQ1" s="346"/>
      <c r="AR1" s="346"/>
      <c r="AS1" s="346"/>
      <c r="AT1" s="346"/>
      <c r="AU1" s="346"/>
      <c r="AV1" s="346"/>
      <c r="AW1" s="346"/>
      <c r="AX1" s="346"/>
      <c r="AY1" s="346"/>
      <c r="AZ1" s="346"/>
      <c r="BA1" s="346"/>
      <c r="BB1" s="346"/>
      <c r="BC1" s="346"/>
      <c r="BD1" s="346"/>
      <c r="BE1" s="346"/>
      <c r="BF1" s="346"/>
      <c r="BG1" s="346"/>
      <c r="BH1" s="346"/>
      <c r="BI1" s="346"/>
      <c r="BJ1" s="346"/>
      <c r="BK1" s="346"/>
      <c r="BL1" s="346"/>
      <c r="BM1" s="346"/>
      <c r="BN1" s="346"/>
      <c r="BO1" s="346"/>
      <c r="BP1" s="346"/>
      <c r="BQ1" s="346"/>
      <c r="BR1" s="346"/>
      <c r="BS1" s="347"/>
      <c r="BT1" s="171"/>
      <c r="BU1" s="171"/>
      <c r="BV1" s="171"/>
      <c r="BY1" s="348" t="s">
        <v>54</v>
      </c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53"/>
      <c r="DE1" s="199"/>
      <c r="DF1" s="199"/>
      <c r="DG1" s="199"/>
    </row>
    <row r="2" spans="1:114" s="2" customFormat="1" ht="15.75" thickBot="1" x14ac:dyDescent="0.3">
      <c r="C2" s="66" t="s">
        <v>58</v>
      </c>
      <c r="D2" s="67" t="s">
        <v>59</v>
      </c>
      <c r="E2" s="67" t="s">
        <v>60</v>
      </c>
      <c r="F2" s="67" t="s">
        <v>61</v>
      </c>
      <c r="G2" s="67" t="s">
        <v>62</v>
      </c>
      <c r="H2" s="67" t="s">
        <v>63</v>
      </c>
      <c r="I2" s="67" t="s">
        <v>64</v>
      </c>
      <c r="J2" s="67" t="s">
        <v>65</v>
      </c>
      <c r="K2" s="67" t="s">
        <v>66</v>
      </c>
      <c r="L2" s="67" t="s">
        <v>67</v>
      </c>
      <c r="M2" s="67" t="s">
        <v>68</v>
      </c>
      <c r="N2" s="67" t="s">
        <v>69</v>
      </c>
      <c r="O2" s="67">
        <f>+'SUMMARY (BC)'!Q1</f>
        <v>2023</v>
      </c>
      <c r="P2" s="66" t="s">
        <v>58</v>
      </c>
      <c r="Q2" s="67" t="s">
        <v>59</v>
      </c>
      <c r="R2" s="67" t="s">
        <v>60</v>
      </c>
      <c r="S2" s="67" t="s">
        <v>61</v>
      </c>
      <c r="T2" s="67" t="s">
        <v>62</v>
      </c>
      <c r="U2" s="67" t="s">
        <v>63</v>
      </c>
      <c r="V2" s="67" t="s">
        <v>64</v>
      </c>
      <c r="W2" s="67" t="s">
        <v>65</v>
      </c>
      <c r="X2" s="67" t="s">
        <v>66</v>
      </c>
      <c r="Y2" s="67" t="s">
        <v>67</v>
      </c>
      <c r="Z2" s="67" t="s">
        <v>68</v>
      </c>
      <c r="AA2" s="67" t="s">
        <v>69</v>
      </c>
      <c r="AB2" s="67">
        <f>+'SUMMARY (BC)'!AD1</f>
        <v>2024</v>
      </c>
      <c r="AC2" s="67">
        <f t="shared" ref="AC2:AH2" si="0">+AB2+1</f>
        <v>2025</v>
      </c>
      <c r="AD2" s="67">
        <f t="shared" si="0"/>
        <v>2026</v>
      </c>
      <c r="AE2" s="67">
        <f t="shared" si="0"/>
        <v>2027</v>
      </c>
      <c r="AF2" s="67">
        <f t="shared" si="0"/>
        <v>2028</v>
      </c>
      <c r="AG2" s="67">
        <f t="shared" si="0"/>
        <v>2029</v>
      </c>
      <c r="AH2" s="75">
        <f t="shared" si="0"/>
        <v>2030</v>
      </c>
      <c r="AI2" s="75">
        <f t="shared" ref="AI2" si="1">+AH2+1</f>
        <v>2031</v>
      </c>
      <c r="AJ2" s="75">
        <f t="shared" ref="AJ2" si="2">+AI2+1</f>
        <v>2032</v>
      </c>
      <c r="AK2" s="75">
        <f t="shared" ref="AK2" si="3">+AJ2+1</f>
        <v>2033</v>
      </c>
      <c r="AN2" s="66" t="s">
        <v>58</v>
      </c>
      <c r="AO2" s="67" t="s">
        <v>59</v>
      </c>
      <c r="AP2" s="67" t="s">
        <v>60</v>
      </c>
      <c r="AQ2" s="67" t="s">
        <v>61</v>
      </c>
      <c r="AR2" s="67" t="s">
        <v>62</v>
      </c>
      <c r="AS2" s="67" t="s">
        <v>63</v>
      </c>
      <c r="AT2" s="67" t="s">
        <v>64</v>
      </c>
      <c r="AU2" s="67" t="s">
        <v>65</v>
      </c>
      <c r="AV2" s="67" t="s">
        <v>66</v>
      </c>
      <c r="AW2" s="67" t="s">
        <v>67</v>
      </c>
      <c r="AX2" s="67" t="s">
        <v>68</v>
      </c>
      <c r="AY2" s="67" t="s">
        <v>69</v>
      </c>
      <c r="AZ2" s="67">
        <f>+O2</f>
        <v>2023</v>
      </c>
      <c r="BA2" s="66" t="s">
        <v>58</v>
      </c>
      <c r="BB2" s="67" t="s">
        <v>59</v>
      </c>
      <c r="BC2" s="67" t="s">
        <v>60</v>
      </c>
      <c r="BD2" s="67" t="s">
        <v>61</v>
      </c>
      <c r="BE2" s="67" t="s">
        <v>62</v>
      </c>
      <c r="BF2" s="67" t="s">
        <v>63</v>
      </c>
      <c r="BG2" s="67" t="s">
        <v>64</v>
      </c>
      <c r="BH2" s="67" t="s">
        <v>65</v>
      </c>
      <c r="BI2" s="67" t="s">
        <v>66</v>
      </c>
      <c r="BJ2" s="67" t="s">
        <v>67</v>
      </c>
      <c r="BK2" s="67" t="s">
        <v>68</v>
      </c>
      <c r="BL2" s="67" t="s">
        <v>69</v>
      </c>
      <c r="BM2" s="67">
        <f>+AB2</f>
        <v>2024</v>
      </c>
      <c r="BN2" s="67">
        <f t="shared" ref="BN2:BS2" si="4">+BM2+1</f>
        <v>2025</v>
      </c>
      <c r="BO2" s="67">
        <f t="shared" si="4"/>
        <v>2026</v>
      </c>
      <c r="BP2" s="67">
        <f t="shared" si="4"/>
        <v>2027</v>
      </c>
      <c r="BQ2" s="67">
        <f t="shared" si="4"/>
        <v>2028</v>
      </c>
      <c r="BR2" s="67">
        <f t="shared" si="4"/>
        <v>2029</v>
      </c>
      <c r="BS2" s="75">
        <f t="shared" si="4"/>
        <v>2030</v>
      </c>
      <c r="BT2" s="75">
        <f t="shared" ref="BT2" si="5">+BS2+1</f>
        <v>2031</v>
      </c>
      <c r="BU2" s="75">
        <f t="shared" ref="BU2" si="6">+BT2+1</f>
        <v>2032</v>
      </c>
      <c r="BV2" s="75">
        <f t="shared" ref="BV2" si="7">+BU2+1</f>
        <v>2033</v>
      </c>
      <c r="BY2" s="66" t="s">
        <v>58</v>
      </c>
      <c r="BZ2" s="67" t="s">
        <v>59</v>
      </c>
      <c r="CA2" s="67" t="s">
        <v>60</v>
      </c>
      <c r="CB2" s="67" t="s">
        <v>61</v>
      </c>
      <c r="CC2" s="67" t="s">
        <v>62</v>
      </c>
      <c r="CD2" s="67" t="s">
        <v>63</v>
      </c>
      <c r="CE2" s="67" t="s">
        <v>64</v>
      </c>
      <c r="CF2" s="67" t="s">
        <v>65</v>
      </c>
      <c r="CG2" s="67" t="s">
        <v>66</v>
      </c>
      <c r="CH2" s="67" t="s">
        <v>67</v>
      </c>
      <c r="CI2" s="67" t="s">
        <v>68</v>
      </c>
      <c r="CJ2" s="67" t="s">
        <v>69</v>
      </c>
      <c r="CK2" s="67">
        <f>+AZ2</f>
        <v>2023</v>
      </c>
      <c r="CL2" s="66" t="s">
        <v>58</v>
      </c>
      <c r="CM2" s="67" t="s">
        <v>59</v>
      </c>
      <c r="CN2" s="67" t="s">
        <v>60</v>
      </c>
      <c r="CO2" s="67" t="s">
        <v>61</v>
      </c>
      <c r="CP2" s="67" t="s">
        <v>62</v>
      </c>
      <c r="CQ2" s="67" t="s">
        <v>63</v>
      </c>
      <c r="CR2" s="67" t="s">
        <v>64</v>
      </c>
      <c r="CS2" s="67" t="s">
        <v>65</v>
      </c>
      <c r="CT2" s="67" t="s">
        <v>66</v>
      </c>
      <c r="CU2" s="67" t="s">
        <v>67</v>
      </c>
      <c r="CV2" s="67" t="s">
        <v>68</v>
      </c>
      <c r="CW2" s="67" t="s">
        <v>69</v>
      </c>
      <c r="CX2" s="67">
        <f>+BM2</f>
        <v>2024</v>
      </c>
      <c r="CY2" s="67">
        <f t="shared" ref="CY2:DD2" si="8">+CX2+1</f>
        <v>2025</v>
      </c>
      <c r="CZ2" s="67">
        <f t="shared" si="8"/>
        <v>2026</v>
      </c>
      <c r="DA2" s="67">
        <f t="shared" si="8"/>
        <v>2027</v>
      </c>
      <c r="DB2" s="67">
        <f t="shared" si="8"/>
        <v>2028</v>
      </c>
      <c r="DC2" s="67">
        <f t="shared" si="8"/>
        <v>2029</v>
      </c>
      <c r="DD2" s="75">
        <f t="shared" si="8"/>
        <v>2030</v>
      </c>
      <c r="DE2" s="75">
        <f t="shared" ref="DE2" si="9">+DD2+1</f>
        <v>2031</v>
      </c>
      <c r="DF2" s="75">
        <f t="shared" ref="DF2" si="10">+DE2+1</f>
        <v>2032</v>
      </c>
      <c r="DG2" s="75">
        <f t="shared" ref="DG2" si="11">+DF2+1</f>
        <v>2033</v>
      </c>
    </row>
    <row r="3" spans="1:114" s="2" customFormat="1" x14ac:dyDescent="0.25">
      <c r="A3" s="74" t="s">
        <v>10</v>
      </c>
      <c r="C3" s="8">
        <f>SUM(C16:C26)</f>
        <v>427993.10951060668</v>
      </c>
      <c r="D3" s="8">
        <f t="shared" ref="D3:N3" si="12">SUM(D16:D26)</f>
        <v>429283.01735120802</v>
      </c>
      <c r="E3" s="8">
        <f t="shared" si="12"/>
        <v>430644.31492966652</v>
      </c>
      <c r="F3" s="8">
        <f t="shared" si="12"/>
        <v>432006.42591549881</v>
      </c>
      <c r="G3" s="8">
        <f t="shared" si="12"/>
        <v>433299.79678193387</v>
      </c>
      <c r="H3" s="8">
        <f t="shared" si="12"/>
        <v>434534.44911441556</v>
      </c>
      <c r="I3" s="8">
        <f t="shared" si="12"/>
        <v>435730.73330793361</v>
      </c>
      <c r="J3" s="8">
        <f t="shared" si="12"/>
        <v>436839.11300060072</v>
      </c>
      <c r="K3" s="8">
        <f t="shared" si="12"/>
        <v>437990.50156092196</v>
      </c>
      <c r="L3" s="8">
        <f t="shared" si="12"/>
        <v>439155.98172672658</v>
      </c>
      <c r="M3" s="8">
        <f t="shared" si="12"/>
        <v>440334.61247111578</v>
      </c>
      <c r="N3" s="8">
        <f t="shared" si="12"/>
        <v>441522.09017997689</v>
      </c>
      <c r="O3" s="8">
        <f t="shared" ref="O3:O7" si="13">AVERAGE(C3:N3)</f>
        <v>434944.51215421705</v>
      </c>
      <c r="P3" s="8">
        <f t="shared" ref="P3:AA3" si="14">SUM(P16:P26)</f>
        <v>443277.90982999775</v>
      </c>
      <c r="Q3" s="8">
        <f t="shared" si="14"/>
        <v>444460.57796018018</v>
      </c>
      <c r="R3" s="8">
        <f t="shared" si="14"/>
        <v>445646.21465683059</v>
      </c>
      <c r="S3" s="8">
        <f t="shared" si="14"/>
        <v>446791.5427653059</v>
      </c>
      <c r="T3" s="8">
        <f t="shared" si="14"/>
        <v>447912.15968076524</v>
      </c>
      <c r="U3" s="8">
        <f t="shared" si="14"/>
        <v>449050.55949428573</v>
      </c>
      <c r="V3" s="8">
        <f t="shared" si="14"/>
        <v>450182.13285915949</v>
      </c>
      <c r="W3" s="8">
        <f t="shared" si="14"/>
        <v>451343.17791153089</v>
      </c>
      <c r="X3" s="8">
        <f t="shared" si="14"/>
        <v>452522.7897318069</v>
      </c>
      <c r="Y3" s="8">
        <f t="shared" si="14"/>
        <v>453714.35422080755</v>
      </c>
      <c r="Z3" s="8">
        <f t="shared" si="14"/>
        <v>454917.1661992984</v>
      </c>
      <c r="AA3" s="8">
        <f t="shared" si="14"/>
        <v>456127.12849678181</v>
      </c>
      <c r="AB3" s="8">
        <f t="shared" ref="AB3:AB7" si="15">AVERAGE(P3:AA3)</f>
        <v>449662.14281722927</v>
      </c>
      <c r="AC3" s="8">
        <f t="shared" ref="AC3:AK3" si="16">SUM(AC16:AC26)</f>
        <v>464148.72502043791</v>
      </c>
      <c r="AD3" s="8">
        <f t="shared" si="16"/>
        <v>478782.6167152308</v>
      </c>
      <c r="AE3" s="8">
        <f t="shared" si="16"/>
        <v>493487.83654583432</v>
      </c>
      <c r="AF3" s="8">
        <f t="shared" si="16"/>
        <v>0</v>
      </c>
      <c r="AG3" s="8">
        <f t="shared" si="16"/>
        <v>0</v>
      </c>
      <c r="AH3" s="8">
        <f t="shared" si="16"/>
        <v>0</v>
      </c>
      <c r="AI3" s="8">
        <f t="shared" si="16"/>
        <v>0</v>
      </c>
      <c r="AJ3" s="8">
        <f t="shared" si="16"/>
        <v>0</v>
      </c>
      <c r="AK3" s="8">
        <f t="shared" si="16"/>
        <v>0</v>
      </c>
      <c r="AL3" s="8"/>
      <c r="AM3" s="74" t="s">
        <v>10</v>
      </c>
      <c r="AN3" s="8">
        <f t="shared" ref="AN3:AY3" si="17">SUM(AN16:AN26)</f>
        <v>15126.292768641919</v>
      </c>
      <c r="AO3" s="8">
        <f t="shared" si="17"/>
        <v>14812.411044747667</v>
      </c>
      <c r="AP3" s="8">
        <f t="shared" si="17"/>
        <v>12762.172061139256</v>
      </c>
      <c r="AQ3" s="8">
        <f t="shared" si="17"/>
        <v>10371.412514220874</v>
      </c>
      <c r="AR3" s="8">
        <f t="shared" si="17"/>
        <v>7775.8980288186131</v>
      </c>
      <c r="AS3" s="8">
        <f t="shared" si="17"/>
        <v>6270.430831246922</v>
      </c>
      <c r="AT3" s="8">
        <f t="shared" si="17"/>
        <v>5272.0416890537972</v>
      </c>
      <c r="AU3" s="8">
        <f t="shared" si="17"/>
        <v>4941.1581674295967</v>
      </c>
      <c r="AV3" s="8">
        <f t="shared" si="17"/>
        <v>5557.3975926896755</v>
      </c>
      <c r="AW3" s="8">
        <f t="shared" si="17"/>
        <v>5803.6104778384906</v>
      </c>
      <c r="AX3" s="8">
        <f t="shared" si="17"/>
        <v>8062.172226557308</v>
      </c>
      <c r="AY3" s="8">
        <f t="shared" si="17"/>
        <v>12576.88167564359</v>
      </c>
      <c r="AZ3" s="8">
        <f t="shared" ref="AZ3:AZ7" si="18">SUM(AN3:AY3)</f>
        <v>109331.87907802772</v>
      </c>
      <c r="BA3" s="8">
        <f t="shared" ref="BA3:BL3" si="19">SUM(BA16:BA26)</f>
        <v>15505.416113553532</v>
      </c>
      <c r="BB3" s="8">
        <f t="shared" si="19"/>
        <v>15185.131016196205</v>
      </c>
      <c r="BC3" s="8">
        <f t="shared" si="19"/>
        <v>13089.948967227097</v>
      </c>
      <c r="BD3" s="8">
        <f t="shared" si="19"/>
        <v>10632.033992137114</v>
      </c>
      <c r="BE3" s="8">
        <f t="shared" si="19"/>
        <v>7950.9081390413758</v>
      </c>
      <c r="BF3" s="8">
        <f t="shared" si="19"/>
        <v>6394.2121518918593</v>
      </c>
      <c r="BG3" s="8">
        <f t="shared" si="19"/>
        <v>5368.2904345278621</v>
      </c>
      <c r="BH3" s="8">
        <f t="shared" si="19"/>
        <v>5030.0962957963156</v>
      </c>
      <c r="BI3" s="8">
        <f t="shared" si="19"/>
        <v>5666.3396932833639</v>
      </c>
      <c r="BJ3" s="8">
        <f t="shared" si="19"/>
        <v>5921.0284039603503</v>
      </c>
      <c r="BK3" s="8">
        <f t="shared" si="19"/>
        <v>8247.1066163396572</v>
      </c>
      <c r="BL3" s="8">
        <f t="shared" si="19"/>
        <v>12890.969760149444</v>
      </c>
      <c r="BM3" s="8">
        <f t="shared" ref="BM3:BM7" si="20">SUM(BA3:BL3)</f>
        <v>111881.48158410419</v>
      </c>
      <c r="BN3" s="8">
        <f t="shared" ref="BN3:BV3" si="21">SUM(BN16:BN26)</f>
        <v>114274.15637238948</v>
      </c>
      <c r="BO3" s="8">
        <f t="shared" si="21"/>
        <v>117010.90797980464</v>
      </c>
      <c r="BP3" s="8">
        <f t="shared" si="21"/>
        <v>119868.36661771713</v>
      </c>
      <c r="BQ3" s="8" t="e">
        <f t="shared" si="21"/>
        <v>#DIV/0!</v>
      </c>
      <c r="BR3" s="8" t="e">
        <f t="shared" si="21"/>
        <v>#DIV/0!</v>
      </c>
      <c r="BS3" s="8" t="e">
        <f t="shared" si="21"/>
        <v>#DIV/0!</v>
      </c>
      <c r="BT3" s="8" t="e">
        <f t="shared" si="21"/>
        <v>#DIV/0!</v>
      </c>
      <c r="BU3" s="8" t="e">
        <f t="shared" si="21"/>
        <v>#DIV/0!</v>
      </c>
      <c r="BV3" s="8" t="e">
        <f t="shared" si="21"/>
        <v>#DIV/0!</v>
      </c>
      <c r="BW3" s="8"/>
      <c r="BX3" s="74" t="s">
        <v>10</v>
      </c>
      <c r="BY3" s="8">
        <f t="shared" ref="BY3:CN7" si="22">+AN3/C3*1000</f>
        <v>35.342374520791331</v>
      </c>
      <c r="BZ3" s="8">
        <f t="shared" si="22"/>
        <v>34.50500123704925</v>
      </c>
      <c r="CA3" s="8">
        <f t="shared" si="22"/>
        <v>29.635064527029904</v>
      </c>
      <c r="CB3" s="8">
        <f t="shared" si="22"/>
        <v>24.007542230979546</v>
      </c>
      <c r="CC3" s="8">
        <f t="shared" si="22"/>
        <v>17.945768926201406</v>
      </c>
      <c r="CD3" s="8">
        <f t="shared" si="22"/>
        <v>14.4302272098935</v>
      </c>
      <c r="CE3" s="8">
        <f t="shared" si="22"/>
        <v>12.099311079184337</v>
      </c>
      <c r="CF3" s="8">
        <f t="shared" si="22"/>
        <v>11.311162440307404</v>
      </c>
      <c r="CG3" s="8">
        <f t="shared" si="22"/>
        <v>12.688397517489712</v>
      </c>
      <c r="CH3" s="8">
        <f t="shared" si="22"/>
        <v>13.215373851949263</v>
      </c>
      <c r="CI3" s="8">
        <f t="shared" si="22"/>
        <v>18.309194867315036</v>
      </c>
      <c r="CJ3" s="8">
        <f t="shared" si="22"/>
        <v>28.485282968552937</v>
      </c>
      <c r="CK3" s="8">
        <f t="shared" si="22"/>
        <v>251.36971733824802</v>
      </c>
      <c r="CL3" s="8">
        <f t="shared" si="22"/>
        <v>34.978995726405678</v>
      </c>
      <c r="CM3" s="8">
        <f t="shared" si="22"/>
        <v>34.165304571863878</v>
      </c>
      <c r="CN3" s="8">
        <f t="shared" si="22"/>
        <v>29.372961189195784</v>
      </c>
      <c r="CO3" s="8">
        <f t="shared" ref="CO3:DD7" si="23">+BD3/S3*1000</f>
        <v>23.796408334707426</v>
      </c>
      <c r="CP3" s="8">
        <f t="shared" si="23"/>
        <v>17.751043295426779</v>
      </c>
      <c r="CQ3" s="8">
        <f t="shared" si="23"/>
        <v>14.239403596541399</v>
      </c>
      <c r="CR3" s="8">
        <f t="shared" si="23"/>
        <v>11.924707896408993</v>
      </c>
      <c r="CS3" s="8">
        <f t="shared" si="23"/>
        <v>11.144726545046572</v>
      </c>
      <c r="CT3" s="8">
        <f t="shared" si="23"/>
        <v>12.521667022873231</v>
      </c>
      <c r="CU3" s="8">
        <f t="shared" si="23"/>
        <v>13.050123605035393</v>
      </c>
      <c r="CV3" s="8">
        <f t="shared" si="23"/>
        <v>18.128809438522296</v>
      </c>
      <c r="CW3" s="8">
        <f t="shared" si="23"/>
        <v>28.261791405902745</v>
      </c>
      <c r="CX3" s="8">
        <f t="shared" si="23"/>
        <v>248.81232136453124</v>
      </c>
      <c r="CY3" s="8">
        <f t="shared" si="23"/>
        <v>246.20159490335266</v>
      </c>
      <c r="CZ3" s="8">
        <f t="shared" si="23"/>
        <v>244.3925570702165</v>
      </c>
      <c r="DA3" s="8">
        <f t="shared" si="23"/>
        <v>242.90034675775431</v>
      </c>
      <c r="DB3" s="8" t="e">
        <f t="shared" si="23"/>
        <v>#DIV/0!</v>
      </c>
      <c r="DC3" s="8" t="e">
        <f t="shared" si="23"/>
        <v>#DIV/0!</v>
      </c>
      <c r="DD3" s="8" t="e">
        <f t="shared" si="23"/>
        <v>#DIV/0!</v>
      </c>
      <c r="DE3" s="8" t="e">
        <f t="shared" ref="CY3:DG7" si="24">+BT3/AI3*1000</f>
        <v>#DIV/0!</v>
      </c>
      <c r="DF3" s="8" t="e">
        <f t="shared" si="24"/>
        <v>#DIV/0!</v>
      </c>
      <c r="DG3" s="8" t="e">
        <f t="shared" si="24"/>
        <v>#DIV/0!</v>
      </c>
      <c r="DI3" s="4"/>
      <c r="DJ3" s="20"/>
    </row>
    <row r="4" spans="1:114" s="2" customFormat="1" x14ac:dyDescent="0.25">
      <c r="A4" s="74" t="s">
        <v>14</v>
      </c>
      <c r="C4" s="8">
        <f>SUM(C27:C47)</f>
        <v>39473.93238548642</v>
      </c>
      <c r="D4" s="8">
        <f t="shared" ref="D4:N4" si="25">SUM(D27:D47)</f>
        <v>39546.430895926154</v>
      </c>
      <c r="E4" s="8">
        <f t="shared" si="25"/>
        <v>39606.711196556156</v>
      </c>
      <c r="F4" s="8">
        <f t="shared" si="25"/>
        <v>39668.516663583599</v>
      </c>
      <c r="G4" s="8">
        <f t="shared" si="25"/>
        <v>39733.240926005172</v>
      </c>
      <c r="H4" s="8">
        <f t="shared" si="25"/>
        <v>39782.647395349348</v>
      </c>
      <c r="I4" s="8">
        <f t="shared" si="25"/>
        <v>39853.074223507196</v>
      </c>
      <c r="J4" s="8">
        <f t="shared" si="25"/>
        <v>39839.372167886992</v>
      </c>
      <c r="K4" s="8">
        <f t="shared" si="25"/>
        <v>39889.564088028681</v>
      </c>
      <c r="L4" s="8">
        <f t="shared" si="25"/>
        <v>39939.747342122282</v>
      </c>
      <c r="M4" s="8">
        <f t="shared" si="25"/>
        <v>39989.926229437471</v>
      </c>
      <c r="N4" s="8">
        <f t="shared" si="25"/>
        <v>40040.105047386292</v>
      </c>
      <c r="O4" s="8">
        <f t="shared" si="13"/>
        <v>39780.272380106311</v>
      </c>
      <c r="P4" s="8">
        <f t="shared" ref="P4:AA4" si="26">SUM(P27:P47)</f>
        <v>40157.002132912647</v>
      </c>
      <c r="Q4" s="8">
        <f t="shared" si="26"/>
        <v>40204.192582756477</v>
      </c>
      <c r="R4" s="8">
        <f t="shared" si="26"/>
        <v>40252.393902816388</v>
      </c>
      <c r="S4" s="8">
        <f t="shared" si="26"/>
        <v>40304.608847347226</v>
      </c>
      <c r="T4" s="8">
        <f t="shared" si="26"/>
        <v>40352.839716299743</v>
      </c>
      <c r="U4" s="8">
        <f t="shared" si="26"/>
        <v>40403.088384526447</v>
      </c>
      <c r="V4" s="8">
        <f t="shared" si="26"/>
        <v>40455.356340428698</v>
      </c>
      <c r="W4" s="8">
        <f t="shared" si="26"/>
        <v>40438.300060865055</v>
      </c>
      <c r="X4" s="8">
        <f t="shared" si="26"/>
        <v>40483.979343349296</v>
      </c>
      <c r="Y4" s="8">
        <f t="shared" si="26"/>
        <v>40529.680487146856</v>
      </c>
      <c r="Z4" s="8">
        <f t="shared" si="26"/>
        <v>40575.403856788304</v>
      </c>
      <c r="AA4" s="8">
        <f t="shared" si="26"/>
        <v>40621.149631387299</v>
      </c>
      <c r="AB4" s="8">
        <f t="shared" si="15"/>
        <v>40398.16627388537</v>
      </c>
      <c r="AC4" s="8">
        <f t="shared" ref="AC4:AK4" si="27">SUM(AC27:AC47)</f>
        <v>40949.157012183678</v>
      </c>
      <c r="AD4" s="8">
        <f t="shared" si="27"/>
        <v>41467.471725475305</v>
      </c>
      <c r="AE4" s="8">
        <f t="shared" si="27"/>
        <v>41997.415147904561</v>
      </c>
      <c r="AF4" s="8">
        <f t="shared" si="27"/>
        <v>1467.6190476190477</v>
      </c>
      <c r="AG4" s="8">
        <f t="shared" si="27"/>
        <v>1467.6190476190477</v>
      </c>
      <c r="AH4" s="8">
        <f t="shared" si="27"/>
        <v>1467.6190476190477</v>
      </c>
      <c r="AI4" s="8">
        <f t="shared" si="27"/>
        <v>1467.6190476190477</v>
      </c>
      <c r="AJ4" s="8">
        <f t="shared" si="27"/>
        <v>1467.6190476190477</v>
      </c>
      <c r="AK4" s="8">
        <f t="shared" si="27"/>
        <v>1467.6190476190477</v>
      </c>
      <c r="AL4" s="8"/>
      <c r="AM4" s="74" t="s">
        <v>14</v>
      </c>
      <c r="AN4" s="8">
        <f t="shared" ref="AN4:AY4" si="28">SUM(AN27:AN47)</f>
        <v>51491.486620514421</v>
      </c>
      <c r="AO4" s="8">
        <f t="shared" si="28"/>
        <v>48903.333650167144</v>
      </c>
      <c r="AP4" s="8">
        <f t="shared" si="28"/>
        <v>49184.402745907479</v>
      </c>
      <c r="AQ4" s="8">
        <f t="shared" si="28"/>
        <v>45985.834588082842</v>
      </c>
      <c r="AR4" s="8">
        <f t="shared" si="28"/>
        <v>43559.689429175603</v>
      </c>
      <c r="AS4" s="8">
        <f t="shared" si="28"/>
        <v>42585.001325505946</v>
      </c>
      <c r="AT4" s="8">
        <f t="shared" si="28"/>
        <v>41420.253494317723</v>
      </c>
      <c r="AU4" s="8">
        <f t="shared" si="28"/>
        <v>40960.961428004324</v>
      </c>
      <c r="AV4" s="8">
        <f t="shared" si="28"/>
        <v>41877.576292897887</v>
      </c>
      <c r="AW4" s="8">
        <f t="shared" si="28"/>
        <v>41343.256228345286</v>
      </c>
      <c r="AX4" s="8">
        <f t="shared" si="28"/>
        <v>44535.031957249848</v>
      </c>
      <c r="AY4" s="8">
        <f t="shared" si="28"/>
        <v>49752.84514503937</v>
      </c>
      <c r="AZ4" s="8">
        <f t="shared" si="18"/>
        <v>541599.67290520773</v>
      </c>
      <c r="BA4" s="8">
        <f t="shared" ref="BA4:BL4" si="29">SUM(BA27:BA47)</f>
        <v>53541.031832680914</v>
      </c>
      <c r="BB4" s="8">
        <f t="shared" si="29"/>
        <v>50869.374290479689</v>
      </c>
      <c r="BC4" s="8">
        <f t="shared" si="29"/>
        <v>51044.786432844434</v>
      </c>
      <c r="BD4" s="8">
        <f t="shared" si="29"/>
        <v>47783.996284307308</v>
      </c>
      <c r="BE4" s="8">
        <f t="shared" si="29"/>
        <v>44911.63198221229</v>
      </c>
      <c r="BF4" s="8">
        <f t="shared" si="29"/>
        <v>43902.179488336777</v>
      </c>
      <c r="BG4" s="8">
        <f t="shared" si="29"/>
        <v>42524.35077251555</v>
      </c>
      <c r="BH4" s="8">
        <f t="shared" si="29"/>
        <v>42018.415185093378</v>
      </c>
      <c r="BI4" s="8">
        <f t="shared" si="29"/>
        <v>42931.914199169165</v>
      </c>
      <c r="BJ4" s="8">
        <f t="shared" si="29"/>
        <v>42382.038044383531</v>
      </c>
      <c r="BK4" s="8">
        <f t="shared" si="29"/>
        <v>45572.988657453294</v>
      </c>
      <c r="BL4" s="8">
        <f t="shared" si="29"/>
        <v>50856.585134549401</v>
      </c>
      <c r="BM4" s="8">
        <f t="shared" si="20"/>
        <v>558339.29230402561</v>
      </c>
      <c r="BN4" s="8">
        <f t="shared" ref="BN4:BV4" si="30">SUM(BN27:BN47)</f>
        <v>566775.85444828286</v>
      </c>
      <c r="BO4" s="8">
        <f t="shared" si="30"/>
        <v>573445.28792622476</v>
      </c>
      <c r="BP4" s="8">
        <f t="shared" si="30"/>
        <v>578978.16244945745</v>
      </c>
      <c r="BQ4" s="8">
        <f t="shared" si="30"/>
        <v>227941.05495514924</v>
      </c>
      <c r="BR4" s="8">
        <f t="shared" si="30"/>
        <v>227941.05495514924</v>
      </c>
      <c r="BS4" s="8">
        <f t="shared" si="30"/>
        <v>227941.05495514924</v>
      </c>
      <c r="BT4" s="8">
        <f t="shared" si="30"/>
        <v>227941.05495514924</v>
      </c>
      <c r="BU4" s="8">
        <f t="shared" si="30"/>
        <v>227941.05495514924</v>
      </c>
      <c r="BV4" s="8">
        <f t="shared" si="30"/>
        <v>227941.05495514924</v>
      </c>
      <c r="BW4" s="8"/>
      <c r="BX4" s="74" t="s">
        <v>14</v>
      </c>
      <c r="BY4" s="8">
        <f t="shared" si="22"/>
        <v>1304.4427932253984</v>
      </c>
      <c r="BZ4" s="8">
        <f t="shared" si="22"/>
        <v>1236.6054923860368</v>
      </c>
      <c r="CA4" s="8">
        <f t="shared" si="22"/>
        <v>1241.8199153628316</v>
      </c>
      <c r="CB4" s="8">
        <f t="shared" si="22"/>
        <v>1159.2526884247893</v>
      </c>
      <c r="CC4" s="8">
        <f t="shared" si="22"/>
        <v>1096.3034581119718</v>
      </c>
      <c r="CD4" s="8">
        <f t="shared" si="22"/>
        <v>1070.4416149661322</v>
      </c>
      <c r="CE4" s="8">
        <f t="shared" si="22"/>
        <v>1039.3239242227928</v>
      </c>
      <c r="CF4" s="8">
        <f t="shared" si="22"/>
        <v>1028.1527845215746</v>
      </c>
      <c r="CG4" s="8">
        <f t="shared" si="22"/>
        <v>1049.8379024769997</v>
      </c>
      <c r="CH4" s="8">
        <f t="shared" si="22"/>
        <v>1035.1406551023122</v>
      </c>
      <c r="CI4" s="8">
        <f t="shared" si="22"/>
        <v>1113.6562668741965</v>
      </c>
      <c r="CJ4" s="8">
        <f t="shared" si="22"/>
        <v>1242.5752901037181</v>
      </c>
      <c r="CK4" s="8">
        <f t="shared" si="22"/>
        <v>13614.780404974197</v>
      </c>
      <c r="CL4" s="8">
        <f t="shared" si="22"/>
        <v>1333.292551457638</v>
      </c>
      <c r="CM4" s="8">
        <f t="shared" si="22"/>
        <v>1265.2753611646338</v>
      </c>
      <c r="CN4" s="8">
        <f t="shared" si="22"/>
        <v>1268.1180293545951</v>
      </c>
      <c r="CO4" s="8">
        <f t="shared" si="23"/>
        <v>1185.5715177707862</v>
      </c>
      <c r="CP4" s="8">
        <f t="shared" si="23"/>
        <v>1112.9732702323577</v>
      </c>
      <c r="CQ4" s="8">
        <f t="shared" si="23"/>
        <v>1086.6045454374328</v>
      </c>
      <c r="CR4" s="8">
        <f t="shared" si="23"/>
        <v>1051.1426574685543</v>
      </c>
      <c r="CS4" s="8">
        <f t="shared" si="23"/>
        <v>1039.0747168365149</v>
      </c>
      <c r="CT4" s="8">
        <f t="shared" si="23"/>
        <v>1060.4667548873754</v>
      </c>
      <c r="CU4" s="8">
        <f t="shared" si="23"/>
        <v>1045.7037295871137</v>
      </c>
      <c r="CV4" s="8">
        <f t="shared" si="23"/>
        <v>1123.167838779968</v>
      </c>
      <c r="CW4" s="8">
        <f t="shared" si="23"/>
        <v>1251.9730631959601</v>
      </c>
      <c r="CX4" s="8">
        <f t="shared" si="23"/>
        <v>13820.906833213206</v>
      </c>
      <c r="CY4" s="8">
        <f t="shared" si="24"/>
        <v>13840.965133412856</v>
      </c>
      <c r="CZ4" s="8">
        <f t="shared" si="24"/>
        <v>13828.797948487703</v>
      </c>
      <c r="DA4" s="8">
        <f t="shared" si="24"/>
        <v>13786.042793596673</v>
      </c>
      <c r="DB4" s="8">
        <f t="shared" si="24"/>
        <v>155313.50272738916</v>
      </c>
      <c r="DC4" s="8">
        <f t="shared" si="24"/>
        <v>155313.50272738916</v>
      </c>
      <c r="DD4" s="8">
        <f t="shared" si="24"/>
        <v>155313.50272738916</v>
      </c>
      <c r="DE4" s="8">
        <f t="shared" si="24"/>
        <v>155313.50272738916</v>
      </c>
      <c r="DF4" s="8">
        <f t="shared" si="24"/>
        <v>155313.50272738916</v>
      </c>
      <c r="DG4" s="8">
        <f t="shared" si="24"/>
        <v>155313.50272738916</v>
      </c>
      <c r="DI4" s="4"/>
      <c r="DJ4" s="20"/>
    </row>
    <row r="5" spans="1:114" s="2" customFormat="1" x14ac:dyDescent="0.25">
      <c r="A5" s="74" t="s">
        <v>15</v>
      </c>
      <c r="C5" s="8">
        <f>SUM(C48:C53)</f>
        <v>41</v>
      </c>
      <c r="D5" s="8">
        <f t="shared" ref="D5:N5" si="31">SUM(D48:D53)</f>
        <v>41</v>
      </c>
      <c r="E5" s="8">
        <f t="shared" si="31"/>
        <v>41</v>
      </c>
      <c r="F5" s="8">
        <f t="shared" si="31"/>
        <v>41</v>
      </c>
      <c r="G5" s="8">
        <f t="shared" si="31"/>
        <v>41</v>
      </c>
      <c r="H5" s="8">
        <f t="shared" si="31"/>
        <v>41</v>
      </c>
      <c r="I5" s="8">
        <f t="shared" si="31"/>
        <v>41</v>
      </c>
      <c r="J5" s="8">
        <f t="shared" si="31"/>
        <v>41</v>
      </c>
      <c r="K5" s="8">
        <f t="shared" si="31"/>
        <v>41</v>
      </c>
      <c r="L5" s="8">
        <f t="shared" si="31"/>
        <v>41</v>
      </c>
      <c r="M5" s="8">
        <f t="shared" si="31"/>
        <v>41</v>
      </c>
      <c r="N5" s="8">
        <f t="shared" si="31"/>
        <v>41</v>
      </c>
      <c r="O5" s="8">
        <f t="shared" si="13"/>
        <v>41</v>
      </c>
      <c r="P5" s="8">
        <f t="shared" ref="P5:AA5" si="32">SUM(P48:P53)</f>
        <v>41</v>
      </c>
      <c r="Q5" s="8">
        <f t="shared" si="32"/>
        <v>41</v>
      </c>
      <c r="R5" s="8">
        <f t="shared" si="32"/>
        <v>41</v>
      </c>
      <c r="S5" s="8">
        <f t="shared" si="32"/>
        <v>41</v>
      </c>
      <c r="T5" s="8">
        <f t="shared" si="32"/>
        <v>41</v>
      </c>
      <c r="U5" s="8">
        <f t="shared" si="32"/>
        <v>41</v>
      </c>
      <c r="V5" s="8">
        <f t="shared" si="32"/>
        <v>41</v>
      </c>
      <c r="W5" s="8">
        <f t="shared" si="32"/>
        <v>41</v>
      </c>
      <c r="X5" s="8">
        <f t="shared" si="32"/>
        <v>41</v>
      </c>
      <c r="Y5" s="8">
        <f t="shared" si="32"/>
        <v>41</v>
      </c>
      <c r="Z5" s="8">
        <f t="shared" si="32"/>
        <v>41</v>
      </c>
      <c r="AA5" s="8">
        <f t="shared" si="32"/>
        <v>41</v>
      </c>
      <c r="AB5" s="8">
        <f t="shared" si="15"/>
        <v>41</v>
      </c>
      <c r="AC5" s="8">
        <f t="shared" ref="AC5:AK5" si="33">SUM(AC48:AC53)</f>
        <v>41</v>
      </c>
      <c r="AD5" s="8">
        <f t="shared" si="33"/>
        <v>41</v>
      </c>
      <c r="AE5" s="8">
        <f t="shared" si="33"/>
        <v>41</v>
      </c>
      <c r="AF5" s="8">
        <f t="shared" si="33"/>
        <v>41</v>
      </c>
      <c r="AG5" s="8">
        <f t="shared" si="33"/>
        <v>41</v>
      </c>
      <c r="AH5" s="8">
        <f t="shared" si="33"/>
        <v>41</v>
      </c>
      <c r="AI5" s="8">
        <f t="shared" si="33"/>
        <v>41</v>
      </c>
      <c r="AJ5" s="8">
        <f t="shared" si="33"/>
        <v>41</v>
      </c>
      <c r="AK5" s="8">
        <f t="shared" si="33"/>
        <v>41</v>
      </c>
      <c r="AL5" s="8"/>
      <c r="AM5" s="74" t="s">
        <v>15</v>
      </c>
      <c r="AN5" s="8">
        <f t="shared" ref="AN5:AY5" si="34">SUM(AN48:AN53)</f>
        <v>16060.896127824362</v>
      </c>
      <c r="AO5" s="8">
        <f t="shared" si="34"/>
        <v>14504.129877087327</v>
      </c>
      <c r="AP5" s="8">
        <f t="shared" si="34"/>
        <v>17857.765482074366</v>
      </c>
      <c r="AQ5" s="8">
        <f t="shared" si="34"/>
        <v>16535.21210362035</v>
      </c>
      <c r="AR5" s="8">
        <f t="shared" si="34"/>
        <v>16187.457432074367</v>
      </c>
      <c r="AS5" s="8">
        <f t="shared" si="34"/>
        <v>15416.177903620352</v>
      </c>
      <c r="AT5" s="8">
        <f t="shared" si="34"/>
        <v>15728.621782074364</v>
      </c>
      <c r="AU5" s="8">
        <f t="shared" si="34"/>
        <v>14566.308482074362</v>
      </c>
      <c r="AV5" s="8">
        <f t="shared" si="34"/>
        <v>13689.176703620351</v>
      </c>
      <c r="AW5" s="8">
        <f t="shared" si="34"/>
        <v>15212.626782074363</v>
      </c>
      <c r="AX5" s="8">
        <f t="shared" si="34"/>
        <v>15032.876653620353</v>
      </c>
      <c r="AY5" s="8">
        <f t="shared" si="34"/>
        <v>16530.78733207436</v>
      </c>
      <c r="AZ5" s="8">
        <f t="shared" si="18"/>
        <v>187322.03666183929</v>
      </c>
      <c r="BA5" s="8">
        <f t="shared" ref="BA5:BL5" si="35">SUM(BA48:BA53)</f>
        <v>16060.896127824362</v>
      </c>
      <c r="BB5" s="8">
        <f t="shared" si="35"/>
        <v>14504.129877087327</v>
      </c>
      <c r="BC5" s="8">
        <f t="shared" si="35"/>
        <v>17857.765482074366</v>
      </c>
      <c r="BD5" s="8">
        <f t="shared" si="35"/>
        <v>16535.21210362035</v>
      </c>
      <c r="BE5" s="8">
        <f t="shared" si="35"/>
        <v>16187.457432074367</v>
      </c>
      <c r="BF5" s="8">
        <f t="shared" si="35"/>
        <v>15416.177903620352</v>
      </c>
      <c r="BG5" s="8">
        <f t="shared" si="35"/>
        <v>15728.621782074364</v>
      </c>
      <c r="BH5" s="8">
        <f t="shared" si="35"/>
        <v>14566.308482074362</v>
      </c>
      <c r="BI5" s="8">
        <f t="shared" si="35"/>
        <v>13689.176703620351</v>
      </c>
      <c r="BJ5" s="8">
        <f t="shared" si="35"/>
        <v>15212.626782074363</v>
      </c>
      <c r="BK5" s="8">
        <f t="shared" si="35"/>
        <v>15032.876653620353</v>
      </c>
      <c r="BL5" s="8">
        <f t="shared" si="35"/>
        <v>16530.78733207436</v>
      </c>
      <c r="BM5" s="8">
        <f t="shared" si="20"/>
        <v>187322.03666183929</v>
      </c>
      <c r="BN5" s="8">
        <f t="shared" ref="BN5:BV5" si="36">SUM(BN48:BN53)</f>
        <v>187322.03666183926</v>
      </c>
      <c r="BO5" s="8">
        <f t="shared" si="36"/>
        <v>187322.03666183926</v>
      </c>
      <c r="BP5" s="8">
        <f t="shared" si="36"/>
        <v>187322.03666183926</v>
      </c>
      <c r="BQ5" s="8">
        <f t="shared" si="36"/>
        <v>187322.03666183926</v>
      </c>
      <c r="BR5" s="8">
        <f t="shared" si="36"/>
        <v>187322.03666183926</v>
      </c>
      <c r="BS5" s="8">
        <f t="shared" si="36"/>
        <v>187322.03666183926</v>
      </c>
      <c r="BT5" s="8">
        <f t="shared" si="36"/>
        <v>187322.03666183926</v>
      </c>
      <c r="BU5" s="8">
        <f t="shared" si="36"/>
        <v>187322.03666183926</v>
      </c>
      <c r="BV5" s="8">
        <f t="shared" si="36"/>
        <v>187322.03666183926</v>
      </c>
      <c r="BW5" s="8"/>
      <c r="BX5" s="74" t="s">
        <v>15</v>
      </c>
      <c r="BY5" s="8">
        <f t="shared" si="22"/>
        <v>391729.1738493747</v>
      </c>
      <c r="BZ5" s="8">
        <f t="shared" si="22"/>
        <v>353759.26529481285</v>
      </c>
      <c r="CA5" s="8">
        <f t="shared" si="22"/>
        <v>435555.25566035038</v>
      </c>
      <c r="CB5" s="8">
        <f t="shared" si="22"/>
        <v>403297.85618586221</v>
      </c>
      <c r="CC5" s="8">
        <f t="shared" si="22"/>
        <v>394816.03492864309</v>
      </c>
      <c r="CD5" s="8">
        <f t="shared" si="22"/>
        <v>376004.33911269152</v>
      </c>
      <c r="CE5" s="8">
        <f t="shared" si="22"/>
        <v>383624.92151400883</v>
      </c>
      <c r="CF5" s="8">
        <f t="shared" si="22"/>
        <v>355275.81663596001</v>
      </c>
      <c r="CG5" s="8">
        <f t="shared" si="22"/>
        <v>333882.3586248866</v>
      </c>
      <c r="CH5" s="8">
        <f t="shared" si="22"/>
        <v>371039.67761156987</v>
      </c>
      <c r="CI5" s="8">
        <f t="shared" si="22"/>
        <v>366655.52813708177</v>
      </c>
      <c r="CJ5" s="8">
        <f t="shared" si="22"/>
        <v>403189.93492864294</v>
      </c>
      <c r="CK5" s="8">
        <f t="shared" si="22"/>
        <v>4568830.162483885</v>
      </c>
      <c r="CL5" s="8">
        <f t="shared" si="22"/>
        <v>391729.1738493747</v>
      </c>
      <c r="CM5" s="8">
        <f t="shared" si="22"/>
        <v>353759.26529481285</v>
      </c>
      <c r="CN5" s="8">
        <f t="shared" si="22"/>
        <v>435555.25566035038</v>
      </c>
      <c r="CO5" s="8">
        <f t="shared" si="23"/>
        <v>403297.85618586221</v>
      </c>
      <c r="CP5" s="8">
        <f t="shared" si="23"/>
        <v>394816.03492864309</v>
      </c>
      <c r="CQ5" s="8">
        <f t="shared" si="23"/>
        <v>376004.33911269152</v>
      </c>
      <c r="CR5" s="8">
        <f t="shared" si="23"/>
        <v>383624.92151400883</v>
      </c>
      <c r="CS5" s="8">
        <f t="shared" si="23"/>
        <v>355275.81663596001</v>
      </c>
      <c r="CT5" s="8">
        <f t="shared" si="23"/>
        <v>333882.3586248866</v>
      </c>
      <c r="CU5" s="8">
        <f t="shared" si="23"/>
        <v>371039.67761156987</v>
      </c>
      <c r="CV5" s="8">
        <f t="shared" si="23"/>
        <v>366655.52813708177</v>
      </c>
      <c r="CW5" s="8">
        <f t="shared" si="23"/>
        <v>403189.93492864294</v>
      </c>
      <c r="CX5" s="8">
        <f t="shared" si="23"/>
        <v>4568830.162483885</v>
      </c>
      <c r="CY5" s="8">
        <f t="shared" si="24"/>
        <v>4568830.162483884</v>
      </c>
      <c r="CZ5" s="8">
        <f t="shared" si="24"/>
        <v>4568830.162483884</v>
      </c>
      <c r="DA5" s="8">
        <f t="shared" si="24"/>
        <v>4568830.162483884</v>
      </c>
      <c r="DB5" s="8">
        <f t="shared" si="24"/>
        <v>4568830.162483884</v>
      </c>
      <c r="DC5" s="8">
        <f t="shared" si="24"/>
        <v>4568830.162483884</v>
      </c>
      <c r="DD5" s="8">
        <f t="shared" si="24"/>
        <v>4568830.162483884</v>
      </c>
      <c r="DE5" s="8">
        <f t="shared" si="24"/>
        <v>4568830.162483884</v>
      </c>
      <c r="DF5" s="8">
        <f t="shared" si="24"/>
        <v>4568830.162483884</v>
      </c>
      <c r="DG5" s="8">
        <f t="shared" si="24"/>
        <v>4568830.162483884</v>
      </c>
      <c r="DJ5" s="20"/>
    </row>
    <row r="6" spans="1:114" s="2" customFormat="1" x14ac:dyDescent="0.25">
      <c r="A6" s="74" t="s">
        <v>554</v>
      </c>
      <c r="C6" s="8">
        <f>SUM(C56:C65,C67)</f>
        <v>19</v>
      </c>
      <c r="D6" s="8">
        <f t="shared" ref="D6:N6" si="37">SUM(D56:D65,D67)</f>
        <v>19</v>
      </c>
      <c r="E6" s="8">
        <f t="shared" si="37"/>
        <v>20</v>
      </c>
      <c r="F6" s="8">
        <f t="shared" si="37"/>
        <v>21</v>
      </c>
      <c r="G6" s="8">
        <f t="shared" si="37"/>
        <v>21</v>
      </c>
      <c r="H6" s="8">
        <f t="shared" si="37"/>
        <v>21</v>
      </c>
      <c r="I6" s="8">
        <f t="shared" si="37"/>
        <v>21</v>
      </c>
      <c r="J6" s="8">
        <f t="shared" si="37"/>
        <v>21</v>
      </c>
      <c r="K6" s="8">
        <f t="shared" si="37"/>
        <v>21</v>
      </c>
      <c r="L6" s="8">
        <f t="shared" si="37"/>
        <v>21</v>
      </c>
      <c r="M6" s="8">
        <f t="shared" si="37"/>
        <v>21</v>
      </c>
      <c r="N6" s="8">
        <f t="shared" si="37"/>
        <v>21</v>
      </c>
      <c r="O6" s="8">
        <f t="shared" si="13"/>
        <v>20.583333333333332</v>
      </c>
      <c r="P6" s="8">
        <f>SUM(P56:P65,P67)</f>
        <v>21</v>
      </c>
      <c r="Q6" s="8">
        <f t="shared" ref="Q6:AA6" si="38">SUM(Q56:Q65,Q67)</f>
        <v>21</v>
      </c>
      <c r="R6" s="8">
        <f t="shared" si="38"/>
        <v>21</v>
      </c>
      <c r="S6" s="8">
        <f t="shared" si="38"/>
        <v>21</v>
      </c>
      <c r="T6" s="8">
        <f t="shared" si="38"/>
        <v>21</v>
      </c>
      <c r="U6" s="8">
        <f t="shared" si="38"/>
        <v>21</v>
      </c>
      <c r="V6" s="8">
        <f t="shared" si="38"/>
        <v>21</v>
      </c>
      <c r="W6" s="8">
        <f t="shared" si="38"/>
        <v>21</v>
      </c>
      <c r="X6" s="8">
        <f t="shared" si="38"/>
        <v>21</v>
      </c>
      <c r="Y6" s="8">
        <f t="shared" si="38"/>
        <v>21</v>
      </c>
      <c r="Z6" s="8">
        <f t="shared" si="38"/>
        <v>21</v>
      </c>
      <c r="AA6" s="8">
        <f t="shared" si="38"/>
        <v>20</v>
      </c>
      <c r="AB6" s="8">
        <f t="shared" si="15"/>
        <v>20.916666666666668</v>
      </c>
      <c r="AC6" s="8">
        <f>SUM(AC56:AC65,AC67)</f>
        <v>20.916666666666668</v>
      </c>
      <c r="AD6" s="8">
        <f t="shared" ref="AD6:AK6" si="39">SUM(AD56:AD65,AD67)</f>
        <v>20.916666666666668</v>
      </c>
      <c r="AE6" s="8">
        <f t="shared" si="39"/>
        <v>20.916666666666668</v>
      </c>
      <c r="AF6" s="8">
        <f t="shared" si="39"/>
        <v>20.916666666666668</v>
      </c>
      <c r="AG6" s="8">
        <f t="shared" si="39"/>
        <v>20.916666666666668</v>
      </c>
      <c r="AH6" s="8">
        <f t="shared" si="39"/>
        <v>20.916666666666668</v>
      </c>
      <c r="AI6" s="8">
        <f t="shared" si="39"/>
        <v>20.916666666666668</v>
      </c>
      <c r="AJ6" s="8">
        <f t="shared" si="39"/>
        <v>20.916666666666668</v>
      </c>
      <c r="AK6" s="8">
        <f t="shared" si="39"/>
        <v>20.916666666666668</v>
      </c>
      <c r="AL6" s="8"/>
      <c r="AM6" s="21" t="s">
        <v>554</v>
      </c>
      <c r="AN6" s="8">
        <f>SUM(AN56:AN65,AN67)</f>
        <v>61623.948117736669</v>
      </c>
      <c r="AO6" s="8">
        <f t="shared" ref="AO6:AY6" si="40">SUM(AO56:AO65,AO67)</f>
        <v>55685.508552901658</v>
      </c>
      <c r="AP6" s="8">
        <f t="shared" si="40"/>
        <v>64897.241118333324</v>
      </c>
      <c r="AQ6" s="8">
        <f t="shared" si="40"/>
        <v>72342.532225833333</v>
      </c>
      <c r="AR6" s="8">
        <f t="shared" si="40"/>
        <v>80458.360465833335</v>
      </c>
      <c r="AS6" s="8">
        <f t="shared" si="40"/>
        <v>84296.744423333352</v>
      </c>
      <c r="AT6" s="8">
        <f t="shared" si="40"/>
        <v>89925.515145833342</v>
      </c>
      <c r="AU6" s="8">
        <f t="shared" si="40"/>
        <v>84537.329668333332</v>
      </c>
      <c r="AV6" s="8">
        <f t="shared" si="40"/>
        <v>74442.839724971825</v>
      </c>
      <c r="AW6" s="8">
        <f t="shared" si="40"/>
        <v>76363.169246787569</v>
      </c>
      <c r="AX6" s="8">
        <f t="shared" si="40"/>
        <v>53909.336334458334</v>
      </c>
      <c r="AY6" s="8">
        <f t="shared" si="40"/>
        <v>56256.147731395831</v>
      </c>
      <c r="AZ6" s="8">
        <f t="shared" si="18"/>
        <v>854738.67275575176</v>
      </c>
      <c r="BA6" s="8">
        <f>SUM(BA56:BA65,BA67)</f>
        <v>61965.61478440334</v>
      </c>
      <c r="BB6" s="8">
        <f t="shared" ref="BB6:BL6" si="41">SUM(BB56:BB65,BB67)</f>
        <v>56027.175219568322</v>
      </c>
      <c r="BC6" s="8">
        <f t="shared" si="41"/>
        <v>65197.241118333324</v>
      </c>
      <c r="BD6" s="8">
        <f t="shared" si="41"/>
        <v>72342.532225833333</v>
      </c>
      <c r="BE6" s="8">
        <f t="shared" si="41"/>
        <v>80458.360465833321</v>
      </c>
      <c r="BF6" s="8">
        <f t="shared" si="41"/>
        <v>84296.744423333337</v>
      </c>
      <c r="BG6" s="8">
        <f t="shared" si="41"/>
        <v>89925.515145833328</v>
      </c>
      <c r="BH6" s="8">
        <f t="shared" si="41"/>
        <v>84537.329668333332</v>
      </c>
      <c r="BI6" s="8">
        <f t="shared" si="41"/>
        <v>74442.839724971825</v>
      </c>
      <c r="BJ6" s="8">
        <f t="shared" si="41"/>
        <v>76363.169246787569</v>
      </c>
      <c r="BK6" s="8">
        <f t="shared" si="41"/>
        <v>53909.336334458327</v>
      </c>
      <c r="BL6" s="8">
        <f t="shared" si="41"/>
        <v>56256.147731395831</v>
      </c>
      <c r="BM6" s="8">
        <f t="shared" si="20"/>
        <v>855722.00608908501</v>
      </c>
      <c r="BN6" s="8">
        <f>SUM(BN56:BN65,BN67)</f>
        <v>855722.00608908513</v>
      </c>
      <c r="BO6" s="8">
        <f t="shared" ref="BO6:BV6" si="42">SUM(BO56:BO65,BO67)</f>
        <v>855722.00608908513</v>
      </c>
      <c r="BP6" s="8">
        <f t="shared" si="42"/>
        <v>855722.00608908513</v>
      </c>
      <c r="BQ6" s="8">
        <f t="shared" si="42"/>
        <v>855722.00608908513</v>
      </c>
      <c r="BR6" s="8">
        <f t="shared" si="42"/>
        <v>855722.00608908513</v>
      </c>
      <c r="BS6" s="8">
        <f t="shared" si="42"/>
        <v>855722.00608908513</v>
      </c>
      <c r="BT6" s="8">
        <f t="shared" si="42"/>
        <v>855722.00608908513</v>
      </c>
      <c r="BU6" s="8">
        <f t="shared" si="42"/>
        <v>855722.00608908513</v>
      </c>
      <c r="BV6" s="8">
        <f t="shared" si="42"/>
        <v>855722.00608908513</v>
      </c>
      <c r="BW6" s="8"/>
      <c r="BX6" s="21" t="s">
        <v>554</v>
      </c>
      <c r="BY6" s="8">
        <f t="shared" si="22"/>
        <v>3243365.6904071933</v>
      </c>
      <c r="BZ6" s="8">
        <f t="shared" si="22"/>
        <v>2930816.239626403</v>
      </c>
      <c r="CA6" s="8">
        <f t="shared" si="22"/>
        <v>3244862.0559166661</v>
      </c>
      <c r="CB6" s="8">
        <f t="shared" si="22"/>
        <v>3444882.4869444445</v>
      </c>
      <c r="CC6" s="8">
        <f t="shared" si="22"/>
        <v>3831350.4983730158</v>
      </c>
      <c r="CD6" s="8">
        <f t="shared" si="22"/>
        <v>4014130.6868253979</v>
      </c>
      <c r="CE6" s="8">
        <f t="shared" si="22"/>
        <v>4282167.3878968256</v>
      </c>
      <c r="CF6" s="8">
        <f t="shared" si="22"/>
        <v>4025587.1270634918</v>
      </c>
      <c r="CG6" s="8">
        <f t="shared" si="22"/>
        <v>3544897.1297605629</v>
      </c>
      <c r="CH6" s="8">
        <f t="shared" si="22"/>
        <v>3636341.3927041702</v>
      </c>
      <c r="CI6" s="8">
        <f t="shared" si="22"/>
        <v>2567111.2540218257</v>
      </c>
      <c r="CJ6" s="8">
        <f t="shared" si="22"/>
        <v>2678864.1776855155</v>
      </c>
      <c r="CK6" s="8">
        <f t="shared" si="22"/>
        <v>41525765.478012234</v>
      </c>
      <c r="CL6" s="8">
        <f t="shared" si="22"/>
        <v>2950743.5611620639</v>
      </c>
      <c r="CM6" s="8">
        <f t="shared" si="22"/>
        <v>2667960.7247413485</v>
      </c>
      <c r="CN6" s="8">
        <f t="shared" si="22"/>
        <v>3104630.529444444</v>
      </c>
      <c r="CO6" s="8">
        <f t="shared" si="23"/>
        <v>3444882.4869444445</v>
      </c>
      <c r="CP6" s="8">
        <f t="shared" si="23"/>
        <v>3831350.4983730153</v>
      </c>
      <c r="CQ6" s="8">
        <f t="shared" si="23"/>
        <v>4014130.686825397</v>
      </c>
      <c r="CR6" s="8">
        <f t="shared" si="23"/>
        <v>4282167.3878968246</v>
      </c>
      <c r="CS6" s="8">
        <f t="shared" si="23"/>
        <v>4025587.1270634918</v>
      </c>
      <c r="CT6" s="8">
        <f t="shared" si="23"/>
        <v>3544897.1297605629</v>
      </c>
      <c r="CU6" s="8">
        <f t="shared" si="23"/>
        <v>3636341.3927041702</v>
      </c>
      <c r="CV6" s="8">
        <f t="shared" si="23"/>
        <v>2567111.2540218253</v>
      </c>
      <c r="CW6" s="8">
        <f t="shared" si="23"/>
        <v>2812807.3865697915</v>
      </c>
      <c r="CX6" s="8">
        <f t="shared" si="23"/>
        <v>40911012.243302867</v>
      </c>
      <c r="CY6" s="8">
        <f t="shared" si="24"/>
        <v>40911012.243302874</v>
      </c>
      <c r="CZ6" s="8">
        <f t="shared" si="24"/>
        <v>40911012.243302874</v>
      </c>
      <c r="DA6" s="8">
        <f t="shared" si="24"/>
        <v>40911012.243302874</v>
      </c>
      <c r="DB6" s="8">
        <f t="shared" si="24"/>
        <v>40911012.243302874</v>
      </c>
      <c r="DC6" s="8">
        <f t="shared" si="24"/>
        <v>40911012.243302874</v>
      </c>
      <c r="DD6" s="8">
        <f t="shared" si="24"/>
        <v>40911012.243302874</v>
      </c>
      <c r="DE6" s="8">
        <f t="shared" si="24"/>
        <v>40911012.243302874</v>
      </c>
      <c r="DF6" s="8">
        <f t="shared" si="24"/>
        <v>40911012.243302874</v>
      </c>
      <c r="DG6" s="8">
        <f t="shared" si="24"/>
        <v>40911012.243302874</v>
      </c>
      <c r="DJ6" s="20"/>
    </row>
    <row r="7" spans="1:114" s="2" customFormat="1" x14ac:dyDescent="0.25">
      <c r="A7" s="74" t="s">
        <v>4</v>
      </c>
      <c r="C7" s="11">
        <f>+C66</f>
        <v>4</v>
      </c>
      <c r="D7" s="11">
        <f t="shared" ref="D7:N7" si="43">+D66</f>
        <v>4</v>
      </c>
      <c r="E7" s="11">
        <f t="shared" si="43"/>
        <v>4</v>
      </c>
      <c r="F7" s="11">
        <f t="shared" si="43"/>
        <v>4</v>
      </c>
      <c r="G7" s="11">
        <f t="shared" si="43"/>
        <v>4</v>
      </c>
      <c r="H7" s="11">
        <f t="shared" si="43"/>
        <v>4</v>
      </c>
      <c r="I7" s="11">
        <f t="shared" si="43"/>
        <v>4</v>
      </c>
      <c r="J7" s="11">
        <f t="shared" si="43"/>
        <v>4</v>
      </c>
      <c r="K7" s="11">
        <f t="shared" si="43"/>
        <v>4</v>
      </c>
      <c r="L7" s="11">
        <f t="shared" si="43"/>
        <v>4</v>
      </c>
      <c r="M7" s="11">
        <f t="shared" si="43"/>
        <v>4</v>
      </c>
      <c r="N7" s="11">
        <f t="shared" si="43"/>
        <v>4</v>
      </c>
      <c r="O7" s="11">
        <f t="shared" si="13"/>
        <v>4</v>
      </c>
      <c r="P7" s="11">
        <f t="shared" ref="P7:AA7" si="44">+P66</f>
        <v>3</v>
      </c>
      <c r="Q7" s="11">
        <f t="shared" si="44"/>
        <v>3</v>
      </c>
      <c r="R7" s="11">
        <f t="shared" si="44"/>
        <v>3</v>
      </c>
      <c r="S7" s="11">
        <f t="shared" si="44"/>
        <v>3</v>
      </c>
      <c r="T7" s="11">
        <f t="shared" si="44"/>
        <v>3</v>
      </c>
      <c r="U7" s="11">
        <f t="shared" si="44"/>
        <v>3</v>
      </c>
      <c r="V7" s="11">
        <f t="shared" si="44"/>
        <v>3</v>
      </c>
      <c r="W7" s="11">
        <f t="shared" si="44"/>
        <v>3</v>
      </c>
      <c r="X7" s="11">
        <f t="shared" si="44"/>
        <v>3</v>
      </c>
      <c r="Y7" s="11">
        <f t="shared" si="44"/>
        <v>3</v>
      </c>
      <c r="Z7" s="11">
        <f t="shared" si="44"/>
        <v>3</v>
      </c>
      <c r="AA7" s="11">
        <f t="shared" si="44"/>
        <v>3</v>
      </c>
      <c r="AB7" s="11">
        <f t="shared" si="15"/>
        <v>3</v>
      </c>
      <c r="AC7" s="11">
        <f t="shared" ref="AC7:AK7" si="45">+AC66</f>
        <v>4</v>
      </c>
      <c r="AD7" s="11">
        <f t="shared" si="45"/>
        <v>4</v>
      </c>
      <c r="AE7" s="11">
        <f t="shared" si="45"/>
        <v>4</v>
      </c>
      <c r="AF7" s="11">
        <f t="shared" si="45"/>
        <v>4</v>
      </c>
      <c r="AG7" s="11">
        <f t="shared" si="45"/>
        <v>4</v>
      </c>
      <c r="AH7" s="11">
        <f t="shared" si="45"/>
        <v>4</v>
      </c>
      <c r="AI7" s="11">
        <f t="shared" si="45"/>
        <v>4</v>
      </c>
      <c r="AJ7" s="11">
        <f t="shared" si="45"/>
        <v>4</v>
      </c>
      <c r="AK7" s="11">
        <f t="shared" si="45"/>
        <v>4</v>
      </c>
      <c r="AL7" s="8"/>
      <c r="AM7" s="74" t="s">
        <v>4</v>
      </c>
      <c r="AN7" s="11">
        <f t="shared" ref="AN7:AY7" si="46">+AN66</f>
        <v>5896</v>
      </c>
      <c r="AO7" s="11">
        <f t="shared" si="46"/>
        <v>5506</v>
      </c>
      <c r="AP7" s="11">
        <f t="shared" si="46"/>
        <v>5988</v>
      </c>
      <c r="AQ7" s="11">
        <f t="shared" si="46"/>
        <v>5646</v>
      </c>
      <c r="AR7" s="11">
        <f t="shared" si="46"/>
        <v>6005</v>
      </c>
      <c r="AS7" s="11">
        <f t="shared" si="46"/>
        <v>6029</v>
      </c>
      <c r="AT7" s="11">
        <f t="shared" si="46"/>
        <v>5744</v>
      </c>
      <c r="AU7" s="11">
        <f t="shared" si="46"/>
        <v>5646</v>
      </c>
      <c r="AV7" s="11">
        <f t="shared" si="46"/>
        <v>5641</v>
      </c>
      <c r="AW7" s="11">
        <f t="shared" si="46"/>
        <v>4483</v>
      </c>
      <c r="AX7" s="11">
        <f t="shared" si="46"/>
        <v>4136</v>
      </c>
      <c r="AY7" s="11">
        <f t="shared" si="46"/>
        <v>4062</v>
      </c>
      <c r="AZ7" s="11">
        <f t="shared" si="18"/>
        <v>64782</v>
      </c>
      <c r="BA7" s="11">
        <f t="shared" ref="BA7:BL7" si="47">+BA66</f>
        <v>4756</v>
      </c>
      <c r="BB7" s="11">
        <f t="shared" si="47"/>
        <v>4354</v>
      </c>
      <c r="BC7" s="11">
        <f t="shared" si="47"/>
        <v>3714</v>
      </c>
      <c r="BD7" s="11">
        <f t="shared" si="47"/>
        <v>3696</v>
      </c>
      <c r="BE7" s="11">
        <f t="shared" si="47"/>
        <v>3714</v>
      </c>
      <c r="BF7" s="11">
        <f t="shared" si="47"/>
        <v>4391</v>
      </c>
      <c r="BG7" s="11">
        <f t="shared" si="47"/>
        <v>4409</v>
      </c>
      <c r="BH7" s="11">
        <f t="shared" si="47"/>
        <v>4409</v>
      </c>
      <c r="BI7" s="11">
        <f t="shared" si="47"/>
        <v>5085</v>
      </c>
      <c r="BJ7" s="11">
        <f t="shared" si="47"/>
        <v>4409</v>
      </c>
      <c r="BK7" s="11">
        <f t="shared" si="47"/>
        <v>3696</v>
      </c>
      <c r="BL7" s="11">
        <f t="shared" si="47"/>
        <v>3367</v>
      </c>
      <c r="BM7" s="11">
        <f t="shared" si="20"/>
        <v>50000</v>
      </c>
      <c r="BN7" s="11">
        <f t="shared" ref="BN7:BV7" si="48">+BN66</f>
        <v>50000</v>
      </c>
      <c r="BO7" s="11">
        <f t="shared" si="48"/>
        <v>50000</v>
      </c>
      <c r="BP7" s="11">
        <f t="shared" si="48"/>
        <v>50000</v>
      </c>
      <c r="BQ7" s="11">
        <f t="shared" si="48"/>
        <v>50000</v>
      </c>
      <c r="BR7" s="11">
        <f t="shared" si="48"/>
        <v>50000</v>
      </c>
      <c r="BS7" s="11">
        <f t="shared" si="48"/>
        <v>50000</v>
      </c>
      <c r="BT7" s="11">
        <f t="shared" si="48"/>
        <v>50000</v>
      </c>
      <c r="BU7" s="11">
        <f t="shared" si="48"/>
        <v>50000</v>
      </c>
      <c r="BV7" s="11">
        <f t="shared" si="48"/>
        <v>50000</v>
      </c>
      <c r="BW7" s="8"/>
      <c r="BX7" s="74" t="s">
        <v>4</v>
      </c>
      <c r="BY7" s="11">
        <f t="shared" si="22"/>
        <v>1474000</v>
      </c>
      <c r="BZ7" s="11">
        <f t="shared" si="22"/>
        <v>1376500</v>
      </c>
      <c r="CA7" s="11">
        <f t="shared" si="22"/>
        <v>1497000</v>
      </c>
      <c r="CB7" s="11">
        <f t="shared" si="22"/>
        <v>1411500</v>
      </c>
      <c r="CC7" s="11">
        <f t="shared" si="22"/>
        <v>1501250</v>
      </c>
      <c r="CD7" s="11">
        <f t="shared" si="22"/>
        <v>1507250</v>
      </c>
      <c r="CE7" s="11">
        <f t="shared" si="22"/>
        <v>1436000</v>
      </c>
      <c r="CF7" s="11">
        <f t="shared" si="22"/>
        <v>1411500</v>
      </c>
      <c r="CG7" s="11">
        <f t="shared" si="22"/>
        <v>1410250</v>
      </c>
      <c r="CH7" s="11">
        <f t="shared" si="22"/>
        <v>1120750</v>
      </c>
      <c r="CI7" s="11">
        <f t="shared" si="22"/>
        <v>1034000</v>
      </c>
      <c r="CJ7" s="11">
        <f t="shared" si="22"/>
        <v>1015500</v>
      </c>
      <c r="CK7" s="11">
        <f t="shared" si="22"/>
        <v>16195500</v>
      </c>
      <c r="CL7" s="11">
        <f t="shared" si="22"/>
        <v>1585333.3333333333</v>
      </c>
      <c r="CM7" s="11">
        <f t="shared" si="22"/>
        <v>1451333.3333333333</v>
      </c>
      <c r="CN7" s="11">
        <f t="shared" si="22"/>
        <v>1238000</v>
      </c>
      <c r="CO7" s="11">
        <f t="shared" si="23"/>
        <v>1232000</v>
      </c>
      <c r="CP7" s="11">
        <f t="shared" si="23"/>
        <v>1238000</v>
      </c>
      <c r="CQ7" s="11">
        <f t="shared" si="23"/>
        <v>1463666.6666666667</v>
      </c>
      <c r="CR7" s="11">
        <f t="shared" si="23"/>
        <v>1469666.6666666667</v>
      </c>
      <c r="CS7" s="11">
        <f t="shared" si="23"/>
        <v>1469666.6666666667</v>
      </c>
      <c r="CT7" s="11">
        <f t="shared" si="23"/>
        <v>1695000</v>
      </c>
      <c r="CU7" s="11">
        <f t="shared" si="23"/>
        <v>1469666.6666666667</v>
      </c>
      <c r="CV7" s="11">
        <f t="shared" si="23"/>
        <v>1232000</v>
      </c>
      <c r="CW7" s="11">
        <f t="shared" si="23"/>
        <v>1122333.3333333333</v>
      </c>
      <c r="CX7" s="11">
        <f t="shared" si="23"/>
        <v>16666666.666666668</v>
      </c>
      <c r="CY7" s="11">
        <f t="shared" si="24"/>
        <v>12500000</v>
      </c>
      <c r="CZ7" s="11">
        <f t="shared" si="24"/>
        <v>12500000</v>
      </c>
      <c r="DA7" s="11">
        <f t="shared" si="24"/>
        <v>12500000</v>
      </c>
      <c r="DB7" s="11">
        <f t="shared" si="24"/>
        <v>12500000</v>
      </c>
      <c r="DC7" s="11">
        <f t="shared" si="24"/>
        <v>12500000</v>
      </c>
      <c r="DD7" s="11">
        <f t="shared" si="24"/>
        <v>12500000</v>
      </c>
      <c r="DE7" s="11">
        <f t="shared" si="24"/>
        <v>12500000</v>
      </c>
      <c r="DF7" s="11">
        <f t="shared" si="24"/>
        <v>12500000</v>
      </c>
      <c r="DG7" s="11">
        <f t="shared" si="24"/>
        <v>12500000</v>
      </c>
      <c r="DJ7" s="20"/>
    </row>
    <row r="8" spans="1:114" x14ac:dyDescent="0.25">
      <c r="C8" s="8">
        <f t="shared" ref="C8:N8" si="49">SUM(C3:C7)</f>
        <v>467531.04189609311</v>
      </c>
      <c r="D8" s="8">
        <f t="shared" si="49"/>
        <v>468893.44824713416</v>
      </c>
      <c r="E8" s="8">
        <f t="shared" si="49"/>
        <v>470316.02612622268</v>
      </c>
      <c r="F8" s="8">
        <f t="shared" si="49"/>
        <v>471740.94257908239</v>
      </c>
      <c r="G8" s="8">
        <f t="shared" si="49"/>
        <v>473099.03770793905</v>
      </c>
      <c r="H8" s="8">
        <f t="shared" si="49"/>
        <v>474383.0965097649</v>
      </c>
      <c r="I8" s="8">
        <f t="shared" si="49"/>
        <v>475649.80753144081</v>
      </c>
      <c r="J8" s="8">
        <f t="shared" si="49"/>
        <v>476744.48516848771</v>
      </c>
      <c r="K8" s="8">
        <f t="shared" si="49"/>
        <v>477946.06564895064</v>
      </c>
      <c r="L8" s="8">
        <f t="shared" si="49"/>
        <v>479161.72906884889</v>
      </c>
      <c r="M8" s="8">
        <f t="shared" si="49"/>
        <v>480390.53870055324</v>
      </c>
      <c r="N8" s="8">
        <f t="shared" si="49"/>
        <v>481628.19522736321</v>
      </c>
      <c r="O8" s="8">
        <f t="shared" ref="O8" si="50">AVERAGE(C8:N8)</f>
        <v>474790.36786765681</v>
      </c>
      <c r="P8" s="8">
        <f t="shared" ref="P8:AA8" si="51">SUM(P3:P7)</f>
        <v>483499.91196291038</v>
      </c>
      <c r="Q8" s="8">
        <f t="shared" si="51"/>
        <v>484729.77054293663</v>
      </c>
      <c r="R8" s="8">
        <f t="shared" si="51"/>
        <v>485963.60855964699</v>
      </c>
      <c r="S8" s="8">
        <f t="shared" si="51"/>
        <v>487161.15161265311</v>
      </c>
      <c r="T8" s="8">
        <f t="shared" si="51"/>
        <v>488329.99939706497</v>
      </c>
      <c r="U8" s="8">
        <f t="shared" si="51"/>
        <v>489518.64787881216</v>
      </c>
      <c r="V8" s="8">
        <f t="shared" si="51"/>
        <v>490702.48919958819</v>
      </c>
      <c r="W8" s="8">
        <f t="shared" si="51"/>
        <v>491846.47797239595</v>
      </c>
      <c r="X8" s="8">
        <f t="shared" si="51"/>
        <v>493071.76907515619</v>
      </c>
      <c r="Y8" s="8">
        <f t="shared" si="51"/>
        <v>494309.03470795439</v>
      </c>
      <c r="Z8" s="8">
        <f t="shared" si="51"/>
        <v>495557.5700560867</v>
      </c>
      <c r="AA8" s="8">
        <f t="shared" si="51"/>
        <v>496812.27812816913</v>
      </c>
      <c r="AB8" s="8">
        <f t="shared" ref="AB8" si="52">AVERAGE(P8:AA8)</f>
        <v>490125.22575778118</v>
      </c>
      <c r="AC8" s="8">
        <f t="shared" ref="AC8:AH8" si="53">SUM(AC3:AC7)</f>
        <v>505163.79869928828</v>
      </c>
      <c r="AD8" s="8">
        <f t="shared" si="53"/>
        <v>520316.00510737282</v>
      </c>
      <c r="AE8" s="8">
        <f t="shared" si="53"/>
        <v>535551.16836040549</v>
      </c>
      <c r="AF8" s="8">
        <f t="shared" si="53"/>
        <v>1533.5357142857144</v>
      </c>
      <c r="AG8" s="8">
        <f t="shared" si="53"/>
        <v>1533.5357142857144</v>
      </c>
      <c r="AH8" s="8">
        <f t="shared" si="53"/>
        <v>1533.5357142857144</v>
      </c>
      <c r="AI8" s="8">
        <f t="shared" ref="AI8:AK8" si="54">SUM(AI3:AI7)</f>
        <v>1533.5357142857144</v>
      </c>
      <c r="AJ8" s="8">
        <f t="shared" si="54"/>
        <v>1533.5357142857144</v>
      </c>
      <c r="AK8" s="8">
        <f t="shared" si="54"/>
        <v>1533.5357142857144</v>
      </c>
      <c r="AL8" s="8"/>
      <c r="AM8" s="4"/>
      <c r="AN8" s="8">
        <f t="shared" ref="AN8:AY8" si="55">SUM(AN3:AN7)</f>
        <v>150198.62363471737</v>
      </c>
      <c r="AO8" s="8">
        <f t="shared" si="55"/>
        <v>139411.3831249038</v>
      </c>
      <c r="AP8" s="8">
        <f t="shared" si="55"/>
        <v>150689.58140745442</v>
      </c>
      <c r="AQ8" s="8">
        <f t="shared" si="55"/>
        <v>150880.9914317574</v>
      </c>
      <c r="AR8" s="8">
        <f t="shared" si="55"/>
        <v>153986.40535590192</v>
      </c>
      <c r="AS8" s="8">
        <f t="shared" si="55"/>
        <v>154597.35448370659</v>
      </c>
      <c r="AT8" s="8">
        <f t="shared" si="55"/>
        <v>158090.43211127922</v>
      </c>
      <c r="AU8" s="8">
        <f t="shared" si="55"/>
        <v>150651.75774584161</v>
      </c>
      <c r="AV8" s="8">
        <f t="shared" si="55"/>
        <v>141207.99031417974</v>
      </c>
      <c r="AW8" s="8">
        <f t="shared" si="55"/>
        <v>143205.66273504571</v>
      </c>
      <c r="AX8" s="8">
        <f t="shared" si="55"/>
        <v>125675.41717188584</v>
      </c>
      <c r="AY8" s="8">
        <f t="shared" si="55"/>
        <v>139178.66188415315</v>
      </c>
      <c r="AZ8" s="8">
        <f t="shared" ref="AZ8" si="56">SUM(AN8:AY8)</f>
        <v>1757774.2614008267</v>
      </c>
      <c r="BA8" s="8">
        <f t="shared" ref="BA8:BL8" si="57">SUM(BA3:BA7)</f>
        <v>151828.95885846217</v>
      </c>
      <c r="BB8" s="8">
        <f t="shared" si="57"/>
        <v>140939.81040333153</v>
      </c>
      <c r="BC8" s="8">
        <f t="shared" si="57"/>
        <v>150903.74200047922</v>
      </c>
      <c r="BD8" s="8">
        <f t="shared" si="57"/>
        <v>150989.7746058981</v>
      </c>
      <c r="BE8" s="8">
        <f t="shared" si="57"/>
        <v>153222.35801916136</v>
      </c>
      <c r="BF8" s="8">
        <f t="shared" si="57"/>
        <v>154400.3139671823</v>
      </c>
      <c r="BG8" s="8">
        <f t="shared" si="57"/>
        <v>157955.77813495111</v>
      </c>
      <c r="BH8" s="8">
        <f t="shared" si="57"/>
        <v>150561.14963129739</v>
      </c>
      <c r="BI8" s="8">
        <f t="shared" si="57"/>
        <v>141815.27032104472</v>
      </c>
      <c r="BJ8" s="8">
        <f t="shared" si="57"/>
        <v>144287.86247720581</v>
      </c>
      <c r="BK8" s="8">
        <f t="shared" si="57"/>
        <v>126458.30826187163</v>
      </c>
      <c r="BL8" s="8">
        <f t="shared" si="57"/>
        <v>139901.48995816906</v>
      </c>
      <c r="BM8" s="8">
        <f t="shared" ref="BM8" si="58">SUM(BA8:BL8)</f>
        <v>1763264.8166390546</v>
      </c>
      <c r="BN8" s="8">
        <f t="shared" ref="BN8:BS8" si="59">SUM(BN3:BN7)</f>
        <v>1774094.0535715967</v>
      </c>
      <c r="BO8" s="8">
        <f t="shared" si="59"/>
        <v>1783500.2386569539</v>
      </c>
      <c r="BP8" s="8">
        <f t="shared" si="59"/>
        <v>1791890.5718180989</v>
      </c>
      <c r="BQ8" s="8" t="e">
        <f t="shared" si="59"/>
        <v>#DIV/0!</v>
      </c>
      <c r="BR8" s="8" t="e">
        <f t="shared" si="59"/>
        <v>#DIV/0!</v>
      </c>
      <c r="BS8" s="8" t="e">
        <f t="shared" si="59"/>
        <v>#DIV/0!</v>
      </c>
      <c r="BT8" s="8" t="e">
        <f t="shared" ref="BT8:BV8" si="60">SUM(BT3:BT7)</f>
        <v>#DIV/0!</v>
      </c>
      <c r="BU8" s="8" t="e">
        <f t="shared" si="60"/>
        <v>#DIV/0!</v>
      </c>
      <c r="BV8" s="8" t="e">
        <f t="shared" si="60"/>
        <v>#DIV/0!</v>
      </c>
      <c r="BW8" s="8"/>
      <c r="BX8" s="4"/>
      <c r="BY8" s="8">
        <f t="shared" ref="BY8:CK8" si="61">+AN8/C8*1000</f>
        <v>321.25914682708577</v>
      </c>
      <c r="BZ8" s="8">
        <f t="shared" si="61"/>
        <v>297.31996394077549</v>
      </c>
      <c r="CA8" s="8">
        <f t="shared" si="61"/>
        <v>320.40069450453421</v>
      </c>
      <c r="CB8" s="8">
        <f t="shared" si="61"/>
        <v>319.83866103897435</v>
      </c>
      <c r="CC8" s="8">
        <f t="shared" si="61"/>
        <v>325.48450341799941</v>
      </c>
      <c r="CD8" s="8">
        <f t="shared" si="61"/>
        <v>325.89136421837975</v>
      </c>
      <c r="CE8" s="8">
        <f t="shared" si="61"/>
        <v>332.36727863246188</v>
      </c>
      <c r="CF8" s="8">
        <f t="shared" si="61"/>
        <v>316.00104968723304</v>
      </c>
      <c r="CG8" s="8">
        <f t="shared" si="61"/>
        <v>295.44754202014167</v>
      </c>
      <c r="CH8" s="8">
        <f t="shared" si="61"/>
        <v>298.86707148614755</v>
      </c>
      <c r="CI8" s="8">
        <f t="shared" si="61"/>
        <v>261.61093328739435</v>
      </c>
      <c r="CJ8" s="8">
        <f t="shared" si="61"/>
        <v>288.9753200982156</v>
      </c>
      <c r="CK8" s="8">
        <f t="shared" si="61"/>
        <v>3702.2112923124614</v>
      </c>
      <c r="CL8" s="8">
        <f t="shared" ref="CL8" si="62">+BA8/P8*1000</f>
        <v>314.02065460998278</v>
      </c>
      <c r="CM8" s="8">
        <f t="shared" ref="CM8" si="63">+BB8/Q8*1000</f>
        <v>290.75955092559622</v>
      </c>
      <c r="CN8" s="8">
        <f t="shared" ref="CN8" si="64">+BC8/R8*1000</f>
        <v>310.52477869226567</v>
      </c>
      <c r="CO8" s="8">
        <f t="shared" ref="CO8" si="65">+BD8/S8*1000</f>
        <v>309.9380443331238</v>
      </c>
      <c r="CP8" s="8">
        <f t="shared" ref="CP8" si="66">+BE8/T8*1000</f>
        <v>313.76806300727606</v>
      </c>
      <c r="CQ8" s="8">
        <f t="shared" ref="CQ8" si="67">+BF8/U8*1000</f>
        <v>315.41252746188837</v>
      </c>
      <c r="CR8" s="8">
        <f t="shared" ref="CR8" si="68">+BG8/V8*1000</f>
        <v>321.89724244643929</v>
      </c>
      <c r="CS8" s="8">
        <f t="shared" ref="CS8" si="69">+BH8/W8*1000</f>
        <v>306.11411563212897</v>
      </c>
      <c r="CT8" s="8">
        <f t="shared" ref="CT8" si="70">+BI8/X8*1000</f>
        <v>287.61587909817769</v>
      </c>
      <c r="CU8" s="8">
        <f t="shared" ref="CU8" si="71">+BJ8/Y8*1000</f>
        <v>291.89808873805708</v>
      </c>
      <c r="CV8" s="8">
        <f t="shared" ref="CV8" si="72">+BK8/Z8*1000</f>
        <v>255.18388962872507</v>
      </c>
      <c r="CW8" s="8">
        <f t="shared" ref="CW8" si="73">+BL8/AA8*1000</f>
        <v>281.59829399803368</v>
      </c>
      <c r="CX8" s="8">
        <f t="shared" ref="CX8" si="74">+BM8/AB8*1000</f>
        <v>3597.5802182245893</v>
      </c>
      <c r="CY8" s="8">
        <f t="shared" ref="CY8:DG8" si="75">+BN8/AC8*1000</f>
        <v>3511.9184275270522</v>
      </c>
      <c r="CZ8" s="8">
        <f t="shared" si="75"/>
        <v>3427.7251154111805</v>
      </c>
      <c r="DA8" s="8">
        <f t="shared" si="75"/>
        <v>3345.8811737895885</v>
      </c>
      <c r="DB8" s="8" t="e">
        <f t="shared" si="75"/>
        <v>#DIV/0!</v>
      </c>
      <c r="DC8" s="8" t="e">
        <f t="shared" si="75"/>
        <v>#DIV/0!</v>
      </c>
      <c r="DD8" s="8" t="e">
        <f t="shared" si="75"/>
        <v>#DIV/0!</v>
      </c>
      <c r="DE8" s="8" t="e">
        <f t="shared" si="75"/>
        <v>#DIV/0!</v>
      </c>
      <c r="DF8" s="8" t="e">
        <f t="shared" si="75"/>
        <v>#DIV/0!</v>
      </c>
      <c r="DG8" s="8" t="e">
        <f t="shared" si="75"/>
        <v>#DIV/0!</v>
      </c>
      <c r="DJ8" s="20"/>
    </row>
    <row r="9" spans="1:114" x14ac:dyDescent="0.25">
      <c r="B9" s="16" t="s">
        <v>55</v>
      </c>
      <c r="C9" s="15">
        <f>+C8-Exogenous1!C8-Exogenous!C8-'Model Results'!C8-Exogenous2!C8</f>
        <v>0</v>
      </c>
      <c r="D9" s="15">
        <f>+D8-Exogenous1!D8-Exogenous!D8-'Model Results'!D8-Exogenous2!D8</f>
        <v>0</v>
      </c>
      <c r="E9" s="15">
        <f>+E8-Exogenous1!E8-Exogenous!E8-'Model Results'!E8-Exogenous2!E8</f>
        <v>0</v>
      </c>
      <c r="F9" s="15">
        <f>+F8-Exogenous1!F8-Exogenous!F8-'Model Results'!F8-Exogenous2!F8</f>
        <v>0</v>
      </c>
      <c r="G9" s="15">
        <f>+G8-Exogenous1!G8-Exogenous!G8-'Model Results'!G8-Exogenous2!G8</f>
        <v>0</v>
      </c>
      <c r="H9" s="15">
        <f>+H8-Exogenous1!H8-Exogenous!H8-'Model Results'!H8-Exogenous2!H8</f>
        <v>0</v>
      </c>
      <c r="I9" s="15">
        <f>+I8-Exogenous1!I8-Exogenous!I8-'Model Results'!I8-Exogenous2!I8</f>
        <v>0</v>
      </c>
      <c r="J9" s="15">
        <f>+J8-Exogenous1!J8-Exogenous!J8-'Model Results'!J8-Exogenous2!J8</f>
        <v>0</v>
      </c>
      <c r="K9" s="15">
        <f>+K8-Exogenous1!K8-Exogenous!K8-'Model Results'!K8-Exogenous2!K8</f>
        <v>0</v>
      </c>
      <c r="L9" s="15">
        <f>+L8-Exogenous1!L8-Exogenous!L8-'Model Results'!L8-Exogenous2!L8</f>
        <v>0</v>
      </c>
      <c r="M9" s="15">
        <f>+M8-Exogenous1!M8-Exogenous!M8-'Model Results'!M8-Exogenous2!M8</f>
        <v>0</v>
      </c>
      <c r="N9" s="15">
        <f>+N8-Exogenous1!N8-Exogenous!N8-'Model Results'!N8-Exogenous2!N8</f>
        <v>0</v>
      </c>
      <c r="O9" s="15">
        <f>+O8-Exogenous1!O8-Exogenous!O8-'Model Results'!O8-Exogenous2!O8</f>
        <v>0</v>
      </c>
      <c r="P9" s="15">
        <f>+P8-Exogenous1!P8-Exogenous!P8-'Model Results'!P8-Exogenous2!P8</f>
        <v>0</v>
      </c>
      <c r="Q9" s="15">
        <f>+Q8-Exogenous1!Q8-Exogenous!Q8-'Model Results'!Q8-Exogenous2!Q8</f>
        <v>0</v>
      </c>
      <c r="R9" s="15">
        <f>+R8-Exogenous1!R8-Exogenous!R8-'Model Results'!R8-Exogenous2!R8</f>
        <v>0</v>
      </c>
      <c r="S9" s="15">
        <f>+S8-Exogenous1!S8-Exogenous!S8-'Model Results'!S8-Exogenous2!S8</f>
        <v>0</v>
      </c>
      <c r="T9" s="15">
        <f>+T8-Exogenous1!T8-Exogenous!T8-'Model Results'!T8-Exogenous2!T8</f>
        <v>0</v>
      </c>
      <c r="U9" s="15">
        <f>+U8-Exogenous1!U8-Exogenous!U8-'Model Results'!U8-Exogenous2!U8</f>
        <v>0</v>
      </c>
      <c r="V9" s="15">
        <f>+V8-Exogenous1!V8-Exogenous!V8-'Model Results'!V8-Exogenous2!V8</f>
        <v>0</v>
      </c>
      <c r="W9" s="15">
        <f>+W8-Exogenous1!W8-Exogenous!W8-'Model Results'!W8-Exogenous2!W8</f>
        <v>0</v>
      </c>
      <c r="X9" s="15">
        <f>+X8-Exogenous1!X8-Exogenous!X8-'Model Results'!X8-Exogenous2!X8</f>
        <v>0</v>
      </c>
      <c r="Y9" s="15">
        <f>+Y8-Exogenous1!Y8-Exogenous!Y8-'Model Results'!Y8-Exogenous2!Y8</f>
        <v>0</v>
      </c>
      <c r="Z9" s="15">
        <f>+Z8-Exogenous1!Z8-Exogenous!Z8-'Model Results'!Z8-Exogenous2!Z8</f>
        <v>0</v>
      </c>
      <c r="AA9" s="15">
        <f>+AA8-Exogenous1!AA8-Exogenous!AA8-'Model Results'!AA8-Exogenous2!AA8</f>
        <v>0</v>
      </c>
      <c r="AB9" s="15">
        <f>+AB8-Exogenous1!AB8-Exogenous!AB8-'Model Results'!AB8-Exogenous2!AB8</f>
        <v>0</v>
      </c>
      <c r="AC9" s="15">
        <f>+AC8-Exogenous1!AC8-Exogenous!AC8-'Model Results'!AC8-Exogenous2!AC8</f>
        <v>0</v>
      </c>
      <c r="AD9" s="15">
        <f>+AD8-Exogenous1!AD8-Exogenous!AD8-'Model Results'!AD8-Exogenous2!AD8</f>
        <v>0</v>
      </c>
      <c r="AE9" s="15">
        <f>+AE8-Exogenous1!AE8-Exogenous!AE8-'Model Results'!AE8-Exogenous2!AE8</f>
        <v>0</v>
      </c>
      <c r="AF9" s="15">
        <f>+AF8-Exogenous1!AF8-Exogenous!AF8-'Model Results'!AF8-Exogenous2!AF8</f>
        <v>0</v>
      </c>
      <c r="AG9" s="15">
        <f>+AG8-Exogenous1!AG8-Exogenous!AG8-'Model Results'!AG8-Exogenous2!AG8</f>
        <v>0</v>
      </c>
      <c r="AH9" s="15">
        <f>+AH8-Exogenous1!AH8-Exogenous!AH8-'Model Results'!AH8-Exogenous2!AH8</f>
        <v>0</v>
      </c>
      <c r="AI9" s="15">
        <f>+AI8-Exogenous1!AI8-Exogenous!AI8-'Model Results'!AI8-Exogenous2!AI8</f>
        <v>0</v>
      </c>
      <c r="AJ9" s="15">
        <f>+AJ8-Exogenous1!AJ8-Exogenous!AJ8-'Model Results'!AJ8-Exogenous2!AJ8</f>
        <v>0</v>
      </c>
      <c r="AK9" s="15">
        <f>+AK8-Exogenous1!AK8-Exogenous!AK8-'Model Results'!AK8-Exogenous2!AK8</f>
        <v>0</v>
      </c>
      <c r="AM9" s="16" t="s">
        <v>55</v>
      </c>
      <c r="AN9" s="15">
        <f t="shared" ref="AN9:BV9" si="76">SUM(AN16:AN67)-AN8</f>
        <v>0</v>
      </c>
      <c r="AO9" s="15">
        <f t="shared" si="76"/>
        <v>0</v>
      </c>
      <c r="AP9" s="15">
        <f t="shared" si="76"/>
        <v>0</v>
      </c>
      <c r="AQ9" s="15">
        <f t="shared" si="76"/>
        <v>0</v>
      </c>
      <c r="AR9" s="15">
        <f t="shared" si="76"/>
        <v>0</v>
      </c>
      <c r="AS9" s="15">
        <f t="shared" si="76"/>
        <v>0</v>
      </c>
      <c r="AT9" s="15">
        <f t="shared" si="76"/>
        <v>0</v>
      </c>
      <c r="AU9" s="15">
        <f t="shared" si="76"/>
        <v>0</v>
      </c>
      <c r="AV9" s="15">
        <f t="shared" si="76"/>
        <v>0</v>
      </c>
      <c r="AW9" s="15">
        <f t="shared" si="76"/>
        <v>0</v>
      </c>
      <c r="AX9" s="15">
        <f t="shared" si="76"/>
        <v>0</v>
      </c>
      <c r="AY9" s="15">
        <f t="shared" si="76"/>
        <v>0</v>
      </c>
      <c r="AZ9" s="15">
        <f t="shared" si="76"/>
        <v>0</v>
      </c>
      <c r="BA9" s="15">
        <f t="shared" ref="BA9:BM9" si="77">SUM(BA16:BA67)-BA8</f>
        <v>0</v>
      </c>
      <c r="BB9" s="15">
        <f t="shared" si="77"/>
        <v>0</v>
      </c>
      <c r="BC9" s="15">
        <f t="shared" si="77"/>
        <v>0</v>
      </c>
      <c r="BD9" s="15">
        <f t="shared" si="77"/>
        <v>0</v>
      </c>
      <c r="BE9" s="15">
        <f t="shared" si="77"/>
        <v>0</v>
      </c>
      <c r="BF9" s="15">
        <f t="shared" si="77"/>
        <v>0</v>
      </c>
      <c r="BG9" s="15">
        <f t="shared" si="77"/>
        <v>0</v>
      </c>
      <c r="BH9" s="15">
        <f t="shared" si="77"/>
        <v>0</v>
      </c>
      <c r="BI9" s="15">
        <f t="shared" si="77"/>
        <v>0</v>
      </c>
      <c r="BJ9" s="15">
        <f t="shared" si="77"/>
        <v>0</v>
      </c>
      <c r="BK9" s="15">
        <f t="shared" si="77"/>
        <v>0</v>
      </c>
      <c r="BL9" s="15">
        <f t="shared" si="77"/>
        <v>0</v>
      </c>
      <c r="BM9" s="15">
        <f t="shared" si="77"/>
        <v>0</v>
      </c>
      <c r="BN9" s="15">
        <f t="shared" si="76"/>
        <v>0</v>
      </c>
      <c r="BO9" s="15">
        <f t="shared" si="76"/>
        <v>0</v>
      </c>
      <c r="BP9" s="15">
        <f t="shared" si="76"/>
        <v>0</v>
      </c>
      <c r="BQ9" s="15" t="e">
        <f t="shared" si="76"/>
        <v>#DIV/0!</v>
      </c>
      <c r="BR9" s="15" t="e">
        <f t="shared" si="76"/>
        <v>#DIV/0!</v>
      </c>
      <c r="BS9" s="15" t="e">
        <f t="shared" si="76"/>
        <v>#DIV/0!</v>
      </c>
      <c r="BT9" s="15" t="e">
        <f t="shared" si="76"/>
        <v>#DIV/0!</v>
      </c>
      <c r="BU9" s="15" t="e">
        <f t="shared" si="76"/>
        <v>#DIV/0!</v>
      </c>
      <c r="BV9" s="15" t="e">
        <f t="shared" si="76"/>
        <v>#DIV/0!</v>
      </c>
      <c r="DJ9" s="20"/>
    </row>
    <row r="10" spans="1:114" ht="21" x14ac:dyDescent="0.35">
      <c r="C10" s="61"/>
      <c r="G10" s="4"/>
      <c r="O10" s="20"/>
      <c r="P10" s="61"/>
      <c r="T10" s="4"/>
      <c r="AB10" s="20">
        <f>+AB11/O11-1</f>
        <v>1.6052531599302089E-2</v>
      </c>
      <c r="AC10" s="20">
        <f>+AC11/AB11-1</f>
        <v>1.4153172188819507E-2</v>
      </c>
      <c r="AD10" s="20">
        <f t="shared" ref="AD10:AG10" si="78">+AD11/AC11-1</f>
        <v>1.3128027427827815E-2</v>
      </c>
      <c r="AE10" s="20">
        <f t="shared" si="78"/>
        <v>1.3248634356161748E-2</v>
      </c>
      <c r="AF10" s="20">
        <f t="shared" si="78"/>
        <v>-1</v>
      </c>
      <c r="AG10" s="20" t="e">
        <f t="shared" si="78"/>
        <v>#DIV/0!</v>
      </c>
      <c r="AH10" s="20"/>
      <c r="AI10" s="20"/>
      <c r="AJ10" s="20"/>
      <c r="AK10" s="20"/>
      <c r="AN10" s="8"/>
      <c r="AO10" s="8"/>
      <c r="AP10" s="10"/>
      <c r="AQ10" s="8"/>
      <c r="AR10" s="8"/>
      <c r="AS10" s="8"/>
      <c r="AT10" s="8"/>
      <c r="AU10" s="8"/>
      <c r="AV10" s="8"/>
      <c r="AW10" s="8"/>
      <c r="AX10" s="8"/>
      <c r="AY10" s="8"/>
      <c r="AZ10" s="8">
        <f>+AZ6+AZ7</f>
        <v>919520.67275575176</v>
      </c>
      <c r="BA10" s="8"/>
      <c r="BB10" s="8"/>
      <c r="BC10" s="10"/>
      <c r="BD10" s="8"/>
      <c r="BE10" s="8"/>
      <c r="BF10" s="8"/>
      <c r="BG10" s="8"/>
      <c r="BH10" s="8"/>
      <c r="BI10" s="8"/>
      <c r="BJ10" s="8"/>
      <c r="BK10" s="8"/>
      <c r="BL10" s="8"/>
      <c r="BM10" s="8">
        <f t="shared" ref="BM10:BQ10" si="79">+BM6+BM7</f>
        <v>905722.00608908501</v>
      </c>
      <c r="BN10" s="8">
        <f t="shared" si="79"/>
        <v>905722.00608908513</v>
      </c>
      <c r="BO10" s="8">
        <f t="shared" si="79"/>
        <v>905722.00608908513</v>
      </c>
      <c r="BP10" s="8">
        <f t="shared" si="79"/>
        <v>905722.00608908513</v>
      </c>
      <c r="BQ10" s="8">
        <f t="shared" si="79"/>
        <v>905722.00608908513</v>
      </c>
      <c r="BR10" s="8"/>
      <c r="DJ10" s="20"/>
    </row>
    <row r="11" spans="1:114" s="241" customFormat="1" x14ac:dyDescent="0.25">
      <c r="B11" s="74" t="s">
        <v>435</v>
      </c>
      <c r="C11" s="242">
        <f t="shared" ref="C11:O11" si="80">+C27+C28+C29+C30+C31+C34+C35+C36+C47</f>
        <v>37982.93238548642</v>
      </c>
      <c r="D11" s="242">
        <f t="shared" si="80"/>
        <v>38058.430895926154</v>
      </c>
      <c r="E11" s="242">
        <f t="shared" si="80"/>
        <v>38119.711196556156</v>
      </c>
      <c r="F11" s="242">
        <f t="shared" si="80"/>
        <v>38179.516663583599</v>
      </c>
      <c r="G11" s="242">
        <f t="shared" si="80"/>
        <v>38244.240926005172</v>
      </c>
      <c r="H11" s="242">
        <f t="shared" si="80"/>
        <v>38293.647395349348</v>
      </c>
      <c r="I11" s="242">
        <f t="shared" si="80"/>
        <v>38360.074223507196</v>
      </c>
      <c r="J11" s="242">
        <f t="shared" si="80"/>
        <v>38409.086453601274</v>
      </c>
      <c r="K11" s="242">
        <f t="shared" si="80"/>
        <v>38459.278373742964</v>
      </c>
      <c r="L11" s="242">
        <f t="shared" si="80"/>
        <v>38509.461627836565</v>
      </c>
      <c r="M11" s="242">
        <f t="shared" si="80"/>
        <v>38559.640515151754</v>
      </c>
      <c r="N11" s="242">
        <f t="shared" si="80"/>
        <v>38609.819333100575</v>
      </c>
      <c r="O11" s="242">
        <f t="shared" si="80"/>
        <v>38315.486665820594</v>
      </c>
      <c r="P11" s="242">
        <f>+P27+P28+P29+P30+P31+P34+P35+P36+P47</f>
        <v>38660.002132912647</v>
      </c>
      <c r="Q11" s="242">
        <f t="shared" ref="Q11:AK11" si="81">+Q27+Q28+Q29+Q30+Q31+Q34+Q35+Q36+Q47</f>
        <v>38710.192582756477</v>
      </c>
      <c r="R11" s="242">
        <f t="shared" si="81"/>
        <v>38760.393902816388</v>
      </c>
      <c r="S11" s="242">
        <f t="shared" si="81"/>
        <v>38810.608847347226</v>
      </c>
      <c r="T11" s="242">
        <f t="shared" si="81"/>
        <v>38860.839716299743</v>
      </c>
      <c r="U11" s="242">
        <f t="shared" si="81"/>
        <v>38911.088384526447</v>
      </c>
      <c r="V11" s="242">
        <f t="shared" si="81"/>
        <v>38961.356340428698</v>
      </c>
      <c r="W11" s="242">
        <f t="shared" si="81"/>
        <v>39007.014346579337</v>
      </c>
      <c r="X11" s="242">
        <f t="shared" si="81"/>
        <v>39052.693629063579</v>
      </c>
      <c r="Y11" s="242">
        <f t="shared" si="81"/>
        <v>39098.394772861138</v>
      </c>
      <c r="Z11" s="242">
        <f t="shared" si="81"/>
        <v>39144.118142502586</v>
      </c>
      <c r="AA11" s="242">
        <f t="shared" si="81"/>
        <v>39189.863917101582</v>
      </c>
      <c r="AB11" s="242">
        <f t="shared" si="81"/>
        <v>38930.547226266317</v>
      </c>
      <c r="AC11" s="242">
        <f t="shared" si="81"/>
        <v>39481.537964564632</v>
      </c>
      <c r="AD11" s="242">
        <f t="shared" si="81"/>
        <v>39999.852677856259</v>
      </c>
      <c r="AE11" s="242">
        <f t="shared" si="81"/>
        <v>40529.796100285515</v>
      </c>
      <c r="AF11" s="242">
        <f t="shared" si="81"/>
        <v>0</v>
      </c>
      <c r="AG11" s="242">
        <f t="shared" si="81"/>
        <v>0</v>
      </c>
      <c r="AH11" s="242">
        <f t="shared" si="81"/>
        <v>0</v>
      </c>
      <c r="AI11" s="242">
        <f t="shared" si="81"/>
        <v>0</v>
      </c>
      <c r="AJ11" s="242">
        <f t="shared" si="81"/>
        <v>0</v>
      </c>
      <c r="AK11" s="242">
        <f t="shared" si="81"/>
        <v>0</v>
      </c>
      <c r="AL11" s="242"/>
      <c r="AM11" s="242"/>
      <c r="AN11" s="242">
        <f t="shared" ref="AN11:BV11" si="82">+AN27+AN28+AN29+AN30+AN31+AN34+AN35+AN36+AN47</f>
        <v>31882.97182383767</v>
      </c>
      <c r="AO11" s="242">
        <f t="shared" si="82"/>
        <v>31130.375558390559</v>
      </c>
      <c r="AP11" s="242">
        <f t="shared" si="82"/>
        <v>29759.27724168072</v>
      </c>
      <c r="AQ11" s="242">
        <f t="shared" si="82"/>
        <v>27172.908553431145</v>
      </c>
      <c r="AR11" s="242">
        <f t="shared" si="82"/>
        <v>24877.92636544886</v>
      </c>
      <c r="AS11" s="242">
        <f t="shared" si="82"/>
        <v>24220.926826568535</v>
      </c>
      <c r="AT11" s="242">
        <f t="shared" si="82"/>
        <v>23060.085801738587</v>
      </c>
      <c r="AU11" s="242">
        <f t="shared" si="82"/>
        <v>22320.977585425189</v>
      </c>
      <c r="AV11" s="242">
        <f t="shared" si="82"/>
        <v>23734.780926193813</v>
      </c>
      <c r="AW11" s="242">
        <f t="shared" si="82"/>
        <v>22674.355635766155</v>
      </c>
      <c r="AX11" s="242">
        <f t="shared" si="82"/>
        <v>25569.06008340291</v>
      </c>
      <c r="AY11" s="242">
        <f t="shared" si="82"/>
        <v>30448.370073888807</v>
      </c>
      <c r="AZ11" s="242">
        <f t="shared" si="82"/>
        <v>316852.01647577295</v>
      </c>
      <c r="BA11" s="242">
        <f t="shared" si="82"/>
        <v>33312.938999337486</v>
      </c>
      <c r="BB11" s="242">
        <f t="shared" si="82"/>
        <v>32476.157462036441</v>
      </c>
      <c r="BC11" s="242">
        <f t="shared" si="82"/>
        <v>31048.363291951024</v>
      </c>
      <c r="BD11" s="242">
        <f t="shared" si="82"/>
        <v>28400.443312988948</v>
      </c>
      <c r="BE11" s="242">
        <f t="shared" si="82"/>
        <v>26033.567767533161</v>
      </c>
      <c r="BF11" s="242">
        <f t="shared" si="82"/>
        <v>25342.271652732699</v>
      </c>
      <c r="BG11" s="242">
        <f t="shared" si="82"/>
        <v>24122.516409936408</v>
      </c>
      <c r="BH11" s="242">
        <f t="shared" si="82"/>
        <v>23336.76467251424</v>
      </c>
      <c r="BI11" s="242">
        <f t="shared" si="82"/>
        <v>24747.452162465092</v>
      </c>
      <c r="BJ11" s="242">
        <f t="shared" si="82"/>
        <v>23628.920424661541</v>
      </c>
      <c r="BK11" s="242">
        <f t="shared" si="82"/>
        <v>26522.996642177794</v>
      </c>
      <c r="BL11" s="242">
        <f t="shared" si="82"/>
        <v>31425.844550541689</v>
      </c>
      <c r="BM11" s="242">
        <f t="shared" si="82"/>
        <v>330398.23734887654</v>
      </c>
      <c r="BN11" s="242">
        <f t="shared" si="82"/>
        <v>338834.79949313373</v>
      </c>
      <c r="BO11" s="242">
        <f t="shared" si="82"/>
        <v>345504.23297107551</v>
      </c>
      <c r="BP11" s="242">
        <f t="shared" si="82"/>
        <v>351037.10749430826</v>
      </c>
      <c r="BQ11" s="242">
        <f t="shared" si="82"/>
        <v>0</v>
      </c>
      <c r="BR11" s="242">
        <f t="shared" si="82"/>
        <v>0</v>
      </c>
      <c r="BS11" s="242">
        <f t="shared" si="82"/>
        <v>0</v>
      </c>
      <c r="BT11" s="242">
        <f t="shared" si="82"/>
        <v>0</v>
      </c>
      <c r="BU11" s="242">
        <f t="shared" si="82"/>
        <v>0</v>
      </c>
      <c r="BV11" s="242">
        <f t="shared" si="82"/>
        <v>0</v>
      </c>
      <c r="BY11" s="243">
        <f t="shared" ref="BY11:CK12" si="83">+AN11/C11*1000</f>
        <v>839.40259009650367</v>
      </c>
      <c r="BZ11" s="243">
        <f t="shared" si="83"/>
        <v>817.96266492223697</v>
      </c>
      <c r="CA11" s="243">
        <f t="shared" si="83"/>
        <v>780.67950431820839</v>
      </c>
      <c r="CB11" s="243">
        <f t="shared" si="83"/>
        <v>711.71431510942136</v>
      </c>
      <c r="CC11" s="243">
        <f t="shared" si="83"/>
        <v>650.50124575835059</v>
      </c>
      <c r="CD11" s="243">
        <f t="shared" si="83"/>
        <v>632.50508828548152</v>
      </c>
      <c r="CE11" s="243">
        <f t="shared" si="83"/>
        <v>601.14810173144247</v>
      </c>
      <c r="CF11" s="243">
        <f t="shared" si="83"/>
        <v>581.13794537626529</v>
      </c>
      <c r="CG11" s="243">
        <f t="shared" si="83"/>
        <v>617.14056866959049</v>
      </c>
      <c r="CH11" s="243">
        <f t="shared" si="83"/>
        <v>588.79960085902621</v>
      </c>
      <c r="CI11" s="243">
        <f t="shared" si="83"/>
        <v>663.10421315664803</v>
      </c>
      <c r="CJ11" s="243">
        <f t="shared" si="83"/>
        <v>788.61726368621271</v>
      </c>
      <c r="CK11" s="243">
        <f t="shared" si="83"/>
        <v>8269.5547948871917</v>
      </c>
      <c r="CL11" s="243">
        <f t="shared" ref="CL11:CL12" si="84">+BA11/P11*1000</f>
        <v>861.69004556202515</v>
      </c>
      <c r="CM11" s="243">
        <f t="shared" ref="CM11:CM12" si="85">+BB11/Q11*1000</f>
        <v>838.95623594760934</v>
      </c>
      <c r="CN11" s="243">
        <f t="shared" ref="CN11:CN12" si="86">+BC11/R11*1000</f>
        <v>801.03322401207595</v>
      </c>
      <c r="CO11" s="243">
        <f t="shared" ref="CO11:CO12" si="87">+BD11/S11*1000</f>
        <v>731.77010504255895</v>
      </c>
      <c r="CP11" s="243">
        <f t="shared" ref="CP11:CP12" si="88">+BE11/T11*1000</f>
        <v>669.9177876131605</v>
      </c>
      <c r="CQ11" s="243">
        <f t="shared" ref="CQ11:CQ12" si="89">+BF11/U11*1000</f>
        <v>651.28663074894655</v>
      </c>
      <c r="CR11" s="243">
        <f t="shared" ref="CR11:CR12" si="90">+BG11/V11*1000</f>
        <v>619.13954430034573</v>
      </c>
      <c r="CS11" s="243">
        <f t="shared" ref="CS11:CS12" si="91">+BH11/W11*1000</f>
        <v>598.27097929531033</v>
      </c>
      <c r="CT11" s="243">
        <f t="shared" ref="CT11:CT12" si="92">+BI11/X11*1000</f>
        <v>633.69385982757615</v>
      </c>
      <c r="CU11" s="243">
        <f t="shared" ref="CU11:CU12" si="93">+BJ11/Y11*1000</f>
        <v>604.34502648847308</v>
      </c>
      <c r="CV11" s="243">
        <f t="shared" ref="CV11:CV12" si="94">+BK11/Z11*1000</f>
        <v>677.57297649730913</v>
      </c>
      <c r="CW11" s="243">
        <f t="shared" ref="CW11:CW12" si="95">+BL11/AA11*1000</f>
        <v>801.88705469906336</v>
      </c>
      <c r="CX11" s="243">
        <f t="shared" ref="CX11:CX12" si="96">+BM11/AB11*1000</f>
        <v>8486.8634244616496</v>
      </c>
      <c r="CY11" s="243">
        <f t="shared" ref="CY11:DG12" si="97">+BN11/AC11*1000</f>
        <v>8582.1074092210856</v>
      </c>
      <c r="CZ11" s="243">
        <f t="shared" si="97"/>
        <v>8637.6376371592269</v>
      </c>
      <c r="DA11" s="243">
        <f t="shared" si="97"/>
        <v>8661.2107947869827</v>
      </c>
      <c r="DB11" s="243" t="e">
        <f t="shared" si="97"/>
        <v>#DIV/0!</v>
      </c>
      <c r="DC11" s="243" t="e">
        <f t="shared" si="97"/>
        <v>#DIV/0!</v>
      </c>
      <c r="DD11" s="243" t="e">
        <f t="shared" si="97"/>
        <v>#DIV/0!</v>
      </c>
      <c r="DE11" s="243" t="e">
        <f t="shared" si="97"/>
        <v>#DIV/0!</v>
      </c>
      <c r="DF11" s="243" t="e">
        <f t="shared" si="97"/>
        <v>#DIV/0!</v>
      </c>
      <c r="DG11" s="243" t="e">
        <f t="shared" si="97"/>
        <v>#DIV/0!</v>
      </c>
      <c r="DI11" s="239"/>
      <c r="DJ11" s="240"/>
    </row>
    <row r="12" spans="1:114" s="238" customFormat="1" x14ac:dyDescent="0.25">
      <c r="B12" s="244" t="s">
        <v>439</v>
      </c>
      <c r="C12" s="205">
        <f t="shared" ref="C12:AK12" si="98">+C4-C11</f>
        <v>1491</v>
      </c>
      <c r="D12" s="205">
        <f t="shared" si="98"/>
        <v>1488</v>
      </c>
      <c r="E12" s="205">
        <f t="shared" si="98"/>
        <v>1487</v>
      </c>
      <c r="F12" s="205">
        <f t="shared" si="98"/>
        <v>1489</v>
      </c>
      <c r="G12" s="205">
        <f t="shared" si="98"/>
        <v>1489</v>
      </c>
      <c r="H12" s="205">
        <f t="shared" si="98"/>
        <v>1489</v>
      </c>
      <c r="I12" s="205">
        <f t="shared" si="98"/>
        <v>1493</v>
      </c>
      <c r="J12" s="205">
        <f t="shared" si="98"/>
        <v>1430.2857142857174</v>
      </c>
      <c r="K12" s="205">
        <f t="shared" si="98"/>
        <v>1430.2857142857174</v>
      </c>
      <c r="L12" s="205">
        <f t="shared" si="98"/>
        <v>1430.2857142857174</v>
      </c>
      <c r="M12" s="205">
        <f t="shared" si="98"/>
        <v>1430.2857142857174</v>
      </c>
      <c r="N12" s="205">
        <f t="shared" si="98"/>
        <v>1430.2857142857174</v>
      </c>
      <c r="O12" s="205">
        <f t="shared" si="98"/>
        <v>1464.7857142857174</v>
      </c>
      <c r="P12" s="205">
        <f t="shared" ref="P12:AB12" si="99">+P4-P11</f>
        <v>1497</v>
      </c>
      <c r="Q12" s="205">
        <f t="shared" si="99"/>
        <v>1494</v>
      </c>
      <c r="R12" s="205">
        <f t="shared" si="99"/>
        <v>1492</v>
      </c>
      <c r="S12" s="205">
        <f t="shared" si="99"/>
        <v>1494</v>
      </c>
      <c r="T12" s="205">
        <f t="shared" si="99"/>
        <v>1492</v>
      </c>
      <c r="U12" s="205">
        <f t="shared" si="99"/>
        <v>1492</v>
      </c>
      <c r="V12" s="205">
        <f t="shared" si="99"/>
        <v>1494</v>
      </c>
      <c r="W12" s="205">
        <f t="shared" si="99"/>
        <v>1431.2857142857174</v>
      </c>
      <c r="X12" s="205">
        <f t="shared" si="99"/>
        <v>1431.2857142857174</v>
      </c>
      <c r="Y12" s="205">
        <f t="shared" si="99"/>
        <v>1431.2857142857174</v>
      </c>
      <c r="Z12" s="205">
        <f t="shared" si="99"/>
        <v>1431.2857142857174</v>
      </c>
      <c r="AA12" s="205">
        <f t="shared" si="99"/>
        <v>1431.2857142857174</v>
      </c>
      <c r="AB12" s="205">
        <f t="shared" si="99"/>
        <v>1467.6190476190532</v>
      </c>
      <c r="AC12" s="205">
        <f t="shared" si="98"/>
        <v>1467.6190476190459</v>
      </c>
      <c r="AD12" s="205">
        <f t="shared" si="98"/>
        <v>1467.6190476190459</v>
      </c>
      <c r="AE12" s="205">
        <f t="shared" si="98"/>
        <v>1467.6190476190459</v>
      </c>
      <c r="AF12" s="205">
        <f t="shared" si="98"/>
        <v>1467.6190476190477</v>
      </c>
      <c r="AG12" s="205">
        <f t="shared" si="98"/>
        <v>1467.6190476190477</v>
      </c>
      <c r="AH12" s="205">
        <f t="shared" si="98"/>
        <v>1467.6190476190477</v>
      </c>
      <c r="AI12" s="205">
        <f t="shared" si="98"/>
        <v>1467.6190476190477</v>
      </c>
      <c r="AJ12" s="205">
        <f t="shared" si="98"/>
        <v>1467.6190476190477</v>
      </c>
      <c r="AK12" s="205">
        <f t="shared" si="98"/>
        <v>1467.6190476190477</v>
      </c>
      <c r="AL12" s="205"/>
      <c r="AM12" s="205"/>
      <c r="AN12" s="205">
        <f t="shared" ref="AN12:BV12" si="100">+AN4-AN11</f>
        <v>19608.514796676751</v>
      </c>
      <c r="AO12" s="205">
        <f t="shared" si="100"/>
        <v>17772.958091776585</v>
      </c>
      <c r="AP12" s="205">
        <f t="shared" si="100"/>
        <v>19425.125504226758</v>
      </c>
      <c r="AQ12" s="205">
        <f t="shared" si="100"/>
        <v>18812.926034651697</v>
      </c>
      <c r="AR12" s="205">
        <f t="shared" si="100"/>
        <v>18681.763063726743</v>
      </c>
      <c r="AS12" s="205">
        <f t="shared" si="100"/>
        <v>18364.074498937411</v>
      </c>
      <c r="AT12" s="205">
        <f t="shared" si="100"/>
        <v>18360.167692579136</v>
      </c>
      <c r="AU12" s="205">
        <f t="shared" si="100"/>
        <v>18639.983842579135</v>
      </c>
      <c r="AV12" s="205">
        <f t="shared" si="100"/>
        <v>18142.795366704075</v>
      </c>
      <c r="AW12" s="205">
        <f t="shared" si="100"/>
        <v>18668.900592579132</v>
      </c>
      <c r="AX12" s="205">
        <f t="shared" si="100"/>
        <v>18965.971873846938</v>
      </c>
      <c r="AY12" s="205">
        <f t="shared" si="100"/>
        <v>19304.475071150562</v>
      </c>
      <c r="AZ12" s="205">
        <f t="shared" si="100"/>
        <v>224747.65642943478</v>
      </c>
      <c r="BA12" s="205">
        <f t="shared" ref="BA12:BM12" si="101">+BA4-BA11</f>
        <v>20228.092833343428</v>
      </c>
      <c r="BB12" s="205">
        <f t="shared" si="101"/>
        <v>18393.216828443248</v>
      </c>
      <c r="BC12" s="205">
        <f t="shared" si="101"/>
        <v>19996.42314089341</v>
      </c>
      <c r="BD12" s="205">
        <f t="shared" si="101"/>
        <v>19383.552971318361</v>
      </c>
      <c r="BE12" s="205">
        <f t="shared" si="101"/>
        <v>18878.064214679129</v>
      </c>
      <c r="BF12" s="205">
        <f t="shared" si="101"/>
        <v>18559.907835604077</v>
      </c>
      <c r="BG12" s="205">
        <f t="shared" si="101"/>
        <v>18401.834362579142</v>
      </c>
      <c r="BH12" s="205">
        <f t="shared" si="101"/>
        <v>18681.650512579137</v>
      </c>
      <c r="BI12" s="205">
        <f t="shared" si="101"/>
        <v>18184.462036704073</v>
      </c>
      <c r="BJ12" s="205">
        <f t="shared" si="101"/>
        <v>18753.11761972199</v>
      </c>
      <c r="BK12" s="205">
        <f t="shared" si="101"/>
        <v>19049.9920152755</v>
      </c>
      <c r="BL12" s="205">
        <f t="shared" si="101"/>
        <v>19430.740584007712</v>
      </c>
      <c r="BM12" s="205">
        <f t="shared" si="101"/>
        <v>227941.05495514907</v>
      </c>
      <c r="BN12" s="205">
        <f t="shared" si="100"/>
        <v>227941.05495514913</v>
      </c>
      <c r="BO12" s="205">
        <f t="shared" si="100"/>
        <v>227941.05495514924</v>
      </c>
      <c r="BP12" s="205">
        <f t="shared" si="100"/>
        <v>227941.05495514919</v>
      </c>
      <c r="BQ12" s="205">
        <f t="shared" si="100"/>
        <v>227941.05495514924</v>
      </c>
      <c r="BR12" s="205">
        <f t="shared" si="100"/>
        <v>227941.05495514924</v>
      </c>
      <c r="BS12" s="205">
        <f t="shared" si="100"/>
        <v>227941.05495514924</v>
      </c>
      <c r="BT12" s="205">
        <f t="shared" si="100"/>
        <v>227941.05495514924</v>
      </c>
      <c r="BU12" s="205">
        <f t="shared" si="100"/>
        <v>227941.05495514924</v>
      </c>
      <c r="BV12" s="205">
        <f t="shared" si="100"/>
        <v>227941.05495514924</v>
      </c>
      <c r="BY12" s="243">
        <f t="shared" si="83"/>
        <v>13151.25070199648</v>
      </c>
      <c r="BZ12" s="243">
        <f t="shared" si="83"/>
        <v>11944.192265978889</v>
      </c>
      <c r="CA12" s="243">
        <f t="shared" si="83"/>
        <v>13063.298926850544</v>
      </c>
      <c r="CB12" s="243">
        <f t="shared" si="83"/>
        <v>12634.604455776827</v>
      </c>
      <c r="CC12" s="243">
        <f t="shared" si="83"/>
        <v>12546.51649679432</v>
      </c>
      <c r="CD12" s="243">
        <f t="shared" si="83"/>
        <v>12333.159502308536</v>
      </c>
      <c r="CE12" s="243">
        <f t="shared" si="83"/>
        <v>12297.500128988037</v>
      </c>
      <c r="CF12" s="243">
        <f t="shared" si="83"/>
        <v>13032.349869961414</v>
      </c>
      <c r="CG12" s="243">
        <f t="shared" si="83"/>
        <v>12684.735074603301</v>
      </c>
      <c r="CH12" s="243">
        <f t="shared" si="83"/>
        <v>13052.56733400456</v>
      </c>
      <c r="CI12" s="243">
        <f t="shared" si="83"/>
        <v>13260.267990104703</v>
      </c>
      <c r="CJ12" s="243">
        <f t="shared" si="83"/>
        <v>13496.936226333764</v>
      </c>
      <c r="CK12" s="243">
        <f t="shared" si="83"/>
        <v>153433.8123573453</v>
      </c>
      <c r="CL12" s="243">
        <f t="shared" si="84"/>
        <v>13512.420062353658</v>
      </c>
      <c r="CM12" s="243">
        <f t="shared" si="85"/>
        <v>12311.390112746485</v>
      </c>
      <c r="CN12" s="243">
        <f t="shared" si="86"/>
        <v>13402.428378614886</v>
      </c>
      <c r="CO12" s="243">
        <f t="shared" si="87"/>
        <v>12974.265710387122</v>
      </c>
      <c r="CP12" s="243">
        <f t="shared" si="88"/>
        <v>12652.858052734</v>
      </c>
      <c r="CQ12" s="243">
        <f t="shared" si="89"/>
        <v>12439.616511798979</v>
      </c>
      <c r="CR12" s="243">
        <f t="shared" si="90"/>
        <v>12317.158207884298</v>
      </c>
      <c r="CS12" s="243">
        <f t="shared" si="91"/>
        <v>13052.355882628375</v>
      </c>
      <c r="CT12" s="243">
        <f t="shared" si="92"/>
        <v>12704.983956176089</v>
      </c>
      <c r="CU12" s="243">
        <f t="shared" si="93"/>
        <v>13102.287986630767</v>
      </c>
      <c r="CV12" s="243">
        <f t="shared" si="94"/>
        <v>13309.705969351055</v>
      </c>
      <c r="CW12" s="243">
        <f t="shared" si="95"/>
        <v>13575.724532194199</v>
      </c>
      <c r="CX12" s="243">
        <f t="shared" si="96"/>
        <v>155313.50272738846</v>
      </c>
      <c r="CY12" s="243">
        <f t="shared" si="97"/>
        <v>155313.50272738928</v>
      </c>
      <c r="CZ12" s="243">
        <f t="shared" si="97"/>
        <v>155313.50272738936</v>
      </c>
      <c r="DA12" s="243">
        <f t="shared" si="97"/>
        <v>155313.50272738931</v>
      </c>
      <c r="DB12" s="243">
        <f t="shared" si="97"/>
        <v>155313.50272738916</v>
      </c>
      <c r="DC12" s="243">
        <f t="shared" si="97"/>
        <v>155313.50272738916</v>
      </c>
      <c r="DD12" s="243">
        <f t="shared" si="97"/>
        <v>155313.50272738916</v>
      </c>
      <c r="DE12" s="243">
        <f t="shared" si="97"/>
        <v>155313.50272738916</v>
      </c>
      <c r="DF12" s="243">
        <f t="shared" si="97"/>
        <v>155313.50272738916</v>
      </c>
      <c r="DG12" s="243">
        <f t="shared" si="97"/>
        <v>155313.50272738916</v>
      </c>
      <c r="DJ12" s="240"/>
    </row>
    <row r="13" spans="1:114" x14ac:dyDescent="0.25">
      <c r="C13" s="5">
        <v>1901.9323854864197</v>
      </c>
      <c r="D13" s="5">
        <v>1962.4308959261543</v>
      </c>
      <c r="E13" s="5">
        <v>1965.7111965561635</v>
      </c>
      <c r="F13" s="5">
        <v>2013.5166635835922</v>
      </c>
      <c r="G13" s="5">
        <v>2080.2409260051718</v>
      </c>
      <c r="H13" s="5">
        <v>2084.6473953493405</v>
      </c>
      <c r="I13" s="5">
        <v>2131.0742235071957</v>
      </c>
      <c r="J13" s="5">
        <v>2119.9464536012674</v>
      </c>
      <c r="K13" s="5">
        <v>2118.1283737429621</v>
      </c>
      <c r="L13" s="5">
        <v>2062.9816278365688</v>
      </c>
      <c r="M13" s="5">
        <v>2034.4905151517596</v>
      </c>
      <c r="N13" s="5">
        <v>1964.069333100575</v>
      </c>
      <c r="O13" s="5">
        <v>2036.597499153926</v>
      </c>
      <c r="P13" s="5">
        <v>1922.7321329126498</v>
      </c>
      <c r="Q13" s="5">
        <v>1890.2325827564709</v>
      </c>
      <c r="R13" s="5">
        <v>1848.2139028163874</v>
      </c>
      <c r="S13" s="5">
        <v>1878.1488473472273</v>
      </c>
      <c r="T13" s="5">
        <v>1918.1097162997394</v>
      </c>
      <c r="U13" s="5">
        <v>1917.9483845264476</v>
      </c>
      <c r="V13" s="5">
        <v>1943.2263404287005</v>
      </c>
      <c r="W13" s="5">
        <v>1961.0343465793339</v>
      </c>
      <c r="X13" s="5">
        <v>1981.0536290635791</v>
      </c>
      <c r="Y13" s="5">
        <v>1945.3847728611363</v>
      </c>
      <c r="Z13" s="5">
        <v>1922.6181425025788</v>
      </c>
      <c r="AA13" s="5">
        <v>1856.4839171015774</v>
      </c>
      <c r="AB13" s="5">
        <v>1915.4322262663118</v>
      </c>
      <c r="AC13" s="5">
        <v>1816.7912978979657</v>
      </c>
      <c r="AD13" s="5">
        <v>1722.3426778562571</v>
      </c>
      <c r="AE13" s="5">
        <v>1673.4894336188445</v>
      </c>
      <c r="AF13" s="5">
        <v>-39405.440833333334</v>
      </c>
      <c r="AG13" s="5">
        <v>-39931.749166666676</v>
      </c>
      <c r="AH13" s="5">
        <v>-40439.917500000003</v>
      </c>
      <c r="AI13" s="5">
        <v>-40931.930000000008</v>
      </c>
      <c r="AJ13" s="5">
        <v>-41409.344166666677</v>
      </c>
      <c r="AK13" s="5">
        <v>-41873.542500000003</v>
      </c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5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5"/>
      <c r="BN13" s="20"/>
      <c r="BO13" s="4"/>
      <c r="BP13" s="4"/>
      <c r="BQ13" s="4"/>
      <c r="BR13" s="4"/>
      <c r="BS13" s="4"/>
      <c r="BT13" s="4"/>
      <c r="BU13" s="4"/>
      <c r="BV13" s="4"/>
      <c r="CN13" s="20"/>
      <c r="CY13" s="20"/>
      <c r="CZ13" s="20"/>
      <c r="DA13" s="20"/>
      <c r="DB13" s="20"/>
      <c r="DC13" s="20"/>
      <c r="DD13" s="20"/>
      <c r="DE13" s="20"/>
      <c r="DF13" s="20"/>
      <c r="DG13" s="20"/>
      <c r="DJ13" s="20"/>
    </row>
    <row r="14" spans="1:114" ht="15.75" x14ac:dyDescent="0.25">
      <c r="B14" s="1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14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20"/>
      <c r="BO14" s="20"/>
      <c r="BP14" s="20"/>
      <c r="BQ14" s="20"/>
      <c r="BR14" s="20"/>
      <c r="BS14" s="20"/>
      <c r="BT14" s="20"/>
      <c r="BU14" s="20"/>
      <c r="BV14" s="20"/>
      <c r="CY14" s="20"/>
      <c r="CZ14" s="20"/>
      <c r="DA14" s="20"/>
      <c r="DB14" s="20"/>
      <c r="DC14" s="20"/>
      <c r="DD14" s="20"/>
      <c r="DE14" s="20"/>
      <c r="DF14" s="20"/>
      <c r="DG14" s="20"/>
      <c r="DJ14" s="20"/>
    </row>
    <row r="15" spans="1:114" x14ac:dyDescent="0.25">
      <c r="B15" s="7" t="s">
        <v>21</v>
      </c>
      <c r="C15" s="7"/>
      <c r="D15" s="7"/>
      <c r="E15" s="7"/>
      <c r="P15" s="7"/>
      <c r="Q15" s="7"/>
      <c r="R15" s="7"/>
      <c r="AC15" s="5"/>
      <c r="AD15" s="5"/>
      <c r="AE15" s="5"/>
      <c r="AF15" s="5"/>
      <c r="AG15" s="5"/>
      <c r="AH15" s="5"/>
      <c r="AI15" s="5"/>
      <c r="AJ15" s="5"/>
      <c r="AK15" s="5"/>
      <c r="AL15" s="8"/>
      <c r="AM15" s="7" t="s">
        <v>22</v>
      </c>
      <c r="AN15" s="7"/>
      <c r="AO15" s="7"/>
      <c r="AP15" s="7"/>
      <c r="BA15" s="7"/>
      <c r="BB15" s="7"/>
      <c r="BC15" s="7"/>
      <c r="BX15" s="7" t="s">
        <v>57</v>
      </c>
      <c r="DJ15" s="20"/>
    </row>
    <row r="16" spans="1:114" x14ac:dyDescent="0.25">
      <c r="A16" t="s">
        <v>10</v>
      </c>
      <c r="B16" t="s">
        <v>7</v>
      </c>
      <c r="C16" s="41">
        <f>+Exogenous1!C16+Exogenous!C16+'Model Results'!C16+Exogenous2!C16</f>
        <v>117282.46417240408</v>
      </c>
      <c r="D16" s="41">
        <f>+Exogenous1!D16+Exogenous!D16+'Model Results'!D16+Exogenous2!D16</f>
        <v>117602.7224570307</v>
      </c>
      <c r="E16" s="41">
        <f>+Exogenous1!E16+Exogenous!E16+'Model Results'!E16+Exogenous2!E16</f>
        <v>117940.30345376555</v>
      </c>
      <c r="F16" s="41">
        <f>+Exogenous1!F16+Exogenous!F16+'Model Results'!F16+Exogenous2!F16</f>
        <v>118274.46925194541</v>
      </c>
      <c r="G16" s="41">
        <f>+Exogenous1!G16+Exogenous!G16+'Model Results'!G16+Exogenous2!G16</f>
        <v>118589.42522411168</v>
      </c>
      <c r="H16" s="41">
        <f>+Exogenous1!H16+Exogenous!H16+'Model Results'!H16+Exogenous2!H16</f>
        <v>118891.77501110706</v>
      </c>
      <c r="I16" s="41">
        <f>+Exogenous1!I16+Exogenous!I16+'Model Results'!I16+Exogenous2!I16</f>
        <v>114816.15553805315</v>
      </c>
      <c r="J16" s="41">
        <f>+Exogenous1!J16+Exogenous!J16+'Model Results'!J16+Exogenous2!J16</f>
        <v>115084.07935669056</v>
      </c>
      <c r="K16" s="41">
        <f>+Exogenous1!K16+Exogenous!K16+'Model Results'!K16+Exogenous2!K16</f>
        <v>115363.72580796522</v>
      </c>
      <c r="L16" s="41">
        <f>+Exogenous1!L16+Exogenous!L16+'Model Results'!L16+Exogenous2!L16</f>
        <v>115647.53895681151</v>
      </c>
      <c r="M16" s="41">
        <f>+Exogenous1!M16+Exogenous!M16+'Model Results'!M16+Exogenous2!M16</f>
        <v>115935.26394005243</v>
      </c>
      <c r="N16" s="41">
        <f>+Exogenous1!N16+Exogenous!N16+'Model Results'!N16+Exogenous2!N16</f>
        <v>116225.64817461408</v>
      </c>
      <c r="O16" s="41">
        <f>+AVERAGE(C16:N16)</f>
        <v>116804.46427871262</v>
      </c>
      <c r="P16" s="41">
        <f>+Exogenous1!P16+Exogenous!P16+'Model Results'!P16+Exogenous2!P16</f>
        <v>116647.16550926247</v>
      </c>
      <c r="Q16" s="41">
        <f>+Exogenous1!Q16+Exogenous!Q16+'Model Results'!Q16+Exogenous2!Q16</f>
        <v>116935.68953103144</v>
      </c>
      <c r="R16" s="41">
        <f>+Exogenous1!R16+Exogenous!R16+'Model Results'!R16+Exogenous2!R16</f>
        <v>117225.02581657795</v>
      </c>
      <c r="S16" s="41">
        <f>+Exogenous1!S16+Exogenous!S16+'Model Results'!S16+Exogenous2!S16</f>
        <v>117501.63109035831</v>
      </c>
      <c r="T16" s="41">
        <f>+Exogenous1!T16+Exogenous!T16+'Model Results'!T16+Exogenous2!T16</f>
        <v>117770.37523535128</v>
      </c>
      <c r="U16" s="41">
        <f>+Exogenous1!U16+Exogenous!U16+'Model Results'!U16+Exogenous2!U16</f>
        <v>118044.56108492467</v>
      </c>
      <c r="V16" s="41">
        <f>+Exogenous1!V16+Exogenous!V16+'Model Results'!V16+Exogenous2!V16</f>
        <v>118316.52794714927</v>
      </c>
      <c r="W16" s="41">
        <f>+Exogenous1!W16+Exogenous!W16+'Model Results'!W16+Exogenous2!W16</f>
        <v>118597.34711113268</v>
      </c>
      <c r="X16" s="41">
        <f>+Exogenous1!X16+Exogenous!X16+'Model Results'!X16+Exogenous2!X16</f>
        <v>118883.98251496939</v>
      </c>
      <c r="Y16" s="41">
        <f>+Exogenous1!Y16+Exogenous!Y16+'Model Results'!Y16+Exogenous2!Y16</f>
        <v>119174.32067395901</v>
      </c>
      <c r="Z16" s="41">
        <f>+Exogenous1!Z16+Exogenous!Z16+'Model Results'!Z16+Exogenous2!Z16</f>
        <v>119468.15297398482</v>
      </c>
      <c r="AA16" s="41">
        <f>+Exogenous1!AA16+Exogenous!AA16+'Model Results'!AA16+Exogenous2!AA16</f>
        <v>119764.26763529192</v>
      </c>
      <c r="AB16" s="41">
        <f>+AVERAGE(P16:AA16)</f>
        <v>118194.08726033277</v>
      </c>
      <c r="AC16" s="41">
        <f>+Exogenous1!AC16+Exogenous!AC16+'Model Results'!AC16+Exogenous2!AC16</f>
        <v>121710.22744190574</v>
      </c>
      <c r="AD16" s="41">
        <f>+Exogenous1!AD16+Exogenous!AD16+'Model Results'!AD16+Exogenous2!AD16</f>
        <v>125270.91811626813</v>
      </c>
      <c r="AE16" s="41">
        <f>+Exogenous1!AE16+Exogenous!AE16+'Model Results'!AE16+Exogenous2!AE16</f>
        <v>128851.43846040715</v>
      </c>
      <c r="AF16" s="41">
        <f>+Exogenous1!AF16+Exogenous!AF16+'Model Results'!AF16+Exogenous2!AF16</f>
        <v>0</v>
      </c>
      <c r="AG16" s="41">
        <f>+Exogenous1!AG16+Exogenous!AG16+'Model Results'!AG16+Exogenous2!AG16</f>
        <v>0</v>
      </c>
      <c r="AH16" s="41">
        <f>+Exogenous1!AH16+Exogenous!AH16+'Model Results'!AH16+Exogenous2!AH16</f>
        <v>0</v>
      </c>
      <c r="AI16" s="41">
        <f>+Exogenous1!AI16+Exogenous!AI16+'Model Results'!AI16+Exogenous2!AI16</f>
        <v>0</v>
      </c>
      <c r="AJ16" s="41">
        <f>+Exogenous1!AJ16+Exogenous!AJ16+'Model Results'!AJ16+Exogenous2!AJ16</f>
        <v>0</v>
      </c>
      <c r="AK16" s="41">
        <f>+Exogenous1!AK16+Exogenous!AK16+'Model Results'!AK16+Exogenous2!AK16</f>
        <v>0</v>
      </c>
      <c r="AL16" s="4">
        <f>+AK16-Exogenous1!AK16-Exogenous!AK16-'Model Results'!AK16</f>
        <v>0</v>
      </c>
      <c r="AM16" t="s">
        <v>7</v>
      </c>
      <c r="AN16" s="41">
        <f>+Exogenous1!AN16+Exogenous!AN16+'Model Results'!AN16+Exogenous2!AN16</f>
        <v>1181.5468152986282</v>
      </c>
      <c r="AO16" s="41">
        <f>+Exogenous1!AO16+Exogenous!AO16+'Model Results'!AO16+Exogenous2!AO16</f>
        <v>1148.3282723458535</v>
      </c>
      <c r="AP16" s="41">
        <f>+Exogenous1!AP16+Exogenous!AP16+'Model Results'!AP16+Exogenous2!AP16</f>
        <v>1045.6785173001201</v>
      </c>
      <c r="AQ16" s="41">
        <f>+Exogenous1!AQ16+Exogenous!AQ16+'Model Results'!AQ16+Exogenous2!AQ16</f>
        <v>882.41625256108068</v>
      </c>
      <c r="AR16" s="41">
        <f>+Exogenous1!AR16+Exogenous!AR16+'Model Results'!AR16+Exogenous2!AR16</f>
        <v>688.63335816998074</v>
      </c>
      <c r="AS16" s="41">
        <f>+Exogenous1!AS16+Exogenous!AS16+'Model Results'!AS16+Exogenous2!AS16</f>
        <v>578.192627531021</v>
      </c>
      <c r="AT16" s="41">
        <f>+Exogenous1!AT16+Exogenous!AT16+'Model Results'!AT16+Exogenous2!AT16</f>
        <v>468.55745793602313</v>
      </c>
      <c r="AU16" s="41">
        <f>+Exogenous1!AU16+Exogenous!AU16+'Model Results'!AU16+Exogenous2!AU16</f>
        <v>456.23280691721669</v>
      </c>
      <c r="AV16" s="41">
        <f>+Exogenous1!AV16+Exogenous!AV16+'Model Results'!AV16+Exogenous2!AV16</f>
        <v>511.77654638817882</v>
      </c>
      <c r="AW16" s="41">
        <f>+Exogenous1!AW16+Exogenous!AW16+'Model Results'!AW16+Exogenous2!AW16</f>
        <v>520.27267116836833</v>
      </c>
      <c r="AX16" s="41">
        <f>+Exogenous1!AX16+Exogenous!AX16+'Model Results'!AX16+Exogenous2!AX16</f>
        <v>669.68162043765142</v>
      </c>
      <c r="AY16" s="41">
        <f>+Exogenous1!AY16+Exogenous!AY16+'Model Results'!AY16+Exogenous2!AY16</f>
        <v>944.67910360266035</v>
      </c>
      <c r="AZ16" s="41">
        <f>SUM(AN16:AY16)</f>
        <v>9095.9960496567819</v>
      </c>
      <c r="BA16" s="41">
        <f>+Exogenous1!BA16+Exogenous!BA16+'Model Results'!BA16+Exogenous2!BA16</f>
        <v>1212.3761405084417</v>
      </c>
      <c r="BB16" s="41">
        <f>+Exogenous1!BB16+Exogenous!BB16+'Model Results'!BB16+Exogenous2!BB16</f>
        <v>1178.4759012108109</v>
      </c>
      <c r="BC16" s="41">
        <f>+Exogenous1!BC16+Exogenous!BC16+'Model Results'!BC16+Exogenous2!BC16</f>
        <v>1074.7542884792397</v>
      </c>
      <c r="BD16" s="41">
        <f>+Exogenous1!BD16+Exogenous!BD16+'Model Results'!BD16+Exogenous2!BD16</f>
        <v>906.84445592986242</v>
      </c>
      <c r="BE16" s="41">
        <f>+Exogenous1!BE16+Exogenous!BE16+'Model Results'!BE16+Exogenous2!BE16</f>
        <v>705.4338449511705</v>
      </c>
      <c r="BF16" s="41">
        <f>+Exogenous1!BF16+Exogenous!BF16+'Model Results'!BF16+Exogenous2!BF16</f>
        <v>590.1843352652553</v>
      </c>
      <c r="BG16" s="41">
        <f>+Exogenous1!BG16+Exogenous!BG16+'Model Results'!BG16+Exogenous2!BG16</f>
        <v>477.44800169903903</v>
      </c>
      <c r="BH16" s="41">
        <f>+Exogenous1!BH16+Exogenous!BH16+'Model Results'!BH16+Exogenous2!BH16</f>
        <v>464.69683439448266</v>
      </c>
      <c r="BI16" s="41">
        <f>+Exogenous1!BI16+Exogenous!BI16+'Model Results'!BI16+Exogenous2!BI16</f>
        <v>522.05439422269899</v>
      </c>
      <c r="BJ16" s="41">
        <f>+Exogenous1!BJ16+Exogenous!BJ16+'Model Results'!BJ16+Exogenous2!BJ16</f>
        <v>531.04285933616291</v>
      </c>
      <c r="BK16" s="41">
        <f>+Exogenous1!BK16+Exogenous!BK16+'Model Results'!BK16+Exogenous2!BK16</f>
        <v>685.47993653149797</v>
      </c>
      <c r="BL16" s="41">
        <f>+Exogenous1!BL16+Exogenous!BL16+'Model Results'!BL16+Exogenous2!BL16</f>
        <v>969.33219562393958</v>
      </c>
      <c r="BM16" s="41">
        <f>SUM(BA16:BL16)</f>
        <v>9318.1231881526019</v>
      </c>
      <c r="BN16" s="41">
        <f>+Exogenous1!BN16+Exogenous!BN16+'Model Results'!BN16+Exogenous2!BN16</f>
        <v>9799.3291767925475</v>
      </c>
      <c r="BO16" s="41">
        <f>+Exogenous1!BO16+Exogenous!BO16+'Model Results'!BO16+Exogenous2!BO16</f>
        <v>10042.049776403979</v>
      </c>
      <c r="BP16" s="41">
        <f>+Exogenous1!BP16+Exogenous!BP16+'Model Results'!BP16+Exogenous2!BP16</f>
        <v>10294.406163424277</v>
      </c>
      <c r="BQ16" s="41" t="e">
        <f>+Exogenous1!BQ16+Exogenous!BQ16+'Model Results'!BQ16+Exogenous2!BQ16</f>
        <v>#DIV/0!</v>
      </c>
      <c r="BR16" s="41" t="e">
        <f>+Exogenous1!BR16+Exogenous!BR16+'Model Results'!BR16+Exogenous2!BR16</f>
        <v>#DIV/0!</v>
      </c>
      <c r="BS16" s="41" t="e">
        <f>+Exogenous1!BS16+Exogenous!BS16+'Model Results'!BS16+Exogenous2!BS16</f>
        <v>#DIV/0!</v>
      </c>
      <c r="BT16" s="41" t="e">
        <f>+Exogenous1!BT16+Exogenous!BT16+'Model Results'!BT16+Exogenous2!BT16</f>
        <v>#DIV/0!</v>
      </c>
      <c r="BU16" s="41" t="e">
        <f>+Exogenous1!BU16+Exogenous!BU16+'Model Results'!BU16+Exogenous2!BU16</f>
        <v>#DIV/0!</v>
      </c>
      <c r="BV16" s="41" t="e">
        <f>+Exogenous1!BV16+Exogenous!BV16+'Model Results'!BV16+Exogenous2!BV16</f>
        <v>#DIV/0!</v>
      </c>
      <c r="BX16" t="str">
        <f t="shared" ref="BX16:BX25" si="102">+AM16</f>
        <v>RS1</v>
      </c>
      <c r="BY16" s="4">
        <f t="shared" ref="BY16:BY25" si="103">+AN16/C16*1000</f>
        <v>10.07436894881204</v>
      </c>
      <c r="BZ16" s="4">
        <f t="shared" ref="BZ16:BZ25" si="104">+AO16/D16*1000</f>
        <v>9.7644701445191959</v>
      </c>
      <c r="CA16" s="4">
        <f t="shared" ref="CA16:CA25" si="105">+AP16/E16*1000</f>
        <v>8.8661677702910318</v>
      </c>
      <c r="CB16" s="4">
        <f t="shared" ref="CB16:CB25" si="106">+AQ16/F16*1000</f>
        <v>7.4607500514872651</v>
      </c>
      <c r="CC16" s="4">
        <f t="shared" ref="CC16:CC25" si="107">+AR16/G16*1000</f>
        <v>5.8068698525909319</v>
      </c>
      <c r="CD16" s="4">
        <f t="shared" ref="CD16:CD25" si="108">+AS16/H16*1000</f>
        <v>4.8631844168951579</v>
      </c>
      <c r="CE16" s="4">
        <f t="shared" ref="CE16:CE25" si="109">+AT16/I16*1000</f>
        <v>4.0809366568690821</v>
      </c>
      <c r="CF16" s="4">
        <f t="shared" ref="CF16:CF25" si="110">+AU16/J16*1000</f>
        <v>3.9643433693653911</v>
      </c>
      <c r="CG16" s="4">
        <f t="shared" ref="CG16:CG25" si="111">+AV16/K16*1000</f>
        <v>4.4361998782882885</v>
      </c>
      <c r="CH16" s="4">
        <f t="shared" ref="CH16:CH25" si="112">+AW16/L16*1000</f>
        <v>4.4987785806895886</v>
      </c>
      <c r="CI16" s="4">
        <f t="shared" ref="CI16:CI25" si="113">+AX16/M16*1000</f>
        <v>5.7763410172070593</v>
      </c>
      <c r="CJ16" s="4">
        <f t="shared" ref="CJ16:CJ25" si="114">+AY16/N16*1000</f>
        <v>8.1279744913394811</v>
      </c>
      <c r="CK16" s="4">
        <f t="shared" ref="CK16:CK25" si="115">+AZ16/O16*1000</f>
        <v>77.873702052623585</v>
      </c>
      <c r="CL16" s="4">
        <f t="shared" ref="CL16:CL25" si="116">+BA16/P16*1000</f>
        <v>10.393532797950174</v>
      </c>
      <c r="CM16" s="4">
        <f t="shared" ref="CM16:CM25" si="117">+BB16/Q16*1000</f>
        <v>10.077983085720605</v>
      </c>
      <c r="CN16" s="4">
        <f t="shared" ref="CN16:CN25" si="118">+BC16/R16*1000</f>
        <v>9.1683007190026835</v>
      </c>
      <c r="CO16" s="4">
        <f t="shared" ref="CO16:CO25" si="119">+BD16/S16*1000</f>
        <v>7.7177180224204927</v>
      </c>
      <c r="CP16" s="4">
        <f t="shared" ref="CP16:CP25" si="120">+BE16/T16*1000</f>
        <v>5.9899091222341587</v>
      </c>
      <c r="CQ16" s="4">
        <f t="shared" ref="CQ16:CQ25" si="121">+BF16/U16*1000</f>
        <v>4.9996741047701443</v>
      </c>
      <c r="CR16" s="4">
        <f t="shared" ref="CR16:CR25" si="122">+BG16/V16*1000</f>
        <v>4.0353449343299692</v>
      </c>
      <c r="CS16" s="4">
        <f t="shared" ref="CS16:CS25" si="123">+BH16/W16*1000</f>
        <v>3.9182734328705893</v>
      </c>
      <c r="CT16" s="4">
        <f t="shared" ref="CT16:CT25" si="124">+BI16/X16*1000</f>
        <v>4.3912929494683102</v>
      </c>
      <c r="CU16" s="4">
        <f t="shared" ref="CU16:CU25" si="125">+BJ16/Y16*1000</f>
        <v>4.4560175072363721</v>
      </c>
      <c r="CV16" s="4">
        <f t="shared" ref="CV16:CV25" si="126">+BK16/Z16*1000</f>
        <v>5.737762905573395</v>
      </c>
      <c r="CW16" s="4">
        <f t="shared" ref="CW16:CW25" si="127">+BL16/AA16*1000</f>
        <v>8.093667792264764</v>
      </c>
      <c r="CX16" s="4">
        <f t="shared" ref="CX16:CX25" si="128">+BM16/AB16*1000</f>
        <v>78.837473211571265</v>
      </c>
      <c r="CY16" s="4">
        <f t="shared" ref="CY16:CY25" si="129">+BN16/AC16*1000</f>
        <v>80.513605000614476</v>
      </c>
      <c r="CZ16" s="4">
        <f t="shared" ref="CZ16:CZ25" si="130">+BO16/AD16*1000</f>
        <v>80.16265808065377</v>
      </c>
      <c r="DA16" s="4">
        <f t="shared" ref="DA16:DA25" si="131">+BP16/AE16*1000</f>
        <v>79.893606826806916</v>
      </c>
      <c r="DB16" s="4" t="e">
        <f t="shared" ref="DB16:DB25" si="132">+BQ16/AF16*1000</f>
        <v>#DIV/0!</v>
      </c>
      <c r="DC16" s="4" t="e">
        <f t="shared" ref="DC16:DC25" si="133">+BR16/AG16*1000</f>
        <v>#DIV/0!</v>
      </c>
      <c r="DD16" s="4" t="e">
        <f t="shared" ref="DD16:DD25" si="134">+BS16/AH16*1000</f>
        <v>#DIV/0!</v>
      </c>
      <c r="DE16" s="4" t="e">
        <f t="shared" ref="DE16:DE25" si="135">+BT16/AI16*1000</f>
        <v>#DIV/0!</v>
      </c>
      <c r="DF16" s="4" t="e">
        <f t="shared" ref="DF16:DF25" si="136">+BU16/AJ16*1000</f>
        <v>#DIV/0!</v>
      </c>
      <c r="DG16" s="4" t="e">
        <f t="shared" ref="DG16:DG25" si="137">+BV16/AK16*1000</f>
        <v>#DIV/0!</v>
      </c>
      <c r="DI16" s="4"/>
      <c r="DJ16" s="20"/>
    </row>
    <row r="17" spans="1:114" x14ac:dyDescent="0.25">
      <c r="A17" t="s">
        <v>10</v>
      </c>
      <c r="B17" t="s">
        <v>9</v>
      </c>
      <c r="C17" s="41">
        <f>+Exogenous1!C17+Exogenous!C17+'Model Results'!C17+Exogenous2!C17</f>
        <v>189191.11376895863</v>
      </c>
      <c r="D17" s="41">
        <f>+Exogenous1!D17+Exogenous!D17+'Model Results'!D17+Exogenous2!D17</f>
        <v>189737.87494190541</v>
      </c>
      <c r="E17" s="41">
        <f>+Exogenous1!E17+Exogenous!E17+'Model Results'!E17+Exogenous2!E17</f>
        <v>190313.79349481416</v>
      </c>
      <c r="F17" s="41">
        <f>+Exogenous1!F17+Exogenous!F17+'Model Results'!F17+Exogenous2!F17</f>
        <v>190882.75322173565</v>
      </c>
      <c r="G17" s="41">
        <f>+Exogenous1!G17+Exogenous!G17+'Model Results'!G17+Exogenous2!G17</f>
        <v>191422.72714854192</v>
      </c>
      <c r="H17" s="41">
        <f>+Exogenous1!H17+Exogenous!H17+'Model Results'!H17+Exogenous2!H17</f>
        <v>191942.1005525479</v>
      </c>
      <c r="I17" s="41">
        <f>+Exogenous1!I17+Exogenous!I17+'Model Results'!I17+Exogenous2!I17</f>
        <v>198413.85310026136</v>
      </c>
      <c r="J17" s="41">
        <f>+Exogenous1!J17+Exogenous!J17+'Model Results'!J17+Exogenous2!J17</f>
        <v>198894.32611865539</v>
      </c>
      <c r="K17" s="41">
        <f>+Exogenous1!K17+Exogenous!K17+'Model Results'!K17+Exogenous2!K17</f>
        <v>199394.62400638344</v>
      </c>
      <c r="L17" s="41">
        <f>+Exogenous1!L17+Exogenous!L17+'Model Results'!L17+Exogenous2!L17</f>
        <v>199902.17456076198</v>
      </c>
      <c r="M17" s="41">
        <f>+Exogenous1!M17+Exogenous!M17+'Model Results'!M17+Exogenous2!M17</f>
        <v>200416.50768302658</v>
      </c>
      <c r="N17" s="41">
        <f>+Exogenous1!N17+Exogenous!N17+'Model Results'!N17+Exogenous2!N17</f>
        <v>200935.64301969539</v>
      </c>
      <c r="O17" s="41">
        <f t="shared" ref="O17:O67" si="138">+AVERAGE(C17:N17)</f>
        <v>195120.62430144064</v>
      </c>
      <c r="P17" s="41">
        <f>+Exogenous1!P17+Exogenous!P17+'Model Results'!P17+Exogenous2!P17</f>
        <v>201691.0083747012</v>
      </c>
      <c r="Q17" s="41">
        <f>+Exogenous1!Q17+Exogenous!Q17+'Model Results'!Q17+Exogenous2!Q17</f>
        <v>202207.40493463245</v>
      </c>
      <c r="R17" s="41">
        <f>+Exogenous1!R17+Exogenous!R17+'Model Results'!R17+Exogenous2!R17</f>
        <v>202725.30352091778</v>
      </c>
      <c r="S17" s="41">
        <f>+Exogenous1!S17+Exogenous!S17+'Model Results'!S17+Exogenous2!S17</f>
        <v>203222.39798770662</v>
      </c>
      <c r="T17" s="41">
        <f>+Exogenous1!T17+Exogenous!T17+'Model Results'!T17+Exogenous2!T17</f>
        <v>203706.61205722619</v>
      </c>
      <c r="U17" s="41">
        <f>+Exogenous1!U17+Exogenous!U17+'Model Results'!U17+Exogenous2!U17</f>
        <v>204199.76004921627</v>
      </c>
      <c r="V17" s="41">
        <f>+Exogenous1!V17+Exogenous!V17+'Model Results'!V17+Exogenous2!V17</f>
        <v>204689.30267103502</v>
      </c>
      <c r="W17" s="41">
        <f>+Exogenous1!W17+Exogenous!W17+'Model Results'!W17+Exogenous2!W17</f>
        <v>205193.17279700379</v>
      </c>
      <c r="X17" s="41">
        <f>+Exogenous1!X17+Exogenous!X17+'Model Results'!X17+Exogenous2!X17</f>
        <v>205706.75307985346</v>
      </c>
      <c r="Y17" s="41">
        <f>+Exogenous1!Y17+Exogenous!Y17+'Model Results'!Y17+Exogenous2!Y17</f>
        <v>206226.46013651532</v>
      </c>
      <c r="Z17" s="41">
        <f>+Exogenous1!Z17+Exogenous!Z17+'Model Results'!Z17+Exogenous2!Z17</f>
        <v>206751.95520008693</v>
      </c>
      <c r="AA17" s="41">
        <f>+Exogenous1!AA17+Exogenous!AA17+'Model Results'!AA17+Exogenous2!AA17</f>
        <v>207281.37243087866</v>
      </c>
      <c r="AB17" s="41">
        <f t="shared" ref="AB17:AB67" si="139">+AVERAGE(P17:AA17)</f>
        <v>204466.79193664782</v>
      </c>
      <c r="AC17" s="41">
        <f>+Exogenous1!AC17+Exogenous!AC17+'Model Results'!AC17+Exogenous2!AC17</f>
        <v>210768.10857722789</v>
      </c>
      <c r="AD17" s="41">
        <f>+Exogenous1!AD17+Exogenous!AD17+'Model Results'!AD17+Exogenous2!AD17</f>
        <v>217127.6324765009</v>
      </c>
      <c r="AE17" s="41">
        <f>+Exogenous1!AE17+Exogenous!AE17+'Model Results'!AE17+Exogenous2!AE17</f>
        <v>223515.86563481326</v>
      </c>
      <c r="AF17" s="41">
        <f>+Exogenous1!AF17+Exogenous!AF17+'Model Results'!AF17+Exogenous2!AF17</f>
        <v>0</v>
      </c>
      <c r="AG17" s="41">
        <f>+Exogenous1!AG17+Exogenous!AG17+'Model Results'!AG17+Exogenous2!AG17</f>
        <v>0</v>
      </c>
      <c r="AH17" s="41">
        <f>+Exogenous1!AH17+Exogenous!AH17+'Model Results'!AH17+Exogenous2!AH17</f>
        <v>0</v>
      </c>
      <c r="AI17" s="41">
        <f>+Exogenous1!AI17+Exogenous!AI17+'Model Results'!AI17+Exogenous2!AI17</f>
        <v>0</v>
      </c>
      <c r="AJ17" s="41">
        <f>+Exogenous1!AJ17+Exogenous!AJ17+'Model Results'!AJ17+Exogenous2!AJ17</f>
        <v>0</v>
      </c>
      <c r="AK17" s="41">
        <f>+Exogenous1!AK17+Exogenous!AK17+'Model Results'!AK17+Exogenous2!AK17</f>
        <v>0</v>
      </c>
      <c r="AL17" s="4">
        <f>+AK17-Exogenous1!AK17-Exogenous!AK17-'Model Results'!AK17</f>
        <v>0</v>
      </c>
      <c r="AM17" t="s">
        <v>9</v>
      </c>
      <c r="AN17" s="41">
        <f>+Exogenous1!AN17+Exogenous!AN17+'Model Results'!AN17+Exogenous2!AN17</f>
        <v>4799.2234153132995</v>
      </c>
      <c r="AO17" s="41">
        <f>+Exogenous1!AO17+Exogenous!AO17+'Model Results'!AO17+Exogenous2!AO17</f>
        <v>4739.6437917180247</v>
      </c>
      <c r="AP17" s="41">
        <f>+Exogenous1!AP17+Exogenous!AP17+'Model Results'!AP17+Exogenous2!AP17</f>
        <v>3801.2416394162719</v>
      </c>
      <c r="AQ17" s="41">
        <f>+Exogenous1!AQ17+Exogenous!AQ17+'Model Results'!AQ17+Exogenous2!AQ17</f>
        <v>2945.8068972272285</v>
      </c>
      <c r="AR17" s="41">
        <f>+Exogenous1!AR17+Exogenous!AR17+'Model Results'!AR17+Exogenous2!AR17</f>
        <v>2363.7778047173883</v>
      </c>
      <c r="AS17" s="41">
        <f>+Exogenous1!AS17+Exogenous!AS17+'Model Results'!AS17+Exogenous2!AS17</f>
        <v>2101.8237636439389</v>
      </c>
      <c r="AT17" s="41">
        <f>+Exogenous1!AT17+Exogenous!AT17+'Model Results'!AT17+Exogenous2!AT17</f>
        <v>1881.447882900273</v>
      </c>
      <c r="AU17" s="41">
        <f>+Exogenous1!AU17+Exogenous!AU17+'Model Results'!AU17+Exogenous2!AU17</f>
        <v>1825.1585722951304</v>
      </c>
      <c r="AV17" s="41">
        <f>+Exogenous1!AV17+Exogenous!AV17+'Model Results'!AV17+Exogenous2!AV17</f>
        <v>2050.9787867082646</v>
      </c>
      <c r="AW17" s="41">
        <f>+Exogenous1!AW17+Exogenous!AW17+'Model Results'!AW17+Exogenous2!AW17</f>
        <v>2024.7705199574607</v>
      </c>
      <c r="AX17" s="41">
        <f>+Exogenous1!AX17+Exogenous!AX17+'Model Results'!AX17+Exogenous2!AX17</f>
        <v>2502.7329644851075</v>
      </c>
      <c r="AY17" s="41">
        <f>+Exogenous1!AY17+Exogenous!AY17+'Model Results'!AY17+Exogenous2!AY17</f>
        <v>3719.4905588592228</v>
      </c>
      <c r="AZ17" s="41">
        <f t="shared" ref="AZ17:AZ67" si="140">SUM(AN17:AY17)</f>
        <v>34756.096597241609</v>
      </c>
      <c r="BA17" s="41">
        <f>+Exogenous1!BA17+Exogenous!BA17+'Model Results'!BA17+Exogenous2!BA17</f>
        <v>4909.0473730273825</v>
      </c>
      <c r="BB17" s="41">
        <f>+Exogenous1!BB17+Exogenous!BB17+'Model Results'!BB17+Exogenous2!BB17</f>
        <v>4846.9912156662913</v>
      </c>
      <c r="BC17" s="41">
        <f>+Exogenous1!BC17+Exogenous!BC17+'Model Results'!BC17+Exogenous2!BC17</f>
        <v>3889.021438632321</v>
      </c>
      <c r="BD17" s="41">
        <f>+Exogenous1!BD17+Exogenous!BD17+'Model Results'!BD17+Exogenous2!BD17</f>
        <v>3013.1253679179772</v>
      </c>
      <c r="BE17" s="41">
        <f>+Exogenous1!BE17+Exogenous!BE17+'Model Results'!BE17+Exogenous2!BE17</f>
        <v>2414.6148210114311</v>
      </c>
      <c r="BF17" s="41">
        <f>+Exogenous1!BF17+Exogenous!BF17+'Model Results'!BF17+Exogenous2!BF17</f>
        <v>2143.7881263764639</v>
      </c>
      <c r="BG17" s="41">
        <f>+Exogenous1!BG17+Exogenous!BG17+'Model Results'!BG17+Exogenous2!BG17</f>
        <v>1917.5403280597911</v>
      </c>
      <c r="BH17" s="41">
        <f>+Exogenous1!BH17+Exogenous!BH17+'Model Results'!BH17+Exogenous2!BH17</f>
        <v>1859.7677494494822</v>
      </c>
      <c r="BI17" s="41">
        <f>+Exogenous1!BI17+Exogenous!BI17+'Model Results'!BI17+Exogenous2!BI17</f>
        <v>2093.1616932039578</v>
      </c>
      <c r="BJ17" s="41">
        <f>+Exogenous1!BJ17+Exogenous!BJ17+'Model Results'!BJ17+Exogenous2!BJ17</f>
        <v>2067.4504913335732</v>
      </c>
      <c r="BK17" s="41">
        <f>+Exogenous1!BK17+Exogenous!BK17+'Model Results'!BK17+Exogenous2!BK17</f>
        <v>2559.4087850909486</v>
      </c>
      <c r="BL17" s="41">
        <f>+Exogenous1!BL17+Exogenous!BL17+'Model Results'!BL17+Exogenous2!BL17</f>
        <v>3807.0358467211872</v>
      </c>
      <c r="BM17" s="41">
        <f t="shared" ref="BM17:BM67" si="141">SUM(BA17:BL17)</f>
        <v>35520.953236490808</v>
      </c>
      <c r="BN17" s="41">
        <f>+Exogenous1!BN17+Exogenous!BN17+'Model Results'!BN17+Exogenous2!BN17</f>
        <v>37282.778725826269</v>
      </c>
      <c r="BO17" s="41">
        <f>+Exogenous1!BO17+Exogenous!BO17+'Model Results'!BO17+Exogenous2!BO17</f>
        <v>38142.53154409695</v>
      </c>
      <c r="BP17" s="41">
        <f>+Exogenous1!BP17+Exogenous!BP17+'Model Results'!BP17+Exogenous2!BP17</f>
        <v>39040.615044742604</v>
      </c>
      <c r="BQ17" s="41">
        <f>+Exogenous1!BQ17+Exogenous!BQ17+'Model Results'!BQ17+Exogenous2!BQ17</f>
        <v>0</v>
      </c>
      <c r="BR17" s="41">
        <f>+Exogenous1!BR17+Exogenous!BR17+'Model Results'!BR17+Exogenous2!BR17</f>
        <v>0</v>
      </c>
      <c r="BS17" s="41">
        <f>+Exogenous1!BS17+Exogenous!BS17+'Model Results'!BS17+Exogenous2!BS17</f>
        <v>0</v>
      </c>
      <c r="BT17" s="41">
        <f>+Exogenous1!BT17+Exogenous!BT17+'Model Results'!BT17+Exogenous2!BT17</f>
        <v>0</v>
      </c>
      <c r="BU17" s="41" t="e">
        <f>+Exogenous1!BU17+Exogenous!BU17+'Model Results'!BU17+Exogenous2!BU17</f>
        <v>#DIV/0!</v>
      </c>
      <c r="BV17" s="41" t="e">
        <f>+Exogenous1!BV17+Exogenous!BV17+'Model Results'!BV17+Exogenous2!BV17</f>
        <v>#DIV/0!</v>
      </c>
      <c r="BX17" t="str">
        <f t="shared" si="102"/>
        <v>RS2</v>
      </c>
      <c r="BY17" s="4">
        <f t="shared" si="103"/>
        <v>25.367065713108182</v>
      </c>
      <c r="BZ17" s="4">
        <f t="shared" si="104"/>
        <v>24.979956127205625</v>
      </c>
      <c r="CA17" s="4">
        <f t="shared" si="105"/>
        <v>19.973547737199887</v>
      </c>
      <c r="CB17" s="4">
        <f t="shared" si="106"/>
        <v>15.432546144204462</v>
      </c>
      <c r="CC17" s="4">
        <f t="shared" si="107"/>
        <v>12.34847000629723</v>
      </c>
      <c r="CD17" s="4">
        <f t="shared" si="108"/>
        <v>10.950300937591978</v>
      </c>
      <c r="CE17" s="4">
        <f t="shared" si="109"/>
        <v>9.4824421455569965</v>
      </c>
      <c r="CF17" s="4">
        <f t="shared" si="110"/>
        <v>9.1765240764399003</v>
      </c>
      <c r="CG17" s="4">
        <f t="shared" si="111"/>
        <v>10.286028507180836</v>
      </c>
      <c r="CH17" s="4">
        <f t="shared" si="112"/>
        <v>10.128806874694673</v>
      </c>
      <c r="CI17" s="4">
        <f t="shared" si="113"/>
        <v>12.487658793273473</v>
      </c>
      <c r="CJ17" s="4">
        <f t="shared" si="114"/>
        <v>18.51085503279597</v>
      </c>
      <c r="CK17" s="4">
        <f t="shared" si="115"/>
        <v>178.126206400135</v>
      </c>
      <c r="CL17" s="4">
        <f t="shared" si="116"/>
        <v>24.339445831454039</v>
      </c>
      <c r="CM17" s="4">
        <f t="shared" si="117"/>
        <v>23.970394245617154</v>
      </c>
      <c r="CN17" s="4">
        <f t="shared" si="118"/>
        <v>19.183700165140166</v>
      </c>
      <c r="CO17" s="4">
        <f t="shared" si="119"/>
        <v>14.82673857681892</v>
      </c>
      <c r="CP17" s="4">
        <f t="shared" si="120"/>
        <v>11.853394431463553</v>
      </c>
      <c r="CQ17" s="4">
        <f t="shared" si="121"/>
        <v>10.498485041607138</v>
      </c>
      <c r="CR17" s="4">
        <f t="shared" si="122"/>
        <v>9.368053449972189</v>
      </c>
      <c r="CS17" s="4">
        <f t="shared" si="123"/>
        <v>9.0634972114269008</v>
      </c>
      <c r="CT17" s="4">
        <f t="shared" si="124"/>
        <v>10.175464158881608</v>
      </c>
      <c r="CU17" s="4">
        <f t="shared" si="125"/>
        <v>10.025146578984032</v>
      </c>
      <c r="CV17" s="4">
        <f t="shared" si="126"/>
        <v>12.379127358742736</v>
      </c>
      <c r="CW17" s="4">
        <f t="shared" si="127"/>
        <v>18.366512157240297</v>
      </c>
      <c r="CX17" s="4">
        <f t="shared" si="128"/>
        <v>173.72480342674254</v>
      </c>
      <c r="CY17" s="4">
        <f t="shared" si="129"/>
        <v>176.89003795451066</v>
      </c>
      <c r="CZ17" s="4">
        <f t="shared" si="130"/>
        <v>175.66871203380808</v>
      </c>
      <c r="DA17" s="4">
        <f t="shared" si="131"/>
        <v>174.66596804599229</v>
      </c>
      <c r="DB17" s="4" t="e">
        <f t="shared" si="132"/>
        <v>#DIV/0!</v>
      </c>
      <c r="DC17" s="4" t="e">
        <f t="shared" si="133"/>
        <v>#DIV/0!</v>
      </c>
      <c r="DD17" s="4" t="e">
        <f t="shared" si="134"/>
        <v>#DIV/0!</v>
      </c>
      <c r="DE17" s="4" t="e">
        <f t="shared" si="135"/>
        <v>#DIV/0!</v>
      </c>
      <c r="DF17" s="4" t="e">
        <f t="shared" si="136"/>
        <v>#DIV/0!</v>
      </c>
      <c r="DG17" s="4" t="e">
        <f t="shared" si="137"/>
        <v>#DIV/0!</v>
      </c>
      <c r="DI17" s="4"/>
      <c r="DJ17" s="20"/>
    </row>
    <row r="18" spans="1:114" x14ac:dyDescent="0.25">
      <c r="A18" t="s">
        <v>10</v>
      </c>
      <c r="B18" t="s">
        <v>8</v>
      </c>
      <c r="C18" s="41">
        <f>+Exogenous1!C18+Exogenous!C18+'Model Results'!C18+Exogenous2!C18</f>
        <v>117140.22849382195</v>
      </c>
      <c r="D18" s="41">
        <f>+Exogenous1!D18+Exogenous!D18+'Model Results'!D18+Exogenous2!D18</f>
        <v>117551.37658496556</v>
      </c>
      <c r="E18" s="41">
        <f>+Exogenous1!E18+Exogenous!E18+'Model Results'!E18+Exogenous2!E18</f>
        <v>117986.58523190739</v>
      </c>
      <c r="F18" s="41">
        <f>+Exogenous1!F18+Exogenous!F18+'Model Results'!F18+Exogenous2!F18</f>
        <v>118432.41489480693</v>
      </c>
      <c r="G18" s="41">
        <f>+Exogenous1!G18+Exogenous!G18+'Model Results'!G18+Exogenous2!G18</f>
        <v>118858.39713786196</v>
      </c>
      <c r="H18" s="41">
        <f>+Exogenous1!H18+Exogenous!H18+'Model Results'!H18+Exogenous2!H18</f>
        <v>119259.8968981105</v>
      </c>
      <c r="I18" s="41">
        <f>+Exogenous1!I18+Exogenous!I18+'Model Results'!I18+Exogenous2!I18</f>
        <v>117895.52417127787</v>
      </c>
      <c r="J18" s="41">
        <f>+Exogenous1!J18+Exogenous!J18+'Model Results'!J18+Exogenous2!J18</f>
        <v>118245.41193347758</v>
      </c>
      <c r="K18" s="41">
        <f>+Exogenous1!K18+Exogenous!K18+'Model Results'!K18+Exogenous2!K18</f>
        <v>118606.40816979781</v>
      </c>
      <c r="L18" s="41">
        <f>+Exogenous1!L18+Exogenous!L18+'Model Results'!L18+Exogenous2!L18</f>
        <v>118970.03496522723</v>
      </c>
      <c r="M18" s="41">
        <f>+Exogenous1!M18+Exogenous!M18+'Model Results'!M18+Exogenous2!M18</f>
        <v>119336.07916179455</v>
      </c>
      <c r="N18" s="41">
        <f>+Exogenous1!N18+Exogenous!N18+'Model Results'!N18+Exogenous2!N18</f>
        <v>119703.48694004335</v>
      </c>
      <c r="O18" s="41">
        <f t="shared" si="138"/>
        <v>118498.82038192439</v>
      </c>
      <c r="P18" s="41">
        <f>+Exogenous1!P18+Exogenous!P18+'Model Results'!P18+Exogenous2!P18</f>
        <v>120270.61689382797</v>
      </c>
      <c r="Q18" s="41">
        <f>+Exogenous1!Q18+Exogenous!Q18+'Model Results'!Q18+Exogenous2!Q18</f>
        <v>120637.82220757354</v>
      </c>
      <c r="R18" s="41">
        <f>+Exogenous1!R18+Exogenous!R18+'Model Results'!R18+Exogenous2!R18</f>
        <v>121005.67189499468</v>
      </c>
      <c r="S18" s="41">
        <f>+Exogenous1!S18+Exogenous!S18+'Model Results'!S18+Exogenous2!S18</f>
        <v>121366.86486136887</v>
      </c>
      <c r="T18" s="41">
        <f>+Exogenous1!T18+Exogenous!T18+'Model Results'!T18+Exogenous2!T18</f>
        <v>121724.15707035462</v>
      </c>
      <c r="U18" s="41">
        <f>+Exogenous1!U18+Exogenous!U18+'Model Results'!U18+Exogenous2!U18</f>
        <v>122084.7994052392</v>
      </c>
      <c r="V18" s="41">
        <f>+Exogenous1!V18+Exogenous!V18+'Model Results'!V18+Exogenous2!V18</f>
        <v>122444.45718065121</v>
      </c>
      <c r="W18" s="41">
        <f>+Exogenous1!W18+Exogenous!W18+'Model Results'!W18+Exogenous2!W18</f>
        <v>122810.27563774903</v>
      </c>
      <c r="X18" s="41">
        <f>+Exogenous1!X18+Exogenous!X18+'Model Results'!X18+Exogenous2!X18</f>
        <v>123179.08179537578</v>
      </c>
      <c r="Y18" s="41">
        <f>+Exogenous1!Y18+Exogenous!Y18+'Model Results'!Y18+Exogenous2!Y18</f>
        <v>123549.97457709885</v>
      </c>
      <c r="Z18" s="41">
        <f>+Exogenous1!Z18+Exogenous!Z18+'Model Results'!Z18+Exogenous2!Z18</f>
        <v>123922.79869873291</v>
      </c>
      <c r="AA18" s="41">
        <f>+Exogenous1!AA18+Exogenous!AA18+'Model Results'!AA18+Exogenous2!AA18</f>
        <v>124296.55111798075</v>
      </c>
      <c r="AB18" s="41">
        <f t="shared" si="139"/>
        <v>122274.42261174561</v>
      </c>
      <c r="AC18" s="41">
        <f>+Exogenous1!AC18+Exogenous!AC18+'Model Results'!AC18+Exogenous2!AC18</f>
        <v>126817.25074847543</v>
      </c>
      <c r="AD18" s="41">
        <f>+Exogenous1!AD18+Exogenous!AD18+'Model Results'!AD18+Exogenous2!AD18</f>
        <v>131398.98427754268</v>
      </c>
      <c r="AE18" s="41">
        <f>+Exogenous1!AE18+Exogenous!AE18+'Model Results'!AE18+Exogenous2!AE18</f>
        <v>136002.84107446557</v>
      </c>
      <c r="AF18" s="41">
        <f>+Exogenous1!AF18+Exogenous!AF18+'Model Results'!AF18+Exogenous2!AF18</f>
        <v>0</v>
      </c>
      <c r="AG18" s="41">
        <f>+Exogenous1!AG18+Exogenous!AG18+'Model Results'!AG18+Exogenous2!AG18</f>
        <v>0</v>
      </c>
      <c r="AH18" s="41">
        <f>+Exogenous1!AH18+Exogenous!AH18+'Model Results'!AH18+Exogenous2!AH18</f>
        <v>0</v>
      </c>
      <c r="AI18" s="41">
        <f>+Exogenous1!AI18+Exogenous!AI18+'Model Results'!AI18+Exogenous2!AI18</f>
        <v>0</v>
      </c>
      <c r="AJ18" s="41">
        <f>+Exogenous1!AJ18+Exogenous!AJ18+'Model Results'!AJ18+Exogenous2!AJ18</f>
        <v>0</v>
      </c>
      <c r="AK18" s="41">
        <f>+Exogenous1!AK18+Exogenous!AK18+'Model Results'!AK18+Exogenous2!AK18</f>
        <v>0</v>
      </c>
      <c r="AL18" s="4">
        <f>+AK18-Exogenous1!AK18-Exogenous!AK18-'Model Results'!AK18</f>
        <v>0</v>
      </c>
      <c r="AM18" t="s">
        <v>8</v>
      </c>
      <c r="AN18" s="41">
        <f>+Exogenous1!AN18+Exogenous!AN18+'Model Results'!AN18+Exogenous2!AN18</f>
        <v>6575.1182241272536</v>
      </c>
      <c r="AO18" s="41">
        <f>+Exogenous1!AO18+Exogenous!AO18+'Model Results'!AO18+Exogenous2!AO18</f>
        <v>6369.155680343134</v>
      </c>
      <c r="AP18" s="41">
        <f>+Exogenous1!AP18+Exogenous!AP18+'Model Results'!AP18+Exogenous2!AP18</f>
        <v>5650.204743341541</v>
      </c>
      <c r="AQ18" s="41">
        <f>+Exogenous1!AQ18+Exogenous!AQ18+'Model Results'!AQ18+Exogenous2!AQ18</f>
        <v>4673.2976541262478</v>
      </c>
      <c r="AR18" s="41">
        <f>+Exogenous1!AR18+Exogenous!AR18+'Model Results'!AR18+Exogenous2!AR18</f>
        <v>3402.1205858003555</v>
      </c>
      <c r="AS18" s="41">
        <f>+Exogenous1!AS18+Exogenous!AS18+'Model Results'!AS18+Exogenous2!AS18</f>
        <v>2593.9015631365687</v>
      </c>
      <c r="AT18" s="41">
        <f>+Exogenous1!AT18+Exogenous!AT18+'Model Results'!AT18+Exogenous2!AT18</f>
        <v>2115.0084829686248</v>
      </c>
      <c r="AU18" s="41">
        <f>+Exogenous1!AU18+Exogenous!AU18+'Model Results'!AU18+Exogenous2!AU18</f>
        <v>1969.7036640259373</v>
      </c>
      <c r="AV18" s="41">
        <f>+Exogenous1!AV18+Exogenous!AV18+'Model Results'!AV18+Exogenous2!AV18</f>
        <v>2220.2298156822976</v>
      </c>
      <c r="AW18" s="41">
        <f>+Exogenous1!AW18+Exogenous!AW18+'Model Results'!AW18+Exogenous2!AW18</f>
        <v>2351.4949252922934</v>
      </c>
      <c r="AX18" s="41">
        <f>+Exogenous1!AX18+Exogenous!AX18+'Model Results'!AX18+Exogenous2!AX18</f>
        <v>3394.7240346109929</v>
      </c>
      <c r="AY18" s="41">
        <f>+Exogenous1!AY18+Exogenous!AY18+'Model Results'!AY18+Exogenous2!AY18</f>
        <v>5552.9434797986105</v>
      </c>
      <c r="AZ18" s="41">
        <f t="shared" si="140"/>
        <v>46867.90285325385</v>
      </c>
      <c r="BA18" s="41">
        <f>+Exogenous1!BA18+Exogenous!BA18+'Model Results'!BA18+Exogenous2!BA18</f>
        <v>6769.5946559512486</v>
      </c>
      <c r="BB18" s="41">
        <f>+Exogenous1!BB18+Exogenous!BB18+'Model Results'!BB18+Exogenous2!BB18</f>
        <v>6561.359985434553</v>
      </c>
      <c r="BC18" s="41">
        <f>+Exogenous1!BC18+Exogenous!BC18+'Model Results'!BC18+Exogenous2!BC18</f>
        <v>5823.0997987232995</v>
      </c>
      <c r="BD18" s="41">
        <f>+Exogenous1!BD18+Exogenous!BD18+'Model Results'!BD18+Exogenous2!BD18</f>
        <v>4812.1748909071657</v>
      </c>
      <c r="BE18" s="41">
        <f>+Exogenous1!BE18+Exogenous!BE18+'Model Results'!BE18+Exogenous2!BE18</f>
        <v>3490.8709842031603</v>
      </c>
      <c r="BF18" s="41">
        <f>+Exogenous1!BF18+Exogenous!BF18+'Model Results'!BF18+Exogenous2!BF18</f>
        <v>2651.9006427000741</v>
      </c>
      <c r="BG18" s="41">
        <f>+Exogenous1!BG18+Exogenous!BG18+'Model Results'!BG18+Exogenous2!BG18</f>
        <v>2156.8422417412953</v>
      </c>
      <c r="BH18" s="41">
        <f>+Exogenous1!BH18+Exogenous!BH18+'Model Results'!BH18+Exogenous2!BH18</f>
        <v>2007.7976124230363</v>
      </c>
      <c r="BI18" s="41">
        <f>+Exogenous1!BI18+Exogenous!BI18+'Model Results'!BI18+Exogenous2!BI18</f>
        <v>2267.5043128517154</v>
      </c>
      <c r="BJ18" s="41">
        <f>+Exogenous1!BJ18+Exogenous!BJ18+'Model Results'!BJ18+Exogenous2!BJ18</f>
        <v>2404.0438895996344</v>
      </c>
      <c r="BK18" s="41">
        <f>+Exogenous1!BK18+Exogenous!BK18+'Model Results'!BK18+Exogenous2!BK18</f>
        <v>3483.868325423522</v>
      </c>
      <c r="BL18" s="41">
        <f>+Exogenous1!BL18+Exogenous!BL18+'Model Results'!BL18+Exogenous2!BL18</f>
        <v>5714.379322266298</v>
      </c>
      <c r="BM18" s="41">
        <f t="shared" si="141"/>
        <v>48143.436662225002</v>
      </c>
      <c r="BN18" s="41">
        <f>+Exogenous1!BN18+Exogenous!BN18+'Model Results'!BN18+Exogenous2!BN18</f>
        <v>48976.717117192224</v>
      </c>
      <c r="BO18" s="41">
        <f>+Exogenous1!BO18+Exogenous!BO18+'Model Results'!BO18+Exogenous2!BO18</f>
        <v>50325.188333574879</v>
      </c>
      <c r="BP18" s="41">
        <f>+Exogenous1!BP18+Exogenous!BP18+'Model Results'!BP18+Exogenous2!BP18</f>
        <v>51732.18511625121</v>
      </c>
      <c r="BQ18" s="41">
        <f>+Exogenous1!BQ18+Exogenous!BQ18+'Model Results'!BQ18+Exogenous2!BQ18</f>
        <v>0</v>
      </c>
      <c r="BR18" s="41">
        <f>+Exogenous1!BR18+Exogenous!BR18+'Model Results'!BR18+Exogenous2!BR18</f>
        <v>0</v>
      </c>
      <c r="BS18" s="41">
        <f>+Exogenous1!BS18+Exogenous!BS18+'Model Results'!BS18+Exogenous2!BS18</f>
        <v>0</v>
      </c>
      <c r="BT18" s="41">
        <f>+Exogenous1!BT18+Exogenous!BT18+'Model Results'!BT18+Exogenous2!BT18</f>
        <v>0</v>
      </c>
      <c r="BU18" s="41">
        <f>+Exogenous1!BU18+Exogenous!BU18+'Model Results'!BU18+Exogenous2!BU18</f>
        <v>0</v>
      </c>
      <c r="BV18" s="41">
        <f>+Exogenous1!BV18+Exogenous!BV18+'Model Results'!BV18+Exogenous2!BV18</f>
        <v>0</v>
      </c>
      <c r="BX18" t="str">
        <f t="shared" si="102"/>
        <v>RS3</v>
      </c>
      <c r="BY18" s="4">
        <f t="shared" si="103"/>
        <v>56.130317557593202</v>
      </c>
      <c r="BZ18" s="4">
        <f t="shared" si="104"/>
        <v>54.181889360857802</v>
      </c>
      <c r="CA18" s="4">
        <f t="shared" si="105"/>
        <v>47.888535228270534</v>
      </c>
      <c r="CB18" s="4">
        <f t="shared" si="106"/>
        <v>39.459616341329571</v>
      </c>
      <c r="CC18" s="4">
        <f t="shared" si="107"/>
        <v>28.623308640569082</v>
      </c>
      <c r="CD18" s="4">
        <f t="shared" si="108"/>
        <v>21.749989984920617</v>
      </c>
      <c r="CE18" s="4">
        <f t="shared" si="109"/>
        <v>17.939684291118244</v>
      </c>
      <c r="CF18" s="4">
        <f t="shared" si="110"/>
        <v>16.657759754213988</v>
      </c>
      <c r="CG18" s="4">
        <f t="shared" si="111"/>
        <v>18.719307413000823</v>
      </c>
      <c r="CH18" s="4">
        <f t="shared" si="112"/>
        <v>19.765438633178452</v>
      </c>
      <c r="CI18" s="4">
        <f t="shared" si="113"/>
        <v>28.446753558984145</v>
      </c>
      <c r="CJ18" s="4">
        <f t="shared" si="114"/>
        <v>46.389153914789041</v>
      </c>
      <c r="CK18" s="4">
        <f t="shared" si="115"/>
        <v>395.51366589302353</v>
      </c>
      <c r="CL18" s="4">
        <f t="shared" si="116"/>
        <v>56.286355144642556</v>
      </c>
      <c r="CM18" s="4">
        <f t="shared" si="117"/>
        <v>54.388912742015968</v>
      </c>
      <c r="CN18" s="4">
        <f t="shared" si="118"/>
        <v>48.122535973160176</v>
      </c>
      <c r="CO18" s="4">
        <f t="shared" si="119"/>
        <v>39.649824492079162</v>
      </c>
      <c r="CP18" s="4">
        <f t="shared" si="120"/>
        <v>28.678538987010548</v>
      </c>
      <c r="CQ18" s="4">
        <f t="shared" si="121"/>
        <v>21.721792193781244</v>
      </c>
      <c r="CR18" s="4">
        <f t="shared" si="122"/>
        <v>17.614862211028051</v>
      </c>
      <c r="CS18" s="4">
        <f t="shared" si="123"/>
        <v>16.34877539356231</v>
      </c>
      <c r="CT18" s="4">
        <f t="shared" si="124"/>
        <v>18.408193012986388</v>
      </c>
      <c r="CU18" s="4">
        <f t="shared" si="125"/>
        <v>19.458068670823074</v>
      </c>
      <c r="CV18" s="4">
        <f t="shared" si="126"/>
        <v>28.113215340569482</v>
      </c>
      <c r="CW18" s="4">
        <f t="shared" si="127"/>
        <v>45.973756076645117</v>
      </c>
      <c r="CX18" s="4">
        <f t="shared" si="128"/>
        <v>393.73268451320718</v>
      </c>
      <c r="CY18" s="4">
        <f t="shared" si="129"/>
        <v>386.19917107595086</v>
      </c>
      <c r="CZ18" s="4">
        <f t="shared" si="130"/>
        <v>382.99526141904835</v>
      </c>
      <c r="DA18" s="4">
        <f t="shared" si="131"/>
        <v>380.375767943894</v>
      </c>
      <c r="DB18" s="4" t="e">
        <f t="shared" si="132"/>
        <v>#DIV/0!</v>
      </c>
      <c r="DC18" s="4" t="e">
        <f t="shared" si="133"/>
        <v>#DIV/0!</v>
      </c>
      <c r="DD18" s="4" t="e">
        <f t="shared" si="134"/>
        <v>#DIV/0!</v>
      </c>
      <c r="DE18" s="4" t="e">
        <f t="shared" si="135"/>
        <v>#DIV/0!</v>
      </c>
      <c r="DF18" s="4" t="e">
        <f t="shared" si="136"/>
        <v>#DIV/0!</v>
      </c>
      <c r="DG18" s="4" t="e">
        <f t="shared" si="137"/>
        <v>#DIV/0!</v>
      </c>
      <c r="DI18" s="4"/>
      <c r="DJ18" s="20"/>
    </row>
    <row r="19" spans="1:114" x14ac:dyDescent="0.25">
      <c r="A19" t="s">
        <v>10</v>
      </c>
      <c r="B19" t="s">
        <v>11</v>
      </c>
      <c r="C19" s="41">
        <f>+Exogenous1!C19+Exogenous!C19+'Model Results'!C19+Exogenous2!C19</f>
        <v>2536.1392024187617</v>
      </c>
      <c r="D19" s="41">
        <f>+Exogenous1!D19+Exogenous!D19+'Model Results'!D19+Exogenous2!D19</f>
        <v>2543.8781060574029</v>
      </c>
      <c r="E19" s="41">
        <f>+Exogenous1!E19+Exogenous!E19+'Model Results'!E19+Exogenous2!E19</f>
        <v>2552.1280395946051</v>
      </c>
      <c r="F19" s="41">
        <f>+Exogenous1!F19+Exogenous!F19+'Model Results'!F19+Exogenous2!F19</f>
        <v>2560.8492304808333</v>
      </c>
      <c r="G19" s="41">
        <f>+Exogenous1!G19+Exogenous!G19+'Model Results'!G19+Exogenous2!G19</f>
        <v>2569.1512843659757</v>
      </c>
      <c r="H19" s="41">
        <f>+Exogenous1!H19+Exogenous!H19+'Model Results'!H19+Exogenous2!H19</f>
        <v>2576.7776297278042</v>
      </c>
      <c r="I19" s="41">
        <f>+Exogenous1!I19+Exogenous!I19+'Model Results'!I19+Exogenous2!I19</f>
        <v>2668.8232119914292</v>
      </c>
      <c r="J19" s="41">
        <f>+Exogenous1!J19+Exogenous!J19+'Model Results'!J19+Exogenous2!J19</f>
        <v>2675.4733771103079</v>
      </c>
      <c r="K19" s="41">
        <f>+Exogenous1!K19+Exogenous!K19+'Model Results'!K19+Exogenous2!K19</f>
        <v>2682.3111738397265</v>
      </c>
      <c r="L19" s="41">
        <f>+Exogenous1!L19+Exogenous!L19+'Model Results'!L19+Exogenous2!L19</f>
        <v>2689.153084123288</v>
      </c>
      <c r="M19" s="41">
        <f>+Exogenous1!M19+Exogenous!M19+'Model Results'!M19+Exogenous2!M19</f>
        <v>2695.9991454493238</v>
      </c>
      <c r="N19" s="41">
        <f>+Exogenous1!N19+Exogenous!N19+'Model Results'!N19+Exogenous2!N19</f>
        <v>2702.8498478910269</v>
      </c>
      <c r="O19" s="41">
        <f t="shared" si="138"/>
        <v>2621.1277777542073</v>
      </c>
      <c r="P19" s="41">
        <f>+Exogenous1!P19+Exogenous!P19+'Model Results'!P19+Exogenous2!P19</f>
        <v>2710.1799776816647</v>
      </c>
      <c r="Q19" s="41">
        <f>+Exogenous1!Q19+Exogenous!Q19+'Model Results'!Q19+Exogenous2!Q19</f>
        <v>2717.0287103248124</v>
      </c>
      <c r="R19" s="41">
        <f>+Exogenous1!R19+Exogenous!R19+'Model Results'!R19+Exogenous2!R19</f>
        <v>2723.8789227744414</v>
      </c>
      <c r="S19" s="41">
        <f>+Exogenous1!S19+Exogenous!S19+'Model Results'!S19+Exogenous2!S19</f>
        <v>2730.7177695510954</v>
      </c>
      <c r="T19" s="41">
        <f>+Exogenous1!T19+Exogenous!T19+'Model Results'!T19+Exogenous2!T19</f>
        <v>2737.5492150137002</v>
      </c>
      <c r="U19" s="41">
        <f>+Exogenous1!U19+Exogenous!U19+'Model Results'!U19+Exogenous2!U19</f>
        <v>2744.3854315663007</v>
      </c>
      <c r="V19" s="41">
        <f>+Exogenous1!V19+Exogenous!V19+'Model Results'!V19+Exogenous2!V19</f>
        <v>2751.2200777104235</v>
      </c>
      <c r="W19" s="41">
        <f>+Exogenous1!W19+Exogenous!W19+'Model Results'!W19+Exogenous2!W19</f>
        <v>2758.0972102589194</v>
      </c>
      <c r="X19" s="41">
        <f>+Exogenous1!X19+Exogenous!X19+'Model Results'!X19+Exogenous2!X19</f>
        <v>2764.9819406504535</v>
      </c>
      <c r="Y19" s="41">
        <f>+Exogenous1!Y19+Exogenous!Y19+'Model Results'!Y19+Exogenous2!Y19</f>
        <v>2771.8711422037509</v>
      </c>
      <c r="Z19" s="41">
        <f>+Exogenous1!Z19+Exogenous!Z19+'Model Results'!Z19+Exogenous2!Z19</f>
        <v>2778.7647772111159</v>
      </c>
      <c r="AA19" s="41">
        <f>+Exogenous1!AA19+Exogenous!AA19+'Model Results'!AA19+Exogenous2!AA19</f>
        <v>2785.6632662713878</v>
      </c>
      <c r="AB19" s="41">
        <f t="shared" si="139"/>
        <v>2747.8615367681723</v>
      </c>
      <c r="AC19" s="41">
        <f>+Exogenous1!AC19+Exogenous!AC19+'Model Results'!AC19+Exogenous2!AC19</f>
        <v>2831.0686356914734</v>
      </c>
      <c r="AD19" s="41">
        <f>+Exogenous1!AD19+Exogenous!AD19+'Model Results'!AD19+Exogenous2!AD19</f>
        <v>2916.7649418946762</v>
      </c>
      <c r="AE19" s="41">
        <f>+Exogenous1!AE19+Exogenous!AE19+'Model Results'!AE19+Exogenous2!AE19</f>
        <v>3002.8484675608543</v>
      </c>
      <c r="AF19" s="41">
        <f>+Exogenous1!AF19+Exogenous!AF19+'Model Results'!AF19+Exogenous2!AF19</f>
        <v>0</v>
      </c>
      <c r="AG19" s="41">
        <f>+Exogenous1!AG19+Exogenous!AG19+'Model Results'!AG19+Exogenous2!AG19</f>
        <v>0</v>
      </c>
      <c r="AH19" s="41">
        <f>+Exogenous1!AH19+Exogenous!AH19+'Model Results'!AH19+Exogenous2!AH19</f>
        <v>0</v>
      </c>
      <c r="AI19" s="41">
        <f>+Exogenous1!AI19+Exogenous!AI19+'Model Results'!AI19+Exogenous2!AI19</f>
        <v>0</v>
      </c>
      <c r="AJ19" s="41">
        <f>+Exogenous1!AJ19+Exogenous!AJ19+'Model Results'!AJ19+Exogenous2!AJ19</f>
        <v>0</v>
      </c>
      <c r="AK19" s="41">
        <f>+Exogenous1!AK19+Exogenous!AK19+'Model Results'!AK19+Exogenous2!AK19</f>
        <v>0</v>
      </c>
      <c r="AL19" s="4">
        <f>+AK19-Exogenous1!AK19-Exogenous!AK19-'Model Results'!AK19</f>
        <v>0</v>
      </c>
      <c r="AM19" t="s">
        <v>11</v>
      </c>
      <c r="AN19" s="41">
        <f>+Exogenous1!AN19+Exogenous!AN19+'Model Results'!AN19+Exogenous2!AN19</f>
        <v>944.86728819529446</v>
      </c>
      <c r="AO19" s="41">
        <f>+Exogenous1!AO19+Exogenous!AO19+'Model Results'!AO19+Exogenous2!AO19</f>
        <v>899.76522769298367</v>
      </c>
      <c r="AP19" s="41">
        <f>+Exogenous1!AP19+Exogenous!AP19+'Model Results'!AP19+Exogenous2!AP19</f>
        <v>817.28357264250701</v>
      </c>
      <c r="AQ19" s="41">
        <f>+Exogenous1!AQ19+Exogenous!AQ19+'Model Results'!AQ19+Exogenous2!AQ19</f>
        <v>674.02491408160392</v>
      </c>
      <c r="AR19" s="41">
        <f>+Exogenous1!AR19+Exogenous!AR19+'Model Results'!AR19+Exogenous2!AR19</f>
        <v>423.2707936790257</v>
      </c>
      <c r="AS19" s="41">
        <f>+Exogenous1!AS19+Exogenous!AS19+'Model Results'!AS19+Exogenous2!AS19</f>
        <v>264.6032540398636</v>
      </c>
      <c r="AT19" s="41">
        <f>+Exogenous1!AT19+Exogenous!AT19+'Model Results'!AT19+Exogenous2!AT19</f>
        <v>234.96742275215871</v>
      </c>
      <c r="AU19" s="41">
        <f>+Exogenous1!AU19+Exogenous!AU19+'Model Results'!AU19+Exogenous2!AU19</f>
        <v>168.91980998049064</v>
      </c>
      <c r="AV19" s="41">
        <f>+Exogenous1!AV19+Exogenous!AV19+'Model Results'!AV19+Exogenous2!AV19</f>
        <v>191.62384066406867</v>
      </c>
      <c r="AW19" s="41">
        <f>+Exogenous1!AW19+Exogenous!AW19+'Model Results'!AW19+Exogenous2!AW19</f>
        <v>216.08893225429338</v>
      </c>
      <c r="AX19" s="41">
        <f>+Exogenous1!AX19+Exogenous!AX19+'Model Results'!AX19+Exogenous2!AX19</f>
        <v>502.23361055040084</v>
      </c>
      <c r="AY19" s="41">
        <f>+Exogenous1!AY19+Exogenous!AY19+'Model Results'!AY19+Exogenous2!AY19</f>
        <v>885.85592864484909</v>
      </c>
      <c r="AZ19" s="41">
        <f t="shared" si="140"/>
        <v>6223.5045951775401</v>
      </c>
      <c r="BA19" s="41">
        <f>+Exogenous1!BA19+Exogenous!BA19+'Model Results'!BA19+Exogenous2!BA19</f>
        <v>966.00123971840731</v>
      </c>
      <c r="BB19" s="41">
        <f>+Exogenous1!BB19+Exogenous!BB19+'Model Results'!BB19+Exogenous2!BB19</f>
        <v>919.84503948680526</v>
      </c>
      <c r="BC19" s="41">
        <f>+Exogenous1!BC19+Exogenous!BC19+'Model Results'!BC19+Exogenous2!BC19</f>
        <v>835.98843990376713</v>
      </c>
      <c r="BD19" s="41">
        <f>+Exogenous1!BD19+Exogenous!BD19+'Model Results'!BD19+Exogenous2!BD19</f>
        <v>688.96371689574221</v>
      </c>
      <c r="BE19" s="41">
        <f>+Exogenous1!BE19+Exogenous!BE19+'Model Results'!BE19+Exogenous2!BE19</f>
        <v>431.52823623864384</v>
      </c>
      <c r="BF19" s="41">
        <f>+Exogenous1!BF19+Exogenous!BF19+'Model Results'!BF19+Exogenous2!BF19</f>
        <v>268.84171243958889</v>
      </c>
      <c r="BG19" s="41">
        <f>+Exogenous1!BG19+Exogenous!BG19+'Model Results'!BG19+Exogenous2!BG19</f>
        <v>238.48473260279516</v>
      </c>
      <c r="BH19" s="41">
        <f>+Exogenous1!BH19+Exogenous!BH19+'Model Results'!BH19+Exogenous2!BH19</f>
        <v>171.30042044692169</v>
      </c>
      <c r="BI19" s="41">
        <f>+Exogenous1!BI19+Exogenous!BI19+'Model Results'!BI19+Exogenous2!BI19</f>
        <v>194.62691675765586</v>
      </c>
      <c r="BJ19" s="41">
        <f>+Exogenous1!BJ19+Exogenous!BJ19+'Model Results'!BJ19+Exogenous2!BJ19</f>
        <v>219.90658560195732</v>
      </c>
      <c r="BK19" s="41">
        <f>+Exogenous1!BK19+Exogenous!BK19+'Model Results'!BK19+Exogenous2!BK19</f>
        <v>512.67212262192163</v>
      </c>
      <c r="BL19" s="41">
        <f>+Exogenous1!BL19+Exogenous!BL19+'Model Results'!BL19+Exogenous2!BL19</f>
        <v>905.67211027203746</v>
      </c>
      <c r="BM19" s="41">
        <f t="shared" si="141"/>
        <v>6353.8312729862428</v>
      </c>
      <c r="BN19" s="41">
        <f>+Exogenous1!BN19+Exogenous!BN19+'Model Results'!BN19+Exogenous2!BN19</f>
        <v>5993.2792023716793</v>
      </c>
      <c r="BO19" s="41">
        <f>+Exogenous1!BO19+Exogenous!BO19+'Model Results'!BO19+Exogenous2!BO19</f>
        <v>6130.1266027923111</v>
      </c>
      <c r="BP19" s="41">
        <f>+Exogenous1!BP19+Exogenous!BP19+'Model Results'!BP19+Exogenous2!BP19</f>
        <v>6274.9968520010434</v>
      </c>
      <c r="BQ19" s="41">
        <f>+Exogenous1!BQ19+Exogenous!BQ19+'Model Results'!BQ19+Exogenous2!BQ19</f>
        <v>0</v>
      </c>
      <c r="BR19" s="41">
        <f>+Exogenous1!BR19+Exogenous!BR19+'Model Results'!BR19+Exogenous2!BR19</f>
        <v>0</v>
      </c>
      <c r="BS19" s="41">
        <f>+Exogenous1!BS19+Exogenous!BS19+'Model Results'!BS19+Exogenous2!BS19</f>
        <v>0</v>
      </c>
      <c r="BT19" s="41">
        <f>+Exogenous1!BT19+Exogenous!BT19+'Model Results'!BT19+Exogenous2!BT19</f>
        <v>0</v>
      </c>
      <c r="BU19" s="41">
        <f>+Exogenous1!BU19+Exogenous!BU19+'Model Results'!BU19+Exogenous2!BU19</f>
        <v>0</v>
      </c>
      <c r="BV19" s="41">
        <f>+Exogenous1!BV19+Exogenous!BV19+'Model Results'!BV19+Exogenous2!BV19</f>
        <v>0</v>
      </c>
      <c r="BX19" t="str">
        <f t="shared" si="102"/>
        <v>RES GS1</v>
      </c>
      <c r="BY19" s="4">
        <f t="shared" si="103"/>
        <v>372.56128815569645</v>
      </c>
      <c r="BZ19" s="4">
        <f t="shared" si="104"/>
        <v>353.69824739262896</v>
      </c>
      <c r="CA19" s="4">
        <f t="shared" si="105"/>
        <v>320.23611666925973</v>
      </c>
      <c r="CB19" s="4">
        <f t="shared" si="106"/>
        <v>263.20366933708431</v>
      </c>
      <c r="CC19" s="4">
        <f t="shared" si="107"/>
        <v>164.75121424524519</v>
      </c>
      <c r="CD19" s="4">
        <f t="shared" si="108"/>
        <v>102.68765569336875</v>
      </c>
      <c r="CE19" s="4">
        <f t="shared" si="109"/>
        <v>88.041583907249574</v>
      </c>
      <c r="CF19" s="4">
        <f t="shared" si="110"/>
        <v>63.136419680219532</v>
      </c>
      <c r="CG19" s="4">
        <f t="shared" si="111"/>
        <v>71.439824928947104</v>
      </c>
      <c r="CH19" s="4">
        <f t="shared" si="112"/>
        <v>80.355757182467073</v>
      </c>
      <c r="CI19" s="4">
        <f t="shared" si="113"/>
        <v>186.28849026088878</v>
      </c>
      <c r="CJ19" s="4">
        <f t="shared" si="114"/>
        <v>327.7488497320939</v>
      </c>
      <c r="CK19" s="4">
        <f t="shared" si="115"/>
        <v>2374.3613905423044</v>
      </c>
      <c r="CL19" s="4">
        <f t="shared" si="116"/>
        <v>356.43435036544759</v>
      </c>
      <c r="CM19" s="4">
        <f t="shared" si="117"/>
        <v>338.5481485680881</v>
      </c>
      <c r="CN19" s="4">
        <f t="shared" si="118"/>
        <v>306.91101315628981</v>
      </c>
      <c r="CO19" s="4">
        <f t="shared" si="119"/>
        <v>252.30132699103558</v>
      </c>
      <c r="CP19" s="4">
        <f t="shared" si="120"/>
        <v>157.63305144323562</v>
      </c>
      <c r="CQ19" s="4">
        <f t="shared" si="121"/>
        <v>97.960625117497841</v>
      </c>
      <c r="CR19" s="4">
        <f t="shared" si="122"/>
        <v>86.683262649516251</v>
      </c>
      <c r="CS19" s="4">
        <f t="shared" si="123"/>
        <v>62.108188141360209</v>
      </c>
      <c r="CT19" s="4">
        <f t="shared" si="124"/>
        <v>70.38994139392841</v>
      </c>
      <c r="CU19" s="4">
        <f t="shared" si="125"/>
        <v>79.335068017311443</v>
      </c>
      <c r="CV19" s="4">
        <f t="shared" si="126"/>
        <v>184.49640891751218</v>
      </c>
      <c r="CW19" s="4">
        <f t="shared" si="127"/>
        <v>325.11901967400399</v>
      </c>
      <c r="CX19" s="4">
        <f t="shared" si="128"/>
        <v>2312.282183060483</v>
      </c>
      <c r="CY19" s="4">
        <f t="shared" si="129"/>
        <v>2116.9671151077032</v>
      </c>
      <c r="CZ19" s="4">
        <f t="shared" si="130"/>
        <v>2101.6868773835081</v>
      </c>
      <c r="DA19" s="4">
        <f t="shared" si="131"/>
        <v>2089.6814873572625</v>
      </c>
      <c r="DB19" s="4" t="e">
        <f t="shared" si="132"/>
        <v>#DIV/0!</v>
      </c>
      <c r="DC19" s="4" t="e">
        <f t="shared" si="133"/>
        <v>#DIV/0!</v>
      </c>
      <c r="DD19" s="4" t="e">
        <f t="shared" si="134"/>
        <v>#DIV/0!</v>
      </c>
      <c r="DE19" s="4" t="e">
        <f t="shared" si="135"/>
        <v>#DIV/0!</v>
      </c>
      <c r="DF19" s="4" t="e">
        <f t="shared" si="136"/>
        <v>#DIV/0!</v>
      </c>
      <c r="DG19" s="4" t="e">
        <f t="shared" si="137"/>
        <v>#DIV/0!</v>
      </c>
      <c r="DI19" s="4"/>
      <c r="DJ19" s="20"/>
    </row>
    <row r="20" spans="1:114" x14ac:dyDescent="0.25">
      <c r="A20" t="s">
        <v>10</v>
      </c>
      <c r="B20" t="s">
        <v>12</v>
      </c>
      <c r="C20" s="41">
        <f>+Exogenous1!C20+Exogenous!C20+'Model Results'!C20+Exogenous2!C20</f>
        <v>52.628293601742975</v>
      </c>
      <c r="D20" s="41">
        <f>+Exogenous1!D20+Exogenous!D20+'Model Results'!D20+Exogenous2!D20</f>
        <v>52.719914747880182</v>
      </c>
      <c r="E20" s="41">
        <f>+Exogenous1!E20+Exogenous!E20+'Model Results'!E20+Exogenous2!E20</f>
        <v>52.815585361044434</v>
      </c>
      <c r="F20" s="41">
        <f>+Exogenous1!F20+Exogenous!F20+'Model Results'!F20+Exogenous2!F20</f>
        <v>52.914719661417401</v>
      </c>
      <c r="G20" s="41">
        <f>+Exogenous1!G20+Exogenous!G20+'Model Results'!G20+Exogenous2!G20</f>
        <v>53.011405426851603</v>
      </c>
      <c r="H20" s="41">
        <f>+Exogenous1!H20+Exogenous!H20+'Model Results'!H20+Exogenous2!H20</f>
        <v>53.103721475784504</v>
      </c>
      <c r="I20" s="41">
        <f>+Exogenous1!I20+Exogenous!I20+'Model Results'!I20+Exogenous2!I20</f>
        <v>58.020885811103177</v>
      </c>
      <c r="J20" s="41">
        <f>+Exogenous1!J20+Exogenous!J20+'Model Results'!J20+Exogenous2!J20</f>
        <v>58.10683353042424</v>
      </c>
      <c r="K20" s="41">
        <f>+Exogenous1!K20+Exogenous!K20+'Model Results'!K20+Exogenous2!K20</f>
        <v>58.19548990043792</v>
      </c>
      <c r="L20" s="41">
        <f>+Exogenous1!L20+Exogenous!L20+'Model Results'!L20+Exogenous2!L20</f>
        <v>58.284745914580448</v>
      </c>
      <c r="M20" s="41">
        <f>+Exogenous1!M20+Exogenous!M20+'Model Results'!M20+Exogenous2!M20</f>
        <v>58.374604697221464</v>
      </c>
      <c r="N20" s="41">
        <f>+Exogenous1!N20+Exogenous!N20+'Model Results'!N20+Exogenous2!N20</f>
        <v>58.465258857973872</v>
      </c>
      <c r="O20" s="41">
        <f t="shared" si="138"/>
        <v>55.553454915538509</v>
      </c>
      <c r="P20" s="41">
        <f>+Exogenous1!P20+Exogenous!P20+'Model Results'!P20+Exogenous2!P20</f>
        <v>58.570499565306982</v>
      </c>
      <c r="Q20" s="41">
        <f>+Exogenous1!Q20+Exogenous!Q20+'Model Results'!Q20+Exogenous2!Q20</f>
        <v>58.661092724666034</v>
      </c>
      <c r="R20" s="41">
        <f>+Exogenous1!R20+Exogenous!R20+'Model Results'!R20+Exogenous2!R20</f>
        <v>58.751956097080068</v>
      </c>
      <c r="S20" s="41">
        <f>+Exogenous1!S20+Exogenous!S20+'Model Results'!S20+Exogenous2!S20</f>
        <v>58.841777352234971</v>
      </c>
      <c r="T20" s="41">
        <f>+Exogenous1!T20+Exogenous!T20+'Model Results'!T20+Exogenous2!T20</f>
        <v>58.930874992103789</v>
      </c>
      <c r="U20" s="41">
        <f>+Exogenous1!U20+Exogenous!U20+'Model Results'!U20+Exogenous2!U20</f>
        <v>59.020418080182587</v>
      </c>
      <c r="V20" s="41">
        <f>+Exogenous1!V20+Exogenous!V20+'Model Results'!V20+Exogenous2!V20</f>
        <v>59.109848696259021</v>
      </c>
      <c r="W20" s="41">
        <f>+Exogenous1!W20+Exogenous!W20+'Model Results'!W20+Exogenous2!W20</f>
        <v>59.200105334605411</v>
      </c>
      <c r="X20" s="41">
        <f>+Exogenous1!X20+Exogenous!X20+'Model Results'!X20+Exogenous2!X20</f>
        <v>59.291310844686954</v>
      </c>
      <c r="Y20" s="41">
        <f>+Exogenous1!Y20+Exogenous!Y20+'Model Results'!Y20+Exogenous2!Y20</f>
        <v>59.383028958103701</v>
      </c>
      <c r="Z20" s="41">
        <f>+Exogenous1!Z20+Exogenous!Z20+'Model Results'!Z20+Exogenous2!Z20</f>
        <v>59.475265422752244</v>
      </c>
      <c r="AA20" s="41">
        <f>+Exogenous1!AA20+Exogenous!AA20+'Model Results'!AA20+Exogenous2!AA20</f>
        <v>59.568215508842556</v>
      </c>
      <c r="AB20" s="41">
        <f t="shared" si="139"/>
        <v>59.067032798068688</v>
      </c>
      <c r="AC20" s="41">
        <f>+Exogenous1!AC20+Exogenous!AC20+'Model Results'!AC20+Exogenous2!AC20</f>
        <v>60.179615826567264</v>
      </c>
      <c r="AD20" s="41">
        <f>+Exogenous1!AD20+Exogenous!AD20+'Model Results'!AD20+Exogenous2!AD20</f>
        <v>61.331504661387903</v>
      </c>
      <c r="AE20" s="41">
        <f>+Exogenous1!AE20+Exogenous!AE20+'Model Results'!AE20+Exogenous2!AE20</f>
        <v>62.493807746226814</v>
      </c>
      <c r="AF20" s="41">
        <f>+Exogenous1!AF20+Exogenous!AF20+'Model Results'!AF20+Exogenous2!AF20</f>
        <v>0</v>
      </c>
      <c r="AG20" s="41">
        <f>+Exogenous1!AG20+Exogenous!AG20+'Model Results'!AG20+Exogenous2!AG20</f>
        <v>0</v>
      </c>
      <c r="AH20" s="41">
        <f>+Exogenous1!AH20+Exogenous!AH20+'Model Results'!AH20+Exogenous2!AH20</f>
        <v>0</v>
      </c>
      <c r="AI20" s="41">
        <f>+Exogenous1!AI20+Exogenous!AI20+'Model Results'!AI20+Exogenous2!AI20</f>
        <v>0</v>
      </c>
      <c r="AJ20" s="41">
        <f>+Exogenous1!AJ20+Exogenous!AJ20+'Model Results'!AJ20+Exogenous2!AJ20</f>
        <v>0</v>
      </c>
      <c r="AK20" s="41">
        <f>+Exogenous1!AK20+Exogenous!AK20+'Model Results'!AK20+Exogenous2!AK20</f>
        <v>0</v>
      </c>
      <c r="AL20" s="4">
        <f>+AK20-Exogenous1!AK20-Exogenous!AK20-'Model Results'!AK20</f>
        <v>0</v>
      </c>
      <c r="AM20" t="s">
        <v>12</v>
      </c>
      <c r="AN20" s="41">
        <f>+Exogenous1!AN20+Exogenous!AN20+'Model Results'!AN20+Exogenous2!AN20</f>
        <v>75.729631542311012</v>
      </c>
      <c r="AO20" s="41">
        <f>+Exogenous1!AO20+Exogenous!AO20+'Model Results'!AO20+Exogenous2!AO20</f>
        <v>90.802853378949223</v>
      </c>
      <c r="AP20" s="41">
        <f>+Exogenous1!AP20+Exogenous!AP20+'Model Results'!AP20+Exogenous2!AP20</f>
        <v>66.19612645152533</v>
      </c>
      <c r="AQ20" s="41">
        <f>+Exogenous1!AQ20+Exogenous!AQ20+'Model Results'!AQ20+Exogenous2!AQ20</f>
        <v>55.925375993748666</v>
      </c>
      <c r="AR20" s="41">
        <f>+Exogenous1!AR20+Exogenous!AR20+'Model Results'!AR20+Exogenous2!AR20</f>
        <v>40.823413969336961</v>
      </c>
      <c r="AS20" s="41">
        <f>+Exogenous1!AS20+Exogenous!AS20+'Model Results'!AS20+Exogenous2!AS20</f>
        <v>31.508496100450159</v>
      </c>
      <c r="AT20" s="41">
        <f>+Exogenous1!AT20+Exogenous!AT20+'Model Results'!AT20+Exogenous2!AT20</f>
        <v>27.643948414408218</v>
      </c>
      <c r="AU20" s="41">
        <f>+Exogenous1!AU20+Exogenous!AU20+'Model Results'!AU20+Exogenous2!AU20</f>
        <v>21.448955953220029</v>
      </c>
      <c r="AV20" s="41">
        <f>+Exogenous1!AV20+Exogenous!AV20+'Model Results'!AV20+Exogenous2!AV20</f>
        <v>22.916991492074182</v>
      </c>
      <c r="AW20" s="41">
        <f>+Exogenous1!AW20+Exogenous!AW20+'Model Results'!AW20+Exogenous2!AW20</f>
        <v>31.772843179227376</v>
      </c>
      <c r="AX20" s="41">
        <f>+Exogenous1!AX20+Exogenous!AX20+'Model Results'!AX20+Exogenous2!AX20</f>
        <v>49.429043208456171</v>
      </c>
      <c r="AY20" s="41">
        <f>+Exogenous1!AY20+Exogenous!AY20+'Model Results'!AY20+Exogenous2!AY20</f>
        <v>71.370969093658232</v>
      </c>
      <c r="AZ20" s="41">
        <f t="shared" si="140"/>
        <v>585.56864877736564</v>
      </c>
      <c r="BA20" s="41">
        <f>+Exogenous1!BA20+Exogenous!BA20+'Model Results'!BA20+Exogenous2!BA20</f>
        <v>76.442173314104409</v>
      </c>
      <c r="BB20" s="41">
        <f>+Exogenous1!BB20+Exogenous!BB20+'Model Results'!BB20+Exogenous2!BB20</f>
        <v>91.685802154480569</v>
      </c>
      <c r="BC20" s="41">
        <f>+Exogenous1!BC20+Exogenous!BC20+'Model Results'!BC20+Exogenous2!BC20</f>
        <v>66.893690145379765</v>
      </c>
      <c r="BD20" s="41">
        <f>+Exogenous1!BD20+Exogenous!BD20+'Model Results'!BD20+Exogenous2!BD20</f>
        <v>56.513537076464402</v>
      </c>
      <c r="BE20" s="41">
        <f>+Exogenous1!BE20+Exogenous!BE20+'Model Results'!BE20+Exogenous2!BE20</f>
        <v>41.20955931157237</v>
      </c>
      <c r="BF20" s="41">
        <f>+Exogenous1!BF20+Exogenous!BF20+'Model Results'!BF20+Exogenous2!BF20</f>
        <v>31.773974348018122</v>
      </c>
      <c r="BG20" s="41">
        <f>+Exogenous1!BG20+Exogenous!BG20+'Model Results'!BG20+Exogenous2!BG20</f>
        <v>27.88681733016751</v>
      </c>
      <c r="BH20" s="41">
        <f>+Exogenous1!BH20+Exogenous!BH20+'Model Results'!BH20+Exogenous2!BH20</f>
        <v>21.628066831578941</v>
      </c>
      <c r="BI20" s="41">
        <f>+Exogenous1!BI20+Exogenous!BI20+'Model Results'!BI20+Exogenous2!BI20</f>
        <v>23.10720072734059</v>
      </c>
      <c r="BJ20" s="41">
        <f>+Exogenous1!BJ20+Exogenous!BJ20+'Model Results'!BJ20+Exogenous2!BJ20</f>
        <v>32.053127379821625</v>
      </c>
      <c r="BK20" s="41">
        <f>+Exogenous1!BK20+Exogenous!BK20+'Model Results'!BK20+Exogenous2!BK20</f>
        <v>49.943906612326359</v>
      </c>
      <c r="BL20" s="41">
        <f>+Exogenous1!BL20+Exogenous!BL20+'Model Results'!BL20+Exogenous2!BL20</f>
        <v>72.119360809116316</v>
      </c>
      <c r="BM20" s="41">
        <f t="shared" si="141"/>
        <v>591.25721604037085</v>
      </c>
      <c r="BN20" s="41">
        <f>+Exogenous1!BN20+Exogenous!BN20+'Model Results'!BN20+Exogenous2!BN20</f>
        <v>567.91224531477314</v>
      </c>
      <c r="BO20" s="41">
        <f>+Exogenous1!BO20+Exogenous!BO20+'Model Results'!BO20+Exogenous2!BO20</f>
        <v>574.14985388899993</v>
      </c>
      <c r="BP20" s="41">
        <f>+Exogenous1!BP20+Exogenous!BP20+'Model Results'!BP20+Exogenous2!BP20</f>
        <v>580.82477615732068</v>
      </c>
      <c r="BQ20" s="41">
        <f>+Exogenous1!BQ20+Exogenous!BQ20+'Model Results'!BQ20+Exogenous2!BQ20</f>
        <v>0</v>
      </c>
      <c r="BR20" s="41">
        <f>+Exogenous1!BR20+Exogenous!BR20+'Model Results'!BR20+Exogenous2!BR20</f>
        <v>0</v>
      </c>
      <c r="BS20" s="41">
        <f>+Exogenous1!BS20+Exogenous!BS20+'Model Results'!BS20+Exogenous2!BS20</f>
        <v>0</v>
      </c>
      <c r="BT20" s="41">
        <f>+Exogenous1!BT20+Exogenous!BT20+'Model Results'!BT20+Exogenous2!BT20</f>
        <v>0</v>
      </c>
      <c r="BU20" s="41">
        <f>+Exogenous1!BU20+Exogenous!BU20+'Model Results'!BU20+Exogenous2!BU20</f>
        <v>0</v>
      </c>
      <c r="BV20" s="41">
        <f>+Exogenous1!BV20+Exogenous!BV20+'Model Results'!BV20+Exogenous2!BV20</f>
        <v>0</v>
      </c>
      <c r="BX20" t="str">
        <f t="shared" si="102"/>
        <v>RES GS2</v>
      </c>
      <c r="BY20" s="4">
        <f t="shared" si="103"/>
        <v>1438.952820993667</v>
      </c>
      <c r="BZ20" s="4">
        <f t="shared" si="104"/>
        <v>1722.3634334992987</v>
      </c>
      <c r="CA20" s="4">
        <f t="shared" si="105"/>
        <v>1253.3445572743776</v>
      </c>
      <c r="CB20" s="4">
        <f t="shared" si="106"/>
        <v>1056.8963863287074</v>
      </c>
      <c r="CC20" s="4">
        <f t="shared" si="107"/>
        <v>770.08737347414069</v>
      </c>
      <c r="CD20" s="4">
        <f t="shared" si="108"/>
        <v>593.3387571494053</v>
      </c>
      <c r="CE20" s="4">
        <f t="shared" si="109"/>
        <v>476.44823114917227</v>
      </c>
      <c r="CF20" s="4">
        <f t="shared" si="110"/>
        <v>369.1296642758814</v>
      </c>
      <c r="CG20" s="4">
        <f t="shared" si="111"/>
        <v>393.79325668159265</v>
      </c>
      <c r="CH20" s="4">
        <f t="shared" si="112"/>
        <v>545.13136637487025</v>
      </c>
      <c r="CI20" s="4">
        <f t="shared" si="113"/>
        <v>846.75593890246785</v>
      </c>
      <c r="CJ20" s="4">
        <f t="shared" si="114"/>
        <v>1220.741522192443</v>
      </c>
      <c r="CK20" s="4">
        <f t="shared" si="115"/>
        <v>10540.63423539802</v>
      </c>
      <c r="CL20" s="4">
        <f t="shared" si="116"/>
        <v>1305.1309768814629</v>
      </c>
      <c r="CM20" s="4">
        <f t="shared" si="117"/>
        <v>1562.9746718974461</v>
      </c>
      <c r="CN20" s="4">
        <f t="shared" si="118"/>
        <v>1138.5780932101482</v>
      </c>
      <c r="CO20" s="4">
        <f t="shared" si="119"/>
        <v>960.43218983965414</v>
      </c>
      <c r="CP20" s="4">
        <f t="shared" si="120"/>
        <v>699.2863981248214</v>
      </c>
      <c r="CQ20" s="4">
        <f t="shared" si="121"/>
        <v>538.35562982375654</v>
      </c>
      <c r="CR20" s="4">
        <f t="shared" si="122"/>
        <v>471.77954173874286</v>
      </c>
      <c r="CS20" s="4">
        <f t="shared" si="123"/>
        <v>365.33831670289715</v>
      </c>
      <c r="CT20" s="4">
        <f t="shared" si="124"/>
        <v>389.72322247807421</v>
      </c>
      <c r="CU20" s="4">
        <f t="shared" si="125"/>
        <v>539.76915529916721</v>
      </c>
      <c r="CV20" s="4">
        <f t="shared" si="126"/>
        <v>839.74247541937552</v>
      </c>
      <c r="CW20" s="4">
        <f t="shared" si="127"/>
        <v>1210.7020529834508</v>
      </c>
      <c r="CX20" s="4">
        <f t="shared" si="128"/>
        <v>10009.935966509276</v>
      </c>
      <c r="CY20" s="4">
        <f t="shared" si="129"/>
        <v>9436.9536514066476</v>
      </c>
      <c r="CZ20" s="4">
        <f t="shared" si="130"/>
        <v>9361.4180356227898</v>
      </c>
      <c r="DA20" s="4">
        <f t="shared" si="131"/>
        <v>9294.1172430381976</v>
      </c>
      <c r="DB20" s="4" t="e">
        <f t="shared" si="132"/>
        <v>#DIV/0!</v>
      </c>
      <c r="DC20" s="4" t="e">
        <f t="shared" si="133"/>
        <v>#DIV/0!</v>
      </c>
      <c r="DD20" s="4" t="e">
        <f t="shared" si="134"/>
        <v>#DIV/0!</v>
      </c>
      <c r="DE20" s="4" t="e">
        <f t="shared" si="135"/>
        <v>#DIV/0!</v>
      </c>
      <c r="DF20" s="4" t="e">
        <f t="shared" si="136"/>
        <v>#DIV/0!</v>
      </c>
      <c r="DG20" s="4" t="e">
        <f t="shared" si="137"/>
        <v>#DIV/0!</v>
      </c>
      <c r="DI20" s="4"/>
      <c r="DJ20" s="20"/>
    </row>
    <row r="21" spans="1:114" x14ac:dyDescent="0.25">
      <c r="A21" t="s">
        <v>10</v>
      </c>
      <c r="B21" t="s">
        <v>13</v>
      </c>
      <c r="C21" s="41">
        <f>+Exogenous1!C21+Exogenous!C21+'Model Results'!C21+Exogenous2!C21</f>
        <v>2.1251425974915223</v>
      </c>
      <c r="D21" s="41">
        <f>+Exogenous1!D21+Exogenous!D21+'Model Results'!D21+Exogenous2!D21</f>
        <v>2.1386084929357869</v>
      </c>
      <c r="E21" s="41">
        <f>+Exogenous1!E21+Exogenous!E21+'Model Results'!E21+Exogenous2!E21</f>
        <v>2.1521386647594696</v>
      </c>
      <c r="F21" s="41">
        <f>+Exogenous1!F21+Exogenous!F21+'Model Results'!F21+Exogenous2!F21</f>
        <v>2.1657296412979101</v>
      </c>
      <c r="G21" s="41">
        <f>+Exogenous1!G21+Exogenous!G21+'Model Results'!G21+Exogenous2!G21</f>
        <v>2.1793781383963258</v>
      </c>
      <c r="H21" s="41">
        <f>+Exogenous1!H21+Exogenous!H21+'Model Results'!H21+Exogenous2!H21</f>
        <v>2.1930810492821018</v>
      </c>
      <c r="I21" s="41">
        <f>+Exogenous1!I21+Exogenous!I21+'Model Results'!I21+Exogenous2!I21</f>
        <v>26.700878620680037</v>
      </c>
      <c r="J21" s="41">
        <f>+Exogenous1!J21+Exogenous!J21+'Model Results'!J21+Exogenous2!J21</f>
        <v>26.799542045568906</v>
      </c>
      <c r="K21" s="41">
        <f>+Exogenous1!K21+Exogenous!K21+'Model Results'!K21+Exogenous2!K21</f>
        <v>26.904025977984475</v>
      </c>
      <c r="L21" s="41">
        <f>+Exogenous1!L21+Exogenous!L21+'Model Results'!L21+Exogenous2!L21</f>
        <v>27.008608349419418</v>
      </c>
      <c r="M21" s="41">
        <f>+Exogenous1!M21+Exogenous!M21+'Model Results'!M21+Exogenous2!M21</f>
        <v>27.113284020511262</v>
      </c>
      <c r="N21" s="41">
        <f>+Exogenous1!N21+Exogenous!N21+'Model Results'!N21+Exogenous2!N21</f>
        <v>27.218048111622647</v>
      </c>
      <c r="O21" s="41">
        <f t="shared" si="138"/>
        <v>14.558205475829155</v>
      </c>
      <c r="P21" s="41">
        <f>+Exogenous1!P21+Exogenous!P21+'Model Results'!P21+Exogenous2!P21</f>
        <v>27.37492781018101</v>
      </c>
      <c r="Q21" s="41">
        <f>+Exogenous1!Q21+Exogenous!Q21+'Model Results'!Q21+Exogenous2!Q21</f>
        <v>27.479855080392824</v>
      </c>
      <c r="R21" s="41">
        <f>+Exogenous1!R21+Exogenous!R21+'Model Results'!R21+Exogenous2!R21</f>
        <v>27.584857569687657</v>
      </c>
      <c r="S21" s="41">
        <f>+Exogenous1!S21+Exogenous!S21+'Model Results'!S21+Exogenous2!S21</f>
        <v>27.689931319391565</v>
      </c>
      <c r="T21" s="41">
        <f>+Exogenous1!T21+Exogenous!T21+'Model Results'!T21+Exogenous2!T21</f>
        <v>27.795072573983596</v>
      </c>
      <c r="U21" s="41">
        <f>+Exogenous1!U21+Exogenous!U21+'Model Results'!U21+Exogenous2!U21</f>
        <v>27.900277771175698</v>
      </c>
      <c r="V21" s="41">
        <f>+Exogenous1!V21+Exogenous!V21+'Model Results'!V21+Exogenous2!V21</f>
        <v>28.005543532426913</v>
      </c>
      <c r="W21" s="41">
        <f>+Exogenous1!W21+Exogenous!W21+'Model Results'!W21+Exogenous2!W21</f>
        <v>28.111256409260328</v>
      </c>
      <c r="X21" s="41">
        <f>+Exogenous1!X21+Exogenous!X21+'Model Results'!X21+Exogenous2!X21</f>
        <v>28.217023608457183</v>
      </c>
      <c r="Y21" s="41">
        <f>+Exogenous1!Y21+Exogenous!Y21+'Model Results'!Y21+Exogenous2!Y21</f>
        <v>28.322842249937494</v>
      </c>
      <c r="Z21" s="41">
        <f>+Exogenous1!Z21+Exogenous!Z21+'Model Results'!Z21+Exogenous2!Z21</f>
        <v>28.428709603489654</v>
      </c>
      <c r="AA21" s="41">
        <f>+Exogenous1!AA21+Exogenous!AA21+'Model Results'!AA21+Exogenous2!AA21</f>
        <v>28.53462308124686</v>
      </c>
      <c r="AB21" s="41">
        <f t="shared" si="139"/>
        <v>27.953743384135901</v>
      </c>
      <c r="AC21" s="41">
        <f>+Exogenous1!AC21+Exogenous!AC21+'Model Results'!AC21+Exogenous2!AC21</f>
        <v>29.255519171542108</v>
      </c>
      <c r="AD21" s="41">
        <f>+Exogenous1!AD21+Exogenous!AD21+'Model Results'!AD21+Exogenous2!AD21</f>
        <v>30.573937435933491</v>
      </c>
      <c r="AE21" s="41">
        <f>+Exogenous1!AE21+Exogenous!AE21+'Model Results'!AE21+Exogenous2!AE21</f>
        <v>31.897270901337215</v>
      </c>
      <c r="AF21" s="41">
        <f>+Exogenous1!AF21+Exogenous!AF21+'Model Results'!AF21+Exogenous2!AF21</f>
        <v>0</v>
      </c>
      <c r="AG21" s="41">
        <f>+Exogenous1!AG21+Exogenous!AG21+'Model Results'!AG21+Exogenous2!AG21</f>
        <v>0</v>
      </c>
      <c r="AH21" s="41">
        <f>+Exogenous1!AH21+Exogenous!AH21+'Model Results'!AH21+Exogenous2!AH21</f>
        <v>0</v>
      </c>
      <c r="AI21" s="41">
        <f>+Exogenous1!AI21+Exogenous!AI21+'Model Results'!AI21+Exogenous2!AI21</f>
        <v>0</v>
      </c>
      <c r="AJ21" s="41">
        <f>+Exogenous1!AJ21+Exogenous!AJ21+'Model Results'!AJ21+Exogenous2!AJ21</f>
        <v>0</v>
      </c>
      <c r="AK21" s="41">
        <f>+Exogenous1!AK21+Exogenous!AK21+'Model Results'!AK21+Exogenous2!AK21</f>
        <v>0</v>
      </c>
      <c r="AL21" s="4">
        <f>+AK21-Exogenous1!AK21-Exogenous!AK21-'Model Results'!AK21</f>
        <v>0</v>
      </c>
      <c r="AM21" t="s">
        <v>13</v>
      </c>
      <c r="AN21" s="41">
        <f>+Exogenous1!AN21+Exogenous!AN21+'Model Results'!AN21+Exogenous2!AN21</f>
        <v>1.5736726804684538</v>
      </c>
      <c r="AO21" s="41">
        <f>+Exogenous1!AO21+Exogenous!AO21+'Model Results'!AO21+Exogenous2!AO21</f>
        <v>3.5782990119944671</v>
      </c>
      <c r="AP21" s="41">
        <f>+Exogenous1!AP21+Exogenous!AP21+'Model Results'!AP21+Exogenous2!AP21</f>
        <v>3.0797214097065622</v>
      </c>
      <c r="AQ21" s="41">
        <f>+Exogenous1!AQ21+Exogenous!AQ21+'Model Results'!AQ21+Exogenous2!AQ21</f>
        <v>1.6258627462752968</v>
      </c>
      <c r="AR21" s="41">
        <f>+Exogenous1!AR21+Exogenous!AR21+'Model Results'!AR21+Exogenous2!AR21</f>
        <v>1.3904921009221525</v>
      </c>
      <c r="AS21" s="41">
        <f>+Exogenous1!AS21+Exogenous!AS21+'Model Results'!AS21+Exogenous2!AS21</f>
        <v>2.2701559232319002</v>
      </c>
      <c r="AT21" s="41">
        <f>+Exogenous1!AT21+Exogenous!AT21+'Model Results'!AT21+Exogenous2!AT21</f>
        <v>0.97791703691055232</v>
      </c>
      <c r="AU21" s="41">
        <f>+Exogenous1!AU21+Exogenous!AU21+'Model Results'!AU21+Exogenous2!AU21</f>
        <v>1.2354464271947205</v>
      </c>
      <c r="AV21" s="41">
        <f>+Exogenous1!AV21+Exogenous!AV21+'Model Results'!AV21+Exogenous2!AV21</f>
        <v>1.1337021002087884</v>
      </c>
      <c r="AW21" s="41">
        <f>+Exogenous1!AW21+Exogenous!AW21+'Model Results'!AW21+Exogenous2!AW21</f>
        <v>1.2140566513786706</v>
      </c>
      <c r="AX21" s="41">
        <f>+Exogenous1!AX21+Exogenous!AX21+'Model Results'!AX21+Exogenous2!AX21</f>
        <v>1.5542693145069397</v>
      </c>
      <c r="AY21" s="41">
        <f>+Exogenous1!AY21+Exogenous!AY21+'Model Results'!AY21+Exogenous2!AY21</f>
        <v>2.2940073791197406</v>
      </c>
      <c r="AZ21" s="41">
        <f t="shared" si="140"/>
        <v>21.927602781918246</v>
      </c>
      <c r="BA21" s="41">
        <f>+Exogenous1!BA21+Exogenous!BA21+'Model Results'!BA21+Exogenous2!BA21</f>
        <v>1.5998574980759708</v>
      </c>
      <c r="BB21" s="41">
        <f>+Exogenous1!BB21+Exogenous!BB21+'Model Results'!BB21+Exogenous2!BB21</f>
        <v>3.6087721730988305</v>
      </c>
      <c r="BC21" s="41">
        <f>+Exogenous1!BC21+Exogenous!BC21+'Model Results'!BC21+Exogenous2!BC21</f>
        <v>3.1180986466397456</v>
      </c>
      <c r="BD21" s="41">
        <f>+Exogenous1!BD21+Exogenous!BD21+'Model Results'!BD21+Exogenous2!BD21</f>
        <v>1.650169886391071</v>
      </c>
      <c r="BE21" s="41">
        <f>+Exogenous1!BE21+Exogenous!BE21+'Model Results'!BE21+Exogenous2!BE21</f>
        <v>1.4093242654706757</v>
      </c>
      <c r="BF21" s="41">
        <f>+Exogenous1!BF21+Exogenous!BF21+'Model Results'!BF21+Exogenous2!BF21</f>
        <v>2.2917077872812888</v>
      </c>
      <c r="BG21" s="41">
        <f>+Exogenous1!BG21+Exogenous!BG21+'Model Results'!BG21+Exogenous2!BG21</f>
        <v>0.98935521785531844</v>
      </c>
      <c r="BH21" s="41">
        <f>+Exogenous1!BH21+Exogenous!BH21+'Model Results'!BH21+Exogenous2!BH21</f>
        <v>1.2488118442662042</v>
      </c>
      <c r="BI21" s="41">
        <f>+Exogenous1!BI21+Exogenous!BI21+'Model Results'!BI21+Exogenous2!BI21</f>
        <v>1.1475671778817018</v>
      </c>
      <c r="BJ21" s="41">
        <f>+Exogenous1!BJ21+Exogenous!BJ21+'Model Results'!BJ21+Exogenous2!BJ21</f>
        <v>1.2290281242437457</v>
      </c>
      <c r="BK21" s="41">
        <f>+Exogenous1!BK21+Exogenous!BK21+'Model Results'!BK21+Exogenous2!BK21</f>
        <v>1.5721903068562419</v>
      </c>
      <c r="BL21" s="41">
        <f>+Exogenous1!BL21+Exogenous!BL21+'Model Results'!BL21+Exogenous2!BL21</f>
        <v>2.3548978436625001</v>
      </c>
      <c r="BM21" s="41">
        <f t="shared" si="141"/>
        <v>22.219780771723297</v>
      </c>
      <c r="BN21" s="41">
        <f>+Exogenous1!BN21+Exogenous!BN21+'Model Results'!BN21+Exogenous2!BN21</f>
        <v>22.387981748673951</v>
      </c>
      <c r="BO21" s="41">
        <f>+Exogenous1!BO21+Exogenous!BO21+'Model Results'!BO21+Exogenous2!BO21</f>
        <v>22.672741795585587</v>
      </c>
      <c r="BP21" s="41">
        <f>+Exogenous1!BP21+Exogenous!BP21+'Model Results'!BP21+Exogenous2!BP21</f>
        <v>22.967475470656954</v>
      </c>
      <c r="BQ21" s="41">
        <f>+Exogenous1!BQ21+Exogenous!BQ21+'Model Results'!BQ21+Exogenous2!BQ21</f>
        <v>0</v>
      </c>
      <c r="BR21" s="41">
        <f>+Exogenous1!BR21+Exogenous!BR21+'Model Results'!BR21+Exogenous2!BR21</f>
        <v>0</v>
      </c>
      <c r="BS21" s="41">
        <f>+Exogenous1!BS21+Exogenous!BS21+'Model Results'!BS21+Exogenous2!BS21</f>
        <v>0</v>
      </c>
      <c r="BT21" s="41">
        <f>+Exogenous1!BT21+Exogenous!BT21+'Model Results'!BT21+Exogenous2!BT21</f>
        <v>0</v>
      </c>
      <c r="BU21" s="41">
        <f>+Exogenous1!BU21+Exogenous!BU21+'Model Results'!BU21+Exogenous2!BU21</f>
        <v>0</v>
      </c>
      <c r="BV21" s="41">
        <f>+Exogenous1!BV21+Exogenous!BV21+'Model Results'!BV21+Exogenous2!BV21</f>
        <v>0</v>
      </c>
      <c r="BX21" t="str">
        <f t="shared" si="102"/>
        <v>RES GS3</v>
      </c>
      <c r="BY21" s="4">
        <f t="shared" si="103"/>
        <v>740.50215845561945</v>
      </c>
      <c r="BZ21" s="4">
        <f t="shared" si="104"/>
        <v>1673.1903122120013</v>
      </c>
      <c r="CA21" s="4">
        <f t="shared" si="105"/>
        <v>1431.0051021042188</v>
      </c>
      <c r="CB21" s="4">
        <f t="shared" si="106"/>
        <v>750.72285814074473</v>
      </c>
      <c r="CC21" s="4">
        <f t="shared" si="107"/>
        <v>638.02241402005279</v>
      </c>
      <c r="CD21" s="4">
        <f t="shared" si="108"/>
        <v>1035.1445624752575</v>
      </c>
      <c r="CE21" s="4">
        <f t="shared" si="109"/>
        <v>36.624901030528186</v>
      </c>
      <c r="CF21" s="4">
        <f t="shared" si="110"/>
        <v>46.099535025412564</v>
      </c>
      <c r="CG21" s="4">
        <f t="shared" si="111"/>
        <v>42.138752807349178</v>
      </c>
      <c r="CH21" s="4">
        <f t="shared" si="112"/>
        <v>44.950729621904713</v>
      </c>
      <c r="CI21" s="4">
        <f t="shared" si="113"/>
        <v>57.325011360893477</v>
      </c>
      <c r="CJ21" s="4">
        <f t="shared" si="114"/>
        <v>84.282582267174178</v>
      </c>
      <c r="CK21" s="4">
        <f t="shared" si="115"/>
        <v>1506.2023144490183</v>
      </c>
      <c r="CL21" s="4">
        <f t="shared" si="116"/>
        <v>58.44243715159562</v>
      </c>
      <c r="CM21" s="4">
        <f t="shared" si="117"/>
        <v>131.32427964198868</v>
      </c>
      <c r="CN21" s="4">
        <f t="shared" si="118"/>
        <v>113.03660491131735</v>
      </c>
      <c r="CO21" s="4">
        <f t="shared" si="119"/>
        <v>59.594582137350365</v>
      </c>
      <c r="CP21" s="4">
        <f t="shared" si="120"/>
        <v>50.704104539371279</v>
      </c>
      <c r="CQ21" s="4">
        <f t="shared" si="121"/>
        <v>82.139246285529637</v>
      </c>
      <c r="CR21" s="4">
        <f t="shared" si="122"/>
        <v>35.327120743425994</v>
      </c>
      <c r="CS21" s="4">
        <f t="shared" si="123"/>
        <v>44.423907138310057</v>
      </c>
      <c r="CT21" s="4">
        <f t="shared" si="124"/>
        <v>40.669320542289725</v>
      </c>
      <c r="CU21" s="4">
        <f t="shared" si="125"/>
        <v>43.393530684458689</v>
      </c>
      <c r="CV21" s="4">
        <f t="shared" si="126"/>
        <v>55.302907827489072</v>
      </c>
      <c r="CW21" s="4">
        <f t="shared" si="127"/>
        <v>82.527736110527229</v>
      </c>
      <c r="CX21" s="4">
        <f t="shared" si="128"/>
        <v>794.87675286928834</v>
      </c>
      <c r="CY21" s="4">
        <f t="shared" si="129"/>
        <v>765.25668942670973</v>
      </c>
      <c r="CZ21" s="4">
        <f t="shared" si="130"/>
        <v>741.57088347208946</v>
      </c>
      <c r="DA21" s="4">
        <f t="shared" si="131"/>
        <v>720.04515814843899</v>
      </c>
      <c r="DB21" s="4" t="e">
        <f t="shared" si="132"/>
        <v>#DIV/0!</v>
      </c>
      <c r="DC21" s="4" t="e">
        <f t="shared" si="133"/>
        <v>#DIV/0!</v>
      </c>
      <c r="DD21" s="4" t="e">
        <f t="shared" si="134"/>
        <v>#DIV/0!</v>
      </c>
      <c r="DE21" s="4" t="e">
        <f t="shared" si="135"/>
        <v>#DIV/0!</v>
      </c>
      <c r="DF21" s="4" t="e">
        <f t="shared" si="136"/>
        <v>#DIV/0!</v>
      </c>
      <c r="DG21" s="4" t="e">
        <f t="shared" si="137"/>
        <v>#DIV/0!</v>
      </c>
      <c r="DI21" s="4"/>
      <c r="DJ21" s="20"/>
    </row>
    <row r="22" spans="1:114" x14ac:dyDescent="0.25">
      <c r="A22" t="s">
        <v>10</v>
      </c>
      <c r="B22" t="s">
        <v>17</v>
      </c>
      <c r="C22" s="41">
        <f>+Exogenous1!C22+Exogenous!C22+'Model Results'!C22+Exogenous2!C22</f>
        <v>416.64373679447192</v>
      </c>
      <c r="D22" s="41">
        <f>+Exogenous1!D22+Exogenous!D22+'Model Results'!D22+Exogenous2!D22</f>
        <v>418.06252744741028</v>
      </c>
      <c r="E22" s="41">
        <f>+Exogenous1!E22+Exogenous!E22+'Model Results'!E22+Exogenous2!E22</f>
        <v>419.66527363476735</v>
      </c>
      <c r="F22" s="41">
        <f>+Exogenous1!F22+Exogenous!F22+'Model Results'!F22+Exogenous2!F22</f>
        <v>421.36235347971814</v>
      </c>
      <c r="G22" s="41">
        <f>+Exogenous1!G22+Exogenous!G22+'Model Results'!G22+Exogenous2!G22</f>
        <v>422.92541908065374</v>
      </c>
      <c r="H22" s="41">
        <f>+Exogenous1!H22+Exogenous!H22+'Model Results'!H22+Exogenous2!H22</f>
        <v>424.26355385865531</v>
      </c>
      <c r="I22" s="41">
        <f>+Exogenous1!I22+Exogenous!I22+'Model Results'!I22+Exogenous2!I22</f>
        <v>403.32355062321193</v>
      </c>
      <c r="J22" s="41">
        <f>+Exogenous1!J22+Exogenous!J22+'Model Results'!J22+Exogenous2!J22</f>
        <v>404.38613753722768</v>
      </c>
      <c r="K22" s="41">
        <f>+Exogenous1!K22+Exogenous!K22+'Model Results'!K22+Exogenous2!K22</f>
        <v>405.50764913572868</v>
      </c>
      <c r="L22" s="41">
        <f>+Exogenous1!L22+Exogenous!L22+'Model Results'!L22+Exogenous2!L22</f>
        <v>406.63049760657196</v>
      </c>
      <c r="M22" s="41">
        <f>+Exogenous1!M22+Exogenous!M22+'Model Results'!M22+Exogenous2!M22</f>
        <v>407.75459872843749</v>
      </c>
      <c r="N22" s="41">
        <f>+Exogenous1!N22+Exogenous!N22+'Model Results'!N22+Exogenous2!N22</f>
        <v>408.87987513718849</v>
      </c>
      <c r="O22" s="41">
        <f t="shared" si="138"/>
        <v>413.28376442200357</v>
      </c>
      <c r="P22" s="41">
        <f>+Exogenous1!P22+Exogenous!P22+'Model Results'!P22+Exogenous2!P22</f>
        <v>410.18882212002069</v>
      </c>
      <c r="Q22" s="41">
        <f>+Exogenous1!Q22+Exogenous!Q22+'Model Results'!Q22+Exogenous2!Q22</f>
        <v>411.31624097816297</v>
      </c>
      <c r="R22" s="41">
        <f>+Exogenous1!R22+Exogenous!R22+'Model Results'!R22+Exogenous2!R22</f>
        <v>412.44463749841975</v>
      </c>
      <c r="S22" s="41">
        <f>+Exogenous1!S22+Exogenous!S22+'Model Results'!S22+Exogenous2!S22</f>
        <v>413.5739554552689</v>
      </c>
      <c r="T22" s="41">
        <f>+Exogenous1!T22+Exogenous!T22+'Model Results'!T22+Exogenous2!T22</f>
        <v>414.70414268661023</v>
      </c>
      <c r="U22" s="41">
        <f>+Exogenous1!U22+Exogenous!U22+'Model Results'!U22+Exogenous2!U22</f>
        <v>415.8351507153231</v>
      </c>
      <c r="V22" s="41">
        <f>+Exogenous1!V22+Exogenous!V22+'Model Results'!V22+Exogenous2!V22</f>
        <v>416.96693441378585</v>
      </c>
      <c r="W22" s="41">
        <f>+Exogenous1!W22+Exogenous!W22+'Model Results'!W22+Exogenous2!W22</f>
        <v>418.10439672671686</v>
      </c>
      <c r="X22" s="41">
        <f>+Exogenous1!X22+Exogenous!X22+'Model Results'!X22+Exogenous2!X22</f>
        <v>419.2425533435823</v>
      </c>
      <c r="Y22" s="41">
        <f>+Exogenous1!Y22+Exogenous!Y22+'Model Results'!Y22+Exogenous2!Y22</f>
        <v>420.38136752454716</v>
      </c>
      <c r="Z22" s="41">
        <f>+Exogenous1!Z22+Exogenous!Z22+'Model Results'!Z22+Exogenous2!Z22</f>
        <v>421.52080486834404</v>
      </c>
      <c r="AA22" s="41">
        <f>+Exogenous1!AA22+Exogenous!AA22+'Model Results'!AA22+Exogenous2!AA22</f>
        <v>422.660833123011</v>
      </c>
      <c r="AB22" s="41">
        <f t="shared" si="139"/>
        <v>416.41165328781608</v>
      </c>
      <c r="AC22" s="41">
        <f>+Exogenous1!AC22+Exogenous!AC22+'Model Results'!AC22+Exogenous2!AC22</f>
        <v>430.26997343956509</v>
      </c>
      <c r="AD22" s="41">
        <f>+Exogenous1!AD22+Exogenous!AD22+'Model Results'!AD22+Exogenous2!AD22</f>
        <v>444.49741459322769</v>
      </c>
      <c r="AE22" s="41">
        <f>+Exogenous1!AE22+Exogenous!AE22+'Model Results'!AE22+Exogenous2!AE22</f>
        <v>458.7946418524881</v>
      </c>
      <c r="AF22" s="41">
        <f>+Exogenous1!AF22+Exogenous!AF22+'Model Results'!AF22+Exogenous2!AF22</f>
        <v>0</v>
      </c>
      <c r="AG22" s="41">
        <f>+Exogenous1!AG22+Exogenous!AG22+'Model Results'!AG22+Exogenous2!AG22</f>
        <v>0</v>
      </c>
      <c r="AH22" s="41">
        <f>+Exogenous1!AH22+Exogenous!AH22+'Model Results'!AH22+Exogenous2!AH22</f>
        <v>0</v>
      </c>
      <c r="AI22" s="41">
        <f>+Exogenous1!AI22+Exogenous!AI22+'Model Results'!AI22+Exogenous2!AI22</f>
        <v>0</v>
      </c>
      <c r="AJ22" s="41">
        <f>+Exogenous1!AJ22+Exogenous!AJ22+'Model Results'!AJ22+Exogenous2!AJ22</f>
        <v>0</v>
      </c>
      <c r="AK22" s="41">
        <f>+Exogenous1!AK22+Exogenous!AK22+'Model Results'!AK22+Exogenous2!AK22</f>
        <v>0</v>
      </c>
      <c r="AL22" s="4">
        <f>+AK22-Exogenous1!AK22-Exogenous!AK22-'Model Results'!AK22</f>
        <v>0</v>
      </c>
      <c r="AM22" t="s">
        <v>17</v>
      </c>
      <c r="AN22" s="41">
        <f>+Exogenous1!AN22+Exogenous!AN22+'Model Results'!AN22+Exogenous2!AN22</f>
        <v>385.88472477067648</v>
      </c>
      <c r="AO22" s="41">
        <f>+Exogenous1!AO22+Exogenous!AO22+'Model Results'!AO22+Exogenous2!AO22</f>
        <v>387.60812712407096</v>
      </c>
      <c r="AP22" s="41">
        <f>+Exogenous1!AP22+Exogenous!AP22+'Model Results'!AP22+Exogenous2!AP22</f>
        <v>311.16058770657185</v>
      </c>
      <c r="AQ22" s="41">
        <f>+Exogenous1!AQ22+Exogenous!AQ22+'Model Results'!AQ22+Exogenous2!AQ22</f>
        <v>238.408179029526</v>
      </c>
      <c r="AR22" s="41">
        <f>+Exogenous1!AR22+Exogenous!AR22+'Model Results'!AR22+Exogenous2!AR22</f>
        <v>147.37243292936571</v>
      </c>
      <c r="AS22" s="41">
        <f>+Exogenous1!AS22+Exogenous!AS22+'Model Results'!AS22+Exogenous2!AS22</f>
        <v>96.183614560784903</v>
      </c>
      <c r="AT22" s="41">
        <f>+Exogenous1!AT22+Exogenous!AT22+'Model Results'!AT22+Exogenous2!AT22</f>
        <v>58.928894585026612</v>
      </c>
      <c r="AU22" s="41">
        <f>+Exogenous1!AU22+Exogenous!AU22+'Model Results'!AU22+Exogenous2!AU22</f>
        <v>53.208525798405333</v>
      </c>
      <c r="AV22" s="41">
        <f>+Exogenous1!AV22+Exogenous!AV22+'Model Results'!AV22+Exogenous2!AV22</f>
        <v>61.777056135228932</v>
      </c>
      <c r="AW22" s="41">
        <f>+Exogenous1!AW22+Exogenous!AW22+'Model Results'!AW22+Exogenous2!AW22</f>
        <v>77.617866085141429</v>
      </c>
      <c r="AX22" s="41">
        <f>+Exogenous1!AX22+Exogenous!AX22+'Model Results'!AX22+Exogenous2!AX22</f>
        <v>171.0125904931661</v>
      </c>
      <c r="AY22" s="41">
        <f>+Exogenous1!AY22+Exogenous!AY22+'Model Results'!AY22+Exogenous2!AY22</f>
        <v>329.27273338610445</v>
      </c>
      <c r="AZ22" s="41">
        <f t="shared" si="140"/>
        <v>2318.4353326040691</v>
      </c>
      <c r="BA22" s="41">
        <f>+Exogenous1!BA22+Exogenous!BA22+'Model Results'!BA22+Exogenous2!BA22</f>
        <v>395.37831907755117</v>
      </c>
      <c r="BB22" s="41">
        <f>+Exogenous1!BB22+Exogenous!BB22+'Model Results'!BB22+Exogenous2!BB22</f>
        <v>396.90054071773824</v>
      </c>
      <c r="BC22" s="41">
        <f>+Exogenous1!BC22+Exogenous!BC22+'Model Results'!BC22+Exogenous2!BC22</f>
        <v>318.13016156747653</v>
      </c>
      <c r="BD22" s="41">
        <f>+Exogenous1!BD22+Exogenous!BD22+'Model Results'!BD22+Exogenous2!BD22</f>
        <v>243.41249974486024</v>
      </c>
      <c r="BE22" s="41">
        <f>+Exogenous1!BE22+Exogenous!BE22+'Model Results'!BE22+Exogenous2!BE22</f>
        <v>150.052179305821</v>
      </c>
      <c r="BF22" s="41">
        <f>+Exogenous1!BF22+Exogenous!BF22+'Model Results'!BF22+Exogenous2!BF22</f>
        <v>97.678397877646248</v>
      </c>
      <c r="BG22" s="41">
        <f>+Exogenous1!BG22+Exogenous!BG22+'Model Results'!BG22+Exogenous2!BG22</f>
        <v>59.912836258761175</v>
      </c>
      <c r="BH22" s="41">
        <f>+Exogenous1!BH22+Exogenous!BH22+'Model Results'!BH22+Exogenous2!BH22</f>
        <v>54.10235492443401</v>
      </c>
      <c r="BI22" s="41">
        <f>+Exogenous1!BI22+Exogenous!BI22+'Model Results'!BI22+Exogenous2!BI22</f>
        <v>62.86501578164949</v>
      </c>
      <c r="BJ22" s="41">
        <f>+Exogenous1!BJ22+Exogenous!BJ22+'Model Results'!BJ22+Exogenous2!BJ22</f>
        <v>79.020369545578575</v>
      </c>
      <c r="BK22" s="41">
        <f>+Exogenous1!BK22+Exogenous!BK22+'Model Results'!BK22+Exogenous2!BK22</f>
        <v>174.75500115666065</v>
      </c>
      <c r="BL22" s="41">
        <f>+Exogenous1!BL22+Exogenous!BL22+'Model Results'!BL22+Exogenous2!BL22</f>
        <v>336.90199866109754</v>
      </c>
      <c r="BM22" s="41">
        <f t="shared" si="141"/>
        <v>2369.1096746192748</v>
      </c>
      <c r="BN22" s="41">
        <f>+Exogenous1!BN22+Exogenous!BN22+'Model Results'!BN22+Exogenous2!BN22</f>
        <v>2150.4021212330772</v>
      </c>
      <c r="BO22" s="41">
        <f>+Exogenous1!BO22+Exogenous!BO22+'Model Results'!BO22+Exogenous2!BO22</f>
        <v>2195.9506364203216</v>
      </c>
      <c r="BP22" s="41">
        <f>+Exogenous1!BP22+Exogenous!BP22+'Model Results'!BP22+Exogenous2!BP22</f>
        <v>2243.2264387455571</v>
      </c>
      <c r="BQ22" s="41">
        <f>+Exogenous1!BQ22+Exogenous!BQ22+'Model Results'!BQ22+Exogenous2!BQ22</f>
        <v>0</v>
      </c>
      <c r="BR22" s="41">
        <f>+Exogenous1!BR22+Exogenous!BR22+'Model Results'!BR22+Exogenous2!BR22</f>
        <v>0</v>
      </c>
      <c r="BS22" s="41">
        <f>+Exogenous1!BS22+Exogenous!BS22+'Model Results'!BS22+Exogenous2!BS22</f>
        <v>0</v>
      </c>
      <c r="BT22" s="41">
        <f>+Exogenous1!BT22+Exogenous!BT22+'Model Results'!BT22+Exogenous2!BT22</f>
        <v>0</v>
      </c>
      <c r="BU22" s="41">
        <f>+Exogenous1!BU22+Exogenous!BU22+'Model Results'!BU22+Exogenous2!BU22</f>
        <v>0</v>
      </c>
      <c r="BV22" s="41">
        <f>+Exogenous1!BV22+Exogenous!BV22+'Model Results'!BV22+Exogenous2!BV22</f>
        <v>0</v>
      </c>
      <c r="BX22" t="str">
        <f t="shared" si="102"/>
        <v>RES GTS1</v>
      </c>
      <c r="BY22" s="4">
        <f t="shared" si="103"/>
        <v>926.174308390075</v>
      </c>
      <c r="BZ22" s="4">
        <f t="shared" si="104"/>
        <v>927.15347986511358</v>
      </c>
      <c r="CA22" s="4">
        <f t="shared" si="105"/>
        <v>741.44945330257042</v>
      </c>
      <c r="CB22" s="4">
        <f t="shared" si="106"/>
        <v>565.80322627470218</v>
      </c>
      <c r="CC22" s="4">
        <f t="shared" si="107"/>
        <v>348.45962498475677</v>
      </c>
      <c r="CD22" s="4">
        <f t="shared" si="108"/>
        <v>226.70722876381873</v>
      </c>
      <c r="CE22" s="4">
        <f t="shared" si="109"/>
        <v>146.10824112296496</v>
      </c>
      <c r="CF22" s="4">
        <f t="shared" si="110"/>
        <v>131.57851088183497</v>
      </c>
      <c r="CG22" s="4">
        <f t="shared" si="111"/>
        <v>152.34498354567745</v>
      </c>
      <c r="CH22" s="4">
        <f t="shared" si="112"/>
        <v>190.88058210586851</v>
      </c>
      <c r="CI22" s="4">
        <f t="shared" si="113"/>
        <v>419.40076464241088</v>
      </c>
      <c r="CJ22" s="4">
        <f t="shared" si="114"/>
        <v>805.30432874845201</v>
      </c>
      <c r="CK22" s="4">
        <f t="shared" si="115"/>
        <v>5609.7904930925806</v>
      </c>
      <c r="CL22" s="4">
        <f t="shared" si="116"/>
        <v>963.89345042138677</v>
      </c>
      <c r="CM22" s="4">
        <f t="shared" si="117"/>
        <v>964.95227072448597</v>
      </c>
      <c r="CN22" s="4">
        <f t="shared" si="118"/>
        <v>771.32815569385457</v>
      </c>
      <c r="CO22" s="4">
        <f t="shared" si="119"/>
        <v>588.55857950945631</v>
      </c>
      <c r="CP22" s="4">
        <f t="shared" si="120"/>
        <v>361.82946795208323</v>
      </c>
      <c r="CQ22" s="4">
        <f t="shared" si="121"/>
        <v>234.89692420089801</v>
      </c>
      <c r="CR22" s="4">
        <f t="shared" si="122"/>
        <v>143.68725986148681</v>
      </c>
      <c r="CS22" s="4">
        <f t="shared" si="123"/>
        <v>129.39915329279978</v>
      </c>
      <c r="CT22" s="4">
        <f t="shared" si="124"/>
        <v>149.94903375213835</v>
      </c>
      <c r="CU22" s="4">
        <f t="shared" si="125"/>
        <v>187.97305411250028</v>
      </c>
      <c r="CV22" s="4">
        <f t="shared" si="126"/>
        <v>414.58214906199674</v>
      </c>
      <c r="CW22" s="4">
        <f t="shared" si="127"/>
        <v>797.09774897227283</v>
      </c>
      <c r="CX22" s="4">
        <f t="shared" si="128"/>
        <v>5689.3452810788403</v>
      </c>
      <c r="CY22" s="4">
        <f t="shared" si="129"/>
        <v>4997.7973225573423</v>
      </c>
      <c r="CZ22" s="4">
        <f t="shared" si="130"/>
        <v>4940.3001329712997</v>
      </c>
      <c r="DA22" s="4">
        <f t="shared" si="131"/>
        <v>4889.3911003145513</v>
      </c>
      <c r="DB22" s="4" t="e">
        <f t="shared" si="132"/>
        <v>#DIV/0!</v>
      </c>
      <c r="DC22" s="4" t="e">
        <f t="shared" si="133"/>
        <v>#DIV/0!</v>
      </c>
      <c r="DD22" s="4" t="e">
        <f t="shared" si="134"/>
        <v>#DIV/0!</v>
      </c>
      <c r="DE22" s="4" t="e">
        <f t="shared" si="135"/>
        <v>#DIV/0!</v>
      </c>
      <c r="DF22" s="4" t="e">
        <f t="shared" si="136"/>
        <v>#DIV/0!</v>
      </c>
      <c r="DG22" s="4" t="e">
        <f t="shared" si="137"/>
        <v>#DIV/0!</v>
      </c>
      <c r="DI22" s="4"/>
      <c r="DJ22" s="20"/>
    </row>
    <row r="23" spans="1:114" x14ac:dyDescent="0.25">
      <c r="A23" t="s">
        <v>10</v>
      </c>
      <c r="B23" t="s">
        <v>18</v>
      </c>
      <c r="C23" s="41">
        <f>+Exogenous1!C23+Exogenous!C23+'Model Results'!C23+Exogenous2!C23</f>
        <v>255.34604855028624</v>
      </c>
      <c r="D23" s="41">
        <f>+Exogenous1!D23+Exogenous!D23+'Model Results'!D23+Exogenous2!D23</f>
        <v>255.82782183101912</v>
      </c>
      <c r="E23" s="41">
        <f>+Exogenous1!E23+Exogenous!E23+'Model Results'!E23+Exogenous2!E23</f>
        <v>256.35085770072129</v>
      </c>
      <c r="F23" s="41">
        <f>+Exogenous1!F23+Exogenous!F23+'Model Results'!F23+Exogenous2!F23</f>
        <v>256.88520470310738</v>
      </c>
      <c r="G23" s="41">
        <f>+Exogenous1!G23+Exogenous!G23+'Model Results'!G23+Exogenous2!G23</f>
        <v>257.38634004207285</v>
      </c>
      <c r="H23" s="41">
        <f>+Exogenous1!H23+Exogenous!H23+'Model Results'!H23+Exogenous2!H23</f>
        <v>257.84456467570197</v>
      </c>
      <c r="I23" s="41">
        <f>+Exogenous1!I23+Exogenous!I23+'Model Results'!I23+Exogenous2!I23</f>
        <v>265.6001460399745</v>
      </c>
      <c r="J23" s="41">
        <f>+Exogenous1!J23+Exogenous!J23+'Model Results'!J23+Exogenous2!J23</f>
        <v>265.99133934551594</v>
      </c>
      <c r="K23" s="41">
        <f>+Exogenous1!K23+Exogenous!K23+'Model Results'!K23+Exogenous2!K23</f>
        <v>266.40453579260253</v>
      </c>
      <c r="L23" s="41">
        <f>+Exogenous1!L23+Exogenous!L23+'Model Results'!L23+Exogenous2!L23</f>
        <v>266.82232446705302</v>
      </c>
      <c r="M23" s="41">
        <f>+Exogenous1!M23+Exogenous!M23+'Model Results'!M23+Exogenous2!M23</f>
        <v>267.24468989410207</v>
      </c>
      <c r="N23" s="41">
        <f>+Exogenous1!N23+Exogenous!N23+'Model Results'!N23+Exogenous2!N23</f>
        <v>267.67313449891094</v>
      </c>
      <c r="O23" s="41">
        <f t="shared" si="138"/>
        <v>261.61475062842231</v>
      </c>
      <c r="P23" s="41">
        <f>+Exogenous1!P23+Exogenous!P23+'Model Results'!P23+Exogenous2!P23</f>
        <v>268.17993130658539</v>
      </c>
      <c r="Q23" s="41">
        <f>+Exogenous1!Q23+Exogenous!Q23+'Model Results'!Q23+Exogenous2!Q23</f>
        <v>268.60728815937699</v>
      </c>
      <c r="R23" s="41">
        <f>+Exogenous1!R23+Exogenous!R23+'Model Results'!R23+Exogenous2!R23</f>
        <v>269.0364706827441</v>
      </c>
      <c r="S23" s="41">
        <f>+Exogenous1!S23+Exogenous!S23+'Model Results'!S23+Exogenous2!S23</f>
        <v>269.45700205396969</v>
      </c>
      <c r="T23" s="41">
        <f>+Exogenous1!T23+Exogenous!T23+'Model Results'!T23+Exogenous2!T23</f>
        <v>269.871412001083</v>
      </c>
      <c r="U23" s="41">
        <f>+Exogenous1!U23+Exogenous!U23+'Model Results'!U23+Exogenous2!U23</f>
        <v>270.28901499550415</v>
      </c>
      <c r="V23" s="41">
        <f>+Exogenous1!V23+Exogenous!V23+'Model Results'!V23+Exogenous2!V23</f>
        <v>270.70535830518696</v>
      </c>
      <c r="W23" s="41">
        <f>+Exogenous1!W23+Exogenous!W23+'Model Results'!W23+Exogenous2!W23</f>
        <v>271.12636318174719</v>
      </c>
      <c r="X23" s="41">
        <f>+Exogenous1!X23+Exogenous!X23+'Model Results'!X23+Exogenous2!X23</f>
        <v>271.55456846533866</v>
      </c>
      <c r="Y23" s="41">
        <f>+Exogenous1!Y23+Exogenous!Y23+'Model Results'!Y23+Exogenous2!Y23</f>
        <v>271.9864970151059</v>
      </c>
      <c r="Z23" s="41">
        <f>+Exogenous1!Z23+Exogenous!Z23+'Model Results'!Z23+Exogenous2!Z23</f>
        <v>272.42219735518461</v>
      </c>
      <c r="AA23" s="41">
        <f>+Exogenous1!AA23+Exogenous!AA23+'Model Results'!AA23+Exogenous2!AA23</f>
        <v>272.86323025301959</v>
      </c>
      <c r="AB23" s="41">
        <f t="shared" si="139"/>
        <v>270.50827781457048</v>
      </c>
      <c r="AC23" s="41">
        <f>+Exogenous1!AC23+Exogenous!AC23+'Model Results'!AC23+Exogenous2!AC23</f>
        <v>275.75699423965716</v>
      </c>
      <c r="AD23" s="41">
        <f>+Exogenous1!AD23+Exogenous!AD23+'Model Results'!AD23+Exogenous2!AD23</f>
        <v>281.1584711149456</v>
      </c>
      <c r="AE23" s="41">
        <f>+Exogenous1!AE23+Exogenous!AE23+'Model Results'!AE23+Exogenous2!AE23</f>
        <v>286.5992396714301</v>
      </c>
      <c r="AF23" s="41">
        <f>+Exogenous1!AF23+Exogenous!AF23+'Model Results'!AF23+Exogenous2!AF23</f>
        <v>0</v>
      </c>
      <c r="AG23" s="41">
        <f>+Exogenous1!AG23+Exogenous!AG23+'Model Results'!AG23+Exogenous2!AG23</f>
        <v>0</v>
      </c>
      <c r="AH23" s="41">
        <f>+Exogenous1!AH23+Exogenous!AH23+'Model Results'!AH23+Exogenous2!AH23</f>
        <v>0</v>
      </c>
      <c r="AI23" s="41">
        <f>+Exogenous1!AI23+Exogenous!AI23+'Model Results'!AI23+Exogenous2!AI23</f>
        <v>0</v>
      </c>
      <c r="AJ23" s="41">
        <f>+Exogenous1!AJ23+Exogenous!AJ23+'Model Results'!AJ23+Exogenous2!AJ23</f>
        <v>0</v>
      </c>
      <c r="AK23" s="41">
        <f>+Exogenous1!AK23+Exogenous!AK23+'Model Results'!AK23+Exogenous2!AK23</f>
        <v>0</v>
      </c>
      <c r="AL23" s="4">
        <f>+AK23-Exogenous1!AK23-Exogenous!AK23-'Model Results'!AK23</f>
        <v>0</v>
      </c>
      <c r="AM23" t="s">
        <v>18</v>
      </c>
      <c r="AN23" s="41">
        <f>+Exogenous1!AN23+Exogenous!AN23+'Model Results'!AN23+Exogenous2!AN23</f>
        <v>812.73872006192096</v>
      </c>
      <c r="AO23" s="41">
        <f>+Exogenous1!AO23+Exogenous!AO23+'Model Results'!AO23+Exogenous2!AO23</f>
        <v>786.38480468370028</v>
      </c>
      <c r="AP23" s="41">
        <f>+Exogenous1!AP23+Exogenous!AP23+'Model Results'!AP23+Exogenous2!AP23</f>
        <v>715.7261619166112</v>
      </c>
      <c r="AQ23" s="41">
        <f>+Exogenous1!AQ23+Exogenous!AQ23+'Model Results'!AQ23+Exogenous2!AQ23</f>
        <v>584.98700225377183</v>
      </c>
      <c r="AR23" s="41">
        <f>+Exogenous1!AR23+Exogenous!AR23+'Model Results'!AR23+Exogenous2!AR23</f>
        <v>450.58188483134541</v>
      </c>
      <c r="AS23" s="41">
        <f>+Exogenous1!AS23+Exogenous!AS23+'Model Results'!AS23+Exogenous2!AS23</f>
        <v>368.37655141868828</v>
      </c>
      <c r="AT23" s="41">
        <f>+Exogenous1!AT23+Exogenous!AT23+'Model Results'!AT23+Exogenous2!AT23</f>
        <v>277.54412485962291</v>
      </c>
      <c r="AU23" s="41">
        <f>+Exogenous1!AU23+Exogenous!AU23+'Model Results'!AU23+Exogenous2!AU23</f>
        <v>260.0327683235775</v>
      </c>
      <c r="AV23" s="41">
        <f>+Exogenous1!AV23+Exogenous!AV23+'Model Results'!AV23+Exogenous2!AV23</f>
        <v>289.35344037329099</v>
      </c>
      <c r="AW23" s="41">
        <f>+Exogenous1!AW23+Exogenous!AW23+'Model Results'!AW23+Exogenous2!AW23</f>
        <v>342.67701488699396</v>
      </c>
      <c r="AX23" s="41">
        <f>+Exogenous1!AX23+Exogenous!AX23+'Model Results'!AX23+Exogenous2!AX23</f>
        <v>494.97592874599468</v>
      </c>
      <c r="AY23" s="41">
        <f>+Exogenous1!AY23+Exogenous!AY23+'Model Results'!AY23+Exogenous2!AY23</f>
        <v>727.794196778951</v>
      </c>
      <c r="AZ23" s="41">
        <f t="shared" si="140"/>
        <v>6111.1725991344692</v>
      </c>
      <c r="BA23" s="41">
        <f>+Exogenous1!BA23+Exogenous!BA23+'Model Results'!BA23+Exogenous2!BA23</f>
        <v>822.7375499924209</v>
      </c>
      <c r="BB23" s="41">
        <f>+Exogenous1!BB23+Exogenous!BB23+'Model Results'!BB23+Exogenous2!BB23</f>
        <v>795.80268439386191</v>
      </c>
      <c r="BC23" s="41">
        <f>+Exogenous1!BC23+Exogenous!BC23+'Model Results'!BC23+Exogenous2!BC23</f>
        <v>724.14982856292897</v>
      </c>
      <c r="BD23" s="41">
        <f>+Exogenous1!BD23+Exogenous!BD23+'Model Results'!BD23+Exogenous2!BD23</f>
        <v>591.69057626397398</v>
      </c>
      <c r="BE23" s="41">
        <f>+Exogenous1!BE23+Exogenous!BE23+'Model Results'!BE23+Exogenous2!BE23</f>
        <v>455.64588838247585</v>
      </c>
      <c r="BF23" s="41">
        <f>+Exogenous1!BF23+Exogenous!BF23+'Model Results'!BF23+Exogenous2!BF23</f>
        <v>372.13935224266334</v>
      </c>
      <c r="BG23" s="41">
        <f>+Exogenous1!BG23+Exogenous!BG23+'Model Results'!BG23+Exogenous2!BG23</f>
        <v>280.17277941934748</v>
      </c>
      <c r="BH23" s="41">
        <f>+Exogenous1!BH23+Exogenous!BH23+'Model Results'!BH23+Exogenous2!BH23</f>
        <v>262.57463040125134</v>
      </c>
      <c r="BI23" s="41">
        <f>+Exogenous1!BI23+Exogenous!BI23+'Model Results'!BI23+Exogenous2!BI23</f>
        <v>292.29884999228523</v>
      </c>
      <c r="BJ23" s="41">
        <f>+Exogenous1!BJ23+Exogenous!BJ23+'Model Results'!BJ23+Exogenous2!BJ23</f>
        <v>346.36655331541243</v>
      </c>
      <c r="BK23" s="41">
        <f>+Exogenous1!BK23+Exogenous!BK23+'Model Results'!BK23+Exogenous2!BK23</f>
        <v>501.07967804177275</v>
      </c>
      <c r="BL23" s="41">
        <f>+Exogenous1!BL23+Exogenous!BL23+'Model Results'!BL23+Exogenous2!BL23</f>
        <v>737.07365444428342</v>
      </c>
      <c r="BM23" s="41">
        <f t="shared" si="141"/>
        <v>6181.7320254526776</v>
      </c>
      <c r="BN23" s="41">
        <f>+Exogenous1!BN23+Exogenous!BN23+'Model Results'!BN23+Exogenous2!BN23</f>
        <v>6050.6907570589965</v>
      </c>
      <c r="BO23" s="41">
        <f>+Exogenous1!BO23+Exogenous!BO23+'Model Results'!BO23+Exogenous2!BO23</f>
        <v>6119.5229084164712</v>
      </c>
      <c r="BP23" s="41">
        <f>+Exogenous1!BP23+Exogenous!BP23+'Model Results'!BP23+Exogenous2!BP23</f>
        <v>6191.3732027844144</v>
      </c>
      <c r="BQ23" s="41">
        <f>+Exogenous1!BQ23+Exogenous!BQ23+'Model Results'!BQ23+Exogenous2!BQ23</f>
        <v>0</v>
      </c>
      <c r="BR23" s="41">
        <f>+Exogenous1!BR23+Exogenous!BR23+'Model Results'!BR23+Exogenous2!BR23</f>
        <v>0</v>
      </c>
      <c r="BS23" s="41">
        <f>+Exogenous1!BS23+Exogenous!BS23+'Model Results'!BS23+Exogenous2!BS23</f>
        <v>0</v>
      </c>
      <c r="BT23" s="41">
        <f>+Exogenous1!BT23+Exogenous!BT23+'Model Results'!BT23+Exogenous2!BT23</f>
        <v>0</v>
      </c>
      <c r="BU23" s="41">
        <f>+Exogenous1!BU23+Exogenous!BU23+'Model Results'!BU23+Exogenous2!BU23</f>
        <v>0</v>
      </c>
      <c r="BV23" s="41">
        <f>+Exogenous1!BV23+Exogenous!BV23+'Model Results'!BV23+Exogenous2!BV23</f>
        <v>0</v>
      </c>
      <c r="BX23" t="str">
        <f t="shared" si="102"/>
        <v>RES GTS2</v>
      </c>
      <c r="BY23" s="4">
        <f t="shared" si="103"/>
        <v>3182.8913142623596</v>
      </c>
      <c r="BZ23" s="4">
        <f t="shared" si="104"/>
        <v>3073.8830478067694</v>
      </c>
      <c r="CA23" s="4">
        <f t="shared" si="105"/>
        <v>2791.9788072337601</v>
      </c>
      <c r="CB23" s="4">
        <f t="shared" si="106"/>
        <v>2277.2311972184812</v>
      </c>
      <c r="CC23" s="4">
        <f t="shared" si="107"/>
        <v>1750.6052759353604</v>
      </c>
      <c r="CD23" s="4">
        <f t="shared" si="108"/>
        <v>1428.6768149718625</v>
      </c>
      <c r="CE23" s="4">
        <f t="shared" si="109"/>
        <v>1044.9697750461733</v>
      </c>
      <c r="CF23" s="4">
        <f t="shared" si="110"/>
        <v>977.59862769742892</v>
      </c>
      <c r="CG23" s="4">
        <f t="shared" si="111"/>
        <v>1086.1430700209787</v>
      </c>
      <c r="CH23" s="4">
        <f t="shared" si="112"/>
        <v>1284.2891447387394</v>
      </c>
      <c r="CI23" s="4">
        <f t="shared" si="113"/>
        <v>1852.1450470807597</v>
      </c>
      <c r="CJ23" s="4">
        <f t="shared" si="114"/>
        <v>2718.9661679772053</v>
      </c>
      <c r="CK23" s="4">
        <f t="shared" si="115"/>
        <v>23359.434376138499</v>
      </c>
      <c r="CL23" s="4">
        <f t="shared" si="116"/>
        <v>3067.8565170182733</v>
      </c>
      <c r="CM23" s="4">
        <f t="shared" si="117"/>
        <v>2962.6995225895575</v>
      </c>
      <c r="CN23" s="4">
        <f t="shared" si="118"/>
        <v>2691.6418682018329</v>
      </c>
      <c r="CO23" s="4">
        <f t="shared" si="119"/>
        <v>2195.8626858969656</v>
      </c>
      <c r="CP23" s="4">
        <f t="shared" si="120"/>
        <v>1688.3814591693297</v>
      </c>
      <c r="CQ23" s="4">
        <f t="shared" si="121"/>
        <v>1376.8201132733911</v>
      </c>
      <c r="CR23" s="4">
        <f t="shared" si="122"/>
        <v>1034.9731574337259</v>
      </c>
      <c r="CS23" s="4">
        <f t="shared" si="123"/>
        <v>968.45849780102992</v>
      </c>
      <c r="CT23" s="4">
        <f t="shared" si="124"/>
        <v>1076.3908397644739</v>
      </c>
      <c r="CU23" s="4">
        <f t="shared" si="125"/>
        <v>1273.4696652833304</v>
      </c>
      <c r="CV23" s="4">
        <f t="shared" si="126"/>
        <v>1839.3496671949388</v>
      </c>
      <c r="CW23" s="4">
        <f t="shared" si="127"/>
        <v>2701.2567935988022</v>
      </c>
      <c r="CX23" s="4">
        <f t="shared" si="128"/>
        <v>22852.284134869122</v>
      </c>
      <c r="CY23" s="4">
        <f t="shared" si="129"/>
        <v>21942.111654293753</v>
      </c>
      <c r="CZ23" s="4">
        <f t="shared" si="130"/>
        <v>21765.386915604035</v>
      </c>
      <c r="DA23" s="4">
        <f t="shared" si="131"/>
        <v>21602.894724642239</v>
      </c>
      <c r="DB23" s="4" t="e">
        <f t="shared" si="132"/>
        <v>#DIV/0!</v>
      </c>
      <c r="DC23" s="4" t="e">
        <f t="shared" si="133"/>
        <v>#DIV/0!</v>
      </c>
      <c r="DD23" s="4" t="e">
        <f t="shared" si="134"/>
        <v>#DIV/0!</v>
      </c>
      <c r="DE23" s="4" t="e">
        <f t="shared" si="135"/>
        <v>#DIV/0!</v>
      </c>
      <c r="DF23" s="4" t="e">
        <f t="shared" si="136"/>
        <v>#DIV/0!</v>
      </c>
      <c r="DG23" s="4" t="e">
        <f t="shared" si="137"/>
        <v>#DIV/0!</v>
      </c>
      <c r="DI23" s="4"/>
      <c r="DJ23" s="20"/>
    </row>
    <row r="24" spans="1:114" x14ac:dyDescent="0.25">
      <c r="A24" t="s">
        <v>10</v>
      </c>
      <c r="B24" t="s">
        <v>19</v>
      </c>
      <c r="C24" s="41">
        <f>+Exogenous1!C24+Exogenous!C24+'Model Results'!C24+Exogenous2!C24</f>
        <v>51.422639085400576</v>
      </c>
      <c r="D24" s="41">
        <f>+Exogenous1!D24+Exogenous!D24+'Model Results'!D24+Exogenous2!D24</f>
        <v>51.481884929188226</v>
      </c>
      <c r="E24" s="41">
        <f>+Exogenous1!E24+Exogenous!E24+'Model Results'!E24+Exogenous2!E24</f>
        <v>51.541466191422927</v>
      </c>
      <c r="F24" s="41">
        <f>+Exogenous1!F24+Exogenous!F24+'Model Results'!F24+Exogenous2!F24</f>
        <v>51.602888456715831</v>
      </c>
      <c r="G24" s="41">
        <f>+Exogenous1!G24+Exogenous!G24+'Model Results'!G24+Exogenous2!G24</f>
        <v>51.664802931726548</v>
      </c>
      <c r="H24" s="41">
        <f>+Exogenous1!H24+Exogenous!H24+'Model Results'!H24+Exogenous2!H24</f>
        <v>51.727179562127091</v>
      </c>
      <c r="I24" s="41">
        <f>+Exogenous1!I24+Exogenous!I24+'Model Results'!I24+Exogenous2!I24</f>
        <v>48.903030339790249</v>
      </c>
      <c r="J24" s="41">
        <f>+Exogenous1!J24+Exogenous!J24+'Model Results'!J24+Exogenous2!J24</f>
        <v>48.956195395946892</v>
      </c>
      <c r="K24" s="41">
        <f>+Exogenous1!K24+Exogenous!K24+'Model Results'!K24+Exogenous2!K24</f>
        <v>49.009883200416219</v>
      </c>
      <c r="L24" s="41">
        <f>+Exogenous1!L24+Exogenous!L24+'Model Results'!L24+Exogenous2!L24</f>
        <v>49.063899525326818</v>
      </c>
      <c r="M24" s="41">
        <f>+Exogenous1!M24+Exogenous!M24+'Model Results'!M24+Exogenous2!M24</f>
        <v>49.118224345663393</v>
      </c>
      <c r="N24" s="41">
        <f>+Exogenous1!N24+Exogenous!N24+'Model Results'!N24+Exogenous2!N24</f>
        <v>49.17283885614308</v>
      </c>
      <c r="O24" s="41">
        <f t="shared" si="138"/>
        <v>50.305411068322321</v>
      </c>
      <c r="P24" s="41">
        <f>+Exogenous1!P24+Exogenous!P24+'Model Results'!P24+Exogenous2!P24</f>
        <v>49.247924860952359</v>
      </c>
      <c r="Q24" s="41">
        <f>+Exogenous1!Q24+Exogenous!Q24+'Model Results'!Q24+Exogenous2!Q24</f>
        <v>49.303066848481343</v>
      </c>
      <c r="R24" s="41">
        <f>+Exogenous1!R24+Exogenous!R24+'Model Results'!R24+Exogenous2!R24</f>
        <v>49.358448709274327</v>
      </c>
      <c r="S24" s="41">
        <f>+Exogenous1!S24+Exogenous!S24+'Model Results'!S24+Exogenous2!S24</f>
        <v>49.414055818956065</v>
      </c>
      <c r="T24" s="41">
        <f>+Exogenous1!T24+Exogenous!T24+'Model Results'!T24+Exogenous2!T24</f>
        <v>49.469874444383876</v>
      </c>
      <c r="U24" s="41">
        <f>+Exogenous1!U24+Exogenous!U24+'Model Results'!U24+Exogenous2!U24</f>
        <v>49.525891689404723</v>
      </c>
      <c r="V24" s="41">
        <f>+Exogenous1!V24+Exogenous!V24+'Model Results'!V24+Exogenous2!V24</f>
        <v>49.582095443904947</v>
      </c>
      <c r="W24" s="41">
        <f>+Exogenous1!W24+Exogenous!W24+'Model Results'!W24+Exogenous2!W24</f>
        <v>49.638620830128417</v>
      </c>
      <c r="X24" s="41">
        <f>+Exogenous1!X24+Exogenous!X24+'Model Results'!X24+Exogenous2!X24</f>
        <v>49.695310675203075</v>
      </c>
      <c r="Y24" s="41">
        <f>+Exogenous1!Y24+Exogenous!Y24+'Model Results'!Y24+Exogenous2!Y24</f>
        <v>49.752154951445952</v>
      </c>
      <c r="Z24" s="41">
        <f>+Exogenous1!Z24+Exogenous!Z24+'Model Results'!Z24+Exogenous2!Z24</f>
        <v>49.809144242535474</v>
      </c>
      <c r="AA24" s="41">
        <f>+Exogenous1!AA24+Exogenous!AA24+'Model Results'!AA24+Exogenous2!AA24</f>
        <v>49.86626970626898</v>
      </c>
      <c r="AB24" s="41">
        <f t="shared" si="139"/>
        <v>49.555238185078302</v>
      </c>
      <c r="AC24" s="41">
        <f>+Exogenous1!AC24+Exogenous!AC24+'Model Results'!AC24+Exogenous2!AC24</f>
        <v>50.256921515779396</v>
      </c>
      <c r="AD24" s="41">
        <f>+Exogenous1!AD24+Exogenous!AD24+'Model Results'!AD24+Exogenous2!AD24</f>
        <v>50.979968361411949</v>
      </c>
      <c r="AE24" s="41">
        <f>+Exogenous1!AE24+Exogenous!AE24+'Model Results'!AE24+Exogenous2!AE24</f>
        <v>51.70963416247146</v>
      </c>
      <c r="AF24" s="41">
        <f>+Exogenous1!AF24+Exogenous!AF24+'Model Results'!AF24+Exogenous2!AF24</f>
        <v>0</v>
      </c>
      <c r="AG24" s="41">
        <f>+Exogenous1!AG24+Exogenous!AG24+'Model Results'!AG24+Exogenous2!AG24</f>
        <v>0</v>
      </c>
      <c r="AH24" s="41">
        <f>+Exogenous1!AH24+Exogenous!AH24+'Model Results'!AH24+Exogenous2!AH24</f>
        <v>0</v>
      </c>
      <c r="AI24" s="41">
        <f>+Exogenous1!AI24+Exogenous!AI24+'Model Results'!AI24+Exogenous2!AI24</f>
        <v>0</v>
      </c>
      <c r="AJ24" s="41">
        <f>+Exogenous1!AJ24+Exogenous!AJ24+'Model Results'!AJ24+Exogenous2!AJ24</f>
        <v>0</v>
      </c>
      <c r="AK24" s="41">
        <f>+Exogenous1!AK24+Exogenous!AK24+'Model Results'!AK24+Exogenous2!AK24</f>
        <v>0</v>
      </c>
      <c r="AL24" s="4">
        <f>+AK24-Exogenous1!AK24-Exogenous!AK24-'Model Results'!AK24</f>
        <v>0</v>
      </c>
      <c r="AM24" t="s">
        <v>19</v>
      </c>
      <c r="AN24" s="41">
        <f>+Exogenous1!AN24+Exogenous!AN24+'Model Results'!AN24+Exogenous2!AN24</f>
        <v>347.89027665206191</v>
      </c>
      <c r="AO24" s="41">
        <f>+Exogenous1!AO24+Exogenous!AO24+'Model Results'!AO24+Exogenous2!AO24</f>
        <v>385.42398844895405</v>
      </c>
      <c r="AP24" s="41">
        <f>+Exogenous1!AP24+Exogenous!AP24+'Model Results'!AP24+Exogenous2!AP24</f>
        <v>349.88099095439878</v>
      </c>
      <c r="AQ24" s="41">
        <f>+Exogenous1!AQ24+Exogenous!AQ24+'Model Results'!AQ24+Exogenous2!AQ24</f>
        <v>313.20037620138811</v>
      </c>
      <c r="AR24" s="41">
        <f>+Exogenous1!AR24+Exogenous!AR24+'Model Results'!AR24+Exogenous2!AR24</f>
        <v>256.2072626208917</v>
      </c>
      <c r="AS24" s="41">
        <f>+Exogenous1!AS24+Exogenous!AS24+'Model Results'!AS24+Exogenous2!AS24</f>
        <v>231.85080489237441</v>
      </c>
      <c r="AT24" s="41">
        <f>+Exogenous1!AT24+Exogenous!AT24+'Model Results'!AT24+Exogenous2!AT24</f>
        <v>205.24555760074921</v>
      </c>
      <c r="AU24" s="41">
        <f>+Exogenous1!AU24+Exogenous!AU24+'Model Results'!AU24+Exogenous2!AU24</f>
        <v>183.49761770842341</v>
      </c>
      <c r="AV24" s="41">
        <f>+Exogenous1!AV24+Exogenous!AV24+'Model Results'!AV24+Exogenous2!AV24</f>
        <v>205.88741314606256</v>
      </c>
      <c r="AW24" s="41">
        <f>+Exogenous1!AW24+Exogenous!AW24+'Model Results'!AW24+Exogenous2!AW24</f>
        <v>235.98164836333328</v>
      </c>
      <c r="AX24" s="41">
        <f>+Exogenous1!AX24+Exogenous!AX24+'Model Results'!AX24+Exogenous2!AX24</f>
        <v>274.1081647110301</v>
      </c>
      <c r="AY24" s="41">
        <f>+Exogenous1!AY24+Exogenous!AY24+'Model Results'!AY24+Exogenous2!AY24</f>
        <v>341.46069810041405</v>
      </c>
      <c r="AZ24" s="41">
        <f t="shared" si="140"/>
        <v>3330.6347994000812</v>
      </c>
      <c r="BA24" s="41">
        <f>+Exogenous1!BA24+Exogenous!BA24+'Model Results'!BA24+Exogenous2!BA24</f>
        <v>350.51880446589792</v>
      </c>
      <c r="BB24" s="41">
        <f>+Exogenous1!BB24+Exogenous!BB24+'Model Results'!BB24+Exogenous2!BB24</f>
        <v>388.74107495856543</v>
      </c>
      <c r="BC24" s="41">
        <f>+Exogenous1!BC24+Exogenous!BC24+'Model Results'!BC24+Exogenous2!BC24</f>
        <v>353.07322256604135</v>
      </c>
      <c r="BD24" s="41">
        <f>+Exogenous1!BD24+Exogenous!BD24+'Model Results'!BD24+Exogenous2!BD24</f>
        <v>315.93877751467733</v>
      </c>
      <c r="BE24" s="41">
        <f>+Exogenous1!BE24+Exogenous!BE24+'Model Results'!BE24+Exogenous2!BE24</f>
        <v>258.42330137162844</v>
      </c>
      <c r="BF24" s="41">
        <f>+Exogenous1!BF24+Exogenous!BF24+'Model Results'!BF24+Exogenous2!BF24</f>
        <v>233.89390285486672</v>
      </c>
      <c r="BG24" s="41">
        <f>+Exogenous1!BG24+Exogenous!BG24+'Model Results'!BG24+Exogenous2!BG24</f>
        <v>207.29334219880988</v>
      </c>
      <c r="BH24" s="41">
        <f>+Exogenous1!BH24+Exogenous!BH24+'Model Results'!BH24+Exogenous2!BH24</f>
        <v>185.25981508086321</v>
      </c>
      <c r="BI24" s="41">
        <f>+Exogenous1!BI24+Exogenous!BI24+'Model Results'!BI24+Exogenous2!BI24</f>
        <v>207.85374256817877</v>
      </c>
      <c r="BJ24" s="41">
        <f>+Exogenous1!BJ24+Exogenous!BJ24+'Model Results'!BJ24+Exogenous2!BJ24</f>
        <v>238.19549972396607</v>
      </c>
      <c r="BK24" s="41">
        <f>+Exogenous1!BK24+Exogenous!BK24+'Model Results'!BK24+Exogenous2!BK24</f>
        <v>276.60667055414928</v>
      </c>
      <c r="BL24" s="41">
        <f>+Exogenous1!BL24+Exogenous!BL24+'Model Results'!BL24+Exogenous2!BL24</f>
        <v>344.38037350782236</v>
      </c>
      <c r="BM24" s="41">
        <f t="shared" si="141"/>
        <v>3360.1785273654664</v>
      </c>
      <c r="BN24" s="41">
        <f>+Exogenous1!BN24+Exogenous!BN24+'Model Results'!BN24+Exogenous2!BN24</f>
        <v>3430.6590448512461</v>
      </c>
      <c r="BO24" s="41">
        <f>+Exogenous1!BO24+Exogenous!BO24+'Model Results'!BO24+Exogenous2!BO24</f>
        <v>3458.7155824151328</v>
      </c>
      <c r="BP24" s="41">
        <f>+Exogenous1!BP24+Exogenous!BP24+'Model Results'!BP24+Exogenous2!BP24</f>
        <v>3487.7715481400637</v>
      </c>
      <c r="BQ24" s="41">
        <f>+Exogenous1!BQ24+Exogenous!BQ24+'Model Results'!BQ24+Exogenous2!BQ24</f>
        <v>0</v>
      </c>
      <c r="BR24" s="41">
        <f>+Exogenous1!BR24+Exogenous!BR24+'Model Results'!BR24+Exogenous2!BR24</f>
        <v>0</v>
      </c>
      <c r="BS24" s="41">
        <f>+Exogenous1!BS24+Exogenous!BS24+'Model Results'!BS24+Exogenous2!BS24</f>
        <v>0</v>
      </c>
      <c r="BT24" s="41">
        <f>+Exogenous1!BT24+Exogenous!BT24+'Model Results'!BT24+Exogenous2!BT24</f>
        <v>0</v>
      </c>
      <c r="BU24" s="41">
        <f>+Exogenous1!BU24+Exogenous!BU24+'Model Results'!BU24+Exogenous2!BU24</f>
        <v>0</v>
      </c>
      <c r="BV24" s="41">
        <f>+Exogenous1!BV24+Exogenous!BV24+'Model Results'!BV24+Exogenous2!BV24</f>
        <v>0</v>
      </c>
      <c r="BX24" t="str">
        <f t="shared" si="102"/>
        <v>RES GTS3</v>
      </c>
      <c r="BY24" s="4">
        <f t="shared" si="103"/>
        <v>6765.3135435989634</v>
      </c>
      <c r="BZ24" s="4">
        <f t="shared" si="104"/>
        <v>7486.5943424389579</v>
      </c>
      <c r="CA24" s="4">
        <f t="shared" si="105"/>
        <v>6788.3398903507114</v>
      </c>
      <c r="CB24" s="4">
        <f t="shared" si="106"/>
        <v>6069.4349787047004</v>
      </c>
      <c r="CC24" s="4">
        <f t="shared" si="107"/>
        <v>4959.0291278079922</v>
      </c>
      <c r="CD24" s="4">
        <f t="shared" si="108"/>
        <v>4482.1853202707343</v>
      </c>
      <c r="CE24" s="4">
        <f t="shared" si="109"/>
        <v>4196.9905785930387</v>
      </c>
      <c r="CF24" s="4">
        <f t="shared" si="110"/>
        <v>3748.2001251186948</v>
      </c>
      <c r="CG24" s="4">
        <f t="shared" si="111"/>
        <v>4200.9366213775029</v>
      </c>
      <c r="CH24" s="4">
        <f t="shared" si="112"/>
        <v>4809.6798388705201</v>
      </c>
      <c r="CI24" s="4">
        <f t="shared" si="113"/>
        <v>5580.5796802023624</v>
      </c>
      <c r="CJ24" s="4">
        <f t="shared" si="114"/>
        <v>6944.0916173127544</v>
      </c>
      <c r="CK24" s="4">
        <f t="shared" si="115"/>
        <v>66208.281150442795</v>
      </c>
      <c r="CL24" s="4">
        <f t="shared" si="116"/>
        <v>7117.4329772383335</v>
      </c>
      <c r="CM24" s="4">
        <f t="shared" si="117"/>
        <v>7884.7240102375017</v>
      </c>
      <c r="CN24" s="4">
        <f t="shared" si="118"/>
        <v>7153.247960560393</v>
      </c>
      <c r="CO24" s="4">
        <f t="shared" si="119"/>
        <v>6393.7026070520988</v>
      </c>
      <c r="CP24" s="4">
        <f t="shared" si="120"/>
        <v>5223.8519760578492</v>
      </c>
      <c r="CQ24" s="4">
        <f t="shared" si="121"/>
        <v>4722.6590956040191</v>
      </c>
      <c r="CR24" s="4">
        <f t="shared" si="122"/>
        <v>4180.8104385852885</v>
      </c>
      <c r="CS24" s="4">
        <f t="shared" si="123"/>
        <v>3732.1708778906846</v>
      </c>
      <c r="CT24" s="4">
        <f t="shared" si="124"/>
        <v>4182.5624942092072</v>
      </c>
      <c r="CU24" s="4">
        <f t="shared" si="125"/>
        <v>4787.6418610696455</v>
      </c>
      <c r="CV24" s="4">
        <f t="shared" si="126"/>
        <v>5553.3311154126541</v>
      </c>
      <c r="CW24" s="4">
        <f t="shared" si="127"/>
        <v>6906.0785083053506</v>
      </c>
      <c r="CX24" s="4">
        <f t="shared" si="128"/>
        <v>67806.727410246982</v>
      </c>
      <c r="CY24" s="4">
        <f t="shared" si="129"/>
        <v>68262.419212726862</v>
      </c>
      <c r="CZ24" s="4">
        <f t="shared" si="130"/>
        <v>67844.600410405968</v>
      </c>
      <c r="DA24" s="4">
        <f t="shared" si="131"/>
        <v>67449.163093699332</v>
      </c>
      <c r="DB24" s="4" t="e">
        <f t="shared" si="132"/>
        <v>#DIV/0!</v>
      </c>
      <c r="DC24" s="4" t="e">
        <f t="shared" si="133"/>
        <v>#DIV/0!</v>
      </c>
      <c r="DD24" s="4" t="e">
        <f t="shared" si="134"/>
        <v>#DIV/0!</v>
      </c>
      <c r="DE24" s="4" t="e">
        <f t="shared" si="135"/>
        <v>#DIV/0!</v>
      </c>
      <c r="DF24" s="4" t="e">
        <f t="shared" si="136"/>
        <v>#DIV/0!</v>
      </c>
      <c r="DG24" s="4" t="e">
        <f t="shared" si="137"/>
        <v>#DIV/0!</v>
      </c>
      <c r="DI24" s="4"/>
      <c r="DJ24" s="20"/>
    </row>
    <row r="25" spans="1:114" x14ac:dyDescent="0.25">
      <c r="A25" t="s">
        <v>10</v>
      </c>
      <c r="B25" t="s">
        <v>20</v>
      </c>
      <c r="C25" s="41">
        <f>+Exogenous1!C25+Exogenous!C25+'Model Results'!C25+Exogenous2!C25</f>
        <v>1062.9980123739433</v>
      </c>
      <c r="D25" s="41">
        <f>+Exogenous1!D25+Exogenous!D25+'Model Results'!D25+Exogenous2!D25</f>
        <v>1064.9345038005306</v>
      </c>
      <c r="E25" s="41">
        <f>+Exogenous1!E25+Exogenous!E25+'Model Results'!E25+Exogenous2!E25</f>
        <v>1066.979388032122</v>
      </c>
      <c r="F25" s="41">
        <f>+Exogenous1!F25+Exogenous!F25+'Model Results'!F25+Exogenous2!F25</f>
        <v>1069.008420587729</v>
      </c>
      <c r="G25" s="41">
        <f>+Exogenous1!G25+Exogenous!G25+'Model Results'!G25+Exogenous2!G25</f>
        <v>1070.9286414327489</v>
      </c>
      <c r="H25" s="41">
        <f>+Exogenous1!H25+Exogenous!H25+'Model Results'!H25+Exogenous2!H25</f>
        <v>1072.7669223006596</v>
      </c>
      <c r="I25" s="41">
        <f>+Exogenous1!I25+Exogenous!I25+'Model Results'!I25+Exogenous2!I25</f>
        <v>1131.8287949150345</v>
      </c>
      <c r="J25" s="41">
        <f>+Exogenous1!J25+Exogenous!J25+'Model Results'!J25+Exogenous2!J25</f>
        <v>1133.5821668121741</v>
      </c>
      <c r="K25" s="41">
        <f>+Exogenous1!K25+Exogenous!K25+'Model Results'!K25+Exogenous2!K25</f>
        <v>1135.410818928608</v>
      </c>
      <c r="L25" s="41">
        <f>+Exogenous1!L25+Exogenous!L25+'Model Results'!L25+Exogenous2!L25</f>
        <v>1137.2700839396186</v>
      </c>
      <c r="M25" s="41">
        <f>+Exogenous1!M25+Exogenous!M25+'Model Results'!M25+Exogenous2!M25</f>
        <v>1139.1571391069251</v>
      </c>
      <c r="N25" s="41">
        <f>+Exogenous1!N25+Exogenous!N25+'Model Results'!N25+Exogenous2!N25</f>
        <v>1141.0530422712304</v>
      </c>
      <c r="O25" s="41">
        <f t="shared" si="138"/>
        <v>1102.1598278751103</v>
      </c>
      <c r="P25" s="41">
        <f>+Exogenous1!P25+Exogenous!P25+'Model Results'!P25+Exogenous2!P25</f>
        <v>1143.3769688613618</v>
      </c>
      <c r="Q25" s="41">
        <f>+Exogenous1!Q25+Exogenous!Q25+'Model Results'!Q25+Exogenous2!Q25</f>
        <v>1145.265032826838</v>
      </c>
      <c r="R25" s="41">
        <f>+Exogenous1!R25+Exogenous!R25+'Model Results'!R25+Exogenous2!R25</f>
        <v>1147.1581310084578</v>
      </c>
      <c r="S25" s="41">
        <f>+Exogenous1!S25+Exogenous!S25+'Model Results'!S25+Exogenous2!S25</f>
        <v>1148.9543343211622</v>
      </c>
      <c r="T25" s="41">
        <f>+Exogenous1!T25+Exogenous!T25+'Model Results'!T25+Exogenous2!T25</f>
        <v>1150.6947261212947</v>
      </c>
      <c r="U25" s="41">
        <f>+Exogenous1!U25+Exogenous!U25+'Model Results'!U25+Exogenous2!U25</f>
        <v>1152.4827700877051</v>
      </c>
      <c r="V25" s="41">
        <f>+Exogenous1!V25+Exogenous!V25+'Model Results'!V25+Exogenous2!V25</f>
        <v>1154.2552022220264</v>
      </c>
      <c r="W25" s="41">
        <f>+Exogenous1!W25+Exogenous!W25+'Model Results'!W25+Exogenous2!W25</f>
        <v>1156.1044129039878</v>
      </c>
      <c r="X25" s="41">
        <f>+Exogenous1!X25+Exogenous!X25+'Model Results'!X25+Exogenous2!X25</f>
        <v>1157.9896340205519</v>
      </c>
      <c r="Y25" s="41">
        <f>+Exogenous1!Y25+Exogenous!Y25+'Model Results'!Y25+Exogenous2!Y25</f>
        <v>1159.9018003315052</v>
      </c>
      <c r="Z25" s="41">
        <f>+Exogenous1!Z25+Exogenous!Z25+'Model Results'!Z25+Exogenous2!Z25</f>
        <v>1161.8384277901819</v>
      </c>
      <c r="AA25" s="41">
        <f>+Exogenous1!AA25+Exogenous!AA25+'Model Results'!AA25+Exogenous2!AA25</f>
        <v>1163.7808746865915</v>
      </c>
      <c r="AB25" s="41">
        <f t="shared" si="139"/>
        <v>1153.4835262651388</v>
      </c>
      <c r="AC25" s="41">
        <f>+Exogenous1!AC25+Exogenous!AC25+'Model Results'!AC25+Exogenous2!AC25</f>
        <v>1176.3505929442556</v>
      </c>
      <c r="AD25" s="41">
        <f>+Exogenous1!AD25+Exogenous!AD25+'Model Results'!AD25+Exogenous2!AD25</f>
        <v>1199.7756068574492</v>
      </c>
      <c r="AE25" s="41">
        <f>+Exogenous1!AE25+Exogenous!AE25+'Model Results'!AE25+Exogenous2!AE25</f>
        <v>1223.3483142535333</v>
      </c>
      <c r="AF25" s="41">
        <f>+Exogenous1!AF25+Exogenous!AF25+'Model Results'!AF25+Exogenous2!AF25</f>
        <v>0</v>
      </c>
      <c r="AG25" s="41">
        <f>+Exogenous1!AG25+Exogenous!AG25+'Model Results'!AG25+Exogenous2!AG25</f>
        <v>0</v>
      </c>
      <c r="AH25" s="41">
        <f>+Exogenous1!AH25+Exogenous!AH25+'Model Results'!AH25+Exogenous2!AH25</f>
        <v>0</v>
      </c>
      <c r="AI25" s="41">
        <f>+Exogenous1!AI25+Exogenous!AI25+'Model Results'!AI25+Exogenous2!AI25</f>
        <v>0</v>
      </c>
      <c r="AJ25" s="41">
        <f>+Exogenous1!AJ25+Exogenous!AJ25+'Model Results'!AJ25+Exogenous2!AJ25</f>
        <v>0</v>
      </c>
      <c r="AK25" s="41">
        <f>+Exogenous1!AK25+Exogenous!AK25+'Model Results'!AK25+Exogenous2!AK25</f>
        <v>0</v>
      </c>
      <c r="AL25" s="4">
        <f>+AK25-Exogenous1!AK25-Exogenous!AK25-'Model Results'!AK25</f>
        <v>0</v>
      </c>
      <c r="AM25" t="s">
        <v>20</v>
      </c>
      <c r="AN25" s="41">
        <f>+Exogenous1!AN25+Exogenous!AN25+'Model Results'!AN25+Exogenous2!AN25</f>
        <v>1.0820000000000001</v>
      </c>
      <c r="AO25" s="41">
        <f>+Exogenous1!AO25+Exogenous!AO25+'Model Results'!AO25+Exogenous2!AO25</f>
        <v>1.0820000000000001</v>
      </c>
      <c r="AP25" s="41">
        <f>+Exogenous1!AP25+Exogenous!AP25+'Model Results'!AP25+Exogenous2!AP25</f>
        <v>1.0820000000000001</v>
      </c>
      <c r="AQ25" s="41">
        <f>+Exogenous1!AQ25+Exogenous!AQ25+'Model Results'!AQ25+Exogenous2!AQ25</f>
        <v>1.0820000000000001</v>
      </c>
      <c r="AR25" s="41">
        <f>+Exogenous1!AR25+Exogenous!AR25+'Model Results'!AR25+Exogenous2!AR25</f>
        <v>1.0820000000000001</v>
      </c>
      <c r="AS25" s="41">
        <f>+Exogenous1!AS25+Exogenous!AS25+'Model Results'!AS25+Exogenous2!AS25</f>
        <v>1.0820000000000001</v>
      </c>
      <c r="AT25" s="41">
        <f>+Exogenous1!AT25+Exogenous!AT25+'Model Results'!AT25+Exogenous2!AT25</f>
        <v>1.0820000000000001</v>
      </c>
      <c r="AU25" s="41">
        <f>+Exogenous1!AU25+Exogenous!AU25+'Model Results'!AU25+Exogenous2!AU25</f>
        <v>1.0820000000000001</v>
      </c>
      <c r="AV25" s="41">
        <f>+Exogenous1!AV25+Exogenous!AV25+'Model Results'!AV25+Exogenous2!AV25</f>
        <v>1.0820000000000001</v>
      </c>
      <c r="AW25" s="41">
        <f>+Exogenous1!AW25+Exogenous!AW25+'Model Results'!AW25+Exogenous2!AW25</f>
        <v>1.0820000000000001</v>
      </c>
      <c r="AX25" s="41">
        <f>+Exogenous1!AX25+Exogenous!AX25+'Model Results'!AX25+Exogenous2!AX25</f>
        <v>1.0820000000000001</v>
      </c>
      <c r="AY25" s="41">
        <f>+Exogenous1!AY25+Exogenous!AY25+'Model Results'!AY25+Exogenous2!AY25</f>
        <v>1.0820000000000001</v>
      </c>
      <c r="AZ25" s="41">
        <f t="shared" si="140"/>
        <v>12.984000000000004</v>
      </c>
      <c r="BA25" s="41">
        <f>+Exogenous1!BA25+Exogenous!BA25+'Model Results'!BA25+Exogenous2!BA25</f>
        <v>1.0820000000000001</v>
      </c>
      <c r="BB25" s="41">
        <f>+Exogenous1!BB25+Exogenous!BB25+'Model Results'!BB25+Exogenous2!BB25</f>
        <v>1.0820000000000001</v>
      </c>
      <c r="BC25" s="41">
        <f>+Exogenous1!BC25+Exogenous!BC25+'Model Results'!BC25+Exogenous2!BC25</f>
        <v>1.0820000000000001</v>
      </c>
      <c r="BD25" s="41">
        <f>+Exogenous1!BD25+Exogenous!BD25+'Model Results'!BD25+Exogenous2!BD25</f>
        <v>1.0820000000000001</v>
      </c>
      <c r="BE25" s="41">
        <f>+Exogenous1!BE25+Exogenous!BE25+'Model Results'!BE25+Exogenous2!BE25</f>
        <v>1.0820000000000001</v>
      </c>
      <c r="BF25" s="41">
        <f>+Exogenous1!BF25+Exogenous!BF25+'Model Results'!BF25+Exogenous2!BF25</f>
        <v>1.0820000000000001</v>
      </c>
      <c r="BG25" s="41">
        <f>+Exogenous1!BG25+Exogenous!BG25+'Model Results'!BG25+Exogenous2!BG25</f>
        <v>1.0820000000000001</v>
      </c>
      <c r="BH25" s="41">
        <f>+Exogenous1!BH25+Exogenous!BH25+'Model Results'!BH25+Exogenous2!BH25</f>
        <v>1.0820000000000001</v>
      </c>
      <c r="BI25" s="41">
        <f>+Exogenous1!BI25+Exogenous!BI25+'Model Results'!BI25+Exogenous2!BI25</f>
        <v>1.0820000000000001</v>
      </c>
      <c r="BJ25" s="41">
        <f>+Exogenous1!BJ25+Exogenous!BJ25+'Model Results'!BJ25+Exogenous2!BJ25</f>
        <v>1.0820000000000001</v>
      </c>
      <c r="BK25" s="41">
        <f>+Exogenous1!BK25+Exogenous!BK25+'Model Results'!BK25+Exogenous2!BK25</f>
        <v>1.0820000000000001</v>
      </c>
      <c r="BL25" s="41">
        <f>+Exogenous1!BL25+Exogenous!BL25+'Model Results'!BL25+Exogenous2!BL25</f>
        <v>1.0820000000000001</v>
      </c>
      <c r="BM25" s="41">
        <f t="shared" si="141"/>
        <v>12.984000000000004</v>
      </c>
      <c r="BN25" s="41">
        <f>+Exogenous1!BN25+Exogenous!BN25+'Model Results'!BN25+Exogenous2!BN25</f>
        <v>0</v>
      </c>
      <c r="BO25" s="41">
        <f>+Exogenous1!BO25+Exogenous!BO25+'Model Results'!BO25+Exogenous2!BO25</f>
        <v>0</v>
      </c>
      <c r="BP25" s="41">
        <f>+Exogenous1!BP25+Exogenous!BP25+'Model Results'!BP25+Exogenous2!BP25</f>
        <v>0</v>
      </c>
      <c r="BQ25" s="41">
        <f>+Exogenous1!BQ25+Exogenous!BQ25+'Model Results'!BQ25+Exogenous2!BQ25</f>
        <v>0</v>
      </c>
      <c r="BR25" s="41">
        <f>+Exogenous1!BR25+Exogenous!BR25+'Model Results'!BR25+Exogenous2!BR25</f>
        <v>0</v>
      </c>
      <c r="BS25" s="41">
        <f>+Exogenous1!BS25+Exogenous!BS25+'Model Results'!BS25+Exogenous2!BS25</f>
        <v>0</v>
      </c>
      <c r="BT25" s="41">
        <f>+Exogenous1!BT25+Exogenous!BT25+'Model Results'!BT25+Exogenous2!BT25</f>
        <v>0</v>
      </c>
      <c r="BU25" s="41">
        <f>+Exogenous1!BU25+Exogenous!BU25+'Model Results'!BU25+Exogenous2!BU25</f>
        <v>0</v>
      </c>
      <c r="BV25" s="41">
        <f>+Exogenous1!BV25+Exogenous!BV25+'Model Results'!BV25+Exogenous2!BV25</f>
        <v>0</v>
      </c>
      <c r="BX25" t="str">
        <f t="shared" si="102"/>
        <v>RES SG</v>
      </c>
      <c r="BY25" s="4">
        <f t="shared" si="103"/>
        <v>1.0178758449262011</v>
      </c>
      <c r="BZ25" s="4">
        <f t="shared" si="104"/>
        <v>1.0160249256067544</v>
      </c>
      <c r="CA25" s="4">
        <f t="shared" si="105"/>
        <v>1.014077696473201</v>
      </c>
      <c r="CB25" s="4">
        <f t="shared" si="106"/>
        <v>1.0121529252362</v>
      </c>
      <c r="CC25" s="4">
        <f t="shared" si="107"/>
        <v>1.0103380917634619</v>
      </c>
      <c r="CD25" s="4">
        <f t="shared" si="108"/>
        <v>1.0086067882103775</v>
      </c>
      <c r="CE25" s="4">
        <f t="shared" si="109"/>
        <v>0.95597497153376898</v>
      </c>
      <c r="CF25" s="4">
        <f t="shared" si="110"/>
        <v>0.95449631414259817</v>
      </c>
      <c r="CG25" s="4">
        <f t="shared" si="111"/>
        <v>0.95295903646663571</v>
      </c>
      <c r="CH25" s="4">
        <f t="shared" si="112"/>
        <v>0.95140109221183644</v>
      </c>
      <c r="CI25" s="4">
        <f t="shared" si="113"/>
        <v>0.94982506175422377</v>
      </c>
      <c r="CJ25" s="4">
        <f t="shared" si="114"/>
        <v>0.94824689117546435</v>
      </c>
      <c r="CK25" s="4">
        <f t="shared" si="115"/>
        <v>11.78050557788182</v>
      </c>
      <c r="CL25" s="4">
        <f t="shared" si="116"/>
        <v>0.94631956866991618</v>
      </c>
      <c r="CM25" s="4">
        <f t="shared" si="117"/>
        <v>0.94475948272804422</v>
      </c>
      <c r="CN25" s="4">
        <f t="shared" si="118"/>
        <v>0.9432003929997187</v>
      </c>
      <c r="CO25" s="4">
        <f t="shared" si="119"/>
        <v>0.94172585252422514</v>
      </c>
      <c r="CP25" s="4">
        <f t="shared" si="120"/>
        <v>0.94030151997580846</v>
      </c>
      <c r="CQ25" s="4">
        <f t="shared" si="121"/>
        <v>0.93884266913392445</v>
      </c>
      <c r="CR25" s="4">
        <f t="shared" si="122"/>
        <v>0.93740101661839625</v>
      </c>
      <c r="CS25" s="4">
        <f t="shared" si="123"/>
        <v>0.93590162611883221</v>
      </c>
      <c r="CT25" s="4">
        <f t="shared" si="124"/>
        <v>0.93437796696269637</v>
      </c>
      <c r="CU25" s="4">
        <f t="shared" si="125"/>
        <v>0.93283758995007982</v>
      </c>
      <c r="CV25" s="4">
        <f t="shared" si="126"/>
        <v>0.93128267590353797</v>
      </c>
      <c r="CW25" s="4">
        <f t="shared" si="127"/>
        <v>0.92972828780279182</v>
      </c>
      <c r="CX25" s="4">
        <f t="shared" si="128"/>
        <v>11.256337610681674</v>
      </c>
      <c r="CY25" s="4">
        <f t="shared" si="129"/>
        <v>0</v>
      </c>
      <c r="CZ25" s="4">
        <f t="shared" si="130"/>
        <v>0</v>
      </c>
      <c r="DA25" s="4">
        <f t="shared" si="131"/>
        <v>0</v>
      </c>
      <c r="DB25" s="4" t="e">
        <f t="shared" si="132"/>
        <v>#DIV/0!</v>
      </c>
      <c r="DC25" s="4" t="e">
        <f t="shared" si="133"/>
        <v>#DIV/0!</v>
      </c>
      <c r="DD25" s="4" t="e">
        <f t="shared" si="134"/>
        <v>#DIV/0!</v>
      </c>
      <c r="DE25" s="4" t="e">
        <f t="shared" si="135"/>
        <v>#DIV/0!</v>
      </c>
      <c r="DF25" s="4" t="e">
        <f t="shared" si="136"/>
        <v>#DIV/0!</v>
      </c>
      <c r="DG25" s="4" t="e">
        <f t="shared" si="137"/>
        <v>#DIV/0!</v>
      </c>
      <c r="DI25" s="4"/>
      <c r="DJ25" s="20"/>
    </row>
    <row r="26" spans="1:114" x14ac:dyDescent="0.25">
      <c r="A26" t="s">
        <v>10</v>
      </c>
      <c r="B26" t="s">
        <v>552</v>
      </c>
      <c r="C26" s="41">
        <f>+Exogenous1!C26+Exogenous!C26+'Model Results'!C26+Exogenous2!C26</f>
        <v>2</v>
      </c>
      <c r="D26" s="41">
        <f>+Exogenous1!D26+Exogenous!D26+'Model Results'!D26+Exogenous2!D26</f>
        <v>2</v>
      </c>
      <c r="E26" s="41">
        <f>+Exogenous1!E26+Exogenous!E26+'Model Results'!E26+Exogenous2!E26</f>
        <v>2</v>
      </c>
      <c r="F26" s="41">
        <f>+Exogenous1!F26+Exogenous!F26+'Model Results'!F26+Exogenous2!F26</f>
        <v>2</v>
      </c>
      <c r="G26" s="41">
        <f>+Exogenous1!G26+Exogenous!G26+'Model Results'!G26+Exogenous2!G26</f>
        <v>2</v>
      </c>
      <c r="H26" s="41">
        <f>+Exogenous1!H26+Exogenous!H26+'Model Results'!H26+Exogenous2!H26</f>
        <v>2</v>
      </c>
      <c r="I26" s="41">
        <f>+Exogenous1!I26+Exogenous!I26+'Model Results'!I26+Exogenous2!I26</f>
        <v>2</v>
      </c>
      <c r="J26" s="41">
        <f>+Exogenous1!J26+Exogenous!J26+'Model Results'!J26+Exogenous2!J26</f>
        <v>2</v>
      </c>
      <c r="K26" s="41">
        <f>+Exogenous1!K26+Exogenous!K26+'Model Results'!K26+Exogenous2!K26</f>
        <v>2</v>
      </c>
      <c r="L26" s="41">
        <f>+Exogenous1!L26+Exogenous!L26+'Model Results'!L26+Exogenous2!L26</f>
        <v>2</v>
      </c>
      <c r="M26" s="41">
        <f>+Exogenous1!M26+Exogenous!M26+'Model Results'!M26+Exogenous2!M26</f>
        <v>2</v>
      </c>
      <c r="N26" s="41">
        <f>+Exogenous1!N26+Exogenous!N26+'Model Results'!N26+Exogenous2!N26</f>
        <v>2</v>
      </c>
      <c r="O26" s="41">
        <f t="shared" si="138"/>
        <v>2</v>
      </c>
      <c r="P26" s="41">
        <f>+Exogenous1!P26+Exogenous!P26+'Model Results'!P26+Exogenous2!P26</f>
        <v>2</v>
      </c>
      <c r="Q26" s="41">
        <f>+Exogenous1!Q26+Exogenous!Q26+'Model Results'!Q26+Exogenous2!Q26</f>
        <v>2</v>
      </c>
      <c r="R26" s="41">
        <f>+Exogenous1!R26+Exogenous!R26+'Model Results'!R26+Exogenous2!R26</f>
        <v>2</v>
      </c>
      <c r="S26" s="41">
        <f>+Exogenous1!S26+Exogenous!S26+'Model Results'!S26+Exogenous2!S26</f>
        <v>2</v>
      </c>
      <c r="T26" s="41">
        <f>+Exogenous1!T26+Exogenous!T26+'Model Results'!T26+Exogenous2!T26</f>
        <v>2</v>
      </c>
      <c r="U26" s="41">
        <f>+Exogenous1!U26+Exogenous!U26+'Model Results'!U26+Exogenous2!U26</f>
        <v>2</v>
      </c>
      <c r="V26" s="41">
        <f>+Exogenous1!V26+Exogenous!V26+'Model Results'!V26+Exogenous2!V26</f>
        <v>2</v>
      </c>
      <c r="W26" s="41">
        <f>+Exogenous1!W26+Exogenous!W26+'Model Results'!W26+Exogenous2!W26</f>
        <v>2</v>
      </c>
      <c r="X26" s="41">
        <f>+Exogenous1!X26+Exogenous!X26+'Model Results'!X26+Exogenous2!X26</f>
        <v>2</v>
      </c>
      <c r="Y26" s="41">
        <f>+Exogenous1!Y26+Exogenous!Y26+'Model Results'!Y26+Exogenous2!Y26</f>
        <v>2</v>
      </c>
      <c r="Z26" s="41">
        <f>+Exogenous1!Z26+Exogenous!Z26+'Model Results'!Z26+Exogenous2!Z26</f>
        <v>2</v>
      </c>
      <c r="AA26" s="41">
        <f>+Exogenous1!AA26+Exogenous!AA26+'Model Results'!AA26+Exogenous2!AA26</f>
        <v>2</v>
      </c>
      <c r="AB26" s="41">
        <f t="shared" si="139"/>
        <v>2</v>
      </c>
      <c r="AC26" s="41">
        <f>+Exogenous1!AC26+Exogenous!AC26+'Model Results'!AC26+Exogenous2!AC26</f>
        <v>0</v>
      </c>
      <c r="AD26" s="41">
        <f>+Exogenous1!AD26+Exogenous!AD26+'Model Results'!AD26+Exogenous2!AD26</f>
        <v>0</v>
      </c>
      <c r="AE26" s="41">
        <f>+Exogenous1!AE26+Exogenous!AE26+'Model Results'!AE26+Exogenous2!AE26</f>
        <v>0</v>
      </c>
      <c r="AF26" s="41">
        <f>+Exogenous1!AF26+Exogenous!AF26+'Model Results'!AF26+Exogenous2!AF26</f>
        <v>0</v>
      </c>
      <c r="AG26" s="41">
        <f>+Exogenous1!AG26+Exogenous!AG26+'Model Results'!AG26+Exogenous2!AG26</f>
        <v>0</v>
      </c>
      <c r="AH26" s="41">
        <f>+Exogenous1!AH26+Exogenous!AH26+'Model Results'!AH26+Exogenous2!AH26</f>
        <v>0</v>
      </c>
      <c r="AI26" s="41">
        <f>+Exogenous1!AI26+Exogenous!AI26+'Model Results'!AI26+Exogenous2!AI26</f>
        <v>0</v>
      </c>
      <c r="AJ26" s="41">
        <f>+Exogenous1!AJ26+Exogenous!AJ26+'Model Results'!AJ26+Exogenous2!AJ26</f>
        <v>0</v>
      </c>
      <c r="AK26" s="41">
        <f>+Exogenous1!AK26+Exogenous!AK26+'Model Results'!AK26+Exogenous2!AK26</f>
        <v>0</v>
      </c>
      <c r="AL26" s="8"/>
      <c r="AM26" t="s">
        <v>552</v>
      </c>
      <c r="AN26" s="41">
        <f>+Exogenous1!AN26+Exogenous!AN26+'Model Results'!AN26+Exogenous2!AN26</f>
        <v>0.63800000000000001</v>
      </c>
      <c r="AO26" s="41">
        <f>+Exogenous1!AO26+Exogenous!AO26+'Model Results'!AO26+Exogenous2!AO26</f>
        <v>0.63800000000000001</v>
      </c>
      <c r="AP26" s="41">
        <f>+Exogenous1!AP26+Exogenous!AP26+'Model Results'!AP26+Exogenous2!AP26</f>
        <v>0.63800000000000001</v>
      </c>
      <c r="AQ26" s="41">
        <f>+Exogenous1!AQ26+Exogenous!AQ26+'Model Results'!AQ26+Exogenous2!AQ26</f>
        <v>0.63800000000000001</v>
      </c>
      <c r="AR26" s="41">
        <f>+Exogenous1!AR26+Exogenous!AR26+'Model Results'!AR26+Exogenous2!AR26</f>
        <v>0.63800000000000001</v>
      </c>
      <c r="AS26" s="41">
        <f>+Exogenous1!AS26+Exogenous!AS26+'Model Results'!AS26+Exogenous2!AS26</f>
        <v>0.63800000000000001</v>
      </c>
      <c r="AT26" s="41">
        <f>+Exogenous1!AT26+Exogenous!AT26+'Model Results'!AT26+Exogenous2!AT26</f>
        <v>0.63800000000000001</v>
      </c>
      <c r="AU26" s="41">
        <f>+Exogenous1!AU26+Exogenous!AU26+'Model Results'!AU26+Exogenous2!AU26</f>
        <v>0.63800000000000001</v>
      </c>
      <c r="AV26" s="41">
        <f>+Exogenous1!AV26+Exogenous!AV26+'Model Results'!AV26+Exogenous2!AV26</f>
        <v>0.63800000000000001</v>
      </c>
      <c r="AW26" s="41">
        <f>+Exogenous1!AW26+Exogenous!AW26+'Model Results'!AW26+Exogenous2!AW26</f>
        <v>0.63800000000000001</v>
      </c>
      <c r="AX26" s="41">
        <f>+Exogenous1!AX26+Exogenous!AX26+'Model Results'!AX26+Exogenous2!AX26</f>
        <v>0.63800000000000001</v>
      </c>
      <c r="AY26" s="41">
        <f>+Exogenous1!AY26+Exogenous!AY26+'Model Results'!AY26+Exogenous2!AY26</f>
        <v>0.63800000000000001</v>
      </c>
      <c r="AZ26" s="41">
        <f t="shared" si="140"/>
        <v>7.6559999999999997</v>
      </c>
      <c r="BA26" s="41">
        <f>+Exogenous1!BA26+Exogenous!BA26+'Model Results'!BA26+Exogenous2!BA26</f>
        <v>0.63800000000000001</v>
      </c>
      <c r="BB26" s="41">
        <f>+Exogenous1!BB26+Exogenous!BB26+'Model Results'!BB26+Exogenous2!BB26</f>
        <v>0.63800000000000001</v>
      </c>
      <c r="BC26" s="41">
        <f>+Exogenous1!BC26+Exogenous!BC26+'Model Results'!BC26+Exogenous2!BC26</f>
        <v>0.63800000000000001</v>
      </c>
      <c r="BD26" s="41">
        <f>+Exogenous1!BD26+Exogenous!BD26+'Model Results'!BD26+Exogenous2!BD26</f>
        <v>0.63800000000000001</v>
      </c>
      <c r="BE26" s="41">
        <f>+Exogenous1!BE26+Exogenous!BE26+'Model Results'!BE26+Exogenous2!BE26</f>
        <v>0.63800000000000001</v>
      </c>
      <c r="BF26" s="41">
        <f>+Exogenous1!BF26+Exogenous!BF26+'Model Results'!BF26+Exogenous2!BF26</f>
        <v>0.63800000000000001</v>
      </c>
      <c r="BG26" s="41">
        <f>+Exogenous1!BG26+Exogenous!BG26+'Model Results'!BG26+Exogenous2!BG26</f>
        <v>0.63800000000000001</v>
      </c>
      <c r="BH26" s="41">
        <f>+Exogenous1!BH26+Exogenous!BH26+'Model Results'!BH26+Exogenous2!BH26</f>
        <v>0.63800000000000001</v>
      </c>
      <c r="BI26" s="41">
        <f>+Exogenous1!BI26+Exogenous!BI26+'Model Results'!BI26+Exogenous2!BI26</f>
        <v>0.63800000000000001</v>
      </c>
      <c r="BJ26" s="41">
        <f>+Exogenous1!BJ26+Exogenous!BJ26+'Model Results'!BJ26+Exogenous2!BJ26</f>
        <v>0.63800000000000001</v>
      </c>
      <c r="BK26" s="41">
        <f>+Exogenous1!BK26+Exogenous!BK26+'Model Results'!BK26+Exogenous2!BK26</f>
        <v>0.63800000000000001</v>
      </c>
      <c r="BL26" s="41">
        <f>+Exogenous1!BL26+Exogenous!BL26+'Model Results'!BL26+Exogenous2!BL26</f>
        <v>0.63800000000000001</v>
      </c>
      <c r="BM26" s="41">
        <f t="shared" si="141"/>
        <v>7.6559999999999997</v>
      </c>
      <c r="BN26" s="41">
        <f>+Exogenous1!BN26+Exogenous!BN26+'Model Results'!BN26+Exogenous2!BN26</f>
        <v>0</v>
      </c>
      <c r="BO26" s="41">
        <f>+Exogenous1!BO26+Exogenous!BO26+'Model Results'!BO26+Exogenous2!BO26</f>
        <v>0</v>
      </c>
      <c r="BP26" s="41">
        <f>+Exogenous1!BP26+Exogenous!BP26+'Model Results'!BP26+Exogenous2!BP26</f>
        <v>0</v>
      </c>
      <c r="BQ26" s="41">
        <f>+Exogenous1!BQ26+Exogenous!BQ26+'Model Results'!BQ26+Exogenous2!BQ26</f>
        <v>0</v>
      </c>
      <c r="BR26" s="41">
        <f>+Exogenous1!BR26+Exogenous!BR26+'Model Results'!BR26+Exogenous2!BR26</f>
        <v>0</v>
      </c>
      <c r="BS26" s="41">
        <f>+Exogenous1!BS26+Exogenous!BS26+'Model Results'!BS26+Exogenous2!BS26</f>
        <v>0</v>
      </c>
      <c r="BT26" s="41">
        <f>+Exogenous1!BT26+Exogenous!BT26+'Model Results'!BT26+Exogenous2!BT26</f>
        <v>0</v>
      </c>
      <c r="BU26" s="41">
        <f>+Exogenous1!BU26+Exogenous!BU26+'Model Results'!BU26+Exogenous2!BU26</f>
        <v>0</v>
      </c>
      <c r="BV26" s="41">
        <f>+Exogenous1!BV26+Exogenous!BV26+'Model Results'!BV26+Exogenous2!BV26</f>
        <v>0</v>
      </c>
      <c r="BW26" s="8"/>
      <c r="BX26" t="s">
        <v>552</v>
      </c>
      <c r="BY26" s="4">
        <f t="shared" ref="BY26:BY46" si="142">+AN26/C26*1000</f>
        <v>319</v>
      </c>
      <c r="BZ26" s="4">
        <f t="shared" ref="BZ26" si="143">+AO26/D26*1000</f>
        <v>319</v>
      </c>
      <c r="CA26" s="4">
        <f t="shared" ref="CA26" si="144">+AP26/E26*1000</f>
        <v>319</v>
      </c>
      <c r="CB26" s="4">
        <f t="shared" ref="CB26" si="145">+AQ26/F26*1000</f>
        <v>319</v>
      </c>
      <c r="CC26" s="4">
        <f t="shared" ref="CC26" si="146">+AR26/G26*1000</f>
        <v>319</v>
      </c>
      <c r="CD26" s="4">
        <f t="shared" ref="CD26" si="147">+AS26/H26*1000</f>
        <v>319</v>
      </c>
      <c r="CE26" s="4">
        <f t="shared" ref="CE26" si="148">+AT26/I26*1000</f>
        <v>319</v>
      </c>
      <c r="CF26" s="4">
        <f t="shared" ref="CF26" si="149">+AU26/J26*1000</f>
        <v>319</v>
      </c>
      <c r="CG26" s="4">
        <f t="shared" ref="CG26" si="150">+AV26/K26*1000</f>
        <v>319</v>
      </c>
      <c r="CH26" s="4">
        <f t="shared" ref="CH26" si="151">+AW26/L26*1000</f>
        <v>319</v>
      </c>
      <c r="CI26" s="4">
        <f t="shared" ref="CI26" si="152">+AX26/M26*1000</f>
        <v>319</v>
      </c>
      <c r="CJ26" s="4">
        <f t="shared" ref="CJ26:CL26" si="153">+AY26/N26*1000</f>
        <v>319</v>
      </c>
      <c r="CL26" s="4">
        <f t="shared" si="153"/>
        <v>319</v>
      </c>
      <c r="CM26" s="4">
        <f t="shared" ref="CM26" si="154">+BB26/Q26*1000</f>
        <v>319</v>
      </c>
      <c r="CN26" s="4">
        <f t="shared" ref="CN26" si="155">+BC26/R26*1000</f>
        <v>319</v>
      </c>
      <c r="CO26" s="4">
        <f t="shared" ref="CO26" si="156">+BD26/S26*1000</f>
        <v>319</v>
      </c>
      <c r="CP26" s="4">
        <f t="shared" ref="CP26" si="157">+BE26/T26*1000</f>
        <v>319</v>
      </c>
      <c r="CQ26" s="4">
        <f t="shared" ref="CQ26" si="158">+BF26/U26*1000</f>
        <v>319</v>
      </c>
      <c r="CR26" s="4">
        <f t="shared" ref="CR26" si="159">+BG26/V26*1000</f>
        <v>319</v>
      </c>
      <c r="CS26" s="4">
        <f t="shared" ref="CS26" si="160">+BH26/W26*1000</f>
        <v>319</v>
      </c>
      <c r="CT26" s="4">
        <f t="shared" ref="CT26" si="161">+BI26/X26*1000</f>
        <v>319</v>
      </c>
      <c r="CU26" s="4">
        <f t="shared" ref="CU26" si="162">+BJ26/Y26*1000</f>
        <v>319</v>
      </c>
      <c r="CV26" s="4">
        <f t="shared" ref="CV26" si="163">+BK26/Z26*1000</f>
        <v>319</v>
      </c>
      <c r="CW26" s="4">
        <f t="shared" ref="CW26" si="164">+BL26/AA26*1000</f>
        <v>319</v>
      </c>
      <c r="CX26" s="4">
        <f t="shared" ref="CX26" si="165">+BM26/AB26*1000</f>
        <v>3828</v>
      </c>
      <c r="CY26" s="4" t="e">
        <f t="shared" ref="CY26" si="166">+BN26/AC26*1000</f>
        <v>#DIV/0!</v>
      </c>
      <c r="CZ26" s="4" t="e">
        <f t="shared" ref="CZ26" si="167">+BO26/AD26*1000</f>
        <v>#DIV/0!</v>
      </c>
      <c r="DA26" s="4" t="e">
        <f t="shared" ref="DA26" si="168">+BP26/AE26*1000</f>
        <v>#DIV/0!</v>
      </c>
      <c r="DB26" s="4" t="e">
        <f t="shared" ref="DB26" si="169">+BQ26/AF26*1000</f>
        <v>#DIV/0!</v>
      </c>
      <c r="DC26" s="4" t="e">
        <f t="shared" ref="DC26" si="170">+BR26/AG26*1000</f>
        <v>#DIV/0!</v>
      </c>
      <c r="DD26" s="4" t="e">
        <f t="shared" ref="DD26" si="171">+BS26/AH26*1000</f>
        <v>#DIV/0!</v>
      </c>
      <c r="DE26" s="4" t="e">
        <f t="shared" ref="DE26" si="172">+BT26/AI26*1000</f>
        <v>#DIV/0!</v>
      </c>
      <c r="DF26" s="4" t="e">
        <f t="shared" ref="DF26" si="173">+BU26/AJ26*1000</f>
        <v>#DIV/0!</v>
      </c>
      <c r="DG26" s="4" t="e">
        <f t="shared" ref="DG26" si="174">+BV26/AK26*1000</f>
        <v>#DIV/0!</v>
      </c>
      <c r="DI26" s="4"/>
      <c r="DJ26" s="20"/>
    </row>
    <row r="27" spans="1:114" x14ac:dyDescent="0.25">
      <c r="A27" t="s">
        <v>14</v>
      </c>
      <c r="B27" t="s">
        <v>0</v>
      </c>
      <c r="C27" s="41">
        <f>+Exogenous1!C27+Exogenous!C27+'Model Results'!C27+Exogenous2!C27</f>
        <v>7525.0252510082892</v>
      </c>
      <c r="D27" s="41">
        <f>+Exogenous1!D27+Exogenous!D27+'Model Results'!D27+Exogenous2!D27</f>
        <v>7536.9257849434098</v>
      </c>
      <c r="E27" s="41">
        <f>+Exogenous1!E27+Exogenous!E27+'Model Results'!E27+Exogenous2!E27</f>
        <v>7546.7207420037066</v>
      </c>
      <c r="F27" s="41">
        <f>+Exogenous1!F27+Exogenous!F27+'Model Results'!F27+Exogenous2!F27</f>
        <v>7556.264315703771</v>
      </c>
      <c r="G27" s="41">
        <f>+Exogenous1!G27+Exogenous!G27+'Model Results'!G27+Exogenous2!G27</f>
        <v>7566.6524801442765</v>
      </c>
      <c r="H27" s="41">
        <f>+Exogenous1!H27+Exogenous!H27+'Model Results'!H27+Exogenous2!H27</f>
        <v>7574.6357070935455</v>
      </c>
      <c r="I27" s="41">
        <f>+Exogenous1!I27+Exogenous!I27+'Model Results'!I27+Exogenous2!I27</f>
        <v>7828.0677295698451</v>
      </c>
      <c r="J27" s="41">
        <f>+Exogenous1!J27+Exogenous!J27+'Model Results'!J27+Exogenous2!J27</f>
        <v>7835.9450570964646</v>
      </c>
      <c r="K27" s="41">
        <f>+Exogenous1!K27+Exogenous!K27+'Model Results'!K27+Exogenous2!K27</f>
        <v>7844.052642024868</v>
      </c>
      <c r="L27" s="41">
        <f>+Exogenous1!L27+Exogenous!L27+'Model Results'!L27+Exogenous2!L27</f>
        <v>7852.1876893202989</v>
      </c>
      <c r="M27" s="41">
        <f>+Exogenous1!M27+Exogenous!M27+'Model Results'!M27+Exogenous2!M27</f>
        <v>7860.3462119959231</v>
      </c>
      <c r="N27" s="41">
        <f>+Exogenous1!N27+Exogenous!N27+'Model Results'!N27+Exogenous2!N27</f>
        <v>7868.5251249727917</v>
      </c>
      <c r="O27" s="41">
        <f t="shared" si="138"/>
        <v>7699.612394656433</v>
      </c>
      <c r="P27" s="41">
        <f>+Exogenous1!P27+Exogenous!P27+'Model Results'!P27+Exogenous2!P27</f>
        <v>7876.7220228021843</v>
      </c>
      <c r="Q27" s="41">
        <f>+Exogenous1!Q27+Exogenous!Q27+'Model Results'!Q27+Exogenous2!Q27</f>
        <v>7884.93501291341</v>
      </c>
      <c r="R27" s="41">
        <f>+Exogenous1!R27+Exogenous!R27+'Model Results'!R27+Exogenous2!R27</f>
        <v>7893.1625905036617</v>
      </c>
      <c r="S27" s="41">
        <f>+Exogenous1!S27+Exogenous!S27+'Model Results'!S27+Exogenous2!S27</f>
        <v>7901.4035446517846</v>
      </c>
      <c r="T27" s="41">
        <f>+Exogenous1!T27+Exogenous!T27+'Model Results'!T27+Exogenous2!T27</f>
        <v>7909.6568878435282</v>
      </c>
      <c r="U27" s="41">
        <f>+Exogenous1!U27+Exogenous!U27+'Model Results'!U27+Exogenous2!U27</f>
        <v>7917.9218030508164</v>
      </c>
      <c r="V27" s="41">
        <f>+Exogenous1!V27+Exogenous!V27+'Model Results'!V27+Exogenous2!V27</f>
        <v>7926.1976039727788</v>
      </c>
      <c r="W27" s="41">
        <f>+Exogenous1!W27+Exogenous!W27+'Model Results'!W27+Exogenous2!W27</f>
        <v>7933.5635422932028</v>
      </c>
      <c r="X27" s="41">
        <f>+Exogenous1!X27+Exogenous!X27+'Model Results'!X27+Exogenous2!X27</f>
        <v>7940.939273742717</v>
      </c>
      <c r="Y27" s="41">
        <f>+Exogenous1!Y27+Exogenous!Y27+'Model Results'!Y27+Exogenous2!Y27</f>
        <v>7948.3243525961652</v>
      </c>
      <c r="Z27" s="41">
        <f>+Exogenous1!Z27+Exogenous!Z27+'Model Results'!Z27+Exogenous2!Z27</f>
        <v>7955.7183817331397</v>
      </c>
      <c r="AA27" s="41">
        <f>+Exogenous1!AA27+Exogenous!AA27+'Model Results'!AA27+Exogenous2!AA27</f>
        <v>7963.1210029616705</v>
      </c>
      <c r="AB27" s="41">
        <f t="shared" si="139"/>
        <v>7920.97216825542</v>
      </c>
      <c r="AC27" s="41">
        <f>+Exogenous1!AC27+Exogenous!AC27+'Model Results'!AC27+Exogenous2!AC27</f>
        <v>8010.550621921082</v>
      </c>
      <c r="AD27" s="41">
        <f>+Exogenous1!AD27+Exogenous!AD27+'Model Results'!AD27+Exogenous2!AD27</f>
        <v>8093.2605663907652</v>
      </c>
      <c r="AE27" s="41">
        <f>+Exogenous1!AE27+Exogenous!AE27+'Model Results'!AE27+Exogenous2!AE27</f>
        <v>8178.4287854880322</v>
      </c>
      <c r="AF27" s="41">
        <f>+Exogenous1!AF27+Exogenous!AF27+'Model Results'!AF27+Exogenous2!AF27</f>
        <v>0</v>
      </c>
      <c r="AG27" s="41">
        <f>+Exogenous1!AG27+Exogenous!AG27+'Model Results'!AG27+Exogenous2!AG27</f>
        <v>0</v>
      </c>
      <c r="AH27" s="41">
        <f>+Exogenous1!AH27+Exogenous!AH27+'Model Results'!AH27+Exogenous2!AH27</f>
        <v>0</v>
      </c>
      <c r="AI27" s="41">
        <f>+Exogenous1!AI27+Exogenous!AI27+'Model Results'!AI27+Exogenous2!AI27</f>
        <v>0</v>
      </c>
      <c r="AJ27" s="41">
        <f>+Exogenous1!AJ27+Exogenous!AJ27+'Model Results'!AJ27+Exogenous2!AJ27</f>
        <v>0</v>
      </c>
      <c r="AK27" s="41">
        <f>+Exogenous1!AK27+Exogenous!AK27+'Model Results'!AK27+Exogenous2!AK27</f>
        <v>0</v>
      </c>
      <c r="AL27" s="4"/>
      <c r="AM27" t="s">
        <v>0</v>
      </c>
      <c r="AN27" s="41">
        <f>+Exogenous1!AN27+Exogenous!AN27+'Model Results'!AN27+Exogenous2!AN27</f>
        <v>612.54680200228097</v>
      </c>
      <c r="AO27" s="41">
        <f>+Exogenous1!AO27+Exogenous!AO27+'Model Results'!AO27+Exogenous2!AO27</f>
        <v>637.50356898903851</v>
      </c>
      <c r="AP27" s="41">
        <f>+Exogenous1!AP27+Exogenous!AP27+'Model Results'!AP27+Exogenous2!AP27</f>
        <v>543.59629809949843</v>
      </c>
      <c r="AQ27" s="41">
        <f>+Exogenous1!AQ27+Exogenous!AQ27+'Model Results'!AQ27+Exogenous2!AQ27</f>
        <v>484.69489463969961</v>
      </c>
      <c r="AR27" s="41">
        <f>+Exogenous1!AR27+Exogenous!AR27+'Model Results'!AR27+Exogenous2!AR27</f>
        <v>434.92062661724594</v>
      </c>
      <c r="AS27" s="41">
        <f>+Exogenous1!AS27+Exogenous!AS27+'Model Results'!AS27+Exogenous2!AS27</f>
        <v>416.62276037515164</v>
      </c>
      <c r="AT27" s="41">
        <f>+Exogenous1!AT27+Exogenous!AT27+'Model Results'!AT27+Exogenous2!AT27</f>
        <v>364.98070573868762</v>
      </c>
      <c r="AU27" s="41">
        <f>+Exogenous1!AU27+Exogenous!AU27+'Model Results'!AU27+Exogenous2!AU27</f>
        <v>360.09194401078543</v>
      </c>
      <c r="AV27" s="41">
        <f>+Exogenous1!AV27+Exogenous!AV27+'Model Results'!AV27+Exogenous2!AV27</f>
        <v>494.97356550536045</v>
      </c>
      <c r="AW27" s="41">
        <f>+Exogenous1!AW27+Exogenous!AW27+'Model Results'!AW27+Exogenous2!AW27</f>
        <v>326.61148254298297</v>
      </c>
      <c r="AX27" s="41">
        <f>+Exogenous1!AX27+Exogenous!AX27+'Model Results'!AX27+Exogenous2!AX27</f>
        <v>430.95908911856674</v>
      </c>
      <c r="AY27" s="41">
        <f>+Exogenous1!AY27+Exogenous!AY27+'Model Results'!AY27+Exogenous2!AY27</f>
        <v>535.24698108826624</v>
      </c>
      <c r="AZ27" s="41">
        <f t="shared" si="140"/>
        <v>5642.7487187275656</v>
      </c>
      <c r="BA27" s="41">
        <f>+Exogenous1!BA27+Exogenous!BA27+'Model Results'!BA27+Exogenous2!BA27</f>
        <v>636.22898501293628</v>
      </c>
      <c r="BB27" s="41">
        <f>+Exogenous1!BB27+Exogenous!BB27+'Model Results'!BB27+Exogenous2!BB27</f>
        <v>660.76779451395169</v>
      </c>
      <c r="BC27" s="41">
        <f>+Exogenous1!BC27+Exogenous!BC27+'Model Results'!BC27+Exogenous2!BC27</f>
        <v>563.77732528175216</v>
      </c>
      <c r="BD27" s="41">
        <f>+Exogenous1!BD27+Exogenous!BD27+'Model Results'!BD27+Exogenous2!BD27</f>
        <v>503.47791117695903</v>
      </c>
      <c r="BE27" s="41">
        <f>+Exogenous1!BE27+Exogenous!BE27+'Model Results'!BE27+Exogenous2!BE27</f>
        <v>452.20985462855231</v>
      </c>
      <c r="BF27" s="41">
        <f>+Exogenous1!BF27+Exogenous!BF27+'Model Results'!BF27+Exogenous2!BF27</f>
        <v>432.94024324142566</v>
      </c>
      <c r="BG27" s="41">
        <f>+Exogenous1!BG27+Exogenous!BG27+'Model Results'!BG27+Exogenous2!BG27</f>
        <v>379.00754964778366</v>
      </c>
      <c r="BH27" s="41">
        <f>+Exogenous1!BH27+Exogenous!BH27+'Model Results'!BH27+Exogenous2!BH27</f>
        <v>373.52583516472481</v>
      </c>
      <c r="BI27" s="41">
        <f>+Exogenous1!BI27+Exogenous!BI27+'Model Results'!BI27+Exogenous2!BI27</f>
        <v>512.27520174523272</v>
      </c>
      <c r="BJ27" s="41">
        <f>+Exogenous1!BJ27+Exogenous!BJ27+'Model Results'!BJ27+Exogenous2!BJ27</f>
        <v>338.45844211577588</v>
      </c>
      <c r="BK27" s="41">
        <f>+Exogenous1!BK27+Exogenous!BK27+'Model Results'!BK27+Exogenous2!BK27</f>
        <v>443.34116229082758</v>
      </c>
      <c r="BL27" s="41">
        <f>+Exogenous1!BL27+Exogenous!BL27+'Model Results'!BL27+Exogenous2!BL27</f>
        <v>548.19858738055052</v>
      </c>
      <c r="BM27" s="41">
        <f t="shared" si="141"/>
        <v>5844.2088922004732</v>
      </c>
      <c r="BN27" s="41">
        <f>+Exogenous1!BN27+Exogenous!BN27+'Model Results'!BN27+Exogenous2!BN27</f>
        <v>5895.699885316767</v>
      </c>
      <c r="BO27" s="41">
        <f>+Exogenous1!BO27+Exogenous!BO27+'Model Results'!BO27+Exogenous2!BO27</f>
        <v>5976.8423217290047</v>
      </c>
      <c r="BP27" s="41">
        <f>+Exogenous1!BP27+Exogenous!BP27+'Model Results'!BP27+Exogenous2!BP27</f>
        <v>6041.8740789715839</v>
      </c>
      <c r="BQ27" s="41">
        <f>+Exogenous1!BQ27+Exogenous!BQ27+'Model Results'!BQ27+Exogenous2!BQ27</f>
        <v>0</v>
      </c>
      <c r="BR27" s="41">
        <f>+Exogenous1!BR27+Exogenous!BR27+'Model Results'!BR27+Exogenous2!BR27</f>
        <v>0</v>
      </c>
      <c r="BS27" s="41">
        <f>+Exogenous1!BS27+Exogenous!BS27+'Model Results'!BS27+Exogenous2!BS27</f>
        <v>0</v>
      </c>
      <c r="BT27" s="41">
        <f>+Exogenous1!BT27+Exogenous!BT27+'Model Results'!BT27+Exogenous2!BT27</f>
        <v>0</v>
      </c>
      <c r="BU27" s="41">
        <f>+Exogenous1!BU27+Exogenous!BU27+'Model Results'!BU27+Exogenous2!BU27</f>
        <v>0</v>
      </c>
      <c r="BV27" s="41">
        <f>+Exogenous1!BV27+Exogenous!BV27+'Model Results'!BV27+Exogenous2!BV27</f>
        <v>0</v>
      </c>
      <c r="BX27" t="str">
        <f t="shared" ref="BX27:BX46" si="175">+AM27</f>
        <v>SGS</v>
      </c>
      <c r="BY27" s="4">
        <f t="shared" si="142"/>
        <v>81.401295220930308</v>
      </c>
      <c r="BZ27" s="4">
        <f t="shared" ref="BZ27:BZ46" si="176">+AO27/D27*1000</f>
        <v>84.584031630321419</v>
      </c>
      <c r="CA27" s="4">
        <f t="shared" ref="CA27:CA46" si="177">+AP27/E27*1000</f>
        <v>72.030795451849443</v>
      </c>
      <c r="CB27" s="4">
        <f t="shared" ref="CB27:CB46" si="178">+AQ27/F27*1000</f>
        <v>64.144777682324417</v>
      </c>
      <c r="CC27" s="4">
        <f t="shared" ref="CC27:CC46" si="179">+AR27/G27*1000</f>
        <v>57.478604674725744</v>
      </c>
      <c r="CD27" s="4">
        <f t="shared" ref="CD27:CD46" si="180">+AS27/H27*1000</f>
        <v>55.002349483948116</v>
      </c>
      <c r="CE27" s="4">
        <f t="shared" ref="CE27:CE46" si="181">+AT27/I27*1000</f>
        <v>46.6246228759627</v>
      </c>
      <c r="CF27" s="4">
        <f t="shared" ref="CF27:CF46" si="182">+AU27/J27*1000</f>
        <v>45.953862793445118</v>
      </c>
      <c r="CG27" s="4">
        <f t="shared" ref="CG27:CG46" si="183">+AV27/K27*1000</f>
        <v>63.101764877700738</v>
      </c>
      <c r="CH27" s="4">
        <f t="shared" ref="CH27:CH46" si="184">+AW27/L27*1000</f>
        <v>41.594966328581883</v>
      </c>
      <c r="CI27" s="4">
        <f t="shared" ref="CI27:CI46" si="185">+AX27/M27*1000</f>
        <v>54.826985669011172</v>
      </c>
      <c r="CJ27" s="4">
        <f t="shared" ref="CJ27:CJ46" si="186">+AY27/N27*1000</f>
        <v>68.023800215052006</v>
      </c>
      <c r="CK27" s="4">
        <f t="shared" ref="CK27:CK46" si="187">+AZ27/O27*1000</f>
        <v>732.8613999639332</v>
      </c>
      <c r="CL27" s="4">
        <f t="shared" ref="CL27:CL46" si="188">+BA27/P27*1000</f>
        <v>80.773319557441297</v>
      </c>
      <c r="CM27" s="4">
        <f t="shared" ref="CM27:CM46" si="189">+BB27/Q27*1000</f>
        <v>83.801298733824851</v>
      </c>
      <c r="CN27" s="4">
        <f t="shared" ref="CN27:CN46" si="190">+BC27/R27*1000</f>
        <v>71.426037259138425</v>
      </c>
      <c r="CO27" s="4">
        <f t="shared" ref="CO27:CO46" si="191">+BD27/S27*1000</f>
        <v>63.720060408476122</v>
      </c>
      <c r="CP27" s="4">
        <f t="shared" ref="CP27:CP46" si="192">+BE27/T27*1000</f>
        <v>57.171867381954392</v>
      </c>
      <c r="CQ27" s="4">
        <f t="shared" ref="CQ27:CQ46" si="193">+BF27/U27*1000</f>
        <v>54.67851969371705</v>
      </c>
      <c r="CR27" s="4">
        <f t="shared" ref="CR27:CR46" si="194">+BG27/V27*1000</f>
        <v>47.817070502736016</v>
      </c>
      <c r="CS27" s="4">
        <f t="shared" ref="CS27:CS46" si="195">+BH27/W27*1000</f>
        <v>47.081722251733154</v>
      </c>
      <c r="CT27" s="4">
        <f t="shared" ref="CT27:CT46" si="196">+BI27/X27*1000</f>
        <v>64.510655992434948</v>
      </c>
      <c r="CU27" s="4">
        <f t="shared" ref="CU27:CU46" si="197">+BJ27/Y27*1000</f>
        <v>42.582364169024508</v>
      </c>
      <c r="CV27" s="4">
        <f t="shared" ref="CV27:CV46" si="198">+BK27/Z27*1000</f>
        <v>55.726100525223274</v>
      </c>
      <c r="CW27" s="4">
        <f t="shared" ref="CW27:CW46" si="199">+BL27/AA27*1000</f>
        <v>68.84217722883561</v>
      </c>
      <c r="CX27" s="4">
        <f t="shared" ref="CX27:CX46" si="200">+BM27/AB27*1000</f>
        <v>737.81459750888757</v>
      </c>
      <c r="CY27" s="4">
        <f t="shared" ref="CY27:CY46" si="201">+BN27/AC27*1000</f>
        <v>735.99183921053191</v>
      </c>
      <c r="CZ27" s="4">
        <f t="shared" ref="CZ27:CZ46" si="202">+BO27/AD27*1000</f>
        <v>738.49621826699831</v>
      </c>
      <c r="DA27" s="4">
        <f t="shared" ref="DA27:DA46" si="203">+BP27/AE27*1000</f>
        <v>738.75731359211761</v>
      </c>
      <c r="DB27" s="4" t="e">
        <f t="shared" ref="DB27:DB46" si="204">+BQ27/AF27*1000</f>
        <v>#DIV/0!</v>
      </c>
      <c r="DC27" s="4" t="e">
        <f t="shared" ref="DC27:DC46" si="205">+BR27/AG27*1000</f>
        <v>#DIV/0!</v>
      </c>
      <c r="DD27" s="4" t="e">
        <f t="shared" ref="DD27:DD46" si="206">+BS27/AH27*1000</f>
        <v>#DIV/0!</v>
      </c>
      <c r="DE27" s="4" t="e">
        <f t="shared" ref="DE27:DE46" si="207">+BT27/AI27*1000</f>
        <v>#DIV/0!</v>
      </c>
      <c r="DF27" s="4" t="e">
        <f t="shared" ref="DF27:DF46" si="208">+BU27/AJ27*1000</f>
        <v>#DIV/0!</v>
      </c>
      <c r="DG27" s="4" t="e">
        <f t="shared" ref="DG27:DG46" si="209">+BV27/AK27*1000</f>
        <v>#DIV/0!</v>
      </c>
      <c r="DI27" s="4"/>
      <c r="DJ27" s="20"/>
    </row>
    <row r="28" spans="1:114" x14ac:dyDescent="0.25">
      <c r="A28" t="s">
        <v>14</v>
      </c>
      <c r="B28" t="s">
        <v>49</v>
      </c>
      <c r="C28" s="41">
        <f>+Exogenous1!C28+Exogenous!C28+'Model Results'!C28+Exogenous2!C28</f>
        <v>4983.21041019522</v>
      </c>
      <c r="D28" s="41">
        <f>+Exogenous1!D28+Exogenous!D28+'Model Results'!D28+Exogenous2!D28</f>
        <v>4993.9926912771389</v>
      </c>
      <c r="E28" s="41">
        <f>+Exogenous1!E28+Exogenous!E28+'Model Results'!E28+Exogenous2!E28</f>
        <v>5002.9899498402128</v>
      </c>
      <c r="F28" s="41">
        <f>+Exogenous1!F28+Exogenous!F28+'Model Results'!F28+Exogenous2!F28</f>
        <v>5011.6513389592492</v>
      </c>
      <c r="G28" s="41">
        <f>+Exogenous1!G28+Exogenous!G28+'Model Results'!G28+Exogenous2!G28</f>
        <v>5020.7852174823447</v>
      </c>
      <c r="H28" s="41">
        <f>+Exogenous1!H28+Exogenous!H28+'Model Results'!H28+Exogenous2!H28</f>
        <v>5027.8366876687624</v>
      </c>
      <c r="I28" s="41">
        <f>+Exogenous1!I28+Exogenous!I28+'Model Results'!I28+Exogenous2!I28</f>
        <v>4837.0814756576292</v>
      </c>
      <c r="J28" s="41">
        <f>+Exogenous1!J28+Exogenous!J28+'Model Results'!J28+Exogenous2!J28</f>
        <v>4843.7186866332841</v>
      </c>
      <c r="K28" s="41">
        <f>+Exogenous1!K28+Exogenous!K28+'Model Results'!K28+Exogenous2!K28</f>
        <v>4850.4287594506786</v>
      </c>
      <c r="L28" s="41">
        <f>+Exogenous1!L28+Exogenous!L28+'Model Results'!L28+Exogenous2!L28</f>
        <v>4857.1305565503853</v>
      </c>
      <c r="M28" s="41">
        <f>+Exogenous1!M28+Exogenous!M28+'Model Results'!M28+Exogenous2!M28</f>
        <v>4863.8266118080874</v>
      </c>
      <c r="N28" s="41">
        <f>+Exogenous1!N28+Exogenous!N28+'Model Results'!N28+Exogenous2!N28</f>
        <v>4870.5190220028353</v>
      </c>
      <c r="O28" s="41">
        <f t="shared" si="138"/>
        <v>4930.264283960486</v>
      </c>
      <c r="P28" s="41">
        <f>+Exogenous1!P28+Exogenous!P28+'Model Results'!P28+Exogenous2!P28</f>
        <v>4877.2095080976369</v>
      </c>
      <c r="Q28" s="41">
        <f>+Exogenous1!Q28+Exogenous!Q28+'Model Results'!Q28+Exogenous2!Q28</f>
        <v>4883.8994707867359</v>
      </c>
      <c r="R28" s="41">
        <f>+Exogenous1!R28+Exogenous!R28+'Model Results'!R28+Exogenous2!R28</f>
        <v>4890.5900398802632</v>
      </c>
      <c r="S28" s="41">
        <f>+Exogenous1!S28+Exogenous!S28+'Model Results'!S28+Exogenous2!S28</f>
        <v>4897.2821175686531</v>
      </c>
      <c r="T28" s="41">
        <f>+Exogenous1!T28+Exogenous!T28+'Model Results'!T28+Exogenous2!T28</f>
        <v>4903.976415891836</v>
      </c>
      <c r="U28" s="41">
        <f>+Exogenous1!U28+Exogenous!U28+'Model Results'!U28+Exogenous2!U28</f>
        <v>4910.67348889184</v>
      </c>
      <c r="V28" s="41">
        <f>+Exogenous1!V28+Exogenous!V28+'Model Results'!V28+Exogenous2!V28</f>
        <v>4917.3737599955502</v>
      </c>
      <c r="W28" s="41">
        <f>+Exogenous1!W28+Exogenous!W28+'Model Results'!W28+Exogenous2!W28</f>
        <v>4923.5272442013174</v>
      </c>
      <c r="X28" s="41">
        <f>+Exogenous1!X28+Exogenous!X28+'Model Results'!X28+Exogenous2!X28</f>
        <v>4929.6844705452904</v>
      </c>
      <c r="Y28" s="41">
        <f>+Exogenous1!Y28+Exogenous!Y28+'Model Results'!Y28+Exogenous2!Y28</f>
        <v>4935.8455954817236</v>
      </c>
      <c r="Z28" s="41">
        <f>+Exogenous1!Z28+Exogenous!Z28+'Model Results'!Z28+Exogenous2!Z28</f>
        <v>4942.0107175024159</v>
      </c>
      <c r="AA28" s="41">
        <f>+Exogenous1!AA28+Exogenous!AA28+'Model Results'!AA28+Exogenous2!AA28</f>
        <v>4948.1798884662921</v>
      </c>
      <c r="AB28" s="41">
        <f t="shared" si="139"/>
        <v>4913.3543931091299</v>
      </c>
      <c r="AC28" s="41">
        <f>+Exogenous1!AC28+Exogenous!AC28+'Model Results'!AC28+Exogenous2!AC28</f>
        <v>4987.9192784473626</v>
      </c>
      <c r="AD28" s="41">
        <f>+Exogenous1!AD28+Exogenous!AD28+'Model Results'!AD28+Exogenous2!AD28</f>
        <v>5058.7835704044992</v>
      </c>
      <c r="AE28" s="41">
        <f>+Exogenous1!AE28+Exogenous!AE28+'Model Results'!AE28+Exogenous2!AE28</f>
        <v>5131.167171510072</v>
      </c>
      <c r="AF28" s="41">
        <f>+Exogenous1!AF28+Exogenous!AF28+'Model Results'!AF28+Exogenous2!AF28</f>
        <v>0</v>
      </c>
      <c r="AG28" s="41">
        <f>+Exogenous1!AG28+Exogenous!AG28+'Model Results'!AG28+Exogenous2!AG28</f>
        <v>0</v>
      </c>
      <c r="AH28" s="41">
        <f>+Exogenous1!AH28+Exogenous!AH28+'Model Results'!AH28+Exogenous2!AH28</f>
        <v>0</v>
      </c>
      <c r="AI28" s="41">
        <f>+Exogenous1!AI28+Exogenous!AI28+'Model Results'!AI28+Exogenous2!AI28</f>
        <v>0</v>
      </c>
      <c r="AJ28" s="41">
        <f>+Exogenous1!AJ28+Exogenous!AJ28+'Model Results'!AJ28+Exogenous2!AJ28</f>
        <v>0</v>
      </c>
      <c r="AK28" s="41">
        <f>+Exogenous1!AK28+Exogenous!AK28+'Model Results'!AK28+Exogenous2!AK28</f>
        <v>0</v>
      </c>
      <c r="AL28" s="4"/>
      <c r="AM28" t="s">
        <v>49</v>
      </c>
      <c r="AN28" s="41">
        <f>+Exogenous1!AN28+Exogenous!AN28+'Model Results'!AN28+Exogenous2!AN28</f>
        <v>578.91195749333951</v>
      </c>
      <c r="AO28" s="41">
        <f>+Exogenous1!AO28+Exogenous!AO28+'Model Results'!AO28+Exogenous2!AO28</f>
        <v>641.97709134433933</v>
      </c>
      <c r="AP28" s="41">
        <f>+Exogenous1!AP28+Exogenous!AP28+'Model Results'!AP28+Exogenous2!AP28</f>
        <v>475.03640307000455</v>
      </c>
      <c r="AQ28" s="41">
        <f>+Exogenous1!AQ28+Exogenous!AQ28+'Model Results'!AQ28+Exogenous2!AQ28</f>
        <v>465.32885780962118</v>
      </c>
      <c r="AR28" s="41">
        <f>+Exogenous1!AR28+Exogenous!AR28+'Model Results'!AR28+Exogenous2!AR28</f>
        <v>405.17782765532206</v>
      </c>
      <c r="AS28" s="41">
        <f>+Exogenous1!AS28+Exogenous!AS28+'Model Results'!AS28+Exogenous2!AS28</f>
        <v>378.79108867123466</v>
      </c>
      <c r="AT28" s="41">
        <f>+Exogenous1!AT28+Exogenous!AT28+'Model Results'!AT28+Exogenous2!AT28</f>
        <v>311.14283284039453</v>
      </c>
      <c r="AU28" s="41">
        <f>+Exogenous1!AU28+Exogenous!AU28+'Model Results'!AU28+Exogenous2!AU28</f>
        <v>329.10102979469303</v>
      </c>
      <c r="AV28" s="41">
        <f>+Exogenous1!AV28+Exogenous!AV28+'Model Results'!AV28+Exogenous2!AV28</f>
        <v>350.48693050407837</v>
      </c>
      <c r="AW28" s="41">
        <f>+Exogenous1!AW28+Exogenous!AW28+'Model Results'!AW28+Exogenous2!AW28</f>
        <v>347.94398104056239</v>
      </c>
      <c r="AX28" s="41">
        <f>+Exogenous1!AX28+Exogenous!AX28+'Model Results'!AX28+Exogenous2!AX28</f>
        <v>414.27770276855949</v>
      </c>
      <c r="AY28" s="41">
        <f>+Exogenous1!AY28+Exogenous!AY28+'Model Results'!AY28+Exogenous2!AY28</f>
        <v>516.42970874855473</v>
      </c>
      <c r="AZ28" s="41">
        <f t="shared" si="140"/>
        <v>5214.6054117407039</v>
      </c>
      <c r="BA28" s="41">
        <f>+Exogenous1!BA28+Exogenous!BA28+'Model Results'!BA28+Exogenous2!BA28</f>
        <v>603.32104539995214</v>
      </c>
      <c r="BB28" s="41">
        <f>+Exogenous1!BB28+Exogenous!BB28+'Model Results'!BB28+Exogenous2!BB28</f>
        <v>668.05013560139037</v>
      </c>
      <c r="BC28" s="41">
        <f>+Exogenous1!BC28+Exogenous!BC28+'Model Results'!BC28+Exogenous2!BC28</f>
        <v>494.14597504099203</v>
      </c>
      <c r="BD28" s="41">
        <f>+Exogenous1!BD28+Exogenous!BD28+'Model Results'!BD28+Exogenous2!BD28</f>
        <v>485.57070284492653</v>
      </c>
      <c r="BE28" s="41">
        <f>+Exogenous1!BE28+Exogenous!BE28+'Model Results'!BE28+Exogenous2!BE28</f>
        <v>423.31876510324423</v>
      </c>
      <c r="BF28" s="41">
        <f>+Exogenous1!BF28+Exogenous!BF28+'Model Results'!BF28+Exogenous2!BF28</f>
        <v>395.58948097793893</v>
      </c>
      <c r="BG28" s="41">
        <f>+Exogenous1!BG28+Exogenous!BG28+'Model Results'!BG28+Exogenous2!BG28</f>
        <v>324.79728550658342</v>
      </c>
      <c r="BH28" s="41">
        <f>+Exogenous1!BH28+Exogenous!BH28+'Model Results'!BH28+Exogenous2!BH28</f>
        <v>343.08225390772571</v>
      </c>
      <c r="BI28" s="41">
        <f>+Exogenous1!BI28+Exogenous!BI28+'Model Results'!BI28+Exogenous2!BI28</f>
        <v>364.86319634893647</v>
      </c>
      <c r="BJ28" s="41">
        <f>+Exogenous1!BJ28+Exogenous!BJ28+'Model Results'!BJ28+Exogenous2!BJ28</f>
        <v>361.97965176439897</v>
      </c>
      <c r="BK28" s="41">
        <f>+Exogenous1!BK28+Exogenous!BK28+'Model Results'!BK28+Exogenous2!BK28</f>
        <v>429.06003706716263</v>
      </c>
      <c r="BL28" s="41">
        <f>+Exogenous1!BL28+Exogenous!BL28+'Model Results'!BL28+Exogenous2!BL28</f>
        <v>532.20204190128015</v>
      </c>
      <c r="BM28" s="41">
        <f t="shared" si="141"/>
        <v>5425.9805714645317</v>
      </c>
      <c r="BN28" s="41">
        <f>+Exogenous1!BN28+Exogenous!BN28+'Model Results'!BN28+Exogenous2!BN28</f>
        <v>5492.9205512516055</v>
      </c>
      <c r="BO28" s="41">
        <f>+Exogenous1!BO28+Exogenous!BO28+'Model Results'!BO28+Exogenous2!BO28</f>
        <v>5597.315061326668</v>
      </c>
      <c r="BP28" s="41">
        <f>+Exogenous1!BP28+Exogenous!BP28+'Model Results'!BP28+Exogenous2!BP28</f>
        <v>5684.5878098565236</v>
      </c>
      <c r="BQ28" s="41">
        <f>+Exogenous1!BQ28+Exogenous!BQ28+'Model Results'!BQ28+Exogenous2!BQ28</f>
        <v>0</v>
      </c>
      <c r="BR28" s="41">
        <f>+Exogenous1!BR28+Exogenous!BR28+'Model Results'!BR28+Exogenous2!BR28</f>
        <v>0</v>
      </c>
      <c r="BS28" s="41">
        <f>+Exogenous1!BS28+Exogenous!BS28+'Model Results'!BS28+Exogenous2!BS28</f>
        <v>0</v>
      </c>
      <c r="BT28" s="41">
        <f>+Exogenous1!BT28+Exogenous!BT28+'Model Results'!BT28+Exogenous2!BT28</f>
        <v>0</v>
      </c>
      <c r="BU28" s="41">
        <f>+Exogenous1!BU28+Exogenous!BU28+'Model Results'!BU28+Exogenous2!BU28</f>
        <v>0</v>
      </c>
      <c r="BV28" s="41">
        <f>+Exogenous1!BV28+Exogenous!BV28+'Model Results'!BV28+Exogenous2!BV28</f>
        <v>0</v>
      </c>
      <c r="BX28" t="str">
        <f t="shared" si="175"/>
        <v>STGS</v>
      </c>
      <c r="BY28" s="4">
        <f t="shared" si="142"/>
        <v>116.17248918667681</v>
      </c>
      <c r="BZ28" s="4">
        <f t="shared" si="176"/>
        <v>128.54986601515498</v>
      </c>
      <c r="CA28" s="4">
        <f t="shared" si="177"/>
        <v>94.950501166842514</v>
      </c>
      <c r="CB28" s="4">
        <f t="shared" si="178"/>
        <v>92.849407577953002</v>
      </c>
      <c r="CC28" s="4">
        <f t="shared" si="179"/>
        <v>80.70009173953413</v>
      </c>
      <c r="CD28" s="4">
        <f t="shared" si="180"/>
        <v>75.338781309316403</v>
      </c>
      <c r="CE28" s="4">
        <f t="shared" si="181"/>
        <v>64.324496993942589</v>
      </c>
      <c r="CF28" s="4">
        <f t="shared" si="182"/>
        <v>67.943877645677389</v>
      </c>
      <c r="CG28" s="4">
        <f t="shared" si="183"/>
        <v>72.258958513962739</v>
      </c>
      <c r="CH28" s="4">
        <f t="shared" si="184"/>
        <v>71.635706923982283</v>
      </c>
      <c r="CI28" s="4">
        <f t="shared" si="185"/>
        <v>85.17526133904579</v>
      </c>
      <c r="CJ28" s="4">
        <f t="shared" si="186"/>
        <v>106.03176097158338</v>
      </c>
      <c r="CK28" s="4">
        <f t="shared" si="187"/>
        <v>1057.6725934764306</v>
      </c>
      <c r="CL28" s="4">
        <f t="shared" si="188"/>
        <v>123.70209735674825</v>
      </c>
      <c r="CM28" s="4">
        <f t="shared" si="189"/>
        <v>136.78621757007124</v>
      </c>
      <c r="CN28" s="4">
        <f t="shared" si="190"/>
        <v>101.04015487118815</v>
      </c>
      <c r="CO28" s="4">
        <f t="shared" si="191"/>
        <v>99.151057910871828</v>
      </c>
      <c r="CP28" s="4">
        <f t="shared" si="192"/>
        <v>86.321533629614649</v>
      </c>
      <c r="CQ28" s="4">
        <f t="shared" si="193"/>
        <v>80.557072644471234</v>
      </c>
      <c r="CR28" s="4">
        <f t="shared" si="194"/>
        <v>66.050965690042915</v>
      </c>
      <c r="CS28" s="4">
        <f t="shared" si="195"/>
        <v>69.682208890341926</v>
      </c>
      <c r="CT28" s="4">
        <f t="shared" si="196"/>
        <v>74.01349894277871</v>
      </c>
      <c r="CU28" s="4">
        <f t="shared" si="197"/>
        <v>73.336907478579832</v>
      </c>
      <c r="CV28" s="4">
        <f t="shared" si="198"/>
        <v>86.818920798294045</v>
      </c>
      <c r="CW28" s="4">
        <f t="shared" si="199"/>
        <v>107.5551119598116</v>
      </c>
      <c r="CX28" s="4">
        <f t="shared" si="200"/>
        <v>1104.3332390340802</v>
      </c>
      <c r="CY28" s="4">
        <f t="shared" si="201"/>
        <v>1101.2448767938843</v>
      </c>
      <c r="CZ28" s="4">
        <f t="shared" si="202"/>
        <v>1106.4547402408655</v>
      </c>
      <c r="DA28" s="4">
        <f t="shared" si="203"/>
        <v>1107.854727754579</v>
      </c>
      <c r="DB28" s="4" t="e">
        <f t="shared" si="204"/>
        <v>#DIV/0!</v>
      </c>
      <c r="DC28" s="4" t="e">
        <f t="shared" si="205"/>
        <v>#DIV/0!</v>
      </c>
      <c r="DD28" s="4" t="e">
        <f t="shared" si="206"/>
        <v>#DIV/0!</v>
      </c>
      <c r="DE28" s="4" t="e">
        <f t="shared" si="207"/>
        <v>#DIV/0!</v>
      </c>
      <c r="DF28" s="4" t="e">
        <f t="shared" si="208"/>
        <v>#DIV/0!</v>
      </c>
      <c r="DG28" s="4" t="e">
        <f t="shared" si="209"/>
        <v>#DIV/0!</v>
      </c>
      <c r="DI28" s="4"/>
      <c r="DJ28" s="20"/>
    </row>
    <row r="29" spans="1:114" x14ac:dyDescent="0.25">
      <c r="A29" t="s">
        <v>14</v>
      </c>
      <c r="B29" t="s">
        <v>23</v>
      </c>
      <c r="C29" s="41">
        <f>+Exogenous1!C29+Exogenous!C29+'Model Results'!C29+Exogenous2!C29</f>
        <v>3797.2000103828477</v>
      </c>
      <c r="D29" s="41">
        <f>+Exogenous1!D29+Exogenous!D29+'Model Results'!D29+Exogenous2!D29</f>
        <v>3804.1010734545121</v>
      </c>
      <c r="E29" s="41">
        <f>+Exogenous1!E29+Exogenous!E29+'Model Results'!E29+Exogenous2!E29</f>
        <v>3809.7000163301113</v>
      </c>
      <c r="F29" s="41">
        <f>+Exogenous1!F29+Exogenous!F29+'Model Results'!F29+Exogenous2!F29</f>
        <v>3815.2051120126807</v>
      </c>
      <c r="G29" s="41">
        <f>+Exogenous1!G29+Exogenous!G29+'Model Results'!G29+Exogenous2!G29</f>
        <v>3821.2035685523333</v>
      </c>
      <c r="H29" s="41">
        <f>+Exogenous1!H29+Exogenous!H29+'Model Results'!H29+Exogenous2!H29</f>
        <v>3825.8552713334125</v>
      </c>
      <c r="I29" s="41">
        <f>+Exogenous1!I29+Exogenous!I29+'Model Results'!I29+Exogenous2!I29</f>
        <v>3761.8465972447666</v>
      </c>
      <c r="J29" s="41">
        <f>+Exogenous1!J29+Exogenous!J29+'Model Results'!J29+Exogenous2!J29</f>
        <v>3766.4122582112732</v>
      </c>
      <c r="K29" s="41">
        <f>+Exogenous1!K29+Exogenous!K29+'Model Results'!K29+Exogenous2!K29</f>
        <v>3771.1027414638793</v>
      </c>
      <c r="L29" s="41">
        <f>+Exogenous1!L29+Exogenous!L29+'Model Results'!L29+Exogenous2!L29</f>
        <v>3775.7954902802599</v>
      </c>
      <c r="M29" s="41">
        <f>+Exogenous1!M29+Exogenous!M29+'Model Results'!M29+Exogenous2!M29</f>
        <v>3780.4900470092161</v>
      </c>
      <c r="N29" s="41">
        <f>+Exogenous1!N29+Exogenous!N29+'Model Results'!N29+Exogenous2!N29</f>
        <v>3785.1861609212206</v>
      </c>
      <c r="O29" s="41">
        <f t="shared" si="138"/>
        <v>3792.8415289330428</v>
      </c>
      <c r="P29" s="41">
        <f>+Exogenous1!P29+Exogenous!P29+'Model Results'!P29+Exogenous2!P29</f>
        <v>3789.8837175228296</v>
      </c>
      <c r="Q29" s="41">
        <f>+Exogenous1!Q29+Exogenous!Q29+'Model Results'!Q29+Exogenous2!Q29</f>
        <v>3794.582688841012</v>
      </c>
      <c r="R29" s="41">
        <f>+Exogenous1!R29+Exogenous!R29+'Model Results'!R29+Exogenous2!R29</f>
        <v>3799.2830988613778</v>
      </c>
      <c r="S29" s="41">
        <f>+Exogenous1!S29+Exogenous!S29+'Model Results'!S29+Exogenous2!S29</f>
        <v>3803.9849998645814</v>
      </c>
      <c r="T29" s="41">
        <f>+Exogenous1!T29+Exogenous!T29+'Model Results'!T29+Exogenous2!T29</f>
        <v>3808.6884565538503</v>
      </c>
      <c r="U29" s="41">
        <f>+Exogenous1!U29+Exogenous!U29+'Model Results'!U29+Exogenous2!U29</f>
        <v>3813.3935357109926</v>
      </c>
      <c r="V29" s="41">
        <f>+Exogenous1!V29+Exogenous!V29+'Model Results'!V29+Exogenous2!V29</f>
        <v>3818.1002997382116</v>
      </c>
      <c r="W29" s="41">
        <f>+Exogenous1!W29+Exogenous!W29+'Model Results'!W29+Exogenous2!W29</f>
        <v>3822.3568542976273</v>
      </c>
      <c r="X29" s="41">
        <f>+Exogenous1!X29+Exogenous!X29+'Model Results'!X29+Exogenous2!X29</f>
        <v>3826.6151921945598</v>
      </c>
      <c r="Y29" s="41">
        <f>+Exogenous1!Y29+Exogenous!Y29+'Model Results'!Y29+Exogenous2!Y29</f>
        <v>3830.8753468911277</v>
      </c>
      <c r="Z29" s="41">
        <f>+Exogenous1!Z29+Exogenous!Z29+'Model Results'!Z29+Exogenous2!Z29</f>
        <v>3835.1373412181351</v>
      </c>
      <c r="AA29" s="41">
        <f>+Exogenous1!AA29+Exogenous!AA29+'Model Results'!AA29+Exogenous2!AA29</f>
        <v>3839.4011879792993</v>
      </c>
      <c r="AB29" s="41">
        <f t="shared" si="139"/>
        <v>3815.1918933061334</v>
      </c>
      <c r="AC29" s="41">
        <f>+Exogenous1!AC29+Exogenous!AC29+'Model Results'!AC29+Exogenous2!AC29</f>
        <v>3866.7325788510743</v>
      </c>
      <c r="AD29" s="41">
        <f>+Exogenous1!AD29+Exogenous!AD29+'Model Results'!AD29+Exogenous2!AD29</f>
        <v>3914.7415767559642</v>
      </c>
      <c r="AE29" s="41">
        <f>+Exogenous1!AE29+Exogenous!AE29+'Model Results'!AE29+Exogenous2!AE29</f>
        <v>3963.8580058981934</v>
      </c>
      <c r="AF29" s="41">
        <f>+Exogenous1!AF29+Exogenous!AF29+'Model Results'!AF29+Exogenous2!AF29</f>
        <v>0</v>
      </c>
      <c r="AG29" s="41">
        <f>+Exogenous1!AG29+Exogenous!AG29+'Model Results'!AG29+Exogenous2!AG29</f>
        <v>0</v>
      </c>
      <c r="AH29" s="41">
        <f>+Exogenous1!AH29+Exogenous!AH29+'Model Results'!AH29+Exogenous2!AH29</f>
        <v>0</v>
      </c>
      <c r="AI29" s="41">
        <f>+Exogenous1!AI29+Exogenous!AI29+'Model Results'!AI29+Exogenous2!AI29</f>
        <v>0</v>
      </c>
      <c r="AJ29" s="41">
        <f>+Exogenous1!AJ29+Exogenous!AJ29+'Model Results'!AJ29+Exogenous2!AJ29</f>
        <v>0</v>
      </c>
      <c r="AK29" s="41">
        <f>+Exogenous1!AK29+Exogenous!AK29+'Model Results'!AK29+Exogenous2!AK29</f>
        <v>0</v>
      </c>
      <c r="AL29" s="4"/>
      <c r="AM29" t="s">
        <v>23</v>
      </c>
      <c r="AN29" s="41">
        <f>+Exogenous1!AN29+Exogenous!AN29+'Model Results'!AN29+Exogenous2!AN29</f>
        <v>1699.3854820199745</v>
      </c>
      <c r="AO29" s="41">
        <f>+Exogenous1!AO29+Exogenous!AO29+'Model Results'!AO29+Exogenous2!AO29</f>
        <v>1694.9054446588623</v>
      </c>
      <c r="AP29" s="41">
        <f>+Exogenous1!AP29+Exogenous!AP29+'Model Results'!AP29+Exogenous2!AP29</f>
        <v>1626.0737659970432</v>
      </c>
      <c r="AQ29" s="41">
        <f>+Exogenous1!AQ29+Exogenous!AQ29+'Model Results'!AQ29+Exogenous2!AQ29</f>
        <v>1497.3813414631152</v>
      </c>
      <c r="AR29" s="41">
        <f>+Exogenous1!AR29+Exogenous!AR29+'Model Results'!AR29+Exogenous2!AR29</f>
        <v>1381.7901265773774</v>
      </c>
      <c r="AS29" s="41">
        <f>+Exogenous1!AS29+Exogenous!AS29+'Model Results'!AS29+Exogenous2!AS29</f>
        <v>1356.4895853362812</v>
      </c>
      <c r="AT29" s="41">
        <f>+Exogenous1!AT29+Exogenous!AT29+'Model Results'!AT29+Exogenous2!AT29</f>
        <v>1258.6250007870256</v>
      </c>
      <c r="AU29" s="41">
        <f>+Exogenous1!AU29+Exogenous!AU29+'Model Results'!AU29+Exogenous2!AU29</f>
        <v>1215.6872212052672</v>
      </c>
      <c r="AV29" s="41">
        <f>+Exogenous1!AV29+Exogenous!AV29+'Model Results'!AV29+Exogenous2!AV29</f>
        <v>1327.786896744693</v>
      </c>
      <c r="AW29" s="41">
        <f>+Exogenous1!AW29+Exogenous!AW29+'Model Results'!AW29+Exogenous2!AW29</f>
        <v>1230.4449527817164</v>
      </c>
      <c r="AX29" s="41">
        <f>+Exogenous1!AX29+Exogenous!AX29+'Model Results'!AX29+Exogenous2!AX29</f>
        <v>1383.5075286630022</v>
      </c>
      <c r="AY29" s="41">
        <f>+Exogenous1!AY29+Exogenous!AY29+'Model Results'!AY29+Exogenous2!AY29</f>
        <v>1738.8163560602525</v>
      </c>
      <c r="AZ29" s="41">
        <f t="shared" si="140"/>
        <v>17410.893702294608</v>
      </c>
      <c r="BA29" s="41">
        <f>+Exogenous1!BA29+Exogenous!BA29+'Model Results'!BA29+Exogenous2!BA29</f>
        <v>1772.7466924981763</v>
      </c>
      <c r="BB29" s="41">
        <f>+Exogenous1!BB29+Exogenous!BB29+'Model Results'!BB29+Exogenous2!BB29</f>
        <v>1765.2194521936747</v>
      </c>
      <c r="BC29" s="41">
        <f>+Exogenous1!BC29+Exogenous!BC29+'Model Results'!BC29+Exogenous2!BC29</f>
        <v>1693.0639378311275</v>
      </c>
      <c r="BD29" s="41">
        <f>+Exogenous1!BD29+Exogenous!BD29+'Model Results'!BD29+Exogenous2!BD29</f>
        <v>1561.6943031962328</v>
      </c>
      <c r="BE29" s="41">
        <f>+Exogenous1!BE29+Exogenous!BE29+'Model Results'!BE29+Exogenous2!BE29</f>
        <v>1442.5057964611235</v>
      </c>
      <c r="BF29" s="41">
        <f>+Exogenous1!BF29+Exogenous!BF29+'Model Results'!BF29+Exogenous2!BF29</f>
        <v>1415.7658057017147</v>
      </c>
      <c r="BG29" s="41">
        <f>+Exogenous1!BG29+Exogenous!BG29+'Model Results'!BG29+Exogenous2!BG29</f>
        <v>1313.3847616708379</v>
      </c>
      <c r="BH29" s="41">
        <f>+Exogenous1!BH29+Exogenous!BH29+'Model Results'!BH29+Exogenous2!BH29</f>
        <v>1267.278701772475</v>
      </c>
      <c r="BI29" s="41">
        <f>+Exogenous1!BI29+Exogenous!BI29+'Model Results'!BI29+Exogenous2!BI29</f>
        <v>1381.1291622920564</v>
      </c>
      <c r="BJ29" s="41">
        <f>+Exogenous1!BJ29+Exogenous!BJ29+'Model Results'!BJ29+Exogenous2!BJ29</f>
        <v>1278.3163899390595</v>
      </c>
      <c r="BK29" s="41">
        <f>+Exogenous1!BK29+Exogenous!BK29+'Model Results'!BK29+Exogenous2!BK29</f>
        <v>1430.5527412217734</v>
      </c>
      <c r="BL29" s="41">
        <f>+Exogenous1!BL29+Exogenous!BL29+'Model Results'!BL29+Exogenous2!BL29</f>
        <v>1790.0379726086232</v>
      </c>
      <c r="BM29" s="41">
        <f t="shared" si="141"/>
        <v>18111.695717386876</v>
      </c>
      <c r="BN29" s="41">
        <f>+Exogenous1!BN29+Exogenous!BN29+'Model Results'!BN29+Exogenous2!BN29</f>
        <v>18535.396741813278</v>
      </c>
      <c r="BO29" s="41">
        <f>+Exogenous1!BO29+Exogenous!BO29+'Model Results'!BO29+Exogenous2!BO29</f>
        <v>18858.803520020578</v>
      </c>
      <c r="BP29" s="41">
        <f>+Exogenous1!BP29+Exogenous!BP29+'Model Results'!BP29+Exogenous2!BP29</f>
        <v>19125.106785586693</v>
      </c>
      <c r="BQ29" s="41">
        <f>+Exogenous1!BQ29+Exogenous!BQ29+'Model Results'!BQ29+Exogenous2!BQ29</f>
        <v>0</v>
      </c>
      <c r="BR29" s="41">
        <f>+Exogenous1!BR29+Exogenous!BR29+'Model Results'!BR29+Exogenous2!BR29</f>
        <v>0</v>
      </c>
      <c r="BS29" s="41">
        <f>+Exogenous1!BS29+Exogenous!BS29+'Model Results'!BS29+Exogenous2!BS29</f>
        <v>0</v>
      </c>
      <c r="BT29" s="41">
        <f>+Exogenous1!BT29+Exogenous!BT29+'Model Results'!BT29+Exogenous2!BT29</f>
        <v>0</v>
      </c>
      <c r="BU29" s="41">
        <f>+Exogenous1!BU29+Exogenous!BU29+'Model Results'!BU29+Exogenous2!BU29</f>
        <v>0</v>
      </c>
      <c r="BV29" s="41">
        <f>+Exogenous1!BV29+Exogenous!BV29+'Model Results'!BV29+Exogenous2!BV29</f>
        <v>0</v>
      </c>
      <c r="BX29" t="str">
        <f t="shared" si="175"/>
        <v>GS1</v>
      </c>
      <c r="BY29" s="4">
        <f t="shared" si="142"/>
        <v>447.536468285387</v>
      </c>
      <c r="BZ29" s="4">
        <f t="shared" si="176"/>
        <v>445.54690107634678</v>
      </c>
      <c r="CA29" s="4">
        <f t="shared" si="177"/>
        <v>426.82462110584811</v>
      </c>
      <c r="CB29" s="4">
        <f t="shared" si="178"/>
        <v>392.47728431386582</v>
      </c>
      <c r="CC29" s="4">
        <f t="shared" si="179"/>
        <v>361.61123106583665</v>
      </c>
      <c r="CD29" s="4">
        <f t="shared" si="180"/>
        <v>354.55852067909206</v>
      </c>
      <c r="CE29" s="4">
        <f t="shared" si="181"/>
        <v>334.57637579077823</v>
      </c>
      <c r="CF29" s="4">
        <f t="shared" si="182"/>
        <v>322.77062038413595</v>
      </c>
      <c r="CG29" s="4">
        <f t="shared" si="183"/>
        <v>352.09512648527527</v>
      </c>
      <c r="CH29" s="4">
        <f t="shared" si="184"/>
        <v>325.87701212874384</v>
      </c>
      <c r="CI29" s="4">
        <f t="shared" si="185"/>
        <v>365.95983892551413</v>
      </c>
      <c r="CJ29" s="4">
        <f t="shared" si="186"/>
        <v>459.37406567001386</v>
      </c>
      <c r="CK29" s="4">
        <f t="shared" si="187"/>
        <v>4590.4616814276533</v>
      </c>
      <c r="CL29" s="4">
        <f t="shared" si="188"/>
        <v>467.75754208545783</v>
      </c>
      <c r="CM29" s="4">
        <f t="shared" si="189"/>
        <v>465.19462005262812</v>
      </c>
      <c r="CN29" s="4">
        <f t="shared" si="190"/>
        <v>445.62721275983057</v>
      </c>
      <c r="CO29" s="4">
        <f t="shared" si="191"/>
        <v>410.54165651332164</v>
      </c>
      <c r="CP29" s="4">
        <f t="shared" si="192"/>
        <v>378.7408219170336</v>
      </c>
      <c r="CQ29" s="4">
        <f t="shared" si="193"/>
        <v>371.26139551126886</v>
      </c>
      <c r="CR29" s="4">
        <f t="shared" si="194"/>
        <v>343.98906748491919</v>
      </c>
      <c r="CS29" s="4">
        <f t="shared" si="195"/>
        <v>331.5437961653484</v>
      </c>
      <c r="CT29" s="4">
        <f t="shared" si="196"/>
        <v>360.92710997156217</v>
      </c>
      <c r="CU29" s="4">
        <f t="shared" si="197"/>
        <v>333.68780609801155</v>
      </c>
      <c r="CV29" s="4">
        <f t="shared" si="198"/>
        <v>373.01212810475107</v>
      </c>
      <c r="CW29" s="4">
        <f t="shared" si="199"/>
        <v>466.22842598815032</v>
      </c>
      <c r="CX29" s="4">
        <f t="shared" si="200"/>
        <v>4747.2568153555731</v>
      </c>
      <c r="CY29" s="4">
        <f t="shared" si="201"/>
        <v>4793.5553762346599</v>
      </c>
      <c r="CZ29" s="4">
        <f t="shared" si="202"/>
        <v>4817.3814670158472</v>
      </c>
      <c r="DA29" s="4">
        <f t="shared" si="203"/>
        <v>4824.8718185991193</v>
      </c>
      <c r="DB29" s="4" t="e">
        <f t="shared" si="204"/>
        <v>#DIV/0!</v>
      </c>
      <c r="DC29" s="4" t="e">
        <f t="shared" si="205"/>
        <v>#DIV/0!</v>
      </c>
      <c r="DD29" s="4" t="e">
        <f t="shared" si="206"/>
        <v>#DIV/0!</v>
      </c>
      <c r="DE29" s="4" t="e">
        <f t="shared" si="207"/>
        <v>#DIV/0!</v>
      </c>
      <c r="DF29" s="4" t="e">
        <f t="shared" si="208"/>
        <v>#DIV/0!</v>
      </c>
      <c r="DG29" s="4" t="e">
        <f t="shared" si="209"/>
        <v>#DIV/0!</v>
      </c>
      <c r="DI29" s="4"/>
      <c r="DJ29" s="20"/>
    </row>
    <row r="30" spans="1:114" x14ac:dyDescent="0.25">
      <c r="A30" t="s">
        <v>14</v>
      </c>
      <c r="B30" t="s">
        <v>24</v>
      </c>
      <c r="C30" s="41">
        <f>+Exogenous1!C30+Exogenous!C30+'Model Results'!C30+Exogenous2!C30</f>
        <v>850.49372397963202</v>
      </c>
      <c r="D30" s="41">
        <f>+Exogenous1!D30+Exogenous!D30+'Model Results'!D30+Exogenous2!D30</f>
        <v>852.15667702952896</v>
      </c>
      <c r="E30" s="41">
        <f>+Exogenous1!E30+Exogenous!E30+'Model Results'!E30+Exogenous2!E30</f>
        <v>853.49443687338419</v>
      </c>
      <c r="F30" s="41">
        <f>+Exogenous1!F30+Exogenous!F30+'Model Results'!F30+Exogenous2!F30</f>
        <v>854.80144863646535</v>
      </c>
      <c r="G30" s="41">
        <f>+Exogenous1!G30+Exogenous!G30+'Model Results'!G30+Exogenous2!G30</f>
        <v>856.22369220249561</v>
      </c>
      <c r="H30" s="41">
        <f>+Exogenous1!H30+Exogenous!H30+'Model Results'!H30+Exogenous2!H30</f>
        <v>857.33938769283191</v>
      </c>
      <c r="I30" s="41">
        <f>+Exogenous1!I30+Exogenous!I30+'Model Results'!I30+Exogenous2!I30</f>
        <v>771.1791831723674</v>
      </c>
      <c r="J30" s="41">
        <f>+Exogenous1!J30+Exogenous!J30+'Model Results'!J30+Exogenous2!J30</f>
        <v>772.22506199135773</v>
      </c>
      <c r="K30" s="41">
        <f>+Exogenous1!K30+Exogenous!K30+'Model Results'!K30+Exogenous2!K30</f>
        <v>773.29474700705055</v>
      </c>
      <c r="L30" s="41">
        <f>+Exogenous1!L30+Exogenous!L30+'Model Results'!L30+Exogenous2!L30</f>
        <v>774.36347073261322</v>
      </c>
      <c r="M30" s="41">
        <f>+Exogenous1!M30+Exogenous!M30+'Model Results'!M30+Exogenous2!M30</f>
        <v>775.43142804745105</v>
      </c>
      <c r="N30" s="41">
        <f>+Exogenous1!N30+Exogenous!N30+'Model Results'!N30+Exogenous2!N30</f>
        <v>776.4987954660071</v>
      </c>
      <c r="O30" s="41">
        <f t="shared" si="138"/>
        <v>813.95850440259881</v>
      </c>
      <c r="P30" s="41">
        <f>+Exogenous1!P30+Exogenous!P30+'Model Results'!P30+Exogenous2!P30</f>
        <v>777.56572944579761</v>
      </c>
      <c r="Q30" s="41">
        <f>+Exogenous1!Q30+Exogenous!Q30+'Model Results'!Q30+Exogenous2!Q30</f>
        <v>778.6323662886515</v>
      </c>
      <c r="R30" s="41">
        <f>+Exogenous1!R30+Exogenous!R30+'Model Results'!R30+Exogenous2!R30</f>
        <v>779.69882301845928</v>
      </c>
      <c r="S30" s="41">
        <f>+Exogenous1!S30+Exogenous!S30+'Model Results'!S30+Exogenous2!S30</f>
        <v>780.76519881525746</v>
      </c>
      <c r="T30" s="41">
        <f>+Exogenous1!T30+Exogenous!T30+'Model Results'!T30+Exogenous2!T30</f>
        <v>781.83157672424727</v>
      </c>
      <c r="U30" s="41">
        <f>+Exogenous1!U30+Exogenous!U30+'Model Results'!U30+Exogenous2!U30</f>
        <v>782.89802545560576</v>
      </c>
      <c r="V30" s="41">
        <f>+Exogenous1!V30+Exogenous!V30+'Model Results'!V30+Exogenous2!V30</f>
        <v>783.96460115848151</v>
      </c>
      <c r="W30" s="41">
        <f>+Exogenous1!W30+Exogenous!W30+'Model Results'!W30+Exogenous2!W30</f>
        <v>784.93417868086135</v>
      </c>
      <c r="X30" s="41">
        <f>+Exogenous1!X30+Exogenous!X30+'Model Results'!X30+Exogenous2!X30</f>
        <v>785.90396436736421</v>
      </c>
      <c r="Y30" s="41">
        <f>+Exogenous1!Y30+Exogenous!Y30+'Model Results'!Y30+Exogenous2!Y30</f>
        <v>786.87398619577573</v>
      </c>
      <c r="Z30" s="41">
        <f>+Exogenous1!Z30+Exogenous!Z30+'Model Results'!Z30+Exogenous2!Z30</f>
        <v>787.84426542974325</v>
      </c>
      <c r="AA30" s="41">
        <f>+Exogenous1!AA30+Exogenous!AA30+'Model Results'!AA30+Exogenous2!AA30</f>
        <v>788.81481770135269</v>
      </c>
      <c r="AB30" s="41">
        <f t="shared" si="139"/>
        <v>783.31062777346654</v>
      </c>
      <c r="AC30" s="41">
        <f>+Exogenous1!AC30+Exogenous!AC30+'Model Results'!AC30+Exogenous2!AC30</f>
        <v>795.04022639507207</v>
      </c>
      <c r="AD30" s="41">
        <f>+Exogenous1!AD30+Exogenous!AD30+'Model Results'!AD30+Exogenous2!AD30</f>
        <v>806.01326971065032</v>
      </c>
      <c r="AE30" s="41">
        <f>+Exogenous1!AE30+Exogenous!AE30+'Model Results'!AE30+Exogenous2!AE30</f>
        <v>817.21793734725907</v>
      </c>
      <c r="AF30" s="41">
        <f>+Exogenous1!AF30+Exogenous!AF30+'Model Results'!AF30+Exogenous2!AF30</f>
        <v>0</v>
      </c>
      <c r="AG30" s="41">
        <f>+Exogenous1!AG30+Exogenous!AG30+'Model Results'!AG30+Exogenous2!AG30</f>
        <v>0</v>
      </c>
      <c r="AH30" s="41">
        <f>+Exogenous1!AH30+Exogenous!AH30+'Model Results'!AH30+Exogenous2!AH30</f>
        <v>0</v>
      </c>
      <c r="AI30" s="41">
        <f>+Exogenous1!AI30+Exogenous!AI30+'Model Results'!AI30+Exogenous2!AI30</f>
        <v>0</v>
      </c>
      <c r="AJ30" s="41">
        <f>+Exogenous1!AJ30+Exogenous!AJ30+'Model Results'!AJ30+Exogenous2!AJ30</f>
        <v>0</v>
      </c>
      <c r="AK30" s="41">
        <f>+Exogenous1!AK30+Exogenous!AK30+'Model Results'!AK30+Exogenous2!AK30</f>
        <v>0</v>
      </c>
      <c r="AL30" s="4"/>
      <c r="AM30" t="s">
        <v>24</v>
      </c>
      <c r="AN30" s="41">
        <f>+Exogenous1!AN30+Exogenous!AN30+'Model Results'!AN30+Exogenous2!AN30</f>
        <v>1266.7980388763954</v>
      </c>
      <c r="AO30" s="41">
        <f>+Exogenous1!AO30+Exogenous!AO30+'Model Results'!AO30+Exogenous2!AO30</f>
        <v>1249.6711223802488</v>
      </c>
      <c r="AP30" s="41">
        <f>+Exogenous1!AP30+Exogenous!AP30+'Model Results'!AP30+Exogenous2!AP30</f>
        <v>1148.0971689300823</v>
      </c>
      <c r="AQ30" s="41">
        <f>+Exogenous1!AQ30+Exogenous!AQ30+'Model Results'!AQ30+Exogenous2!AQ30</f>
        <v>1034.82240221336</v>
      </c>
      <c r="AR30" s="41">
        <f>+Exogenous1!AR30+Exogenous!AR30+'Model Results'!AR30+Exogenous2!AR30</f>
        <v>927.34016489938824</v>
      </c>
      <c r="AS30" s="41">
        <f>+Exogenous1!AS30+Exogenous!AS30+'Model Results'!AS30+Exogenous2!AS30</f>
        <v>905.3219789116032</v>
      </c>
      <c r="AT30" s="41">
        <f>+Exogenous1!AT30+Exogenous!AT30+'Model Results'!AT30+Exogenous2!AT30</f>
        <v>895.2046473833874</v>
      </c>
      <c r="AU30" s="41">
        <f>+Exogenous1!AU30+Exogenous!AU30+'Model Results'!AU30+Exogenous2!AU30</f>
        <v>766.68396368666299</v>
      </c>
      <c r="AV30" s="41">
        <f>+Exogenous1!AV30+Exogenous!AV30+'Model Results'!AV30+Exogenous2!AV30</f>
        <v>867.61782293282113</v>
      </c>
      <c r="AW30" s="41">
        <f>+Exogenous1!AW30+Exogenous!AW30+'Model Results'!AW30+Exogenous2!AW30</f>
        <v>822.04521403554247</v>
      </c>
      <c r="AX30" s="41">
        <f>+Exogenous1!AX30+Exogenous!AX30+'Model Results'!AX30+Exogenous2!AX30</f>
        <v>983.55909119561261</v>
      </c>
      <c r="AY30" s="41">
        <f>+Exogenous1!AY30+Exogenous!AY30+'Model Results'!AY30+Exogenous2!AY30</f>
        <v>1250.9015707433971</v>
      </c>
      <c r="AZ30" s="41">
        <f t="shared" si="140"/>
        <v>12118.063186188503</v>
      </c>
      <c r="BA30" s="41">
        <f>+Exogenous1!BA30+Exogenous!BA30+'Model Results'!BA30+Exogenous2!BA30</f>
        <v>1325.2542029694671</v>
      </c>
      <c r="BB30" s="41">
        <f>+Exogenous1!BB30+Exogenous!BB30+'Model Results'!BB30+Exogenous2!BB30</f>
        <v>1305.2574352679344</v>
      </c>
      <c r="BC30" s="41">
        <f>+Exogenous1!BC30+Exogenous!BC30+'Model Results'!BC30+Exogenous2!BC30</f>
        <v>1199.2381608832095</v>
      </c>
      <c r="BD30" s="41">
        <f>+Exogenous1!BD30+Exogenous!BD30+'Model Results'!BD30+Exogenous2!BD30</f>
        <v>1083.0181034934878</v>
      </c>
      <c r="BE30" s="41">
        <f>+Exogenous1!BE30+Exogenous!BE30+'Model Results'!BE30+Exogenous2!BE30</f>
        <v>971.81066148642105</v>
      </c>
      <c r="BF30" s="41">
        <f>+Exogenous1!BF30+Exogenous!BF30+'Model Results'!BF30+Exogenous2!BF30</f>
        <v>948.71699131826779</v>
      </c>
      <c r="BG30" s="41">
        <f>+Exogenous1!BG30+Exogenous!BG30+'Model Results'!BG30+Exogenous2!BG30</f>
        <v>937.13313857599871</v>
      </c>
      <c r="BH30" s="41">
        <f>+Exogenous1!BH30+Exogenous!BH30+'Model Results'!BH30+Exogenous2!BH30</f>
        <v>803.34414965156668</v>
      </c>
      <c r="BI30" s="41">
        <f>+Exogenous1!BI30+Exogenous!BI30+'Model Results'!BI30+Exogenous2!BI30</f>
        <v>905.50186805322062</v>
      </c>
      <c r="BJ30" s="41">
        <f>+Exogenous1!BJ30+Exogenous!BJ30+'Model Results'!BJ30+Exogenous2!BJ30</f>
        <v>858.11117849711172</v>
      </c>
      <c r="BK30" s="41">
        <f>+Exogenous1!BK30+Exogenous!BK30+'Model Results'!BK30+Exogenous2!BK30</f>
        <v>1021.4937743004921</v>
      </c>
      <c r="BL30" s="41">
        <f>+Exogenous1!BL30+Exogenous!BL30+'Model Results'!BL30+Exogenous2!BL30</f>
        <v>1292.5327321701648</v>
      </c>
      <c r="BM30" s="41">
        <f t="shared" si="141"/>
        <v>12651.412396667341</v>
      </c>
      <c r="BN30" s="41">
        <f>+Exogenous1!BN30+Exogenous!BN30+'Model Results'!BN30+Exogenous2!BN30</f>
        <v>12914.124766454051</v>
      </c>
      <c r="BO30" s="41">
        <f>+Exogenous1!BO30+Exogenous!BO30+'Model Results'!BO30+Exogenous2!BO30</f>
        <v>13175.660863887737</v>
      </c>
      <c r="BP30" s="41">
        <f>+Exogenous1!BP30+Exogenous!BP30+'Model Results'!BP30+Exogenous2!BP30</f>
        <v>13391.971628698173</v>
      </c>
      <c r="BQ30" s="41">
        <f>+Exogenous1!BQ30+Exogenous!BQ30+'Model Results'!BQ30+Exogenous2!BQ30</f>
        <v>0</v>
      </c>
      <c r="BR30" s="41">
        <f>+Exogenous1!BR30+Exogenous!BR30+'Model Results'!BR30+Exogenous2!BR30</f>
        <v>0</v>
      </c>
      <c r="BS30" s="41">
        <f>+Exogenous1!BS30+Exogenous!BS30+'Model Results'!BS30+Exogenous2!BS30</f>
        <v>0</v>
      </c>
      <c r="BT30" s="41">
        <f>+Exogenous1!BT30+Exogenous!BT30+'Model Results'!BT30+Exogenous2!BT30</f>
        <v>0</v>
      </c>
      <c r="BU30" s="41">
        <f>+Exogenous1!BU30+Exogenous!BU30+'Model Results'!BU30+Exogenous2!BU30</f>
        <v>0</v>
      </c>
      <c r="BV30" s="41">
        <f>+Exogenous1!BV30+Exogenous!BV30+'Model Results'!BV30+Exogenous2!BV30</f>
        <v>0</v>
      </c>
      <c r="BX30" t="str">
        <f t="shared" si="175"/>
        <v>GS2</v>
      </c>
      <c r="BY30" s="4">
        <f t="shared" si="142"/>
        <v>1489.4854637477997</v>
      </c>
      <c r="BZ30" s="4">
        <f t="shared" si="176"/>
        <v>1466.4804678130158</v>
      </c>
      <c r="CA30" s="4">
        <f t="shared" si="177"/>
        <v>1345.1724104212319</v>
      </c>
      <c r="CB30" s="4">
        <f t="shared" si="178"/>
        <v>1210.5997291699198</v>
      </c>
      <c r="CC30" s="4">
        <f t="shared" si="179"/>
        <v>1083.058286455444</v>
      </c>
      <c r="CD30" s="4">
        <f t="shared" si="180"/>
        <v>1055.9668573584333</v>
      </c>
      <c r="CE30" s="4">
        <f t="shared" si="181"/>
        <v>1160.825741821533</v>
      </c>
      <c r="CF30" s="4">
        <f t="shared" si="182"/>
        <v>992.82450340266632</v>
      </c>
      <c r="CG30" s="4">
        <f t="shared" si="183"/>
        <v>1121.9755808387906</v>
      </c>
      <c r="CH30" s="4">
        <f t="shared" si="184"/>
        <v>1061.5754036768008</v>
      </c>
      <c r="CI30" s="4">
        <f t="shared" si="185"/>
        <v>1268.402408801292</v>
      </c>
      <c r="CJ30" s="4">
        <f t="shared" si="186"/>
        <v>1610.9510768689377</v>
      </c>
      <c r="CK30" s="4">
        <f t="shared" si="187"/>
        <v>14887.814453247222</v>
      </c>
      <c r="CL30" s="4">
        <f t="shared" si="188"/>
        <v>1704.3629275097155</v>
      </c>
      <c r="CM30" s="4">
        <f t="shared" si="189"/>
        <v>1676.3462344744794</v>
      </c>
      <c r="CN30" s="4">
        <f t="shared" si="190"/>
        <v>1538.0787112651799</v>
      </c>
      <c r="CO30" s="4">
        <f t="shared" si="191"/>
        <v>1387.1239460171544</v>
      </c>
      <c r="CP30" s="4">
        <f t="shared" si="192"/>
        <v>1242.9923405730895</v>
      </c>
      <c r="CQ30" s="4">
        <f t="shared" si="193"/>
        <v>1211.8014868745697</v>
      </c>
      <c r="CR30" s="4">
        <f t="shared" si="194"/>
        <v>1195.3768539946532</v>
      </c>
      <c r="CS30" s="4">
        <f t="shared" si="195"/>
        <v>1023.4541589227832</v>
      </c>
      <c r="CT30" s="4">
        <f t="shared" si="196"/>
        <v>1152.1787764261121</v>
      </c>
      <c r="CU30" s="4">
        <f t="shared" si="197"/>
        <v>1090.5318939894553</v>
      </c>
      <c r="CV30" s="4">
        <f t="shared" si="198"/>
        <v>1296.568140587151</v>
      </c>
      <c r="CW30" s="4">
        <f t="shared" si="199"/>
        <v>1638.5756240440212</v>
      </c>
      <c r="CX30" s="4">
        <f t="shared" si="200"/>
        <v>16151.207385796035</v>
      </c>
      <c r="CY30" s="4">
        <f t="shared" si="201"/>
        <v>16243.360194502604</v>
      </c>
      <c r="CZ30" s="4">
        <f t="shared" si="202"/>
        <v>16346.704649934174</v>
      </c>
      <c r="DA30" s="4">
        <f t="shared" si="203"/>
        <v>16387.270783812401</v>
      </c>
      <c r="DB30" s="4" t="e">
        <f t="shared" si="204"/>
        <v>#DIV/0!</v>
      </c>
      <c r="DC30" s="4" t="e">
        <f t="shared" si="205"/>
        <v>#DIV/0!</v>
      </c>
      <c r="DD30" s="4" t="e">
        <f t="shared" si="206"/>
        <v>#DIV/0!</v>
      </c>
      <c r="DE30" s="4" t="e">
        <f t="shared" si="207"/>
        <v>#DIV/0!</v>
      </c>
      <c r="DF30" s="4" t="e">
        <f t="shared" si="208"/>
        <v>#DIV/0!</v>
      </c>
      <c r="DG30" s="4" t="e">
        <f t="shared" si="209"/>
        <v>#DIV/0!</v>
      </c>
      <c r="DI30" s="4"/>
      <c r="DJ30" s="20"/>
    </row>
    <row r="31" spans="1:114" x14ac:dyDescent="0.25">
      <c r="A31" t="s">
        <v>14</v>
      </c>
      <c r="B31" t="s">
        <v>25</v>
      </c>
      <c r="C31" s="41">
        <f>+Exogenous1!C31+Exogenous!C31+'Model Results'!C31+Exogenous2!C31</f>
        <v>46.415696234664388</v>
      </c>
      <c r="D31" s="41">
        <f>+Exogenous1!D31+Exogenous!D31+'Model Results'!D31+Exogenous2!D31</f>
        <v>46.496167302509853</v>
      </c>
      <c r="E31" s="41">
        <f>+Exogenous1!E31+Exogenous!E31+'Model Results'!E31+Exogenous2!E31</f>
        <v>46.562416529287106</v>
      </c>
      <c r="F31" s="41">
        <f>+Exogenous1!F31+Exogenous!F31+'Model Results'!F31+Exogenous2!F31</f>
        <v>46.628722448787286</v>
      </c>
      <c r="G31" s="41">
        <f>+Exogenous1!G31+Exogenous!G31+'Model Results'!G31+Exogenous2!G31</f>
        <v>46.700598215596898</v>
      </c>
      <c r="H31" s="41">
        <f>+Exogenous1!H31+Exogenous!H31+'Model Results'!H31+Exogenous2!H31</f>
        <v>46.766572770292299</v>
      </c>
      <c r="I31" s="41">
        <f>+Exogenous1!I31+Exogenous!I31+'Model Results'!I31+Exogenous2!I31</f>
        <v>48.137831991686085</v>
      </c>
      <c r="J31" s="41">
        <f>+Exogenous1!J31+Exogenous!J31+'Model Results'!J31+Exogenous2!J31</f>
        <v>48.206481357566062</v>
      </c>
      <c r="K31" s="41">
        <f>+Exogenous1!K31+Exogenous!K31+'Model Results'!K31+Exogenous2!K31</f>
        <v>48.277003065180011</v>
      </c>
      <c r="L31" s="41">
        <f>+Exogenous1!L31+Exogenous!L31+'Model Results'!L31+Exogenous2!L31</f>
        <v>48.34733881415184</v>
      </c>
      <c r="M31" s="41">
        <f>+Exogenous1!M31+Exogenous!M31+'Model Results'!M31+Exogenous2!M31</f>
        <v>48.417536074737839</v>
      </c>
      <c r="N31" s="41">
        <f>+Exogenous1!N31+Exogenous!N31+'Model Results'!N31+Exogenous2!N31</f>
        <v>48.4876331423864</v>
      </c>
      <c r="O31" s="41">
        <f t="shared" si="138"/>
        <v>47.453666495570502</v>
      </c>
      <c r="P31" s="41">
        <f>+Exogenous1!P31+Exogenous!P31+'Model Results'!P31+Exogenous2!P31</f>
        <v>48.557660768624309</v>
      </c>
      <c r="Q31" s="41">
        <f>+Exogenous1!Q31+Exogenous!Q31+'Model Results'!Q31+Exogenous2!Q31</f>
        <v>48.627643520057951</v>
      </c>
      <c r="R31" s="41">
        <f>+Exogenous1!R31+Exogenous!R31+'Model Results'!R31+Exogenous2!R31</f>
        <v>48.697600906726343</v>
      </c>
      <c r="S31" s="41">
        <f>+Exogenous1!S31+Exogenous!S31+'Model Results'!S31+Exogenous2!S31</f>
        <v>48.767548315912961</v>
      </c>
      <c r="T31" s="41">
        <f>+Exogenous1!T31+Exogenous!T31+'Model Results'!T31+Exogenous2!T31</f>
        <v>48.837497782708006</v>
      </c>
      <c r="U31" s="41">
        <f>+Exogenous1!U31+Exogenous!U31+'Model Results'!U31+Exogenous2!U31</f>
        <v>48.907458624188841</v>
      </c>
      <c r="V31" s="41">
        <f>+Exogenous1!V31+Exogenous!V31+'Model Results'!V31+Exogenous2!V31</f>
        <v>48.977437960101042</v>
      </c>
      <c r="W31" s="41">
        <f>+Exogenous1!W31+Exogenous!W31+'Model Results'!W31+Exogenous2!W31</f>
        <v>49.042316669381677</v>
      </c>
      <c r="X31" s="41">
        <f>+Exogenous1!X31+Exogenous!X31+'Model Results'!X31+Exogenous2!X31</f>
        <v>49.107223148892146</v>
      </c>
      <c r="Y31" s="41">
        <f>+Exogenous1!Y31+Exogenous!Y31+'Model Results'!Y31+Exogenous2!Y31</f>
        <v>49.172160187827131</v>
      </c>
      <c r="Z31" s="41">
        <f>+Exogenous1!Z31+Exogenous!Z31+'Model Results'!Z31+Exogenous2!Z31</f>
        <v>49.237129669333889</v>
      </c>
      <c r="AA31" s="41">
        <f>+Exogenous1!AA31+Exogenous!AA31+'Model Results'!AA31+Exogenous2!AA31</f>
        <v>49.30213275870392</v>
      </c>
      <c r="AB31" s="41">
        <f t="shared" si="139"/>
        <v>48.936150859371516</v>
      </c>
      <c r="AC31" s="41">
        <f>+Exogenous1!AC31+Exogenous!AC31+'Model Results'!AC31+Exogenous2!AC31</f>
        <v>49.721631056314564</v>
      </c>
      <c r="AD31" s="41">
        <f>+Exogenous1!AD31+Exogenous!AD31+'Model Results'!AD31+Exogenous2!AD31</f>
        <v>50.475151981674472</v>
      </c>
      <c r="AE31" s="41">
        <f>+Exogenous1!AE31+Exogenous!AE31+'Model Results'!AE31+Exogenous2!AE31</f>
        <v>51.24264518744048</v>
      </c>
      <c r="AF31" s="41">
        <f>+Exogenous1!AF31+Exogenous!AF31+'Model Results'!AF31+Exogenous2!AF31</f>
        <v>0</v>
      </c>
      <c r="AG31" s="41">
        <f>+Exogenous1!AG31+Exogenous!AG31+'Model Results'!AG31+Exogenous2!AG31</f>
        <v>0</v>
      </c>
      <c r="AH31" s="41">
        <f>+Exogenous1!AH31+Exogenous!AH31+'Model Results'!AH31+Exogenous2!AH31</f>
        <v>0</v>
      </c>
      <c r="AI31" s="41">
        <f>+Exogenous1!AI31+Exogenous!AI31+'Model Results'!AI31+Exogenous2!AI31</f>
        <v>0</v>
      </c>
      <c r="AJ31" s="41">
        <f>+Exogenous1!AJ31+Exogenous!AJ31+'Model Results'!AJ31+Exogenous2!AJ31</f>
        <v>0</v>
      </c>
      <c r="AK31" s="41">
        <f>+Exogenous1!AK31+Exogenous!AK31+'Model Results'!AK31+Exogenous2!AK31</f>
        <v>0</v>
      </c>
      <c r="AL31" s="4"/>
      <c r="AM31" t="s">
        <v>25</v>
      </c>
      <c r="AN31" s="41">
        <f>+Exogenous1!AN31+Exogenous!AN31+'Model Results'!AN31+Exogenous2!AN31</f>
        <v>369.71977965783651</v>
      </c>
      <c r="AO31" s="41">
        <f>+Exogenous1!AO31+Exogenous!AO31+'Model Results'!AO31+Exogenous2!AO31</f>
        <v>374.16106228113392</v>
      </c>
      <c r="AP31" s="41">
        <f>+Exogenous1!AP31+Exogenous!AP31+'Model Results'!AP31+Exogenous2!AP31</f>
        <v>322.46515151821939</v>
      </c>
      <c r="AQ31" s="41">
        <f>+Exogenous1!AQ31+Exogenous!AQ31+'Model Results'!AQ31+Exogenous2!AQ31</f>
        <v>295.67177617068444</v>
      </c>
      <c r="AR31" s="41">
        <f>+Exogenous1!AR31+Exogenous!AR31+'Model Results'!AR31+Exogenous2!AR31</f>
        <v>289.43347257836456</v>
      </c>
      <c r="AS31" s="41">
        <f>+Exogenous1!AS31+Exogenous!AS31+'Model Results'!AS31+Exogenous2!AS31</f>
        <v>274.42680621568627</v>
      </c>
      <c r="AT31" s="41">
        <f>+Exogenous1!AT31+Exogenous!AT31+'Model Results'!AT31+Exogenous2!AT31</f>
        <v>248.44019759069184</v>
      </c>
      <c r="AU31" s="41">
        <f>+Exogenous1!AU31+Exogenous!AU31+'Model Results'!AU31+Exogenous2!AU31</f>
        <v>224.78813974249118</v>
      </c>
      <c r="AV31" s="41">
        <f>+Exogenous1!AV31+Exogenous!AV31+'Model Results'!AV31+Exogenous2!AV31</f>
        <v>219.09532706654707</v>
      </c>
      <c r="AW31" s="41">
        <f>+Exogenous1!AW31+Exogenous!AW31+'Model Results'!AW31+Exogenous2!AW31</f>
        <v>251.44063954958904</v>
      </c>
      <c r="AX31" s="41">
        <f>+Exogenous1!AX31+Exogenous!AX31+'Model Results'!AX31+Exogenous2!AX31</f>
        <v>313.286075402552</v>
      </c>
      <c r="AY31" s="41">
        <f>+Exogenous1!AY31+Exogenous!AY31+'Model Results'!AY31+Exogenous2!AY31</f>
        <v>283.07007909281702</v>
      </c>
      <c r="AZ31" s="41">
        <f t="shared" si="140"/>
        <v>3465.9985068666133</v>
      </c>
      <c r="BA31" s="41">
        <f>+Exogenous1!BA31+Exogenous!BA31+'Model Results'!BA31+Exogenous2!BA31</f>
        <v>387.53082581945432</v>
      </c>
      <c r="BB31" s="41">
        <f>+Exogenous1!BB31+Exogenous!BB31+'Model Results'!BB31+Exogenous2!BB31</f>
        <v>392.1062363633676</v>
      </c>
      <c r="BC31" s="41">
        <f>+Exogenous1!BC31+Exogenous!BC31+'Model Results'!BC31+Exogenous2!BC31</f>
        <v>337.92027682917035</v>
      </c>
      <c r="BD31" s="41">
        <f>+Exogenous1!BD31+Exogenous!BD31+'Model Results'!BD31+Exogenous2!BD31</f>
        <v>310.19651044869607</v>
      </c>
      <c r="BE31" s="41">
        <f>+Exogenous1!BE31+Exogenous!BE31+'Model Results'!BE31+Exogenous2!BE31</f>
        <v>304.45479040072325</v>
      </c>
      <c r="BF31" s="41">
        <f>+Exogenous1!BF31+Exogenous!BF31+'Model Results'!BF31+Exogenous2!BF31</f>
        <v>289.33805443881295</v>
      </c>
      <c r="BG31" s="41">
        <f>+Exogenous1!BG31+Exogenous!BG31+'Model Results'!BG31+Exogenous2!BG31</f>
        <v>261.4052474357531</v>
      </c>
      <c r="BH31" s="41">
        <f>+Exogenous1!BH31+Exogenous!BH31+'Model Results'!BH31+Exogenous2!BH31</f>
        <v>236.78396484358171</v>
      </c>
      <c r="BI31" s="41">
        <f>+Exogenous1!BI31+Exogenous!BI31+'Model Results'!BI31+Exogenous2!BI31</f>
        <v>229.59907201702015</v>
      </c>
      <c r="BJ31" s="41">
        <f>+Exogenous1!BJ31+Exogenous!BJ31+'Model Results'!BJ31+Exogenous2!BJ31</f>
        <v>263.11888336702299</v>
      </c>
      <c r="BK31" s="41">
        <f>+Exogenous1!BK31+Exogenous!BK31+'Model Results'!BK31+Exogenous2!BK31</f>
        <v>325.97950504316759</v>
      </c>
      <c r="BL31" s="41">
        <f>+Exogenous1!BL31+Exogenous!BL31+'Model Results'!BL31+Exogenous2!BL31</f>
        <v>291.98696971454626</v>
      </c>
      <c r="BM31" s="41">
        <f t="shared" si="141"/>
        <v>3630.4203367213163</v>
      </c>
      <c r="BN31" s="41">
        <f>+Exogenous1!BN31+Exogenous!BN31+'Model Results'!BN31+Exogenous2!BN31</f>
        <v>3736.9836586893907</v>
      </c>
      <c r="BO31" s="41">
        <f>+Exogenous1!BO31+Exogenous!BO31+'Model Results'!BO31+Exogenous2!BO31</f>
        <v>3823.7262448447286</v>
      </c>
      <c r="BP31" s="41">
        <f>+Exogenous1!BP31+Exogenous!BP31+'Model Results'!BP31+Exogenous2!BP31</f>
        <v>3896.1264317441114</v>
      </c>
      <c r="BQ31" s="41">
        <f>+Exogenous1!BQ31+Exogenous!BQ31+'Model Results'!BQ31+Exogenous2!BQ31</f>
        <v>0</v>
      </c>
      <c r="BR31" s="41">
        <f>+Exogenous1!BR31+Exogenous!BR31+'Model Results'!BR31+Exogenous2!BR31</f>
        <v>0</v>
      </c>
      <c r="BS31" s="41">
        <f>+Exogenous1!BS31+Exogenous!BS31+'Model Results'!BS31+Exogenous2!BS31</f>
        <v>0</v>
      </c>
      <c r="BT31" s="41">
        <f>+Exogenous1!BT31+Exogenous!BT31+'Model Results'!BT31+Exogenous2!BT31</f>
        <v>0</v>
      </c>
      <c r="BU31" s="41">
        <f>+Exogenous1!BU31+Exogenous!BU31+'Model Results'!BU31+Exogenous2!BU31</f>
        <v>0</v>
      </c>
      <c r="BV31" s="41">
        <f>+Exogenous1!BV31+Exogenous!BV31+'Model Results'!BV31+Exogenous2!BV31</f>
        <v>0</v>
      </c>
      <c r="BX31" t="str">
        <f t="shared" si="175"/>
        <v>GS3</v>
      </c>
      <c r="BY31" s="4">
        <f t="shared" si="142"/>
        <v>7965.404155280572</v>
      </c>
      <c r="BZ31" s="4">
        <f t="shared" si="176"/>
        <v>8047.1377317359402</v>
      </c>
      <c r="CA31" s="4">
        <f t="shared" si="177"/>
        <v>6925.4384878283399</v>
      </c>
      <c r="CB31" s="4">
        <f t="shared" si="178"/>
        <v>6340.9795645896838</v>
      </c>
      <c r="CC31" s="4">
        <f t="shared" si="179"/>
        <v>6197.6395086455359</v>
      </c>
      <c r="CD31" s="4">
        <f t="shared" si="180"/>
        <v>5868.0119144846003</v>
      </c>
      <c r="CE31" s="4">
        <f t="shared" si="181"/>
        <v>5161.0175886940669</v>
      </c>
      <c r="CF31" s="4">
        <f t="shared" si="182"/>
        <v>4663.0273235491068</v>
      </c>
      <c r="CG31" s="4">
        <f t="shared" si="183"/>
        <v>4538.295941252627</v>
      </c>
      <c r="CH31" s="4">
        <f t="shared" si="184"/>
        <v>5200.7131254138312</v>
      </c>
      <c r="CI31" s="4">
        <f t="shared" si="185"/>
        <v>6470.5084314691312</v>
      </c>
      <c r="CJ31" s="4">
        <f t="shared" si="186"/>
        <v>5837.9850850126531</v>
      </c>
      <c r="CK31" s="4">
        <f t="shared" si="187"/>
        <v>73039.635560934839</v>
      </c>
      <c r="CL31" s="4">
        <f t="shared" si="188"/>
        <v>7980.8380322525463</v>
      </c>
      <c r="CM31" s="4">
        <f t="shared" si="189"/>
        <v>8063.4430949061198</v>
      </c>
      <c r="CN31" s="4">
        <f t="shared" si="190"/>
        <v>6939.156560841895</v>
      </c>
      <c r="CO31" s="4">
        <f t="shared" si="191"/>
        <v>6360.7157046170041</v>
      </c>
      <c r="CP31" s="4">
        <f t="shared" si="192"/>
        <v>6234.0374553039082</v>
      </c>
      <c r="CQ31" s="4">
        <f t="shared" si="193"/>
        <v>5916.0312675848381</v>
      </c>
      <c r="CR31" s="4">
        <f t="shared" si="194"/>
        <v>5337.2585076562018</v>
      </c>
      <c r="CS31" s="4">
        <f t="shared" si="195"/>
        <v>4828.1561909046559</v>
      </c>
      <c r="CT31" s="4">
        <f t="shared" si="196"/>
        <v>4675.4643674491681</v>
      </c>
      <c r="CU31" s="4">
        <f t="shared" si="197"/>
        <v>5350.9726308944973</v>
      </c>
      <c r="CV31" s="4">
        <f t="shared" si="198"/>
        <v>6620.6033380169956</v>
      </c>
      <c r="CW31" s="4">
        <f t="shared" si="199"/>
        <v>5922.4003785718205</v>
      </c>
      <c r="CX31" s="4">
        <f t="shared" si="200"/>
        <v>74186.879698693607</v>
      </c>
      <c r="CY31" s="4">
        <f t="shared" si="201"/>
        <v>75158.106829940763</v>
      </c>
      <c r="CZ31" s="4">
        <f t="shared" si="202"/>
        <v>75754.625686574902</v>
      </c>
      <c r="DA31" s="4">
        <f t="shared" si="203"/>
        <v>76032.89052492255</v>
      </c>
      <c r="DB31" s="4" t="e">
        <f t="shared" si="204"/>
        <v>#DIV/0!</v>
      </c>
      <c r="DC31" s="4" t="e">
        <f t="shared" si="205"/>
        <v>#DIV/0!</v>
      </c>
      <c r="DD31" s="4" t="e">
        <f t="shared" si="206"/>
        <v>#DIV/0!</v>
      </c>
      <c r="DE31" s="4" t="e">
        <f t="shared" si="207"/>
        <v>#DIV/0!</v>
      </c>
      <c r="DF31" s="4" t="e">
        <f t="shared" si="208"/>
        <v>#DIV/0!</v>
      </c>
      <c r="DG31" s="4" t="e">
        <f t="shared" si="209"/>
        <v>#DIV/0!</v>
      </c>
      <c r="DI31" s="4"/>
      <c r="DJ31" s="20"/>
    </row>
    <row r="32" spans="1:114" x14ac:dyDescent="0.25">
      <c r="A32" t="s">
        <v>14</v>
      </c>
      <c r="B32" t="s">
        <v>26</v>
      </c>
      <c r="C32" s="41">
        <f>+Exogenous1!C32+Exogenous!C32+'Model Results'!C32+Exogenous2!C32</f>
        <v>3</v>
      </c>
      <c r="D32" s="41">
        <f>+Exogenous1!D32+Exogenous!D32+'Model Results'!D32+Exogenous2!D32</f>
        <v>3</v>
      </c>
      <c r="E32" s="41">
        <f>+Exogenous1!E32+Exogenous!E32+'Model Results'!E32+Exogenous2!E32</f>
        <v>3</v>
      </c>
      <c r="F32" s="41">
        <f>+Exogenous1!F32+Exogenous!F32+'Model Results'!F32+Exogenous2!F32</f>
        <v>3</v>
      </c>
      <c r="G32" s="41">
        <f>+Exogenous1!G32+Exogenous!G32+'Model Results'!G32+Exogenous2!G32</f>
        <v>3</v>
      </c>
      <c r="H32" s="41">
        <f>+Exogenous1!H32+Exogenous!H32+'Model Results'!H32+Exogenous2!H32</f>
        <v>3</v>
      </c>
      <c r="I32" s="41">
        <f>+Exogenous1!I32+Exogenous!I32+'Model Results'!I32+Exogenous2!I32</f>
        <v>3</v>
      </c>
      <c r="J32" s="41">
        <f>+Exogenous1!J32+Exogenous!J32+'Model Results'!J32+Exogenous2!J32</f>
        <v>3</v>
      </c>
      <c r="K32" s="41">
        <f>+Exogenous1!K32+Exogenous!K32+'Model Results'!K32+Exogenous2!K32</f>
        <v>3</v>
      </c>
      <c r="L32" s="41">
        <f>+Exogenous1!L32+Exogenous!L32+'Model Results'!L32+Exogenous2!L32</f>
        <v>3</v>
      </c>
      <c r="M32" s="41">
        <f>+Exogenous1!M32+Exogenous!M32+'Model Results'!M32+Exogenous2!M32</f>
        <v>3</v>
      </c>
      <c r="N32" s="41">
        <f>+Exogenous1!N32+Exogenous!N32+'Model Results'!N32+Exogenous2!N32</f>
        <v>3</v>
      </c>
      <c r="O32" s="41">
        <f t="shared" si="138"/>
        <v>3</v>
      </c>
      <c r="P32" s="41">
        <f>+Exogenous1!P32+Exogenous!P32+'Model Results'!P32+Exogenous2!P32</f>
        <v>3</v>
      </c>
      <c r="Q32" s="41">
        <f>+Exogenous1!Q32+Exogenous!Q32+'Model Results'!Q32+Exogenous2!Q32</f>
        <v>3</v>
      </c>
      <c r="R32" s="41">
        <f>+Exogenous1!R32+Exogenous!R32+'Model Results'!R32+Exogenous2!R32</f>
        <v>3</v>
      </c>
      <c r="S32" s="41">
        <f>+Exogenous1!S32+Exogenous!S32+'Model Results'!S32+Exogenous2!S32</f>
        <v>3</v>
      </c>
      <c r="T32" s="41">
        <f>+Exogenous1!T32+Exogenous!T32+'Model Results'!T32+Exogenous2!T32</f>
        <v>3</v>
      </c>
      <c r="U32" s="41">
        <f>+Exogenous1!U32+Exogenous!U32+'Model Results'!U32+Exogenous2!U32</f>
        <v>3</v>
      </c>
      <c r="V32" s="41">
        <f>+Exogenous1!V32+Exogenous!V32+'Model Results'!V32+Exogenous2!V32</f>
        <v>3</v>
      </c>
      <c r="W32" s="41">
        <f>+Exogenous1!W32+Exogenous!W32+'Model Results'!W32+Exogenous2!W32</f>
        <v>3</v>
      </c>
      <c r="X32" s="41">
        <f>+Exogenous1!X32+Exogenous!X32+'Model Results'!X32+Exogenous2!X32</f>
        <v>3</v>
      </c>
      <c r="Y32" s="41">
        <f>+Exogenous1!Y32+Exogenous!Y32+'Model Results'!Y32+Exogenous2!Y32</f>
        <v>3</v>
      </c>
      <c r="Z32" s="41">
        <f>+Exogenous1!Z32+Exogenous!Z32+'Model Results'!Z32+Exogenous2!Z32</f>
        <v>3</v>
      </c>
      <c r="AA32" s="41">
        <f>+Exogenous1!AA32+Exogenous!AA32+'Model Results'!AA32+Exogenous2!AA32</f>
        <v>3</v>
      </c>
      <c r="AB32" s="41">
        <f t="shared" si="139"/>
        <v>3</v>
      </c>
      <c r="AC32" s="41">
        <f>+Exogenous1!AC32+Exogenous!AC32+'Model Results'!AC32+Exogenous2!AC32</f>
        <v>3</v>
      </c>
      <c r="AD32" s="41">
        <f>+Exogenous1!AD32+Exogenous!AD32+'Model Results'!AD32+Exogenous2!AD32</f>
        <v>3</v>
      </c>
      <c r="AE32" s="41">
        <f>+Exogenous1!AE32+Exogenous!AE32+'Model Results'!AE32+Exogenous2!AE32</f>
        <v>3</v>
      </c>
      <c r="AF32" s="41">
        <f>+Exogenous1!AF32+Exogenous!AF32+'Model Results'!AF32+Exogenous2!AF32</f>
        <v>3</v>
      </c>
      <c r="AG32" s="41">
        <f>+Exogenous1!AG32+Exogenous!AG32+'Model Results'!AG32+Exogenous2!AG32</f>
        <v>3</v>
      </c>
      <c r="AH32" s="41">
        <f>+Exogenous1!AH32+Exogenous!AH32+'Model Results'!AH32+Exogenous2!AH32</f>
        <v>3</v>
      </c>
      <c r="AI32" s="41">
        <f>+Exogenous1!AI32+Exogenous!AI32+'Model Results'!AI32+Exogenous2!AI32</f>
        <v>3</v>
      </c>
      <c r="AJ32" s="41">
        <f>+Exogenous1!AJ32+Exogenous!AJ32+'Model Results'!AJ32+Exogenous2!AJ32</f>
        <v>3</v>
      </c>
      <c r="AK32" s="41">
        <f>+Exogenous1!AK32+Exogenous!AK32+'Model Results'!AK32+Exogenous2!AK32</f>
        <v>3</v>
      </c>
      <c r="AL32" s="226"/>
      <c r="AM32" t="s">
        <v>26</v>
      </c>
      <c r="AN32" s="41">
        <f>+Exogenous1!AN32+Exogenous!AN32+'Model Results'!AN32+Exogenous2!AN32</f>
        <v>37.955444931506847</v>
      </c>
      <c r="AO32" s="41">
        <f>+Exogenous1!AO32+Exogenous!AO32+'Model Results'!AO32+Exogenous2!AO32</f>
        <v>27.480756712328766</v>
      </c>
      <c r="AP32" s="41">
        <f>+Exogenous1!AP32+Exogenous!AP32+'Model Results'!AP32+Exogenous2!AP32</f>
        <v>29.921444931506851</v>
      </c>
      <c r="AQ32" s="41">
        <f>+Exogenous1!AQ32+Exogenous!AQ32+'Model Results'!AQ32+Exogenous2!AQ32</f>
        <v>29.25288219178082</v>
      </c>
      <c r="AR32" s="41">
        <f>+Exogenous1!AR32+Exogenous!AR32+'Model Results'!AR32+Exogenous2!AR32</f>
        <v>31.150444931506851</v>
      </c>
      <c r="AS32" s="41">
        <f>+Exogenous1!AS32+Exogenous!AS32+'Model Results'!AS32+Exogenous2!AS32</f>
        <v>29.212882191780821</v>
      </c>
      <c r="AT32" s="41">
        <f>+Exogenous1!AT32+Exogenous!AT32+'Model Results'!AT32+Exogenous2!AT32</f>
        <v>38.340444931506852</v>
      </c>
      <c r="AU32" s="41">
        <f>+Exogenous1!AU32+Exogenous!AU32+'Model Results'!AU32+Exogenous2!AU32</f>
        <v>23.858444931506849</v>
      </c>
      <c r="AV32" s="41">
        <f>+Exogenous1!AV32+Exogenous!AV32+'Model Results'!AV32+Exogenous2!AV32</f>
        <v>28.370882191780822</v>
      </c>
      <c r="AW32" s="41">
        <f>+Exogenous1!AW32+Exogenous!AW32+'Model Results'!AW32+Exogenous2!AW32</f>
        <v>27.29244493150685</v>
      </c>
      <c r="AX32" s="41">
        <f>+Exogenous1!AX32+Exogenous!AX32+'Model Results'!AX32+Exogenous2!AX32</f>
        <v>23.145882191780821</v>
      </c>
      <c r="AY32" s="41">
        <f>+Exogenous1!AY32+Exogenous!AY32+'Model Results'!AY32+Exogenous2!AY32</f>
        <v>34.638444931506847</v>
      </c>
      <c r="AZ32" s="41">
        <f t="shared" si="140"/>
        <v>360.62039999999996</v>
      </c>
      <c r="BA32" s="41">
        <f>+Exogenous1!BA32+Exogenous!BA32+'Model Results'!BA32+Exogenous2!BA32</f>
        <v>37.955444931506847</v>
      </c>
      <c r="BB32" s="41">
        <f>+Exogenous1!BB32+Exogenous!BB32+'Model Results'!BB32+Exogenous2!BB32</f>
        <v>27.480756712328766</v>
      </c>
      <c r="BC32" s="41">
        <f>+Exogenous1!BC32+Exogenous!BC32+'Model Results'!BC32+Exogenous2!BC32</f>
        <v>29.921444931506851</v>
      </c>
      <c r="BD32" s="41">
        <f>+Exogenous1!BD32+Exogenous!BD32+'Model Results'!BD32+Exogenous2!BD32</f>
        <v>29.25288219178082</v>
      </c>
      <c r="BE32" s="41">
        <f>+Exogenous1!BE32+Exogenous!BE32+'Model Results'!BE32+Exogenous2!BE32</f>
        <v>31.150444931506851</v>
      </c>
      <c r="BF32" s="41">
        <f>+Exogenous1!BF32+Exogenous!BF32+'Model Results'!BF32+Exogenous2!BF32</f>
        <v>29.212882191780821</v>
      </c>
      <c r="BG32" s="41">
        <f>+Exogenous1!BG32+Exogenous!BG32+'Model Results'!BG32+Exogenous2!BG32</f>
        <v>38.340444931506852</v>
      </c>
      <c r="BH32" s="41">
        <f>+Exogenous1!BH32+Exogenous!BH32+'Model Results'!BH32+Exogenous2!BH32</f>
        <v>23.858444931506849</v>
      </c>
      <c r="BI32" s="41">
        <f>+Exogenous1!BI32+Exogenous!BI32+'Model Results'!BI32+Exogenous2!BI32</f>
        <v>28.370882191780822</v>
      </c>
      <c r="BJ32" s="41">
        <f>+Exogenous1!BJ32+Exogenous!BJ32+'Model Results'!BJ32+Exogenous2!BJ32</f>
        <v>27.29244493150685</v>
      </c>
      <c r="BK32" s="41">
        <f>+Exogenous1!BK32+Exogenous!BK32+'Model Results'!BK32+Exogenous2!BK32</f>
        <v>23.145882191780821</v>
      </c>
      <c r="BL32" s="41">
        <f>+Exogenous1!BL32+Exogenous!BL32+'Model Results'!BL32+Exogenous2!BL32</f>
        <v>34.638444931506847</v>
      </c>
      <c r="BM32" s="41">
        <f t="shared" si="141"/>
        <v>360.62039999999996</v>
      </c>
      <c r="BN32" s="41">
        <f>+Exogenous1!BN32+Exogenous!BN32+'Model Results'!BN32+Exogenous2!BN32</f>
        <v>360.62040000000002</v>
      </c>
      <c r="BO32" s="41">
        <f>+Exogenous1!BO32+Exogenous!BO32+'Model Results'!BO32+Exogenous2!BO32</f>
        <v>360.62040000000002</v>
      </c>
      <c r="BP32" s="41">
        <f>+Exogenous1!BP32+Exogenous!BP32+'Model Results'!BP32+Exogenous2!BP32</f>
        <v>360.62040000000002</v>
      </c>
      <c r="BQ32" s="41">
        <f>+Exogenous1!BQ32+Exogenous!BQ32+'Model Results'!BQ32+Exogenous2!BQ32</f>
        <v>360.62040000000002</v>
      </c>
      <c r="BR32" s="41">
        <f>+Exogenous1!BR32+Exogenous!BR32+'Model Results'!BR32+Exogenous2!BR32</f>
        <v>360.62040000000002</v>
      </c>
      <c r="BS32" s="41">
        <f>+Exogenous1!BS32+Exogenous!BS32+'Model Results'!BS32+Exogenous2!BS32</f>
        <v>360.62040000000002</v>
      </c>
      <c r="BT32" s="41">
        <f>+Exogenous1!BT32+Exogenous!BT32+'Model Results'!BT32+Exogenous2!BT32</f>
        <v>360.62040000000002</v>
      </c>
      <c r="BU32" s="41">
        <f>+Exogenous1!BU32+Exogenous!BU32+'Model Results'!BU32+Exogenous2!BU32</f>
        <v>360.62040000000002</v>
      </c>
      <c r="BV32" s="41">
        <f>+Exogenous1!BV32+Exogenous!BV32+'Model Results'!BV32+Exogenous2!BV32</f>
        <v>360.62040000000002</v>
      </c>
      <c r="BX32" t="str">
        <f t="shared" si="175"/>
        <v>GS4</v>
      </c>
      <c r="BY32" s="226">
        <f t="shared" si="142"/>
        <v>12651.814977168948</v>
      </c>
      <c r="BZ32" s="226">
        <f t="shared" si="176"/>
        <v>9160.2522374429227</v>
      </c>
      <c r="CA32" s="226">
        <f t="shared" si="177"/>
        <v>9973.8149771689514</v>
      </c>
      <c r="CB32" s="226">
        <f t="shared" si="178"/>
        <v>9750.9607305936061</v>
      </c>
      <c r="CC32" s="226">
        <f t="shared" si="179"/>
        <v>10383.481643835617</v>
      </c>
      <c r="CD32" s="226">
        <f t="shared" si="180"/>
        <v>9737.6273972602739</v>
      </c>
      <c r="CE32" s="226">
        <f t="shared" si="181"/>
        <v>12780.148310502283</v>
      </c>
      <c r="CF32" s="226">
        <f t="shared" si="182"/>
        <v>7952.8149771689496</v>
      </c>
      <c r="CG32" s="226">
        <f t="shared" si="183"/>
        <v>9456.9607305936079</v>
      </c>
      <c r="CH32" s="226">
        <f t="shared" si="184"/>
        <v>9097.4816438356156</v>
      </c>
      <c r="CI32" s="226">
        <f t="shared" si="185"/>
        <v>7715.29406392694</v>
      </c>
      <c r="CJ32" s="226">
        <f t="shared" si="186"/>
        <v>11546.148310502282</v>
      </c>
      <c r="CK32" s="226">
        <f t="shared" si="187"/>
        <v>120206.79999999999</v>
      </c>
      <c r="CL32" s="226">
        <f t="shared" si="188"/>
        <v>12651.814977168948</v>
      </c>
      <c r="CM32" s="226">
        <f t="shared" si="189"/>
        <v>9160.2522374429227</v>
      </c>
      <c r="CN32" s="226">
        <f t="shared" si="190"/>
        <v>9973.8149771689514</v>
      </c>
      <c r="CO32" s="226">
        <f t="shared" si="191"/>
        <v>9750.9607305936061</v>
      </c>
      <c r="CP32" s="226">
        <f t="shared" si="192"/>
        <v>10383.481643835617</v>
      </c>
      <c r="CQ32" s="226">
        <f t="shared" si="193"/>
        <v>9737.6273972602739</v>
      </c>
      <c r="CR32" s="226">
        <f t="shared" si="194"/>
        <v>12780.148310502283</v>
      </c>
      <c r="CS32" s="226">
        <f t="shared" si="195"/>
        <v>7952.8149771689496</v>
      </c>
      <c r="CT32" s="226">
        <f t="shared" si="196"/>
        <v>9456.9607305936079</v>
      </c>
      <c r="CU32" s="226">
        <f t="shared" si="197"/>
        <v>9097.4816438356156</v>
      </c>
      <c r="CV32" s="226">
        <f t="shared" si="198"/>
        <v>7715.29406392694</v>
      </c>
      <c r="CW32" s="226">
        <f t="shared" si="199"/>
        <v>11546.148310502282</v>
      </c>
      <c r="CX32" s="226">
        <f t="shared" si="200"/>
        <v>120206.79999999999</v>
      </c>
      <c r="CY32" s="226">
        <f t="shared" si="201"/>
        <v>120206.8</v>
      </c>
      <c r="CZ32" s="226">
        <f t="shared" si="202"/>
        <v>120206.8</v>
      </c>
      <c r="DA32" s="226">
        <f t="shared" si="203"/>
        <v>120206.8</v>
      </c>
      <c r="DB32" s="226">
        <f t="shared" si="204"/>
        <v>120206.8</v>
      </c>
      <c r="DC32" s="226">
        <f t="shared" si="205"/>
        <v>120206.8</v>
      </c>
      <c r="DD32" s="226">
        <f t="shared" si="206"/>
        <v>120206.8</v>
      </c>
      <c r="DE32" s="226">
        <f t="shared" si="207"/>
        <v>120206.8</v>
      </c>
      <c r="DF32" s="226">
        <f t="shared" si="208"/>
        <v>120206.8</v>
      </c>
      <c r="DG32" s="226">
        <f t="shared" si="209"/>
        <v>120206.8</v>
      </c>
      <c r="DI32" s="226"/>
      <c r="DJ32" s="230"/>
    </row>
    <row r="33" spans="1:114" x14ac:dyDescent="0.25">
      <c r="A33" t="s">
        <v>14</v>
      </c>
      <c r="B33" t="s">
        <v>27</v>
      </c>
      <c r="C33" s="41">
        <f>+Exogenous1!C33+Exogenous!C33+'Model Results'!C33+Exogenous2!C33</f>
        <v>4</v>
      </c>
      <c r="D33" s="41">
        <f>+Exogenous1!D33+Exogenous!D33+'Model Results'!D33+Exogenous2!D33</f>
        <v>4</v>
      </c>
      <c r="E33" s="41">
        <f>+Exogenous1!E33+Exogenous!E33+'Model Results'!E33+Exogenous2!E33</f>
        <v>4</v>
      </c>
      <c r="F33" s="41">
        <f>+Exogenous1!F33+Exogenous!F33+'Model Results'!F33+Exogenous2!F33</f>
        <v>4</v>
      </c>
      <c r="G33" s="41">
        <f>+Exogenous1!G33+Exogenous!G33+'Model Results'!G33+Exogenous2!G33</f>
        <v>4</v>
      </c>
      <c r="H33" s="41">
        <f>+Exogenous1!H33+Exogenous!H33+'Model Results'!H33+Exogenous2!H33</f>
        <v>4</v>
      </c>
      <c r="I33" s="41">
        <f>+Exogenous1!I33+Exogenous!I33+'Model Results'!I33+Exogenous2!I33</f>
        <v>4</v>
      </c>
      <c r="J33" s="41">
        <f>+Exogenous1!J33+Exogenous!J33+'Model Results'!J33+Exogenous2!J33</f>
        <v>4</v>
      </c>
      <c r="K33" s="41">
        <f>+Exogenous1!K33+Exogenous!K33+'Model Results'!K33+Exogenous2!K33</f>
        <v>4</v>
      </c>
      <c r="L33" s="41">
        <f>+Exogenous1!L33+Exogenous!L33+'Model Results'!L33+Exogenous2!L33</f>
        <v>4</v>
      </c>
      <c r="M33" s="41">
        <f>+Exogenous1!M33+Exogenous!M33+'Model Results'!M33+Exogenous2!M33</f>
        <v>4</v>
      </c>
      <c r="N33" s="41">
        <f>+Exogenous1!N33+Exogenous!N33+'Model Results'!N33+Exogenous2!N33</f>
        <v>4</v>
      </c>
      <c r="O33" s="41">
        <f t="shared" si="138"/>
        <v>4</v>
      </c>
      <c r="P33" s="41">
        <f>+Exogenous1!P33+Exogenous!P33+'Model Results'!P33+Exogenous2!P33</f>
        <v>4</v>
      </c>
      <c r="Q33" s="41">
        <f>+Exogenous1!Q33+Exogenous!Q33+'Model Results'!Q33+Exogenous2!Q33</f>
        <v>4</v>
      </c>
      <c r="R33" s="41">
        <f>+Exogenous1!R33+Exogenous!R33+'Model Results'!R33+Exogenous2!R33</f>
        <v>4</v>
      </c>
      <c r="S33" s="41">
        <f>+Exogenous1!S33+Exogenous!S33+'Model Results'!S33+Exogenous2!S33</f>
        <v>4</v>
      </c>
      <c r="T33" s="41">
        <f>+Exogenous1!T33+Exogenous!T33+'Model Results'!T33+Exogenous2!T33</f>
        <v>4</v>
      </c>
      <c r="U33" s="41">
        <f>+Exogenous1!U33+Exogenous!U33+'Model Results'!U33+Exogenous2!U33</f>
        <v>4</v>
      </c>
      <c r="V33" s="41">
        <f>+Exogenous1!V33+Exogenous!V33+'Model Results'!V33+Exogenous2!V33</f>
        <v>4</v>
      </c>
      <c r="W33" s="41">
        <f>+Exogenous1!W33+Exogenous!W33+'Model Results'!W33+Exogenous2!W33</f>
        <v>4</v>
      </c>
      <c r="X33" s="41">
        <f>+Exogenous1!X33+Exogenous!X33+'Model Results'!X33+Exogenous2!X33</f>
        <v>4</v>
      </c>
      <c r="Y33" s="41">
        <f>+Exogenous1!Y33+Exogenous!Y33+'Model Results'!Y33+Exogenous2!Y33</f>
        <v>4</v>
      </c>
      <c r="Z33" s="41">
        <f>+Exogenous1!Z33+Exogenous!Z33+'Model Results'!Z33+Exogenous2!Z33</f>
        <v>4</v>
      </c>
      <c r="AA33" s="41">
        <f>+Exogenous1!AA33+Exogenous!AA33+'Model Results'!AA33+Exogenous2!AA33</f>
        <v>4</v>
      </c>
      <c r="AB33" s="41">
        <f t="shared" si="139"/>
        <v>4</v>
      </c>
      <c r="AC33" s="41">
        <f>+Exogenous1!AC33+Exogenous!AC33+'Model Results'!AC33+Exogenous2!AC33</f>
        <v>4</v>
      </c>
      <c r="AD33" s="41">
        <f>+Exogenous1!AD33+Exogenous!AD33+'Model Results'!AD33+Exogenous2!AD33</f>
        <v>4</v>
      </c>
      <c r="AE33" s="41">
        <f>+Exogenous1!AE33+Exogenous!AE33+'Model Results'!AE33+Exogenous2!AE33</f>
        <v>4</v>
      </c>
      <c r="AF33" s="41">
        <f>+Exogenous1!AF33+Exogenous!AF33+'Model Results'!AF33+Exogenous2!AF33</f>
        <v>4</v>
      </c>
      <c r="AG33" s="41">
        <f>+Exogenous1!AG33+Exogenous!AG33+'Model Results'!AG33+Exogenous2!AG33</f>
        <v>4</v>
      </c>
      <c r="AH33" s="41">
        <f>+Exogenous1!AH33+Exogenous!AH33+'Model Results'!AH33+Exogenous2!AH33</f>
        <v>4</v>
      </c>
      <c r="AI33" s="41">
        <f>+Exogenous1!AI33+Exogenous!AI33+'Model Results'!AI33+Exogenous2!AI33</f>
        <v>4</v>
      </c>
      <c r="AJ33" s="41">
        <f>+Exogenous1!AJ33+Exogenous!AJ33+'Model Results'!AJ33+Exogenous2!AJ33</f>
        <v>4</v>
      </c>
      <c r="AK33" s="41">
        <f>+Exogenous1!AK33+Exogenous!AK33+'Model Results'!AK33+Exogenous2!AK33</f>
        <v>4</v>
      </c>
      <c r="AL33" s="4"/>
      <c r="AM33" t="s">
        <v>27</v>
      </c>
      <c r="AN33" s="41">
        <f>+Exogenous1!AN33+Exogenous!AN33+'Model Results'!AN33+Exogenous2!AN33</f>
        <v>369.38433836692758</v>
      </c>
      <c r="AO33" s="41">
        <f>+Exogenous1!AO33+Exogenous!AO33+'Model Results'!AO33+Exogenous2!AO33</f>
        <v>333.60666929109584</v>
      </c>
      <c r="AP33" s="41">
        <f>+Exogenous1!AP33+Exogenous!AP33+'Model Results'!AP33+Exogenous2!AP33</f>
        <v>411.34878786692764</v>
      </c>
      <c r="AQ33" s="41">
        <f>+Exogenous1!AQ33+Exogenous!AQ33+'Model Results'!AQ33+Exogenous2!AQ33</f>
        <v>255.06658825831698</v>
      </c>
      <c r="AR33" s="41">
        <f>+Exogenous1!AR33+Exogenous!AR33+'Model Results'!AR33+Exogenous2!AR33</f>
        <v>397.51823786692751</v>
      </c>
      <c r="AS33" s="41">
        <f>+Exogenous1!AS33+Exogenous!AS33+'Model Results'!AS33+Exogenous2!AS33</f>
        <v>361.184488258317</v>
      </c>
      <c r="AT33" s="41">
        <f>+Exogenous1!AT33+Exogenous!AT33+'Model Results'!AT33+Exogenous2!AT33</f>
        <v>406.6156878669276</v>
      </c>
      <c r="AU33" s="41">
        <f>+Exogenous1!AU33+Exogenous!AU33+'Model Results'!AU33+Exogenous2!AU33</f>
        <v>364.9619378669276</v>
      </c>
      <c r="AV33" s="41">
        <f>+Exogenous1!AV33+Exogenous!AV33+'Model Results'!AV33+Exogenous2!AV33</f>
        <v>425.74633825831705</v>
      </c>
      <c r="AW33" s="41">
        <f>+Exogenous1!AW33+Exogenous!AW33+'Model Results'!AW33+Exogenous2!AW33</f>
        <v>382.63643786692762</v>
      </c>
      <c r="AX33" s="41">
        <f>+Exogenous1!AX33+Exogenous!AX33+'Model Results'!AX33+Exogenous2!AX33</f>
        <v>348.87443825831701</v>
      </c>
      <c r="AY33" s="41">
        <f>+Exogenous1!AY33+Exogenous!AY33+'Model Results'!AY33+Exogenous2!AY33</f>
        <v>428.56038786692761</v>
      </c>
      <c r="AZ33" s="41">
        <f t="shared" si="140"/>
        <v>4485.5043378928567</v>
      </c>
      <c r="BA33" s="41">
        <f>+Exogenous1!BA33+Exogenous!BA33+'Model Results'!BA33+Exogenous2!BA33</f>
        <v>369.38433836692758</v>
      </c>
      <c r="BB33" s="41">
        <f>+Exogenous1!BB33+Exogenous!BB33+'Model Results'!BB33+Exogenous2!BB33</f>
        <v>333.60666929109584</v>
      </c>
      <c r="BC33" s="41">
        <f>+Exogenous1!BC33+Exogenous!BC33+'Model Results'!BC33+Exogenous2!BC33</f>
        <v>411.34878786692764</v>
      </c>
      <c r="BD33" s="41">
        <f>+Exogenous1!BD33+Exogenous!BD33+'Model Results'!BD33+Exogenous2!BD33</f>
        <v>255.06658825831698</v>
      </c>
      <c r="BE33" s="41">
        <f>+Exogenous1!BE33+Exogenous!BE33+'Model Results'!BE33+Exogenous2!BE33</f>
        <v>397.51823786692751</v>
      </c>
      <c r="BF33" s="41">
        <f>+Exogenous1!BF33+Exogenous!BF33+'Model Results'!BF33+Exogenous2!BF33</f>
        <v>361.184488258317</v>
      </c>
      <c r="BG33" s="41">
        <f>+Exogenous1!BG33+Exogenous!BG33+'Model Results'!BG33+Exogenous2!BG33</f>
        <v>406.6156878669276</v>
      </c>
      <c r="BH33" s="41">
        <f>+Exogenous1!BH33+Exogenous!BH33+'Model Results'!BH33+Exogenous2!BH33</f>
        <v>364.9619378669276</v>
      </c>
      <c r="BI33" s="41">
        <f>+Exogenous1!BI33+Exogenous!BI33+'Model Results'!BI33+Exogenous2!BI33</f>
        <v>425.74633825831705</v>
      </c>
      <c r="BJ33" s="41">
        <f>+Exogenous1!BJ33+Exogenous!BJ33+'Model Results'!BJ33+Exogenous2!BJ33</f>
        <v>382.63643786692762</v>
      </c>
      <c r="BK33" s="41">
        <f>+Exogenous1!BK33+Exogenous!BK33+'Model Results'!BK33+Exogenous2!BK33</f>
        <v>348.87443825831701</v>
      </c>
      <c r="BL33" s="41">
        <f>+Exogenous1!BL33+Exogenous!BL33+'Model Results'!BL33+Exogenous2!BL33</f>
        <v>428.56038786692761</v>
      </c>
      <c r="BM33" s="41">
        <f t="shared" si="141"/>
        <v>4485.5043378928567</v>
      </c>
      <c r="BN33" s="41">
        <f>+Exogenous1!BN33+Exogenous!BN33+'Model Results'!BN33+Exogenous2!BN33</f>
        <v>4485.5043378928567</v>
      </c>
      <c r="BO33" s="41">
        <f>+Exogenous1!BO33+Exogenous!BO33+'Model Results'!BO33+Exogenous2!BO33</f>
        <v>4485.5043378928567</v>
      </c>
      <c r="BP33" s="41">
        <f>+Exogenous1!BP33+Exogenous!BP33+'Model Results'!BP33+Exogenous2!BP33</f>
        <v>4485.5043378928567</v>
      </c>
      <c r="BQ33" s="41">
        <f>+Exogenous1!BQ33+Exogenous!BQ33+'Model Results'!BQ33+Exogenous2!BQ33</f>
        <v>4485.5043378928567</v>
      </c>
      <c r="BR33" s="41">
        <f>+Exogenous1!BR33+Exogenous!BR33+'Model Results'!BR33+Exogenous2!BR33</f>
        <v>4485.5043378928567</v>
      </c>
      <c r="BS33" s="41">
        <f>+Exogenous1!BS33+Exogenous!BS33+'Model Results'!BS33+Exogenous2!BS33</f>
        <v>4485.5043378928567</v>
      </c>
      <c r="BT33" s="41">
        <f>+Exogenous1!BT33+Exogenous!BT33+'Model Results'!BT33+Exogenous2!BT33</f>
        <v>4485.5043378928567</v>
      </c>
      <c r="BU33" s="41">
        <f>+Exogenous1!BU33+Exogenous!BU33+'Model Results'!BU33+Exogenous2!BU33</f>
        <v>4485.5043378928567</v>
      </c>
      <c r="BV33" s="41">
        <f>+Exogenous1!BV33+Exogenous!BV33+'Model Results'!BV33+Exogenous2!BV33</f>
        <v>4485.5043378928567</v>
      </c>
      <c r="BX33" t="str">
        <f t="shared" si="175"/>
        <v>GS5</v>
      </c>
      <c r="BY33" s="4">
        <f t="shared" si="142"/>
        <v>92346.084591731895</v>
      </c>
      <c r="BZ33" s="4">
        <f t="shared" si="176"/>
        <v>83401.667322773967</v>
      </c>
      <c r="CA33" s="4">
        <f t="shared" si="177"/>
        <v>102837.19696673191</v>
      </c>
      <c r="CB33" s="4">
        <f t="shared" si="178"/>
        <v>63766.647064579243</v>
      </c>
      <c r="CC33" s="4">
        <f t="shared" si="179"/>
        <v>99379.55946673188</v>
      </c>
      <c r="CD33" s="4">
        <f t="shared" si="180"/>
        <v>90296.122064579249</v>
      </c>
      <c r="CE33" s="4">
        <f t="shared" si="181"/>
        <v>101653.9219667319</v>
      </c>
      <c r="CF33" s="4">
        <f t="shared" si="182"/>
        <v>91240.484466731898</v>
      </c>
      <c r="CG33" s="4">
        <f t="shared" si="183"/>
        <v>106436.58456457926</v>
      </c>
      <c r="CH33" s="4">
        <f t="shared" si="184"/>
        <v>95659.109466731912</v>
      </c>
      <c r="CI33" s="4">
        <f t="shared" si="185"/>
        <v>87218.609564579252</v>
      </c>
      <c r="CJ33" s="4">
        <f t="shared" si="186"/>
        <v>107140.0969667319</v>
      </c>
      <c r="CK33" s="4">
        <f t="shared" si="187"/>
        <v>1121376.0844732141</v>
      </c>
      <c r="CL33" s="4">
        <f t="shared" si="188"/>
        <v>92346.084591731895</v>
      </c>
      <c r="CM33" s="4">
        <f t="shared" si="189"/>
        <v>83401.667322773967</v>
      </c>
      <c r="CN33" s="4">
        <f t="shared" si="190"/>
        <v>102837.19696673191</v>
      </c>
      <c r="CO33" s="4">
        <f t="shared" si="191"/>
        <v>63766.647064579243</v>
      </c>
      <c r="CP33" s="4">
        <f t="shared" si="192"/>
        <v>99379.55946673188</v>
      </c>
      <c r="CQ33" s="4">
        <f t="shared" si="193"/>
        <v>90296.122064579249</v>
      </c>
      <c r="CR33" s="4">
        <f t="shared" si="194"/>
        <v>101653.9219667319</v>
      </c>
      <c r="CS33" s="4">
        <f t="shared" si="195"/>
        <v>91240.484466731898</v>
      </c>
      <c r="CT33" s="4">
        <f t="shared" si="196"/>
        <v>106436.58456457926</v>
      </c>
      <c r="CU33" s="4">
        <f t="shared" si="197"/>
        <v>95659.109466731912</v>
      </c>
      <c r="CV33" s="4">
        <f t="shared" si="198"/>
        <v>87218.609564579252</v>
      </c>
      <c r="CW33" s="4">
        <f t="shared" si="199"/>
        <v>107140.0969667319</v>
      </c>
      <c r="CX33" s="4">
        <f t="shared" si="200"/>
        <v>1121376.0844732141</v>
      </c>
      <c r="CY33" s="4">
        <f t="shared" si="201"/>
        <v>1121376.0844732141</v>
      </c>
      <c r="CZ33" s="4">
        <f t="shared" si="202"/>
        <v>1121376.0844732141</v>
      </c>
      <c r="DA33" s="4">
        <f t="shared" si="203"/>
        <v>1121376.0844732141</v>
      </c>
      <c r="DB33" s="4">
        <f t="shared" si="204"/>
        <v>1121376.0844732141</v>
      </c>
      <c r="DC33" s="4">
        <f t="shared" si="205"/>
        <v>1121376.0844732141</v>
      </c>
      <c r="DD33" s="4">
        <f t="shared" si="206"/>
        <v>1121376.0844732141</v>
      </c>
      <c r="DE33" s="4">
        <f t="shared" si="207"/>
        <v>1121376.0844732141</v>
      </c>
      <c r="DF33" s="4">
        <f t="shared" si="208"/>
        <v>1121376.0844732141</v>
      </c>
      <c r="DG33" s="4">
        <f t="shared" si="209"/>
        <v>1121376.0844732141</v>
      </c>
      <c r="DI33" s="4"/>
      <c r="DJ33" s="20"/>
    </row>
    <row r="34" spans="1:114" x14ac:dyDescent="0.25">
      <c r="A34" t="s">
        <v>14</v>
      </c>
      <c r="B34" t="s">
        <v>28</v>
      </c>
      <c r="C34" s="41">
        <f>+Exogenous1!C34+Exogenous!C34+'Model Results'!C34+Exogenous2!C34</f>
        <v>13468.298611580891</v>
      </c>
      <c r="D34" s="41">
        <f>+Exogenous1!D34+Exogenous!D34+'Model Results'!D34+Exogenous2!D34</f>
        <v>13497.40139263313</v>
      </c>
      <c r="E34" s="41">
        <f>+Exogenous1!E34+Exogenous!E34+'Model Results'!E34+Exogenous2!E34</f>
        <v>13520.961932438357</v>
      </c>
      <c r="F34" s="41">
        <f>+Exogenous1!F34+Exogenous!F34+'Model Results'!F34+Exogenous2!F34</f>
        <v>13544.035401406167</v>
      </c>
      <c r="G34" s="41">
        <f>+Exogenous1!G34+Exogenous!G34+'Model Results'!G34+Exogenous2!G34</f>
        <v>13568.966378595958</v>
      </c>
      <c r="H34" s="41">
        <f>+Exogenous1!H34+Exogenous!H34+'Model Results'!H34+Exogenous2!H34</f>
        <v>13587.898372026475</v>
      </c>
      <c r="I34" s="41">
        <f>+Exogenous1!I34+Exogenous!I34+'Model Results'!I34+Exogenous2!I34</f>
        <v>13486.881180478706</v>
      </c>
      <c r="J34" s="41">
        <f>+Exogenous1!J34+Exogenous!J34+'Model Results'!J34+Exogenous2!J34</f>
        <v>13505.668833218077</v>
      </c>
      <c r="K34" s="41">
        <f>+Exogenous1!K34+Exogenous!K34+'Model Results'!K34+Exogenous2!K34</f>
        <v>13524.903065621025</v>
      </c>
      <c r="L34" s="41">
        <f>+Exogenous1!L34+Exogenous!L34+'Model Results'!L34+Exogenous2!L34</f>
        <v>13544.113397389961</v>
      </c>
      <c r="M34" s="41">
        <f>+Exogenous1!M34+Exogenous!M34+'Model Results'!M34+Exogenous2!M34</f>
        <v>13563.304826712845</v>
      </c>
      <c r="N34" s="41">
        <f>+Exogenous1!N34+Exogenous!N34+'Model Results'!N34+Exogenous2!N34</f>
        <v>13582.481695564877</v>
      </c>
      <c r="O34" s="41">
        <f t="shared" si="138"/>
        <v>13532.909590638874</v>
      </c>
      <c r="P34" s="41">
        <f>+Exogenous1!P34+Exogenous!P34+'Model Results'!P34+Exogenous2!P34</f>
        <v>13601.647731508374</v>
      </c>
      <c r="Q34" s="41">
        <f>+Exogenous1!Q34+Exogenous!Q34+'Model Results'!Q34+Exogenous2!Q34</f>
        <v>13620.806101798473</v>
      </c>
      <c r="R34" s="41">
        <f>+Exogenous1!R34+Exogenous!R34+'Model Results'!R34+Exogenous2!R34</f>
        <v>13639.959472491149</v>
      </c>
      <c r="S34" s="41">
        <f>+Exogenous1!S34+Exogenous!S34+'Model Results'!S34+Exogenous2!S34</f>
        <v>13659.110067881988</v>
      </c>
      <c r="T34" s="41">
        <f>+Exogenous1!T34+Exogenous!T34+'Model Results'!T34+Exogenous2!T34</f>
        <v>13678.259727421071</v>
      </c>
      <c r="U34" s="41">
        <f>+Exogenous1!U34+Exogenous!U34+'Model Results'!U34+Exogenous2!U34</f>
        <v>13697.409958484501</v>
      </c>
      <c r="V34" s="41">
        <f>+Exogenous1!V34+Exogenous!V34+'Model Results'!V34+Exogenous2!V34</f>
        <v>13716.561984205746</v>
      </c>
      <c r="W34" s="41">
        <f>+Exogenous1!W34+Exogenous!W34+'Model Results'!W34+Exogenous2!W34</f>
        <v>13734.086479985144</v>
      </c>
      <c r="X34" s="41">
        <f>+Exogenous1!X34+Exogenous!X34+'Model Results'!X34+Exogenous2!X34</f>
        <v>13751.614529362972</v>
      </c>
      <c r="Y34" s="41">
        <f>+Exogenous1!Y34+Exogenous!Y34+'Model Results'!Y34+Exogenous2!Y34</f>
        <v>13769.146738318688</v>
      </c>
      <c r="Z34" s="41">
        <f>+Exogenous1!Z34+Exogenous!Z34+'Model Results'!Z34+Exogenous2!Z34</f>
        <v>13786.683569602485</v>
      </c>
      <c r="AA34" s="41">
        <f>+Exogenous1!AA34+Exogenous!AA34+'Model Results'!AA34+Exogenous2!AA34</f>
        <v>13804.225366929893</v>
      </c>
      <c r="AB34" s="41">
        <f t="shared" si="139"/>
        <v>13704.959310665874</v>
      </c>
      <c r="AC34" s="41">
        <f>+Exogenous1!AC34+Exogenous!AC34+'Model Results'!AC34+Exogenous2!AC34</f>
        <v>13916.937540507681</v>
      </c>
      <c r="AD34" s="41">
        <f>+Exogenous1!AD34+Exogenous!AD34+'Model Results'!AD34+Exogenous2!AD34</f>
        <v>14116.790115442693</v>
      </c>
      <c r="AE34" s="41">
        <f>+Exogenous1!AE34+Exogenous!AE34+'Model Results'!AE34+Exogenous2!AE34</f>
        <v>14320.648042567376</v>
      </c>
      <c r="AF34" s="41">
        <f>+Exogenous1!AF34+Exogenous!AF34+'Model Results'!AF34+Exogenous2!AF34</f>
        <v>0</v>
      </c>
      <c r="AG34" s="41">
        <f>+Exogenous1!AG34+Exogenous!AG34+'Model Results'!AG34+Exogenous2!AG34</f>
        <v>0</v>
      </c>
      <c r="AH34" s="41">
        <f>+Exogenous1!AH34+Exogenous!AH34+'Model Results'!AH34+Exogenous2!AH34</f>
        <v>0</v>
      </c>
      <c r="AI34" s="41">
        <f>+Exogenous1!AI34+Exogenous!AI34+'Model Results'!AI34+Exogenous2!AI34</f>
        <v>0</v>
      </c>
      <c r="AJ34" s="41">
        <f>+Exogenous1!AJ34+Exogenous!AJ34+'Model Results'!AJ34+Exogenous2!AJ34</f>
        <v>0</v>
      </c>
      <c r="AK34" s="41">
        <f>+Exogenous1!AK34+Exogenous!AK34+'Model Results'!AK34+Exogenous2!AK34</f>
        <v>0</v>
      </c>
      <c r="AL34" s="4">
        <f>+AK29+AK34</f>
        <v>0</v>
      </c>
      <c r="AM34" t="s">
        <v>28</v>
      </c>
      <c r="AN34" s="41">
        <f>+Exogenous1!AN34+Exogenous!AN34+'Model Results'!AN34+Exogenous2!AN34</f>
        <v>7156.7856522036091</v>
      </c>
      <c r="AO34" s="41">
        <f>+Exogenous1!AO34+Exogenous!AO34+'Model Results'!AO34+Exogenous2!AO34</f>
        <v>6960.7309541313607</v>
      </c>
      <c r="AP34" s="41">
        <f>+Exogenous1!AP34+Exogenous!AP34+'Model Results'!AP34+Exogenous2!AP34</f>
        <v>6698.2897135844223</v>
      </c>
      <c r="AQ34" s="41">
        <f>+Exogenous1!AQ34+Exogenous!AQ34+'Model Results'!AQ34+Exogenous2!AQ34</f>
        <v>6248.0054624292052</v>
      </c>
      <c r="AR34" s="41">
        <f>+Exogenous1!AR34+Exogenous!AR34+'Model Results'!AR34+Exogenous2!AR34</f>
        <v>5763.6001920431499</v>
      </c>
      <c r="AS34" s="41">
        <f>+Exogenous1!AS34+Exogenous!AS34+'Model Results'!AS34+Exogenous2!AS34</f>
        <v>5715.5202465040657</v>
      </c>
      <c r="AT34" s="41">
        <f>+Exogenous1!AT34+Exogenous!AT34+'Model Results'!AT34+Exogenous2!AT34</f>
        <v>5403.8944284521704</v>
      </c>
      <c r="AU34" s="41">
        <f>+Exogenous1!AU34+Exogenous!AU34+'Model Results'!AU34+Exogenous2!AU34</f>
        <v>5277.6682999282293</v>
      </c>
      <c r="AV34" s="41">
        <f>+Exogenous1!AV34+Exogenous!AV34+'Model Results'!AV34+Exogenous2!AV34</f>
        <v>5661.1636514118218</v>
      </c>
      <c r="AW34" s="41">
        <f>+Exogenous1!AW34+Exogenous!AW34+'Model Results'!AW34+Exogenous2!AW34</f>
        <v>5303.1807354321809</v>
      </c>
      <c r="AX34" s="41">
        <f>+Exogenous1!AX34+Exogenous!AX34+'Model Results'!AX34+Exogenous2!AX34</f>
        <v>5875.7195608247775</v>
      </c>
      <c r="AY34" s="41">
        <f>+Exogenous1!AY34+Exogenous!AY34+'Model Results'!AY34+Exogenous2!AY34</f>
        <v>6873.4694117885947</v>
      </c>
      <c r="AZ34" s="41">
        <f t="shared" si="140"/>
        <v>72938.028308733585</v>
      </c>
      <c r="BA34" s="41">
        <f>+Exogenous1!BA34+Exogenous!BA34+'Model Results'!BA34+Exogenous2!BA34</f>
        <v>7475.7261131013775</v>
      </c>
      <c r="BB34" s="41">
        <f>+Exogenous1!BB34+Exogenous!BB34+'Model Results'!BB34+Exogenous2!BB34</f>
        <v>7259.2604236982543</v>
      </c>
      <c r="BC34" s="41">
        <f>+Exogenous1!BC34+Exogenous!BC34+'Model Results'!BC34+Exogenous2!BC34</f>
        <v>6987.7214185300445</v>
      </c>
      <c r="BD34" s="41">
        <f>+Exogenous1!BD34+Exogenous!BD34+'Model Results'!BD34+Exogenous2!BD34</f>
        <v>6529.9477391865867</v>
      </c>
      <c r="BE34" s="41">
        <f>+Exogenous1!BE34+Exogenous!BE34+'Model Results'!BE34+Exogenous2!BE34</f>
        <v>6031.368991675462</v>
      </c>
      <c r="BF34" s="41">
        <f>+Exogenous1!BF34+Exogenous!BF34+'Model Results'!BF34+Exogenous2!BF34</f>
        <v>5981.4792662251457</v>
      </c>
      <c r="BG34" s="41">
        <f>+Exogenous1!BG34+Exogenous!BG34+'Model Results'!BG34+Exogenous2!BG34</f>
        <v>5655.7983868181354</v>
      </c>
      <c r="BH34" s="41">
        <f>+Exogenous1!BH34+Exogenous!BH34+'Model Results'!BH34+Exogenous2!BH34</f>
        <v>5519.7586268749101</v>
      </c>
      <c r="BI34" s="41">
        <f>+Exogenous1!BI34+Exogenous!BI34+'Model Results'!BI34+Exogenous2!BI34</f>
        <v>5906.3810621395032</v>
      </c>
      <c r="BJ34" s="41">
        <f>+Exogenous1!BJ34+Exogenous!BJ34+'Model Results'!BJ34+Exogenous2!BJ34</f>
        <v>5530.1226810971193</v>
      </c>
      <c r="BK34" s="41">
        <f>+Exogenous1!BK34+Exogenous!BK34+'Model Results'!BK34+Exogenous2!BK34</f>
        <v>6098.8031324872991</v>
      </c>
      <c r="BL34" s="41">
        <f>+Exogenous1!BL34+Exogenous!BL34+'Model Results'!BL34+Exogenous2!BL34</f>
        <v>7098.6582550633548</v>
      </c>
      <c r="BM34" s="41">
        <f t="shared" si="141"/>
        <v>76075.026096897185</v>
      </c>
      <c r="BN34" s="41">
        <f>+Exogenous1!BN34+Exogenous!BN34+'Model Results'!BN34+Exogenous2!BN34</f>
        <v>78311.206929471518</v>
      </c>
      <c r="BO34" s="41">
        <f>+Exogenous1!BO34+Exogenous!BO34+'Model Results'!BO34+Exogenous2!BO34</f>
        <v>79919.028680864154</v>
      </c>
      <c r="BP34" s="41">
        <f>+Exogenous1!BP34+Exogenous!BP34+'Model Results'!BP34+Exogenous2!BP34</f>
        <v>81265.890987972176</v>
      </c>
      <c r="BQ34" s="41">
        <f>+Exogenous1!BQ34+Exogenous!BQ34+'Model Results'!BQ34+Exogenous2!BQ34</f>
        <v>0</v>
      </c>
      <c r="BR34" s="41">
        <f>+Exogenous1!BR34+Exogenous!BR34+'Model Results'!BR34+Exogenous2!BR34</f>
        <v>0</v>
      </c>
      <c r="BS34" s="41">
        <f>+Exogenous1!BS34+Exogenous!BS34+'Model Results'!BS34+Exogenous2!BS34</f>
        <v>0</v>
      </c>
      <c r="BT34" s="41">
        <f>+Exogenous1!BT34+Exogenous!BT34+'Model Results'!BT34+Exogenous2!BT34</f>
        <v>0</v>
      </c>
      <c r="BU34" s="41">
        <f>+Exogenous1!BU34+Exogenous!BU34+'Model Results'!BU34+Exogenous2!BU34</f>
        <v>0</v>
      </c>
      <c r="BV34" s="41">
        <f>+Exogenous1!BV34+Exogenous!BV34+'Model Results'!BV34+Exogenous2!BV34</f>
        <v>0</v>
      </c>
      <c r="BX34" t="str">
        <f t="shared" si="175"/>
        <v>GTS1</v>
      </c>
      <c r="BY34" s="4">
        <f t="shared" si="142"/>
        <v>531.3800843448596</v>
      </c>
      <c r="BZ34" s="4">
        <f t="shared" si="176"/>
        <v>515.70896883384682</v>
      </c>
      <c r="CA34" s="4">
        <f t="shared" si="177"/>
        <v>495.40038253598271</v>
      </c>
      <c r="CB34" s="4">
        <f t="shared" si="178"/>
        <v>461.31047928156818</v>
      </c>
      <c r="CC34" s="4">
        <f t="shared" si="179"/>
        <v>424.76339252596301</v>
      </c>
      <c r="CD34" s="4">
        <f t="shared" si="180"/>
        <v>420.63313177780731</v>
      </c>
      <c r="CE34" s="4">
        <f t="shared" si="181"/>
        <v>400.67784064665153</v>
      </c>
      <c r="CF34" s="4">
        <f t="shared" si="182"/>
        <v>390.77430115474607</v>
      </c>
      <c r="CG34" s="4">
        <f t="shared" si="183"/>
        <v>418.57332536467072</v>
      </c>
      <c r="CH34" s="4">
        <f t="shared" si="184"/>
        <v>391.5487547862777</v>
      </c>
      <c r="CI34" s="4">
        <f t="shared" si="185"/>
        <v>433.20707127753883</v>
      </c>
      <c r="CJ34" s="4">
        <f t="shared" si="186"/>
        <v>506.05401618417102</v>
      </c>
      <c r="CK34" s="4">
        <f t="shared" si="187"/>
        <v>5389.678237353115</v>
      </c>
      <c r="CL34" s="4">
        <f t="shared" si="188"/>
        <v>549.61915355179883</v>
      </c>
      <c r="CM34" s="4">
        <f t="shared" si="189"/>
        <v>532.95380386772786</v>
      </c>
      <c r="CN34" s="4">
        <f t="shared" si="190"/>
        <v>512.29781383315469</v>
      </c>
      <c r="CO34" s="4">
        <f t="shared" si="191"/>
        <v>478.06538689084124</v>
      </c>
      <c r="CP34" s="4">
        <f t="shared" si="192"/>
        <v>440.94564015217964</v>
      </c>
      <c r="CQ34" s="4">
        <f t="shared" si="193"/>
        <v>436.68688345858232</v>
      </c>
      <c r="CR34" s="4">
        <f t="shared" si="194"/>
        <v>412.33352740509144</v>
      </c>
      <c r="CS34" s="4">
        <f t="shared" si="195"/>
        <v>401.90213123522437</v>
      </c>
      <c r="CT34" s="4">
        <f t="shared" si="196"/>
        <v>429.50455377642913</v>
      </c>
      <c r="CU34" s="4">
        <f t="shared" si="197"/>
        <v>401.63147261021828</v>
      </c>
      <c r="CV34" s="4">
        <f t="shared" si="198"/>
        <v>442.3691239229006</v>
      </c>
      <c r="CW34" s="4">
        <f t="shared" si="199"/>
        <v>514.23807322569962</v>
      </c>
      <c r="CX34" s="4">
        <f t="shared" si="200"/>
        <v>5550.912218885017</v>
      </c>
      <c r="CY34" s="4">
        <f t="shared" si="201"/>
        <v>5627.0430690324692</v>
      </c>
      <c r="CZ34" s="4">
        <f t="shared" si="202"/>
        <v>5661.2748384945398</v>
      </c>
      <c r="DA34" s="4">
        <f t="shared" si="203"/>
        <v>5674.7355808489656</v>
      </c>
      <c r="DB34" s="4" t="e">
        <f t="shared" si="204"/>
        <v>#DIV/0!</v>
      </c>
      <c r="DC34" s="4" t="e">
        <f t="shared" si="205"/>
        <v>#DIV/0!</v>
      </c>
      <c r="DD34" s="4" t="e">
        <f t="shared" si="206"/>
        <v>#DIV/0!</v>
      </c>
      <c r="DE34" s="4" t="e">
        <f t="shared" si="207"/>
        <v>#DIV/0!</v>
      </c>
      <c r="DF34" s="4" t="e">
        <f t="shared" si="208"/>
        <v>#DIV/0!</v>
      </c>
      <c r="DG34" s="4" t="e">
        <f t="shared" si="209"/>
        <v>#DIV/0!</v>
      </c>
      <c r="DI34" s="4"/>
      <c r="DJ34" s="20"/>
    </row>
    <row r="35" spans="1:114" x14ac:dyDescent="0.25">
      <c r="A35" t="s">
        <v>14</v>
      </c>
      <c r="B35" t="s">
        <v>29</v>
      </c>
      <c r="C35" s="41">
        <f>+Exogenous1!C35+Exogenous!C35+'Model Results'!C35+Exogenous2!C35</f>
        <v>6596.0287563402453</v>
      </c>
      <c r="D35" s="41">
        <f>+Exogenous1!D35+Exogenous!D35+'Model Results'!D35+Exogenous2!D35</f>
        <v>6609.6640618674764</v>
      </c>
      <c r="E35" s="41">
        <f>+Exogenous1!E35+Exogenous!E35+'Model Results'!E35+Exogenous2!E35</f>
        <v>6620.4364269165981</v>
      </c>
      <c r="F35" s="41">
        <f>+Exogenous1!F35+Exogenous!F35+'Model Results'!F35+Exogenous2!F35</f>
        <v>6630.9754245924096</v>
      </c>
      <c r="G35" s="41">
        <f>+Exogenous1!G35+Exogenous!G35+'Model Results'!G35+Exogenous2!G35</f>
        <v>6642.5530523067209</v>
      </c>
      <c r="H35" s="41">
        <f>+Exogenous1!H35+Exogenous!H35+'Model Results'!H35+Exogenous2!H35</f>
        <v>6651.2238844807162</v>
      </c>
      <c r="I35" s="41">
        <f>+Exogenous1!I35+Exogenous!I35+'Model Results'!I35+Exogenous2!I35</f>
        <v>6875.833437269408</v>
      </c>
      <c r="J35" s="41">
        <f>+Exogenous1!J35+Exogenous!J35+'Model Results'!J35+Exogenous2!J35</f>
        <v>6884.882844805541</v>
      </c>
      <c r="K35" s="41">
        <f>+Exogenous1!K35+Exogenous!K35+'Model Results'!K35+Exogenous2!K35</f>
        <v>6894.1969728130707</v>
      </c>
      <c r="L35" s="41">
        <f>+Exogenous1!L35+Exogenous!L35+'Model Results'!L35+Exogenous2!L35</f>
        <v>6903.5062089771809</v>
      </c>
      <c r="M35" s="41">
        <f>+Exogenous1!M35+Exogenous!M35+'Model Results'!M35+Exogenous2!M35</f>
        <v>6912.8114591389622</v>
      </c>
      <c r="N35" s="41">
        <f>+Exogenous1!N35+Exogenous!N35+'Model Results'!N35+Exogenous2!N35</f>
        <v>6922.1136360398359</v>
      </c>
      <c r="O35" s="41">
        <f t="shared" si="138"/>
        <v>6762.018847129013</v>
      </c>
      <c r="P35" s="41">
        <f>+Exogenous1!P35+Exogenous!P35+'Model Results'!P35+Exogenous2!P35</f>
        <v>6931.4136101976255</v>
      </c>
      <c r="Q35" s="41">
        <f>+Exogenous1!Q35+Exogenous!Q35+'Model Results'!Q35+Exogenous2!Q35</f>
        <v>6940.7121816598337</v>
      </c>
      <c r="R35" s="41">
        <f>+Exogenous1!R35+Exogenous!R35+'Model Results'!R35+Exogenous2!R35</f>
        <v>6950.0100658631327</v>
      </c>
      <c r="S35" s="41">
        <f>+Exogenous1!S35+Exogenous!S35+'Model Results'!S35+Exogenous2!S35</f>
        <v>6959.307888809004</v>
      </c>
      <c r="T35" s="41">
        <f>+Exogenous1!T35+Exogenous!T35+'Model Results'!T35+Exogenous2!T35</f>
        <v>6968.6061881964715</v>
      </c>
      <c r="U35" s="41">
        <f>+Exogenous1!U35+Exogenous!U35+'Model Results'!U35+Exogenous2!U35</f>
        <v>6977.9054181809033</v>
      </c>
      <c r="V35" s="41">
        <f>+Exogenous1!V35+Exogenous!V35+'Model Results'!V35+Exogenous2!V35</f>
        <v>6987.205956162421</v>
      </c>
      <c r="W35" s="41">
        <f>+Exogenous1!W35+Exogenous!W35+'Model Results'!W35+Exogenous2!W35</f>
        <v>6995.6313309507177</v>
      </c>
      <c r="X35" s="41">
        <f>+Exogenous1!X35+Exogenous!X35+'Model Results'!X35+Exogenous2!X35</f>
        <v>7004.0585694950687</v>
      </c>
      <c r="Y35" s="41">
        <f>+Exogenous1!Y35+Exogenous!Y35+'Model Results'!Y35+Exogenous2!Y35</f>
        <v>7012.4878659431688</v>
      </c>
      <c r="Z35" s="41">
        <f>+Exogenous1!Z35+Exogenous!Z35+'Model Results'!Z35+Exogenous2!Z35</f>
        <v>7020.9193685492</v>
      </c>
      <c r="AA35" s="41">
        <f>+Exogenous1!AA35+Exogenous!AA35+'Model Results'!AA35+Exogenous2!AA35</f>
        <v>7029.3531863904282</v>
      </c>
      <c r="AB35" s="41">
        <f t="shared" si="139"/>
        <v>6981.4676358664974</v>
      </c>
      <c r="AC35" s="41">
        <f>+Exogenous1!AC35+Exogenous!AC35+'Model Results'!AC35+Exogenous2!AC35</f>
        <v>7083.4140408170288</v>
      </c>
      <c r="AD35" s="41">
        <f>+Exogenous1!AD35+Exogenous!AD35+'Model Results'!AD35+Exogenous2!AD35</f>
        <v>7178.4918914926966</v>
      </c>
      <c r="AE35" s="41">
        <f>+Exogenous1!AE35+Exogenous!AE35+'Model Results'!AE35+Exogenous2!AE35</f>
        <v>7275.635114941655</v>
      </c>
      <c r="AF35" s="41">
        <f>+Exogenous1!AF35+Exogenous!AF35+'Model Results'!AF35+Exogenous2!AF35</f>
        <v>0</v>
      </c>
      <c r="AG35" s="41">
        <f>+Exogenous1!AG35+Exogenous!AG35+'Model Results'!AG35+Exogenous2!AG35</f>
        <v>0</v>
      </c>
      <c r="AH35" s="41">
        <f>+Exogenous1!AH35+Exogenous!AH35+'Model Results'!AH35+Exogenous2!AH35</f>
        <v>0</v>
      </c>
      <c r="AI35" s="41">
        <f>+Exogenous1!AI35+Exogenous!AI35+'Model Results'!AI35+Exogenous2!AI35</f>
        <v>0</v>
      </c>
      <c r="AJ35" s="41">
        <f>+Exogenous1!AJ35+Exogenous!AJ35+'Model Results'!AJ35+Exogenous2!AJ35</f>
        <v>0</v>
      </c>
      <c r="AK35" s="41">
        <f>+Exogenous1!AK35+Exogenous!AK35+'Model Results'!AK35+Exogenous2!AK35</f>
        <v>0</v>
      </c>
      <c r="AL35" s="4">
        <f t="shared" ref="AL35:AL36" si="210">+AK30+AK35</f>
        <v>0</v>
      </c>
      <c r="AM35" t="s">
        <v>29</v>
      </c>
      <c r="AN35" s="41">
        <f>+Exogenous1!AN35+Exogenous!AN35+'Model Results'!AN35+Exogenous2!AN35</f>
        <v>12628.964533473722</v>
      </c>
      <c r="AO35" s="41">
        <f>+Exogenous1!AO35+Exogenous!AO35+'Model Results'!AO35+Exogenous2!AO35</f>
        <v>12205.64632167574</v>
      </c>
      <c r="AP35" s="41">
        <f>+Exogenous1!AP35+Exogenous!AP35+'Model Results'!AP35+Exogenous2!AP35</f>
        <v>11709.420356707064</v>
      </c>
      <c r="AQ35" s="41">
        <f>+Exogenous1!AQ35+Exogenous!AQ35+'Model Results'!AQ35+Exogenous2!AQ35</f>
        <v>10791.613354490484</v>
      </c>
      <c r="AR35" s="41">
        <f>+Exogenous1!AR35+Exogenous!AR35+'Model Results'!AR35+Exogenous2!AR35</f>
        <v>9748.5371130327312</v>
      </c>
      <c r="AS35" s="41">
        <f>+Exogenous1!AS35+Exogenous!AS35+'Model Results'!AS35+Exogenous2!AS35</f>
        <v>9472.8955311112168</v>
      </c>
      <c r="AT35" s="41">
        <f>+Exogenous1!AT35+Exogenous!AT35+'Model Results'!AT35+Exogenous2!AT35</f>
        <v>9052.8841467355778</v>
      </c>
      <c r="AU35" s="41">
        <f>+Exogenous1!AU35+Exogenous!AU35+'Model Results'!AU35+Exogenous2!AU35</f>
        <v>8883.8082294511987</v>
      </c>
      <c r="AV35" s="41">
        <f>+Exogenous1!AV35+Exogenous!AV35+'Model Results'!AV35+Exogenous2!AV35</f>
        <v>9401.6490779555879</v>
      </c>
      <c r="AW35" s="41">
        <f>+Exogenous1!AW35+Exogenous!AW35+'Model Results'!AW35+Exogenous2!AW35</f>
        <v>8911.7481525559251</v>
      </c>
      <c r="AX35" s="41">
        <f>+Exogenous1!AX35+Exogenous!AX35+'Model Results'!AX35+Exogenous2!AX35</f>
        <v>10015.626603836099</v>
      </c>
      <c r="AY35" s="41">
        <f>+Exogenous1!AY35+Exogenous!AY35+'Model Results'!AY35+Exogenous2!AY35</f>
        <v>12010.622815504896</v>
      </c>
      <c r="AZ35" s="41">
        <f t="shared" si="140"/>
        <v>124833.41623653026</v>
      </c>
      <c r="BA35" s="41">
        <f>+Exogenous1!BA35+Exogenous!BA35+'Model Results'!BA35+Exogenous2!BA35</f>
        <v>13197.090647295092</v>
      </c>
      <c r="BB35" s="41">
        <f>+Exogenous1!BB35+Exogenous!BB35+'Model Results'!BB35+Exogenous2!BB35</f>
        <v>12732.635488266134</v>
      </c>
      <c r="BC35" s="41">
        <f>+Exogenous1!BC35+Exogenous!BC35+'Model Results'!BC35+Exogenous2!BC35</f>
        <v>12216.196604212382</v>
      </c>
      <c r="BD35" s="41">
        <f>+Exogenous1!BD35+Exogenous!BD35+'Model Results'!BD35+Exogenous2!BD35</f>
        <v>11279.051184075242</v>
      </c>
      <c r="BE35" s="41">
        <f>+Exogenous1!BE35+Exogenous!BE35+'Model Results'!BE35+Exogenous2!BE35</f>
        <v>10199.934131718393</v>
      </c>
      <c r="BF35" s="41">
        <f>+Exogenous1!BF35+Exogenous!BF35+'Model Results'!BF35+Exogenous2!BF35</f>
        <v>9910.2198662857281</v>
      </c>
      <c r="BG35" s="41">
        <f>+Exogenous1!BG35+Exogenous!BG35+'Model Results'!BG35+Exogenous2!BG35</f>
        <v>9469.2236888268617</v>
      </c>
      <c r="BH35" s="41">
        <f>+Exogenous1!BH35+Exogenous!BH35+'Model Results'!BH35+Exogenous2!BH35</f>
        <v>9285.3550097098869</v>
      </c>
      <c r="BI35" s="41">
        <f>+Exogenous1!BI35+Exogenous!BI35+'Model Results'!BI35+Exogenous2!BI35</f>
        <v>9801.1796306563556</v>
      </c>
      <c r="BJ35" s="41">
        <f>+Exogenous1!BJ35+Exogenous!BJ35+'Model Results'!BJ35+Exogenous2!BJ35</f>
        <v>9283.7204877415934</v>
      </c>
      <c r="BK35" s="41">
        <f>+Exogenous1!BK35+Exogenous!BK35+'Model Results'!BK35+Exogenous2!BK35</f>
        <v>10385.461126687129</v>
      </c>
      <c r="BL35" s="41">
        <f>+Exogenous1!BL35+Exogenous!BL35+'Model Results'!BL35+Exogenous2!BL35</f>
        <v>12390.266472770069</v>
      </c>
      <c r="BM35" s="41">
        <f t="shared" si="141"/>
        <v>130150.33433824489</v>
      </c>
      <c r="BN35" s="41">
        <f>+Exogenous1!BN35+Exogenous!BN35+'Model Results'!BN35+Exogenous2!BN35</f>
        <v>133423.48086557837</v>
      </c>
      <c r="BO35" s="41">
        <f>+Exogenous1!BO35+Exogenous!BO35+'Model Results'!BO35+Exogenous2!BO35</f>
        <v>135998.05491440892</v>
      </c>
      <c r="BP35" s="41">
        <f>+Exogenous1!BP35+Exogenous!BP35+'Model Results'!BP35+Exogenous2!BP35</f>
        <v>138128.32093131141</v>
      </c>
      <c r="BQ35" s="41">
        <f>+Exogenous1!BQ35+Exogenous!BQ35+'Model Results'!BQ35+Exogenous2!BQ35</f>
        <v>0</v>
      </c>
      <c r="BR35" s="41">
        <f>+Exogenous1!BR35+Exogenous!BR35+'Model Results'!BR35+Exogenous2!BR35</f>
        <v>0</v>
      </c>
      <c r="BS35" s="41">
        <f>+Exogenous1!BS35+Exogenous!BS35+'Model Results'!BS35+Exogenous2!BS35</f>
        <v>0</v>
      </c>
      <c r="BT35" s="41">
        <f>+Exogenous1!BT35+Exogenous!BT35+'Model Results'!BT35+Exogenous2!BT35</f>
        <v>0</v>
      </c>
      <c r="BU35" s="41">
        <f>+Exogenous1!BU35+Exogenous!BU35+'Model Results'!BU35+Exogenous2!BU35</f>
        <v>0</v>
      </c>
      <c r="BV35" s="41">
        <f>+Exogenous1!BV35+Exogenous!BV35+'Model Results'!BV35+Exogenous2!BV35</f>
        <v>0</v>
      </c>
      <c r="BX35" t="str">
        <f t="shared" si="175"/>
        <v>GTS2</v>
      </c>
      <c r="BY35" s="4">
        <f t="shared" si="142"/>
        <v>1914.6315154151637</v>
      </c>
      <c r="BZ35" s="4">
        <f t="shared" si="176"/>
        <v>1846.6364110836807</v>
      </c>
      <c r="CA35" s="4">
        <f t="shared" si="177"/>
        <v>1768.6780148058319</v>
      </c>
      <c r="CB35" s="4">
        <f t="shared" si="178"/>
        <v>1627.4548861193855</v>
      </c>
      <c r="CC35" s="4">
        <f t="shared" si="179"/>
        <v>1467.5888978632115</v>
      </c>
      <c r="CD35" s="4">
        <f t="shared" si="180"/>
        <v>1424.2334487062299</v>
      </c>
      <c r="CE35" s="4">
        <f t="shared" si="181"/>
        <v>1316.6235379795266</v>
      </c>
      <c r="CF35" s="4">
        <f t="shared" si="182"/>
        <v>1290.335424683921</v>
      </c>
      <c r="CG35" s="4">
        <f t="shared" si="183"/>
        <v>1363.7047382067167</v>
      </c>
      <c r="CH35" s="4">
        <f t="shared" si="184"/>
        <v>1290.9017364201493</v>
      </c>
      <c r="CI35" s="4">
        <f t="shared" si="185"/>
        <v>1448.8499596781444</v>
      </c>
      <c r="CJ35" s="4">
        <f t="shared" si="186"/>
        <v>1735.109165641524</v>
      </c>
      <c r="CK35" s="4">
        <f t="shared" si="187"/>
        <v>18460.968396964978</v>
      </c>
      <c r="CL35" s="4">
        <f t="shared" si="188"/>
        <v>1903.9537083574533</v>
      </c>
      <c r="CM35" s="4">
        <f t="shared" si="189"/>
        <v>1834.4854468840967</v>
      </c>
      <c r="CN35" s="4">
        <f t="shared" si="190"/>
        <v>1757.7235843463823</v>
      </c>
      <c r="CO35" s="4">
        <f t="shared" si="191"/>
        <v>1620.7144969419521</v>
      </c>
      <c r="CP35" s="4">
        <f t="shared" si="192"/>
        <v>1463.6978839463181</v>
      </c>
      <c r="CQ35" s="4">
        <f t="shared" si="193"/>
        <v>1420.228460028233</v>
      </c>
      <c r="CR35" s="4">
        <f t="shared" si="194"/>
        <v>1355.223210570372</v>
      </c>
      <c r="CS35" s="4">
        <f t="shared" si="195"/>
        <v>1327.307653939504</v>
      </c>
      <c r="CT35" s="4">
        <f t="shared" si="196"/>
        <v>1399.3571774718805</v>
      </c>
      <c r="CU35" s="4">
        <f t="shared" si="197"/>
        <v>1323.884000260291</v>
      </c>
      <c r="CV35" s="4">
        <f t="shared" si="198"/>
        <v>1479.2166925046422</v>
      </c>
      <c r="CW35" s="4">
        <f t="shared" si="199"/>
        <v>1762.6467392133511</v>
      </c>
      <c r="CX35" s="4">
        <f t="shared" si="200"/>
        <v>18642.259926782779</v>
      </c>
      <c r="CY35" s="4">
        <f t="shared" si="201"/>
        <v>18836.041504385754</v>
      </c>
      <c r="CZ35" s="4">
        <f t="shared" si="202"/>
        <v>18945.212583660032</v>
      </c>
      <c r="DA35" s="4">
        <f t="shared" si="203"/>
        <v>18985.053366357432</v>
      </c>
      <c r="DB35" s="4" t="e">
        <f t="shared" si="204"/>
        <v>#DIV/0!</v>
      </c>
      <c r="DC35" s="4" t="e">
        <f t="shared" si="205"/>
        <v>#DIV/0!</v>
      </c>
      <c r="DD35" s="4" t="e">
        <f t="shared" si="206"/>
        <v>#DIV/0!</v>
      </c>
      <c r="DE35" s="4" t="e">
        <f t="shared" si="207"/>
        <v>#DIV/0!</v>
      </c>
      <c r="DF35" s="4" t="e">
        <f t="shared" si="208"/>
        <v>#DIV/0!</v>
      </c>
      <c r="DG35" s="4" t="e">
        <f t="shared" si="209"/>
        <v>#DIV/0!</v>
      </c>
      <c r="DI35" s="4"/>
      <c r="DJ35" s="20"/>
    </row>
    <row r="36" spans="1:114" x14ac:dyDescent="0.25">
      <c r="A36" t="s">
        <v>14</v>
      </c>
      <c r="B36" t="s">
        <v>30</v>
      </c>
      <c r="C36" s="41">
        <f>+Exogenous1!C36+Exogenous!C36+'Model Results'!C36+Exogenous2!C36</f>
        <v>714.25992576463057</v>
      </c>
      <c r="D36" s="41">
        <f>+Exogenous1!D36+Exogenous!D36+'Model Results'!D36+Exogenous2!D36</f>
        <v>715.69304741845053</v>
      </c>
      <c r="E36" s="41">
        <f>+Exogenous1!E36+Exogenous!E36+'Model Results'!E36+Exogenous2!E36</f>
        <v>716.84527562450501</v>
      </c>
      <c r="F36" s="41">
        <f>+Exogenous1!F36+Exogenous!F36+'Model Results'!F36+Exogenous2!F36</f>
        <v>717.95489982407457</v>
      </c>
      <c r="G36" s="41">
        <f>+Exogenous1!G36+Exogenous!G36+'Model Results'!G36+Exogenous2!G36</f>
        <v>719.15593850543905</v>
      </c>
      <c r="H36" s="41">
        <f>+Exogenous1!H36+Exogenous!H36+'Model Results'!H36+Exogenous2!H36</f>
        <v>720.09151228331973</v>
      </c>
      <c r="I36" s="41">
        <f>+Exogenous1!I36+Exogenous!I36+'Model Results'!I36+Exogenous2!I36</f>
        <v>749.04678812278644</v>
      </c>
      <c r="J36" s="41">
        <f>+Exogenous1!J36+Exogenous!J36+'Model Results'!J36+Exogenous2!J36</f>
        <v>750.0272302877089</v>
      </c>
      <c r="K36" s="41">
        <f>+Exogenous1!K36+Exogenous!K36+'Model Results'!K36+Exogenous2!K36</f>
        <v>751.0224422972093</v>
      </c>
      <c r="L36" s="41">
        <f>+Exogenous1!L36+Exogenous!L36+'Model Results'!L36+Exogenous2!L36</f>
        <v>752.01747577171727</v>
      </c>
      <c r="M36" s="41">
        <f>+Exogenous1!M36+Exogenous!M36+'Model Results'!M36+Exogenous2!M36</f>
        <v>753.0123943645284</v>
      </c>
      <c r="N36" s="41">
        <f>+Exogenous1!N36+Exogenous!N36+'Model Results'!N36+Exogenous2!N36</f>
        <v>754.00726499061898</v>
      </c>
      <c r="O36" s="41">
        <f t="shared" si="138"/>
        <v>734.42784960458255</v>
      </c>
      <c r="P36" s="41">
        <f>+Exogenous1!P36+Exogenous!P36+'Model Results'!P36+Exogenous2!P36</f>
        <v>755.00215256957654</v>
      </c>
      <c r="Q36" s="41">
        <f>+Exogenous1!Q36+Exogenous!Q36+'Model Results'!Q36+Exogenous2!Q36</f>
        <v>755.99711694831149</v>
      </c>
      <c r="R36" s="41">
        <f>+Exogenous1!R36+Exogenous!R36+'Model Results'!R36+Exogenous2!R36</f>
        <v>756.99221129162049</v>
      </c>
      <c r="S36" s="41">
        <f>+Exogenous1!S36+Exogenous!S36+'Model Results'!S36+Exogenous2!S36</f>
        <v>757.98748144004333</v>
      </c>
      <c r="T36" s="41">
        <f>+Exogenous1!T36+Exogenous!T36+'Model Results'!T36+Exogenous2!T36</f>
        <v>758.98296588603182</v>
      </c>
      <c r="U36" s="41">
        <f>+Exogenous1!U36+Exogenous!U36+'Model Results'!U36+Exogenous2!U36</f>
        <v>759.97869612760098</v>
      </c>
      <c r="V36" s="41">
        <f>+Exogenous1!V36+Exogenous!V36+'Model Results'!V36+Exogenous2!V36</f>
        <v>760.97469723541087</v>
      </c>
      <c r="W36" s="41">
        <f>+Exogenous1!W36+Exogenous!W36+'Model Results'!W36+Exogenous2!W36</f>
        <v>761.87239950108847</v>
      </c>
      <c r="X36" s="41">
        <f>+Exogenous1!X36+Exogenous!X36+'Model Results'!X36+Exogenous2!X36</f>
        <v>762.77040620671244</v>
      </c>
      <c r="Y36" s="41">
        <f>+Exogenous1!Y36+Exogenous!Y36+'Model Results'!Y36+Exogenous2!Y36</f>
        <v>763.66872724665677</v>
      </c>
      <c r="Z36" s="41">
        <f>+Exogenous1!Z36+Exogenous!Z36+'Model Results'!Z36+Exogenous2!Z36</f>
        <v>764.56736879813184</v>
      </c>
      <c r="AA36" s="41">
        <f>+Exogenous1!AA36+Exogenous!AA36+'Model Results'!AA36+Exogenous2!AA36</f>
        <v>765.46633391393857</v>
      </c>
      <c r="AB36" s="41">
        <f t="shared" si="139"/>
        <v>760.35504643042702</v>
      </c>
      <c r="AC36" s="41">
        <f>+Exogenous1!AC36+Exogenous!AC36+'Model Results'!AC36+Exogenous2!AC36</f>
        <v>771.22204656901602</v>
      </c>
      <c r="AD36" s="41">
        <f>+Exogenous1!AD36+Exogenous!AD36+'Model Results'!AD36+Exogenous2!AD36</f>
        <v>781.29653567732066</v>
      </c>
      <c r="AE36" s="41">
        <f>+Exogenous1!AE36+Exogenous!AE36+'Model Results'!AE36+Exogenous2!AE36</f>
        <v>791.59839734548268</v>
      </c>
      <c r="AF36" s="41">
        <f>+Exogenous1!AF36+Exogenous!AF36+'Model Results'!AF36+Exogenous2!AF36</f>
        <v>0</v>
      </c>
      <c r="AG36" s="41">
        <f>+Exogenous1!AG36+Exogenous!AG36+'Model Results'!AG36+Exogenous2!AG36</f>
        <v>0</v>
      </c>
      <c r="AH36" s="41">
        <f>+Exogenous1!AH36+Exogenous!AH36+'Model Results'!AH36+Exogenous2!AH36</f>
        <v>0</v>
      </c>
      <c r="AI36" s="41">
        <f>+Exogenous1!AI36+Exogenous!AI36+'Model Results'!AI36+Exogenous2!AI36</f>
        <v>0</v>
      </c>
      <c r="AJ36" s="41">
        <f>+Exogenous1!AJ36+Exogenous!AJ36+'Model Results'!AJ36+Exogenous2!AJ36</f>
        <v>0</v>
      </c>
      <c r="AK36" s="41">
        <f>+Exogenous1!AK36+Exogenous!AK36+'Model Results'!AK36+Exogenous2!AK36</f>
        <v>0</v>
      </c>
      <c r="AL36" s="4">
        <f t="shared" si="210"/>
        <v>0</v>
      </c>
      <c r="AM36" t="s">
        <v>30</v>
      </c>
      <c r="AN36" s="41">
        <f>+Exogenous1!AN36+Exogenous!AN36+'Model Results'!AN36+Exogenous2!AN36</f>
        <v>7569.1965781105137</v>
      </c>
      <c r="AO36" s="41">
        <f>+Exogenous1!AO36+Exogenous!AO36+'Model Results'!AO36+Exogenous2!AO36</f>
        <v>7365.1169929298321</v>
      </c>
      <c r="AP36" s="41">
        <f>+Exogenous1!AP36+Exogenous!AP36+'Model Results'!AP36+Exogenous2!AP36</f>
        <v>7235.6353837743864</v>
      </c>
      <c r="AQ36" s="41">
        <f>+Exogenous1!AQ36+Exogenous!AQ36+'Model Results'!AQ36+Exogenous2!AQ36</f>
        <v>6354.727464214976</v>
      </c>
      <c r="AR36" s="41">
        <f>+Exogenous1!AR36+Exogenous!AR36+'Model Results'!AR36+Exogenous2!AR36</f>
        <v>5926.4638420452839</v>
      </c>
      <c r="AS36" s="41">
        <f>+Exogenous1!AS36+Exogenous!AS36+'Model Results'!AS36+Exogenous2!AS36</f>
        <v>5700.1958294432952</v>
      </c>
      <c r="AT36" s="41">
        <f>+Exogenous1!AT36+Exogenous!AT36+'Model Results'!AT36+Exogenous2!AT36</f>
        <v>5524.2508422106503</v>
      </c>
      <c r="AU36" s="41">
        <f>+Exogenous1!AU36+Exogenous!AU36+'Model Results'!AU36+Exogenous2!AU36</f>
        <v>5262.4857576058612</v>
      </c>
      <c r="AV36" s="41">
        <f>+Exogenous1!AV36+Exogenous!AV36+'Model Results'!AV36+Exogenous2!AV36</f>
        <v>5411.3446540729028</v>
      </c>
      <c r="AW36" s="41">
        <f>+Exogenous1!AW36+Exogenous!AW36+'Model Results'!AW36+Exogenous2!AW36</f>
        <v>5480.2774778276553</v>
      </c>
      <c r="AX36" s="41">
        <f>+Exogenous1!AX36+Exogenous!AX36+'Model Results'!AX36+Exogenous2!AX36</f>
        <v>6151.4614315937406</v>
      </c>
      <c r="AY36" s="41">
        <f>+Exogenous1!AY36+Exogenous!AY36+'Model Results'!AY36+Exogenous2!AY36</f>
        <v>7239.1501508620286</v>
      </c>
      <c r="AZ36" s="41">
        <f t="shared" si="140"/>
        <v>75220.306404691131</v>
      </c>
      <c r="BA36" s="41">
        <f>+Exogenous1!BA36+Exogenous!BA36+'Model Results'!BA36+Exogenous2!BA36</f>
        <v>7914.3774872410277</v>
      </c>
      <c r="BB36" s="41">
        <f>+Exogenous1!BB36+Exogenous!BB36+'Model Results'!BB36+Exogenous2!BB36</f>
        <v>7692.1974961317337</v>
      </c>
      <c r="BC36" s="41">
        <f>+Exogenous1!BC36+Exogenous!BC36+'Model Results'!BC36+Exogenous2!BC36</f>
        <v>7555.636593342344</v>
      </c>
      <c r="BD36" s="41">
        <f>+Exogenous1!BD36+Exogenous!BD36+'Model Results'!BD36+Exogenous2!BD36</f>
        <v>6646.8238585668187</v>
      </c>
      <c r="BE36" s="41">
        <f>+Exogenous1!BE36+Exogenous!BE36+'Model Results'!BE36+Exogenous2!BE36</f>
        <v>6207.3017760592402</v>
      </c>
      <c r="BF36" s="41">
        <f>+Exogenous1!BF36+Exogenous!BF36+'Model Results'!BF36+Exogenous2!BF36</f>
        <v>5967.5589445436644</v>
      </c>
      <c r="BG36" s="41">
        <f>+Exogenous1!BG36+Exogenous!BG36+'Model Results'!BG36+Exogenous2!BG36</f>
        <v>5781.1033514544533</v>
      </c>
      <c r="BH36" s="41">
        <f>+Exogenous1!BH36+Exogenous!BH36+'Model Results'!BH36+Exogenous2!BH36</f>
        <v>5506.9731305893692</v>
      </c>
      <c r="BI36" s="41">
        <f>+Exogenous1!BI36+Exogenous!BI36+'Model Results'!BI36+Exogenous2!BI36</f>
        <v>5645.8599692127646</v>
      </c>
      <c r="BJ36" s="41">
        <f>+Exogenous1!BJ36+Exogenous!BJ36+'Model Results'!BJ36+Exogenous2!BJ36</f>
        <v>5714.4297101394568</v>
      </c>
      <c r="BK36" s="41">
        <f>+Exogenous1!BK36+Exogenous!BK36+'Model Results'!BK36+Exogenous2!BK36</f>
        <v>6387.6421630799405</v>
      </c>
      <c r="BL36" s="41">
        <f>+Exogenous1!BL36+Exogenous!BL36+'Model Results'!BL36+Exogenous2!BL36</f>
        <v>7481.2985189331002</v>
      </c>
      <c r="BM36" s="41">
        <f t="shared" si="141"/>
        <v>78501.202999293891</v>
      </c>
      <c r="BN36" s="41">
        <f>+Exogenous1!BN36+Exogenous!BN36+'Model Results'!BN36+Exogenous2!BN36</f>
        <v>80524.986094558713</v>
      </c>
      <c r="BO36" s="41">
        <f>+Exogenous1!BO36+Exogenous!BO36+'Model Results'!BO36+Exogenous2!BO36</f>
        <v>82154.801363993727</v>
      </c>
      <c r="BP36" s="41">
        <f>+Exogenous1!BP36+Exogenous!BP36+'Model Results'!BP36+Exogenous2!BP36</f>
        <v>83503.228840167634</v>
      </c>
      <c r="BQ36" s="41">
        <f>+Exogenous1!BQ36+Exogenous!BQ36+'Model Results'!BQ36+Exogenous2!BQ36</f>
        <v>0</v>
      </c>
      <c r="BR36" s="41">
        <f>+Exogenous1!BR36+Exogenous!BR36+'Model Results'!BR36+Exogenous2!BR36</f>
        <v>0</v>
      </c>
      <c r="BS36" s="41">
        <f>+Exogenous1!BS36+Exogenous!BS36+'Model Results'!BS36+Exogenous2!BS36</f>
        <v>0</v>
      </c>
      <c r="BT36" s="41">
        <f>+Exogenous1!BT36+Exogenous!BT36+'Model Results'!BT36+Exogenous2!BT36</f>
        <v>0</v>
      </c>
      <c r="BU36" s="41">
        <f>+Exogenous1!BU36+Exogenous!BU36+'Model Results'!BU36+Exogenous2!BU36</f>
        <v>0</v>
      </c>
      <c r="BV36" s="41">
        <f>+Exogenous1!BV36+Exogenous!BV36+'Model Results'!BV36+Exogenous2!BV36</f>
        <v>0</v>
      </c>
      <c r="BX36" t="str">
        <f t="shared" si="175"/>
        <v>GTS3</v>
      </c>
      <c r="BY36" s="4">
        <f t="shared" si="142"/>
        <v>10597.25781200384</v>
      </c>
      <c r="BZ36" s="4">
        <f t="shared" si="176"/>
        <v>10290.887999396205</v>
      </c>
      <c r="CA36" s="4">
        <f t="shared" si="177"/>
        <v>10093.719844175312</v>
      </c>
      <c r="CB36" s="4">
        <f t="shared" si="178"/>
        <v>8851.15132687599</v>
      </c>
      <c r="CC36" s="4">
        <f t="shared" si="179"/>
        <v>8240.8606043937452</v>
      </c>
      <c r="CD36" s="4">
        <f t="shared" si="180"/>
        <v>7915.9325338646058</v>
      </c>
      <c r="CE36" s="4">
        <f t="shared" si="181"/>
        <v>7375.0410919659344</v>
      </c>
      <c r="CF36" s="4">
        <f t="shared" si="182"/>
        <v>7016.3929322768481</v>
      </c>
      <c r="CG36" s="4">
        <f t="shared" si="183"/>
        <v>7205.303529307077</v>
      </c>
      <c r="CH36" s="4">
        <f t="shared" si="184"/>
        <v>7287.4336759312901</v>
      </c>
      <c r="CI36" s="4">
        <f t="shared" si="185"/>
        <v>8169.137025672725</v>
      </c>
      <c r="CJ36" s="4">
        <f t="shared" si="186"/>
        <v>9600.9023877934324</v>
      </c>
      <c r="CK36" s="4">
        <f t="shared" si="187"/>
        <v>102420.28055606809</v>
      </c>
      <c r="CL36" s="4">
        <f t="shared" si="188"/>
        <v>10482.589301640019</v>
      </c>
      <c r="CM36" s="4">
        <f t="shared" si="189"/>
        <v>10174.903215480992</v>
      </c>
      <c r="CN36" s="4">
        <f t="shared" si="190"/>
        <v>9981.1285778627935</v>
      </c>
      <c r="CO36" s="4">
        <f t="shared" si="191"/>
        <v>8769.0417339597989</v>
      </c>
      <c r="CP36" s="4">
        <f t="shared" si="192"/>
        <v>8178.4467571190835</v>
      </c>
      <c r="CQ36" s="4">
        <f t="shared" si="193"/>
        <v>7852.2713530665951</v>
      </c>
      <c r="CR36" s="4">
        <f t="shared" si="194"/>
        <v>7596.9718473649118</v>
      </c>
      <c r="CS36" s="4">
        <f t="shared" si="195"/>
        <v>7228.2092568199168</v>
      </c>
      <c r="CT36" s="4">
        <f t="shared" si="196"/>
        <v>7401.7816151125353</v>
      </c>
      <c r="CU36" s="4">
        <f t="shared" si="197"/>
        <v>7482.8646326036569</v>
      </c>
      <c r="CV36" s="4">
        <f t="shared" si="198"/>
        <v>8354.5838127005718</v>
      </c>
      <c r="CW36" s="4">
        <f t="shared" si="199"/>
        <v>9773.5173808104046</v>
      </c>
      <c r="CX36" s="4">
        <f t="shared" si="200"/>
        <v>103242.82500369623</v>
      </c>
      <c r="CY36" s="4">
        <f t="shared" si="201"/>
        <v>104412.19419594562</v>
      </c>
      <c r="CZ36" s="4">
        <f t="shared" si="202"/>
        <v>105151.88230390934</v>
      </c>
      <c r="DA36" s="4">
        <f t="shared" si="203"/>
        <v>105486.85939762426</v>
      </c>
      <c r="DB36" s="4" t="e">
        <f t="shared" si="204"/>
        <v>#DIV/0!</v>
      </c>
      <c r="DC36" s="4" t="e">
        <f t="shared" si="205"/>
        <v>#DIV/0!</v>
      </c>
      <c r="DD36" s="4" t="e">
        <f t="shared" si="206"/>
        <v>#DIV/0!</v>
      </c>
      <c r="DE36" s="4" t="e">
        <f t="shared" si="207"/>
        <v>#DIV/0!</v>
      </c>
      <c r="DF36" s="4" t="e">
        <f t="shared" si="208"/>
        <v>#DIV/0!</v>
      </c>
      <c r="DG36" s="4" t="e">
        <f t="shared" si="209"/>
        <v>#DIV/0!</v>
      </c>
      <c r="DI36" s="4"/>
      <c r="DJ36" s="20"/>
    </row>
    <row r="37" spans="1:114" x14ac:dyDescent="0.25">
      <c r="A37" t="s">
        <v>14</v>
      </c>
      <c r="B37" t="s">
        <v>31</v>
      </c>
      <c r="C37" s="41">
        <f>+Exogenous1!C37+Exogenous!C37+'Model Results'!C37+Exogenous2!C37</f>
        <v>138</v>
      </c>
      <c r="D37" s="41">
        <f>+Exogenous1!D37+Exogenous!D37+'Model Results'!D37+Exogenous2!D37</f>
        <v>138</v>
      </c>
      <c r="E37" s="41">
        <f>+Exogenous1!E37+Exogenous!E37+'Model Results'!E37+Exogenous2!E37</f>
        <v>138</v>
      </c>
      <c r="F37" s="41">
        <f>+Exogenous1!F37+Exogenous!F37+'Model Results'!F37+Exogenous2!F37</f>
        <v>138</v>
      </c>
      <c r="G37" s="41">
        <f>+Exogenous1!G37+Exogenous!G37+'Model Results'!G37+Exogenous2!G37</f>
        <v>138</v>
      </c>
      <c r="H37" s="41">
        <f>+Exogenous1!H37+Exogenous!H37+'Model Results'!H37+Exogenous2!H37</f>
        <v>138</v>
      </c>
      <c r="I37" s="41">
        <f>+Exogenous1!I37+Exogenous!I37+'Model Results'!I37+Exogenous2!I37</f>
        <v>139</v>
      </c>
      <c r="J37" s="41">
        <f>+Exogenous1!J37+Exogenous!J37+'Model Results'!J37+Exogenous2!J37</f>
        <v>139</v>
      </c>
      <c r="K37" s="41">
        <f>+Exogenous1!K37+Exogenous!K37+'Model Results'!K37+Exogenous2!K37</f>
        <v>139</v>
      </c>
      <c r="L37" s="41">
        <f>+Exogenous1!L37+Exogenous!L37+'Model Results'!L37+Exogenous2!L37</f>
        <v>139</v>
      </c>
      <c r="M37" s="41">
        <f>+Exogenous1!M37+Exogenous!M37+'Model Results'!M37+Exogenous2!M37</f>
        <v>139</v>
      </c>
      <c r="N37" s="41">
        <f>+Exogenous1!N37+Exogenous!N37+'Model Results'!N37+Exogenous2!N37</f>
        <v>139</v>
      </c>
      <c r="O37" s="41">
        <f t="shared" si="138"/>
        <v>138.5</v>
      </c>
      <c r="P37" s="41">
        <f>+Exogenous1!P37+Exogenous!P37+'Model Results'!P37+Exogenous2!P37</f>
        <v>139</v>
      </c>
      <c r="Q37" s="41">
        <f>+Exogenous1!Q37+Exogenous!Q37+'Model Results'!Q37+Exogenous2!Q37</f>
        <v>139</v>
      </c>
      <c r="R37" s="41">
        <f>+Exogenous1!R37+Exogenous!R37+'Model Results'!R37+Exogenous2!R37</f>
        <v>139</v>
      </c>
      <c r="S37" s="41">
        <f>+Exogenous1!S37+Exogenous!S37+'Model Results'!S37+Exogenous2!S37</f>
        <v>139</v>
      </c>
      <c r="T37" s="41">
        <f>+Exogenous1!T37+Exogenous!T37+'Model Results'!T37+Exogenous2!T37</f>
        <v>139</v>
      </c>
      <c r="U37" s="41">
        <f>+Exogenous1!U37+Exogenous!U37+'Model Results'!U37+Exogenous2!U37</f>
        <v>139</v>
      </c>
      <c r="V37" s="41">
        <f>+Exogenous1!V37+Exogenous!V37+'Model Results'!V37+Exogenous2!V37</f>
        <v>139</v>
      </c>
      <c r="W37" s="41">
        <f>+Exogenous1!W37+Exogenous!W37+'Model Results'!W37+Exogenous2!W37</f>
        <v>139</v>
      </c>
      <c r="X37" s="41">
        <f>+Exogenous1!X37+Exogenous!X37+'Model Results'!X37+Exogenous2!X37</f>
        <v>139</v>
      </c>
      <c r="Y37" s="41">
        <f>+Exogenous1!Y37+Exogenous!Y37+'Model Results'!Y37+Exogenous2!Y37</f>
        <v>139</v>
      </c>
      <c r="Z37" s="41">
        <f>+Exogenous1!Z37+Exogenous!Z37+'Model Results'!Z37+Exogenous2!Z37</f>
        <v>139</v>
      </c>
      <c r="AA37" s="41">
        <f>+Exogenous1!AA37+Exogenous!AA37+'Model Results'!AA37+Exogenous2!AA37</f>
        <v>139</v>
      </c>
      <c r="AB37" s="41">
        <f t="shared" si="139"/>
        <v>139</v>
      </c>
      <c r="AC37" s="41">
        <f>+Exogenous1!AC37+Exogenous!AC37+'Model Results'!AC37+Exogenous2!AC37</f>
        <v>139</v>
      </c>
      <c r="AD37" s="41">
        <f>+Exogenous1!AD37+Exogenous!AD37+'Model Results'!AD37+Exogenous2!AD37</f>
        <v>139</v>
      </c>
      <c r="AE37" s="41">
        <f>+Exogenous1!AE37+Exogenous!AE37+'Model Results'!AE37+Exogenous2!AE37</f>
        <v>139</v>
      </c>
      <c r="AF37" s="41">
        <f>+Exogenous1!AF37+Exogenous!AF37+'Model Results'!AF37+Exogenous2!AF37</f>
        <v>139</v>
      </c>
      <c r="AG37" s="41">
        <f>+Exogenous1!AG37+Exogenous!AG37+'Model Results'!AG37+Exogenous2!AG37</f>
        <v>139</v>
      </c>
      <c r="AH37" s="41">
        <f>+Exogenous1!AH37+Exogenous!AH37+'Model Results'!AH37+Exogenous2!AH37</f>
        <v>139</v>
      </c>
      <c r="AI37" s="41">
        <f>+Exogenous1!AI37+Exogenous!AI37+'Model Results'!AI37+Exogenous2!AI37</f>
        <v>139</v>
      </c>
      <c r="AJ37" s="41">
        <f>+Exogenous1!AJ37+Exogenous!AJ37+'Model Results'!AJ37+Exogenous2!AJ37</f>
        <v>139</v>
      </c>
      <c r="AK37" s="41">
        <f>+Exogenous1!AK37+Exogenous!AK37+'Model Results'!AK37+Exogenous2!AK37</f>
        <v>139</v>
      </c>
      <c r="AL37" s="4"/>
      <c r="AM37" t="s">
        <v>31</v>
      </c>
      <c r="AN37" s="41">
        <f>+Exogenous1!AN37+Exogenous!AN37+'Model Results'!AN37+Exogenous2!AN37</f>
        <v>4999.8840005137372</v>
      </c>
      <c r="AO37" s="41">
        <f>+Exogenous1!AO37+Exogenous!AO37+'Model Results'!AO37+Exogenous2!AO37</f>
        <v>4564.8932977019222</v>
      </c>
      <c r="AP37" s="41">
        <f>+Exogenous1!AP37+Exogenous!AP37+'Model Results'!AP37+Exogenous2!AP37</f>
        <v>4725.621926263736</v>
      </c>
      <c r="AQ37" s="41">
        <f>+Exogenous1!AQ37+Exogenous!AQ37+'Model Results'!AQ37+Exogenous2!AQ37</f>
        <v>4703.4924318681315</v>
      </c>
      <c r="AR37" s="41">
        <f>+Exogenous1!AR37+Exogenous!AR37+'Model Results'!AR37+Exogenous2!AR37</f>
        <v>4620.9253262637358</v>
      </c>
      <c r="AS37" s="41">
        <f>+Exogenous1!AS37+Exogenous!AS37+'Model Results'!AS37+Exogenous2!AS37</f>
        <v>4438.5809818681309</v>
      </c>
      <c r="AT37" s="41">
        <f>+Exogenous1!AT37+Exogenous!AT37+'Model Results'!AT37+Exogenous2!AT37</f>
        <v>4661.329742930403</v>
      </c>
      <c r="AU37" s="41">
        <f>+Exogenous1!AU37+Exogenous!AU37+'Model Results'!AU37+Exogenous2!AU37</f>
        <v>4582.8935429304029</v>
      </c>
      <c r="AV37" s="41">
        <f>+Exogenous1!AV37+Exogenous!AV37+'Model Results'!AV37+Exogenous2!AV37</f>
        <v>4507.8716485347977</v>
      </c>
      <c r="AW37" s="41">
        <f>+Exogenous1!AW37+Exogenous!AW37+'Model Results'!AW37+Exogenous2!AW37</f>
        <v>4278.8044429304027</v>
      </c>
      <c r="AX37" s="41">
        <f>+Exogenous1!AX37+Exogenous!AX37+'Model Results'!AX37+Exogenous2!AX37</f>
        <v>4416.9724485347988</v>
      </c>
      <c r="AY37" s="41">
        <f>+Exogenous1!AY37+Exogenous!AY37+'Model Results'!AY37+Exogenous2!AY37</f>
        <v>4614.5257429304029</v>
      </c>
      <c r="AZ37" s="41">
        <f t="shared" si="140"/>
        <v>55115.795533270604</v>
      </c>
      <c r="BA37" s="41">
        <f>+Exogenous1!BA37+Exogenous!BA37+'Model Results'!BA37+Exogenous2!BA37</f>
        <v>5029.0506671804042</v>
      </c>
      <c r="BB37" s="41">
        <f>+Exogenous1!BB37+Exogenous!BB37+'Model Results'!BB37+Exogenous2!BB37</f>
        <v>4594.0599643685882</v>
      </c>
      <c r="BC37" s="41">
        <f>+Exogenous1!BC37+Exogenous!BC37+'Model Results'!BC37+Exogenous2!BC37</f>
        <v>4754.788592930403</v>
      </c>
      <c r="BD37" s="41">
        <f>+Exogenous1!BD37+Exogenous!BD37+'Model Results'!BD37+Exogenous2!BD37</f>
        <v>4732.6590985347975</v>
      </c>
      <c r="BE37" s="41">
        <f>+Exogenous1!BE37+Exogenous!BE37+'Model Results'!BE37+Exogenous2!BE37</f>
        <v>4650.0919929304018</v>
      </c>
      <c r="BF37" s="41">
        <f>+Exogenous1!BF37+Exogenous!BF37+'Model Results'!BF37+Exogenous2!BF37</f>
        <v>4467.7476485347979</v>
      </c>
      <c r="BG37" s="41">
        <f>+Exogenous1!BG37+Exogenous!BG37+'Model Results'!BG37+Exogenous2!BG37</f>
        <v>4661.329742930403</v>
      </c>
      <c r="BH37" s="41">
        <f>+Exogenous1!BH37+Exogenous!BH37+'Model Results'!BH37+Exogenous2!BH37</f>
        <v>4582.8935429304029</v>
      </c>
      <c r="BI37" s="41">
        <f>+Exogenous1!BI37+Exogenous!BI37+'Model Results'!BI37+Exogenous2!BI37</f>
        <v>4507.8716485347977</v>
      </c>
      <c r="BJ37" s="41">
        <f>+Exogenous1!BJ37+Exogenous!BJ37+'Model Results'!BJ37+Exogenous2!BJ37</f>
        <v>4278.8044429304027</v>
      </c>
      <c r="BK37" s="41">
        <f>+Exogenous1!BK37+Exogenous!BK37+'Model Results'!BK37+Exogenous2!BK37</f>
        <v>4416.9724485347988</v>
      </c>
      <c r="BL37" s="41">
        <f>+Exogenous1!BL37+Exogenous!BL37+'Model Results'!BL37+Exogenous2!BL37</f>
        <v>4614.5257429304029</v>
      </c>
      <c r="BM37" s="41">
        <f t="shared" si="141"/>
        <v>55290.795533270604</v>
      </c>
      <c r="BN37" s="41">
        <f>+Exogenous1!BN37+Exogenous!BN37+'Model Results'!BN37+Exogenous2!BN37</f>
        <v>55290.795533270604</v>
      </c>
      <c r="BO37" s="41">
        <f>+Exogenous1!BO37+Exogenous!BO37+'Model Results'!BO37+Exogenous2!BO37</f>
        <v>55290.795533270604</v>
      </c>
      <c r="BP37" s="41">
        <f>+Exogenous1!BP37+Exogenous!BP37+'Model Results'!BP37+Exogenous2!BP37</f>
        <v>55290.795533270604</v>
      </c>
      <c r="BQ37" s="41">
        <f>+Exogenous1!BQ37+Exogenous!BQ37+'Model Results'!BQ37+Exogenous2!BQ37</f>
        <v>55290.795533270604</v>
      </c>
      <c r="BR37" s="41">
        <f>+Exogenous1!BR37+Exogenous!BR37+'Model Results'!BR37+Exogenous2!BR37</f>
        <v>55290.795533270604</v>
      </c>
      <c r="BS37" s="41">
        <f>+Exogenous1!BS37+Exogenous!BS37+'Model Results'!BS37+Exogenous2!BS37</f>
        <v>55290.795533270604</v>
      </c>
      <c r="BT37" s="41">
        <f>+Exogenous1!BT37+Exogenous!BT37+'Model Results'!BT37+Exogenous2!BT37</f>
        <v>55290.795533270604</v>
      </c>
      <c r="BU37" s="41">
        <f>+Exogenous1!BU37+Exogenous!BU37+'Model Results'!BU37+Exogenous2!BU37</f>
        <v>55290.795533270604</v>
      </c>
      <c r="BV37" s="41">
        <f>+Exogenous1!BV37+Exogenous!BV37+'Model Results'!BV37+Exogenous2!BV37</f>
        <v>55290.795533270604</v>
      </c>
      <c r="BX37" t="str">
        <f t="shared" si="175"/>
        <v>GTS4</v>
      </c>
      <c r="BY37" s="4">
        <f t="shared" si="142"/>
        <v>36231.043481983608</v>
      </c>
      <c r="BZ37" s="4">
        <f t="shared" si="176"/>
        <v>33078.936939869003</v>
      </c>
      <c r="CA37" s="4">
        <f t="shared" si="177"/>
        <v>34243.637146838664</v>
      </c>
      <c r="CB37" s="4">
        <f t="shared" si="178"/>
        <v>34083.278491798053</v>
      </c>
      <c r="CC37" s="4">
        <f t="shared" si="179"/>
        <v>33484.966132345908</v>
      </c>
      <c r="CD37" s="4">
        <f t="shared" si="180"/>
        <v>32163.630303392252</v>
      </c>
      <c r="CE37" s="4">
        <f t="shared" si="181"/>
        <v>33534.74635201729</v>
      </c>
      <c r="CF37" s="4">
        <f t="shared" si="182"/>
        <v>32970.457143384192</v>
      </c>
      <c r="CG37" s="4">
        <f t="shared" si="183"/>
        <v>32430.731284423004</v>
      </c>
      <c r="CH37" s="4">
        <f t="shared" si="184"/>
        <v>30782.765776477718</v>
      </c>
      <c r="CI37" s="4">
        <f t="shared" si="185"/>
        <v>31776.780205286323</v>
      </c>
      <c r="CJ37" s="4">
        <f t="shared" si="186"/>
        <v>33198.02692755685</v>
      </c>
      <c r="CK37" s="4">
        <f t="shared" si="187"/>
        <v>397947.98218967946</v>
      </c>
      <c r="CL37" s="4">
        <f t="shared" si="188"/>
        <v>36180.220627197152</v>
      </c>
      <c r="CM37" s="4">
        <f t="shared" si="189"/>
        <v>33050.791110565384</v>
      </c>
      <c r="CN37" s="4">
        <f t="shared" si="190"/>
        <v>34207.112179355419</v>
      </c>
      <c r="CO37" s="4">
        <f t="shared" si="191"/>
        <v>34047.907183703581</v>
      </c>
      <c r="CP37" s="4">
        <f t="shared" si="192"/>
        <v>33453.89922971512</v>
      </c>
      <c r="CQ37" s="4">
        <f t="shared" si="193"/>
        <v>32142.069413919409</v>
      </c>
      <c r="CR37" s="4">
        <f t="shared" si="194"/>
        <v>33534.74635201729</v>
      </c>
      <c r="CS37" s="4">
        <f t="shared" si="195"/>
        <v>32970.457143384192</v>
      </c>
      <c r="CT37" s="4">
        <f t="shared" si="196"/>
        <v>32430.731284423004</v>
      </c>
      <c r="CU37" s="4">
        <f t="shared" si="197"/>
        <v>30782.765776477718</v>
      </c>
      <c r="CV37" s="4">
        <f t="shared" si="198"/>
        <v>31776.780205286323</v>
      </c>
      <c r="CW37" s="4">
        <f t="shared" si="199"/>
        <v>33198.02692755685</v>
      </c>
      <c r="CX37" s="4">
        <f t="shared" si="200"/>
        <v>397775.50743360148</v>
      </c>
      <c r="CY37" s="4">
        <f t="shared" si="201"/>
        <v>397775.50743360148</v>
      </c>
      <c r="CZ37" s="4">
        <f t="shared" si="202"/>
        <v>397775.50743360148</v>
      </c>
      <c r="DA37" s="4">
        <f t="shared" si="203"/>
        <v>397775.50743360148</v>
      </c>
      <c r="DB37" s="4">
        <f t="shared" si="204"/>
        <v>397775.50743360148</v>
      </c>
      <c r="DC37" s="4">
        <f t="shared" si="205"/>
        <v>397775.50743360148</v>
      </c>
      <c r="DD37" s="4">
        <f t="shared" si="206"/>
        <v>397775.50743360148</v>
      </c>
      <c r="DE37" s="4">
        <f t="shared" si="207"/>
        <v>397775.50743360148</v>
      </c>
      <c r="DF37" s="4">
        <f t="shared" si="208"/>
        <v>397775.50743360148</v>
      </c>
      <c r="DG37" s="4">
        <f t="shared" si="209"/>
        <v>397775.50743360148</v>
      </c>
      <c r="DI37" s="4"/>
      <c r="DJ37" s="20"/>
    </row>
    <row r="38" spans="1:114" x14ac:dyDescent="0.25">
      <c r="A38" t="s">
        <v>14</v>
      </c>
      <c r="B38" t="s">
        <v>32</v>
      </c>
      <c r="C38" s="41">
        <f>+Exogenous1!C38+Exogenous!C38+'Model Results'!C38+Exogenous2!C38</f>
        <v>188</v>
      </c>
      <c r="D38" s="41">
        <f>+Exogenous1!D38+Exogenous!D38+'Model Results'!D38+Exogenous2!D38</f>
        <v>188</v>
      </c>
      <c r="E38" s="41">
        <f>+Exogenous1!E38+Exogenous!E38+'Model Results'!E38+Exogenous2!E38</f>
        <v>189</v>
      </c>
      <c r="F38" s="41">
        <f>+Exogenous1!F38+Exogenous!F38+'Model Results'!F38+Exogenous2!F38</f>
        <v>189</v>
      </c>
      <c r="G38" s="41">
        <f>+Exogenous1!G38+Exogenous!G38+'Model Results'!G38+Exogenous2!G38</f>
        <v>191</v>
      </c>
      <c r="H38" s="41">
        <f>+Exogenous1!H38+Exogenous!H38+'Model Results'!H38+Exogenous2!H38</f>
        <v>191</v>
      </c>
      <c r="I38" s="41">
        <f>+Exogenous1!I38+Exogenous!I38+'Model Results'!I38+Exogenous2!I38</f>
        <v>192</v>
      </c>
      <c r="J38" s="41">
        <f>+Exogenous1!J38+Exogenous!J38+'Model Results'!J38+Exogenous2!J38</f>
        <v>192</v>
      </c>
      <c r="K38" s="41">
        <f>+Exogenous1!K38+Exogenous!K38+'Model Results'!K38+Exogenous2!K38</f>
        <v>192</v>
      </c>
      <c r="L38" s="41">
        <f>+Exogenous1!L38+Exogenous!L38+'Model Results'!L38+Exogenous2!L38</f>
        <v>192</v>
      </c>
      <c r="M38" s="41">
        <f>+Exogenous1!M38+Exogenous!M38+'Model Results'!M38+Exogenous2!M38</f>
        <v>192</v>
      </c>
      <c r="N38" s="41">
        <f>+Exogenous1!N38+Exogenous!N38+'Model Results'!N38+Exogenous2!N38</f>
        <v>192</v>
      </c>
      <c r="O38" s="41">
        <f t="shared" si="138"/>
        <v>190.66666666666666</v>
      </c>
      <c r="P38" s="41">
        <f>+Exogenous1!P38+Exogenous!P38+'Model Results'!P38+Exogenous2!P38</f>
        <v>193</v>
      </c>
      <c r="Q38" s="41">
        <f>+Exogenous1!Q38+Exogenous!Q38+'Model Results'!Q38+Exogenous2!Q38</f>
        <v>193</v>
      </c>
      <c r="R38" s="41">
        <f>+Exogenous1!R38+Exogenous!R38+'Model Results'!R38+Exogenous2!R38</f>
        <v>193</v>
      </c>
      <c r="S38" s="41">
        <f>+Exogenous1!S38+Exogenous!S38+'Model Results'!S38+Exogenous2!S38</f>
        <v>193</v>
      </c>
      <c r="T38" s="41">
        <f>+Exogenous1!T38+Exogenous!T38+'Model Results'!T38+Exogenous2!T38</f>
        <v>193</v>
      </c>
      <c r="U38" s="41">
        <f>+Exogenous1!U38+Exogenous!U38+'Model Results'!U38+Exogenous2!U38</f>
        <v>193</v>
      </c>
      <c r="V38" s="41">
        <f>+Exogenous1!V38+Exogenous!V38+'Model Results'!V38+Exogenous2!V38</f>
        <v>193</v>
      </c>
      <c r="W38" s="41">
        <f>+Exogenous1!W38+Exogenous!W38+'Model Results'!W38+Exogenous2!W38</f>
        <v>193</v>
      </c>
      <c r="X38" s="41">
        <f>+Exogenous1!X38+Exogenous!X38+'Model Results'!X38+Exogenous2!X38</f>
        <v>193</v>
      </c>
      <c r="Y38" s="41">
        <f>+Exogenous1!Y38+Exogenous!Y38+'Model Results'!Y38+Exogenous2!Y38</f>
        <v>193</v>
      </c>
      <c r="Z38" s="41">
        <f>+Exogenous1!Z38+Exogenous!Z38+'Model Results'!Z38+Exogenous2!Z38</f>
        <v>193</v>
      </c>
      <c r="AA38" s="41">
        <f>+Exogenous1!AA38+Exogenous!AA38+'Model Results'!AA38+Exogenous2!AA38</f>
        <v>193</v>
      </c>
      <c r="AB38" s="41">
        <f t="shared" si="139"/>
        <v>193</v>
      </c>
      <c r="AC38" s="41">
        <f>+Exogenous1!AC38+Exogenous!AC38+'Model Results'!AC38+Exogenous2!AC38</f>
        <v>193</v>
      </c>
      <c r="AD38" s="41">
        <f>+Exogenous1!AD38+Exogenous!AD38+'Model Results'!AD38+Exogenous2!AD38</f>
        <v>193</v>
      </c>
      <c r="AE38" s="41">
        <f>+Exogenous1!AE38+Exogenous!AE38+'Model Results'!AE38+Exogenous2!AE38</f>
        <v>193</v>
      </c>
      <c r="AF38" s="41">
        <f>+Exogenous1!AF38+Exogenous!AF38+'Model Results'!AF38+Exogenous2!AF38</f>
        <v>193</v>
      </c>
      <c r="AG38" s="41">
        <f>+Exogenous1!AG38+Exogenous!AG38+'Model Results'!AG38+Exogenous2!AG38</f>
        <v>193</v>
      </c>
      <c r="AH38" s="41">
        <f>+Exogenous1!AH38+Exogenous!AH38+'Model Results'!AH38+Exogenous2!AH38</f>
        <v>193</v>
      </c>
      <c r="AI38" s="41">
        <f>+Exogenous1!AI38+Exogenous!AI38+'Model Results'!AI38+Exogenous2!AI38</f>
        <v>193</v>
      </c>
      <c r="AJ38" s="41">
        <f>+Exogenous1!AJ38+Exogenous!AJ38+'Model Results'!AJ38+Exogenous2!AJ38</f>
        <v>193</v>
      </c>
      <c r="AK38" s="41">
        <f>+Exogenous1!AK38+Exogenous!AK38+'Model Results'!AK38+Exogenous2!AK38</f>
        <v>193</v>
      </c>
      <c r="AL38" s="4"/>
      <c r="AM38" t="s">
        <v>32</v>
      </c>
      <c r="AN38" s="41">
        <f>+Exogenous1!AN38+Exogenous!AN38+'Model Results'!AN38+Exogenous2!AN38</f>
        <v>13773.678552450488</v>
      </c>
      <c r="AO38" s="41">
        <f>+Exogenous1!AO38+Exogenous!AO38+'Model Results'!AO38+Exogenous2!AO38</f>
        <v>12459.177971552059</v>
      </c>
      <c r="AP38" s="41">
        <f>+Exogenous1!AP38+Exogenous!AP38+'Model Results'!AP38+Exogenous2!AP38</f>
        <v>13953.74612825049</v>
      </c>
      <c r="AQ38" s="41">
        <f>+Exogenous1!AQ38+Exogenous!AQ38+'Model Results'!AQ38+Exogenous2!AQ38</f>
        <v>13493.672107984345</v>
      </c>
      <c r="AR38" s="41">
        <f>+Exogenous1!AR38+Exogenous!AR38+'Model Results'!AR38+Exogenous2!AR38</f>
        <v>13363.553478250487</v>
      </c>
      <c r="AS38" s="41">
        <f>+Exogenous1!AS38+Exogenous!AS38+'Model Results'!AS38+Exogenous2!AS38</f>
        <v>13294.129257984345</v>
      </c>
      <c r="AT38" s="41">
        <f>+Exogenous1!AT38+Exogenous!AT38+'Model Results'!AT38+Exogenous2!AT38</f>
        <v>13041.456678250492</v>
      </c>
      <c r="AU38" s="41">
        <f>+Exogenous1!AU38+Exogenous!AU38+'Model Results'!AU38+Exogenous2!AU38</f>
        <v>13437.026528250486</v>
      </c>
      <c r="AV38" s="41">
        <f>+Exogenous1!AV38+Exogenous!AV38+'Model Results'!AV38+Exogenous2!AV38</f>
        <v>12965.512957984343</v>
      </c>
      <c r="AW38" s="41">
        <f>+Exogenous1!AW38+Exogenous!AW38+'Model Results'!AW38+Exogenous2!AW38</f>
        <v>13729.52852825049</v>
      </c>
      <c r="AX38" s="41">
        <f>+Exogenous1!AX38+Exogenous!AX38+'Model Results'!AX38+Exogenous2!AX38</f>
        <v>13873.187507984345</v>
      </c>
      <c r="AY38" s="41">
        <f>+Exogenous1!AY38+Exogenous!AY38+'Model Results'!AY38+Exogenous2!AY38</f>
        <v>13812.973628250489</v>
      </c>
      <c r="AZ38" s="41">
        <f t="shared" si="140"/>
        <v>161197.64332544286</v>
      </c>
      <c r="BA38" s="41">
        <f>+Exogenous1!BA38+Exogenous!BA38+'Model Results'!BA38+Exogenous2!BA38</f>
        <v>14365.345222450491</v>
      </c>
      <c r="BB38" s="41">
        <f>+Exogenous1!BB38+Exogenous!BB38+'Model Results'!BB38+Exogenous2!BB38</f>
        <v>13050.844641552058</v>
      </c>
      <c r="BC38" s="41">
        <f>+Exogenous1!BC38+Exogenous!BC38+'Model Results'!BC38+Exogenous2!BC38</f>
        <v>14495.412798250491</v>
      </c>
      <c r="BD38" s="41">
        <f>+Exogenous1!BD38+Exogenous!BD38+'Model Results'!BD38+Exogenous2!BD38</f>
        <v>14035.338777984347</v>
      </c>
      <c r="BE38" s="41">
        <f>+Exogenous1!BE38+Exogenous!BE38+'Model Results'!BE38+Exogenous2!BE38</f>
        <v>13530.220148250488</v>
      </c>
      <c r="BF38" s="41">
        <f>+Exogenous1!BF38+Exogenous!BF38+'Model Results'!BF38+Exogenous2!BF38</f>
        <v>13460.795927984345</v>
      </c>
      <c r="BG38" s="41">
        <f>+Exogenous1!BG38+Exogenous!BG38+'Model Results'!BG38+Exogenous2!BG38</f>
        <v>13083.123348250492</v>
      </c>
      <c r="BH38" s="41">
        <f>+Exogenous1!BH38+Exogenous!BH38+'Model Results'!BH38+Exogenous2!BH38</f>
        <v>13478.693198250487</v>
      </c>
      <c r="BI38" s="41">
        <f>+Exogenous1!BI38+Exogenous!BI38+'Model Results'!BI38+Exogenous2!BI38</f>
        <v>13007.179627984344</v>
      </c>
      <c r="BJ38" s="41">
        <f>+Exogenous1!BJ38+Exogenous!BJ38+'Model Results'!BJ38+Exogenous2!BJ38</f>
        <v>13771.195198250489</v>
      </c>
      <c r="BK38" s="41">
        <f>+Exogenous1!BK38+Exogenous!BK38+'Model Results'!BK38+Exogenous2!BK38</f>
        <v>13914.854177984344</v>
      </c>
      <c r="BL38" s="41">
        <f>+Exogenous1!BL38+Exogenous!BL38+'Model Results'!BL38+Exogenous2!BL38</f>
        <v>13854.64029825049</v>
      </c>
      <c r="BM38" s="41">
        <f t="shared" si="141"/>
        <v>164047.64336544287</v>
      </c>
      <c r="BN38" s="41">
        <f>+Exogenous1!BN38+Exogenous!BN38+'Model Results'!BN38+Exogenous2!BN38</f>
        <v>164047.64336544293</v>
      </c>
      <c r="BO38" s="41">
        <f>+Exogenous1!BO38+Exogenous!BO38+'Model Results'!BO38+Exogenous2!BO38</f>
        <v>164047.64336544293</v>
      </c>
      <c r="BP38" s="41">
        <f>+Exogenous1!BP38+Exogenous!BP38+'Model Results'!BP38+Exogenous2!BP38</f>
        <v>164047.64336544293</v>
      </c>
      <c r="BQ38" s="41">
        <f>+Exogenous1!BQ38+Exogenous!BQ38+'Model Results'!BQ38+Exogenous2!BQ38</f>
        <v>164047.64336544293</v>
      </c>
      <c r="BR38" s="41">
        <f>+Exogenous1!BR38+Exogenous!BR38+'Model Results'!BR38+Exogenous2!BR38</f>
        <v>164047.64336544293</v>
      </c>
      <c r="BS38" s="41">
        <f>+Exogenous1!BS38+Exogenous!BS38+'Model Results'!BS38+Exogenous2!BS38</f>
        <v>164047.64336544293</v>
      </c>
      <c r="BT38" s="41">
        <f>+Exogenous1!BT38+Exogenous!BT38+'Model Results'!BT38+Exogenous2!BT38</f>
        <v>164047.64336544293</v>
      </c>
      <c r="BU38" s="41">
        <f>+Exogenous1!BU38+Exogenous!BU38+'Model Results'!BU38+Exogenous2!BU38</f>
        <v>164047.64336544293</v>
      </c>
      <c r="BV38" s="41">
        <f>+Exogenous1!BV38+Exogenous!BV38+'Model Results'!BV38+Exogenous2!BV38</f>
        <v>164047.64336544293</v>
      </c>
      <c r="BX38" t="str">
        <f t="shared" si="175"/>
        <v>GTS5</v>
      </c>
      <c r="BY38" s="4">
        <f t="shared" si="142"/>
        <v>73264.247619417496</v>
      </c>
      <c r="BZ38" s="4">
        <f t="shared" si="176"/>
        <v>66272.223252936485</v>
      </c>
      <c r="CA38" s="4">
        <f t="shared" si="177"/>
        <v>73829.344593917936</v>
      </c>
      <c r="CB38" s="4">
        <f t="shared" si="178"/>
        <v>71395.090518435682</v>
      </c>
      <c r="CC38" s="4">
        <f t="shared" si="179"/>
        <v>69966.248577227685</v>
      </c>
      <c r="CD38" s="4">
        <f t="shared" si="180"/>
        <v>69602.770984211238</v>
      </c>
      <c r="CE38" s="4">
        <f t="shared" si="181"/>
        <v>67924.253532554649</v>
      </c>
      <c r="CF38" s="4">
        <f t="shared" si="182"/>
        <v>69984.513167971279</v>
      </c>
      <c r="CG38" s="4">
        <f t="shared" si="183"/>
        <v>67528.713322835116</v>
      </c>
      <c r="CH38" s="4">
        <f t="shared" si="184"/>
        <v>71507.961084637966</v>
      </c>
      <c r="CI38" s="4">
        <f t="shared" si="185"/>
        <v>72256.184937418468</v>
      </c>
      <c r="CJ38" s="4">
        <f t="shared" si="186"/>
        <v>71942.570980471297</v>
      </c>
      <c r="CK38" s="4">
        <f t="shared" si="187"/>
        <v>845442.18527330179</v>
      </c>
      <c r="CL38" s="4">
        <f t="shared" si="188"/>
        <v>74431.840530831571</v>
      </c>
      <c r="CM38" s="4">
        <f t="shared" si="189"/>
        <v>67620.956691979576</v>
      </c>
      <c r="CN38" s="4">
        <f t="shared" si="190"/>
        <v>75105.765794043997</v>
      </c>
      <c r="CO38" s="4">
        <f t="shared" si="191"/>
        <v>72721.962580229767</v>
      </c>
      <c r="CP38" s="4">
        <f t="shared" si="192"/>
        <v>70104.767607515489</v>
      </c>
      <c r="CQ38" s="4">
        <f t="shared" si="193"/>
        <v>69745.056621680546</v>
      </c>
      <c r="CR38" s="4">
        <f t="shared" si="194"/>
        <v>67788.203876945554</v>
      </c>
      <c r="CS38" s="4">
        <f t="shared" si="195"/>
        <v>69837.788591971432</v>
      </c>
      <c r="CT38" s="4">
        <f t="shared" si="196"/>
        <v>67394.713098364475</v>
      </c>
      <c r="CU38" s="4">
        <f t="shared" si="197"/>
        <v>71353.342996116524</v>
      </c>
      <c r="CV38" s="4">
        <f t="shared" si="198"/>
        <v>72097.690041369657</v>
      </c>
      <c r="CW38" s="4">
        <f t="shared" si="199"/>
        <v>71785.701027204603</v>
      </c>
      <c r="CX38" s="4">
        <f t="shared" si="200"/>
        <v>849987.78945825319</v>
      </c>
      <c r="CY38" s="4">
        <f t="shared" si="201"/>
        <v>849987.78945825342</v>
      </c>
      <c r="CZ38" s="4">
        <f t="shared" si="202"/>
        <v>849987.78945825342</v>
      </c>
      <c r="DA38" s="4">
        <f t="shared" si="203"/>
        <v>849987.78945825342</v>
      </c>
      <c r="DB38" s="4">
        <f t="shared" si="204"/>
        <v>849987.78945825342</v>
      </c>
      <c r="DC38" s="4">
        <f t="shared" si="205"/>
        <v>849987.78945825342</v>
      </c>
      <c r="DD38" s="4">
        <f t="shared" si="206"/>
        <v>849987.78945825342</v>
      </c>
      <c r="DE38" s="4">
        <f t="shared" si="207"/>
        <v>849987.78945825342</v>
      </c>
      <c r="DF38" s="4">
        <f t="shared" si="208"/>
        <v>849987.78945825342</v>
      </c>
      <c r="DG38" s="4">
        <f t="shared" si="209"/>
        <v>849987.78945825342</v>
      </c>
      <c r="DI38" s="4"/>
      <c r="DJ38" s="20"/>
    </row>
    <row r="39" spans="1:114" x14ac:dyDescent="0.25">
      <c r="A39" t="s">
        <v>14</v>
      </c>
      <c r="B39" t="s">
        <v>33</v>
      </c>
      <c r="C39" s="41">
        <f>+Exogenous1!C39+Exogenous!C39+'Model Results'!C39+Exogenous2!C39</f>
        <v>976</v>
      </c>
      <c r="D39" s="41">
        <f>+Exogenous1!D39+Exogenous!D39+'Model Results'!D39+Exogenous2!D39</f>
        <v>972</v>
      </c>
      <c r="E39" s="41">
        <f>+Exogenous1!E39+Exogenous!E39+'Model Results'!E39+Exogenous2!E39</f>
        <v>973</v>
      </c>
      <c r="F39" s="41">
        <f>+Exogenous1!F39+Exogenous!F39+'Model Results'!F39+Exogenous2!F39</f>
        <v>974</v>
      </c>
      <c r="G39" s="41">
        <f>+Exogenous1!G39+Exogenous!G39+'Model Results'!G39+Exogenous2!G39</f>
        <v>972</v>
      </c>
      <c r="H39" s="41">
        <f>+Exogenous1!H39+Exogenous!H39+'Model Results'!H39+Exogenous2!H39</f>
        <v>971</v>
      </c>
      <c r="I39" s="41">
        <f>+Exogenous1!I39+Exogenous!I39+'Model Results'!I39+Exogenous2!I39</f>
        <v>974</v>
      </c>
      <c r="J39" s="41">
        <f>+Exogenous1!J39+Exogenous!J39+'Model Results'!J39+Exogenous2!J39</f>
        <v>923.28571428571422</v>
      </c>
      <c r="K39" s="41">
        <f>+Exogenous1!K39+Exogenous!K39+'Model Results'!K39+Exogenous2!K39</f>
        <v>923.28571428571422</v>
      </c>
      <c r="L39" s="41">
        <f>+Exogenous1!L39+Exogenous!L39+'Model Results'!L39+Exogenous2!L39</f>
        <v>923.28571428571422</v>
      </c>
      <c r="M39" s="41">
        <f>+Exogenous1!M39+Exogenous!M39+'Model Results'!M39+Exogenous2!M39</f>
        <v>923.28571428571422</v>
      </c>
      <c r="N39" s="41">
        <f>+Exogenous1!N39+Exogenous!N39+'Model Results'!N39+Exogenous2!N39</f>
        <v>923.28571428571422</v>
      </c>
      <c r="O39" s="41">
        <f t="shared" si="138"/>
        <v>952.36904761904736</v>
      </c>
      <c r="P39" s="41">
        <f>+Exogenous1!P39+Exogenous!P39+'Model Results'!P39+Exogenous2!P39</f>
        <v>976</v>
      </c>
      <c r="Q39" s="41">
        <f>+Exogenous1!Q39+Exogenous!Q39+'Model Results'!Q39+Exogenous2!Q39</f>
        <v>972</v>
      </c>
      <c r="R39" s="41">
        <f>+Exogenous1!R39+Exogenous!R39+'Model Results'!R39+Exogenous2!R39</f>
        <v>973</v>
      </c>
      <c r="S39" s="41">
        <f>+Exogenous1!S39+Exogenous!S39+'Model Results'!S39+Exogenous2!S39</f>
        <v>974</v>
      </c>
      <c r="T39" s="41">
        <f>+Exogenous1!T39+Exogenous!T39+'Model Results'!T39+Exogenous2!T39</f>
        <v>972</v>
      </c>
      <c r="U39" s="41">
        <f>+Exogenous1!U39+Exogenous!U39+'Model Results'!U39+Exogenous2!U39</f>
        <v>971</v>
      </c>
      <c r="V39" s="41">
        <f>+Exogenous1!V39+Exogenous!V39+'Model Results'!V39+Exogenous2!V39</f>
        <v>974</v>
      </c>
      <c r="W39" s="41">
        <f>+Exogenous1!W39+Exogenous!W39+'Model Results'!W39+Exogenous2!W39</f>
        <v>923.28571428571422</v>
      </c>
      <c r="X39" s="41">
        <f>+Exogenous1!X39+Exogenous!X39+'Model Results'!X39+Exogenous2!X39</f>
        <v>923.28571428571422</v>
      </c>
      <c r="Y39" s="41">
        <f>+Exogenous1!Y39+Exogenous!Y39+'Model Results'!Y39+Exogenous2!Y39</f>
        <v>923.28571428571422</v>
      </c>
      <c r="Z39" s="41">
        <f>+Exogenous1!Z39+Exogenous!Z39+'Model Results'!Z39+Exogenous2!Z39</f>
        <v>923.28571428571422</v>
      </c>
      <c r="AA39" s="41">
        <f>+Exogenous1!AA39+Exogenous!AA39+'Model Results'!AA39+Exogenous2!AA39</f>
        <v>923.28571428571422</v>
      </c>
      <c r="AB39" s="41">
        <f t="shared" si="139"/>
        <v>952.36904761904736</v>
      </c>
      <c r="AC39" s="41">
        <f>+Exogenous1!AC39+Exogenous!AC39+'Model Results'!AC39+Exogenous2!AC39</f>
        <v>952.36904761904771</v>
      </c>
      <c r="AD39" s="41">
        <f>+Exogenous1!AD39+Exogenous!AD39+'Model Results'!AD39+Exogenous2!AD39</f>
        <v>952.36904761904771</v>
      </c>
      <c r="AE39" s="41">
        <f>+Exogenous1!AE39+Exogenous!AE39+'Model Results'!AE39+Exogenous2!AE39</f>
        <v>952.36904761904771</v>
      </c>
      <c r="AF39" s="41">
        <f>+Exogenous1!AF39+Exogenous!AF39+'Model Results'!AF39+Exogenous2!AF39</f>
        <v>952.36904761904771</v>
      </c>
      <c r="AG39" s="41">
        <f>+Exogenous1!AG39+Exogenous!AG39+'Model Results'!AG39+Exogenous2!AG39</f>
        <v>952.36904761904771</v>
      </c>
      <c r="AH39" s="41">
        <f>+Exogenous1!AH39+Exogenous!AH39+'Model Results'!AH39+Exogenous2!AH39</f>
        <v>952.36904761904771</v>
      </c>
      <c r="AI39" s="41">
        <f>+Exogenous1!AI39+Exogenous!AI39+'Model Results'!AI39+Exogenous2!AI39</f>
        <v>952.36904761904771</v>
      </c>
      <c r="AJ39" s="41">
        <f>+Exogenous1!AJ39+Exogenous!AJ39+'Model Results'!AJ39+Exogenous2!AJ39</f>
        <v>952.36904761904771</v>
      </c>
      <c r="AK39" s="41">
        <f>+Exogenous1!AK39+Exogenous!AK39+'Model Results'!AK39+Exogenous2!AK39</f>
        <v>952.36904761904771</v>
      </c>
      <c r="AL39" s="4"/>
      <c r="AM39" t="s">
        <v>33</v>
      </c>
      <c r="AN39" s="41">
        <f>+Exogenous1!AN39+Exogenous!AN39+'Model Results'!AN39+Exogenous2!AN39</f>
        <v>14.980600000000003</v>
      </c>
      <c r="AO39" s="41">
        <f>+Exogenous1!AO39+Exogenous!AO39+'Model Results'!AO39+Exogenous2!AO39</f>
        <v>14.597999999999999</v>
      </c>
      <c r="AP39" s="41">
        <f>+Exogenous1!AP39+Exogenous!AP39+'Model Results'!AP39+Exogenous2!AP39</f>
        <v>14.963099999999999</v>
      </c>
      <c r="AQ39" s="41">
        <f>+Exogenous1!AQ39+Exogenous!AQ39+'Model Results'!AQ39+Exogenous2!AQ39</f>
        <v>15.450200000000001</v>
      </c>
      <c r="AR39" s="41">
        <f>+Exogenous1!AR39+Exogenous!AR39+'Model Results'!AR39+Exogenous2!AR39</f>
        <v>13.903799999999999</v>
      </c>
      <c r="AS39" s="41">
        <f>+Exogenous1!AS39+Exogenous!AS39+'Model Results'!AS39+Exogenous2!AS39</f>
        <v>12.875957142857141</v>
      </c>
      <c r="AT39" s="41">
        <f>+Exogenous1!AT39+Exogenous!AT39+'Model Results'!AT39+Exogenous2!AT39</f>
        <v>12.776957142857142</v>
      </c>
      <c r="AU39" s="41">
        <f>+Exogenous1!AU39+Exogenous!AU39+'Model Results'!AU39+Exogenous2!AU39</f>
        <v>12.653657142857142</v>
      </c>
      <c r="AV39" s="41">
        <f>+Exogenous1!AV39+Exogenous!AV39+'Model Results'!AV39+Exogenous2!AV39</f>
        <v>12.653657142857142</v>
      </c>
      <c r="AW39" s="41">
        <f>+Exogenous1!AW39+Exogenous!AW39+'Model Results'!AW39+Exogenous2!AW39</f>
        <v>12.653657142857142</v>
      </c>
      <c r="AX39" s="41">
        <f>+Exogenous1!AX39+Exogenous!AX39+'Model Results'!AX39+Exogenous2!AX39</f>
        <v>32.868985714285714</v>
      </c>
      <c r="AY39" s="41">
        <f>+Exogenous1!AY39+Exogenous!AY39+'Model Results'!AY39+Exogenous2!AY39</f>
        <v>52.941371428571436</v>
      </c>
      <c r="AZ39" s="41">
        <f t="shared" si="140"/>
        <v>223.31994285714288</v>
      </c>
      <c r="BA39" s="41">
        <f>+Exogenous1!BA39+Exogenous!BA39+'Model Results'!BA39+Exogenous2!BA39</f>
        <v>14.415300000000002</v>
      </c>
      <c r="BB39" s="41">
        <f>+Exogenous1!BB39+Exogenous!BB39+'Model Results'!BB39+Exogenous2!BB39</f>
        <v>14.462299999999999</v>
      </c>
      <c r="BC39" s="41">
        <f>+Exogenous1!BC39+Exogenous!BC39+'Model Results'!BC39+Exogenous2!BC39</f>
        <v>15.329299999999998</v>
      </c>
      <c r="BD39" s="41">
        <f>+Exogenous1!BD39+Exogenous!BD39+'Model Results'!BD39+Exogenous2!BD39</f>
        <v>15.1807</v>
      </c>
      <c r="BE39" s="41">
        <f>+Exogenous1!BE39+Exogenous!BE39+'Model Results'!BE39+Exogenous2!BE39</f>
        <v>14.073757142857142</v>
      </c>
      <c r="BF39" s="41">
        <f>+Exogenous1!BF39+Exogenous!BF39+'Model Results'!BF39+Exogenous2!BF39</f>
        <v>12.875957142857141</v>
      </c>
      <c r="BG39" s="41">
        <f>+Exogenous1!BG39+Exogenous!BG39+'Model Results'!BG39+Exogenous2!BG39</f>
        <v>12.776957142857142</v>
      </c>
      <c r="BH39" s="41">
        <f>+Exogenous1!BH39+Exogenous!BH39+'Model Results'!BH39+Exogenous2!BH39</f>
        <v>12.653657142857142</v>
      </c>
      <c r="BI39" s="41">
        <f>+Exogenous1!BI39+Exogenous!BI39+'Model Results'!BI39+Exogenous2!BI39</f>
        <v>12.653657142857142</v>
      </c>
      <c r="BJ39" s="41">
        <f>+Exogenous1!BJ39+Exogenous!BJ39+'Model Results'!BJ39+Exogenous2!BJ39</f>
        <v>32.868985714285714</v>
      </c>
      <c r="BK39" s="41">
        <f>+Exogenous1!BK39+Exogenous!BK39+'Model Results'!BK39+Exogenous2!BK39</f>
        <v>52.941371428571436</v>
      </c>
      <c r="BL39" s="41">
        <f>+Exogenous1!BL39+Exogenous!BL39+'Model Results'!BL39+Exogenous2!BL39</f>
        <v>93.338342857142877</v>
      </c>
      <c r="BM39" s="41">
        <f t="shared" si="141"/>
        <v>303.57028571428572</v>
      </c>
      <c r="BN39" s="41">
        <f>+Exogenous1!BN39+Exogenous!BN39+'Model Results'!BN39+Exogenous2!BN39</f>
        <v>303.57028571428566</v>
      </c>
      <c r="BO39" s="41">
        <f>+Exogenous1!BO39+Exogenous!BO39+'Model Results'!BO39+Exogenous2!BO39</f>
        <v>303.57028571428566</v>
      </c>
      <c r="BP39" s="41">
        <f>+Exogenous1!BP39+Exogenous!BP39+'Model Results'!BP39+Exogenous2!BP39</f>
        <v>303.57028571428566</v>
      </c>
      <c r="BQ39" s="41">
        <f>+Exogenous1!BQ39+Exogenous!BQ39+'Model Results'!BQ39+Exogenous2!BQ39</f>
        <v>303.57028571428566</v>
      </c>
      <c r="BR39" s="41">
        <f>+Exogenous1!BR39+Exogenous!BR39+'Model Results'!BR39+Exogenous2!BR39</f>
        <v>303.57028571428566</v>
      </c>
      <c r="BS39" s="41">
        <f>+Exogenous1!BS39+Exogenous!BS39+'Model Results'!BS39+Exogenous2!BS39</f>
        <v>303.57028571428566</v>
      </c>
      <c r="BT39" s="41">
        <f>+Exogenous1!BT39+Exogenous!BT39+'Model Results'!BT39+Exogenous2!BT39</f>
        <v>303.57028571428566</v>
      </c>
      <c r="BU39" s="41">
        <f>+Exogenous1!BU39+Exogenous!BU39+'Model Results'!BU39+Exogenous2!BU39</f>
        <v>303.57028571428566</v>
      </c>
      <c r="BV39" s="41">
        <f>+Exogenous1!BV39+Exogenous!BV39+'Model Results'!BV39+Exogenous2!BV39</f>
        <v>303.57028571428566</v>
      </c>
      <c r="BX39" t="str">
        <f t="shared" si="175"/>
        <v>CSG</v>
      </c>
      <c r="BY39" s="4">
        <f t="shared" si="142"/>
        <v>15.348975409836068</v>
      </c>
      <c r="BZ39" s="4">
        <f t="shared" si="176"/>
        <v>15.018518518518517</v>
      </c>
      <c r="CA39" s="4">
        <f t="shared" si="177"/>
        <v>15.378314491264131</v>
      </c>
      <c r="CB39" s="4">
        <f t="shared" si="178"/>
        <v>15.862628336755648</v>
      </c>
      <c r="CC39" s="4">
        <f t="shared" si="179"/>
        <v>14.30432098765432</v>
      </c>
      <c r="CD39" s="4">
        <f t="shared" si="180"/>
        <v>13.26051199058408</v>
      </c>
      <c r="CE39" s="4">
        <f t="shared" si="181"/>
        <v>13.118025814021706</v>
      </c>
      <c r="CF39" s="4">
        <f t="shared" si="182"/>
        <v>13.705028624477796</v>
      </c>
      <c r="CG39" s="4">
        <f t="shared" si="183"/>
        <v>13.705028624477796</v>
      </c>
      <c r="CH39" s="4">
        <f t="shared" si="184"/>
        <v>13.705028624477796</v>
      </c>
      <c r="CI39" s="4">
        <f t="shared" si="185"/>
        <v>35.600015472690707</v>
      </c>
      <c r="CJ39" s="4">
        <f t="shared" si="186"/>
        <v>57.340182577750284</v>
      </c>
      <c r="CK39" s="4">
        <f t="shared" si="187"/>
        <v>234.48887111088899</v>
      </c>
      <c r="CL39" s="4">
        <f t="shared" si="188"/>
        <v>14.769774590163935</v>
      </c>
      <c r="CM39" s="4">
        <f t="shared" si="189"/>
        <v>14.878909465020575</v>
      </c>
      <c r="CN39" s="4">
        <f t="shared" si="190"/>
        <v>15.754676258992806</v>
      </c>
      <c r="CO39" s="4">
        <f t="shared" si="191"/>
        <v>15.585934291581109</v>
      </c>
      <c r="CP39" s="4">
        <f t="shared" si="192"/>
        <v>14.479174015285125</v>
      </c>
      <c r="CQ39" s="4">
        <f t="shared" si="193"/>
        <v>13.26051199058408</v>
      </c>
      <c r="CR39" s="4">
        <f t="shared" si="194"/>
        <v>13.118025814021706</v>
      </c>
      <c r="CS39" s="4">
        <f t="shared" si="195"/>
        <v>13.705028624477796</v>
      </c>
      <c r="CT39" s="4">
        <f t="shared" si="196"/>
        <v>13.705028624477796</v>
      </c>
      <c r="CU39" s="4">
        <f t="shared" si="197"/>
        <v>35.600015472690707</v>
      </c>
      <c r="CV39" s="4">
        <f t="shared" si="198"/>
        <v>57.340182577750284</v>
      </c>
      <c r="CW39" s="4">
        <f t="shared" si="199"/>
        <v>101.09367166950335</v>
      </c>
      <c r="CX39" s="4">
        <f t="shared" si="200"/>
        <v>318.7527844098052</v>
      </c>
      <c r="CY39" s="4">
        <f t="shared" si="201"/>
        <v>318.75278440980503</v>
      </c>
      <c r="CZ39" s="4">
        <f t="shared" si="202"/>
        <v>318.75278440980503</v>
      </c>
      <c r="DA39" s="4">
        <f t="shared" si="203"/>
        <v>318.75278440980503</v>
      </c>
      <c r="DB39" s="4">
        <f t="shared" si="204"/>
        <v>318.75278440980503</v>
      </c>
      <c r="DC39" s="4">
        <f t="shared" si="205"/>
        <v>318.75278440980503</v>
      </c>
      <c r="DD39" s="4">
        <f t="shared" si="206"/>
        <v>318.75278440980503</v>
      </c>
      <c r="DE39" s="4">
        <f t="shared" si="207"/>
        <v>318.75278440980503</v>
      </c>
      <c r="DF39" s="4">
        <f t="shared" si="208"/>
        <v>318.75278440980503</v>
      </c>
      <c r="DG39" s="4">
        <f t="shared" si="209"/>
        <v>318.75278440980503</v>
      </c>
      <c r="DI39" s="4"/>
      <c r="DJ39" s="20"/>
    </row>
    <row r="40" spans="1:114" x14ac:dyDescent="0.25">
      <c r="A40" t="s">
        <v>14</v>
      </c>
      <c r="B40" t="s">
        <v>35</v>
      </c>
      <c r="C40" s="41">
        <f>+Exogenous1!C40+Exogenous!C40+'Model Results'!C40+Exogenous2!C40</f>
        <v>167</v>
      </c>
      <c r="D40" s="41">
        <f>+Exogenous1!D40+Exogenous!D40+'Model Results'!D40+Exogenous2!D40</f>
        <v>168</v>
      </c>
      <c r="E40" s="41">
        <f>+Exogenous1!E40+Exogenous!E40+'Model Results'!E40+Exogenous2!E40</f>
        <v>165</v>
      </c>
      <c r="F40" s="41">
        <f>+Exogenous1!F40+Exogenous!F40+'Model Results'!F40+Exogenous2!F40</f>
        <v>166</v>
      </c>
      <c r="G40" s="41">
        <f>+Exogenous1!G40+Exogenous!G40+'Model Results'!G40+Exogenous2!G40</f>
        <v>166</v>
      </c>
      <c r="H40" s="41">
        <f>+Exogenous1!H40+Exogenous!H40+'Model Results'!H40+Exogenous2!H40</f>
        <v>167</v>
      </c>
      <c r="I40" s="41">
        <f>+Exogenous1!I40+Exogenous!I40+'Model Results'!I40+Exogenous2!I40</f>
        <v>166</v>
      </c>
      <c r="J40" s="41">
        <f>+Exogenous1!J40+Exogenous!J40+'Model Results'!J40+Exogenous2!J40</f>
        <v>154</v>
      </c>
      <c r="K40" s="41">
        <f>+Exogenous1!K40+Exogenous!K40+'Model Results'!K40+Exogenous2!K40</f>
        <v>154</v>
      </c>
      <c r="L40" s="41">
        <f>+Exogenous1!L40+Exogenous!L40+'Model Results'!L40+Exogenous2!L40</f>
        <v>154</v>
      </c>
      <c r="M40" s="41">
        <f>+Exogenous1!M40+Exogenous!M40+'Model Results'!M40+Exogenous2!M40</f>
        <v>154</v>
      </c>
      <c r="N40" s="41">
        <f>+Exogenous1!N40+Exogenous!N40+'Model Results'!N40+Exogenous2!N40</f>
        <v>154</v>
      </c>
      <c r="O40" s="41">
        <f t="shared" si="138"/>
        <v>161.25</v>
      </c>
      <c r="P40" s="41">
        <f>+Exogenous1!P40+Exogenous!P40+'Model Results'!P40+Exogenous2!P40</f>
        <v>167</v>
      </c>
      <c r="Q40" s="41">
        <f>+Exogenous1!Q40+Exogenous!Q40+'Model Results'!Q40+Exogenous2!Q40</f>
        <v>168</v>
      </c>
      <c r="R40" s="41">
        <f>+Exogenous1!R40+Exogenous!R40+'Model Results'!R40+Exogenous2!R40</f>
        <v>165</v>
      </c>
      <c r="S40" s="41">
        <f>+Exogenous1!S40+Exogenous!S40+'Model Results'!S40+Exogenous2!S40</f>
        <v>166</v>
      </c>
      <c r="T40" s="41">
        <f>+Exogenous1!T40+Exogenous!T40+'Model Results'!T40+Exogenous2!T40</f>
        <v>166</v>
      </c>
      <c r="U40" s="41">
        <f>+Exogenous1!U40+Exogenous!U40+'Model Results'!U40+Exogenous2!U40</f>
        <v>167</v>
      </c>
      <c r="V40" s="41">
        <f>+Exogenous1!V40+Exogenous!V40+'Model Results'!V40+Exogenous2!V40</f>
        <v>166</v>
      </c>
      <c r="W40" s="41">
        <f>+Exogenous1!W40+Exogenous!W40+'Model Results'!W40+Exogenous2!W40</f>
        <v>154</v>
      </c>
      <c r="X40" s="41">
        <f>+Exogenous1!X40+Exogenous!X40+'Model Results'!X40+Exogenous2!X40</f>
        <v>154</v>
      </c>
      <c r="Y40" s="41">
        <f>+Exogenous1!Y40+Exogenous!Y40+'Model Results'!Y40+Exogenous2!Y40</f>
        <v>154</v>
      </c>
      <c r="Z40" s="41">
        <f>+Exogenous1!Z40+Exogenous!Z40+'Model Results'!Z40+Exogenous2!Z40</f>
        <v>154</v>
      </c>
      <c r="AA40" s="41">
        <f>+Exogenous1!AA40+Exogenous!AA40+'Model Results'!AA40+Exogenous2!AA40</f>
        <v>154</v>
      </c>
      <c r="AB40" s="41">
        <f t="shared" si="139"/>
        <v>161.25</v>
      </c>
      <c r="AC40" s="41">
        <f>+Exogenous1!AC40+Exogenous!AC40+'Model Results'!AC40+Exogenous2!AC40</f>
        <v>161.25000000000003</v>
      </c>
      <c r="AD40" s="41">
        <f>+Exogenous1!AD40+Exogenous!AD40+'Model Results'!AD40+Exogenous2!AD40</f>
        <v>161.25000000000003</v>
      </c>
      <c r="AE40" s="41">
        <f>+Exogenous1!AE40+Exogenous!AE40+'Model Results'!AE40+Exogenous2!AE40</f>
        <v>161.25000000000003</v>
      </c>
      <c r="AF40" s="41">
        <f>+Exogenous1!AF40+Exogenous!AF40+'Model Results'!AF40+Exogenous2!AF40</f>
        <v>161.25000000000003</v>
      </c>
      <c r="AG40" s="41">
        <f>+Exogenous1!AG40+Exogenous!AG40+'Model Results'!AG40+Exogenous2!AG40</f>
        <v>161.25000000000003</v>
      </c>
      <c r="AH40" s="41">
        <f>+Exogenous1!AH40+Exogenous!AH40+'Model Results'!AH40+Exogenous2!AH40</f>
        <v>161.25000000000003</v>
      </c>
      <c r="AI40" s="41">
        <f>+Exogenous1!AI40+Exogenous!AI40+'Model Results'!AI40+Exogenous2!AI40</f>
        <v>161.25000000000003</v>
      </c>
      <c r="AJ40" s="41">
        <f>+Exogenous1!AJ40+Exogenous!AJ40+'Model Results'!AJ40+Exogenous2!AJ40</f>
        <v>161.25000000000003</v>
      </c>
      <c r="AK40" s="41">
        <f>+Exogenous1!AK40+Exogenous!AK40+'Model Results'!AK40+Exogenous2!AK40</f>
        <v>161.25000000000003</v>
      </c>
      <c r="AL40" s="4"/>
      <c r="AM40" t="s">
        <v>35</v>
      </c>
      <c r="AN40" s="41">
        <f>+Exogenous1!AN40+Exogenous!AN40+'Model Results'!AN40+Exogenous2!AN40</f>
        <v>14.970108400000003</v>
      </c>
      <c r="AO40" s="41">
        <f>+Exogenous1!AO40+Exogenous!AO40+'Model Results'!AO40+Exogenous2!AO40</f>
        <v>15.419812700000001</v>
      </c>
      <c r="AP40" s="41">
        <f>+Exogenous1!AP40+Exogenous!AP40+'Model Results'!AP40+Exogenous2!AP40</f>
        <v>13.6362021</v>
      </c>
      <c r="AQ40" s="41">
        <f>+Exogenous1!AQ40+Exogenous!AQ40+'Model Results'!AQ40+Exogenous2!AQ40</f>
        <v>14.555308399999998</v>
      </c>
      <c r="AR40" s="41">
        <f>+Exogenous1!AR40+Exogenous!AR40+'Model Results'!AR40+Exogenous2!AR40</f>
        <v>16.798211599999998</v>
      </c>
      <c r="AS40" s="41">
        <f>+Exogenous1!AS40+Exogenous!AS40+'Model Results'!AS40+Exogenous2!AS40</f>
        <v>14.394008400000001</v>
      </c>
      <c r="AT40" s="41">
        <f>+Exogenous1!AT40+Exogenous!AT40+'Model Results'!AT40+Exogenous2!AT40</f>
        <v>14.157109499999999</v>
      </c>
      <c r="AU40" s="41">
        <f>+Exogenous1!AU40+Exogenous!AU40+'Model Results'!AU40+Exogenous2!AU40</f>
        <v>12.183109500000002</v>
      </c>
      <c r="AV40" s="41">
        <f>+Exogenous1!AV40+Exogenous!AV40+'Model Results'!AV40+Exogenous2!AV40</f>
        <v>12.183109500000002</v>
      </c>
      <c r="AW40" s="41">
        <f>+Exogenous1!AW40+Exogenous!AW40+'Model Results'!AW40+Exogenous2!AW40</f>
        <v>12.183109500000002</v>
      </c>
      <c r="AX40" s="41">
        <f>+Exogenous1!AX40+Exogenous!AX40+'Model Results'!AX40+Exogenous2!AX40</f>
        <v>29.152809499999993</v>
      </c>
      <c r="AY40" s="41">
        <f>+Exogenous1!AY40+Exogenous!AY40+'Model Results'!AY40+Exogenous2!AY40</f>
        <v>46.215609499999992</v>
      </c>
      <c r="AZ40" s="41">
        <f t="shared" si="140"/>
        <v>215.8485086</v>
      </c>
      <c r="BA40" s="41">
        <f>+Exogenous1!BA40+Exogenous!BA40+'Model Results'!BA40+Exogenous2!BA40</f>
        <v>14.3037084</v>
      </c>
      <c r="BB40" s="41">
        <f>+Exogenous1!BB40+Exogenous!BB40+'Model Results'!BB40+Exogenous2!BB40</f>
        <v>15.096912700000001</v>
      </c>
      <c r="BC40" s="41">
        <f>+Exogenous1!BC40+Exogenous!BC40+'Model Results'!BC40+Exogenous2!BC40</f>
        <v>13.653902100000002</v>
      </c>
      <c r="BD40" s="41">
        <f>+Exogenous1!BD40+Exogenous!BD40+'Model Results'!BD40+Exogenous2!BD40</f>
        <v>14.657108399999998</v>
      </c>
      <c r="BE40" s="41">
        <f>+Exogenous1!BE40+Exogenous!BE40+'Model Results'!BE40+Exogenous2!BE40</f>
        <v>17.031411599999998</v>
      </c>
      <c r="BF40" s="41">
        <f>+Exogenous1!BF40+Exogenous!BF40+'Model Results'!BF40+Exogenous2!BF40</f>
        <v>14.394008400000001</v>
      </c>
      <c r="BG40" s="41">
        <f>+Exogenous1!BG40+Exogenous!BG40+'Model Results'!BG40+Exogenous2!BG40</f>
        <v>14.157109499999999</v>
      </c>
      <c r="BH40" s="41">
        <f>+Exogenous1!BH40+Exogenous!BH40+'Model Results'!BH40+Exogenous2!BH40</f>
        <v>12.183109500000002</v>
      </c>
      <c r="BI40" s="41">
        <f>+Exogenous1!BI40+Exogenous!BI40+'Model Results'!BI40+Exogenous2!BI40</f>
        <v>12.183109500000002</v>
      </c>
      <c r="BJ40" s="41">
        <f>+Exogenous1!BJ40+Exogenous!BJ40+'Model Results'!BJ40+Exogenous2!BJ40</f>
        <v>29.152809499999993</v>
      </c>
      <c r="BK40" s="41">
        <f>+Exogenous1!BK40+Exogenous!BK40+'Model Results'!BK40+Exogenous2!BK40</f>
        <v>46.215609499999992</v>
      </c>
      <c r="BL40" s="41">
        <f>+Exogenous1!BL40+Exogenous!BL40+'Model Results'!BL40+Exogenous2!BL40</f>
        <v>79.840909499999981</v>
      </c>
      <c r="BM40" s="41">
        <f t="shared" si="141"/>
        <v>282.86970859999997</v>
      </c>
      <c r="BN40" s="41">
        <f>+Exogenous1!BN40+Exogenous!BN40+'Model Results'!BN40+Exogenous2!BN40</f>
        <v>282.86970859999997</v>
      </c>
      <c r="BO40" s="41">
        <f>+Exogenous1!BO40+Exogenous!BO40+'Model Results'!BO40+Exogenous2!BO40</f>
        <v>282.86970859999997</v>
      </c>
      <c r="BP40" s="41">
        <f>+Exogenous1!BP40+Exogenous!BP40+'Model Results'!BP40+Exogenous2!BP40</f>
        <v>282.86970859999997</v>
      </c>
      <c r="BQ40" s="41">
        <f>+Exogenous1!BQ40+Exogenous!BQ40+'Model Results'!BQ40+Exogenous2!BQ40</f>
        <v>282.86970859999997</v>
      </c>
      <c r="BR40" s="41">
        <f>+Exogenous1!BR40+Exogenous!BR40+'Model Results'!BR40+Exogenous2!BR40</f>
        <v>282.86970859999997</v>
      </c>
      <c r="BS40" s="41">
        <f>+Exogenous1!BS40+Exogenous!BS40+'Model Results'!BS40+Exogenous2!BS40</f>
        <v>282.86970859999997</v>
      </c>
      <c r="BT40" s="41">
        <f>+Exogenous1!BT40+Exogenous!BT40+'Model Results'!BT40+Exogenous2!BT40</f>
        <v>282.86970859999997</v>
      </c>
      <c r="BU40" s="41">
        <f>+Exogenous1!BU40+Exogenous!BU40+'Model Results'!BU40+Exogenous2!BU40</f>
        <v>282.86970859999997</v>
      </c>
      <c r="BV40" s="41">
        <f>+Exogenous1!BV40+Exogenous!BV40+'Model Results'!BV40+Exogenous2!BV40</f>
        <v>282.86970859999997</v>
      </c>
      <c r="BX40" t="str">
        <f t="shared" si="175"/>
        <v>CTSG</v>
      </c>
      <c r="BY40" s="4">
        <f t="shared" si="142"/>
        <v>89.641367664670682</v>
      </c>
      <c r="BZ40" s="4">
        <f t="shared" si="176"/>
        <v>91.784599404761906</v>
      </c>
      <c r="CA40" s="4">
        <f t="shared" si="177"/>
        <v>82.643649090909079</v>
      </c>
      <c r="CB40" s="4">
        <f t="shared" si="178"/>
        <v>87.682580722891544</v>
      </c>
      <c r="CC40" s="4">
        <f t="shared" si="179"/>
        <v>101.19404578313251</v>
      </c>
      <c r="CD40" s="4">
        <f t="shared" si="180"/>
        <v>86.191667065868273</v>
      </c>
      <c r="CE40" s="4">
        <f t="shared" si="181"/>
        <v>85.283792168674694</v>
      </c>
      <c r="CF40" s="4">
        <f t="shared" si="182"/>
        <v>79.111100649350661</v>
      </c>
      <c r="CG40" s="4">
        <f t="shared" si="183"/>
        <v>79.111100649350661</v>
      </c>
      <c r="CH40" s="4">
        <f t="shared" si="184"/>
        <v>79.111100649350661</v>
      </c>
      <c r="CI40" s="4">
        <f t="shared" si="185"/>
        <v>189.30395779220774</v>
      </c>
      <c r="CJ40" s="4">
        <f t="shared" si="186"/>
        <v>300.10136038961031</v>
      </c>
      <c r="CK40" s="4">
        <f t="shared" si="187"/>
        <v>1338.5954021705427</v>
      </c>
      <c r="CL40" s="4">
        <f t="shared" si="188"/>
        <v>85.650948502994012</v>
      </c>
      <c r="CM40" s="4">
        <f t="shared" si="189"/>
        <v>89.862575595238098</v>
      </c>
      <c r="CN40" s="4">
        <f t="shared" si="190"/>
        <v>82.750921818181837</v>
      </c>
      <c r="CO40" s="4">
        <f t="shared" si="191"/>
        <v>88.295833734939748</v>
      </c>
      <c r="CP40" s="4">
        <f t="shared" si="192"/>
        <v>102.59886506024095</v>
      </c>
      <c r="CQ40" s="4">
        <f t="shared" si="193"/>
        <v>86.191667065868273</v>
      </c>
      <c r="CR40" s="4">
        <f t="shared" si="194"/>
        <v>85.283792168674694</v>
      </c>
      <c r="CS40" s="4">
        <f t="shared" si="195"/>
        <v>79.111100649350661</v>
      </c>
      <c r="CT40" s="4">
        <f t="shared" si="196"/>
        <v>79.111100649350661</v>
      </c>
      <c r="CU40" s="4">
        <f t="shared" si="197"/>
        <v>189.30395779220774</v>
      </c>
      <c r="CV40" s="4">
        <f t="shared" si="198"/>
        <v>300.10136038961031</v>
      </c>
      <c r="CW40" s="4">
        <f t="shared" si="199"/>
        <v>518.4474642857142</v>
      </c>
      <c r="CX40" s="4">
        <f t="shared" si="200"/>
        <v>1754.2307510077517</v>
      </c>
      <c r="CY40" s="4">
        <f t="shared" si="201"/>
        <v>1754.2307510077515</v>
      </c>
      <c r="CZ40" s="4">
        <f t="shared" si="202"/>
        <v>1754.2307510077515</v>
      </c>
      <c r="DA40" s="4">
        <f t="shared" si="203"/>
        <v>1754.2307510077515</v>
      </c>
      <c r="DB40" s="4">
        <f t="shared" si="204"/>
        <v>1754.2307510077515</v>
      </c>
      <c r="DC40" s="4">
        <f t="shared" si="205"/>
        <v>1754.2307510077515</v>
      </c>
      <c r="DD40" s="4">
        <f t="shared" si="206"/>
        <v>1754.2307510077515</v>
      </c>
      <c r="DE40" s="4">
        <f t="shared" si="207"/>
        <v>1754.2307510077515</v>
      </c>
      <c r="DF40" s="4">
        <f t="shared" si="208"/>
        <v>1754.2307510077515</v>
      </c>
      <c r="DG40" s="4">
        <f t="shared" si="209"/>
        <v>1754.2307510077515</v>
      </c>
      <c r="DI40" s="4"/>
      <c r="DJ40" s="140"/>
    </row>
    <row r="41" spans="1:114" x14ac:dyDescent="0.25">
      <c r="A41" t="s">
        <v>14</v>
      </c>
      <c r="B41" t="s">
        <v>34</v>
      </c>
      <c r="C41" s="41">
        <f>+Exogenous1!C41+Exogenous!C41+'Model Results'!C41+Exogenous2!C41</f>
        <v>0</v>
      </c>
      <c r="D41" s="41">
        <f>+Exogenous1!D41+Exogenous!D41+'Model Results'!D41+Exogenous2!D41</f>
        <v>0</v>
      </c>
      <c r="E41" s="41">
        <f>+Exogenous1!E41+Exogenous!E41+'Model Results'!E41+Exogenous2!E41</f>
        <v>0</v>
      </c>
      <c r="F41" s="41">
        <f>+Exogenous1!F41+Exogenous!F41+'Model Results'!F41+Exogenous2!F41</f>
        <v>0</v>
      </c>
      <c r="G41" s="41">
        <f>+Exogenous1!G41+Exogenous!G41+'Model Results'!G41+Exogenous2!G41</f>
        <v>0</v>
      </c>
      <c r="H41" s="41">
        <f>+Exogenous1!H41+Exogenous!H41+'Model Results'!H41+Exogenous2!H41</f>
        <v>0</v>
      </c>
      <c r="I41" s="41">
        <f>+Exogenous1!I41+Exogenous!I41+'Model Results'!I41+Exogenous2!I41</f>
        <v>0</v>
      </c>
      <c r="J41" s="41">
        <f>+Exogenous1!J41+Exogenous!J41+'Model Results'!J41+Exogenous2!J41</f>
        <v>0</v>
      </c>
      <c r="K41" s="41">
        <f>+Exogenous1!K41+Exogenous!K41+'Model Results'!K41+Exogenous2!K41</f>
        <v>0</v>
      </c>
      <c r="L41" s="41">
        <f>+Exogenous1!L41+Exogenous!L41+'Model Results'!L41+Exogenous2!L41</f>
        <v>0</v>
      </c>
      <c r="M41" s="41">
        <f>+Exogenous1!M41+Exogenous!M41+'Model Results'!M41+Exogenous2!M41</f>
        <v>0</v>
      </c>
      <c r="N41" s="41">
        <f>+Exogenous1!N41+Exogenous!N41+'Model Results'!N41+Exogenous2!N41</f>
        <v>0</v>
      </c>
      <c r="O41" s="41">
        <f t="shared" si="138"/>
        <v>0</v>
      </c>
      <c r="P41" s="41">
        <f>+Exogenous1!P41+Exogenous!P41+'Model Results'!P41+Exogenous2!P41</f>
        <v>0</v>
      </c>
      <c r="Q41" s="41">
        <f>+Exogenous1!Q41+Exogenous!Q41+'Model Results'!Q41+Exogenous2!Q41</f>
        <v>0</v>
      </c>
      <c r="R41" s="41">
        <f>+Exogenous1!R41+Exogenous!R41+'Model Results'!R41+Exogenous2!R41</f>
        <v>0</v>
      </c>
      <c r="S41" s="41">
        <f>+Exogenous1!S41+Exogenous!S41+'Model Results'!S41+Exogenous2!S41</f>
        <v>0</v>
      </c>
      <c r="T41" s="41">
        <f>+Exogenous1!T41+Exogenous!T41+'Model Results'!T41+Exogenous2!T41</f>
        <v>0</v>
      </c>
      <c r="U41" s="41">
        <f>+Exogenous1!U41+Exogenous!U41+'Model Results'!U41+Exogenous2!U41</f>
        <v>0</v>
      </c>
      <c r="V41" s="41">
        <f>+Exogenous1!V41+Exogenous!V41+'Model Results'!V41+Exogenous2!V41</f>
        <v>0</v>
      </c>
      <c r="W41" s="41">
        <f>+Exogenous1!W41+Exogenous!W41+'Model Results'!W41+Exogenous2!W41</f>
        <v>0</v>
      </c>
      <c r="X41" s="41">
        <f>+Exogenous1!X41+Exogenous!X41+'Model Results'!X41+Exogenous2!X41</f>
        <v>0</v>
      </c>
      <c r="Y41" s="41">
        <f>+Exogenous1!Y41+Exogenous!Y41+'Model Results'!Y41+Exogenous2!Y41</f>
        <v>0</v>
      </c>
      <c r="Z41" s="41">
        <f>+Exogenous1!Z41+Exogenous!Z41+'Model Results'!Z41+Exogenous2!Z41</f>
        <v>0</v>
      </c>
      <c r="AA41" s="41">
        <f>+Exogenous1!AA41+Exogenous!AA41+'Model Results'!AA41+Exogenous2!AA41</f>
        <v>0</v>
      </c>
      <c r="AB41" s="41">
        <f t="shared" si="139"/>
        <v>0</v>
      </c>
      <c r="AC41" s="41">
        <f>+Exogenous1!AC41+Exogenous!AC41+'Model Results'!AC41+Exogenous2!AC41</f>
        <v>0</v>
      </c>
      <c r="AD41" s="41">
        <f>+Exogenous1!AD41+Exogenous!AD41+'Model Results'!AD41+Exogenous2!AD41</f>
        <v>0</v>
      </c>
      <c r="AE41" s="41">
        <f>+Exogenous1!AE41+Exogenous!AE41+'Model Results'!AE41+Exogenous2!AE41</f>
        <v>0</v>
      </c>
      <c r="AF41" s="41">
        <f>+Exogenous1!AF41+Exogenous!AF41+'Model Results'!AF41+Exogenous2!AF41</f>
        <v>0</v>
      </c>
      <c r="AG41" s="41">
        <f>+Exogenous1!AG41+Exogenous!AG41+'Model Results'!AG41+Exogenous2!AG41</f>
        <v>0</v>
      </c>
      <c r="AH41" s="41">
        <f>+Exogenous1!AH41+Exogenous!AH41+'Model Results'!AH41+Exogenous2!AH41</f>
        <v>0</v>
      </c>
      <c r="AI41" s="41">
        <f>+Exogenous1!AI41+Exogenous!AI41+'Model Results'!AI41+Exogenous2!AI41</f>
        <v>0</v>
      </c>
      <c r="AJ41" s="41">
        <f>+Exogenous1!AJ41+Exogenous!AJ41+'Model Results'!AJ41+Exogenous2!AJ41</f>
        <v>0</v>
      </c>
      <c r="AK41" s="41">
        <f>+Exogenous1!AK41+Exogenous!AK41+'Model Results'!AK41+Exogenous2!AK41</f>
        <v>0</v>
      </c>
      <c r="AL41" s="4"/>
      <c r="AM41" t="s">
        <v>34</v>
      </c>
      <c r="AN41" s="41">
        <f>+Exogenous1!AN41+Exogenous!AN41+'Model Results'!AN41+Exogenous2!AN41</f>
        <v>3.2000999999999999</v>
      </c>
      <c r="AO41" s="41">
        <f>+Exogenous1!AO41+Exogenous!AO41+'Model Results'!AO41+Exogenous2!AO41</f>
        <v>2.8111000000000002</v>
      </c>
      <c r="AP41" s="41">
        <f>+Exogenous1!AP41+Exogenous!AP41+'Model Results'!AP41+Exogenous2!AP41</f>
        <v>2.9327000000000001</v>
      </c>
      <c r="AQ41" s="41">
        <f>+Exogenous1!AQ41+Exogenous!AQ41+'Model Results'!AQ41+Exogenous2!AQ41</f>
        <v>2.7967</v>
      </c>
      <c r="AR41" s="41">
        <f>+Exogenous1!AR41+Exogenous!AR41+'Model Results'!AR41+Exogenous2!AR41</f>
        <v>2.4142999999999999</v>
      </c>
      <c r="AS41" s="41">
        <f>+Exogenous1!AS41+Exogenous!AS41+'Model Results'!AS41+Exogenous2!AS41</f>
        <v>2.5150000000000001</v>
      </c>
      <c r="AT41" s="41">
        <f>+Exogenous1!AT41+Exogenous!AT41+'Model Results'!AT41+Exogenous2!AT41</f>
        <v>2.3171999999999997</v>
      </c>
      <c r="AU41" s="41">
        <f>+Exogenous1!AU41+Exogenous!AU41+'Model Results'!AU41+Exogenous2!AU41</f>
        <v>2.9248000000000003</v>
      </c>
      <c r="AV41" s="41">
        <f>+Exogenous1!AV41+Exogenous!AV41+'Model Results'!AV41+Exogenous2!AV41</f>
        <v>2.9248000000000003</v>
      </c>
      <c r="AW41" s="41">
        <f>+Exogenous1!AW41+Exogenous!AW41+'Model Results'!AW41+Exogenous2!AW41</f>
        <v>2.9248000000000003</v>
      </c>
      <c r="AX41" s="41">
        <f>+Exogenous1!AX41+Exogenous!AX41+'Model Results'!AX41+Exogenous2!AX41</f>
        <v>2.9248000000000003</v>
      </c>
      <c r="AY41" s="41">
        <f>+Exogenous1!AY41+Exogenous!AY41+'Model Results'!AY41+Exogenous2!AY41</f>
        <v>2.9248000000000003</v>
      </c>
      <c r="AZ41" s="41">
        <f t="shared" si="140"/>
        <v>33.611100000000008</v>
      </c>
      <c r="BA41" s="41">
        <f>+Exogenous1!BA41+Exogenous!BA41+'Model Results'!BA41+Exogenous2!BA41</f>
        <v>3.2000999999999999</v>
      </c>
      <c r="BB41" s="41">
        <f>+Exogenous1!BB41+Exogenous!BB41+'Model Results'!BB41+Exogenous2!BB41</f>
        <v>2.8111000000000002</v>
      </c>
      <c r="BC41" s="41">
        <f>+Exogenous1!BC41+Exogenous!BC41+'Model Results'!BC41+Exogenous2!BC41</f>
        <v>2.9327000000000001</v>
      </c>
      <c r="BD41" s="41">
        <f>+Exogenous1!BD41+Exogenous!BD41+'Model Results'!BD41+Exogenous2!BD41</f>
        <v>2.7967</v>
      </c>
      <c r="BE41" s="41">
        <f>+Exogenous1!BE41+Exogenous!BE41+'Model Results'!BE41+Exogenous2!BE41</f>
        <v>2.4142999999999999</v>
      </c>
      <c r="BF41" s="41">
        <f>+Exogenous1!BF41+Exogenous!BF41+'Model Results'!BF41+Exogenous2!BF41</f>
        <v>2.5150000000000001</v>
      </c>
      <c r="BG41" s="41">
        <f>+Exogenous1!BG41+Exogenous!BG41+'Model Results'!BG41+Exogenous2!BG41</f>
        <v>2.3171999999999997</v>
      </c>
      <c r="BH41" s="41">
        <f>+Exogenous1!BH41+Exogenous!BH41+'Model Results'!BH41+Exogenous2!BH41</f>
        <v>2.9248000000000003</v>
      </c>
      <c r="BI41" s="41">
        <f>+Exogenous1!BI41+Exogenous!BI41+'Model Results'!BI41+Exogenous2!BI41</f>
        <v>2.9248000000000003</v>
      </c>
      <c r="BJ41" s="41">
        <f>+Exogenous1!BJ41+Exogenous!BJ41+'Model Results'!BJ41+Exogenous2!BJ41</f>
        <v>2.9248000000000003</v>
      </c>
      <c r="BK41" s="41">
        <f>+Exogenous1!BK41+Exogenous!BK41+'Model Results'!BK41+Exogenous2!BK41</f>
        <v>2.9248000000000003</v>
      </c>
      <c r="BL41" s="41">
        <f>+Exogenous1!BL41+Exogenous!BL41+'Model Results'!BL41+Exogenous2!BL41</f>
        <v>2.9248000000000003</v>
      </c>
      <c r="BM41" s="41">
        <f t="shared" si="141"/>
        <v>33.611100000000008</v>
      </c>
      <c r="BN41" s="41">
        <f>+Exogenous1!BN41+Exogenous!BN41+'Model Results'!BN41+Exogenous2!BN41</f>
        <v>33.6111</v>
      </c>
      <c r="BO41" s="41">
        <f>+Exogenous1!BO41+Exogenous!BO41+'Model Results'!BO41+Exogenous2!BO41</f>
        <v>33.6111</v>
      </c>
      <c r="BP41" s="41">
        <f>+Exogenous1!BP41+Exogenous!BP41+'Model Results'!BP41+Exogenous2!BP41</f>
        <v>33.6111</v>
      </c>
      <c r="BQ41" s="41">
        <f>+Exogenous1!BQ41+Exogenous!BQ41+'Model Results'!BQ41+Exogenous2!BQ41</f>
        <v>33.6111</v>
      </c>
      <c r="BR41" s="41">
        <f>+Exogenous1!BR41+Exogenous!BR41+'Model Results'!BR41+Exogenous2!BR41</f>
        <v>33.6111</v>
      </c>
      <c r="BS41" s="41">
        <f>+Exogenous1!BS41+Exogenous!BS41+'Model Results'!BS41+Exogenous2!BS41</f>
        <v>33.6111</v>
      </c>
      <c r="BT41" s="41">
        <f>+Exogenous1!BT41+Exogenous!BT41+'Model Results'!BT41+Exogenous2!BT41</f>
        <v>33.6111</v>
      </c>
      <c r="BU41" s="41">
        <f>+Exogenous1!BU41+Exogenous!BU41+'Model Results'!BU41+Exogenous2!BU41</f>
        <v>33.6111</v>
      </c>
      <c r="BV41" s="41">
        <f>+Exogenous1!BV41+Exogenous!BV41+'Model Results'!BV41+Exogenous2!BV41</f>
        <v>33.6111</v>
      </c>
      <c r="BX41" t="str">
        <f t="shared" si="175"/>
        <v>CSLS</v>
      </c>
      <c r="BY41" s="4" t="e">
        <f t="shared" si="142"/>
        <v>#DIV/0!</v>
      </c>
      <c r="BZ41" s="4" t="e">
        <f t="shared" si="176"/>
        <v>#DIV/0!</v>
      </c>
      <c r="CA41" s="4" t="e">
        <f t="shared" si="177"/>
        <v>#DIV/0!</v>
      </c>
      <c r="CB41" s="4" t="e">
        <f t="shared" si="178"/>
        <v>#DIV/0!</v>
      </c>
      <c r="CC41" s="4" t="e">
        <f t="shared" si="179"/>
        <v>#DIV/0!</v>
      </c>
      <c r="CD41" s="4" t="e">
        <f t="shared" si="180"/>
        <v>#DIV/0!</v>
      </c>
      <c r="CE41" s="4" t="e">
        <f t="shared" si="181"/>
        <v>#DIV/0!</v>
      </c>
      <c r="CF41" s="4" t="e">
        <f t="shared" si="182"/>
        <v>#DIV/0!</v>
      </c>
      <c r="CG41" s="4" t="e">
        <f t="shared" si="183"/>
        <v>#DIV/0!</v>
      </c>
      <c r="CH41" s="4" t="e">
        <f t="shared" si="184"/>
        <v>#DIV/0!</v>
      </c>
      <c r="CI41" s="4" t="e">
        <f t="shared" si="185"/>
        <v>#DIV/0!</v>
      </c>
      <c r="CJ41" s="4" t="e">
        <f t="shared" si="186"/>
        <v>#DIV/0!</v>
      </c>
      <c r="CK41" s="4" t="e">
        <f t="shared" si="187"/>
        <v>#DIV/0!</v>
      </c>
      <c r="CL41" s="4" t="e">
        <f t="shared" si="188"/>
        <v>#DIV/0!</v>
      </c>
      <c r="CM41" s="4" t="e">
        <f t="shared" si="189"/>
        <v>#DIV/0!</v>
      </c>
      <c r="CN41" s="4" t="e">
        <f t="shared" si="190"/>
        <v>#DIV/0!</v>
      </c>
      <c r="CO41" s="4" t="e">
        <f t="shared" si="191"/>
        <v>#DIV/0!</v>
      </c>
      <c r="CP41" s="4" t="e">
        <f t="shared" si="192"/>
        <v>#DIV/0!</v>
      </c>
      <c r="CQ41" s="4" t="e">
        <f t="shared" si="193"/>
        <v>#DIV/0!</v>
      </c>
      <c r="CR41" s="4" t="e">
        <f t="shared" si="194"/>
        <v>#DIV/0!</v>
      </c>
      <c r="CS41" s="4" t="e">
        <f t="shared" si="195"/>
        <v>#DIV/0!</v>
      </c>
      <c r="CT41" s="4" t="e">
        <f t="shared" si="196"/>
        <v>#DIV/0!</v>
      </c>
      <c r="CU41" s="4" t="e">
        <f t="shared" si="197"/>
        <v>#DIV/0!</v>
      </c>
      <c r="CV41" s="4" t="e">
        <f t="shared" si="198"/>
        <v>#DIV/0!</v>
      </c>
      <c r="CW41" s="4" t="e">
        <f t="shared" si="199"/>
        <v>#DIV/0!</v>
      </c>
      <c r="CX41" s="4" t="e">
        <f t="shared" si="200"/>
        <v>#DIV/0!</v>
      </c>
      <c r="CY41" s="4" t="e">
        <f t="shared" si="201"/>
        <v>#DIV/0!</v>
      </c>
      <c r="CZ41" s="4" t="e">
        <f t="shared" si="202"/>
        <v>#DIV/0!</v>
      </c>
      <c r="DA41" s="4" t="e">
        <f t="shared" si="203"/>
        <v>#DIV/0!</v>
      </c>
      <c r="DB41" s="4" t="e">
        <f t="shared" si="204"/>
        <v>#DIV/0!</v>
      </c>
      <c r="DC41" s="4" t="e">
        <f t="shared" si="205"/>
        <v>#DIV/0!</v>
      </c>
      <c r="DD41" s="4" t="e">
        <f t="shared" si="206"/>
        <v>#DIV/0!</v>
      </c>
      <c r="DE41" s="4" t="e">
        <f t="shared" si="207"/>
        <v>#DIV/0!</v>
      </c>
      <c r="DF41" s="4" t="e">
        <f t="shared" si="208"/>
        <v>#DIV/0!</v>
      </c>
      <c r="DG41" s="4" t="e">
        <f t="shared" si="209"/>
        <v>#DIV/0!</v>
      </c>
      <c r="DI41" s="4"/>
      <c r="DJ41" s="20"/>
    </row>
    <row r="42" spans="1:114" x14ac:dyDescent="0.25">
      <c r="A42" t="s">
        <v>14</v>
      </c>
      <c r="B42" t="s">
        <v>36</v>
      </c>
      <c r="C42" s="41">
        <f>+Exogenous1!C42+Exogenous!C42+'Model Results'!C42+Exogenous2!C42</f>
        <v>0</v>
      </c>
      <c r="D42" s="41">
        <f>+Exogenous1!D42+Exogenous!D42+'Model Results'!D42+Exogenous2!D42</f>
        <v>0</v>
      </c>
      <c r="E42" s="41">
        <f>+Exogenous1!E42+Exogenous!E42+'Model Results'!E42+Exogenous2!E42</f>
        <v>0</v>
      </c>
      <c r="F42" s="41">
        <f>+Exogenous1!F42+Exogenous!F42+'Model Results'!F42+Exogenous2!F42</f>
        <v>0</v>
      </c>
      <c r="G42" s="41">
        <f>+Exogenous1!G42+Exogenous!G42+'Model Results'!G42+Exogenous2!G42</f>
        <v>0</v>
      </c>
      <c r="H42" s="41">
        <f>+Exogenous1!H42+Exogenous!H42+'Model Results'!H42+Exogenous2!H42</f>
        <v>0</v>
      </c>
      <c r="I42" s="41">
        <f>+Exogenous1!I42+Exogenous!I42+'Model Results'!I42+Exogenous2!I42</f>
        <v>0</v>
      </c>
      <c r="J42" s="41">
        <f>+Exogenous1!J42+Exogenous!J42+'Model Results'!J42+Exogenous2!J42</f>
        <v>0</v>
      </c>
      <c r="K42" s="41">
        <f>+Exogenous1!K42+Exogenous!K42+'Model Results'!K42+Exogenous2!K42</f>
        <v>0</v>
      </c>
      <c r="L42" s="41">
        <f>+Exogenous1!L42+Exogenous!L42+'Model Results'!L42+Exogenous2!L42</f>
        <v>0</v>
      </c>
      <c r="M42" s="41">
        <f>+Exogenous1!M42+Exogenous!M42+'Model Results'!M42+Exogenous2!M42</f>
        <v>0</v>
      </c>
      <c r="N42" s="41">
        <f>+Exogenous1!N42+Exogenous!N42+'Model Results'!N42+Exogenous2!N42</f>
        <v>0</v>
      </c>
      <c r="O42" s="41">
        <f t="shared" si="138"/>
        <v>0</v>
      </c>
      <c r="P42" s="41">
        <f>+Exogenous1!P42+Exogenous!P42+'Model Results'!P42+Exogenous2!P42</f>
        <v>0</v>
      </c>
      <c r="Q42" s="41">
        <f>+Exogenous1!Q42+Exogenous!Q42+'Model Results'!Q42+Exogenous2!Q42</f>
        <v>0</v>
      </c>
      <c r="R42" s="41">
        <f>+Exogenous1!R42+Exogenous!R42+'Model Results'!R42+Exogenous2!R42</f>
        <v>0</v>
      </c>
      <c r="S42" s="41">
        <f>+Exogenous1!S42+Exogenous!S42+'Model Results'!S42+Exogenous2!S42</f>
        <v>0</v>
      </c>
      <c r="T42" s="41">
        <f>+Exogenous1!T42+Exogenous!T42+'Model Results'!T42+Exogenous2!T42</f>
        <v>0</v>
      </c>
      <c r="U42" s="41">
        <f>+Exogenous1!U42+Exogenous!U42+'Model Results'!U42+Exogenous2!U42</f>
        <v>0</v>
      </c>
      <c r="V42" s="41">
        <f>+Exogenous1!V42+Exogenous!V42+'Model Results'!V42+Exogenous2!V42</f>
        <v>0</v>
      </c>
      <c r="W42" s="41">
        <f>+Exogenous1!W42+Exogenous!W42+'Model Results'!W42+Exogenous2!W42</f>
        <v>0</v>
      </c>
      <c r="X42" s="41">
        <f>+Exogenous1!X42+Exogenous!X42+'Model Results'!X42+Exogenous2!X42</f>
        <v>0</v>
      </c>
      <c r="Y42" s="41">
        <f>+Exogenous1!Y42+Exogenous!Y42+'Model Results'!Y42+Exogenous2!Y42</f>
        <v>0</v>
      </c>
      <c r="Z42" s="41">
        <f>+Exogenous1!Z42+Exogenous!Z42+'Model Results'!Z42+Exogenous2!Z42</f>
        <v>0</v>
      </c>
      <c r="AA42" s="41">
        <f>+Exogenous1!AA42+Exogenous!AA42+'Model Results'!AA42+Exogenous2!AA42</f>
        <v>0</v>
      </c>
      <c r="AB42" s="41">
        <f t="shared" si="139"/>
        <v>0</v>
      </c>
      <c r="AC42" s="41">
        <f>+Exogenous1!AC42+Exogenous!AC42+'Model Results'!AC42+Exogenous2!AC42</f>
        <v>0</v>
      </c>
      <c r="AD42" s="41">
        <f>+Exogenous1!AD42+Exogenous!AD42+'Model Results'!AD42+Exogenous2!AD42</f>
        <v>0</v>
      </c>
      <c r="AE42" s="41">
        <f>+Exogenous1!AE42+Exogenous!AE42+'Model Results'!AE42+Exogenous2!AE42</f>
        <v>0</v>
      </c>
      <c r="AF42" s="41">
        <f>+Exogenous1!AF42+Exogenous!AF42+'Model Results'!AF42+Exogenous2!AF42</f>
        <v>0</v>
      </c>
      <c r="AG42" s="41">
        <f>+Exogenous1!AG42+Exogenous!AG42+'Model Results'!AG42+Exogenous2!AG42</f>
        <v>0</v>
      </c>
      <c r="AH42" s="41">
        <f>+Exogenous1!AH42+Exogenous!AH42+'Model Results'!AH42+Exogenous2!AH42</f>
        <v>0</v>
      </c>
      <c r="AI42" s="41">
        <f>+Exogenous1!AI42+Exogenous!AI42+'Model Results'!AI42+Exogenous2!AI42</f>
        <v>0</v>
      </c>
      <c r="AJ42" s="41">
        <f>+Exogenous1!AJ42+Exogenous!AJ42+'Model Results'!AJ42+Exogenous2!AJ42</f>
        <v>0</v>
      </c>
      <c r="AK42" s="41">
        <f>+Exogenous1!AK42+Exogenous!AK42+'Model Results'!AK42+Exogenous2!AK42</f>
        <v>0</v>
      </c>
      <c r="AL42" s="4"/>
      <c r="AM42" t="s">
        <v>36</v>
      </c>
      <c r="AN42" s="41">
        <f>+Exogenous1!AN42+Exogenous!AN42+'Model Results'!AN42+Exogenous2!AN42</f>
        <v>40.429099999999998</v>
      </c>
      <c r="AO42" s="41">
        <f>+Exogenous1!AO42+Exogenous!AO42+'Model Results'!AO42+Exogenous2!AO42</f>
        <v>35.251599999999996</v>
      </c>
      <c r="AP42" s="41">
        <f>+Exogenous1!AP42+Exogenous!AP42+'Model Results'!AP42+Exogenous2!AP42</f>
        <v>38.183799999999998</v>
      </c>
      <c r="AQ42" s="41">
        <f>+Exogenous1!AQ42+Exogenous!AQ42+'Model Results'!AQ42+Exogenous2!AQ42</f>
        <v>39.193699999999993</v>
      </c>
      <c r="AR42" s="41">
        <f>+Exogenous1!AR42+Exogenous!AR42+'Model Results'!AR42+Exogenous2!AR42</f>
        <v>36.677700000000002</v>
      </c>
      <c r="AS42" s="41">
        <f>+Exogenous1!AS42+Exogenous!AS42+'Model Results'!AS42+Exogenous2!AS42</f>
        <v>36.252257142857133</v>
      </c>
      <c r="AT42" s="41">
        <f>+Exogenous1!AT42+Exogenous!AT42+'Model Results'!AT42+Exogenous2!AT42</f>
        <v>38.408157142857149</v>
      </c>
      <c r="AU42" s="41">
        <f>+Exogenous1!AU42+Exogenous!AU42+'Model Results'!AU42+Exogenous2!AU42</f>
        <v>39.689757142857147</v>
      </c>
      <c r="AV42" s="41">
        <f>+Exogenous1!AV42+Exogenous!AV42+'Model Results'!AV42+Exogenous2!AV42</f>
        <v>39.689757142857147</v>
      </c>
      <c r="AW42" s="41">
        <f>+Exogenous1!AW42+Exogenous!AW42+'Model Results'!AW42+Exogenous2!AW42</f>
        <v>39.689757142857147</v>
      </c>
      <c r="AX42" s="41">
        <f>+Exogenous1!AX42+Exogenous!AX42+'Model Results'!AX42+Exogenous2!AX42</f>
        <v>45.055085714285717</v>
      </c>
      <c r="AY42" s="41">
        <f>+Exogenous1!AY42+Exogenous!AY42+'Model Results'!AY42+Exogenous2!AY42</f>
        <v>50.27337142857143</v>
      </c>
      <c r="AZ42" s="41">
        <f t="shared" si="140"/>
        <v>478.79404285714293</v>
      </c>
      <c r="BA42" s="41">
        <f>+Exogenous1!BA42+Exogenous!BA42+'Model Results'!BA42+Exogenous2!BA42</f>
        <v>40.405499999999996</v>
      </c>
      <c r="BB42" s="41">
        <f>+Exogenous1!BB42+Exogenous!BB42+'Model Results'!BB42+Exogenous2!BB42</f>
        <v>35.135599999999997</v>
      </c>
      <c r="BC42" s="41">
        <f>+Exogenous1!BC42+Exogenous!BC42+'Model Results'!BC42+Exogenous2!BC42</f>
        <v>38.264199999999995</v>
      </c>
      <c r="BD42" s="41">
        <f>+Exogenous1!BD42+Exogenous!BD42+'Model Results'!BD42+Exogenous2!BD42</f>
        <v>39.154999999999994</v>
      </c>
      <c r="BE42" s="41">
        <f>+Exogenous1!BE42+Exogenous!BE42+'Model Results'!BE42+Exogenous2!BE42</f>
        <v>36.742357142857145</v>
      </c>
      <c r="BF42" s="41">
        <f>+Exogenous1!BF42+Exogenous!BF42+'Model Results'!BF42+Exogenous2!BF42</f>
        <v>36.252257142857133</v>
      </c>
      <c r="BG42" s="41">
        <f>+Exogenous1!BG42+Exogenous!BG42+'Model Results'!BG42+Exogenous2!BG42</f>
        <v>38.408157142857149</v>
      </c>
      <c r="BH42" s="41">
        <f>+Exogenous1!BH42+Exogenous!BH42+'Model Results'!BH42+Exogenous2!BH42</f>
        <v>39.689757142857147</v>
      </c>
      <c r="BI42" s="41">
        <f>+Exogenous1!BI42+Exogenous!BI42+'Model Results'!BI42+Exogenous2!BI42</f>
        <v>39.689757142857147</v>
      </c>
      <c r="BJ42" s="41">
        <f>+Exogenous1!BJ42+Exogenous!BJ42+'Model Results'!BJ42+Exogenous2!BJ42</f>
        <v>45.055085714285717</v>
      </c>
      <c r="BK42" s="41">
        <f>+Exogenous1!BK42+Exogenous!BK42+'Model Results'!BK42+Exogenous2!BK42</f>
        <v>50.27337142857143</v>
      </c>
      <c r="BL42" s="41">
        <f>+Exogenous1!BL42+Exogenous!BL42+'Model Results'!BL42+Exogenous2!BL42</f>
        <v>60.849942857142857</v>
      </c>
      <c r="BM42" s="41">
        <f t="shared" si="141"/>
        <v>499.92098571428573</v>
      </c>
      <c r="BN42" s="41">
        <f>+Exogenous1!BN42+Exogenous!BN42+'Model Results'!BN42+Exogenous2!BN42</f>
        <v>499.92098571428579</v>
      </c>
      <c r="BO42" s="41">
        <f>+Exogenous1!BO42+Exogenous!BO42+'Model Results'!BO42+Exogenous2!BO42</f>
        <v>499.92098571428579</v>
      </c>
      <c r="BP42" s="41">
        <f>+Exogenous1!BP42+Exogenous!BP42+'Model Results'!BP42+Exogenous2!BP42</f>
        <v>499.92098571428579</v>
      </c>
      <c r="BQ42" s="41">
        <f>+Exogenous1!BQ42+Exogenous!BQ42+'Model Results'!BQ42+Exogenous2!BQ42</f>
        <v>499.92098571428579</v>
      </c>
      <c r="BR42" s="41">
        <f>+Exogenous1!BR42+Exogenous!BR42+'Model Results'!BR42+Exogenous2!BR42</f>
        <v>499.92098571428579</v>
      </c>
      <c r="BS42" s="41">
        <f>+Exogenous1!BS42+Exogenous!BS42+'Model Results'!BS42+Exogenous2!BS42</f>
        <v>499.92098571428579</v>
      </c>
      <c r="BT42" s="41">
        <f>+Exogenous1!BT42+Exogenous!BT42+'Model Results'!BT42+Exogenous2!BT42</f>
        <v>499.92098571428579</v>
      </c>
      <c r="BU42" s="41">
        <f>+Exogenous1!BU42+Exogenous!BU42+'Model Results'!BU42+Exogenous2!BU42</f>
        <v>499.92098571428579</v>
      </c>
      <c r="BV42" s="41">
        <f>+Exogenous1!BV42+Exogenous!BV42+'Model Results'!BV42+Exogenous2!BV42</f>
        <v>499.92098571428579</v>
      </c>
      <c r="BX42" t="str">
        <f t="shared" si="175"/>
        <v>CTSLS</v>
      </c>
      <c r="BY42" s="4" t="e">
        <f t="shared" si="142"/>
        <v>#DIV/0!</v>
      </c>
      <c r="BZ42" s="4" t="e">
        <f t="shared" si="176"/>
        <v>#DIV/0!</v>
      </c>
      <c r="CA42" s="4" t="e">
        <f t="shared" si="177"/>
        <v>#DIV/0!</v>
      </c>
      <c r="CB42" s="4" t="e">
        <f t="shared" si="178"/>
        <v>#DIV/0!</v>
      </c>
      <c r="CC42" s="4" t="e">
        <f t="shared" si="179"/>
        <v>#DIV/0!</v>
      </c>
      <c r="CD42" s="4" t="e">
        <f t="shared" si="180"/>
        <v>#DIV/0!</v>
      </c>
      <c r="CE42" s="4" t="e">
        <f t="shared" si="181"/>
        <v>#DIV/0!</v>
      </c>
      <c r="CF42" s="4" t="e">
        <f t="shared" si="182"/>
        <v>#DIV/0!</v>
      </c>
      <c r="CG42" s="4" t="e">
        <f t="shared" si="183"/>
        <v>#DIV/0!</v>
      </c>
      <c r="CH42" s="4" t="e">
        <f t="shared" si="184"/>
        <v>#DIV/0!</v>
      </c>
      <c r="CI42" s="4" t="e">
        <f t="shared" si="185"/>
        <v>#DIV/0!</v>
      </c>
      <c r="CJ42" s="4" t="e">
        <f t="shared" si="186"/>
        <v>#DIV/0!</v>
      </c>
      <c r="CK42" s="4" t="e">
        <f t="shared" si="187"/>
        <v>#DIV/0!</v>
      </c>
      <c r="CL42" s="4" t="e">
        <f t="shared" si="188"/>
        <v>#DIV/0!</v>
      </c>
      <c r="CM42" s="4" t="e">
        <f t="shared" si="189"/>
        <v>#DIV/0!</v>
      </c>
      <c r="CN42" s="4" t="e">
        <f t="shared" si="190"/>
        <v>#DIV/0!</v>
      </c>
      <c r="CO42" s="4" t="e">
        <f t="shared" si="191"/>
        <v>#DIV/0!</v>
      </c>
      <c r="CP42" s="4" t="e">
        <f t="shared" si="192"/>
        <v>#DIV/0!</v>
      </c>
      <c r="CQ42" s="4" t="e">
        <f t="shared" si="193"/>
        <v>#DIV/0!</v>
      </c>
      <c r="CR42" s="4" t="e">
        <f t="shared" si="194"/>
        <v>#DIV/0!</v>
      </c>
      <c r="CS42" s="4" t="e">
        <f t="shared" si="195"/>
        <v>#DIV/0!</v>
      </c>
      <c r="CT42" s="4" t="e">
        <f t="shared" si="196"/>
        <v>#DIV/0!</v>
      </c>
      <c r="CU42" s="4" t="e">
        <f t="shared" si="197"/>
        <v>#DIV/0!</v>
      </c>
      <c r="CV42" s="4" t="e">
        <f t="shared" si="198"/>
        <v>#DIV/0!</v>
      </c>
      <c r="CW42" s="4" t="e">
        <f t="shared" si="199"/>
        <v>#DIV/0!</v>
      </c>
      <c r="CX42" s="4" t="e">
        <f t="shared" si="200"/>
        <v>#DIV/0!</v>
      </c>
      <c r="CY42" s="4" t="e">
        <f t="shared" si="201"/>
        <v>#DIV/0!</v>
      </c>
      <c r="CZ42" s="4" t="e">
        <f t="shared" si="202"/>
        <v>#DIV/0!</v>
      </c>
      <c r="DA42" s="4" t="e">
        <f t="shared" si="203"/>
        <v>#DIV/0!</v>
      </c>
      <c r="DB42" s="4" t="e">
        <f t="shared" si="204"/>
        <v>#DIV/0!</v>
      </c>
      <c r="DC42" s="4" t="e">
        <f t="shared" si="205"/>
        <v>#DIV/0!</v>
      </c>
      <c r="DD42" s="4" t="e">
        <f t="shared" si="206"/>
        <v>#DIV/0!</v>
      </c>
      <c r="DE42" s="4" t="e">
        <f t="shared" si="207"/>
        <v>#DIV/0!</v>
      </c>
      <c r="DF42" s="4" t="e">
        <f t="shared" si="208"/>
        <v>#DIV/0!</v>
      </c>
      <c r="DG42" s="4" t="e">
        <f t="shared" si="209"/>
        <v>#DIV/0!</v>
      </c>
      <c r="DI42" s="4"/>
      <c r="DJ42" s="20"/>
    </row>
    <row r="43" spans="1:114" x14ac:dyDescent="0.25">
      <c r="A43" t="s">
        <v>14</v>
      </c>
      <c r="B43" t="s">
        <v>37</v>
      </c>
      <c r="C43" s="41">
        <f>+Exogenous1!C43+Exogenous!C43+'Model Results'!C43+Exogenous2!C43</f>
        <v>0</v>
      </c>
      <c r="D43" s="41">
        <f>+Exogenous1!D43+Exogenous!D43+'Model Results'!D43+Exogenous2!D43</f>
        <v>0</v>
      </c>
      <c r="E43" s="41">
        <f>+Exogenous1!E43+Exogenous!E43+'Model Results'!E43+Exogenous2!E43</f>
        <v>0</v>
      </c>
      <c r="F43" s="41">
        <f>+Exogenous1!F43+Exogenous!F43+'Model Results'!F43+Exogenous2!F43</f>
        <v>0</v>
      </c>
      <c r="G43" s="41">
        <f>+Exogenous1!G43+Exogenous!G43+'Model Results'!G43+Exogenous2!G43</f>
        <v>0</v>
      </c>
      <c r="H43" s="41">
        <f>+Exogenous1!H43+Exogenous!H43+'Model Results'!H43+Exogenous2!H43</f>
        <v>0</v>
      </c>
      <c r="I43" s="41">
        <f>+Exogenous1!I43+Exogenous!I43+'Model Results'!I43+Exogenous2!I43</f>
        <v>0</v>
      </c>
      <c r="J43" s="41">
        <f>+Exogenous1!J43+Exogenous!J43+'Model Results'!J43+Exogenous2!J43</f>
        <v>0</v>
      </c>
      <c r="K43" s="41">
        <f>+Exogenous1!K43+Exogenous!K43+'Model Results'!K43+Exogenous2!K43</f>
        <v>0</v>
      </c>
      <c r="L43" s="41">
        <f>+Exogenous1!L43+Exogenous!L43+'Model Results'!L43+Exogenous2!L43</f>
        <v>0</v>
      </c>
      <c r="M43" s="41">
        <f>+Exogenous1!M43+Exogenous!M43+'Model Results'!M43+Exogenous2!M43</f>
        <v>0</v>
      </c>
      <c r="N43" s="41">
        <f>+Exogenous1!N43+Exogenous!N43+'Model Results'!N43+Exogenous2!N43</f>
        <v>0</v>
      </c>
      <c r="O43" s="41">
        <f t="shared" si="138"/>
        <v>0</v>
      </c>
      <c r="P43" s="41">
        <f>+Exogenous1!P43+Exogenous!P43+'Model Results'!P43+Exogenous2!P43</f>
        <v>0</v>
      </c>
      <c r="Q43" s="41">
        <f>+Exogenous1!Q43+Exogenous!Q43+'Model Results'!Q43+Exogenous2!Q43</f>
        <v>0</v>
      </c>
      <c r="R43" s="41">
        <f>+Exogenous1!R43+Exogenous!R43+'Model Results'!R43+Exogenous2!R43</f>
        <v>0</v>
      </c>
      <c r="S43" s="41">
        <f>+Exogenous1!S43+Exogenous!S43+'Model Results'!S43+Exogenous2!S43</f>
        <v>0</v>
      </c>
      <c r="T43" s="41">
        <f>+Exogenous1!T43+Exogenous!T43+'Model Results'!T43+Exogenous2!T43</f>
        <v>0</v>
      </c>
      <c r="U43" s="41">
        <f>+Exogenous1!U43+Exogenous!U43+'Model Results'!U43+Exogenous2!U43</f>
        <v>0</v>
      </c>
      <c r="V43" s="41">
        <f>+Exogenous1!V43+Exogenous!V43+'Model Results'!V43+Exogenous2!V43</f>
        <v>0</v>
      </c>
      <c r="W43" s="41">
        <f>+Exogenous1!W43+Exogenous!W43+'Model Results'!W43+Exogenous2!W43</f>
        <v>0</v>
      </c>
      <c r="X43" s="41">
        <f>+Exogenous1!X43+Exogenous!X43+'Model Results'!X43+Exogenous2!X43</f>
        <v>0</v>
      </c>
      <c r="Y43" s="41">
        <f>+Exogenous1!Y43+Exogenous!Y43+'Model Results'!Y43+Exogenous2!Y43</f>
        <v>0</v>
      </c>
      <c r="Z43" s="41">
        <f>+Exogenous1!Z43+Exogenous!Z43+'Model Results'!Z43+Exogenous2!Z43</f>
        <v>0</v>
      </c>
      <c r="AA43" s="41">
        <f>+Exogenous1!AA43+Exogenous!AA43+'Model Results'!AA43+Exogenous2!AA43</f>
        <v>0</v>
      </c>
      <c r="AB43" s="41">
        <f t="shared" si="139"/>
        <v>0</v>
      </c>
      <c r="AC43" s="41">
        <f>+Exogenous1!AC43+Exogenous!AC43+'Model Results'!AC43+Exogenous2!AC43</f>
        <v>0</v>
      </c>
      <c r="AD43" s="41">
        <f>+Exogenous1!AD43+Exogenous!AD43+'Model Results'!AD43+Exogenous2!AD43</f>
        <v>0</v>
      </c>
      <c r="AE43" s="41">
        <f>+Exogenous1!AE43+Exogenous!AE43+'Model Results'!AE43+Exogenous2!AE43</f>
        <v>0</v>
      </c>
      <c r="AF43" s="41">
        <f>+Exogenous1!AF43+Exogenous!AF43+'Model Results'!AF43+Exogenous2!AF43</f>
        <v>0</v>
      </c>
      <c r="AG43" s="41">
        <f>+Exogenous1!AG43+Exogenous!AG43+'Model Results'!AG43+Exogenous2!AG43</f>
        <v>0</v>
      </c>
      <c r="AH43" s="41">
        <f>+Exogenous1!AH43+Exogenous!AH43+'Model Results'!AH43+Exogenous2!AH43</f>
        <v>0</v>
      </c>
      <c r="AI43" s="41">
        <f>+Exogenous1!AI43+Exogenous!AI43+'Model Results'!AI43+Exogenous2!AI43</f>
        <v>0</v>
      </c>
      <c r="AJ43" s="41">
        <f>+Exogenous1!AJ43+Exogenous!AJ43+'Model Results'!AJ43+Exogenous2!AJ43</f>
        <v>0</v>
      </c>
      <c r="AK43" s="41">
        <f>+Exogenous1!AK43+Exogenous!AK43+'Model Results'!AK43+Exogenous2!AK43</f>
        <v>0</v>
      </c>
      <c r="AL43" s="4"/>
      <c r="AM43" t="s">
        <v>37</v>
      </c>
      <c r="AN43" s="41">
        <f>+Exogenous1!AN43+Exogenous!AN43+'Model Results'!AN43+Exogenous2!AN43</f>
        <v>0</v>
      </c>
      <c r="AO43" s="41">
        <f>+Exogenous1!AO43+Exogenous!AO43+'Model Results'!AO43+Exogenous2!AO43</f>
        <v>0</v>
      </c>
      <c r="AP43" s="41">
        <f>+Exogenous1!AP43+Exogenous!AP43+'Model Results'!AP43+Exogenous2!AP43</f>
        <v>0</v>
      </c>
      <c r="AQ43" s="41">
        <f>+Exogenous1!AQ43+Exogenous!AQ43+'Model Results'!AQ43+Exogenous2!AQ43</f>
        <v>0</v>
      </c>
      <c r="AR43" s="41">
        <f>+Exogenous1!AR43+Exogenous!AR43+'Model Results'!AR43+Exogenous2!AR43</f>
        <v>0</v>
      </c>
      <c r="AS43" s="41">
        <f>+Exogenous1!AS43+Exogenous!AS43+'Model Results'!AS43+Exogenous2!AS43</f>
        <v>0</v>
      </c>
      <c r="AT43" s="41">
        <f>+Exogenous1!AT43+Exogenous!AT43+'Model Results'!AT43+Exogenous2!AT43</f>
        <v>0</v>
      </c>
      <c r="AU43" s="41">
        <f>+Exogenous1!AU43+Exogenous!AU43+'Model Results'!AU43+Exogenous2!AU43</f>
        <v>0</v>
      </c>
      <c r="AV43" s="41">
        <f>+Exogenous1!AV43+Exogenous!AV43+'Model Results'!AV43+Exogenous2!AV43</f>
        <v>0</v>
      </c>
      <c r="AW43" s="41">
        <f>+Exogenous1!AW43+Exogenous!AW43+'Model Results'!AW43+Exogenous2!AW43</f>
        <v>0</v>
      </c>
      <c r="AX43" s="41">
        <f>+Exogenous1!AX43+Exogenous!AX43+'Model Results'!AX43+Exogenous2!AX43</f>
        <v>0</v>
      </c>
      <c r="AY43" s="41">
        <f>+Exogenous1!AY43+Exogenous!AY43+'Model Results'!AY43+Exogenous2!AY43</f>
        <v>0</v>
      </c>
      <c r="AZ43" s="41">
        <f t="shared" si="140"/>
        <v>0</v>
      </c>
      <c r="BA43" s="41">
        <f>+Exogenous1!BA43+Exogenous!BA43+'Model Results'!BA43+Exogenous2!BA43</f>
        <v>0</v>
      </c>
      <c r="BB43" s="41">
        <f>+Exogenous1!BB43+Exogenous!BB43+'Model Results'!BB43+Exogenous2!BB43</f>
        <v>0</v>
      </c>
      <c r="BC43" s="41">
        <f>+Exogenous1!BC43+Exogenous!BC43+'Model Results'!BC43+Exogenous2!BC43</f>
        <v>0</v>
      </c>
      <c r="BD43" s="41">
        <f>+Exogenous1!BD43+Exogenous!BD43+'Model Results'!BD43+Exogenous2!BD43</f>
        <v>0</v>
      </c>
      <c r="BE43" s="41">
        <f>+Exogenous1!BE43+Exogenous!BE43+'Model Results'!BE43+Exogenous2!BE43</f>
        <v>0</v>
      </c>
      <c r="BF43" s="41">
        <f>+Exogenous1!BF43+Exogenous!BF43+'Model Results'!BF43+Exogenous2!BF43</f>
        <v>0</v>
      </c>
      <c r="BG43" s="41">
        <f>+Exogenous1!BG43+Exogenous!BG43+'Model Results'!BG43+Exogenous2!BG43</f>
        <v>0</v>
      </c>
      <c r="BH43" s="41">
        <f>+Exogenous1!BH43+Exogenous!BH43+'Model Results'!BH43+Exogenous2!BH43</f>
        <v>0</v>
      </c>
      <c r="BI43" s="41">
        <f>+Exogenous1!BI43+Exogenous!BI43+'Model Results'!BI43+Exogenous2!BI43</f>
        <v>0</v>
      </c>
      <c r="BJ43" s="41">
        <f>+Exogenous1!BJ43+Exogenous!BJ43+'Model Results'!BJ43+Exogenous2!BJ43</f>
        <v>0</v>
      </c>
      <c r="BK43" s="41">
        <f>+Exogenous1!BK43+Exogenous!BK43+'Model Results'!BK43+Exogenous2!BK43</f>
        <v>0</v>
      </c>
      <c r="BL43" s="41">
        <f>+Exogenous1!BL43+Exogenous!BL43+'Model Results'!BL43+Exogenous2!BL43</f>
        <v>0</v>
      </c>
      <c r="BM43" s="41">
        <f t="shared" si="141"/>
        <v>0</v>
      </c>
      <c r="BN43" s="41">
        <f>+Exogenous1!BN43+Exogenous!BN43+'Model Results'!BN43+Exogenous2!BN43</f>
        <v>0</v>
      </c>
      <c r="BO43" s="41">
        <f>+Exogenous1!BO43+Exogenous!BO43+'Model Results'!BO43+Exogenous2!BO43</f>
        <v>0</v>
      </c>
      <c r="BP43" s="41">
        <f>+Exogenous1!BP43+Exogenous!BP43+'Model Results'!BP43+Exogenous2!BP43</f>
        <v>0</v>
      </c>
      <c r="BQ43" s="41">
        <f>+Exogenous1!BQ43+Exogenous!BQ43+'Model Results'!BQ43+Exogenous2!BQ43</f>
        <v>0</v>
      </c>
      <c r="BR43" s="41">
        <f>+Exogenous1!BR43+Exogenous!BR43+'Model Results'!BR43+Exogenous2!BR43</f>
        <v>0</v>
      </c>
      <c r="BS43" s="41">
        <f>+Exogenous1!BS43+Exogenous!BS43+'Model Results'!BS43+Exogenous2!BS43</f>
        <v>0</v>
      </c>
      <c r="BT43" s="41">
        <f>+Exogenous1!BT43+Exogenous!BT43+'Model Results'!BT43+Exogenous2!BT43</f>
        <v>0</v>
      </c>
      <c r="BU43" s="41">
        <f>+Exogenous1!BU43+Exogenous!BU43+'Model Results'!BU43+Exogenous2!BU43</f>
        <v>0</v>
      </c>
      <c r="BV43" s="41">
        <f>+Exogenous1!BV43+Exogenous!BV43+'Model Results'!BV43+Exogenous2!BV43</f>
        <v>0</v>
      </c>
      <c r="BX43" t="str">
        <f t="shared" si="175"/>
        <v>NGVS</v>
      </c>
      <c r="BY43" s="4" t="e">
        <f t="shared" si="142"/>
        <v>#DIV/0!</v>
      </c>
      <c r="BZ43" s="4" t="e">
        <f t="shared" si="176"/>
        <v>#DIV/0!</v>
      </c>
      <c r="CA43" s="4" t="e">
        <f t="shared" si="177"/>
        <v>#DIV/0!</v>
      </c>
      <c r="CB43" s="4" t="e">
        <f t="shared" si="178"/>
        <v>#DIV/0!</v>
      </c>
      <c r="CC43" s="4" t="e">
        <f t="shared" si="179"/>
        <v>#DIV/0!</v>
      </c>
      <c r="CD43" s="4" t="e">
        <f t="shared" si="180"/>
        <v>#DIV/0!</v>
      </c>
      <c r="CE43" s="4" t="e">
        <f t="shared" si="181"/>
        <v>#DIV/0!</v>
      </c>
      <c r="CF43" s="4" t="e">
        <f t="shared" si="182"/>
        <v>#DIV/0!</v>
      </c>
      <c r="CG43" s="4" t="e">
        <f t="shared" si="183"/>
        <v>#DIV/0!</v>
      </c>
      <c r="CH43" s="4" t="e">
        <f t="shared" si="184"/>
        <v>#DIV/0!</v>
      </c>
      <c r="CI43" s="4" t="e">
        <f t="shared" si="185"/>
        <v>#DIV/0!</v>
      </c>
      <c r="CJ43" s="4" t="e">
        <f t="shared" si="186"/>
        <v>#DIV/0!</v>
      </c>
      <c r="CK43" s="4" t="e">
        <f t="shared" si="187"/>
        <v>#DIV/0!</v>
      </c>
      <c r="CL43" s="4" t="e">
        <f t="shared" si="188"/>
        <v>#DIV/0!</v>
      </c>
      <c r="CM43" s="4" t="e">
        <f t="shared" si="189"/>
        <v>#DIV/0!</v>
      </c>
      <c r="CN43" s="4" t="e">
        <f t="shared" si="190"/>
        <v>#DIV/0!</v>
      </c>
      <c r="CO43" s="4" t="e">
        <f t="shared" si="191"/>
        <v>#DIV/0!</v>
      </c>
      <c r="CP43" s="4" t="e">
        <f t="shared" si="192"/>
        <v>#DIV/0!</v>
      </c>
      <c r="CQ43" s="4" t="e">
        <f t="shared" si="193"/>
        <v>#DIV/0!</v>
      </c>
      <c r="CR43" s="4" t="e">
        <f t="shared" si="194"/>
        <v>#DIV/0!</v>
      </c>
      <c r="CS43" s="4" t="e">
        <f t="shared" si="195"/>
        <v>#DIV/0!</v>
      </c>
      <c r="CT43" s="4" t="e">
        <f t="shared" si="196"/>
        <v>#DIV/0!</v>
      </c>
      <c r="CU43" s="4" t="e">
        <f t="shared" si="197"/>
        <v>#DIV/0!</v>
      </c>
      <c r="CV43" s="4" t="e">
        <f t="shared" si="198"/>
        <v>#DIV/0!</v>
      </c>
      <c r="CW43" s="4" t="e">
        <f t="shared" si="199"/>
        <v>#DIV/0!</v>
      </c>
      <c r="CX43" s="4" t="e">
        <f t="shared" si="200"/>
        <v>#DIV/0!</v>
      </c>
      <c r="CY43" s="4" t="e">
        <f t="shared" si="201"/>
        <v>#DIV/0!</v>
      </c>
      <c r="CZ43" s="4" t="e">
        <f t="shared" si="202"/>
        <v>#DIV/0!</v>
      </c>
      <c r="DA43" s="4" t="e">
        <f t="shared" si="203"/>
        <v>#DIV/0!</v>
      </c>
      <c r="DB43" s="4" t="e">
        <f t="shared" si="204"/>
        <v>#DIV/0!</v>
      </c>
      <c r="DC43" s="4" t="e">
        <f t="shared" si="205"/>
        <v>#DIV/0!</v>
      </c>
      <c r="DD43" s="4" t="e">
        <f t="shared" si="206"/>
        <v>#DIV/0!</v>
      </c>
      <c r="DE43" s="4" t="e">
        <f t="shared" si="207"/>
        <v>#DIV/0!</v>
      </c>
      <c r="DF43" s="4" t="e">
        <f t="shared" si="208"/>
        <v>#DIV/0!</v>
      </c>
      <c r="DG43" s="4" t="e">
        <f t="shared" si="209"/>
        <v>#DIV/0!</v>
      </c>
      <c r="DI43" s="4"/>
      <c r="DJ43" s="140"/>
    </row>
    <row r="44" spans="1:114" x14ac:dyDescent="0.25">
      <c r="A44" t="s">
        <v>14</v>
      </c>
      <c r="B44" t="s">
        <v>38</v>
      </c>
      <c r="C44" s="41">
        <f>+Exogenous1!C44+Exogenous!C44+'Model Results'!C44+Exogenous2!C44</f>
        <v>0</v>
      </c>
      <c r="D44" s="41">
        <f>+Exogenous1!D44+Exogenous!D44+'Model Results'!D44+Exogenous2!D44</f>
        <v>0</v>
      </c>
      <c r="E44" s="41">
        <f>+Exogenous1!E44+Exogenous!E44+'Model Results'!E44+Exogenous2!E44</f>
        <v>0</v>
      </c>
      <c r="F44" s="41">
        <f>+Exogenous1!F44+Exogenous!F44+'Model Results'!F44+Exogenous2!F44</f>
        <v>0</v>
      </c>
      <c r="G44" s="41">
        <f>+Exogenous1!G44+Exogenous!G44+'Model Results'!G44+Exogenous2!G44</f>
        <v>0</v>
      </c>
      <c r="H44" s="41">
        <f>+Exogenous1!H44+Exogenous!H44+'Model Results'!H44+Exogenous2!H44</f>
        <v>0</v>
      </c>
      <c r="I44" s="41">
        <f>+Exogenous1!I44+Exogenous!I44+'Model Results'!I44+Exogenous2!I44</f>
        <v>0</v>
      </c>
      <c r="J44" s="41">
        <f>+Exogenous1!J44+Exogenous!J44+'Model Results'!J44+Exogenous2!J44</f>
        <v>0</v>
      </c>
      <c r="K44" s="41">
        <f>+Exogenous1!K44+Exogenous!K44+'Model Results'!K44+Exogenous2!K44</f>
        <v>0</v>
      </c>
      <c r="L44" s="41">
        <f>+Exogenous1!L44+Exogenous!L44+'Model Results'!L44+Exogenous2!L44</f>
        <v>0</v>
      </c>
      <c r="M44" s="41">
        <f>+Exogenous1!M44+Exogenous!M44+'Model Results'!M44+Exogenous2!M44</f>
        <v>0</v>
      </c>
      <c r="N44" s="41">
        <f>+Exogenous1!N44+Exogenous!N44+'Model Results'!N44+Exogenous2!N44</f>
        <v>0</v>
      </c>
      <c r="O44" s="41">
        <f t="shared" si="138"/>
        <v>0</v>
      </c>
      <c r="P44" s="41">
        <f>+Exogenous1!P44+Exogenous!P44+'Model Results'!P44+Exogenous2!P44</f>
        <v>0</v>
      </c>
      <c r="Q44" s="41">
        <f>+Exogenous1!Q44+Exogenous!Q44+'Model Results'!Q44+Exogenous2!Q44</f>
        <v>0</v>
      </c>
      <c r="R44" s="41">
        <f>+Exogenous1!R44+Exogenous!R44+'Model Results'!R44+Exogenous2!R44</f>
        <v>0</v>
      </c>
      <c r="S44" s="41">
        <f>+Exogenous1!S44+Exogenous!S44+'Model Results'!S44+Exogenous2!S44</f>
        <v>0</v>
      </c>
      <c r="T44" s="41">
        <f>+Exogenous1!T44+Exogenous!T44+'Model Results'!T44+Exogenous2!T44</f>
        <v>0</v>
      </c>
      <c r="U44" s="41">
        <f>+Exogenous1!U44+Exogenous!U44+'Model Results'!U44+Exogenous2!U44</f>
        <v>0</v>
      </c>
      <c r="V44" s="41">
        <f>+Exogenous1!V44+Exogenous!V44+'Model Results'!V44+Exogenous2!V44</f>
        <v>0</v>
      </c>
      <c r="W44" s="41">
        <f>+Exogenous1!W44+Exogenous!W44+'Model Results'!W44+Exogenous2!W44</f>
        <v>0</v>
      </c>
      <c r="X44" s="41">
        <f>+Exogenous1!X44+Exogenous!X44+'Model Results'!X44+Exogenous2!X44</f>
        <v>0</v>
      </c>
      <c r="Y44" s="41">
        <f>+Exogenous1!Y44+Exogenous!Y44+'Model Results'!Y44+Exogenous2!Y44</f>
        <v>0</v>
      </c>
      <c r="Z44" s="41">
        <f>+Exogenous1!Z44+Exogenous!Z44+'Model Results'!Z44+Exogenous2!Z44</f>
        <v>0</v>
      </c>
      <c r="AA44" s="41">
        <f>+Exogenous1!AA44+Exogenous!AA44+'Model Results'!AA44+Exogenous2!AA44</f>
        <v>0</v>
      </c>
      <c r="AB44" s="41">
        <f t="shared" si="139"/>
        <v>0</v>
      </c>
      <c r="AC44" s="41">
        <f>+Exogenous1!AC44+Exogenous!AC44+'Model Results'!AC44+Exogenous2!AC44</f>
        <v>0</v>
      </c>
      <c r="AD44" s="41">
        <f>+Exogenous1!AD44+Exogenous!AD44+'Model Results'!AD44+Exogenous2!AD44</f>
        <v>0</v>
      </c>
      <c r="AE44" s="41">
        <f>+Exogenous1!AE44+Exogenous!AE44+'Model Results'!AE44+Exogenous2!AE44</f>
        <v>0</v>
      </c>
      <c r="AF44" s="41">
        <f>+Exogenous1!AF44+Exogenous!AF44+'Model Results'!AF44+Exogenous2!AF44</f>
        <v>0</v>
      </c>
      <c r="AG44" s="41">
        <f>+Exogenous1!AG44+Exogenous!AG44+'Model Results'!AG44+Exogenous2!AG44</f>
        <v>0</v>
      </c>
      <c r="AH44" s="41">
        <f>+Exogenous1!AH44+Exogenous!AH44+'Model Results'!AH44+Exogenous2!AH44</f>
        <v>0</v>
      </c>
      <c r="AI44" s="41">
        <f>+Exogenous1!AI44+Exogenous!AI44+'Model Results'!AI44+Exogenous2!AI44</f>
        <v>0</v>
      </c>
      <c r="AJ44" s="41">
        <f>+Exogenous1!AJ44+Exogenous!AJ44+'Model Results'!AJ44+Exogenous2!AJ44</f>
        <v>0</v>
      </c>
      <c r="AK44" s="41">
        <f>+Exogenous1!AK44+Exogenous!AK44+'Model Results'!AK44+Exogenous2!AK44</f>
        <v>0</v>
      </c>
      <c r="AL44" s="4"/>
      <c r="AM44" t="s">
        <v>38</v>
      </c>
      <c r="AN44" s="41">
        <f>+Exogenous1!AN44+Exogenous!AN44+'Model Results'!AN44+Exogenous2!AN44</f>
        <v>0</v>
      </c>
      <c r="AO44" s="41">
        <f>+Exogenous1!AO44+Exogenous!AO44+'Model Results'!AO44+Exogenous2!AO44</f>
        <v>0</v>
      </c>
      <c r="AP44" s="41">
        <f>+Exogenous1!AP44+Exogenous!AP44+'Model Results'!AP44+Exogenous2!AP44</f>
        <v>0</v>
      </c>
      <c r="AQ44" s="41">
        <f>+Exogenous1!AQ44+Exogenous!AQ44+'Model Results'!AQ44+Exogenous2!AQ44</f>
        <v>0</v>
      </c>
      <c r="AR44" s="41">
        <f>+Exogenous1!AR44+Exogenous!AR44+'Model Results'!AR44+Exogenous2!AR44</f>
        <v>0</v>
      </c>
      <c r="AS44" s="41">
        <f>+Exogenous1!AS44+Exogenous!AS44+'Model Results'!AS44+Exogenous2!AS44</f>
        <v>0</v>
      </c>
      <c r="AT44" s="41">
        <f>+Exogenous1!AT44+Exogenous!AT44+'Model Results'!AT44+Exogenous2!AT44</f>
        <v>0</v>
      </c>
      <c r="AU44" s="41">
        <f>+Exogenous1!AU44+Exogenous!AU44+'Model Results'!AU44+Exogenous2!AU44</f>
        <v>0</v>
      </c>
      <c r="AV44" s="41">
        <f>+Exogenous1!AV44+Exogenous!AV44+'Model Results'!AV44+Exogenous2!AV44</f>
        <v>0</v>
      </c>
      <c r="AW44" s="41">
        <f>+Exogenous1!AW44+Exogenous!AW44+'Model Results'!AW44+Exogenous2!AW44</f>
        <v>0</v>
      </c>
      <c r="AX44" s="41">
        <f>+Exogenous1!AX44+Exogenous!AX44+'Model Results'!AX44+Exogenous2!AX44</f>
        <v>0</v>
      </c>
      <c r="AY44" s="41">
        <f>+Exogenous1!AY44+Exogenous!AY44+'Model Results'!AY44+Exogenous2!AY44</f>
        <v>0</v>
      </c>
      <c r="AZ44" s="41">
        <f t="shared" si="140"/>
        <v>0</v>
      </c>
      <c r="BA44" s="41">
        <f>+Exogenous1!BA44+Exogenous!BA44+'Model Results'!BA44+Exogenous2!BA44</f>
        <v>0</v>
      </c>
      <c r="BB44" s="41">
        <f>+Exogenous1!BB44+Exogenous!BB44+'Model Results'!BB44+Exogenous2!BB44</f>
        <v>0</v>
      </c>
      <c r="BC44" s="41">
        <f>+Exogenous1!BC44+Exogenous!BC44+'Model Results'!BC44+Exogenous2!BC44</f>
        <v>0</v>
      </c>
      <c r="BD44" s="41">
        <f>+Exogenous1!BD44+Exogenous!BD44+'Model Results'!BD44+Exogenous2!BD44</f>
        <v>0</v>
      </c>
      <c r="BE44" s="41">
        <f>+Exogenous1!BE44+Exogenous!BE44+'Model Results'!BE44+Exogenous2!BE44</f>
        <v>0</v>
      </c>
      <c r="BF44" s="41">
        <f>+Exogenous1!BF44+Exogenous!BF44+'Model Results'!BF44+Exogenous2!BF44</f>
        <v>0</v>
      </c>
      <c r="BG44" s="41">
        <f>+Exogenous1!BG44+Exogenous!BG44+'Model Results'!BG44+Exogenous2!BG44</f>
        <v>0</v>
      </c>
      <c r="BH44" s="41">
        <f>+Exogenous1!BH44+Exogenous!BH44+'Model Results'!BH44+Exogenous2!BH44</f>
        <v>0</v>
      </c>
      <c r="BI44" s="41">
        <f>+Exogenous1!BI44+Exogenous!BI44+'Model Results'!BI44+Exogenous2!BI44</f>
        <v>0</v>
      </c>
      <c r="BJ44" s="41">
        <f>+Exogenous1!BJ44+Exogenous!BJ44+'Model Results'!BJ44+Exogenous2!BJ44</f>
        <v>0</v>
      </c>
      <c r="BK44" s="41">
        <f>+Exogenous1!BK44+Exogenous!BK44+'Model Results'!BK44+Exogenous2!BK44</f>
        <v>0</v>
      </c>
      <c r="BL44" s="41">
        <f>+Exogenous1!BL44+Exogenous!BL44+'Model Results'!BL44+Exogenous2!BL44</f>
        <v>0</v>
      </c>
      <c r="BM44" s="41">
        <f t="shared" si="141"/>
        <v>0</v>
      </c>
      <c r="BN44" s="41">
        <f>+Exogenous1!BN44+Exogenous!BN44+'Model Results'!BN44+Exogenous2!BN44</f>
        <v>0</v>
      </c>
      <c r="BO44" s="41">
        <f>+Exogenous1!BO44+Exogenous!BO44+'Model Results'!BO44+Exogenous2!BO44</f>
        <v>0</v>
      </c>
      <c r="BP44" s="41">
        <f>+Exogenous1!BP44+Exogenous!BP44+'Model Results'!BP44+Exogenous2!BP44</f>
        <v>0</v>
      </c>
      <c r="BQ44" s="41">
        <f>+Exogenous1!BQ44+Exogenous!BQ44+'Model Results'!BQ44+Exogenous2!BQ44</f>
        <v>0</v>
      </c>
      <c r="BR44" s="41">
        <f>+Exogenous1!BR44+Exogenous!BR44+'Model Results'!BR44+Exogenous2!BR44</f>
        <v>0</v>
      </c>
      <c r="BS44" s="41">
        <f>+Exogenous1!BS44+Exogenous!BS44+'Model Results'!BS44+Exogenous2!BS44</f>
        <v>0</v>
      </c>
      <c r="BT44" s="41">
        <f>+Exogenous1!BT44+Exogenous!BT44+'Model Results'!BT44+Exogenous2!BT44</f>
        <v>0</v>
      </c>
      <c r="BU44" s="41">
        <f>+Exogenous1!BU44+Exogenous!BU44+'Model Results'!BU44+Exogenous2!BU44</f>
        <v>0</v>
      </c>
      <c r="BV44" s="41">
        <f>+Exogenous1!BV44+Exogenous!BV44+'Model Results'!BV44+Exogenous2!BV44</f>
        <v>0</v>
      </c>
      <c r="BX44" t="str">
        <f t="shared" si="175"/>
        <v>NTGVS</v>
      </c>
      <c r="BY44" s="4" t="e">
        <f t="shared" si="142"/>
        <v>#DIV/0!</v>
      </c>
      <c r="BZ44" s="4" t="e">
        <f t="shared" si="176"/>
        <v>#DIV/0!</v>
      </c>
      <c r="CA44" s="4" t="e">
        <f t="shared" si="177"/>
        <v>#DIV/0!</v>
      </c>
      <c r="CB44" s="4" t="e">
        <f t="shared" si="178"/>
        <v>#DIV/0!</v>
      </c>
      <c r="CC44" s="4" t="e">
        <f t="shared" si="179"/>
        <v>#DIV/0!</v>
      </c>
      <c r="CD44" s="4" t="e">
        <f t="shared" si="180"/>
        <v>#DIV/0!</v>
      </c>
      <c r="CE44" s="4" t="e">
        <f t="shared" si="181"/>
        <v>#DIV/0!</v>
      </c>
      <c r="CF44" s="4" t="e">
        <f t="shared" si="182"/>
        <v>#DIV/0!</v>
      </c>
      <c r="CG44" s="4" t="e">
        <f t="shared" si="183"/>
        <v>#DIV/0!</v>
      </c>
      <c r="CH44" s="4" t="e">
        <f t="shared" si="184"/>
        <v>#DIV/0!</v>
      </c>
      <c r="CI44" s="4" t="e">
        <f t="shared" si="185"/>
        <v>#DIV/0!</v>
      </c>
      <c r="CJ44" s="4" t="e">
        <f t="shared" si="186"/>
        <v>#DIV/0!</v>
      </c>
      <c r="CK44" s="4" t="e">
        <f t="shared" si="187"/>
        <v>#DIV/0!</v>
      </c>
      <c r="CL44" s="4" t="e">
        <f t="shared" si="188"/>
        <v>#DIV/0!</v>
      </c>
      <c r="CM44" s="4" t="e">
        <f t="shared" si="189"/>
        <v>#DIV/0!</v>
      </c>
      <c r="CN44" s="4" t="e">
        <f t="shared" si="190"/>
        <v>#DIV/0!</v>
      </c>
      <c r="CO44" s="4" t="e">
        <f t="shared" si="191"/>
        <v>#DIV/0!</v>
      </c>
      <c r="CP44" s="4" t="e">
        <f t="shared" si="192"/>
        <v>#DIV/0!</v>
      </c>
      <c r="CQ44" s="4" t="e">
        <f t="shared" si="193"/>
        <v>#DIV/0!</v>
      </c>
      <c r="CR44" s="4" t="e">
        <f t="shared" si="194"/>
        <v>#DIV/0!</v>
      </c>
      <c r="CS44" s="4" t="e">
        <f t="shared" si="195"/>
        <v>#DIV/0!</v>
      </c>
      <c r="CT44" s="4" t="e">
        <f t="shared" si="196"/>
        <v>#DIV/0!</v>
      </c>
      <c r="CU44" s="4" t="e">
        <f t="shared" si="197"/>
        <v>#DIV/0!</v>
      </c>
      <c r="CV44" s="4" t="e">
        <f t="shared" si="198"/>
        <v>#DIV/0!</v>
      </c>
      <c r="CW44" s="4" t="e">
        <f t="shared" si="199"/>
        <v>#DIV/0!</v>
      </c>
      <c r="CX44" s="4" t="e">
        <f t="shared" si="200"/>
        <v>#DIV/0!</v>
      </c>
      <c r="CY44" s="4" t="e">
        <f t="shared" si="201"/>
        <v>#DIV/0!</v>
      </c>
      <c r="CZ44" s="4" t="e">
        <f t="shared" si="202"/>
        <v>#DIV/0!</v>
      </c>
      <c r="DA44" s="4" t="e">
        <f t="shared" si="203"/>
        <v>#DIV/0!</v>
      </c>
      <c r="DB44" s="4" t="e">
        <f t="shared" si="204"/>
        <v>#DIV/0!</v>
      </c>
      <c r="DC44" s="4" t="e">
        <f t="shared" si="205"/>
        <v>#DIV/0!</v>
      </c>
      <c r="DD44" s="4" t="e">
        <f t="shared" si="206"/>
        <v>#DIV/0!</v>
      </c>
      <c r="DE44" s="4" t="e">
        <f t="shared" si="207"/>
        <v>#DIV/0!</v>
      </c>
      <c r="DF44" s="4" t="e">
        <f t="shared" si="208"/>
        <v>#DIV/0!</v>
      </c>
      <c r="DG44" s="4" t="e">
        <f t="shared" si="209"/>
        <v>#DIV/0!</v>
      </c>
      <c r="DI44" s="4"/>
      <c r="DJ44" s="20"/>
    </row>
    <row r="45" spans="1:114" x14ac:dyDescent="0.25">
      <c r="A45" t="s">
        <v>14</v>
      </c>
      <c r="B45" t="s">
        <v>40</v>
      </c>
      <c r="C45" s="41">
        <f>+Exogenous1!C45+Exogenous!C45+'Model Results'!C45+Exogenous2!C45</f>
        <v>10</v>
      </c>
      <c r="D45" s="41">
        <f>+Exogenous1!D45+Exogenous!D45+'Model Results'!D45+Exogenous2!D45</f>
        <v>10</v>
      </c>
      <c r="E45" s="41">
        <f>+Exogenous1!E45+Exogenous!E45+'Model Results'!E45+Exogenous2!E45</f>
        <v>10</v>
      </c>
      <c r="F45" s="41">
        <f>+Exogenous1!F45+Exogenous!F45+'Model Results'!F45+Exogenous2!F45</f>
        <v>10</v>
      </c>
      <c r="G45" s="41">
        <f>+Exogenous1!G45+Exogenous!G45+'Model Results'!G45+Exogenous2!G45</f>
        <v>10</v>
      </c>
      <c r="H45" s="41">
        <f>+Exogenous1!H45+Exogenous!H45+'Model Results'!H45+Exogenous2!H45</f>
        <v>10</v>
      </c>
      <c r="I45" s="41">
        <f>+Exogenous1!I45+Exogenous!I45+'Model Results'!I45+Exogenous2!I45</f>
        <v>10</v>
      </c>
      <c r="J45" s="41">
        <f>+Exogenous1!J45+Exogenous!J45+'Model Results'!J45+Exogenous2!J45</f>
        <v>10</v>
      </c>
      <c r="K45" s="41">
        <f>+Exogenous1!K45+Exogenous!K45+'Model Results'!K45+Exogenous2!K45</f>
        <v>10</v>
      </c>
      <c r="L45" s="41">
        <f>+Exogenous1!L45+Exogenous!L45+'Model Results'!L45+Exogenous2!L45</f>
        <v>10</v>
      </c>
      <c r="M45" s="41">
        <f>+Exogenous1!M45+Exogenous!M45+'Model Results'!M45+Exogenous2!M45</f>
        <v>10</v>
      </c>
      <c r="N45" s="41">
        <f>+Exogenous1!N45+Exogenous!N45+'Model Results'!N45+Exogenous2!N45</f>
        <v>10</v>
      </c>
      <c r="O45" s="41">
        <f t="shared" si="138"/>
        <v>10</v>
      </c>
      <c r="P45" s="41">
        <f>+Exogenous1!P45+Exogenous!P45+'Model Results'!P45+Exogenous2!P45</f>
        <v>10</v>
      </c>
      <c r="Q45" s="41">
        <f>+Exogenous1!Q45+Exogenous!Q45+'Model Results'!Q45+Exogenous2!Q45</f>
        <v>10</v>
      </c>
      <c r="R45" s="41">
        <f>+Exogenous1!R45+Exogenous!R45+'Model Results'!R45+Exogenous2!R45</f>
        <v>10</v>
      </c>
      <c r="S45" s="41">
        <f>+Exogenous1!S45+Exogenous!S45+'Model Results'!S45+Exogenous2!S45</f>
        <v>10</v>
      </c>
      <c r="T45" s="41">
        <f>+Exogenous1!T45+Exogenous!T45+'Model Results'!T45+Exogenous2!T45</f>
        <v>10</v>
      </c>
      <c r="U45" s="41">
        <f>+Exogenous1!U45+Exogenous!U45+'Model Results'!U45+Exogenous2!U45</f>
        <v>10</v>
      </c>
      <c r="V45" s="41">
        <f>+Exogenous1!V45+Exogenous!V45+'Model Results'!V45+Exogenous2!V45</f>
        <v>10</v>
      </c>
      <c r="W45" s="41">
        <f>+Exogenous1!W45+Exogenous!W45+'Model Results'!W45+Exogenous2!W45</f>
        <v>10</v>
      </c>
      <c r="X45" s="41">
        <f>+Exogenous1!X45+Exogenous!X45+'Model Results'!X45+Exogenous2!X45</f>
        <v>10</v>
      </c>
      <c r="Y45" s="41">
        <f>+Exogenous1!Y45+Exogenous!Y45+'Model Results'!Y45+Exogenous2!Y45</f>
        <v>10</v>
      </c>
      <c r="Z45" s="41">
        <f>+Exogenous1!Z45+Exogenous!Z45+'Model Results'!Z45+Exogenous2!Z45</f>
        <v>10</v>
      </c>
      <c r="AA45" s="41">
        <f>+Exogenous1!AA45+Exogenous!AA45+'Model Results'!AA45+Exogenous2!AA45</f>
        <v>10</v>
      </c>
      <c r="AB45" s="41">
        <f t="shared" si="139"/>
        <v>10</v>
      </c>
      <c r="AC45" s="41">
        <f>+Exogenous1!AC45+Exogenous!AC45+'Model Results'!AC45+Exogenous2!AC45</f>
        <v>10</v>
      </c>
      <c r="AD45" s="41">
        <f>+Exogenous1!AD45+Exogenous!AD45+'Model Results'!AD45+Exogenous2!AD45</f>
        <v>10</v>
      </c>
      <c r="AE45" s="41">
        <f>+Exogenous1!AE45+Exogenous!AE45+'Model Results'!AE45+Exogenous2!AE45</f>
        <v>10</v>
      </c>
      <c r="AF45" s="41">
        <f>+Exogenous1!AF45+Exogenous!AF45+'Model Results'!AF45+Exogenous2!AF45</f>
        <v>10</v>
      </c>
      <c r="AG45" s="41">
        <f>+Exogenous1!AG45+Exogenous!AG45+'Model Results'!AG45+Exogenous2!AG45</f>
        <v>10</v>
      </c>
      <c r="AH45" s="41">
        <f>+Exogenous1!AH45+Exogenous!AH45+'Model Results'!AH45+Exogenous2!AH45</f>
        <v>10</v>
      </c>
      <c r="AI45" s="41">
        <f>+Exogenous1!AI45+Exogenous!AI45+'Model Results'!AI45+Exogenous2!AI45</f>
        <v>10</v>
      </c>
      <c r="AJ45" s="41">
        <f>+Exogenous1!AJ45+Exogenous!AJ45+'Model Results'!AJ45+Exogenous2!AJ45</f>
        <v>10</v>
      </c>
      <c r="AK45" s="41">
        <f>+Exogenous1!AK45+Exogenous!AK45+'Model Results'!AK45+Exogenous2!AK45</f>
        <v>10</v>
      </c>
      <c r="AL45" s="4"/>
      <c r="AM45" t="s">
        <v>40</v>
      </c>
      <c r="AN45" s="41">
        <f>+Exogenous1!AN45+Exogenous!AN45+'Model Results'!AN45+Exogenous2!AN45</f>
        <v>298.96706796829744</v>
      </c>
      <c r="AO45" s="41">
        <f>+Exogenous1!AO45+Exogenous!AO45+'Model Results'!AO45+Exogenous2!AO45</f>
        <v>269.98961640684934</v>
      </c>
      <c r="AP45" s="41">
        <f>+Exogenous1!AP45+Exogenous!AP45+'Model Results'!AP45+Exogenous2!AP45</f>
        <v>181.31404416829744</v>
      </c>
      <c r="AQ45" s="41">
        <f>+Exogenous1!AQ45+Exogenous!AQ45+'Model Results'!AQ45+Exogenous2!AQ45</f>
        <v>209.19202661448142</v>
      </c>
      <c r="AR45" s="41">
        <f>+Exogenous1!AR45+Exogenous!AR45+'Model Results'!AR45+Exogenous2!AR45</f>
        <v>149.86429416829748</v>
      </c>
      <c r="AS45" s="41">
        <f>+Exogenous1!AS45+Exogenous!AS45+'Model Results'!AS45+Exogenous2!AS45</f>
        <v>129.46432661448142</v>
      </c>
      <c r="AT45" s="41">
        <f>+Exogenous1!AT45+Exogenous!AT45+'Model Results'!AT45+Exogenous2!AT45</f>
        <v>99.184894168297447</v>
      </c>
      <c r="AU45" s="41">
        <f>+Exogenous1!AU45+Exogenous!AU45+'Model Results'!AU45+Exogenous2!AU45</f>
        <v>117.33334416829746</v>
      </c>
      <c r="AV45" s="41">
        <f>+Exogenous1!AV45+Exogenous!AV45+'Model Results'!AV45+Exogenous2!AV45</f>
        <v>103.37127661448139</v>
      </c>
      <c r="AW45" s="41">
        <f>+Exogenous1!AW45+Exogenous!AW45+'Model Results'!AW45+Exogenous2!AW45</f>
        <v>136.30569416829746</v>
      </c>
      <c r="AX45" s="41">
        <f>+Exogenous1!AX45+Exogenous!AX45+'Model Results'!AX45+Exogenous2!AX45</f>
        <v>145.7843766144814</v>
      </c>
      <c r="AY45" s="41">
        <f>+Exogenous1!AY45+Exogenous!AY45+'Model Results'!AY45+Exogenous2!AY45</f>
        <v>209.37214416829744</v>
      </c>
      <c r="AZ45" s="41">
        <f t="shared" si="140"/>
        <v>2050.143105842857</v>
      </c>
      <c r="BA45" s="41">
        <f>+Exogenous1!BA45+Exogenous!BA45+'Model Results'!BA45+Exogenous2!BA45</f>
        <v>298.96706796829744</v>
      </c>
      <c r="BB45" s="41">
        <f>+Exogenous1!BB45+Exogenous!BB45+'Model Results'!BB45+Exogenous2!BB45</f>
        <v>269.98961640684934</v>
      </c>
      <c r="BC45" s="41">
        <f>+Exogenous1!BC45+Exogenous!BC45+'Model Results'!BC45+Exogenous2!BC45</f>
        <v>181.31404416829744</v>
      </c>
      <c r="BD45" s="41">
        <f>+Exogenous1!BD45+Exogenous!BD45+'Model Results'!BD45+Exogenous2!BD45</f>
        <v>209.19202661448142</v>
      </c>
      <c r="BE45" s="41">
        <f>+Exogenous1!BE45+Exogenous!BE45+'Model Results'!BE45+Exogenous2!BE45</f>
        <v>149.86429416829748</v>
      </c>
      <c r="BF45" s="41">
        <f>+Exogenous1!BF45+Exogenous!BF45+'Model Results'!BF45+Exogenous2!BF45</f>
        <v>129.46432661448142</v>
      </c>
      <c r="BG45" s="41">
        <f>+Exogenous1!BG45+Exogenous!BG45+'Model Results'!BG45+Exogenous2!BG45</f>
        <v>99.184894168297447</v>
      </c>
      <c r="BH45" s="41">
        <f>+Exogenous1!BH45+Exogenous!BH45+'Model Results'!BH45+Exogenous2!BH45</f>
        <v>117.33334416829746</v>
      </c>
      <c r="BI45" s="41">
        <f>+Exogenous1!BI45+Exogenous!BI45+'Model Results'!BI45+Exogenous2!BI45</f>
        <v>103.37127661448139</v>
      </c>
      <c r="BJ45" s="41">
        <f>+Exogenous1!BJ45+Exogenous!BJ45+'Model Results'!BJ45+Exogenous2!BJ45</f>
        <v>136.30569416829746</v>
      </c>
      <c r="BK45" s="41">
        <f>+Exogenous1!BK45+Exogenous!BK45+'Model Results'!BK45+Exogenous2!BK45</f>
        <v>145.7843766144814</v>
      </c>
      <c r="BL45" s="41">
        <f>+Exogenous1!BL45+Exogenous!BL45+'Model Results'!BL45+Exogenous2!BL45</f>
        <v>209.37214416829744</v>
      </c>
      <c r="BM45" s="41">
        <f t="shared" si="141"/>
        <v>2050.143105842857</v>
      </c>
      <c r="BN45" s="41">
        <f>+Exogenous1!BN45+Exogenous!BN45+'Model Results'!BN45+Exogenous2!BN45</f>
        <v>2050.143105842857</v>
      </c>
      <c r="BO45" s="41">
        <f>+Exogenous1!BO45+Exogenous!BO45+'Model Results'!BO45+Exogenous2!BO45</f>
        <v>2050.143105842857</v>
      </c>
      <c r="BP45" s="41">
        <f>+Exogenous1!BP45+Exogenous!BP45+'Model Results'!BP45+Exogenous2!BP45</f>
        <v>2050.143105842857</v>
      </c>
      <c r="BQ45" s="41">
        <f>+Exogenous1!BQ45+Exogenous!BQ45+'Model Results'!BQ45+Exogenous2!BQ45</f>
        <v>2050.143105842857</v>
      </c>
      <c r="BR45" s="41">
        <f>+Exogenous1!BR45+Exogenous!BR45+'Model Results'!BR45+Exogenous2!BR45</f>
        <v>2050.143105842857</v>
      </c>
      <c r="BS45" s="41">
        <f>+Exogenous1!BS45+Exogenous!BS45+'Model Results'!BS45+Exogenous2!BS45</f>
        <v>2050.143105842857</v>
      </c>
      <c r="BT45" s="41">
        <f>+Exogenous1!BT45+Exogenous!BT45+'Model Results'!BT45+Exogenous2!BT45</f>
        <v>2050.143105842857</v>
      </c>
      <c r="BU45" s="41">
        <f>+Exogenous1!BU45+Exogenous!BU45+'Model Results'!BU45+Exogenous2!BU45</f>
        <v>2050.143105842857</v>
      </c>
      <c r="BV45" s="41">
        <f>+Exogenous1!BV45+Exogenous!BV45+'Model Results'!BV45+Exogenous2!BV45</f>
        <v>2050.143105842857</v>
      </c>
      <c r="BX45" t="str">
        <f t="shared" si="175"/>
        <v>WHSE</v>
      </c>
      <c r="BY45" s="4">
        <f t="shared" si="142"/>
        <v>29896.706796829745</v>
      </c>
      <c r="BZ45" s="4">
        <f t="shared" si="176"/>
        <v>26998.961640684931</v>
      </c>
      <c r="CA45" s="4">
        <f t="shared" si="177"/>
        <v>18131.404416829744</v>
      </c>
      <c r="CB45" s="4">
        <f t="shared" si="178"/>
        <v>20919.202661448144</v>
      </c>
      <c r="CC45" s="4">
        <f t="shared" si="179"/>
        <v>14986.429416829747</v>
      </c>
      <c r="CD45" s="4">
        <f t="shared" si="180"/>
        <v>12946.432661448142</v>
      </c>
      <c r="CE45" s="4">
        <f t="shared" si="181"/>
        <v>9918.4894168297451</v>
      </c>
      <c r="CF45" s="4">
        <f t="shared" si="182"/>
        <v>11733.334416829744</v>
      </c>
      <c r="CG45" s="4">
        <f t="shared" si="183"/>
        <v>10337.127661448139</v>
      </c>
      <c r="CH45" s="4">
        <f t="shared" si="184"/>
        <v>13630.569416829747</v>
      </c>
      <c r="CI45" s="4">
        <f t="shared" si="185"/>
        <v>14578.437661448141</v>
      </c>
      <c r="CJ45" s="4">
        <f t="shared" si="186"/>
        <v>20937.214416829742</v>
      </c>
      <c r="CK45" s="4">
        <f t="shared" si="187"/>
        <v>205014.3105842857</v>
      </c>
      <c r="CL45" s="4">
        <f t="shared" si="188"/>
        <v>29896.706796829745</v>
      </c>
      <c r="CM45" s="4">
        <f t="shared" si="189"/>
        <v>26998.961640684931</v>
      </c>
      <c r="CN45" s="4">
        <f t="shared" si="190"/>
        <v>18131.404416829744</v>
      </c>
      <c r="CO45" s="4">
        <f t="shared" si="191"/>
        <v>20919.202661448144</v>
      </c>
      <c r="CP45" s="4">
        <f t="shared" si="192"/>
        <v>14986.429416829747</v>
      </c>
      <c r="CQ45" s="4">
        <f t="shared" si="193"/>
        <v>12946.432661448142</v>
      </c>
      <c r="CR45" s="4">
        <f t="shared" si="194"/>
        <v>9918.4894168297451</v>
      </c>
      <c r="CS45" s="4">
        <f t="shared" si="195"/>
        <v>11733.334416829744</v>
      </c>
      <c r="CT45" s="4">
        <f t="shared" si="196"/>
        <v>10337.127661448139</v>
      </c>
      <c r="CU45" s="4">
        <f t="shared" si="197"/>
        <v>13630.569416829747</v>
      </c>
      <c r="CV45" s="4">
        <f t="shared" si="198"/>
        <v>14578.437661448141</v>
      </c>
      <c r="CW45" s="4">
        <f t="shared" si="199"/>
        <v>20937.214416829742</v>
      </c>
      <c r="CX45" s="4">
        <f t="shared" si="200"/>
        <v>205014.3105842857</v>
      </c>
      <c r="CY45" s="4">
        <f t="shared" si="201"/>
        <v>205014.3105842857</v>
      </c>
      <c r="CZ45" s="4">
        <f t="shared" si="202"/>
        <v>205014.3105842857</v>
      </c>
      <c r="DA45" s="4">
        <f t="shared" si="203"/>
        <v>205014.3105842857</v>
      </c>
      <c r="DB45" s="4">
        <f t="shared" si="204"/>
        <v>205014.3105842857</v>
      </c>
      <c r="DC45" s="4">
        <f t="shared" si="205"/>
        <v>205014.3105842857</v>
      </c>
      <c r="DD45" s="4">
        <f t="shared" si="206"/>
        <v>205014.3105842857</v>
      </c>
      <c r="DE45" s="4">
        <f t="shared" si="207"/>
        <v>205014.3105842857</v>
      </c>
      <c r="DF45" s="4">
        <f t="shared" si="208"/>
        <v>205014.3105842857</v>
      </c>
      <c r="DG45" s="4">
        <f t="shared" si="209"/>
        <v>205014.3105842857</v>
      </c>
      <c r="DI45" s="4"/>
      <c r="DJ45" s="20"/>
    </row>
    <row r="46" spans="1:114" x14ac:dyDescent="0.25">
      <c r="A46" t="s">
        <v>14</v>
      </c>
      <c r="B46" t="s">
        <v>39</v>
      </c>
      <c r="C46" s="41">
        <f>+Exogenous1!C46+Exogenous!C46+'Model Results'!C46+Exogenous2!C46</f>
        <v>5</v>
      </c>
      <c r="D46" s="41">
        <f>+Exogenous1!D46+Exogenous!D46+'Model Results'!D46+Exogenous2!D46</f>
        <v>5</v>
      </c>
      <c r="E46" s="41">
        <f>+Exogenous1!E46+Exogenous!E46+'Model Results'!E46+Exogenous2!E46</f>
        <v>5</v>
      </c>
      <c r="F46" s="41">
        <f>+Exogenous1!F46+Exogenous!F46+'Model Results'!F46+Exogenous2!F46</f>
        <v>5</v>
      </c>
      <c r="G46" s="41">
        <f>+Exogenous1!G46+Exogenous!G46+'Model Results'!G46+Exogenous2!G46</f>
        <v>5</v>
      </c>
      <c r="H46" s="41">
        <f>+Exogenous1!H46+Exogenous!H46+'Model Results'!H46+Exogenous2!H46</f>
        <v>5</v>
      </c>
      <c r="I46" s="41">
        <f>+Exogenous1!I46+Exogenous!I46+'Model Results'!I46+Exogenous2!I46</f>
        <v>5</v>
      </c>
      <c r="J46" s="41">
        <f>+Exogenous1!J46+Exogenous!J46+'Model Results'!J46+Exogenous2!J46</f>
        <v>5</v>
      </c>
      <c r="K46" s="41">
        <f>+Exogenous1!K46+Exogenous!K46+'Model Results'!K46+Exogenous2!K46</f>
        <v>5</v>
      </c>
      <c r="L46" s="41">
        <f>+Exogenous1!L46+Exogenous!L46+'Model Results'!L46+Exogenous2!L46</f>
        <v>5</v>
      </c>
      <c r="M46" s="41">
        <f>+Exogenous1!M46+Exogenous!M46+'Model Results'!M46+Exogenous2!M46</f>
        <v>5</v>
      </c>
      <c r="N46" s="41">
        <f>+Exogenous1!N46+Exogenous!N46+'Model Results'!N46+Exogenous2!N46</f>
        <v>5</v>
      </c>
      <c r="O46" s="41">
        <f t="shared" si="138"/>
        <v>5</v>
      </c>
      <c r="P46" s="41">
        <f>+Exogenous1!P46+Exogenous!P46+'Model Results'!P46+Exogenous2!P46</f>
        <v>5</v>
      </c>
      <c r="Q46" s="41">
        <f>+Exogenous1!Q46+Exogenous!Q46+'Model Results'!Q46+Exogenous2!Q46</f>
        <v>5</v>
      </c>
      <c r="R46" s="41">
        <f>+Exogenous1!R46+Exogenous!R46+'Model Results'!R46+Exogenous2!R46</f>
        <v>5</v>
      </c>
      <c r="S46" s="41">
        <f>+Exogenous1!S46+Exogenous!S46+'Model Results'!S46+Exogenous2!S46</f>
        <v>5</v>
      </c>
      <c r="T46" s="41">
        <f>+Exogenous1!T46+Exogenous!T46+'Model Results'!T46+Exogenous2!T46</f>
        <v>5</v>
      </c>
      <c r="U46" s="41">
        <f>+Exogenous1!U46+Exogenous!U46+'Model Results'!U46+Exogenous2!U46</f>
        <v>5</v>
      </c>
      <c r="V46" s="41">
        <f>+Exogenous1!V46+Exogenous!V46+'Model Results'!V46+Exogenous2!V46</f>
        <v>5</v>
      </c>
      <c r="W46" s="41">
        <f>+Exogenous1!W46+Exogenous!W46+'Model Results'!W46+Exogenous2!W46</f>
        <v>5</v>
      </c>
      <c r="X46" s="41">
        <f>+Exogenous1!X46+Exogenous!X46+'Model Results'!X46+Exogenous2!X46</f>
        <v>5</v>
      </c>
      <c r="Y46" s="41">
        <f>+Exogenous1!Y46+Exogenous!Y46+'Model Results'!Y46+Exogenous2!Y46</f>
        <v>5</v>
      </c>
      <c r="Z46" s="41">
        <f>+Exogenous1!Z46+Exogenous!Z46+'Model Results'!Z46+Exogenous2!Z46</f>
        <v>5</v>
      </c>
      <c r="AA46" s="41">
        <f>+Exogenous1!AA46+Exogenous!AA46+'Model Results'!AA46+Exogenous2!AA46</f>
        <v>5</v>
      </c>
      <c r="AB46" s="41">
        <f t="shared" si="139"/>
        <v>5</v>
      </c>
      <c r="AC46" s="41">
        <f>+Exogenous1!AC46+Exogenous!AC46+'Model Results'!AC46+Exogenous2!AC46</f>
        <v>5</v>
      </c>
      <c r="AD46" s="41">
        <f>+Exogenous1!AD46+Exogenous!AD46+'Model Results'!AD46+Exogenous2!AD46</f>
        <v>5</v>
      </c>
      <c r="AE46" s="41">
        <f>+Exogenous1!AE46+Exogenous!AE46+'Model Results'!AE46+Exogenous2!AE46</f>
        <v>5</v>
      </c>
      <c r="AF46" s="41">
        <f>+Exogenous1!AF46+Exogenous!AF46+'Model Results'!AF46+Exogenous2!AF46</f>
        <v>5</v>
      </c>
      <c r="AG46" s="41">
        <f>+Exogenous1!AG46+Exogenous!AG46+'Model Results'!AG46+Exogenous2!AG46</f>
        <v>5</v>
      </c>
      <c r="AH46" s="41">
        <f>+Exogenous1!AH46+Exogenous!AH46+'Model Results'!AH46+Exogenous2!AH46</f>
        <v>5</v>
      </c>
      <c r="AI46" s="41">
        <f>+Exogenous1!AI46+Exogenous!AI46+'Model Results'!AI46+Exogenous2!AI46</f>
        <v>5</v>
      </c>
      <c r="AJ46" s="41">
        <f>+Exogenous1!AJ46+Exogenous!AJ46+'Model Results'!AJ46+Exogenous2!AJ46</f>
        <v>5</v>
      </c>
      <c r="AK46" s="41">
        <f>+Exogenous1!AK46+Exogenous!AK46+'Model Results'!AK46+Exogenous2!AK46</f>
        <v>5</v>
      </c>
      <c r="AL46" s="4"/>
      <c r="AM46" t="s">
        <v>39</v>
      </c>
      <c r="AN46" s="41">
        <f>+Exogenous1!AN46+Exogenous!AN46+'Model Results'!AN46+Exogenous2!AN46</f>
        <v>55.065484045792573</v>
      </c>
      <c r="AO46" s="41">
        <f>+Exogenous1!AO46+Exogenous!AO46+'Model Results'!AO46+Exogenous2!AO46</f>
        <v>49.729267412328767</v>
      </c>
      <c r="AP46" s="41">
        <f>+Exogenous1!AP46+Exogenous!AP46+'Model Results'!AP46+Exogenous2!AP46</f>
        <v>53.457370645792565</v>
      </c>
      <c r="AQ46" s="41">
        <f>+Exogenous1!AQ46+Exogenous!AQ46+'Model Results'!AQ46+Exogenous2!AQ46</f>
        <v>50.254089334637975</v>
      </c>
      <c r="AR46" s="41">
        <f>+Exogenous1!AR46+Exogenous!AR46+'Model Results'!AR46+Exogenous2!AR46</f>
        <v>48.957270645792562</v>
      </c>
      <c r="AS46" s="41">
        <f>+Exogenous1!AS46+Exogenous!AS46+'Model Results'!AS46+Exogenous2!AS46</f>
        <v>45.465339334637974</v>
      </c>
      <c r="AT46" s="41">
        <f>+Exogenous1!AT46+Exogenous!AT46+'Model Results'!AT46+Exogenous2!AT46</f>
        <v>45.580820645792556</v>
      </c>
      <c r="AU46" s="41">
        <f>+Exogenous1!AU46+Exogenous!AU46+'Model Results'!AU46+Exogenous2!AU46</f>
        <v>46.458720645792567</v>
      </c>
      <c r="AV46" s="41">
        <f>+Exogenous1!AV46+Exogenous!AV46+'Model Results'!AV46+Exogenous2!AV46</f>
        <v>44.470939334637961</v>
      </c>
      <c r="AW46" s="41">
        <f>+Exogenous1!AW46+Exogenous!AW46+'Model Results'!AW46+Exogenous2!AW46</f>
        <v>46.881720645792569</v>
      </c>
      <c r="AX46" s="41">
        <f>+Exogenous1!AX46+Exogenous!AX46+'Model Results'!AX46+Exogenous2!AX46</f>
        <v>48.005539334637966</v>
      </c>
      <c r="AY46" s="41">
        <f>+Exogenous1!AY46+Exogenous!AY46+'Model Results'!AY46+Exogenous2!AY46</f>
        <v>52.049570645792556</v>
      </c>
      <c r="AZ46" s="41">
        <f t="shared" si="140"/>
        <v>586.37613267142865</v>
      </c>
      <c r="BA46" s="41">
        <f>+Exogenous1!BA46+Exogenous!BA46+'Model Results'!BA46+Exogenous2!BA46</f>
        <v>55.065484045792573</v>
      </c>
      <c r="BB46" s="41">
        <f>+Exogenous1!BB46+Exogenous!BB46+'Model Results'!BB46+Exogenous2!BB46</f>
        <v>49.729267412328767</v>
      </c>
      <c r="BC46" s="41">
        <f>+Exogenous1!BC46+Exogenous!BC46+'Model Results'!BC46+Exogenous2!BC46</f>
        <v>53.457370645792565</v>
      </c>
      <c r="BD46" s="41">
        <f>+Exogenous1!BD46+Exogenous!BD46+'Model Results'!BD46+Exogenous2!BD46</f>
        <v>50.254089334637975</v>
      </c>
      <c r="BE46" s="41">
        <f>+Exogenous1!BE46+Exogenous!BE46+'Model Results'!BE46+Exogenous2!BE46</f>
        <v>48.957270645792562</v>
      </c>
      <c r="BF46" s="41">
        <f>+Exogenous1!BF46+Exogenous!BF46+'Model Results'!BF46+Exogenous2!BF46</f>
        <v>45.465339334637974</v>
      </c>
      <c r="BG46" s="41">
        <f>+Exogenous1!BG46+Exogenous!BG46+'Model Results'!BG46+Exogenous2!BG46</f>
        <v>45.580820645792556</v>
      </c>
      <c r="BH46" s="41">
        <f>+Exogenous1!BH46+Exogenous!BH46+'Model Results'!BH46+Exogenous2!BH46</f>
        <v>46.458720645792567</v>
      </c>
      <c r="BI46" s="41">
        <f>+Exogenous1!BI46+Exogenous!BI46+'Model Results'!BI46+Exogenous2!BI46</f>
        <v>44.470939334637961</v>
      </c>
      <c r="BJ46" s="41">
        <f>+Exogenous1!BJ46+Exogenous!BJ46+'Model Results'!BJ46+Exogenous2!BJ46</f>
        <v>46.881720645792569</v>
      </c>
      <c r="BK46" s="41">
        <f>+Exogenous1!BK46+Exogenous!BK46+'Model Results'!BK46+Exogenous2!BK46</f>
        <v>48.005539334637966</v>
      </c>
      <c r="BL46" s="41">
        <f>+Exogenous1!BL46+Exogenous!BL46+'Model Results'!BL46+Exogenous2!BL46</f>
        <v>52.049570645792556</v>
      </c>
      <c r="BM46" s="41">
        <f t="shared" si="141"/>
        <v>586.37613267142865</v>
      </c>
      <c r="BN46" s="41">
        <f>+Exogenous1!BN46+Exogenous!BN46+'Model Results'!BN46+Exogenous2!BN46</f>
        <v>586.37613267142865</v>
      </c>
      <c r="BO46" s="41">
        <f>+Exogenous1!BO46+Exogenous!BO46+'Model Results'!BO46+Exogenous2!BO46</f>
        <v>586.37613267142865</v>
      </c>
      <c r="BP46" s="41">
        <f>+Exogenous1!BP46+Exogenous!BP46+'Model Results'!BP46+Exogenous2!BP46</f>
        <v>586.37613267142865</v>
      </c>
      <c r="BQ46" s="41">
        <f>+Exogenous1!BQ46+Exogenous!BQ46+'Model Results'!BQ46+Exogenous2!BQ46</f>
        <v>586.37613267142865</v>
      </c>
      <c r="BR46" s="41">
        <f>+Exogenous1!BR46+Exogenous!BR46+'Model Results'!BR46+Exogenous2!BR46</f>
        <v>586.37613267142865</v>
      </c>
      <c r="BS46" s="41">
        <f>+Exogenous1!BS46+Exogenous!BS46+'Model Results'!BS46+Exogenous2!BS46</f>
        <v>586.37613267142865</v>
      </c>
      <c r="BT46" s="41">
        <f>+Exogenous1!BT46+Exogenous!BT46+'Model Results'!BT46+Exogenous2!BT46</f>
        <v>586.37613267142865</v>
      </c>
      <c r="BU46" s="41">
        <f>+Exogenous1!BU46+Exogenous!BU46+'Model Results'!BU46+Exogenous2!BU46</f>
        <v>586.37613267142865</v>
      </c>
      <c r="BV46" s="41">
        <f>+Exogenous1!BV46+Exogenous!BV46+'Model Results'!BV46+Exogenous2!BV46</f>
        <v>586.37613267142865</v>
      </c>
      <c r="BX46" t="str">
        <f t="shared" si="175"/>
        <v>WHST</v>
      </c>
      <c r="BY46" s="4">
        <f t="shared" si="142"/>
        <v>11013.096809158515</v>
      </c>
      <c r="BZ46" s="4">
        <f t="shared" si="176"/>
        <v>9945.8534824657545</v>
      </c>
      <c r="CA46" s="4">
        <f t="shared" si="177"/>
        <v>10691.474129158512</v>
      </c>
      <c r="CB46" s="4">
        <f t="shared" si="178"/>
        <v>10050.817866927595</v>
      </c>
      <c r="CC46" s="4">
        <f t="shared" si="179"/>
        <v>9791.4541291585138</v>
      </c>
      <c r="CD46" s="4">
        <f t="shared" si="180"/>
        <v>9093.0678669275949</v>
      </c>
      <c r="CE46" s="4">
        <f t="shared" si="181"/>
        <v>9116.1641291585111</v>
      </c>
      <c r="CF46" s="4">
        <f t="shared" si="182"/>
        <v>9291.7441291585128</v>
      </c>
      <c r="CG46" s="4">
        <f t="shared" si="183"/>
        <v>8894.187866927592</v>
      </c>
      <c r="CH46" s="4">
        <f t="shared" si="184"/>
        <v>9376.344129158515</v>
      </c>
      <c r="CI46" s="4">
        <f t="shared" si="185"/>
        <v>9601.1078669275939</v>
      </c>
      <c r="CJ46" s="4">
        <f t="shared" si="186"/>
        <v>10409.914129158513</v>
      </c>
      <c r="CK46" s="4">
        <f t="shared" si="187"/>
        <v>117275.22653428574</v>
      </c>
      <c r="CL46" s="4">
        <f t="shared" si="188"/>
        <v>11013.096809158515</v>
      </c>
      <c r="CM46" s="4">
        <f t="shared" si="189"/>
        <v>9945.8534824657545</v>
      </c>
      <c r="CN46" s="4">
        <f t="shared" si="190"/>
        <v>10691.474129158512</v>
      </c>
      <c r="CO46" s="4">
        <f t="shared" si="191"/>
        <v>10050.817866927595</v>
      </c>
      <c r="CP46" s="4">
        <f t="shared" si="192"/>
        <v>9791.4541291585138</v>
      </c>
      <c r="CQ46" s="4">
        <f t="shared" si="193"/>
        <v>9093.0678669275949</v>
      </c>
      <c r="CR46" s="4">
        <f t="shared" si="194"/>
        <v>9116.1641291585111</v>
      </c>
      <c r="CS46" s="4">
        <f t="shared" si="195"/>
        <v>9291.7441291585128</v>
      </c>
      <c r="CT46" s="4">
        <f t="shared" si="196"/>
        <v>8894.187866927592</v>
      </c>
      <c r="CU46" s="4">
        <f t="shared" si="197"/>
        <v>9376.344129158515</v>
      </c>
      <c r="CV46" s="4">
        <f t="shared" si="198"/>
        <v>9601.1078669275939</v>
      </c>
      <c r="CW46" s="4">
        <f t="shared" si="199"/>
        <v>10409.914129158513</v>
      </c>
      <c r="CX46" s="4">
        <f t="shared" si="200"/>
        <v>117275.22653428574</v>
      </c>
      <c r="CY46" s="4">
        <f t="shared" si="201"/>
        <v>117275.22653428574</v>
      </c>
      <c r="CZ46" s="4">
        <f t="shared" si="202"/>
        <v>117275.22653428574</v>
      </c>
      <c r="DA46" s="4">
        <f t="shared" si="203"/>
        <v>117275.22653428574</v>
      </c>
      <c r="DB46" s="4">
        <f t="shared" si="204"/>
        <v>117275.22653428574</v>
      </c>
      <c r="DC46" s="4">
        <f t="shared" si="205"/>
        <v>117275.22653428574</v>
      </c>
      <c r="DD46" s="4">
        <f t="shared" si="206"/>
        <v>117275.22653428574</v>
      </c>
      <c r="DE46" s="4">
        <f t="shared" si="207"/>
        <v>117275.22653428574</v>
      </c>
      <c r="DF46" s="4">
        <f t="shared" si="208"/>
        <v>117275.22653428574</v>
      </c>
      <c r="DG46" s="4">
        <f t="shared" si="209"/>
        <v>117275.22653428574</v>
      </c>
      <c r="DI46" s="4"/>
      <c r="DJ46" s="20"/>
    </row>
    <row r="47" spans="1:114" x14ac:dyDescent="0.25">
      <c r="A47" t="s">
        <v>14</v>
      </c>
      <c r="B47" t="s">
        <v>553</v>
      </c>
      <c r="C47" s="41">
        <f>+Exogenous1!C47+Exogenous!C47+'Model Results'!C47+Exogenous2!C47</f>
        <v>2</v>
      </c>
      <c r="D47" s="41">
        <f>+Exogenous1!D47+Exogenous!D47+'Model Results'!D47+Exogenous2!D47</f>
        <v>2</v>
      </c>
      <c r="E47" s="41">
        <f>+Exogenous1!E47+Exogenous!E47+'Model Results'!E47+Exogenous2!E47</f>
        <v>2</v>
      </c>
      <c r="F47" s="41">
        <f>+Exogenous1!F47+Exogenous!F47+'Model Results'!F47+Exogenous2!F47</f>
        <v>2</v>
      </c>
      <c r="G47" s="41">
        <f>+Exogenous1!G47+Exogenous!G47+'Model Results'!G47+Exogenous2!G47</f>
        <v>2</v>
      </c>
      <c r="H47" s="41">
        <f>+Exogenous1!H47+Exogenous!H47+'Model Results'!H47+Exogenous2!H47</f>
        <v>2</v>
      </c>
      <c r="I47" s="41">
        <f>+Exogenous1!I47+Exogenous!I47+'Model Results'!I47+Exogenous2!I47</f>
        <v>2</v>
      </c>
      <c r="J47" s="41">
        <f>+Exogenous1!J47+Exogenous!J47+'Model Results'!J47+Exogenous2!J47</f>
        <v>2</v>
      </c>
      <c r="K47" s="41">
        <f>+Exogenous1!K47+Exogenous!K47+'Model Results'!K47+Exogenous2!K47</f>
        <v>2</v>
      </c>
      <c r="L47" s="41">
        <f>+Exogenous1!L47+Exogenous!L47+'Model Results'!L47+Exogenous2!L47</f>
        <v>2</v>
      </c>
      <c r="M47" s="41">
        <f>+Exogenous1!M47+Exogenous!M47+'Model Results'!M47+Exogenous2!M47</f>
        <v>2</v>
      </c>
      <c r="N47" s="41">
        <f>+Exogenous1!N47+Exogenous!N47+'Model Results'!N47+Exogenous2!N47</f>
        <v>2</v>
      </c>
      <c r="O47" s="41">
        <f t="shared" si="138"/>
        <v>2</v>
      </c>
      <c r="P47" s="41">
        <f>+Exogenous1!P47+Exogenous!P47+'Model Results'!P47+Exogenous2!P47</f>
        <v>2</v>
      </c>
      <c r="Q47" s="41">
        <f>+Exogenous1!Q47+Exogenous!Q47+'Model Results'!Q47+Exogenous2!Q47</f>
        <v>2</v>
      </c>
      <c r="R47" s="41">
        <f>+Exogenous1!R47+Exogenous!R47+'Model Results'!R47+Exogenous2!R47</f>
        <v>2</v>
      </c>
      <c r="S47" s="41">
        <f>+Exogenous1!S47+Exogenous!S47+'Model Results'!S47+Exogenous2!S47</f>
        <v>2</v>
      </c>
      <c r="T47" s="41">
        <f>+Exogenous1!T47+Exogenous!T47+'Model Results'!T47+Exogenous2!T47</f>
        <v>2</v>
      </c>
      <c r="U47" s="41">
        <f>+Exogenous1!U47+Exogenous!U47+'Model Results'!U47+Exogenous2!U47</f>
        <v>2</v>
      </c>
      <c r="V47" s="41">
        <f>+Exogenous1!V47+Exogenous!V47+'Model Results'!V47+Exogenous2!V47</f>
        <v>2</v>
      </c>
      <c r="W47" s="41">
        <f>+Exogenous1!W47+Exogenous!W47+'Model Results'!W47+Exogenous2!W47</f>
        <v>2</v>
      </c>
      <c r="X47" s="41">
        <f>+Exogenous1!X47+Exogenous!X47+'Model Results'!X47+Exogenous2!X47</f>
        <v>2</v>
      </c>
      <c r="Y47" s="41">
        <f>+Exogenous1!Y47+Exogenous!Y47+'Model Results'!Y47+Exogenous2!Y47</f>
        <v>2</v>
      </c>
      <c r="Z47" s="41">
        <f>+Exogenous1!Z47+Exogenous!Z47+'Model Results'!Z47+Exogenous2!Z47</f>
        <v>2</v>
      </c>
      <c r="AA47" s="41">
        <f>+Exogenous1!AA47+Exogenous!AA47+'Model Results'!AA47+Exogenous2!AA47</f>
        <v>2</v>
      </c>
      <c r="AB47" s="41">
        <f t="shared" si="139"/>
        <v>2</v>
      </c>
      <c r="AC47" s="41">
        <f>+Exogenous1!AC47+Exogenous!AC47+'Model Results'!AC47+Exogenous2!AC47</f>
        <v>0</v>
      </c>
      <c r="AD47" s="41">
        <f>+Exogenous1!AD47+Exogenous!AD47+'Model Results'!AD47+Exogenous2!AD47</f>
        <v>0</v>
      </c>
      <c r="AE47" s="41">
        <f>+Exogenous1!AE47+Exogenous!AE47+'Model Results'!AE47+Exogenous2!AE47</f>
        <v>0</v>
      </c>
      <c r="AF47" s="41">
        <f>+Exogenous1!AF47+Exogenous!AF47+'Model Results'!AF47+Exogenous2!AF47</f>
        <v>0</v>
      </c>
      <c r="AG47" s="41">
        <f>+Exogenous1!AG47+Exogenous!AG47+'Model Results'!AG47+Exogenous2!AG47</f>
        <v>0</v>
      </c>
      <c r="AH47" s="41">
        <f>+Exogenous1!AH47+Exogenous!AH47+'Model Results'!AH47+Exogenous2!AH47</f>
        <v>0</v>
      </c>
      <c r="AI47" s="41">
        <f>+Exogenous1!AI47+Exogenous!AI47+'Model Results'!AI47+Exogenous2!AI47</f>
        <v>0</v>
      </c>
      <c r="AJ47" s="41">
        <f>+Exogenous1!AJ47+Exogenous!AJ47+'Model Results'!AJ47+Exogenous2!AJ47</f>
        <v>0</v>
      </c>
      <c r="AK47" s="41">
        <f>+Exogenous1!AK47+Exogenous!AK47+'Model Results'!AK47+Exogenous2!AK47</f>
        <v>0</v>
      </c>
      <c r="AL47" s="4"/>
      <c r="AM47" t="s">
        <v>553</v>
      </c>
      <c r="AN47" s="41">
        <f>+Exogenous1!AN47+Exogenous!AN47+'Model Results'!AN47+Exogenous2!AN47</f>
        <v>0.66300000000000003</v>
      </c>
      <c r="AO47" s="41">
        <f>+Exogenous1!AO47+Exogenous!AO47+'Model Results'!AO47+Exogenous2!AO47</f>
        <v>0.66300000000000003</v>
      </c>
      <c r="AP47" s="41">
        <f>+Exogenous1!AP47+Exogenous!AP47+'Model Results'!AP47+Exogenous2!AP47</f>
        <v>0.66300000000000003</v>
      </c>
      <c r="AQ47" s="41">
        <f>+Exogenous1!AQ47+Exogenous!AQ47+'Model Results'!AQ47+Exogenous2!AQ47</f>
        <v>0.66300000000000003</v>
      </c>
      <c r="AR47" s="41">
        <f>+Exogenous1!AR47+Exogenous!AR47+'Model Results'!AR47+Exogenous2!AR47</f>
        <v>0.66300000000000003</v>
      </c>
      <c r="AS47" s="41">
        <f>+Exogenous1!AS47+Exogenous!AS47+'Model Results'!AS47+Exogenous2!AS47</f>
        <v>0.66300000000000003</v>
      </c>
      <c r="AT47" s="41">
        <f>+Exogenous1!AT47+Exogenous!AT47+'Model Results'!AT47+Exogenous2!AT47</f>
        <v>0.66300000000000003</v>
      </c>
      <c r="AU47" s="41">
        <f>+Exogenous1!AU47+Exogenous!AU47+'Model Results'!AU47+Exogenous2!AU47</f>
        <v>0.66300000000000003</v>
      </c>
      <c r="AV47" s="41">
        <f>+Exogenous1!AV47+Exogenous!AV47+'Model Results'!AV47+Exogenous2!AV47</f>
        <v>0.66300000000000003</v>
      </c>
      <c r="AW47" s="41">
        <f>+Exogenous1!AW47+Exogenous!AW47+'Model Results'!AW47+Exogenous2!AW47</f>
        <v>0.66300000000000003</v>
      </c>
      <c r="AX47" s="41">
        <f>+Exogenous1!AX47+Exogenous!AX47+'Model Results'!AX47+Exogenous2!AX47</f>
        <v>0.66300000000000003</v>
      </c>
      <c r="AY47" s="41">
        <f>+Exogenous1!AY47+Exogenous!AY47+'Model Results'!AY47+Exogenous2!AY47</f>
        <v>0.66300000000000003</v>
      </c>
      <c r="AZ47" s="41">
        <f t="shared" si="140"/>
        <v>7.9560000000000022</v>
      </c>
      <c r="BA47" s="41">
        <f>+Exogenous1!BA47+Exogenous!BA47+'Model Results'!BA47+Exogenous2!BA47</f>
        <v>0.66300000000000003</v>
      </c>
      <c r="BB47" s="41">
        <f>+Exogenous1!BB47+Exogenous!BB47+'Model Results'!BB47+Exogenous2!BB47</f>
        <v>0.66300000000000003</v>
      </c>
      <c r="BC47" s="41">
        <f>+Exogenous1!BC47+Exogenous!BC47+'Model Results'!BC47+Exogenous2!BC47</f>
        <v>0.66300000000000003</v>
      </c>
      <c r="BD47" s="41">
        <f>+Exogenous1!BD47+Exogenous!BD47+'Model Results'!BD47+Exogenous2!BD47</f>
        <v>0.66300000000000003</v>
      </c>
      <c r="BE47" s="41">
        <f>+Exogenous1!BE47+Exogenous!BE47+'Model Results'!BE47+Exogenous2!BE47</f>
        <v>0.66300000000000003</v>
      </c>
      <c r="BF47" s="41">
        <f>+Exogenous1!BF47+Exogenous!BF47+'Model Results'!BF47+Exogenous2!BF47</f>
        <v>0.66300000000000003</v>
      </c>
      <c r="BG47" s="41">
        <f>+Exogenous1!BG47+Exogenous!BG47+'Model Results'!BG47+Exogenous2!BG47</f>
        <v>0.66300000000000003</v>
      </c>
      <c r="BH47" s="41">
        <f>+Exogenous1!BH47+Exogenous!BH47+'Model Results'!BH47+Exogenous2!BH47</f>
        <v>0.66300000000000003</v>
      </c>
      <c r="BI47" s="41">
        <f>+Exogenous1!BI47+Exogenous!BI47+'Model Results'!BI47+Exogenous2!BI47</f>
        <v>0.66300000000000003</v>
      </c>
      <c r="BJ47" s="41">
        <f>+Exogenous1!BJ47+Exogenous!BJ47+'Model Results'!BJ47+Exogenous2!BJ47</f>
        <v>0.66300000000000003</v>
      </c>
      <c r="BK47" s="41">
        <f>+Exogenous1!BK47+Exogenous!BK47+'Model Results'!BK47+Exogenous2!BK47</f>
        <v>0.66300000000000003</v>
      </c>
      <c r="BL47" s="41">
        <f>+Exogenous1!BL47+Exogenous!BL47+'Model Results'!BL47+Exogenous2!BL47</f>
        <v>0.66300000000000003</v>
      </c>
      <c r="BM47" s="41">
        <f t="shared" si="141"/>
        <v>7.9560000000000022</v>
      </c>
      <c r="BN47" s="41">
        <f>+Exogenous1!BN47+Exogenous!BN47+'Model Results'!BN47+Exogenous2!BN47</f>
        <v>0</v>
      </c>
      <c r="BO47" s="41">
        <f>+Exogenous1!BO47+Exogenous!BO47+'Model Results'!BO47+Exogenous2!BO47</f>
        <v>0</v>
      </c>
      <c r="BP47" s="41">
        <f>+Exogenous1!BP47+Exogenous!BP47+'Model Results'!BP47+Exogenous2!BP47</f>
        <v>0</v>
      </c>
      <c r="BQ47" s="41">
        <f>+Exogenous1!BQ47+Exogenous!BQ47+'Model Results'!BQ47+Exogenous2!BQ47</f>
        <v>0</v>
      </c>
      <c r="BR47" s="41">
        <f>+Exogenous1!BR47+Exogenous!BR47+'Model Results'!BR47+Exogenous2!BR47</f>
        <v>0</v>
      </c>
      <c r="BS47" s="41">
        <f>+Exogenous1!BS47+Exogenous!BS47+'Model Results'!BS47+Exogenous2!BS47</f>
        <v>0</v>
      </c>
      <c r="BT47" s="41">
        <f>+Exogenous1!BT47+Exogenous!BT47+'Model Results'!BT47+Exogenous2!BT47</f>
        <v>0</v>
      </c>
      <c r="BU47" s="41">
        <f>+Exogenous1!BU47+Exogenous!BU47+'Model Results'!BU47+Exogenous2!BU47</f>
        <v>0</v>
      </c>
      <c r="BV47" s="41">
        <f>+Exogenous1!BV47+Exogenous!BV47+'Model Results'!BV47+Exogenous2!BV47</f>
        <v>0</v>
      </c>
      <c r="BW47" s="4"/>
      <c r="BX47" t="s">
        <v>552</v>
      </c>
      <c r="DI47" s="4"/>
      <c r="DJ47" s="20"/>
    </row>
    <row r="48" spans="1:114" x14ac:dyDescent="0.25">
      <c r="A48" t="s">
        <v>15</v>
      </c>
      <c r="B48" t="s">
        <v>1</v>
      </c>
      <c r="C48" s="41">
        <f>+Exogenous1!C48+Exogenous!C48+'Model Results'!C48+Exogenous2!C48</f>
        <v>0</v>
      </c>
      <c r="D48" s="41">
        <f>+Exogenous1!D48+Exogenous!D48+'Model Results'!D48+Exogenous2!D48</f>
        <v>0</v>
      </c>
      <c r="E48" s="41">
        <f>+Exogenous1!E48+Exogenous!E48+'Model Results'!E48+Exogenous2!E48</f>
        <v>0</v>
      </c>
      <c r="F48" s="41">
        <f>+Exogenous1!F48+Exogenous!F48+'Model Results'!F48+Exogenous2!F48</f>
        <v>0</v>
      </c>
      <c r="G48" s="41">
        <f>+Exogenous1!G48+Exogenous!G48+'Model Results'!G48+Exogenous2!G48</f>
        <v>0</v>
      </c>
      <c r="H48" s="41">
        <f>+Exogenous1!H48+Exogenous!H48+'Model Results'!H48+Exogenous2!H48</f>
        <v>0</v>
      </c>
      <c r="I48" s="41">
        <f>+Exogenous1!I48+Exogenous!I48+'Model Results'!I48+Exogenous2!I48</f>
        <v>0</v>
      </c>
      <c r="J48" s="41">
        <f>+Exogenous1!J48+Exogenous!J48+'Model Results'!J48+Exogenous2!J48</f>
        <v>0</v>
      </c>
      <c r="K48" s="41">
        <f>+Exogenous1!K48+Exogenous!K48+'Model Results'!K48+Exogenous2!K48</f>
        <v>0</v>
      </c>
      <c r="L48" s="41">
        <f>+Exogenous1!L48+Exogenous!L48+'Model Results'!L48+Exogenous2!L48</f>
        <v>0</v>
      </c>
      <c r="M48" s="41">
        <f>+Exogenous1!M48+Exogenous!M48+'Model Results'!M48+Exogenous2!M48</f>
        <v>0</v>
      </c>
      <c r="N48" s="41">
        <f>+Exogenous1!N48+Exogenous!N48+'Model Results'!N48+Exogenous2!N48</f>
        <v>0</v>
      </c>
      <c r="O48" s="41">
        <f t="shared" si="138"/>
        <v>0</v>
      </c>
      <c r="P48" s="41">
        <f>+Exogenous1!P48+Exogenous!P48+'Model Results'!P48+Exogenous2!P48</f>
        <v>0</v>
      </c>
      <c r="Q48" s="41">
        <f>+Exogenous1!Q48+Exogenous!Q48+'Model Results'!Q48+Exogenous2!Q48</f>
        <v>0</v>
      </c>
      <c r="R48" s="41">
        <f>+Exogenous1!R48+Exogenous!R48+'Model Results'!R48+Exogenous2!R48</f>
        <v>0</v>
      </c>
      <c r="S48" s="41">
        <f>+Exogenous1!S48+Exogenous!S48+'Model Results'!S48+Exogenous2!S48</f>
        <v>0</v>
      </c>
      <c r="T48" s="41">
        <f>+Exogenous1!T48+Exogenous!T48+'Model Results'!T48+Exogenous2!T48</f>
        <v>0</v>
      </c>
      <c r="U48" s="41">
        <f>+Exogenous1!U48+Exogenous!U48+'Model Results'!U48+Exogenous2!U48</f>
        <v>0</v>
      </c>
      <c r="V48" s="41">
        <f>+Exogenous1!V48+Exogenous!V48+'Model Results'!V48+Exogenous2!V48</f>
        <v>0</v>
      </c>
      <c r="W48" s="41">
        <f>+Exogenous1!W48+Exogenous!W48+'Model Results'!W48+Exogenous2!W48</f>
        <v>0</v>
      </c>
      <c r="X48" s="41">
        <f>+Exogenous1!X48+Exogenous!X48+'Model Results'!X48+Exogenous2!X48</f>
        <v>0</v>
      </c>
      <c r="Y48" s="41">
        <f>+Exogenous1!Y48+Exogenous!Y48+'Model Results'!Y48+Exogenous2!Y48</f>
        <v>0</v>
      </c>
      <c r="Z48" s="41">
        <f>+Exogenous1!Z48+Exogenous!Z48+'Model Results'!Z48+Exogenous2!Z48</f>
        <v>0</v>
      </c>
      <c r="AA48" s="41">
        <f>+Exogenous1!AA48+Exogenous!AA48+'Model Results'!AA48+Exogenous2!AA48</f>
        <v>0</v>
      </c>
      <c r="AB48" s="41">
        <f t="shared" si="139"/>
        <v>0</v>
      </c>
      <c r="AC48" s="41">
        <f>+Exogenous1!AC48+Exogenous!AC48+'Model Results'!AC48+Exogenous2!AC48</f>
        <v>0</v>
      </c>
      <c r="AD48" s="41">
        <f>+Exogenous1!AD48+Exogenous!AD48+'Model Results'!AD48+Exogenous2!AD48</f>
        <v>0</v>
      </c>
      <c r="AE48" s="41">
        <f>+Exogenous1!AE48+Exogenous!AE48+'Model Results'!AE48+Exogenous2!AE48</f>
        <v>0</v>
      </c>
      <c r="AF48" s="41">
        <f>+Exogenous1!AF48+Exogenous!AF48+'Model Results'!AF48+Exogenous2!AF48</f>
        <v>0</v>
      </c>
      <c r="AG48" s="41">
        <f>+Exogenous1!AG48+Exogenous!AG48+'Model Results'!AG48+Exogenous2!AG48</f>
        <v>0</v>
      </c>
      <c r="AH48" s="41">
        <f>+Exogenous1!AH48+Exogenous!AH48+'Model Results'!AH48+Exogenous2!AH48</f>
        <v>0</v>
      </c>
      <c r="AI48" s="41">
        <f>+Exogenous1!AI48+Exogenous!AI48+'Model Results'!AI48+Exogenous2!AI48</f>
        <v>0</v>
      </c>
      <c r="AJ48" s="41">
        <f>+Exogenous1!AJ48+Exogenous!AJ48+'Model Results'!AJ48+Exogenous2!AJ48</f>
        <v>0</v>
      </c>
      <c r="AK48" s="41">
        <f>+Exogenous1!AK48+Exogenous!AK48+'Model Results'!AK48+Exogenous2!AK48</f>
        <v>0</v>
      </c>
      <c r="AL48" s="4"/>
      <c r="AM48" t="s">
        <v>1</v>
      </c>
      <c r="AN48" s="41">
        <f>+Exogenous1!AN48+Exogenous!AN48+'Model Results'!AN48+Exogenous2!AN48</f>
        <v>0</v>
      </c>
      <c r="AO48" s="41">
        <f>+Exogenous1!AO48+Exogenous!AO48+'Model Results'!AO48+Exogenous2!AO48</f>
        <v>0</v>
      </c>
      <c r="AP48" s="41">
        <f>+Exogenous1!AP48+Exogenous!AP48+'Model Results'!AP48+Exogenous2!AP48</f>
        <v>0</v>
      </c>
      <c r="AQ48" s="41">
        <f>+Exogenous1!AQ48+Exogenous!AQ48+'Model Results'!AQ48+Exogenous2!AQ48</f>
        <v>0</v>
      </c>
      <c r="AR48" s="41">
        <f>+Exogenous1!AR48+Exogenous!AR48+'Model Results'!AR48+Exogenous2!AR48</f>
        <v>0</v>
      </c>
      <c r="AS48" s="41">
        <f>+Exogenous1!AS48+Exogenous!AS48+'Model Results'!AS48+Exogenous2!AS48</f>
        <v>0</v>
      </c>
      <c r="AT48" s="41">
        <f>+Exogenous1!AT48+Exogenous!AT48+'Model Results'!AT48+Exogenous2!AT48</f>
        <v>0</v>
      </c>
      <c r="AU48" s="41">
        <f>+Exogenous1!AU48+Exogenous!AU48+'Model Results'!AU48+Exogenous2!AU48</f>
        <v>0</v>
      </c>
      <c r="AV48" s="41">
        <f>+Exogenous1!AV48+Exogenous!AV48+'Model Results'!AV48+Exogenous2!AV48</f>
        <v>0</v>
      </c>
      <c r="AW48" s="41">
        <f>+Exogenous1!AW48+Exogenous!AW48+'Model Results'!AW48+Exogenous2!AW48</f>
        <v>0</v>
      </c>
      <c r="AX48" s="41">
        <f>+Exogenous1!AX48+Exogenous!AX48+'Model Results'!AX48+Exogenous2!AX48</f>
        <v>0</v>
      </c>
      <c r="AY48" s="41">
        <f>+Exogenous1!AY48+Exogenous!AY48+'Model Results'!AY48+Exogenous2!AY48</f>
        <v>0</v>
      </c>
      <c r="AZ48" s="41">
        <f t="shared" si="140"/>
        <v>0</v>
      </c>
      <c r="BA48" s="41">
        <f>+Exogenous1!BA48+Exogenous!BA48+'Model Results'!BA48+Exogenous2!BA48</f>
        <v>0</v>
      </c>
      <c r="BB48" s="41">
        <f>+Exogenous1!BB48+Exogenous!BB48+'Model Results'!BB48+Exogenous2!BB48</f>
        <v>0</v>
      </c>
      <c r="BC48" s="41">
        <f>+Exogenous1!BC48+Exogenous!BC48+'Model Results'!BC48+Exogenous2!BC48</f>
        <v>0</v>
      </c>
      <c r="BD48" s="41">
        <f>+Exogenous1!BD48+Exogenous!BD48+'Model Results'!BD48+Exogenous2!BD48</f>
        <v>0</v>
      </c>
      <c r="BE48" s="41">
        <f>+Exogenous1!BE48+Exogenous!BE48+'Model Results'!BE48+Exogenous2!BE48</f>
        <v>0</v>
      </c>
      <c r="BF48" s="41">
        <f>+Exogenous1!BF48+Exogenous!BF48+'Model Results'!BF48+Exogenous2!BF48</f>
        <v>0</v>
      </c>
      <c r="BG48" s="41">
        <f>+Exogenous1!BG48+Exogenous!BG48+'Model Results'!BG48+Exogenous2!BG48</f>
        <v>0</v>
      </c>
      <c r="BH48" s="41">
        <f>+Exogenous1!BH48+Exogenous!BH48+'Model Results'!BH48+Exogenous2!BH48</f>
        <v>0</v>
      </c>
      <c r="BI48" s="41">
        <f>+Exogenous1!BI48+Exogenous!BI48+'Model Results'!BI48+Exogenous2!BI48</f>
        <v>0</v>
      </c>
      <c r="BJ48" s="41">
        <f>+Exogenous1!BJ48+Exogenous!BJ48+'Model Results'!BJ48+Exogenous2!BJ48</f>
        <v>0</v>
      </c>
      <c r="BK48" s="41">
        <f>+Exogenous1!BK48+Exogenous!BK48+'Model Results'!BK48+Exogenous2!BK48</f>
        <v>0</v>
      </c>
      <c r="BL48" s="41">
        <f>+Exogenous1!BL48+Exogenous!BL48+'Model Results'!BL48+Exogenous2!BL48</f>
        <v>0</v>
      </c>
      <c r="BM48" s="41">
        <f t="shared" si="141"/>
        <v>0</v>
      </c>
      <c r="BN48" s="41">
        <f>+Exogenous1!BN48+Exogenous!BN48+'Model Results'!BN48+Exogenous2!BN48</f>
        <v>0</v>
      </c>
      <c r="BO48" s="41">
        <f>+Exogenous1!BO48+Exogenous!BO48+'Model Results'!BO48+Exogenous2!BO48</f>
        <v>0</v>
      </c>
      <c r="BP48" s="41">
        <f>+Exogenous1!BP48+Exogenous!BP48+'Model Results'!BP48+Exogenous2!BP48</f>
        <v>0</v>
      </c>
      <c r="BQ48" s="41">
        <f>+Exogenous1!BQ48+Exogenous!BQ48+'Model Results'!BQ48+Exogenous2!BQ48</f>
        <v>0</v>
      </c>
      <c r="BR48" s="41">
        <f>+Exogenous1!BR48+Exogenous!BR48+'Model Results'!BR48+Exogenous2!BR48</f>
        <v>0</v>
      </c>
      <c r="BS48" s="41">
        <f>+Exogenous1!BS48+Exogenous!BS48+'Model Results'!BS48+Exogenous2!BS48</f>
        <v>0</v>
      </c>
      <c r="BT48" s="41">
        <f>+Exogenous1!BT48+Exogenous!BT48+'Model Results'!BT48+Exogenous2!BT48</f>
        <v>0</v>
      </c>
      <c r="BU48" s="41">
        <f>+Exogenous1!BU48+Exogenous!BU48+'Model Results'!BU48+Exogenous2!BU48</f>
        <v>0</v>
      </c>
      <c r="BV48" s="41">
        <f>+Exogenous1!BV48+Exogenous!BV48+'Model Results'!BV48+Exogenous2!BV48</f>
        <v>0</v>
      </c>
      <c r="BX48" t="str">
        <f t="shared" ref="BX48:BX53" si="211">+AM48</f>
        <v>SIS</v>
      </c>
      <c r="BY48" s="4" t="e">
        <f t="shared" ref="BY48:CK53" si="212">+AN48/C48*1000</f>
        <v>#DIV/0!</v>
      </c>
      <c r="BZ48" s="4" t="e">
        <f t="shared" si="212"/>
        <v>#DIV/0!</v>
      </c>
      <c r="CA48" s="4" t="e">
        <f t="shared" si="212"/>
        <v>#DIV/0!</v>
      </c>
      <c r="CB48" s="4" t="e">
        <f t="shared" si="212"/>
        <v>#DIV/0!</v>
      </c>
      <c r="CC48" s="4" t="e">
        <f t="shared" si="212"/>
        <v>#DIV/0!</v>
      </c>
      <c r="CD48" s="4" t="e">
        <f t="shared" si="212"/>
        <v>#DIV/0!</v>
      </c>
      <c r="CE48" s="4" t="e">
        <f t="shared" si="212"/>
        <v>#DIV/0!</v>
      </c>
      <c r="CF48" s="4" t="e">
        <f t="shared" si="212"/>
        <v>#DIV/0!</v>
      </c>
      <c r="CG48" s="4" t="e">
        <f t="shared" si="212"/>
        <v>#DIV/0!</v>
      </c>
      <c r="CH48" s="4" t="e">
        <f t="shared" si="212"/>
        <v>#DIV/0!</v>
      </c>
      <c r="CI48" s="4" t="e">
        <f t="shared" si="212"/>
        <v>#DIV/0!</v>
      </c>
      <c r="CJ48" s="4" t="e">
        <f t="shared" si="212"/>
        <v>#DIV/0!</v>
      </c>
      <c r="CK48" s="4" t="e">
        <f t="shared" si="212"/>
        <v>#DIV/0!</v>
      </c>
      <c r="CL48" s="4" t="e">
        <f t="shared" ref="CL48:CL53" si="213">+BA48/P48*1000</f>
        <v>#DIV/0!</v>
      </c>
      <c r="CM48" s="4" t="e">
        <f t="shared" ref="CM48:CM53" si="214">+BB48/Q48*1000</f>
        <v>#DIV/0!</v>
      </c>
      <c r="CN48" s="4" t="e">
        <f t="shared" ref="CN48:CN53" si="215">+BC48/R48*1000</f>
        <v>#DIV/0!</v>
      </c>
      <c r="CO48" s="4" t="e">
        <f t="shared" ref="CO48:CO53" si="216">+BD48/S48*1000</f>
        <v>#DIV/0!</v>
      </c>
      <c r="CP48" s="4" t="e">
        <f t="shared" ref="CP48:CP53" si="217">+BE48/T48*1000</f>
        <v>#DIV/0!</v>
      </c>
      <c r="CQ48" s="4" t="e">
        <f t="shared" ref="CQ48:CQ53" si="218">+BF48/U48*1000</f>
        <v>#DIV/0!</v>
      </c>
      <c r="CR48" s="4" t="e">
        <f t="shared" ref="CR48:CR53" si="219">+BG48/V48*1000</f>
        <v>#DIV/0!</v>
      </c>
      <c r="CS48" s="4" t="e">
        <f t="shared" ref="CS48:CS53" si="220">+BH48/W48*1000</f>
        <v>#DIV/0!</v>
      </c>
      <c r="CT48" s="4" t="e">
        <f t="shared" ref="CT48:CT53" si="221">+BI48/X48*1000</f>
        <v>#DIV/0!</v>
      </c>
      <c r="CU48" s="4" t="e">
        <f t="shared" ref="CU48:CU53" si="222">+BJ48/Y48*1000</f>
        <v>#DIV/0!</v>
      </c>
      <c r="CV48" s="4" t="e">
        <f t="shared" ref="CV48:CV53" si="223">+BK48/Z48*1000</f>
        <v>#DIV/0!</v>
      </c>
      <c r="CW48" s="4" t="e">
        <f t="shared" ref="CW48:CW53" si="224">+BL48/AA48*1000</f>
        <v>#DIV/0!</v>
      </c>
      <c r="CX48" s="4" t="e">
        <f t="shared" ref="CX48:CX53" si="225">+BM48/AB48*1000</f>
        <v>#DIV/0!</v>
      </c>
      <c r="CY48" s="4" t="e">
        <f t="shared" ref="CY48:DG53" si="226">+BN48/AC48*1000</f>
        <v>#DIV/0!</v>
      </c>
      <c r="CZ48" s="4" t="e">
        <f t="shared" si="226"/>
        <v>#DIV/0!</v>
      </c>
      <c r="DA48" s="4" t="e">
        <f t="shared" si="226"/>
        <v>#DIV/0!</v>
      </c>
      <c r="DB48" s="4" t="e">
        <f t="shared" si="226"/>
        <v>#DIV/0!</v>
      </c>
      <c r="DC48" s="4" t="e">
        <f t="shared" si="226"/>
        <v>#DIV/0!</v>
      </c>
      <c r="DD48" s="4" t="e">
        <f t="shared" si="226"/>
        <v>#DIV/0!</v>
      </c>
      <c r="DE48" s="4" t="e">
        <f t="shared" si="226"/>
        <v>#DIV/0!</v>
      </c>
      <c r="DF48" s="4" t="e">
        <f t="shared" si="226"/>
        <v>#DIV/0!</v>
      </c>
      <c r="DG48" s="4" t="e">
        <f t="shared" si="226"/>
        <v>#DIV/0!</v>
      </c>
      <c r="DI48" s="4"/>
      <c r="DJ48" s="20"/>
    </row>
    <row r="49" spans="1:114" x14ac:dyDescent="0.25">
      <c r="A49" t="s">
        <v>15</v>
      </c>
      <c r="B49" t="s">
        <v>42</v>
      </c>
      <c r="C49" s="41">
        <f>+Exogenous1!C49+Exogenous!C49+'Model Results'!C49+Exogenous2!C49</f>
        <v>27</v>
      </c>
      <c r="D49" s="41">
        <f>+Exogenous1!D49+Exogenous!D49+'Model Results'!D49+Exogenous2!D49</f>
        <v>27</v>
      </c>
      <c r="E49" s="41">
        <f>+Exogenous1!E49+Exogenous!E49+'Model Results'!E49+Exogenous2!E49</f>
        <v>27</v>
      </c>
      <c r="F49" s="41">
        <f>+Exogenous1!F49+Exogenous!F49+'Model Results'!F49+Exogenous2!F49</f>
        <v>27</v>
      </c>
      <c r="G49" s="41">
        <f>+Exogenous1!G49+Exogenous!G49+'Model Results'!G49+Exogenous2!G49</f>
        <v>27</v>
      </c>
      <c r="H49" s="41">
        <f>+Exogenous1!H49+Exogenous!H49+'Model Results'!H49+Exogenous2!H49</f>
        <v>27</v>
      </c>
      <c r="I49" s="41">
        <f>+Exogenous1!I49+Exogenous!I49+'Model Results'!I49+Exogenous2!I49</f>
        <v>27</v>
      </c>
      <c r="J49" s="41">
        <f>+Exogenous1!J49+Exogenous!J49+'Model Results'!J49+Exogenous2!J49</f>
        <v>27</v>
      </c>
      <c r="K49" s="41">
        <f>+Exogenous1!K49+Exogenous!K49+'Model Results'!K49+Exogenous2!K49</f>
        <v>27</v>
      </c>
      <c r="L49" s="41">
        <f>+Exogenous1!L49+Exogenous!L49+'Model Results'!L49+Exogenous2!L49</f>
        <v>27</v>
      </c>
      <c r="M49" s="41">
        <f>+Exogenous1!M49+Exogenous!M49+'Model Results'!M49+Exogenous2!M49</f>
        <v>27</v>
      </c>
      <c r="N49" s="41">
        <f>+Exogenous1!N49+Exogenous!N49+'Model Results'!N49+Exogenous2!N49</f>
        <v>27</v>
      </c>
      <c r="O49" s="41">
        <f t="shared" si="138"/>
        <v>27</v>
      </c>
      <c r="P49" s="41">
        <f>+Exogenous1!P49+Exogenous!P49+'Model Results'!P49+Exogenous2!P49</f>
        <v>27</v>
      </c>
      <c r="Q49" s="41">
        <f>+Exogenous1!Q49+Exogenous!Q49+'Model Results'!Q49+Exogenous2!Q49</f>
        <v>27</v>
      </c>
      <c r="R49" s="41">
        <f>+Exogenous1!R49+Exogenous!R49+'Model Results'!R49+Exogenous2!R49</f>
        <v>27</v>
      </c>
      <c r="S49" s="41">
        <f>+Exogenous1!S49+Exogenous!S49+'Model Results'!S49+Exogenous2!S49</f>
        <v>27</v>
      </c>
      <c r="T49" s="41">
        <f>+Exogenous1!T49+Exogenous!T49+'Model Results'!T49+Exogenous2!T49</f>
        <v>27</v>
      </c>
      <c r="U49" s="41">
        <f>+Exogenous1!U49+Exogenous!U49+'Model Results'!U49+Exogenous2!U49</f>
        <v>27</v>
      </c>
      <c r="V49" s="41">
        <f>+Exogenous1!V49+Exogenous!V49+'Model Results'!V49+Exogenous2!V49</f>
        <v>27</v>
      </c>
      <c r="W49" s="41">
        <f>+Exogenous1!W49+Exogenous!W49+'Model Results'!W49+Exogenous2!W49</f>
        <v>27</v>
      </c>
      <c r="X49" s="41">
        <f>+Exogenous1!X49+Exogenous!X49+'Model Results'!X49+Exogenous2!X49</f>
        <v>27</v>
      </c>
      <c r="Y49" s="41">
        <f>+Exogenous1!Y49+Exogenous!Y49+'Model Results'!Y49+Exogenous2!Y49</f>
        <v>27</v>
      </c>
      <c r="Z49" s="41">
        <f>+Exogenous1!Z49+Exogenous!Z49+'Model Results'!Z49+Exogenous2!Z49</f>
        <v>27</v>
      </c>
      <c r="AA49" s="41">
        <f>+Exogenous1!AA49+Exogenous!AA49+'Model Results'!AA49+Exogenous2!AA49</f>
        <v>27</v>
      </c>
      <c r="AB49" s="41">
        <f t="shared" si="139"/>
        <v>27</v>
      </c>
      <c r="AC49" s="41">
        <f>+Exogenous1!AC49+Exogenous!AC49+'Model Results'!AC49+Exogenous2!AC49</f>
        <v>27</v>
      </c>
      <c r="AD49" s="41">
        <f>+Exogenous1!AD49+Exogenous!AD49+'Model Results'!AD49+Exogenous2!AD49</f>
        <v>27</v>
      </c>
      <c r="AE49" s="41">
        <f>+Exogenous1!AE49+Exogenous!AE49+'Model Results'!AE49+Exogenous2!AE49</f>
        <v>27</v>
      </c>
      <c r="AF49" s="41">
        <f>+Exogenous1!AF49+Exogenous!AF49+'Model Results'!AF49+Exogenous2!AF49</f>
        <v>27</v>
      </c>
      <c r="AG49" s="41">
        <f>+Exogenous1!AG49+Exogenous!AG49+'Model Results'!AG49+Exogenous2!AG49</f>
        <v>27</v>
      </c>
      <c r="AH49" s="41">
        <f>+Exogenous1!AH49+Exogenous!AH49+'Model Results'!AH49+Exogenous2!AH49</f>
        <v>27</v>
      </c>
      <c r="AI49" s="41">
        <f>+Exogenous1!AI49+Exogenous!AI49+'Model Results'!AI49+Exogenous2!AI49</f>
        <v>27</v>
      </c>
      <c r="AJ49" s="41">
        <f>+Exogenous1!AJ49+Exogenous!AJ49+'Model Results'!AJ49+Exogenous2!AJ49</f>
        <v>27</v>
      </c>
      <c r="AK49" s="41">
        <f>+Exogenous1!AK49+Exogenous!AK49+'Model Results'!AK49+Exogenous2!AK49</f>
        <v>27</v>
      </c>
      <c r="AL49" s="4"/>
      <c r="AM49" t="s">
        <v>42</v>
      </c>
      <c r="AN49" s="41">
        <f>+Exogenous1!AN49+Exogenous!AN49+'Model Results'!AN49+Exogenous2!AN49</f>
        <v>4133.3583492243642</v>
      </c>
      <c r="AO49" s="41">
        <f>+Exogenous1!AO49+Exogenous!AO49+'Model Results'!AO49+Exogenous2!AO49</f>
        <v>3732.7162017873284</v>
      </c>
      <c r="AP49" s="41">
        <f>+Exogenous1!AP49+Exogenous!AP49+'Model Results'!AP49+Exogenous2!AP49</f>
        <v>4060.0518820743646</v>
      </c>
      <c r="AQ49" s="41">
        <f>+Exogenous1!AQ49+Exogenous!AQ49+'Model Results'!AQ49+Exogenous2!AQ49</f>
        <v>3811.5464536203517</v>
      </c>
      <c r="AR49" s="41">
        <f>+Exogenous1!AR49+Exogenous!AR49+'Model Results'!AR49+Exogenous2!AR49</f>
        <v>3678.0142320743644</v>
      </c>
      <c r="AS49" s="41">
        <f>+Exogenous1!AS49+Exogenous!AS49+'Model Results'!AS49+Exogenous2!AS49</f>
        <v>3512.8125036203523</v>
      </c>
      <c r="AT49" s="41">
        <f>+Exogenous1!AT49+Exogenous!AT49+'Model Results'!AT49+Exogenous2!AT49</f>
        <v>3528.396032074364</v>
      </c>
      <c r="AU49" s="41">
        <f>+Exogenous1!AU49+Exogenous!AU49+'Model Results'!AU49+Exogenous2!AU49</f>
        <v>3619.7350820743636</v>
      </c>
      <c r="AV49" s="41">
        <f>+Exogenous1!AV49+Exogenous!AV49+'Model Results'!AV49+Exogenous2!AV49</f>
        <v>3433.0703036203522</v>
      </c>
      <c r="AW49" s="41">
        <f>+Exogenous1!AW49+Exogenous!AW49+'Model Results'!AW49+Exogenous2!AW49</f>
        <v>3490.7098820743636</v>
      </c>
      <c r="AX49" s="41">
        <f>+Exogenous1!AX49+Exogenous!AX49+'Model Results'!AX49+Exogenous2!AX49</f>
        <v>3602.0078036203522</v>
      </c>
      <c r="AY49" s="41">
        <f>+Exogenous1!AY49+Exogenous!AY49+'Model Results'!AY49+Exogenous2!AY49</f>
        <v>3627.0044320743636</v>
      </c>
      <c r="AZ49" s="41">
        <f t="shared" si="140"/>
        <v>44229.42315793928</v>
      </c>
      <c r="BA49" s="41">
        <f>+Exogenous1!BA49+Exogenous!BA49+'Model Results'!BA49+Exogenous2!BA49</f>
        <v>4133.3583492243642</v>
      </c>
      <c r="BB49" s="41">
        <f>+Exogenous1!BB49+Exogenous!BB49+'Model Results'!BB49+Exogenous2!BB49</f>
        <v>3732.7162017873284</v>
      </c>
      <c r="BC49" s="41">
        <f>+Exogenous1!BC49+Exogenous!BC49+'Model Results'!BC49+Exogenous2!BC49</f>
        <v>4060.0518820743646</v>
      </c>
      <c r="BD49" s="41">
        <f>+Exogenous1!BD49+Exogenous!BD49+'Model Results'!BD49+Exogenous2!BD49</f>
        <v>3811.5464536203517</v>
      </c>
      <c r="BE49" s="41">
        <f>+Exogenous1!BE49+Exogenous!BE49+'Model Results'!BE49+Exogenous2!BE49</f>
        <v>3678.0142320743644</v>
      </c>
      <c r="BF49" s="41">
        <f>+Exogenous1!BF49+Exogenous!BF49+'Model Results'!BF49+Exogenous2!BF49</f>
        <v>3512.8125036203523</v>
      </c>
      <c r="BG49" s="41">
        <f>+Exogenous1!BG49+Exogenous!BG49+'Model Results'!BG49+Exogenous2!BG49</f>
        <v>3528.396032074364</v>
      </c>
      <c r="BH49" s="41">
        <f>+Exogenous1!BH49+Exogenous!BH49+'Model Results'!BH49+Exogenous2!BH49</f>
        <v>3619.7350820743636</v>
      </c>
      <c r="BI49" s="41">
        <f>+Exogenous1!BI49+Exogenous!BI49+'Model Results'!BI49+Exogenous2!BI49</f>
        <v>3433.0703036203522</v>
      </c>
      <c r="BJ49" s="41">
        <f>+Exogenous1!BJ49+Exogenous!BJ49+'Model Results'!BJ49+Exogenous2!BJ49</f>
        <v>3490.7098820743636</v>
      </c>
      <c r="BK49" s="41">
        <f>+Exogenous1!BK49+Exogenous!BK49+'Model Results'!BK49+Exogenous2!BK49</f>
        <v>3602.0078036203522</v>
      </c>
      <c r="BL49" s="41">
        <f>+Exogenous1!BL49+Exogenous!BL49+'Model Results'!BL49+Exogenous2!BL49</f>
        <v>3627.0044320743636</v>
      </c>
      <c r="BM49" s="41">
        <f t="shared" si="141"/>
        <v>44229.42315793928</v>
      </c>
      <c r="BN49" s="41">
        <f>+Exogenous1!BN49+Exogenous!BN49+'Model Results'!BN49+Exogenous2!BN49</f>
        <v>44229.42315793928</v>
      </c>
      <c r="BO49" s="41">
        <f>+Exogenous1!BO49+Exogenous!BO49+'Model Results'!BO49+Exogenous2!BO49</f>
        <v>44229.42315793928</v>
      </c>
      <c r="BP49" s="41">
        <f>+Exogenous1!BP49+Exogenous!BP49+'Model Results'!BP49+Exogenous2!BP49</f>
        <v>44229.42315793928</v>
      </c>
      <c r="BQ49" s="41">
        <f>+Exogenous1!BQ49+Exogenous!BQ49+'Model Results'!BQ49+Exogenous2!BQ49</f>
        <v>44229.42315793928</v>
      </c>
      <c r="BR49" s="41">
        <f>+Exogenous1!BR49+Exogenous!BR49+'Model Results'!BR49+Exogenous2!BR49</f>
        <v>44229.42315793928</v>
      </c>
      <c r="BS49" s="41">
        <f>+Exogenous1!BS49+Exogenous!BS49+'Model Results'!BS49+Exogenous2!BS49</f>
        <v>44229.42315793928</v>
      </c>
      <c r="BT49" s="41">
        <f>+Exogenous1!BT49+Exogenous!BT49+'Model Results'!BT49+Exogenous2!BT49</f>
        <v>44229.42315793928</v>
      </c>
      <c r="BU49" s="41">
        <f>+Exogenous1!BU49+Exogenous!BU49+'Model Results'!BU49+Exogenous2!BU49</f>
        <v>44229.42315793928</v>
      </c>
      <c r="BV49" s="41">
        <f>+Exogenous1!BV49+Exogenous!BV49+'Model Results'!BV49+Exogenous2!BV49</f>
        <v>44229.42315793928</v>
      </c>
      <c r="BX49" t="str">
        <f t="shared" si="211"/>
        <v>STIS</v>
      </c>
      <c r="BY49" s="4">
        <f t="shared" si="212"/>
        <v>153087.34626756905</v>
      </c>
      <c r="BZ49" s="4">
        <f t="shared" si="212"/>
        <v>138248.74821434548</v>
      </c>
      <c r="CA49" s="4">
        <f t="shared" si="212"/>
        <v>150372.29192868018</v>
      </c>
      <c r="CB49" s="4">
        <f t="shared" si="212"/>
        <v>141168.38717112414</v>
      </c>
      <c r="CC49" s="4">
        <f t="shared" si="212"/>
        <v>136222.74933608755</v>
      </c>
      <c r="CD49" s="4">
        <f t="shared" si="212"/>
        <v>130104.1668007538</v>
      </c>
      <c r="CE49" s="4">
        <f t="shared" si="212"/>
        <v>130681.33452127273</v>
      </c>
      <c r="CF49" s="4">
        <f t="shared" si="212"/>
        <v>134064.26229905052</v>
      </c>
      <c r="CG49" s="4">
        <f t="shared" si="212"/>
        <v>127150.75198593897</v>
      </c>
      <c r="CH49" s="4">
        <f t="shared" si="212"/>
        <v>129285.5511879394</v>
      </c>
      <c r="CI49" s="4">
        <f t="shared" si="212"/>
        <v>133407.69643038342</v>
      </c>
      <c r="CJ49" s="4">
        <f t="shared" si="212"/>
        <v>134333.4974842357</v>
      </c>
      <c r="CK49" s="4">
        <f t="shared" si="212"/>
        <v>1638126.7836273808</v>
      </c>
      <c r="CL49" s="4">
        <f t="shared" si="213"/>
        <v>153087.34626756905</v>
      </c>
      <c r="CM49" s="4">
        <f t="shared" si="214"/>
        <v>138248.74821434548</v>
      </c>
      <c r="CN49" s="4">
        <f t="shared" si="215"/>
        <v>150372.29192868018</v>
      </c>
      <c r="CO49" s="4">
        <f t="shared" si="216"/>
        <v>141168.38717112414</v>
      </c>
      <c r="CP49" s="4">
        <f t="shared" si="217"/>
        <v>136222.74933608755</v>
      </c>
      <c r="CQ49" s="4">
        <f t="shared" si="218"/>
        <v>130104.1668007538</v>
      </c>
      <c r="CR49" s="4">
        <f t="shared" si="219"/>
        <v>130681.33452127273</v>
      </c>
      <c r="CS49" s="4">
        <f t="shared" si="220"/>
        <v>134064.26229905052</v>
      </c>
      <c r="CT49" s="4">
        <f t="shared" si="221"/>
        <v>127150.75198593897</v>
      </c>
      <c r="CU49" s="4">
        <f t="shared" si="222"/>
        <v>129285.5511879394</v>
      </c>
      <c r="CV49" s="4">
        <f t="shared" si="223"/>
        <v>133407.69643038342</v>
      </c>
      <c r="CW49" s="4">
        <f t="shared" si="224"/>
        <v>134333.4974842357</v>
      </c>
      <c r="CX49" s="4">
        <f t="shared" si="225"/>
        <v>1638126.7836273808</v>
      </c>
      <c r="CY49" s="4">
        <f t="shared" si="226"/>
        <v>1638126.7836273808</v>
      </c>
      <c r="CZ49" s="4">
        <f t="shared" si="226"/>
        <v>1638126.7836273808</v>
      </c>
      <c r="DA49" s="4">
        <f t="shared" si="226"/>
        <v>1638126.7836273808</v>
      </c>
      <c r="DB49" s="4">
        <f t="shared" si="226"/>
        <v>1638126.7836273808</v>
      </c>
      <c r="DC49" s="4">
        <f t="shared" si="226"/>
        <v>1638126.7836273808</v>
      </c>
      <c r="DD49" s="4">
        <f t="shared" si="226"/>
        <v>1638126.7836273808</v>
      </c>
      <c r="DE49" s="4">
        <f t="shared" si="226"/>
        <v>1638126.7836273808</v>
      </c>
      <c r="DF49" s="4">
        <f t="shared" si="226"/>
        <v>1638126.7836273808</v>
      </c>
      <c r="DG49" s="4">
        <f t="shared" si="226"/>
        <v>1638126.7836273808</v>
      </c>
      <c r="DI49" s="4"/>
      <c r="DJ49" s="20"/>
    </row>
    <row r="50" spans="1:114" x14ac:dyDescent="0.25">
      <c r="A50" t="s">
        <v>15</v>
      </c>
      <c r="B50" t="s">
        <v>2</v>
      </c>
      <c r="C50" s="41">
        <f>+Exogenous1!C50+Exogenous!C50+'Model Results'!C50+Exogenous2!C50</f>
        <v>0</v>
      </c>
      <c r="D50" s="41">
        <f>+Exogenous1!D50+Exogenous!D50+'Model Results'!D50+Exogenous2!D50</f>
        <v>0</v>
      </c>
      <c r="E50" s="41">
        <f>+Exogenous1!E50+Exogenous!E50+'Model Results'!E50+Exogenous2!E50</f>
        <v>0</v>
      </c>
      <c r="F50" s="41">
        <f>+Exogenous1!F50+Exogenous!F50+'Model Results'!F50+Exogenous2!F50</f>
        <v>0</v>
      </c>
      <c r="G50" s="41">
        <f>+Exogenous1!G50+Exogenous!G50+'Model Results'!G50+Exogenous2!G50</f>
        <v>0</v>
      </c>
      <c r="H50" s="41">
        <f>+Exogenous1!H50+Exogenous!H50+'Model Results'!H50+Exogenous2!H50</f>
        <v>0</v>
      </c>
      <c r="I50" s="41">
        <f>+Exogenous1!I50+Exogenous!I50+'Model Results'!I50+Exogenous2!I50</f>
        <v>0</v>
      </c>
      <c r="J50" s="41">
        <f>+Exogenous1!J50+Exogenous!J50+'Model Results'!J50+Exogenous2!J50</f>
        <v>0</v>
      </c>
      <c r="K50" s="41">
        <f>+Exogenous1!K50+Exogenous!K50+'Model Results'!K50+Exogenous2!K50</f>
        <v>0</v>
      </c>
      <c r="L50" s="41">
        <f>+Exogenous1!L50+Exogenous!L50+'Model Results'!L50+Exogenous2!L50</f>
        <v>0</v>
      </c>
      <c r="M50" s="41">
        <f>+Exogenous1!M50+Exogenous!M50+'Model Results'!M50+Exogenous2!M50</f>
        <v>0</v>
      </c>
      <c r="N50" s="41">
        <f>+Exogenous1!N50+Exogenous!N50+'Model Results'!N50+Exogenous2!N50</f>
        <v>0</v>
      </c>
      <c r="O50" s="41">
        <f t="shared" si="138"/>
        <v>0</v>
      </c>
      <c r="P50" s="41">
        <f>+Exogenous1!P50+Exogenous!P50+'Model Results'!P50+Exogenous2!P50</f>
        <v>0</v>
      </c>
      <c r="Q50" s="41">
        <f>+Exogenous1!Q50+Exogenous!Q50+'Model Results'!Q50+Exogenous2!Q50</f>
        <v>0</v>
      </c>
      <c r="R50" s="41">
        <f>+Exogenous1!R50+Exogenous!R50+'Model Results'!R50+Exogenous2!R50</f>
        <v>0</v>
      </c>
      <c r="S50" s="41">
        <f>+Exogenous1!S50+Exogenous!S50+'Model Results'!S50+Exogenous2!S50</f>
        <v>0</v>
      </c>
      <c r="T50" s="41">
        <f>+Exogenous1!T50+Exogenous!T50+'Model Results'!T50+Exogenous2!T50</f>
        <v>0</v>
      </c>
      <c r="U50" s="41">
        <f>+Exogenous1!U50+Exogenous!U50+'Model Results'!U50+Exogenous2!U50</f>
        <v>0</v>
      </c>
      <c r="V50" s="41">
        <f>+Exogenous1!V50+Exogenous!V50+'Model Results'!V50+Exogenous2!V50</f>
        <v>0</v>
      </c>
      <c r="W50" s="41">
        <f>+Exogenous1!W50+Exogenous!W50+'Model Results'!W50+Exogenous2!W50</f>
        <v>0</v>
      </c>
      <c r="X50" s="41">
        <f>+Exogenous1!X50+Exogenous!X50+'Model Results'!X50+Exogenous2!X50</f>
        <v>0</v>
      </c>
      <c r="Y50" s="41">
        <f>+Exogenous1!Y50+Exogenous!Y50+'Model Results'!Y50+Exogenous2!Y50</f>
        <v>0</v>
      </c>
      <c r="Z50" s="41">
        <f>+Exogenous1!Z50+Exogenous!Z50+'Model Results'!Z50+Exogenous2!Z50</f>
        <v>0</v>
      </c>
      <c r="AA50" s="41">
        <f>+Exogenous1!AA50+Exogenous!AA50+'Model Results'!AA50+Exogenous2!AA50</f>
        <v>0</v>
      </c>
      <c r="AB50" s="41">
        <f t="shared" si="139"/>
        <v>0</v>
      </c>
      <c r="AC50" s="41">
        <f>+Exogenous1!AC50+Exogenous!AC50+'Model Results'!AC50+Exogenous2!AC50</f>
        <v>0</v>
      </c>
      <c r="AD50" s="41">
        <f>+Exogenous1!AD50+Exogenous!AD50+'Model Results'!AD50+Exogenous2!AD50</f>
        <v>0</v>
      </c>
      <c r="AE50" s="41">
        <f>+Exogenous1!AE50+Exogenous!AE50+'Model Results'!AE50+Exogenous2!AE50</f>
        <v>0</v>
      </c>
      <c r="AF50" s="41">
        <f>+Exogenous1!AF50+Exogenous!AF50+'Model Results'!AF50+Exogenous2!AF50</f>
        <v>0</v>
      </c>
      <c r="AG50" s="41">
        <f>+Exogenous1!AG50+Exogenous!AG50+'Model Results'!AG50+Exogenous2!AG50</f>
        <v>0</v>
      </c>
      <c r="AH50" s="41">
        <f>+Exogenous1!AH50+Exogenous!AH50+'Model Results'!AH50+Exogenous2!AH50</f>
        <v>0</v>
      </c>
      <c r="AI50" s="41">
        <f>+Exogenous1!AI50+Exogenous!AI50+'Model Results'!AI50+Exogenous2!AI50</f>
        <v>0</v>
      </c>
      <c r="AJ50" s="41">
        <f>+Exogenous1!AJ50+Exogenous!AJ50+'Model Results'!AJ50+Exogenous2!AJ50</f>
        <v>0</v>
      </c>
      <c r="AK50" s="41">
        <f>+Exogenous1!AK50+Exogenous!AK50+'Model Results'!AK50+Exogenous2!AK50</f>
        <v>0</v>
      </c>
      <c r="AL50" s="4"/>
      <c r="AM50" t="s">
        <v>2</v>
      </c>
      <c r="AN50" s="41">
        <f>+Exogenous1!AN50+Exogenous!AN50+'Model Results'!AN50+Exogenous2!AN50</f>
        <v>0</v>
      </c>
      <c r="AO50" s="41">
        <f>+Exogenous1!AO50+Exogenous!AO50+'Model Results'!AO50+Exogenous2!AO50</f>
        <v>0</v>
      </c>
      <c r="AP50" s="41">
        <f>+Exogenous1!AP50+Exogenous!AP50+'Model Results'!AP50+Exogenous2!AP50</f>
        <v>0</v>
      </c>
      <c r="AQ50" s="41">
        <f>+Exogenous1!AQ50+Exogenous!AQ50+'Model Results'!AQ50+Exogenous2!AQ50</f>
        <v>0</v>
      </c>
      <c r="AR50" s="41">
        <f>+Exogenous1!AR50+Exogenous!AR50+'Model Results'!AR50+Exogenous2!AR50</f>
        <v>0</v>
      </c>
      <c r="AS50" s="41">
        <f>+Exogenous1!AS50+Exogenous!AS50+'Model Results'!AS50+Exogenous2!AS50</f>
        <v>0</v>
      </c>
      <c r="AT50" s="41">
        <f>+Exogenous1!AT50+Exogenous!AT50+'Model Results'!AT50+Exogenous2!AT50</f>
        <v>0</v>
      </c>
      <c r="AU50" s="41">
        <f>+Exogenous1!AU50+Exogenous!AU50+'Model Results'!AU50+Exogenous2!AU50</f>
        <v>0</v>
      </c>
      <c r="AV50" s="41">
        <f>+Exogenous1!AV50+Exogenous!AV50+'Model Results'!AV50+Exogenous2!AV50</f>
        <v>0</v>
      </c>
      <c r="AW50" s="41">
        <f>+Exogenous1!AW50+Exogenous!AW50+'Model Results'!AW50+Exogenous2!AW50</f>
        <v>0</v>
      </c>
      <c r="AX50" s="41">
        <f>+Exogenous1!AX50+Exogenous!AX50+'Model Results'!AX50+Exogenous2!AX50</f>
        <v>0</v>
      </c>
      <c r="AY50" s="41">
        <f>+Exogenous1!AY50+Exogenous!AY50+'Model Results'!AY50+Exogenous2!AY50</f>
        <v>0</v>
      </c>
      <c r="AZ50" s="41">
        <f t="shared" si="140"/>
        <v>0</v>
      </c>
      <c r="BA50" s="41">
        <f>+Exogenous1!BA50+Exogenous!BA50+'Model Results'!BA50+Exogenous2!BA50</f>
        <v>0</v>
      </c>
      <c r="BB50" s="41">
        <f>+Exogenous1!BB50+Exogenous!BB50+'Model Results'!BB50+Exogenous2!BB50</f>
        <v>0</v>
      </c>
      <c r="BC50" s="41">
        <f>+Exogenous1!BC50+Exogenous!BC50+'Model Results'!BC50+Exogenous2!BC50</f>
        <v>0</v>
      </c>
      <c r="BD50" s="41">
        <f>+Exogenous1!BD50+Exogenous!BD50+'Model Results'!BD50+Exogenous2!BD50</f>
        <v>0</v>
      </c>
      <c r="BE50" s="41">
        <f>+Exogenous1!BE50+Exogenous!BE50+'Model Results'!BE50+Exogenous2!BE50</f>
        <v>0</v>
      </c>
      <c r="BF50" s="41">
        <f>+Exogenous1!BF50+Exogenous!BF50+'Model Results'!BF50+Exogenous2!BF50</f>
        <v>0</v>
      </c>
      <c r="BG50" s="41">
        <f>+Exogenous1!BG50+Exogenous!BG50+'Model Results'!BG50+Exogenous2!BG50</f>
        <v>0</v>
      </c>
      <c r="BH50" s="41">
        <f>+Exogenous1!BH50+Exogenous!BH50+'Model Results'!BH50+Exogenous2!BH50</f>
        <v>0</v>
      </c>
      <c r="BI50" s="41">
        <f>+Exogenous1!BI50+Exogenous!BI50+'Model Results'!BI50+Exogenous2!BI50</f>
        <v>0</v>
      </c>
      <c r="BJ50" s="41">
        <f>+Exogenous1!BJ50+Exogenous!BJ50+'Model Results'!BJ50+Exogenous2!BJ50</f>
        <v>0</v>
      </c>
      <c r="BK50" s="41">
        <f>+Exogenous1!BK50+Exogenous!BK50+'Model Results'!BK50+Exogenous2!BK50</f>
        <v>0</v>
      </c>
      <c r="BL50" s="41">
        <f>+Exogenous1!BL50+Exogenous!BL50+'Model Results'!BL50+Exogenous2!BL50</f>
        <v>0</v>
      </c>
      <c r="BM50" s="41">
        <f t="shared" si="141"/>
        <v>0</v>
      </c>
      <c r="BN50" s="41">
        <f>+Exogenous1!BN50+Exogenous!BN50+'Model Results'!BN50+Exogenous2!BN50</f>
        <v>0</v>
      </c>
      <c r="BO50" s="41">
        <f>+Exogenous1!BO50+Exogenous!BO50+'Model Results'!BO50+Exogenous2!BO50</f>
        <v>0</v>
      </c>
      <c r="BP50" s="41">
        <f>+Exogenous1!BP50+Exogenous!BP50+'Model Results'!BP50+Exogenous2!BP50</f>
        <v>0</v>
      </c>
      <c r="BQ50" s="41">
        <f>+Exogenous1!BQ50+Exogenous!BQ50+'Model Results'!BQ50+Exogenous2!BQ50</f>
        <v>0</v>
      </c>
      <c r="BR50" s="41">
        <f>+Exogenous1!BR50+Exogenous!BR50+'Model Results'!BR50+Exogenous2!BR50</f>
        <v>0</v>
      </c>
      <c r="BS50" s="41">
        <f>+Exogenous1!BS50+Exogenous!BS50+'Model Results'!BS50+Exogenous2!BS50</f>
        <v>0</v>
      </c>
      <c r="BT50" s="41">
        <f>+Exogenous1!BT50+Exogenous!BT50+'Model Results'!BT50+Exogenous2!BT50</f>
        <v>0</v>
      </c>
      <c r="BU50" s="41">
        <f>+Exogenous1!BU50+Exogenous!BU50+'Model Results'!BU50+Exogenous2!BU50</f>
        <v>0</v>
      </c>
      <c r="BV50" s="41">
        <f>+Exogenous1!BV50+Exogenous!BV50+'Model Results'!BV50+Exogenous2!BV50</f>
        <v>0</v>
      </c>
      <c r="BX50" t="str">
        <f t="shared" si="211"/>
        <v>IS</v>
      </c>
      <c r="BY50" s="4" t="e">
        <f t="shared" si="212"/>
        <v>#DIV/0!</v>
      </c>
      <c r="BZ50" s="4" t="e">
        <f t="shared" si="212"/>
        <v>#DIV/0!</v>
      </c>
      <c r="CA50" s="4" t="e">
        <f t="shared" si="212"/>
        <v>#DIV/0!</v>
      </c>
      <c r="CB50" s="4" t="e">
        <f t="shared" si="212"/>
        <v>#DIV/0!</v>
      </c>
      <c r="CC50" s="4" t="e">
        <f t="shared" si="212"/>
        <v>#DIV/0!</v>
      </c>
      <c r="CD50" s="4" t="e">
        <f t="shared" si="212"/>
        <v>#DIV/0!</v>
      </c>
      <c r="CE50" s="4" t="e">
        <f t="shared" si="212"/>
        <v>#DIV/0!</v>
      </c>
      <c r="CF50" s="4" t="e">
        <f t="shared" si="212"/>
        <v>#DIV/0!</v>
      </c>
      <c r="CG50" s="4" t="e">
        <f t="shared" si="212"/>
        <v>#DIV/0!</v>
      </c>
      <c r="CH50" s="4" t="e">
        <f t="shared" si="212"/>
        <v>#DIV/0!</v>
      </c>
      <c r="CI50" s="4" t="e">
        <f t="shared" si="212"/>
        <v>#DIV/0!</v>
      </c>
      <c r="CJ50" s="4" t="e">
        <f t="shared" si="212"/>
        <v>#DIV/0!</v>
      </c>
      <c r="CK50" s="4" t="e">
        <f t="shared" si="212"/>
        <v>#DIV/0!</v>
      </c>
      <c r="CL50" s="4" t="e">
        <f t="shared" si="213"/>
        <v>#DIV/0!</v>
      </c>
      <c r="CM50" s="4" t="e">
        <f t="shared" si="214"/>
        <v>#DIV/0!</v>
      </c>
      <c r="CN50" s="4" t="e">
        <f t="shared" si="215"/>
        <v>#DIV/0!</v>
      </c>
      <c r="CO50" s="4" t="e">
        <f t="shared" si="216"/>
        <v>#DIV/0!</v>
      </c>
      <c r="CP50" s="4" t="e">
        <f t="shared" si="217"/>
        <v>#DIV/0!</v>
      </c>
      <c r="CQ50" s="4" t="e">
        <f t="shared" si="218"/>
        <v>#DIV/0!</v>
      </c>
      <c r="CR50" s="4" t="e">
        <f t="shared" si="219"/>
        <v>#DIV/0!</v>
      </c>
      <c r="CS50" s="4" t="e">
        <f t="shared" si="220"/>
        <v>#DIV/0!</v>
      </c>
      <c r="CT50" s="4" t="e">
        <f t="shared" si="221"/>
        <v>#DIV/0!</v>
      </c>
      <c r="CU50" s="4" t="e">
        <f t="shared" si="222"/>
        <v>#DIV/0!</v>
      </c>
      <c r="CV50" s="4" t="e">
        <f t="shared" si="223"/>
        <v>#DIV/0!</v>
      </c>
      <c r="CW50" s="4" t="e">
        <f t="shared" si="224"/>
        <v>#DIV/0!</v>
      </c>
      <c r="CX50" s="4" t="e">
        <f t="shared" si="225"/>
        <v>#DIV/0!</v>
      </c>
      <c r="CY50" s="4" t="e">
        <f t="shared" si="226"/>
        <v>#DIV/0!</v>
      </c>
      <c r="CZ50" s="4" t="e">
        <f t="shared" si="226"/>
        <v>#DIV/0!</v>
      </c>
      <c r="DA50" s="4" t="e">
        <f t="shared" si="226"/>
        <v>#DIV/0!</v>
      </c>
      <c r="DB50" s="4" t="e">
        <f t="shared" si="226"/>
        <v>#DIV/0!</v>
      </c>
      <c r="DC50" s="4" t="e">
        <f t="shared" si="226"/>
        <v>#DIV/0!</v>
      </c>
      <c r="DD50" s="4" t="e">
        <f t="shared" si="226"/>
        <v>#DIV/0!</v>
      </c>
      <c r="DE50" s="4" t="e">
        <f t="shared" si="226"/>
        <v>#DIV/0!</v>
      </c>
      <c r="DF50" s="4" t="e">
        <f t="shared" si="226"/>
        <v>#DIV/0!</v>
      </c>
      <c r="DG50" s="4" t="e">
        <f t="shared" si="226"/>
        <v>#DIV/0!</v>
      </c>
      <c r="DI50" s="4"/>
      <c r="DJ50" s="20"/>
    </row>
    <row r="51" spans="1:114" x14ac:dyDescent="0.25">
      <c r="A51" t="s">
        <v>15</v>
      </c>
      <c r="B51" t="s">
        <v>41</v>
      </c>
      <c r="C51" s="41">
        <f>+Exogenous1!C51+Exogenous!C51+'Model Results'!C51+Exogenous2!C51</f>
        <v>14</v>
      </c>
      <c r="D51" s="41">
        <f>+Exogenous1!D51+Exogenous!D51+'Model Results'!D51+Exogenous2!D51</f>
        <v>14</v>
      </c>
      <c r="E51" s="41">
        <f>+Exogenous1!E51+Exogenous!E51+'Model Results'!E51+Exogenous2!E51</f>
        <v>14</v>
      </c>
      <c r="F51" s="41">
        <f>+Exogenous1!F51+Exogenous!F51+'Model Results'!F51+Exogenous2!F51</f>
        <v>14</v>
      </c>
      <c r="G51" s="41">
        <f>+Exogenous1!G51+Exogenous!G51+'Model Results'!G51+Exogenous2!G51</f>
        <v>14</v>
      </c>
      <c r="H51" s="41">
        <f>+Exogenous1!H51+Exogenous!H51+'Model Results'!H51+Exogenous2!H51</f>
        <v>14</v>
      </c>
      <c r="I51" s="41">
        <f>+Exogenous1!I51+Exogenous!I51+'Model Results'!I51+Exogenous2!I51</f>
        <v>14</v>
      </c>
      <c r="J51" s="41">
        <f>+Exogenous1!J51+Exogenous!J51+'Model Results'!J51+Exogenous2!J51</f>
        <v>14</v>
      </c>
      <c r="K51" s="41">
        <f>+Exogenous1!K51+Exogenous!K51+'Model Results'!K51+Exogenous2!K51</f>
        <v>14</v>
      </c>
      <c r="L51" s="41">
        <f>+Exogenous1!L51+Exogenous!L51+'Model Results'!L51+Exogenous2!L51</f>
        <v>14</v>
      </c>
      <c r="M51" s="41">
        <f>+Exogenous1!M51+Exogenous!M51+'Model Results'!M51+Exogenous2!M51</f>
        <v>14</v>
      </c>
      <c r="N51" s="41">
        <f>+Exogenous1!N51+Exogenous!N51+'Model Results'!N51+Exogenous2!N51</f>
        <v>14</v>
      </c>
      <c r="O51" s="41">
        <f t="shared" si="138"/>
        <v>14</v>
      </c>
      <c r="P51" s="41">
        <f>+Exogenous1!P51+Exogenous!P51+'Model Results'!P51+Exogenous2!P51</f>
        <v>14</v>
      </c>
      <c r="Q51" s="41">
        <f>+Exogenous1!Q51+Exogenous!Q51+'Model Results'!Q51+Exogenous2!Q51</f>
        <v>14</v>
      </c>
      <c r="R51" s="41">
        <f>+Exogenous1!R51+Exogenous!R51+'Model Results'!R51+Exogenous2!R51</f>
        <v>14</v>
      </c>
      <c r="S51" s="41">
        <f>+Exogenous1!S51+Exogenous!S51+'Model Results'!S51+Exogenous2!S51</f>
        <v>14</v>
      </c>
      <c r="T51" s="41">
        <f>+Exogenous1!T51+Exogenous!T51+'Model Results'!T51+Exogenous2!T51</f>
        <v>14</v>
      </c>
      <c r="U51" s="41">
        <f>+Exogenous1!U51+Exogenous!U51+'Model Results'!U51+Exogenous2!U51</f>
        <v>14</v>
      </c>
      <c r="V51" s="41">
        <f>+Exogenous1!V51+Exogenous!V51+'Model Results'!V51+Exogenous2!V51</f>
        <v>14</v>
      </c>
      <c r="W51" s="41">
        <f>+Exogenous1!W51+Exogenous!W51+'Model Results'!W51+Exogenous2!W51</f>
        <v>14</v>
      </c>
      <c r="X51" s="41">
        <f>+Exogenous1!X51+Exogenous!X51+'Model Results'!X51+Exogenous2!X51</f>
        <v>14</v>
      </c>
      <c r="Y51" s="41">
        <f>+Exogenous1!Y51+Exogenous!Y51+'Model Results'!Y51+Exogenous2!Y51</f>
        <v>14</v>
      </c>
      <c r="Z51" s="41">
        <f>+Exogenous1!Z51+Exogenous!Z51+'Model Results'!Z51+Exogenous2!Z51</f>
        <v>14</v>
      </c>
      <c r="AA51" s="41">
        <f>+Exogenous1!AA51+Exogenous!AA51+'Model Results'!AA51+Exogenous2!AA51</f>
        <v>14</v>
      </c>
      <c r="AB51" s="41">
        <f t="shared" si="139"/>
        <v>14</v>
      </c>
      <c r="AC51" s="41">
        <f>+Exogenous1!AC51+Exogenous!AC51+'Model Results'!AC51+Exogenous2!AC51</f>
        <v>14</v>
      </c>
      <c r="AD51" s="41">
        <f>+Exogenous1!AD51+Exogenous!AD51+'Model Results'!AD51+Exogenous2!AD51</f>
        <v>14</v>
      </c>
      <c r="AE51" s="41">
        <f>+Exogenous1!AE51+Exogenous!AE51+'Model Results'!AE51+Exogenous2!AE51</f>
        <v>14</v>
      </c>
      <c r="AF51" s="41">
        <f>+Exogenous1!AF51+Exogenous!AF51+'Model Results'!AF51+Exogenous2!AF51</f>
        <v>14</v>
      </c>
      <c r="AG51" s="41">
        <f>+Exogenous1!AG51+Exogenous!AG51+'Model Results'!AG51+Exogenous2!AG51</f>
        <v>14</v>
      </c>
      <c r="AH51" s="41">
        <f>+Exogenous1!AH51+Exogenous!AH51+'Model Results'!AH51+Exogenous2!AH51</f>
        <v>14</v>
      </c>
      <c r="AI51" s="41">
        <f>+Exogenous1!AI51+Exogenous!AI51+'Model Results'!AI51+Exogenous2!AI51</f>
        <v>14</v>
      </c>
      <c r="AJ51" s="41">
        <f>+Exogenous1!AJ51+Exogenous!AJ51+'Model Results'!AJ51+Exogenous2!AJ51</f>
        <v>14</v>
      </c>
      <c r="AK51" s="41">
        <f>+Exogenous1!AK51+Exogenous!AK51+'Model Results'!AK51+Exogenous2!AK51</f>
        <v>14</v>
      </c>
      <c r="AL51" s="4"/>
      <c r="AM51" t="s">
        <v>41</v>
      </c>
      <c r="AN51" s="41">
        <f>+Exogenous1!AN51+Exogenous!AN51+'Model Results'!AN51+Exogenous2!AN51</f>
        <v>11927.537778599999</v>
      </c>
      <c r="AO51" s="41">
        <f>+Exogenous1!AO51+Exogenous!AO51+'Model Results'!AO51+Exogenous2!AO51</f>
        <v>10771.413675299998</v>
      </c>
      <c r="AP51" s="41">
        <f>+Exogenous1!AP51+Exogenous!AP51+'Model Results'!AP51+Exogenous2!AP51</f>
        <v>13797.713600000001</v>
      </c>
      <c r="AQ51" s="41">
        <f>+Exogenous1!AQ51+Exogenous!AQ51+'Model Results'!AQ51+Exogenous2!AQ51</f>
        <v>12723.665649999999</v>
      </c>
      <c r="AR51" s="41">
        <f>+Exogenous1!AR51+Exogenous!AR51+'Model Results'!AR51+Exogenous2!AR51</f>
        <v>12509.443200000002</v>
      </c>
      <c r="AS51" s="41">
        <f>+Exogenous1!AS51+Exogenous!AS51+'Model Results'!AS51+Exogenous2!AS51</f>
        <v>11903.365399999999</v>
      </c>
      <c r="AT51" s="41">
        <f>+Exogenous1!AT51+Exogenous!AT51+'Model Results'!AT51+Exogenous2!AT51</f>
        <v>12200.22575</v>
      </c>
      <c r="AU51" s="41">
        <f>+Exogenous1!AU51+Exogenous!AU51+'Model Results'!AU51+Exogenous2!AU51</f>
        <v>10946.573399999999</v>
      </c>
      <c r="AV51" s="41">
        <f>+Exogenous1!AV51+Exogenous!AV51+'Model Results'!AV51+Exogenous2!AV51</f>
        <v>10256.106399999999</v>
      </c>
      <c r="AW51" s="41">
        <f>+Exogenous1!AW51+Exogenous!AW51+'Model Results'!AW51+Exogenous2!AW51</f>
        <v>11721.9169</v>
      </c>
      <c r="AX51" s="41">
        <f>+Exogenous1!AX51+Exogenous!AX51+'Model Results'!AX51+Exogenous2!AX51</f>
        <v>11430.868850000001</v>
      </c>
      <c r="AY51" s="41">
        <f>+Exogenous1!AY51+Exogenous!AY51+'Model Results'!AY51+Exogenous2!AY51</f>
        <v>12903.782899999998</v>
      </c>
      <c r="AZ51" s="41">
        <f t="shared" si="140"/>
        <v>143092.61350389998</v>
      </c>
      <c r="BA51" s="41">
        <f>+Exogenous1!BA51+Exogenous!BA51+'Model Results'!BA51+Exogenous2!BA51</f>
        <v>11927.537778599999</v>
      </c>
      <c r="BB51" s="41">
        <f>+Exogenous1!BB51+Exogenous!BB51+'Model Results'!BB51+Exogenous2!BB51</f>
        <v>10771.413675299998</v>
      </c>
      <c r="BC51" s="41">
        <f>+Exogenous1!BC51+Exogenous!BC51+'Model Results'!BC51+Exogenous2!BC51</f>
        <v>13797.713600000001</v>
      </c>
      <c r="BD51" s="41">
        <f>+Exogenous1!BD51+Exogenous!BD51+'Model Results'!BD51+Exogenous2!BD51</f>
        <v>12723.665649999999</v>
      </c>
      <c r="BE51" s="41">
        <f>+Exogenous1!BE51+Exogenous!BE51+'Model Results'!BE51+Exogenous2!BE51</f>
        <v>12509.443200000002</v>
      </c>
      <c r="BF51" s="41">
        <f>+Exogenous1!BF51+Exogenous!BF51+'Model Results'!BF51+Exogenous2!BF51</f>
        <v>11903.365399999999</v>
      </c>
      <c r="BG51" s="41">
        <f>+Exogenous1!BG51+Exogenous!BG51+'Model Results'!BG51+Exogenous2!BG51</f>
        <v>12200.22575</v>
      </c>
      <c r="BH51" s="41">
        <f>+Exogenous1!BH51+Exogenous!BH51+'Model Results'!BH51+Exogenous2!BH51</f>
        <v>10946.573399999999</v>
      </c>
      <c r="BI51" s="41">
        <f>+Exogenous1!BI51+Exogenous!BI51+'Model Results'!BI51+Exogenous2!BI51</f>
        <v>10256.106399999999</v>
      </c>
      <c r="BJ51" s="41">
        <f>+Exogenous1!BJ51+Exogenous!BJ51+'Model Results'!BJ51+Exogenous2!BJ51</f>
        <v>11721.9169</v>
      </c>
      <c r="BK51" s="41">
        <f>+Exogenous1!BK51+Exogenous!BK51+'Model Results'!BK51+Exogenous2!BK51</f>
        <v>11430.868850000001</v>
      </c>
      <c r="BL51" s="41">
        <f>+Exogenous1!BL51+Exogenous!BL51+'Model Results'!BL51+Exogenous2!BL51</f>
        <v>12903.782899999998</v>
      </c>
      <c r="BM51" s="41">
        <f t="shared" si="141"/>
        <v>143092.61350389998</v>
      </c>
      <c r="BN51" s="41">
        <f>+Exogenous1!BN51+Exogenous!BN51+'Model Results'!BN51+Exogenous2!BN51</f>
        <v>143092.61350389998</v>
      </c>
      <c r="BO51" s="41">
        <f>+Exogenous1!BO51+Exogenous!BO51+'Model Results'!BO51+Exogenous2!BO51</f>
        <v>143092.61350389998</v>
      </c>
      <c r="BP51" s="41">
        <f>+Exogenous1!BP51+Exogenous!BP51+'Model Results'!BP51+Exogenous2!BP51</f>
        <v>143092.61350389998</v>
      </c>
      <c r="BQ51" s="41">
        <f>+Exogenous1!BQ51+Exogenous!BQ51+'Model Results'!BQ51+Exogenous2!BQ51</f>
        <v>143092.61350389998</v>
      </c>
      <c r="BR51" s="41">
        <f>+Exogenous1!BR51+Exogenous!BR51+'Model Results'!BR51+Exogenous2!BR51</f>
        <v>143092.61350389998</v>
      </c>
      <c r="BS51" s="41">
        <f>+Exogenous1!BS51+Exogenous!BS51+'Model Results'!BS51+Exogenous2!BS51</f>
        <v>143092.61350389998</v>
      </c>
      <c r="BT51" s="41">
        <f>+Exogenous1!BT51+Exogenous!BT51+'Model Results'!BT51+Exogenous2!BT51</f>
        <v>143092.61350389998</v>
      </c>
      <c r="BU51" s="41">
        <f>+Exogenous1!BU51+Exogenous!BU51+'Model Results'!BU51+Exogenous2!BU51</f>
        <v>143092.61350389998</v>
      </c>
      <c r="BV51" s="41">
        <f>+Exogenous1!BV51+Exogenous!BV51+'Model Results'!BV51+Exogenous2!BV51</f>
        <v>143092.61350389998</v>
      </c>
      <c r="BX51" t="str">
        <f t="shared" si="211"/>
        <v>ITS</v>
      </c>
      <c r="BY51" s="4">
        <f t="shared" si="212"/>
        <v>851966.98418571416</v>
      </c>
      <c r="BZ51" s="4">
        <f t="shared" si="212"/>
        <v>769386.69109285704</v>
      </c>
      <c r="CA51" s="4">
        <f t="shared" si="212"/>
        <v>985550.9714285715</v>
      </c>
      <c r="CB51" s="4">
        <f t="shared" si="212"/>
        <v>908833.26071428566</v>
      </c>
      <c r="CC51" s="4">
        <f t="shared" si="212"/>
        <v>893531.65714285732</v>
      </c>
      <c r="CD51" s="4">
        <f t="shared" si="212"/>
        <v>850240.38571428554</v>
      </c>
      <c r="CE51" s="4">
        <f t="shared" si="212"/>
        <v>871444.69642857148</v>
      </c>
      <c r="CF51" s="4">
        <f t="shared" si="212"/>
        <v>781898.1</v>
      </c>
      <c r="CG51" s="4">
        <f t="shared" si="212"/>
        <v>732579.0285714285</v>
      </c>
      <c r="CH51" s="4">
        <f t="shared" si="212"/>
        <v>837279.7785714285</v>
      </c>
      <c r="CI51" s="4">
        <f t="shared" si="212"/>
        <v>816490.63214285718</v>
      </c>
      <c r="CJ51" s="4">
        <f t="shared" si="212"/>
        <v>921698.77857142838</v>
      </c>
      <c r="CK51" s="4">
        <f t="shared" si="212"/>
        <v>10220900.964564284</v>
      </c>
      <c r="CL51" s="4">
        <f t="shared" si="213"/>
        <v>851966.98418571416</v>
      </c>
      <c r="CM51" s="4">
        <f t="shared" si="214"/>
        <v>769386.69109285704</v>
      </c>
      <c r="CN51" s="4">
        <f t="shared" si="215"/>
        <v>985550.9714285715</v>
      </c>
      <c r="CO51" s="4">
        <f t="shared" si="216"/>
        <v>908833.26071428566</v>
      </c>
      <c r="CP51" s="4">
        <f t="shared" si="217"/>
        <v>893531.65714285732</v>
      </c>
      <c r="CQ51" s="4">
        <f t="shared" si="218"/>
        <v>850240.38571428554</v>
      </c>
      <c r="CR51" s="4">
        <f t="shared" si="219"/>
        <v>871444.69642857148</v>
      </c>
      <c r="CS51" s="4">
        <f t="shared" si="220"/>
        <v>781898.1</v>
      </c>
      <c r="CT51" s="4">
        <f t="shared" si="221"/>
        <v>732579.0285714285</v>
      </c>
      <c r="CU51" s="4">
        <f t="shared" si="222"/>
        <v>837279.7785714285</v>
      </c>
      <c r="CV51" s="4">
        <f t="shared" si="223"/>
        <v>816490.63214285718</v>
      </c>
      <c r="CW51" s="4">
        <f t="shared" si="224"/>
        <v>921698.77857142838</v>
      </c>
      <c r="CX51" s="4">
        <f t="shared" si="225"/>
        <v>10220900.964564284</v>
      </c>
      <c r="CY51" s="4">
        <f t="shared" si="226"/>
        <v>10220900.964564284</v>
      </c>
      <c r="CZ51" s="4">
        <f t="shared" si="226"/>
        <v>10220900.964564284</v>
      </c>
      <c r="DA51" s="4">
        <f t="shared" si="226"/>
        <v>10220900.964564284</v>
      </c>
      <c r="DB51" s="4">
        <f t="shared" si="226"/>
        <v>10220900.964564284</v>
      </c>
      <c r="DC51" s="4">
        <f t="shared" si="226"/>
        <v>10220900.964564284</v>
      </c>
      <c r="DD51" s="4">
        <f t="shared" si="226"/>
        <v>10220900.964564284</v>
      </c>
      <c r="DE51" s="4">
        <f t="shared" si="226"/>
        <v>10220900.964564284</v>
      </c>
      <c r="DF51" s="4">
        <f t="shared" si="226"/>
        <v>10220900.964564284</v>
      </c>
      <c r="DG51" s="4">
        <f t="shared" si="226"/>
        <v>10220900.964564284</v>
      </c>
      <c r="DI51" s="4"/>
      <c r="DJ51" s="20"/>
    </row>
    <row r="52" spans="1:114" x14ac:dyDescent="0.25">
      <c r="A52" t="s">
        <v>15</v>
      </c>
      <c r="B52" t="s">
        <v>3</v>
      </c>
      <c r="C52" s="41">
        <f>+Exogenous1!C52+Exogenous!C52+'Model Results'!C52+Exogenous2!C52</f>
        <v>0</v>
      </c>
      <c r="D52" s="41">
        <f>+Exogenous1!D52+Exogenous!D52+'Model Results'!D52+Exogenous2!D52</f>
        <v>0</v>
      </c>
      <c r="E52" s="41">
        <f>+Exogenous1!E52+Exogenous!E52+'Model Results'!E52+Exogenous2!E52</f>
        <v>0</v>
      </c>
      <c r="F52" s="41">
        <f>+Exogenous1!F52+Exogenous!F52+'Model Results'!F52+Exogenous2!F52</f>
        <v>0</v>
      </c>
      <c r="G52" s="41">
        <f>+Exogenous1!G52+Exogenous!G52+'Model Results'!G52+Exogenous2!G52</f>
        <v>0</v>
      </c>
      <c r="H52" s="41">
        <f>+Exogenous1!H52+Exogenous!H52+'Model Results'!H52+Exogenous2!H52</f>
        <v>0</v>
      </c>
      <c r="I52" s="41">
        <f>+Exogenous1!I52+Exogenous!I52+'Model Results'!I52+Exogenous2!I52</f>
        <v>0</v>
      </c>
      <c r="J52" s="41">
        <f>+Exogenous1!J52+Exogenous!J52+'Model Results'!J52+Exogenous2!J52</f>
        <v>0</v>
      </c>
      <c r="K52" s="41">
        <f>+Exogenous1!K52+Exogenous!K52+'Model Results'!K52+Exogenous2!K52</f>
        <v>0</v>
      </c>
      <c r="L52" s="41">
        <f>+Exogenous1!L52+Exogenous!L52+'Model Results'!L52+Exogenous2!L52</f>
        <v>0</v>
      </c>
      <c r="M52" s="41">
        <f>+Exogenous1!M52+Exogenous!M52+'Model Results'!M52+Exogenous2!M52</f>
        <v>0</v>
      </c>
      <c r="N52" s="41">
        <f>+Exogenous1!N52+Exogenous!N52+'Model Results'!N52+Exogenous2!N52</f>
        <v>0</v>
      </c>
      <c r="O52" s="41">
        <f t="shared" si="138"/>
        <v>0</v>
      </c>
      <c r="P52" s="41">
        <f>+Exogenous1!P52+Exogenous!P52+'Model Results'!P52+Exogenous2!P52</f>
        <v>0</v>
      </c>
      <c r="Q52" s="41">
        <f>+Exogenous1!Q52+Exogenous!Q52+'Model Results'!Q52+Exogenous2!Q52</f>
        <v>0</v>
      </c>
      <c r="R52" s="41">
        <f>+Exogenous1!R52+Exogenous!R52+'Model Results'!R52+Exogenous2!R52</f>
        <v>0</v>
      </c>
      <c r="S52" s="41">
        <f>+Exogenous1!S52+Exogenous!S52+'Model Results'!S52+Exogenous2!S52</f>
        <v>0</v>
      </c>
      <c r="T52" s="41">
        <f>+Exogenous1!T52+Exogenous!T52+'Model Results'!T52+Exogenous2!T52</f>
        <v>0</v>
      </c>
      <c r="U52" s="41">
        <f>+Exogenous1!U52+Exogenous!U52+'Model Results'!U52+Exogenous2!U52</f>
        <v>0</v>
      </c>
      <c r="V52" s="41">
        <f>+Exogenous1!V52+Exogenous!V52+'Model Results'!V52+Exogenous2!V52</f>
        <v>0</v>
      </c>
      <c r="W52" s="41">
        <f>+Exogenous1!W52+Exogenous!W52+'Model Results'!W52+Exogenous2!W52</f>
        <v>0</v>
      </c>
      <c r="X52" s="41">
        <f>+Exogenous1!X52+Exogenous!X52+'Model Results'!X52+Exogenous2!X52</f>
        <v>0</v>
      </c>
      <c r="Y52" s="41">
        <f>+Exogenous1!Y52+Exogenous!Y52+'Model Results'!Y52+Exogenous2!Y52</f>
        <v>0</v>
      </c>
      <c r="Z52" s="41">
        <f>+Exogenous1!Z52+Exogenous!Z52+'Model Results'!Z52+Exogenous2!Z52</f>
        <v>0</v>
      </c>
      <c r="AA52" s="41">
        <f>+Exogenous1!AA52+Exogenous!AA52+'Model Results'!AA52+Exogenous2!AA52</f>
        <v>0</v>
      </c>
      <c r="AB52" s="41">
        <f t="shared" si="139"/>
        <v>0</v>
      </c>
      <c r="AC52" s="41">
        <f>+Exogenous1!AC52+Exogenous!AC52+'Model Results'!AC52+Exogenous2!AC52</f>
        <v>0</v>
      </c>
      <c r="AD52" s="41">
        <f>+Exogenous1!AD52+Exogenous!AD52+'Model Results'!AD52+Exogenous2!AD52</f>
        <v>0</v>
      </c>
      <c r="AE52" s="41">
        <f>+Exogenous1!AE52+Exogenous!AE52+'Model Results'!AE52+Exogenous2!AE52</f>
        <v>0</v>
      </c>
      <c r="AF52" s="41">
        <f>+Exogenous1!AF52+Exogenous!AF52+'Model Results'!AF52+Exogenous2!AF52</f>
        <v>0</v>
      </c>
      <c r="AG52" s="41">
        <f>+Exogenous1!AG52+Exogenous!AG52+'Model Results'!AG52+Exogenous2!AG52</f>
        <v>0</v>
      </c>
      <c r="AH52" s="41">
        <f>+Exogenous1!AH52+Exogenous!AH52+'Model Results'!AH52+Exogenous2!AH52</f>
        <v>0</v>
      </c>
      <c r="AI52" s="41">
        <f>+Exogenous1!AI52+Exogenous!AI52+'Model Results'!AI52+Exogenous2!AI52</f>
        <v>0</v>
      </c>
      <c r="AJ52" s="41">
        <f>+Exogenous1!AJ52+Exogenous!AJ52+'Model Results'!AJ52+Exogenous2!AJ52</f>
        <v>0</v>
      </c>
      <c r="AK52" s="41">
        <f>+Exogenous1!AK52+Exogenous!AK52+'Model Results'!AK52+Exogenous2!AK52</f>
        <v>0</v>
      </c>
      <c r="AL52" s="4"/>
      <c r="AM52" t="s">
        <v>3</v>
      </c>
      <c r="AN52" s="41">
        <f>+Exogenous1!AN52+Exogenous!AN52+'Model Results'!AN52+Exogenous2!AN52</f>
        <v>0</v>
      </c>
      <c r="AO52" s="41">
        <f>+Exogenous1!AO52+Exogenous!AO52+'Model Results'!AO52+Exogenous2!AO52</f>
        <v>0</v>
      </c>
      <c r="AP52" s="41">
        <f>+Exogenous1!AP52+Exogenous!AP52+'Model Results'!AP52+Exogenous2!AP52</f>
        <v>0</v>
      </c>
      <c r="AQ52" s="41">
        <f>+Exogenous1!AQ52+Exogenous!AQ52+'Model Results'!AQ52+Exogenous2!AQ52</f>
        <v>0</v>
      </c>
      <c r="AR52" s="41">
        <f>+Exogenous1!AR52+Exogenous!AR52+'Model Results'!AR52+Exogenous2!AR52</f>
        <v>0</v>
      </c>
      <c r="AS52" s="41">
        <f>+Exogenous1!AS52+Exogenous!AS52+'Model Results'!AS52+Exogenous2!AS52</f>
        <v>0</v>
      </c>
      <c r="AT52" s="41">
        <f>+Exogenous1!AT52+Exogenous!AT52+'Model Results'!AT52+Exogenous2!AT52</f>
        <v>0</v>
      </c>
      <c r="AU52" s="41">
        <f>+Exogenous1!AU52+Exogenous!AU52+'Model Results'!AU52+Exogenous2!AU52</f>
        <v>0</v>
      </c>
      <c r="AV52" s="41">
        <f>+Exogenous1!AV52+Exogenous!AV52+'Model Results'!AV52+Exogenous2!AV52</f>
        <v>0</v>
      </c>
      <c r="AW52" s="41">
        <f>+Exogenous1!AW52+Exogenous!AW52+'Model Results'!AW52+Exogenous2!AW52</f>
        <v>0</v>
      </c>
      <c r="AX52" s="41">
        <f>+Exogenous1!AX52+Exogenous!AX52+'Model Results'!AX52+Exogenous2!AX52</f>
        <v>0</v>
      </c>
      <c r="AY52" s="41">
        <f>+Exogenous1!AY52+Exogenous!AY52+'Model Results'!AY52+Exogenous2!AY52</f>
        <v>0</v>
      </c>
      <c r="AZ52" s="41">
        <f t="shared" si="140"/>
        <v>0</v>
      </c>
      <c r="BA52" s="41">
        <f>+Exogenous1!BA52+Exogenous!BA52+'Model Results'!BA52+Exogenous2!BA52</f>
        <v>0</v>
      </c>
      <c r="BB52" s="41">
        <f>+Exogenous1!BB52+Exogenous!BB52+'Model Results'!BB52+Exogenous2!BB52</f>
        <v>0</v>
      </c>
      <c r="BC52" s="41">
        <f>+Exogenous1!BC52+Exogenous!BC52+'Model Results'!BC52+Exogenous2!BC52</f>
        <v>0</v>
      </c>
      <c r="BD52" s="41">
        <f>+Exogenous1!BD52+Exogenous!BD52+'Model Results'!BD52+Exogenous2!BD52</f>
        <v>0</v>
      </c>
      <c r="BE52" s="41">
        <f>+Exogenous1!BE52+Exogenous!BE52+'Model Results'!BE52+Exogenous2!BE52</f>
        <v>0</v>
      </c>
      <c r="BF52" s="41">
        <f>+Exogenous1!BF52+Exogenous!BF52+'Model Results'!BF52+Exogenous2!BF52</f>
        <v>0</v>
      </c>
      <c r="BG52" s="41">
        <f>+Exogenous1!BG52+Exogenous!BG52+'Model Results'!BG52+Exogenous2!BG52</f>
        <v>0</v>
      </c>
      <c r="BH52" s="41">
        <f>+Exogenous1!BH52+Exogenous!BH52+'Model Results'!BH52+Exogenous2!BH52</f>
        <v>0</v>
      </c>
      <c r="BI52" s="41">
        <f>+Exogenous1!BI52+Exogenous!BI52+'Model Results'!BI52+Exogenous2!BI52</f>
        <v>0</v>
      </c>
      <c r="BJ52" s="41">
        <f>+Exogenous1!BJ52+Exogenous!BJ52+'Model Results'!BJ52+Exogenous2!BJ52</f>
        <v>0</v>
      </c>
      <c r="BK52" s="41">
        <f>+Exogenous1!BK52+Exogenous!BK52+'Model Results'!BK52+Exogenous2!BK52</f>
        <v>0</v>
      </c>
      <c r="BL52" s="41">
        <f>+Exogenous1!BL52+Exogenous!BL52+'Model Results'!BL52+Exogenous2!BL52</f>
        <v>0</v>
      </c>
      <c r="BM52" s="41">
        <f t="shared" si="141"/>
        <v>0</v>
      </c>
      <c r="BN52" s="41">
        <f>+Exogenous1!BN52+Exogenous!BN52+'Model Results'!BN52+Exogenous2!BN52</f>
        <v>0</v>
      </c>
      <c r="BO52" s="41">
        <f>+Exogenous1!BO52+Exogenous!BO52+'Model Results'!BO52+Exogenous2!BO52</f>
        <v>0</v>
      </c>
      <c r="BP52" s="41">
        <f>+Exogenous1!BP52+Exogenous!BP52+'Model Results'!BP52+Exogenous2!BP52</f>
        <v>0</v>
      </c>
      <c r="BQ52" s="41">
        <f>+Exogenous1!BQ52+Exogenous!BQ52+'Model Results'!BQ52+Exogenous2!BQ52</f>
        <v>0</v>
      </c>
      <c r="BR52" s="41">
        <f>+Exogenous1!BR52+Exogenous!BR52+'Model Results'!BR52+Exogenous2!BR52</f>
        <v>0</v>
      </c>
      <c r="BS52" s="41">
        <f>+Exogenous1!BS52+Exogenous!BS52+'Model Results'!BS52+Exogenous2!BS52</f>
        <v>0</v>
      </c>
      <c r="BT52" s="41">
        <f>+Exogenous1!BT52+Exogenous!BT52+'Model Results'!BT52+Exogenous2!BT52</f>
        <v>0</v>
      </c>
      <c r="BU52" s="41">
        <f>+Exogenous1!BU52+Exogenous!BU52+'Model Results'!BU52+Exogenous2!BU52</f>
        <v>0</v>
      </c>
      <c r="BV52" s="41">
        <f>+Exogenous1!BV52+Exogenous!BV52+'Model Results'!BV52+Exogenous2!BV52</f>
        <v>0</v>
      </c>
      <c r="BX52" t="str">
        <f t="shared" si="211"/>
        <v>ISLV</v>
      </c>
      <c r="BY52" s="4" t="e">
        <f t="shared" si="212"/>
        <v>#DIV/0!</v>
      </c>
      <c r="BZ52" s="4" t="e">
        <f t="shared" si="212"/>
        <v>#DIV/0!</v>
      </c>
      <c r="CA52" s="4" t="e">
        <f t="shared" si="212"/>
        <v>#DIV/0!</v>
      </c>
      <c r="CB52" s="4" t="e">
        <f t="shared" si="212"/>
        <v>#DIV/0!</v>
      </c>
      <c r="CC52" s="4" t="e">
        <f t="shared" si="212"/>
        <v>#DIV/0!</v>
      </c>
      <c r="CD52" s="4" t="e">
        <f t="shared" si="212"/>
        <v>#DIV/0!</v>
      </c>
      <c r="CE52" s="4" t="e">
        <f t="shared" si="212"/>
        <v>#DIV/0!</v>
      </c>
      <c r="CF52" s="4" t="e">
        <f t="shared" si="212"/>
        <v>#DIV/0!</v>
      </c>
      <c r="CG52" s="4" t="e">
        <f t="shared" si="212"/>
        <v>#DIV/0!</v>
      </c>
      <c r="CH52" s="4" t="e">
        <f t="shared" si="212"/>
        <v>#DIV/0!</v>
      </c>
      <c r="CI52" s="4" t="e">
        <f t="shared" si="212"/>
        <v>#DIV/0!</v>
      </c>
      <c r="CJ52" s="4" t="e">
        <f t="shared" si="212"/>
        <v>#DIV/0!</v>
      </c>
      <c r="CK52" s="4" t="e">
        <f t="shared" si="212"/>
        <v>#DIV/0!</v>
      </c>
      <c r="CL52" s="4" t="e">
        <f t="shared" si="213"/>
        <v>#DIV/0!</v>
      </c>
      <c r="CM52" s="4" t="e">
        <f t="shared" si="214"/>
        <v>#DIV/0!</v>
      </c>
      <c r="CN52" s="4" t="e">
        <f t="shared" si="215"/>
        <v>#DIV/0!</v>
      </c>
      <c r="CO52" s="4" t="e">
        <f t="shared" si="216"/>
        <v>#DIV/0!</v>
      </c>
      <c r="CP52" s="4" t="e">
        <f t="shared" si="217"/>
        <v>#DIV/0!</v>
      </c>
      <c r="CQ52" s="4" t="e">
        <f t="shared" si="218"/>
        <v>#DIV/0!</v>
      </c>
      <c r="CR52" s="4" t="e">
        <f t="shared" si="219"/>
        <v>#DIV/0!</v>
      </c>
      <c r="CS52" s="4" t="e">
        <f t="shared" si="220"/>
        <v>#DIV/0!</v>
      </c>
      <c r="CT52" s="4" t="e">
        <f t="shared" si="221"/>
        <v>#DIV/0!</v>
      </c>
      <c r="CU52" s="4" t="e">
        <f t="shared" si="222"/>
        <v>#DIV/0!</v>
      </c>
      <c r="CV52" s="4" t="e">
        <f t="shared" si="223"/>
        <v>#DIV/0!</v>
      </c>
      <c r="CW52" s="4" t="e">
        <f t="shared" si="224"/>
        <v>#DIV/0!</v>
      </c>
      <c r="CX52" s="4" t="e">
        <f t="shared" si="225"/>
        <v>#DIV/0!</v>
      </c>
      <c r="CY52" s="4" t="e">
        <f t="shared" si="226"/>
        <v>#DIV/0!</v>
      </c>
      <c r="CZ52" s="4" t="e">
        <f t="shared" si="226"/>
        <v>#DIV/0!</v>
      </c>
      <c r="DA52" s="4" t="e">
        <f t="shared" si="226"/>
        <v>#DIV/0!</v>
      </c>
      <c r="DB52" s="4" t="e">
        <f t="shared" si="226"/>
        <v>#DIV/0!</v>
      </c>
      <c r="DC52" s="4" t="e">
        <f t="shared" si="226"/>
        <v>#DIV/0!</v>
      </c>
      <c r="DD52" s="4" t="e">
        <f t="shared" si="226"/>
        <v>#DIV/0!</v>
      </c>
      <c r="DE52" s="4" t="e">
        <f t="shared" si="226"/>
        <v>#DIV/0!</v>
      </c>
      <c r="DF52" s="4" t="e">
        <f t="shared" si="226"/>
        <v>#DIV/0!</v>
      </c>
      <c r="DG52" s="4" t="e">
        <f t="shared" si="226"/>
        <v>#DIV/0!</v>
      </c>
      <c r="DI52" s="4"/>
      <c r="DJ52" s="20"/>
    </row>
    <row r="53" spans="1:114" x14ac:dyDescent="0.25">
      <c r="A53" t="s">
        <v>15</v>
      </c>
      <c r="B53" t="s">
        <v>43</v>
      </c>
      <c r="C53" s="41">
        <f>+Exogenous1!C53+Exogenous!C53+'Model Results'!C53+Exogenous2!C53</f>
        <v>0</v>
      </c>
      <c r="D53" s="41">
        <f>+Exogenous1!D53+Exogenous!D53+'Model Results'!D53+Exogenous2!D53</f>
        <v>0</v>
      </c>
      <c r="E53" s="41">
        <f>+Exogenous1!E53+Exogenous!E53+'Model Results'!E53+Exogenous2!E53</f>
        <v>0</v>
      </c>
      <c r="F53" s="41">
        <f>+Exogenous1!F53+Exogenous!F53+'Model Results'!F53+Exogenous2!F53</f>
        <v>0</v>
      </c>
      <c r="G53" s="41">
        <f>+Exogenous1!G53+Exogenous!G53+'Model Results'!G53+Exogenous2!G53</f>
        <v>0</v>
      </c>
      <c r="H53" s="41">
        <f>+Exogenous1!H53+Exogenous!H53+'Model Results'!H53+Exogenous2!H53</f>
        <v>0</v>
      </c>
      <c r="I53" s="41">
        <f>+Exogenous1!I53+Exogenous!I53+'Model Results'!I53+Exogenous2!I53</f>
        <v>0</v>
      </c>
      <c r="J53" s="41">
        <f>+Exogenous1!J53+Exogenous!J53+'Model Results'!J53+Exogenous2!J53</f>
        <v>0</v>
      </c>
      <c r="K53" s="41">
        <f>+Exogenous1!K53+Exogenous!K53+'Model Results'!K53+Exogenous2!K53</f>
        <v>0</v>
      </c>
      <c r="L53" s="41">
        <f>+Exogenous1!L53+Exogenous!L53+'Model Results'!L53+Exogenous2!L53</f>
        <v>0</v>
      </c>
      <c r="M53" s="41">
        <f>+Exogenous1!M53+Exogenous!M53+'Model Results'!M53+Exogenous2!M53</f>
        <v>0</v>
      </c>
      <c r="N53" s="41">
        <f>+Exogenous1!N53+Exogenous!N53+'Model Results'!N53+Exogenous2!N53</f>
        <v>0</v>
      </c>
      <c r="O53" s="41">
        <f t="shared" si="138"/>
        <v>0</v>
      </c>
      <c r="P53" s="41">
        <f>+Exogenous1!P53+Exogenous!P53+'Model Results'!P53+Exogenous2!P53</f>
        <v>0</v>
      </c>
      <c r="Q53" s="41">
        <f>+Exogenous1!Q53+Exogenous!Q53+'Model Results'!Q53+Exogenous2!Q53</f>
        <v>0</v>
      </c>
      <c r="R53" s="41">
        <f>+Exogenous1!R53+Exogenous!R53+'Model Results'!R53+Exogenous2!R53</f>
        <v>0</v>
      </c>
      <c r="S53" s="41">
        <f>+Exogenous1!S53+Exogenous!S53+'Model Results'!S53+Exogenous2!S53</f>
        <v>0</v>
      </c>
      <c r="T53" s="41">
        <f>+Exogenous1!T53+Exogenous!T53+'Model Results'!T53+Exogenous2!T53</f>
        <v>0</v>
      </c>
      <c r="U53" s="41">
        <f>+Exogenous1!U53+Exogenous!U53+'Model Results'!U53+Exogenous2!U53</f>
        <v>0</v>
      </c>
      <c r="V53" s="41">
        <f>+Exogenous1!V53+Exogenous!V53+'Model Results'!V53+Exogenous2!V53</f>
        <v>0</v>
      </c>
      <c r="W53" s="41">
        <f>+Exogenous1!W53+Exogenous!W53+'Model Results'!W53+Exogenous2!W53</f>
        <v>0</v>
      </c>
      <c r="X53" s="41">
        <f>+Exogenous1!X53+Exogenous!X53+'Model Results'!X53+Exogenous2!X53</f>
        <v>0</v>
      </c>
      <c r="Y53" s="41">
        <f>+Exogenous1!Y53+Exogenous!Y53+'Model Results'!Y53+Exogenous2!Y53</f>
        <v>0</v>
      </c>
      <c r="Z53" s="41">
        <f>+Exogenous1!Z53+Exogenous!Z53+'Model Results'!Z53+Exogenous2!Z53</f>
        <v>0</v>
      </c>
      <c r="AA53" s="41">
        <f>+Exogenous1!AA53+Exogenous!AA53+'Model Results'!AA53+Exogenous2!AA53</f>
        <v>0</v>
      </c>
      <c r="AB53" s="41">
        <f t="shared" si="139"/>
        <v>0</v>
      </c>
      <c r="AC53" s="41">
        <f>+Exogenous1!AC53+Exogenous!AC53+'Model Results'!AC53+Exogenous2!AC53</f>
        <v>0</v>
      </c>
      <c r="AD53" s="41">
        <f>+Exogenous1!AD53+Exogenous!AD53+'Model Results'!AD53+Exogenous2!AD53</f>
        <v>0</v>
      </c>
      <c r="AE53" s="41">
        <f>+Exogenous1!AE53+Exogenous!AE53+'Model Results'!AE53+Exogenous2!AE53</f>
        <v>0</v>
      </c>
      <c r="AF53" s="41">
        <f>+Exogenous1!AF53+Exogenous!AF53+'Model Results'!AF53+Exogenous2!AF53</f>
        <v>0</v>
      </c>
      <c r="AG53" s="41">
        <f>+Exogenous1!AG53+Exogenous!AG53+'Model Results'!AG53+Exogenous2!AG53</f>
        <v>0</v>
      </c>
      <c r="AH53" s="41">
        <f>+Exogenous1!AH53+Exogenous!AH53+'Model Results'!AH53+Exogenous2!AH53</f>
        <v>0</v>
      </c>
      <c r="AI53" s="41">
        <f>+Exogenous1!AI53+Exogenous!AI53+'Model Results'!AI53+Exogenous2!AI53</f>
        <v>0</v>
      </c>
      <c r="AJ53" s="41">
        <f>+Exogenous1!AJ53+Exogenous!AJ53+'Model Results'!AJ53+Exogenous2!AJ53</f>
        <v>0</v>
      </c>
      <c r="AK53" s="41">
        <f>+Exogenous1!AK53+Exogenous!AK53+'Model Results'!AK53+Exogenous2!AK53</f>
        <v>0</v>
      </c>
      <c r="AL53" s="4"/>
      <c r="AM53" t="s">
        <v>43</v>
      </c>
      <c r="AN53" s="41">
        <f>+Exogenous1!AN53+Exogenous!AN53+'Model Results'!AN53+Exogenous2!AN53</f>
        <v>0</v>
      </c>
      <c r="AO53" s="41">
        <f>+Exogenous1!AO53+Exogenous!AO53+'Model Results'!AO53+Exogenous2!AO53</f>
        <v>0</v>
      </c>
      <c r="AP53" s="41">
        <f>+Exogenous1!AP53+Exogenous!AP53+'Model Results'!AP53+Exogenous2!AP53</f>
        <v>0</v>
      </c>
      <c r="AQ53" s="41">
        <f>+Exogenous1!AQ53+Exogenous!AQ53+'Model Results'!AQ53+Exogenous2!AQ53</f>
        <v>0</v>
      </c>
      <c r="AR53" s="41">
        <f>+Exogenous1!AR53+Exogenous!AR53+'Model Results'!AR53+Exogenous2!AR53</f>
        <v>0</v>
      </c>
      <c r="AS53" s="41">
        <f>+Exogenous1!AS53+Exogenous!AS53+'Model Results'!AS53+Exogenous2!AS53</f>
        <v>0</v>
      </c>
      <c r="AT53" s="41">
        <f>+Exogenous1!AT53+Exogenous!AT53+'Model Results'!AT53+Exogenous2!AT53</f>
        <v>0</v>
      </c>
      <c r="AU53" s="41">
        <f>+Exogenous1!AU53+Exogenous!AU53+'Model Results'!AU53+Exogenous2!AU53</f>
        <v>0</v>
      </c>
      <c r="AV53" s="41">
        <f>+Exogenous1!AV53+Exogenous!AV53+'Model Results'!AV53+Exogenous2!AV53</f>
        <v>0</v>
      </c>
      <c r="AW53" s="41">
        <f>+Exogenous1!AW53+Exogenous!AW53+'Model Results'!AW53+Exogenous2!AW53</f>
        <v>0</v>
      </c>
      <c r="AX53" s="41">
        <f>+Exogenous1!AX53+Exogenous!AX53+'Model Results'!AX53+Exogenous2!AX53</f>
        <v>0</v>
      </c>
      <c r="AY53" s="41">
        <f>+Exogenous1!AY53+Exogenous!AY53+'Model Results'!AY53+Exogenous2!AY53</f>
        <v>0</v>
      </c>
      <c r="AZ53" s="41">
        <f t="shared" si="140"/>
        <v>0</v>
      </c>
      <c r="BA53" s="41">
        <f>+Exogenous1!BA53+Exogenous!BA53+'Model Results'!BA53+Exogenous2!BA53</f>
        <v>0</v>
      </c>
      <c r="BB53" s="41">
        <f>+Exogenous1!BB53+Exogenous!BB53+'Model Results'!BB53+Exogenous2!BB53</f>
        <v>0</v>
      </c>
      <c r="BC53" s="41">
        <f>+Exogenous1!BC53+Exogenous!BC53+'Model Results'!BC53+Exogenous2!BC53</f>
        <v>0</v>
      </c>
      <c r="BD53" s="41">
        <f>+Exogenous1!BD53+Exogenous!BD53+'Model Results'!BD53+Exogenous2!BD53</f>
        <v>0</v>
      </c>
      <c r="BE53" s="41">
        <f>+Exogenous1!BE53+Exogenous!BE53+'Model Results'!BE53+Exogenous2!BE53</f>
        <v>0</v>
      </c>
      <c r="BF53" s="41">
        <f>+Exogenous1!BF53+Exogenous!BF53+'Model Results'!BF53+Exogenous2!BF53</f>
        <v>0</v>
      </c>
      <c r="BG53" s="41">
        <f>+Exogenous1!BG53+Exogenous!BG53+'Model Results'!BG53+Exogenous2!BG53</f>
        <v>0</v>
      </c>
      <c r="BH53" s="41">
        <f>+Exogenous1!BH53+Exogenous!BH53+'Model Results'!BH53+Exogenous2!BH53</f>
        <v>0</v>
      </c>
      <c r="BI53" s="41">
        <f>+Exogenous1!BI53+Exogenous!BI53+'Model Results'!BI53+Exogenous2!BI53</f>
        <v>0</v>
      </c>
      <c r="BJ53" s="41">
        <f>+Exogenous1!BJ53+Exogenous!BJ53+'Model Results'!BJ53+Exogenous2!BJ53</f>
        <v>0</v>
      </c>
      <c r="BK53" s="41">
        <f>+Exogenous1!BK53+Exogenous!BK53+'Model Results'!BK53+Exogenous2!BK53</f>
        <v>0</v>
      </c>
      <c r="BL53" s="41">
        <f>+Exogenous1!BL53+Exogenous!BL53+'Model Results'!BL53+Exogenous2!BL53</f>
        <v>0</v>
      </c>
      <c r="BM53" s="41">
        <f t="shared" si="141"/>
        <v>0</v>
      </c>
      <c r="BN53" s="41">
        <f>+Exogenous1!BN53+Exogenous!BN53+'Model Results'!BN53+Exogenous2!BN53</f>
        <v>0</v>
      </c>
      <c r="BO53" s="41">
        <f>+Exogenous1!BO53+Exogenous!BO53+'Model Results'!BO53+Exogenous2!BO53</f>
        <v>0</v>
      </c>
      <c r="BP53" s="41">
        <f>+Exogenous1!BP53+Exogenous!BP53+'Model Results'!BP53+Exogenous2!BP53</f>
        <v>0</v>
      </c>
      <c r="BQ53" s="41">
        <f>+Exogenous1!BQ53+Exogenous!BQ53+'Model Results'!BQ53+Exogenous2!BQ53</f>
        <v>0</v>
      </c>
      <c r="BR53" s="41">
        <f>+Exogenous1!BR53+Exogenous!BR53+'Model Results'!BR53+Exogenous2!BR53</f>
        <v>0</v>
      </c>
      <c r="BS53" s="41">
        <f>+Exogenous1!BS53+Exogenous!BS53+'Model Results'!BS53+Exogenous2!BS53</f>
        <v>0</v>
      </c>
      <c r="BT53" s="41">
        <f>+Exogenous1!BT53+Exogenous!BT53+'Model Results'!BT53+Exogenous2!BT53</f>
        <v>0</v>
      </c>
      <c r="BU53" s="41">
        <f>+Exogenous1!BU53+Exogenous!BU53+'Model Results'!BU53+Exogenous2!BU53</f>
        <v>0</v>
      </c>
      <c r="BV53" s="41">
        <f>+Exogenous1!BV53+Exogenous!BV53+'Model Results'!BV53+Exogenous2!BV53</f>
        <v>0</v>
      </c>
      <c r="BX53" t="str">
        <f t="shared" si="211"/>
        <v>ITSLV</v>
      </c>
      <c r="BY53" s="4" t="e">
        <f t="shared" si="212"/>
        <v>#DIV/0!</v>
      </c>
      <c r="BZ53" s="4" t="e">
        <f t="shared" si="212"/>
        <v>#DIV/0!</v>
      </c>
      <c r="CA53" s="4" t="e">
        <f t="shared" si="212"/>
        <v>#DIV/0!</v>
      </c>
      <c r="CB53" s="4" t="e">
        <f t="shared" si="212"/>
        <v>#DIV/0!</v>
      </c>
      <c r="CC53" s="4" t="e">
        <f t="shared" si="212"/>
        <v>#DIV/0!</v>
      </c>
      <c r="CD53" s="4" t="e">
        <f t="shared" si="212"/>
        <v>#DIV/0!</v>
      </c>
      <c r="CE53" s="4" t="e">
        <f t="shared" si="212"/>
        <v>#DIV/0!</v>
      </c>
      <c r="CF53" s="4" t="e">
        <f t="shared" si="212"/>
        <v>#DIV/0!</v>
      </c>
      <c r="CG53" s="4" t="e">
        <f t="shared" si="212"/>
        <v>#DIV/0!</v>
      </c>
      <c r="CH53" s="4" t="e">
        <f t="shared" si="212"/>
        <v>#DIV/0!</v>
      </c>
      <c r="CI53" s="4" t="e">
        <f t="shared" si="212"/>
        <v>#DIV/0!</v>
      </c>
      <c r="CJ53" s="4" t="e">
        <f t="shared" si="212"/>
        <v>#DIV/0!</v>
      </c>
      <c r="CK53" s="4" t="e">
        <f t="shared" si="212"/>
        <v>#DIV/0!</v>
      </c>
      <c r="CL53" s="4" t="e">
        <f t="shared" si="213"/>
        <v>#DIV/0!</v>
      </c>
      <c r="CM53" s="4" t="e">
        <f t="shared" si="214"/>
        <v>#DIV/0!</v>
      </c>
      <c r="CN53" s="4" t="e">
        <f t="shared" si="215"/>
        <v>#DIV/0!</v>
      </c>
      <c r="CO53" s="4" t="e">
        <f t="shared" si="216"/>
        <v>#DIV/0!</v>
      </c>
      <c r="CP53" s="4" t="e">
        <f t="shared" si="217"/>
        <v>#DIV/0!</v>
      </c>
      <c r="CQ53" s="4" t="e">
        <f t="shared" si="218"/>
        <v>#DIV/0!</v>
      </c>
      <c r="CR53" s="4" t="e">
        <f t="shared" si="219"/>
        <v>#DIV/0!</v>
      </c>
      <c r="CS53" s="4" t="e">
        <f t="shared" si="220"/>
        <v>#DIV/0!</v>
      </c>
      <c r="CT53" s="4" t="e">
        <f t="shared" si="221"/>
        <v>#DIV/0!</v>
      </c>
      <c r="CU53" s="4" t="e">
        <f t="shared" si="222"/>
        <v>#DIV/0!</v>
      </c>
      <c r="CV53" s="4" t="e">
        <f t="shared" si="223"/>
        <v>#DIV/0!</v>
      </c>
      <c r="CW53" s="4" t="e">
        <f t="shared" si="224"/>
        <v>#DIV/0!</v>
      </c>
      <c r="CX53" s="4" t="e">
        <f t="shared" si="225"/>
        <v>#DIV/0!</v>
      </c>
      <c r="CY53" s="4" t="e">
        <f t="shared" si="226"/>
        <v>#DIV/0!</v>
      </c>
      <c r="CZ53" s="4" t="e">
        <f t="shared" si="226"/>
        <v>#DIV/0!</v>
      </c>
      <c r="DA53" s="4" t="e">
        <f t="shared" si="226"/>
        <v>#DIV/0!</v>
      </c>
      <c r="DB53" s="4" t="e">
        <f t="shared" si="226"/>
        <v>#DIV/0!</v>
      </c>
      <c r="DC53" s="4" t="e">
        <f t="shared" si="226"/>
        <v>#DIV/0!</v>
      </c>
      <c r="DD53" s="4" t="e">
        <f t="shared" si="226"/>
        <v>#DIV/0!</v>
      </c>
      <c r="DE53" s="4" t="e">
        <f t="shared" si="226"/>
        <v>#DIV/0!</v>
      </c>
      <c r="DF53" s="4" t="e">
        <f t="shared" si="226"/>
        <v>#DIV/0!</v>
      </c>
      <c r="DG53" s="4" t="e">
        <f t="shared" si="226"/>
        <v>#DIV/0!</v>
      </c>
      <c r="DI53" s="4"/>
      <c r="DJ53" s="20"/>
    </row>
    <row r="54" spans="1:114" x14ac:dyDescent="0.25">
      <c r="C54" s="41">
        <f>+Exogenous1!C54+Exogenous!C54+'Model Results'!C54+Exogenous2!C54</f>
        <v>0</v>
      </c>
      <c r="D54" s="41">
        <f>+Exogenous1!D54+Exogenous!D54+'Model Results'!D54+Exogenous2!D54</f>
        <v>0</v>
      </c>
      <c r="E54" s="41">
        <f>+Exogenous1!E54+Exogenous!E54+'Model Results'!E54+Exogenous2!E54</f>
        <v>0</v>
      </c>
      <c r="F54" s="41">
        <f>+Exogenous1!F54+Exogenous!F54+'Model Results'!F54+Exogenous2!F54</f>
        <v>0</v>
      </c>
      <c r="G54" s="41">
        <f>+Exogenous1!G54+Exogenous!G54+'Model Results'!G54+Exogenous2!G54</f>
        <v>0</v>
      </c>
      <c r="H54" s="41">
        <f>+Exogenous1!H54+Exogenous!H54+'Model Results'!H54+Exogenous2!H54</f>
        <v>0</v>
      </c>
      <c r="I54" s="41">
        <f>+Exogenous1!I54+Exogenous!I54+'Model Results'!I54+Exogenous2!I54</f>
        <v>0</v>
      </c>
      <c r="J54" s="41">
        <f>+Exogenous1!J54+Exogenous!J54+'Model Results'!J54+Exogenous2!J54</f>
        <v>0</v>
      </c>
      <c r="K54" s="41">
        <f>+Exogenous1!K54+Exogenous!K54+'Model Results'!K54+Exogenous2!K54</f>
        <v>0</v>
      </c>
      <c r="L54" s="41">
        <f>+Exogenous1!L54+Exogenous!L54+'Model Results'!L54+Exogenous2!L54</f>
        <v>0</v>
      </c>
      <c r="M54" s="41">
        <f>+Exogenous1!M54+Exogenous!M54+'Model Results'!M54+Exogenous2!M54</f>
        <v>0</v>
      </c>
      <c r="N54" s="41">
        <f>+Exogenous1!N54+Exogenous!N54+'Model Results'!N54+Exogenous2!N54</f>
        <v>0</v>
      </c>
      <c r="O54" s="41">
        <f t="shared" si="138"/>
        <v>0</v>
      </c>
      <c r="P54" s="41">
        <f>+Exogenous1!P54+Exogenous!P54+'Model Results'!P54+Exogenous2!P54</f>
        <v>0</v>
      </c>
      <c r="Q54" s="41">
        <f>+Exogenous1!Q54+Exogenous!Q54+'Model Results'!Q54+Exogenous2!Q54</f>
        <v>0</v>
      </c>
      <c r="R54" s="41">
        <f>+Exogenous1!R54+Exogenous!R54+'Model Results'!R54+Exogenous2!R54</f>
        <v>0</v>
      </c>
      <c r="S54" s="41">
        <f>+Exogenous1!S54+Exogenous!S54+'Model Results'!S54+Exogenous2!S54</f>
        <v>0</v>
      </c>
      <c r="T54" s="41">
        <f>+Exogenous1!T54+Exogenous!T54+'Model Results'!T54+Exogenous2!T54</f>
        <v>0</v>
      </c>
      <c r="U54" s="41">
        <f>+Exogenous1!U54+Exogenous!U54+'Model Results'!U54+Exogenous2!U54</f>
        <v>0</v>
      </c>
      <c r="V54" s="41">
        <f>+Exogenous1!V54+Exogenous!V54+'Model Results'!V54+Exogenous2!V54</f>
        <v>0</v>
      </c>
      <c r="W54" s="41">
        <f>+Exogenous1!W54+Exogenous!W54+'Model Results'!W54+Exogenous2!W54</f>
        <v>0</v>
      </c>
      <c r="X54" s="41">
        <f>+Exogenous1!X54+Exogenous!X54+'Model Results'!X54+Exogenous2!X54</f>
        <v>0</v>
      </c>
      <c r="Y54" s="41">
        <f>+Exogenous1!Y54+Exogenous!Y54+'Model Results'!Y54+Exogenous2!Y54</f>
        <v>0</v>
      </c>
      <c r="Z54" s="41">
        <f>+Exogenous1!Z54+Exogenous!Z54+'Model Results'!Z54+Exogenous2!Z54</f>
        <v>0</v>
      </c>
      <c r="AA54" s="41">
        <f>+Exogenous1!AA54+Exogenous!AA54+'Model Results'!AA54+Exogenous2!AA54</f>
        <v>0</v>
      </c>
      <c r="AB54" s="41">
        <f t="shared" si="139"/>
        <v>0</v>
      </c>
      <c r="AC54" s="41">
        <f>+Exogenous1!AC54+Exogenous!AC54+'Model Results'!AC54+Exogenous2!AC54</f>
        <v>0</v>
      </c>
      <c r="AD54" s="41">
        <f>+Exogenous1!AD54+Exogenous!AD54+'Model Results'!AD54+Exogenous2!AD54</f>
        <v>0</v>
      </c>
      <c r="AE54" s="41">
        <f>+Exogenous1!AE54+Exogenous!AE54+'Model Results'!AE54+Exogenous2!AE54</f>
        <v>0</v>
      </c>
      <c r="AF54" s="41">
        <f>+Exogenous1!AF54+Exogenous!AF54+'Model Results'!AF54+Exogenous2!AF54</f>
        <v>0</v>
      </c>
      <c r="AG54" s="41">
        <f>+Exogenous1!AG54+Exogenous!AG54+'Model Results'!AG54+Exogenous2!AG54</f>
        <v>0</v>
      </c>
      <c r="AH54" s="41">
        <f>+Exogenous1!AH54+Exogenous!AH54+'Model Results'!AH54+Exogenous2!AH54</f>
        <v>0</v>
      </c>
      <c r="AI54" s="41">
        <f>+Exogenous1!AI54+Exogenous!AI54+'Model Results'!AI54+Exogenous2!AI54</f>
        <v>0</v>
      </c>
      <c r="AJ54" s="41">
        <f>+Exogenous1!AJ54+Exogenous!AJ54+'Model Results'!AJ54+Exogenous2!AJ54</f>
        <v>0</v>
      </c>
      <c r="AK54" s="41">
        <f>+Exogenous1!AK54+Exogenous!AK54+'Model Results'!AK54+Exogenous2!AK54</f>
        <v>0</v>
      </c>
      <c r="AL54" s="4"/>
      <c r="AN54" s="41">
        <f>+Exogenous1!AN54+Exogenous!AN54+'Model Results'!AN54+Exogenous2!AN54</f>
        <v>0</v>
      </c>
      <c r="AO54" s="41">
        <f>+Exogenous1!AO54+Exogenous!AO54+'Model Results'!AO54+Exogenous2!AO54</f>
        <v>0</v>
      </c>
      <c r="AP54" s="41">
        <f>+Exogenous1!AP54+Exogenous!AP54+'Model Results'!AP54+Exogenous2!AP54</f>
        <v>0</v>
      </c>
      <c r="AQ54" s="41">
        <f>+Exogenous1!AQ54+Exogenous!AQ54+'Model Results'!AQ54+Exogenous2!AQ54</f>
        <v>0</v>
      </c>
      <c r="AR54" s="41">
        <f>+Exogenous1!AR54+Exogenous!AR54+'Model Results'!AR54+Exogenous2!AR54</f>
        <v>0</v>
      </c>
      <c r="AS54" s="41">
        <f>+Exogenous1!AS54+Exogenous!AS54+'Model Results'!AS54+Exogenous2!AS54</f>
        <v>0</v>
      </c>
      <c r="AT54" s="41">
        <f>+Exogenous1!AT54+Exogenous!AT54+'Model Results'!AT54+Exogenous2!AT54</f>
        <v>0</v>
      </c>
      <c r="AU54" s="41">
        <f>+Exogenous1!AU54+Exogenous!AU54+'Model Results'!AU54+Exogenous2!AU54</f>
        <v>0</v>
      </c>
      <c r="AV54" s="41">
        <f>+Exogenous1!AV54+Exogenous!AV54+'Model Results'!AV54+Exogenous2!AV54</f>
        <v>0</v>
      </c>
      <c r="AW54" s="41">
        <f>+Exogenous1!AW54+Exogenous!AW54+'Model Results'!AW54+Exogenous2!AW54</f>
        <v>0</v>
      </c>
      <c r="AX54" s="41">
        <f>+Exogenous1!AX54+Exogenous!AX54+'Model Results'!AX54+Exogenous2!AX54</f>
        <v>0</v>
      </c>
      <c r="AY54" s="41">
        <f>+Exogenous1!AY54+Exogenous!AY54+'Model Results'!AY54+Exogenous2!AY54</f>
        <v>0</v>
      </c>
      <c r="AZ54" s="41">
        <f t="shared" si="140"/>
        <v>0</v>
      </c>
      <c r="BA54" s="41">
        <f>+Exogenous1!BA54+Exogenous!BA54+'Model Results'!BA54+Exogenous2!BA54</f>
        <v>0</v>
      </c>
      <c r="BB54" s="41">
        <f>+Exogenous1!BB54+Exogenous!BB54+'Model Results'!BB54+Exogenous2!BB54</f>
        <v>0</v>
      </c>
      <c r="BC54" s="41">
        <f>+Exogenous1!BC54+Exogenous!BC54+'Model Results'!BC54+Exogenous2!BC54</f>
        <v>0</v>
      </c>
      <c r="BD54" s="41">
        <f>+Exogenous1!BD54+Exogenous!BD54+'Model Results'!BD54+Exogenous2!BD54</f>
        <v>0</v>
      </c>
      <c r="BE54" s="41">
        <f>+Exogenous1!BE54+Exogenous!BE54+'Model Results'!BE54+Exogenous2!BE54</f>
        <v>0</v>
      </c>
      <c r="BF54" s="41">
        <f>+Exogenous1!BF54+Exogenous!BF54+'Model Results'!BF54+Exogenous2!BF54</f>
        <v>0</v>
      </c>
      <c r="BG54" s="41">
        <f>+Exogenous1!BG54+Exogenous!BG54+'Model Results'!BG54+Exogenous2!BG54</f>
        <v>0</v>
      </c>
      <c r="BH54" s="41">
        <f>+Exogenous1!BH54+Exogenous!BH54+'Model Results'!BH54+Exogenous2!BH54</f>
        <v>0</v>
      </c>
      <c r="BI54" s="41">
        <f>+Exogenous1!BI54+Exogenous!BI54+'Model Results'!BI54+Exogenous2!BI54</f>
        <v>0</v>
      </c>
      <c r="BJ54" s="41">
        <f>+Exogenous1!BJ54+Exogenous!BJ54+'Model Results'!BJ54+Exogenous2!BJ54</f>
        <v>0</v>
      </c>
      <c r="BK54" s="41">
        <f>+Exogenous1!BK54+Exogenous!BK54+'Model Results'!BK54+Exogenous2!BK54</f>
        <v>0</v>
      </c>
      <c r="BL54" s="41">
        <f>+Exogenous1!BL54+Exogenous!BL54+'Model Results'!BL54+Exogenous2!BL54</f>
        <v>0</v>
      </c>
      <c r="BM54" s="41">
        <f t="shared" si="141"/>
        <v>0</v>
      </c>
      <c r="BN54" s="41">
        <f>+Exogenous1!BN54+Exogenous!BN54+'Model Results'!BN54+Exogenous2!BN54</f>
        <v>0</v>
      </c>
      <c r="BO54" s="41">
        <f>+Exogenous1!BO54+Exogenous!BO54+'Model Results'!BO54+Exogenous2!BO54</f>
        <v>0</v>
      </c>
      <c r="BP54" s="41">
        <f>+Exogenous1!BP54+Exogenous!BP54+'Model Results'!BP54+Exogenous2!BP54</f>
        <v>0</v>
      </c>
      <c r="BQ54" s="41">
        <f>+Exogenous1!BQ54+Exogenous!BQ54+'Model Results'!BQ54+Exogenous2!BQ54</f>
        <v>0</v>
      </c>
      <c r="BR54" s="41">
        <f>+Exogenous1!BR54+Exogenous!BR54+'Model Results'!BR54+Exogenous2!BR54</f>
        <v>0</v>
      </c>
      <c r="BS54" s="41">
        <f>+Exogenous1!BS54+Exogenous!BS54+'Model Results'!BS54+Exogenous2!BS54</f>
        <v>0</v>
      </c>
      <c r="BT54" s="41">
        <f>+Exogenous1!BT54+Exogenous!BT54+'Model Results'!BT54+Exogenous2!BT54</f>
        <v>0</v>
      </c>
      <c r="BU54" s="41">
        <f>+Exogenous1!BU54+Exogenous!BU54+'Model Results'!BU54+Exogenous2!BU54</f>
        <v>0</v>
      </c>
      <c r="BV54" s="41">
        <f>+Exogenous1!BV54+Exogenous!BV54+'Model Results'!BV54+Exogenous2!BV54</f>
        <v>0</v>
      </c>
      <c r="DI54" s="4"/>
      <c r="DJ54" s="20"/>
    </row>
    <row r="55" spans="1:114" x14ac:dyDescent="0.25">
      <c r="A55" s="70" t="s">
        <v>408</v>
      </c>
      <c r="C55" s="41">
        <f>+Exogenous1!C55+Exogenous!C55+'Model Results'!C55+Exogenous2!C55</f>
        <v>0</v>
      </c>
      <c r="D55" s="41">
        <f>+Exogenous1!D55+Exogenous!D55+'Model Results'!D55+Exogenous2!D55</f>
        <v>0</v>
      </c>
      <c r="E55" s="41">
        <f>+Exogenous1!E55+Exogenous!E55+'Model Results'!E55+Exogenous2!E55</f>
        <v>0</v>
      </c>
      <c r="F55" s="41">
        <f>+Exogenous1!F55+Exogenous!F55+'Model Results'!F55+Exogenous2!F55</f>
        <v>0</v>
      </c>
      <c r="G55" s="41">
        <f>+Exogenous1!G55+Exogenous!G55+'Model Results'!G55+Exogenous2!G55</f>
        <v>0</v>
      </c>
      <c r="H55" s="41">
        <f>+Exogenous1!H55+Exogenous!H55+'Model Results'!H55+Exogenous2!H55</f>
        <v>0</v>
      </c>
      <c r="I55" s="41">
        <f>+Exogenous1!I55+Exogenous!I55+'Model Results'!I55+Exogenous2!I55</f>
        <v>0</v>
      </c>
      <c r="J55" s="41">
        <f>+Exogenous1!J55+Exogenous!J55+'Model Results'!J55+Exogenous2!J55</f>
        <v>0</v>
      </c>
      <c r="K55" s="41">
        <f>+Exogenous1!K55+Exogenous!K55+'Model Results'!K55+Exogenous2!K55</f>
        <v>0</v>
      </c>
      <c r="L55" s="41">
        <f>+Exogenous1!L55+Exogenous!L55+'Model Results'!L55+Exogenous2!L55</f>
        <v>0</v>
      </c>
      <c r="M55" s="41">
        <f>+Exogenous1!M55+Exogenous!M55+'Model Results'!M55+Exogenous2!M55</f>
        <v>0</v>
      </c>
      <c r="N55" s="41">
        <f>+Exogenous1!N55+Exogenous!N55+'Model Results'!N55+Exogenous2!N55</f>
        <v>0</v>
      </c>
      <c r="O55" s="41">
        <f t="shared" si="138"/>
        <v>0</v>
      </c>
      <c r="P55" s="41">
        <f>+Exogenous1!P55+Exogenous!P55+'Model Results'!P55+Exogenous2!P55</f>
        <v>0</v>
      </c>
      <c r="Q55" s="41">
        <f>+Exogenous1!Q55+Exogenous!Q55+'Model Results'!Q55+Exogenous2!Q55</f>
        <v>0</v>
      </c>
      <c r="R55" s="41">
        <f>+Exogenous1!R55+Exogenous!R55+'Model Results'!R55+Exogenous2!R55</f>
        <v>0</v>
      </c>
      <c r="S55" s="41">
        <f>+Exogenous1!S55+Exogenous!S55+'Model Results'!S55+Exogenous2!S55</f>
        <v>0</v>
      </c>
      <c r="T55" s="41">
        <f>+Exogenous1!T55+Exogenous!T55+'Model Results'!T55+Exogenous2!T55</f>
        <v>0</v>
      </c>
      <c r="U55" s="41">
        <f>+Exogenous1!U55+Exogenous!U55+'Model Results'!U55+Exogenous2!U55</f>
        <v>0</v>
      </c>
      <c r="V55" s="41">
        <f>+Exogenous1!V55+Exogenous!V55+'Model Results'!V55+Exogenous2!V55</f>
        <v>0</v>
      </c>
      <c r="W55" s="41">
        <f>+Exogenous1!W55+Exogenous!W55+'Model Results'!W55+Exogenous2!W55</f>
        <v>0</v>
      </c>
      <c r="X55" s="41">
        <f>+Exogenous1!X55+Exogenous!X55+'Model Results'!X55+Exogenous2!X55</f>
        <v>0</v>
      </c>
      <c r="Y55" s="41">
        <f>+Exogenous1!Y55+Exogenous!Y55+'Model Results'!Y55+Exogenous2!Y55</f>
        <v>0</v>
      </c>
      <c r="Z55" s="41">
        <f>+Exogenous1!Z55+Exogenous!Z55+'Model Results'!Z55+Exogenous2!Z55</f>
        <v>0</v>
      </c>
      <c r="AA55" s="41">
        <f>+Exogenous1!AA55+Exogenous!AA55+'Model Results'!AA55+Exogenous2!AA55</f>
        <v>0</v>
      </c>
      <c r="AB55" s="41">
        <f t="shared" si="139"/>
        <v>0</v>
      </c>
      <c r="AC55" s="41">
        <f>+Exogenous1!AC55+Exogenous!AC55+'Model Results'!AC55+Exogenous2!AC55</f>
        <v>0</v>
      </c>
      <c r="AD55" s="41">
        <f>+Exogenous1!AD55+Exogenous!AD55+'Model Results'!AD55+Exogenous2!AD55</f>
        <v>0</v>
      </c>
      <c r="AE55" s="41">
        <f>+Exogenous1!AE55+Exogenous!AE55+'Model Results'!AE55+Exogenous2!AE55</f>
        <v>0</v>
      </c>
      <c r="AF55" s="41">
        <f>+Exogenous1!AF55+Exogenous!AF55+'Model Results'!AF55+Exogenous2!AF55</f>
        <v>0</v>
      </c>
      <c r="AG55" s="41">
        <f>+Exogenous1!AG55+Exogenous!AG55+'Model Results'!AG55+Exogenous2!AG55</f>
        <v>0</v>
      </c>
      <c r="AH55" s="41">
        <f>+Exogenous1!AH55+Exogenous!AH55+'Model Results'!AH55+Exogenous2!AH55</f>
        <v>0</v>
      </c>
      <c r="AI55" s="41">
        <f>+Exogenous1!AI55+Exogenous!AI55+'Model Results'!AI55+Exogenous2!AI55</f>
        <v>0</v>
      </c>
      <c r="AJ55" s="41">
        <f>+Exogenous1!AJ55+Exogenous!AJ55+'Model Results'!AJ55+Exogenous2!AJ55</f>
        <v>0</v>
      </c>
      <c r="AK55" s="41">
        <f>+Exogenous1!AK55+Exogenous!AK55+'Model Results'!AK55+Exogenous2!AK55</f>
        <v>0</v>
      </c>
      <c r="AL55" s="4"/>
      <c r="AN55" s="41">
        <f>+Exogenous1!AN55+Exogenous!AN55+'Model Results'!AN55+Exogenous2!AN55</f>
        <v>0</v>
      </c>
      <c r="AO55" s="41">
        <f>+Exogenous1!AO55+Exogenous!AO55+'Model Results'!AO55+Exogenous2!AO55</f>
        <v>0</v>
      </c>
      <c r="AP55" s="41">
        <f>+Exogenous1!AP55+Exogenous!AP55+'Model Results'!AP55+Exogenous2!AP55</f>
        <v>0</v>
      </c>
      <c r="AQ55" s="41">
        <f>+Exogenous1!AQ55+Exogenous!AQ55+'Model Results'!AQ55+Exogenous2!AQ55</f>
        <v>0</v>
      </c>
      <c r="AR55" s="41">
        <f>+Exogenous1!AR55+Exogenous!AR55+'Model Results'!AR55+Exogenous2!AR55</f>
        <v>0</v>
      </c>
      <c r="AS55" s="41">
        <f>+Exogenous1!AS55+Exogenous!AS55+'Model Results'!AS55+Exogenous2!AS55</f>
        <v>0</v>
      </c>
      <c r="AT55" s="41">
        <f>+Exogenous1!AT55+Exogenous!AT55+'Model Results'!AT55+Exogenous2!AT55</f>
        <v>0</v>
      </c>
      <c r="AU55" s="41">
        <f>+Exogenous1!AU55+Exogenous!AU55+'Model Results'!AU55+Exogenous2!AU55</f>
        <v>0</v>
      </c>
      <c r="AV55" s="41">
        <f>+Exogenous1!AV55+Exogenous!AV55+'Model Results'!AV55+Exogenous2!AV55</f>
        <v>0</v>
      </c>
      <c r="AW55" s="41">
        <f>+Exogenous1!AW55+Exogenous!AW55+'Model Results'!AW55+Exogenous2!AW55</f>
        <v>0</v>
      </c>
      <c r="AX55" s="41">
        <f>+Exogenous1!AX55+Exogenous!AX55+'Model Results'!AX55+Exogenous2!AX55</f>
        <v>0</v>
      </c>
      <c r="AY55" s="41">
        <f>+Exogenous1!AY55+Exogenous!AY55+'Model Results'!AY55+Exogenous2!AY55</f>
        <v>0</v>
      </c>
      <c r="AZ55" s="41">
        <f t="shared" si="140"/>
        <v>0</v>
      </c>
      <c r="BA55" s="41">
        <f>+Exogenous1!BA55+Exogenous!BA55+'Model Results'!BA55+Exogenous2!BA55</f>
        <v>0</v>
      </c>
      <c r="BB55" s="41">
        <f>+Exogenous1!BB55+Exogenous!BB55+'Model Results'!BB55+Exogenous2!BB55</f>
        <v>0</v>
      </c>
      <c r="BC55" s="41">
        <f>+Exogenous1!BC55+Exogenous!BC55+'Model Results'!BC55+Exogenous2!BC55</f>
        <v>0</v>
      </c>
      <c r="BD55" s="41">
        <f>+Exogenous1!BD55+Exogenous!BD55+'Model Results'!BD55+Exogenous2!BD55</f>
        <v>0</v>
      </c>
      <c r="BE55" s="41">
        <f>+Exogenous1!BE55+Exogenous!BE55+'Model Results'!BE55+Exogenous2!BE55</f>
        <v>0</v>
      </c>
      <c r="BF55" s="41">
        <f>+Exogenous1!BF55+Exogenous!BF55+'Model Results'!BF55+Exogenous2!BF55</f>
        <v>0</v>
      </c>
      <c r="BG55" s="41">
        <f>+Exogenous1!BG55+Exogenous!BG55+'Model Results'!BG55+Exogenous2!BG55</f>
        <v>0</v>
      </c>
      <c r="BH55" s="41">
        <f>+Exogenous1!BH55+Exogenous!BH55+'Model Results'!BH55+Exogenous2!BH55</f>
        <v>0</v>
      </c>
      <c r="BI55" s="41">
        <f>+Exogenous1!BI55+Exogenous!BI55+'Model Results'!BI55+Exogenous2!BI55</f>
        <v>0</v>
      </c>
      <c r="BJ55" s="41">
        <f>+Exogenous1!BJ55+Exogenous!BJ55+'Model Results'!BJ55+Exogenous2!BJ55</f>
        <v>0</v>
      </c>
      <c r="BK55" s="41">
        <f>+Exogenous1!BK55+Exogenous!BK55+'Model Results'!BK55+Exogenous2!BK55</f>
        <v>0</v>
      </c>
      <c r="BL55" s="41">
        <f>+Exogenous1!BL55+Exogenous!BL55+'Model Results'!BL55+Exogenous2!BL55</f>
        <v>0</v>
      </c>
      <c r="BM55" s="41">
        <f t="shared" si="141"/>
        <v>0</v>
      </c>
      <c r="BN55" s="41">
        <f>+Exogenous1!BN55+Exogenous!BN55+'Model Results'!BN55+Exogenous2!BN55</f>
        <v>0</v>
      </c>
      <c r="BO55" s="41">
        <f>+Exogenous1!BO55+Exogenous!BO55+'Model Results'!BO55+Exogenous2!BO55</f>
        <v>0</v>
      </c>
      <c r="BP55" s="41">
        <f>+Exogenous1!BP55+Exogenous!BP55+'Model Results'!BP55+Exogenous2!BP55</f>
        <v>0</v>
      </c>
      <c r="BQ55" s="41">
        <f>+Exogenous1!BQ55+Exogenous!BQ55+'Model Results'!BQ55+Exogenous2!BQ55</f>
        <v>0</v>
      </c>
      <c r="BR55" s="41">
        <f>+Exogenous1!BR55+Exogenous!BR55+'Model Results'!BR55+Exogenous2!BR55</f>
        <v>0</v>
      </c>
      <c r="BS55" s="41">
        <f>+Exogenous1!BS55+Exogenous!BS55+'Model Results'!BS55+Exogenous2!BS55</f>
        <v>0</v>
      </c>
      <c r="BT55" s="41">
        <f>+Exogenous1!BT55+Exogenous!BT55+'Model Results'!BT55+Exogenous2!BT55</f>
        <v>0</v>
      </c>
      <c r="BU55" s="41">
        <f>+Exogenous1!BU55+Exogenous!BU55+'Model Results'!BU55+Exogenous2!BU55</f>
        <v>0</v>
      </c>
      <c r="BV55" s="41">
        <f>+Exogenous1!BV55+Exogenous!BV55+'Model Results'!BV55+Exogenous2!BV55</f>
        <v>0</v>
      </c>
      <c r="DI55" s="4"/>
      <c r="DJ55" s="20"/>
    </row>
    <row r="56" spans="1:114" x14ac:dyDescent="0.25">
      <c r="A56" t="s">
        <v>15</v>
      </c>
      <c r="B56" t="s">
        <v>1</v>
      </c>
      <c r="C56" s="41">
        <f>+Exogenous1!C56+Exogenous!C56+'Model Results'!C56+Exogenous2!C56</f>
        <v>0</v>
      </c>
      <c r="D56" s="41">
        <f>+Exogenous1!D56+Exogenous!D56+'Model Results'!D56+Exogenous2!D56</f>
        <v>0</v>
      </c>
      <c r="E56" s="41">
        <f>+Exogenous1!E56+Exogenous!E56+'Model Results'!E56+Exogenous2!E56</f>
        <v>0</v>
      </c>
      <c r="F56" s="41">
        <f>+Exogenous1!F56+Exogenous!F56+'Model Results'!F56+Exogenous2!F56</f>
        <v>0</v>
      </c>
      <c r="G56" s="41">
        <f>+Exogenous1!G56+Exogenous!G56+'Model Results'!G56+Exogenous2!G56</f>
        <v>0</v>
      </c>
      <c r="H56" s="41">
        <f>+Exogenous1!H56+Exogenous!H56+'Model Results'!H56+Exogenous2!H56</f>
        <v>0</v>
      </c>
      <c r="I56" s="41">
        <f>+Exogenous1!I56+Exogenous!I56+'Model Results'!I56+Exogenous2!I56</f>
        <v>0</v>
      </c>
      <c r="J56" s="41">
        <f>+Exogenous1!J56+Exogenous!J56+'Model Results'!J56+Exogenous2!J56</f>
        <v>0</v>
      </c>
      <c r="K56" s="41">
        <f>+Exogenous1!K56+Exogenous!K56+'Model Results'!K56+Exogenous2!K56</f>
        <v>0</v>
      </c>
      <c r="L56" s="41">
        <f>+Exogenous1!L56+Exogenous!L56+'Model Results'!L56+Exogenous2!L56</f>
        <v>0</v>
      </c>
      <c r="M56" s="41">
        <f>+Exogenous1!M56+Exogenous!M56+'Model Results'!M56+Exogenous2!M56</f>
        <v>0</v>
      </c>
      <c r="N56" s="41">
        <f>+Exogenous1!N56+Exogenous!N56+'Model Results'!N56+Exogenous2!N56</f>
        <v>0</v>
      </c>
      <c r="O56" s="41">
        <f t="shared" si="138"/>
        <v>0</v>
      </c>
      <c r="P56" s="41">
        <f>+Exogenous1!P56+Exogenous!P56+'Model Results'!P56+Exogenous2!P56</f>
        <v>0</v>
      </c>
      <c r="Q56" s="41">
        <f>+Exogenous1!Q56+Exogenous!Q56+'Model Results'!Q56+Exogenous2!Q56</f>
        <v>0</v>
      </c>
      <c r="R56" s="41">
        <f>+Exogenous1!R56+Exogenous!R56+'Model Results'!R56+Exogenous2!R56</f>
        <v>0</v>
      </c>
      <c r="S56" s="41">
        <f>+Exogenous1!S56+Exogenous!S56+'Model Results'!S56+Exogenous2!S56</f>
        <v>0</v>
      </c>
      <c r="T56" s="41">
        <f>+Exogenous1!T56+Exogenous!T56+'Model Results'!T56+Exogenous2!T56</f>
        <v>0</v>
      </c>
      <c r="U56" s="41">
        <f>+Exogenous1!U56+Exogenous!U56+'Model Results'!U56+Exogenous2!U56</f>
        <v>0</v>
      </c>
      <c r="V56" s="41">
        <f>+Exogenous1!V56+Exogenous!V56+'Model Results'!V56+Exogenous2!V56</f>
        <v>0</v>
      </c>
      <c r="W56" s="41">
        <f>+Exogenous1!W56+Exogenous!W56+'Model Results'!W56+Exogenous2!W56</f>
        <v>0</v>
      </c>
      <c r="X56" s="41">
        <f>+Exogenous1!X56+Exogenous!X56+'Model Results'!X56+Exogenous2!X56</f>
        <v>0</v>
      </c>
      <c r="Y56" s="41">
        <f>+Exogenous1!Y56+Exogenous!Y56+'Model Results'!Y56+Exogenous2!Y56</f>
        <v>0</v>
      </c>
      <c r="Z56" s="41">
        <f>+Exogenous1!Z56+Exogenous!Z56+'Model Results'!Z56+Exogenous2!Z56</f>
        <v>0</v>
      </c>
      <c r="AA56" s="41">
        <f>+Exogenous1!AA56+Exogenous!AA56+'Model Results'!AA56+Exogenous2!AA56</f>
        <v>0</v>
      </c>
      <c r="AB56" s="41">
        <f t="shared" si="139"/>
        <v>0</v>
      </c>
      <c r="AC56" s="41">
        <f>+Exogenous1!AC56+Exogenous!AC56+'Model Results'!AC56+Exogenous2!AC56</f>
        <v>0</v>
      </c>
      <c r="AD56" s="41">
        <f>+Exogenous1!AD56+Exogenous!AD56+'Model Results'!AD56+Exogenous2!AD56</f>
        <v>0</v>
      </c>
      <c r="AE56" s="41">
        <f>+Exogenous1!AE56+Exogenous!AE56+'Model Results'!AE56+Exogenous2!AE56</f>
        <v>0</v>
      </c>
      <c r="AF56" s="41">
        <f>+Exogenous1!AF56+Exogenous!AF56+'Model Results'!AF56+Exogenous2!AF56</f>
        <v>0</v>
      </c>
      <c r="AG56" s="41">
        <f>+Exogenous1!AG56+Exogenous!AG56+'Model Results'!AG56+Exogenous2!AG56</f>
        <v>0</v>
      </c>
      <c r="AH56" s="41">
        <f>+Exogenous1!AH56+Exogenous!AH56+'Model Results'!AH56+Exogenous2!AH56</f>
        <v>0</v>
      </c>
      <c r="AI56" s="41">
        <f>+Exogenous1!AI56+Exogenous!AI56+'Model Results'!AI56+Exogenous2!AI56</f>
        <v>0</v>
      </c>
      <c r="AJ56" s="41">
        <f>+Exogenous1!AJ56+Exogenous!AJ56+'Model Results'!AJ56+Exogenous2!AJ56</f>
        <v>0</v>
      </c>
      <c r="AK56" s="41">
        <f>+Exogenous1!AK56+Exogenous!AK56+'Model Results'!AK56+Exogenous2!AK56</f>
        <v>0</v>
      </c>
      <c r="AL56" s="4"/>
      <c r="AM56" t="s">
        <v>1</v>
      </c>
      <c r="AN56" s="41">
        <f>+Exogenous1!AN56+Exogenous!AN56+'Model Results'!AN56+Exogenous2!AN56</f>
        <v>0</v>
      </c>
      <c r="AO56" s="41">
        <f>+Exogenous1!AO56+Exogenous!AO56+'Model Results'!AO56+Exogenous2!AO56</f>
        <v>0</v>
      </c>
      <c r="AP56" s="41">
        <f>+Exogenous1!AP56+Exogenous!AP56+'Model Results'!AP56+Exogenous2!AP56</f>
        <v>0</v>
      </c>
      <c r="AQ56" s="41">
        <f>+Exogenous1!AQ56+Exogenous!AQ56+'Model Results'!AQ56+Exogenous2!AQ56</f>
        <v>0</v>
      </c>
      <c r="AR56" s="41">
        <f>+Exogenous1!AR56+Exogenous!AR56+'Model Results'!AR56+Exogenous2!AR56</f>
        <v>0</v>
      </c>
      <c r="AS56" s="41">
        <f>+Exogenous1!AS56+Exogenous!AS56+'Model Results'!AS56+Exogenous2!AS56</f>
        <v>0</v>
      </c>
      <c r="AT56" s="41">
        <f>+Exogenous1!AT56+Exogenous!AT56+'Model Results'!AT56+Exogenous2!AT56</f>
        <v>0</v>
      </c>
      <c r="AU56" s="41">
        <f>+Exogenous1!AU56+Exogenous!AU56+'Model Results'!AU56+Exogenous2!AU56</f>
        <v>0</v>
      </c>
      <c r="AV56" s="41">
        <f>+Exogenous1!AV56+Exogenous!AV56+'Model Results'!AV56+Exogenous2!AV56</f>
        <v>0</v>
      </c>
      <c r="AW56" s="41">
        <f>+Exogenous1!AW56+Exogenous!AW56+'Model Results'!AW56+Exogenous2!AW56</f>
        <v>0</v>
      </c>
      <c r="AX56" s="41">
        <f>+Exogenous1!AX56+Exogenous!AX56+'Model Results'!AX56+Exogenous2!AX56</f>
        <v>0</v>
      </c>
      <c r="AY56" s="41">
        <f>+Exogenous1!AY56+Exogenous!AY56+'Model Results'!AY56+Exogenous2!AY56</f>
        <v>0</v>
      </c>
      <c r="AZ56" s="41">
        <f t="shared" si="140"/>
        <v>0</v>
      </c>
      <c r="BA56" s="41">
        <f>+Exogenous1!BA56+Exogenous!BA56+'Model Results'!BA56+Exogenous2!BA56</f>
        <v>0</v>
      </c>
      <c r="BB56" s="41">
        <f>+Exogenous1!BB56+Exogenous!BB56+'Model Results'!BB56+Exogenous2!BB56</f>
        <v>0</v>
      </c>
      <c r="BC56" s="41">
        <f>+Exogenous1!BC56+Exogenous!BC56+'Model Results'!BC56+Exogenous2!BC56</f>
        <v>0</v>
      </c>
      <c r="BD56" s="41">
        <f>+Exogenous1!BD56+Exogenous!BD56+'Model Results'!BD56+Exogenous2!BD56</f>
        <v>0</v>
      </c>
      <c r="BE56" s="41">
        <f>+Exogenous1!BE56+Exogenous!BE56+'Model Results'!BE56+Exogenous2!BE56</f>
        <v>0</v>
      </c>
      <c r="BF56" s="41">
        <f>+Exogenous1!BF56+Exogenous!BF56+'Model Results'!BF56+Exogenous2!BF56</f>
        <v>0</v>
      </c>
      <c r="BG56" s="41">
        <f>+Exogenous1!BG56+Exogenous!BG56+'Model Results'!BG56+Exogenous2!BG56</f>
        <v>0</v>
      </c>
      <c r="BH56" s="41">
        <f>+Exogenous1!BH56+Exogenous!BH56+'Model Results'!BH56+Exogenous2!BH56</f>
        <v>0</v>
      </c>
      <c r="BI56" s="41">
        <f>+Exogenous1!BI56+Exogenous!BI56+'Model Results'!BI56+Exogenous2!BI56</f>
        <v>0</v>
      </c>
      <c r="BJ56" s="41">
        <f>+Exogenous1!BJ56+Exogenous!BJ56+'Model Results'!BJ56+Exogenous2!BJ56</f>
        <v>0</v>
      </c>
      <c r="BK56" s="41">
        <f>+Exogenous1!BK56+Exogenous!BK56+'Model Results'!BK56+Exogenous2!BK56</f>
        <v>0</v>
      </c>
      <c r="BL56" s="41">
        <f>+Exogenous1!BL56+Exogenous!BL56+'Model Results'!BL56+Exogenous2!BL56</f>
        <v>0</v>
      </c>
      <c r="BM56" s="41">
        <f t="shared" si="141"/>
        <v>0</v>
      </c>
      <c r="BN56" s="41">
        <f>+Exogenous1!BN56+Exogenous!BN56+'Model Results'!BN56+Exogenous2!BN56</f>
        <v>0</v>
      </c>
      <c r="BO56" s="41">
        <f>+Exogenous1!BO56+Exogenous!BO56+'Model Results'!BO56+Exogenous2!BO56</f>
        <v>0</v>
      </c>
      <c r="BP56" s="41">
        <f>+Exogenous1!BP56+Exogenous!BP56+'Model Results'!BP56+Exogenous2!BP56</f>
        <v>0</v>
      </c>
      <c r="BQ56" s="41">
        <f>+Exogenous1!BQ56+Exogenous!BQ56+'Model Results'!BQ56+Exogenous2!BQ56</f>
        <v>0</v>
      </c>
      <c r="BR56" s="41">
        <f>+Exogenous1!BR56+Exogenous!BR56+'Model Results'!BR56+Exogenous2!BR56</f>
        <v>0</v>
      </c>
      <c r="BS56" s="41">
        <f>+Exogenous1!BS56+Exogenous!BS56+'Model Results'!BS56+Exogenous2!BS56</f>
        <v>0</v>
      </c>
      <c r="BT56" s="41">
        <f>+Exogenous1!BT56+Exogenous!BT56+'Model Results'!BT56+Exogenous2!BT56</f>
        <v>0</v>
      </c>
      <c r="BU56" s="41">
        <f>+Exogenous1!BU56+Exogenous!BU56+'Model Results'!BU56+Exogenous2!BU56</f>
        <v>0</v>
      </c>
      <c r="BV56" s="41">
        <f>+Exogenous1!BV56+Exogenous!BV56+'Model Results'!BV56+Exogenous2!BV56</f>
        <v>0</v>
      </c>
      <c r="BX56" t="str">
        <f t="shared" ref="BX56:BX63" si="227">+AM56</f>
        <v>SIS</v>
      </c>
      <c r="BY56" s="4" t="e">
        <f t="shared" ref="BY56:BY61" si="228">+AN56/C56*1000</f>
        <v>#DIV/0!</v>
      </c>
      <c r="BZ56" s="4" t="e">
        <f t="shared" ref="BZ56:BZ61" si="229">+AO56/D56*1000</f>
        <v>#DIV/0!</v>
      </c>
      <c r="CA56" s="4" t="e">
        <f t="shared" ref="CA56:CA61" si="230">+AP56/E56*1000</f>
        <v>#DIV/0!</v>
      </c>
      <c r="CB56" s="4" t="e">
        <f t="shared" ref="CB56:CB61" si="231">+AQ56/F56*1000</f>
        <v>#DIV/0!</v>
      </c>
      <c r="CC56" s="4" t="e">
        <f t="shared" ref="CC56:CC61" si="232">+AR56/G56*1000</f>
        <v>#DIV/0!</v>
      </c>
      <c r="CD56" s="4" t="e">
        <f t="shared" ref="CD56:CD61" si="233">+AS56/H56*1000</f>
        <v>#DIV/0!</v>
      </c>
      <c r="CE56" s="4" t="e">
        <f t="shared" ref="CE56:CE61" si="234">+AT56/I56*1000</f>
        <v>#DIV/0!</v>
      </c>
      <c r="CF56" s="4" t="e">
        <f t="shared" ref="CF56:CF61" si="235">+AU56/J56*1000</f>
        <v>#DIV/0!</v>
      </c>
      <c r="CG56" s="4" t="e">
        <f t="shared" ref="CG56:CG61" si="236">+AV56/K56*1000</f>
        <v>#DIV/0!</v>
      </c>
      <c r="CH56" s="4" t="e">
        <f t="shared" ref="CH56:CH61" si="237">+AW56/L56*1000</f>
        <v>#DIV/0!</v>
      </c>
      <c r="CI56" s="4" t="e">
        <f t="shared" ref="CI56:CI61" si="238">+AX56/M56*1000</f>
        <v>#DIV/0!</v>
      </c>
      <c r="CJ56" s="4" t="e">
        <f t="shared" ref="CJ56:CJ61" si="239">+AY56/N56*1000</f>
        <v>#DIV/0!</v>
      </c>
      <c r="CK56" s="4" t="e">
        <f t="shared" ref="CK56:CK61" si="240">+AZ56/O56*1000</f>
        <v>#DIV/0!</v>
      </c>
      <c r="CL56" s="4" t="e">
        <f t="shared" ref="CL56:CL67" si="241">+BA56/P56*1000</f>
        <v>#DIV/0!</v>
      </c>
      <c r="CM56" s="4" t="e">
        <f t="shared" ref="CM56:CM67" si="242">+BB56/Q56*1000</f>
        <v>#DIV/0!</v>
      </c>
      <c r="CN56" s="4" t="e">
        <f t="shared" ref="CN56:CN67" si="243">+BC56/R56*1000</f>
        <v>#DIV/0!</v>
      </c>
      <c r="CO56" s="4" t="e">
        <f t="shared" ref="CO56:CO67" si="244">+BD56/S56*1000</f>
        <v>#DIV/0!</v>
      </c>
      <c r="CP56" s="4" t="e">
        <f t="shared" ref="CP56:CP67" si="245">+BE56/T56*1000</f>
        <v>#DIV/0!</v>
      </c>
      <c r="CQ56" s="4" t="e">
        <f t="shared" ref="CQ56:CQ67" si="246">+BF56/U56*1000</f>
        <v>#DIV/0!</v>
      </c>
      <c r="CR56" s="4" t="e">
        <f t="shared" ref="CR56:CR67" si="247">+BG56/V56*1000</f>
        <v>#DIV/0!</v>
      </c>
      <c r="CS56" s="4" t="e">
        <f t="shared" ref="CS56:CS67" si="248">+BH56/W56*1000</f>
        <v>#DIV/0!</v>
      </c>
      <c r="CT56" s="4" t="e">
        <f t="shared" ref="CT56:CT67" si="249">+BI56/X56*1000</f>
        <v>#DIV/0!</v>
      </c>
      <c r="CU56" s="4" t="e">
        <f t="shared" ref="CU56:CU67" si="250">+BJ56/Y56*1000</f>
        <v>#DIV/0!</v>
      </c>
      <c r="CV56" s="4" t="e">
        <f t="shared" ref="CV56:CV67" si="251">+BK56/Z56*1000</f>
        <v>#DIV/0!</v>
      </c>
      <c r="CW56" s="4" t="e">
        <f t="shared" ref="CW56:CW67" si="252">+BL56/AA56*1000</f>
        <v>#DIV/0!</v>
      </c>
      <c r="CX56" s="4" t="e">
        <f t="shared" ref="CX56:CX67" si="253">+BM56/AB56*1000</f>
        <v>#DIV/0!</v>
      </c>
      <c r="CY56" s="4" t="e">
        <f t="shared" ref="CY56:CY61" si="254">+BN56/AC56*1000</f>
        <v>#DIV/0!</v>
      </c>
      <c r="CZ56" s="4" t="e">
        <f t="shared" ref="CZ56:CZ61" si="255">+BO56/AD56*1000</f>
        <v>#DIV/0!</v>
      </c>
      <c r="DA56" s="4" t="e">
        <f t="shared" ref="DA56:DA61" si="256">+BP56/AE56*1000</f>
        <v>#DIV/0!</v>
      </c>
      <c r="DB56" s="4" t="e">
        <f t="shared" ref="DB56:DB61" si="257">+BQ56/AF56*1000</f>
        <v>#DIV/0!</v>
      </c>
      <c r="DC56" s="4" t="e">
        <f t="shared" ref="DC56:DC61" si="258">+BR56/AG56*1000</f>
        <v>#DIV/0!</v>
      </c>
      <c r="DD56" s="4" t="e">
        <f t="shared" ref="DD56:DD61" si="259">+BS56/AH56*1000</f>
        <v>#DIV/0!</v>
      </c>
      <c r="DE56" s="4" t="e">
        <f t="shared" ref="DE56:DE67" si="260">+BT56/AI56*1000</f>
        <v>#DIV/0!</v>
      </c>
      <c r="DF56" s="4" t="e">
        <f t="shared" ref="DF56:DF67" si="261">+BU56/AJ56*1000</f>
        <v>#DIV/0!</v>
      </c>
      <c r="DG56" s="4" t="e">
        <f t="shared" ref="DG56:DG67" si="262">+BV56/AK56*1000</f>
        <v>#DIV/0!</v>
      </c>
      <c r="DI56" s="4"/>
      <c r="DJ56" s="20"/>
    </row>
    <row r="57" spans="1:114" x14ac:dyDescent="0.25">
      <c r="A57" t="s">
        <v>15</v>
      </c>
      <c r="B57" t="s">
        <v>42</v>
      </c>
      <c r="C57" s="41">
        <f>+Exogenous1!C57+Exogenous!C57+'Model Results'!C57+Exogenous2!C57</f>
        <v>0</v>
      </c>
      <c r="D57" s="41">
        <f>+Exogenous1!D57+Exogenous!D57+'Model Results'!D57+Exogenous2!D57</f>
        <v>0</v>
      </c>
      <c r="E57" s="41">
        <f>+Exogenous1!E57+Exogenous!E57+'Model Results'!E57+Exogenous2!E57</f>
        <v>0</v>
      </c>
      <c r="F57" s="41">
        <f>+Exogenous1!F57+Exogenous!F57+'Model Results'!F57+Exogenous2!F57</f>
        <v>0</v>
      </c>
      <c r="G57" s="41">
        <f>+Exogenous1!G57+Exogenous!G57+'Model Results'!G57+Exogenous2!G57</f>
        <v>0</v>
      </c>
      <c r="H57" s="41">
        <f>+Exogenous1!H57+Exogenous!H57+'Model Results'!H57+Exogenous2!H57</f>
        <v>0</v>
      </c>
      <c r="I57" s="41">
        <f>+Exogenous1!I57+Exogenous!I57+'Model Results'!I57+Exogenous2!I57</f>
        <v>0</v>
      </c>
      <c r="J57" s="41">
        <f>+Exogenous1!J57+Exogenous!J57+'Model Results'!J57+Exogenous2!J57</f>
        <v>0</v>
      </c>
      <c r="K57" s="41">
        <f>+Exogenous1!K57+Exogenous!K57+'Model Results'!K57+Exogenous2!K57</f>
        <v>0</v>
      </c>
      <c r="L57" s="41">
        <f>+Exogenous1!L57+Exogenous!L57+'Model Results'!L57+Exogenous2!L57</f>
        <v>0</v>
      </c>
      <c r="M57" s="41">
        <f>+Exogenous1!M57+Exogenous!M57+'Model Results'!M57+Exogenous2!M57</f>
        <v>0</v>
      </c>
      <c r="N57" s="41">
        <f>+Exogenous1!N57+Exogenous!N57+'Model Results'!N57+Exogenous2!N57</f>
        <v>0</v>
      </c>
      <c r="O57" s="41">
        <f t="shared" si="138"/>
        <v>0</v>
      </c>
      <c r="P57" s="41">
        <f>+Exogenous1!P57+Exogenous!P57+'Model Results'!P57+Exogenous2!P57</f>
        <v>0</v>
      </c>
      <c r="Q57" s="41">
        <f>+Exogenous1!Q57+Exogenous!Q57+'Model Results'!Q57+Exogenous2!Q57</f>
        <v>0</v>
      </c>
      <c r="R57" s="41">
        <f>+Exogenous1!R57+Exogenous!R57+'Model Results'!R57+Exogenous2!R57</f>
        <v>0</v>
      </c>
      <c r="S57" s="41">
        <f>+Exogenous1!S57+Exogenous!S57+'Model Results'!S57+Exogenous2!S57</f>
        <v>0</v>
      </c>
      <c r="T57" s="41">
        <f>+Exogenous1!T57+Exogenous!T57+'Model Results'!T57+Exogenous2!T57</f>
        <v>0</v>
      </c>
      <c r="U57" s="41">
        <f>+Exogenous1!U57+Exogenous!U57+'Model Results'!U57+Exogenous2!U57</f>
        <v>0</v>
      </c>
      <c r="V57" s="41">
        <f>+Exogenous1!V57+Exogenous!V57+'Model Results'!V57+Exogenous2!V57</f>
        <v>0</v>
      </c>
      <c r="W57" s="41">
        <f>+Exogenous1!W57+Exogenous!W57+'Model Results'!W57+Exogenous2!W57</f>
        <v>0</v>
      </c>
      <c r="X57" s="41">
        <f>+Exogenous1!X57+Exogenous!X57+'Model Results'!X57+Exogenous2!X57</f>
        <v>0</v>
      </c>
      <c r="Y57" s="41">
        <f>+Exogenous1!Y57+Exogenous!Y57+'Model Results'!Y57+Exogenous2!Y57</f>
        <v>0</v>
      </c>
      <c r="Z57" s="41">
        <f>+Exogenous1!Z57+Exogenous!Z57+'Model Results'!Z57+Exogenous2!Z57</f>
        <v>0</v>
      </c>
      <c r="AA57" s="41">
        <f>+Exogenous1!AA57+Exogenous!AA57+'Model Results'!AA57+Exogenous2!AA57</f>
        <v>0</v>
      </c>
      <c r="AB57" s="41">
        <f t="shared" si="139"/>
        <v>0</v>
      </c>
      <c r="AC57" s="41">
        <f>+Exogenous1!AC57+Exogenous!AC57+'Model Results'!AC57+Exogenous2!AC57</f>
        <v>0</v>
      </c>
      <c r="AD57" s="41">
        <f>+Exogenous1!AD57+Exogenous!AD57+'Model Results'!AD57+Exogenous2!AD57</f>
        <v>0</v>
      </c>
      <c r="AE57" s="41">
        <f>+Exogenous1!AE57+Exogenous!AE57+'Model Results'!AE57+Exogenous2!AE57</f>
        <v>0</v>
      </c>
      <c r="AF57" s="41">
        <f>+Exogenous1!AF57+Exogenous!AF57+'Model Results'!AF57+Exogenous2!AF57</f>
        <v>0</v>
      </c>
      <c r="AG57" s="41">
        <f>+Exogenous1!AG57+Exogenous!AG57+'Model Results'!AG57+Exogenous2!AG57</f>
        <v>0</v>
      </c>
      <c r="AH57" s="41">
        <f>+Exogenous1!AH57+Exogenous!AH57+'Model Results'!AH57+Exogenous2!AH57</f>
        <v>0</v>
      </c>
      <c r="AI57" s="41">
        <f>+Exogenous1!AI57+Exogenous!AI57+'Model Results'!AI57+Exogenous2!AI57</f>
        <v>0</v>
      </c>
      <c r="AJ57" s="41">
        <f>+Exogenous1!AJ57+Exogenous!AJ57+'Model Results'!AJ57+Exogenous2!AJ57</f>
        <v>0</v>
      </c>
      <c r="AK57" s="41">
        <f>+Exogenous1!AK57+Exogenous!AK57+'Model Results'!AK57+Exogenous2!AK57</f>
        <v>0</v>
      </c>
      <c r="AL57" s="4"/>
      <c r="AM57" t="s">
        <v>42</v>
      </c>
      <c r="AN57" s="41">
        <f>+Exogenous1!AN57+Exogenous!AN57+'Model Results'!AN57+Exogenous2!AN57</f>
        <v>0</v>
      </c>
      <c r="AO57" s="41">
        <f>+Exogenous1!AO57+Exogenous!AO57+'Model Results'!AO57+Exogenous2!AO57</f>
        <v>0</v>
      </c>
      <c r="AP57" s="41">
        <f>+Exogenous1!AP57+Exogenous!AP57+'Model Results'!AP57+Exogenous2!AP57</f>
        <v>0</v>
      </c>
      <c r="AQ57" s="41">
        <f>+Exogenous1!AQ57+Exogenous!AQ57+'Model Results'!AQ57+Exogenous2!AQ57</f>
        <v>0</v>
      </c>
      <c r="AR57" s="41">
        <f>+Exogenous1!AR57+Exogenous!AR57+'Model Results'!AR57+Exogenous2!AR57</f>
        <v>0</v>
      </c>
      <c r="AS57" s="41">
        <f>+Exogenous1!AS57+Exogenous!AS57+'Model Results'!AS57+Exogenous2!AS57</f>
        <v>0</v>
      </c>
      <c r="AT57" s="41">
        <f>+Exogenous1!AT57+Exogenous!AT57+'Model Results'!AT57+Exogenous2!AT57</f>
        <v>0</v>
      </c>
      <c r="AU57" s="41">
        <f>+Exogenous1!AU57+Exogenous!AU57+'Model Results'!AU57+Exogenous2!AU57</f>
        <v>0</v>
      </c>
      <c r="AV57" s="41">
        <f>+Exogenous1!AV57+Exogenous!AV57+'Model Results'!AV57+Exogenous2!AV57</f>
        <v>0</v>
      </c>
      <c r="AW57" s="41">
        <f>+Exogenous1!AW57+Exogenous!AW57+'Model Results'!AW57+Exogenous2!AW57</f>
        <v>0</v>
      </c>
      <c r="AX57" s="41">
        <f>+Exogenous1!AX57+Exogenous!AX57+'Model Results'!AX57+Exogenous2!AX57</f>
        <v>0</v>
      </c>
      <c r="AY57" s="41">
        <f>+Exogenous1!AY57+Exogenous!AY57+'Model Results'!AY57+Exogenous2!AY57</f>
        <v>0</v>
      </c>
      <c r="AZ57" s="41">
        <f t="shared" si="140"/>
        <v>0</v>
      </c>
      <c r="BA57" s="41">
        <f>+Exogenous1!BA57+Exogenous!BA57+'Model Results'!BA57+Exogenous2!BA57</f>
        <v>0</v>
      </c>
      <c r="BB57" s="41">
        <f>+Exogenous1!BB57+Exogenous!BB57+'Model Results'!BB57+Exogenous2!BB57</f>
        <v>0</v>
      </c>
      <c r="BC57" s="41">
        <f>+Exogenous1!BC57+Exogenous!BC57+'Model Results'!BC57+Exogenous2!BC57</f>
        <v>0</v>
      </c>
      <c r="BD57" s="41">
        <f>+Exogenous1!BD57+Exogenous!BD57+'Model Results'!BD57+Exogenous2!BD57</f>
        <v>0</v>
      </c>
      <c r="BE57" s="41">
        <f>+Exogenous1!BE57+Exogenous!BE57+'Model Results'!BE57+Exogenous2!BE57</f>
        <v>0</v>
      </c>
      <c r="BF57" s="41">
        <f>+Exogenous1!BF57+Exogenous!BF57+'Model Results'!BF57+Exogenous2!BF57</f>
        <v>0</v>
      </c>
      <c r="BG57" s="41">
        <f>+Exogenous1!BG57+Exogenous!BG57+'Model Results'!BG57+Exogenous2!BG57</f>
        <v>0</v>
      </c>
      <c r="BH57" s="41">
        <f>+Exogenous1!BH57+Exogenous!BH57+'Model Results'!BH57+Exogenous2!BH57</f>
        <v>0</v>
      </c>
      <c r="BI57" s="41">
        <f>+Exogenous1!BI57+Exogenous!BI57+'Model Results'!BI57+Exogenous2!BI57</f>
        <v>0</v>
      </c>
      <c r="BJ57" s="41">
        <f>+Exogenous1!BJ57+Exogenous!BJ57+'Model Results'!BJ57+Exogenous2!BJ57</f>
        <v>0</v>
      </c>
      <c r="BK57" s="41">
        <f>+Exogenous1!BK57+Exogenous!BK57+'Model Results'!BK57+Exogenous2!BK57</f>
        <v>0</v>
      </c>
      <c r="BL57" s="41">
        <f>+Exogenous1!BL57+Exogenous!BL57+'Model Results'!BL57+Exogenous2!BL57</f>
        <v>0</v>
      </c>
      <c r="BM57" s="41">
        <f t="shared" si="141"/>
        <v>0</v>
      </c>
      <c r="BN57" s="41">
        <f>+Exogenous1!BN57+Exogenous!BN57+'Model Results'!BN57+Exogenous2!BN57</f>
        <v>0</v>
      </c>
      <c r="BO57" s="41">
        <f>+Exogenous1!BO57+Exogenous!BO57+'Model Results'!BO57+Exogenous2!BO57</f>
        <v>0</v>
      </c>
      <c r="BP57" s="41">
        <f>+Exogenous1!BP57+Exogenous!BP57+'Model Results'!BP57+Exogenous2!BP57</f>
        <v>0</v>
      </c>
      <c r="BQ57" s="41">
        <f>+Exogenous1!BQ57+Exogenous!BQ57+'Model Results'!BQ57+Exogenous2!BQ57</f>
        <v>0</v>
      </c>
      <c r="BR57" s="41">
        <f>+Exogenous1!BR57+Exogenous!BR57+'Model Results'!BR57+Exogenous2!BR57</f>
        <v>0</v>
      </c>
      <c r="BS57" s="41">
        <f>+Exogenous1!BS57+Exogenous!BS57+'Model Results'!BS57+Exogenous2!BS57</f>
        <v>0</v>
      </c>
      <c r="BT57" s="41">
        <f>+Exogenous1!BT57+Exogenous!BT57+'Model Results'!BT57+Exogenous2!BT57</f>
        <v>0</v>
      </c>
      <c r="BU57" s="41">
        <f>+Exogenous1!BU57+Exogenous!BU57+'Model Results'!BU57+Exogenous2!BU57</f>
        <v>0</v>
      </c>
      <c r="BV57" s="41">
        <f>+Exogenous1!BV57+Exogenous!BV57+'Model Results'!BV57+Exogenous2!BV57</f>
        <v>0</v>
      </c>
      <c r="BX57" t="str">
        <f t="shared" si="227"/>
        <v>STIS</v>
      </c>
      <c r="BY57" s="4" t="e">
        <f t="shared" si="228"/>
        <v>#DIV/0!</v>
      </c>
      <c r="BZ57" s="4" t="e">
        <f t="shared" si="229"/>
        <v>#DIV/0!</v>
      </c>
      <c r="CA57" s="4" t="e">
        <f t="shared" si="230"/>
        <v>#DIV/0!</v>
      </c>
      <c r="CB57" s="4" t="e">
        <f t="shared" si="231"/>
        <v>#DIV/0!</v>
      </c>
      <c r="CC57" s="4" t="e">
        <f t="shared" si="232"/>
        <v>#DIV/0!</v>
      </c>
      <c r="CD57" s="4" t="e">
        <f t="shared" si="233"/>
        <v>#DIV/0!</v>
      </c>
      <c r="CE57" s="4" t="e">
        <f t="shared" si="234"/>
        <v>#DIV/0!</v>
      </c>
      <c r="CF57" s="4" t="e">
        <f t="shared" si="235"/>
        <v>#DIV/0!</v>
      </c>
      <c r="CG57" s="4" t="e">
        <f t="shared" si="236"/>
        <v>#DIV/0!</v>
      </c>
      <c r="CH57" s="4" t="e">
        <f t="shared" si="237"/>
        <v>#DIV/0!</v>
      </c>
      <c r="CI57" s="4" t="e">
        <f t="shared" si="238"/>
        <v>#DIV/0!</v>
      </c>
      <c r="CJ57" s="4" t="e">
        <f t="shared" si="239"/>
        <v>#DIV/0!</v>
      </c>
      <c r="CK57" s="4" t="e">
        <f t="shared" si="240"/>
        <v>#DIV/0!</v>
      </c>
      <c r="CL57" s="4" t="e">
        <f t="shared" si="241"/>
        <v>#DIV/0!</v>
      </c>
      <c r="CM57" s="4" t="e">
        <f t="shared" si="242"/>
        <v>#DIV/0!</v>
      </c>
      <c r="CN57" s="4" t="e">
        <f t="shared" si="243"/>
        <v>#DIV/0!</v>
      </c>
      <c r="CO57" s="4" t="e">
        <f t="shared" si="244"/>
        <v>#DIV/0!</v>
      </c>
      <c r="CP57" s="4" t="e">
        <f t="shared" si="245"/>
        <v>#DIV/0!</v>
      </c>
      <c r="CQ57" s="4" t="e">
        <f t="shared" si="246"/>
        <v>#DIV/0!</v>
      </c>
      <c r="CR57" s="4" t="e">
        <f t="shared" si="247"/>
        <v>#DIV/0!</v>
      </c>
      <c r="CS57" s="4" t="e">
        <f t="shared" si="248"/>
        <v>#DIV/0!</v>
      </c>
      <c r="CT57" s="4" t="e">
        <f t="shared" si="249"/>
        <v>#DIV/0!</v>
      </c>
      <c r="CU57" s="4" t="e">
        <f t="shared" si="250"/>
        <v>#DIV/0!</v>
      </c>
      <c r="CV57" s="4" t="e">
        <f t="shared" si="251"/>
        <v>#DIV/0!</v>
      </c>
      <c r="CW57" s="4" t="e">
        <f t="shared" si="252"/>
        <v>#DIV/0!</v>
      </c>
      <c r="CX57" s="4" t="e">
        <f t="shared" si="253"/>
        <v>#DIV/0!</v>
      </c>
      <c r="CY57" s="4" t="e">
        <f t="shared" si="254"/>
        <v>#DIV/0!</v>
      </c>
      <c r="CZ57" s="4" t="e">
        <f t="shared" si="255"/>
        <v>#DIV/0!</v>
      </c>
      <c r="DA57" s="4" t="e">
        <f t="shared" si="256"/>
        <v>#DIV/0!</v>
      </c>
      <c r="DB57" s="4" t="e">
        <f t="shared" si="257"/>
        <v>#DIV/0!</v>
      </c>
      <c r="DC57" s="4" t="e">
        <f t="shared" si="258"/>
        <v>#DIV/0!</v>
      </c>
      <c r="DD57" s="4" t="e">
        <f t="shared" si="259"/>
        <v>#DIV/0!</v>
      </c>
      <c r="DE57" s="4" t="e">
        <f t="shared" si="260"/>
        <v>#DIV/0!</v>
      </c>
      <c r="DF57" s="4" t="e">
        <f t="shared" si="261"/>
        <v>#DIV/0!</v>
      </c>
      <c r="DG57" s="4" t="e">
        <f t="shared" si="262"/>
        <v>#DIV/0!</v>
      </c>
      <c r="DI57" s="4"/>
      <c r="DJ57" s="20"/>
    </row>
    <row r="58" spans="1:114" x14ac:dyDescent="0.25">
      <c r="A58" t="s">
        <v>15</v>
      </c>
      <c r="B58" t="s">
        <v>2</v>
      </c>
      <c r="C58" s="41">
        <f>+Exogenous1!C58+Exogenous!C58+'Model Results'!C58+Exogenous2!C58</f>
        <v>0</v>
      </c>
      <c r="D58" s="41">
        <f>+Exogenous1!D58+Exogenous!D58+'Model Results'!D58+Exogenous2!D58</f>
        <v>0</v>
      </c>
      <c r="E58" s="41">
        <f>+Exogenous1!E58+Exogenous!E58+'Model Results'!E58+Exogenous2!E58</f>
        <v>0</v>
      </c>
      <c r="F58" s="41">
        <f>+Exogenous1!F58+Exogenous!F58+'Model Results'!F58+Exogenous2!F58</f>
        <v>0</v>
      </c>
      <c r="G58" s="41">
        <f>+Exogenous1!G58+Exogenous!G58+'Model Results'!G58+Exogenous2!G58</f>
        <v>0</v>
      </c>
      <c r="H58" s="41">
        <f>+Exogenous1!H58+Exogenous!H58+'Model Results'!H58+Exogenous2!H58</f>
        <v>0</v>
      </c>
      <c r="I58" s="41">
        <f>+Exogenous1!I58+Exogenous!I58+'Model Results'!I58+Exogenous2!I58</f>
        <v>0</v>
      </c>
      <c r="J58" s="41">
        <f>+Exogenous1!J58+Exogenous!J58+'Model Results'!J58+Exogenous2!J58</f>
        <v>0</v>
      </c>
      <c r="K58" s="41">
        <f>+Exogenous1!K58+Exogenous!K58+'Model Results'!K58+Exogenous2!K58</f>
        <v>0</v>
      </c>
      <c r="L58" s="41">
        <f>+Exogenous1!L58+Exogenous!L58+'Model Results'!L58+Exogenous2!L58</f>
        <v>0</v>
      </c>
      <c r="M58" s="41">
        <f>+Exogenous1!M58+Exogenous!M58+'Model Results'!M58+Exogenous2!M58</f>
        <v>0</v>
      </c>
      <c r="N58" s="41">
        <f>+Exogenous1!N58+Exogenous!N58+'Model Results'!N58+Exogenous2!N58</f>
        <v>0</v>
      </c>
      <c r="O58" s="41">
        <f t="shared" si="138"/>
        <v>0</v>
      </c>
      <c r="P58" s="41">
        <f>+Exogenous1!P58+Exogenous!P58+'Model Results'!P58+Exogenous2!P58</f>
        <v>0</v>
      </c>
      <c r="Q58" s="41">
        <f>+Exogenous1!Q58+Exogenous!Q58+'Model Results'!Q58+Exogenous2!Q58</f>
        <v>0</v>
      </c>
      <c r="R58" s="41">
        <f>+Exogenous1!R58+Exogenous!R58+'Model Results'!R58+Exogenous2!R58</f>
        <v>0</v>
      </c>
      <c r="S58" s="41">
        <f>+Exogenous1!S58+Exogenous!S58+'Model Results'!S58+Exogenous2!S58</f>
        <v>0</v>
      </c>
      <c r="T58" s="41">
        <f>+Exogenous1!T58+Exogenous!T58+'Model Results'!T58+Exogenous2!T58</f>
        <v>0</v>
      </c>
      <c r="U58" s="41">
        <f>+Exogenous1!U58+Exogenous!U58+'Model Results'!U58+Exogenous2!U58</f>
        <v>0</v>
      </c>
      <c r="V58" s="41">
        <f>+Exogenous1!V58+Exogenous!V58+'Model Results'!V58+Exogenous2!V58</f>
        <v>0</v>
      </c>
      <c r="W58" s="41">
        <f>+Exogenous1!W58+Exogenous!W58+'Model Results'!W58+Exogenous2!W58</f>
        <v>0</v>
      </c>
      <c r="X58" s="41">
        <f>+Exogenous1!X58+Exogenous!X58+'Model Results'!X58+Exogenous2!X58</f>
        <v>0</v>
      </c>
      <c r="Y58" s="41">
        <f>+Exogenous1!Y58+Exogenous!Y58+'Model Results'!Y58+Exogenous2!Y58</f>
        <v>0</v>
      </c>
      <c r="Z58" s="41">
        <f>+Exogenous1!Z58+Exogenous!Z58+'Model Results'!Z58+Exogenous2!Z58</f>
        <v>0</v>
      </c>
      <c r="AA58" s="41">
        <f>+Exogenous1!AA58+Exogenous!AA58+'Model Results'!AA58+Exogenous2!AA58</f>
        <v>0</v>
      </c>
      <c r="AB58" s="41">
        <f t="shared" si="139"/>
        <v>0</v>
      </c>
      <c r="AC58" s="41">
        <f>+Exogenous1!AC58+Exogenous!AC58+'Model Results'!AC58+Exogenous2!AC58</f>
        <v>0</v>
      </c>
      <c r="AD58" s="41">
        <f>+Exogenous1!AD58+Exogenous!AD58+'Model Results'!AD58+Exogenous2!AD58</f>
        <v>0</v>
      </c>
      <c r="AE58" s="41">
        <f>+Exogenous1!AE58+Exogenous!AE58+'Model Results'!AE58+Exogenous2!AE58</f>
        <v>0</v>
      </c>
      <c r="AF58" s="41">
        <f>+Exogenous1!AF58+Exogenous!AF58+'Model Results'!AF58+Exogenous2!AF58</f>
        <v>0</v>
      </c>
      <c r="AG58" s="41">
        <f>+Exogenous1!AG58+Exogenous!AG58+'Model Results'!AG58+Exogenous2!AG58</f>
        <v>0</v>
      </c>
      <c r="AH58" s="41">
        <f>+Exogenous1!AH58+Exogenous!AH58+'Model Results'!AH58+Exogenous2!AH58</f>
        <v>0</v>
      </c>
      <c r="AI58" s="41">
        <f>+Exogenous1!AI58+Exogenous!AI58+'Model Results'!AI58+Exogenous2!AI58</f>
        <v>0</v>
      </c>
      <c r="AJ58" s="41">
        <f>+Exogenous1!AJ58+Exogenous!AJ58+'Model Results'!AJ58+Exogenous2!AJ58</f>
        <v>0</v>
      </c>
      <c r="AK58" s="41">
        <f>+Exogenous1!AK58+Exogenous!AK58+'Model Results'!AK58+Exogenous2!AK58</f>
        <v>0</v>
      </c>
      <c r="AL58" s="4"/>
      <c r="AM58" t="s">
        <v>2</v>
      </c>
      <c r="AN58" s="41">
        <f>+Exogenous1!AN58+Exogenous!AN58+'Model Results'!AN58+Exogenous2!AN58</f>
        <v>0</v>
      </c>
      <c r="AO58" s="41">
        <f>+Exogenous1!AO58+Exogenous!AO58+'Model Results'!AO58+Exogenous2!AO58</f>
        <v>0</v>
      </c>
      <c r="AP58" s="41">
        <f>+Exogenous1!AP58+Exogenous!AP58+'Model Results'!AP58+Exogenous2!AP58</f>
        <v>0</v>
      </c>
      <c r="AQ58" s="41">
        <f>+Exogenous1!AQ58+Exogenous!AQ58+'Model Results'!AQ58+Exogenous2!AQ58</f>
        <v>0</v>
      </c>
      <c r="AR58" s="41">
        <f>+Exogenous1!AR58+Exogenous!AR58+'Model Results'!AR58+Exogenous2!AR58</f>
        <v>0</v>
      </c>
      <c r="AS58" s="41">
        <f>+Exogenous1!AS58+Exogenous!AS58+'Model Results'!AS58+Exogenous2!AS58</f>
        <v>0</v>
      </c>
      <c r="AT58" s="41">
        <f>+Exogenous1!AT58+Exogenous!AT58+'Model Results'!AT58+Exogenous2!AT58</f>
        <v>0</v>
      </c>
      <c r="AU58" s="41">
        <f>+Exogenous1!AU58+Exogenous!AU58+'Model Results'!AU58+Exogenous2!AU58</f>
        <v>0</v>
      </c>
      <c r="AV58" s="41">
        <f>+Exogenous1!AV58+Exogenous!AV58+'Model Results'!AV58+Exogenous2!AV58</f>
        <v>0</v>
      </c>
      <c r="AW58" s="41">
        <f>+Exogenous1!AW58+Exogenous!AW58+'Model Results'!AW58+Exogenous2!AW58</f>
        <v>0</v>
      </c>
      <c r="AX58" s="41">
        <f>+Exogenous1!AX58+Exogenous!AX58+'Model Results'!AX58+Exogenous2!AX58</f>
        <v>0</v>
      </c>
      <c r="AY58" s="41">
        <f>+Exogenous1!AY58+Exogenous!AY58+'Model Results'!AY58+Exogenous2!AY58</f>
        <v>0</v>
      </c>
      <c r="AZ58" s="41">
        <f t="shared" si="140"/>
        <v>0</v>
      </c>
      <c r="BA58" s="41">
        <f>+Exogenous1!BA58+Exogenous!BA58+'Model Results'!BA58+Exogenous2!BA58</f>
        <v>0</v>
      </c>
      <c r="BB58" s="41">
        <f>+Exogenous1!BB58+Exogenous!BB58+'Model Results'!BB58+Exogenous2!BB58</f>
        <v>0</v>
      </c>
      <c r="BC58" s="41">
        <f>+Exogenous1!BC58+Exogenous!BC58+'Model Results'!BC58+Exogenous2!BC58</f>
        <v>0</v>
      </c>
      <c r="BD58" s="41">
        <f>+Exogenous1!BD58+Exogenous!BD58+'Model Results'!BD58+Exogenous2!BD58</f>
        <v>0</v>
      </c>
      <c r="BE58" s="41">
        <f>+Exogenous1!BE58+Exogenous!BE58+'Model Results'!BE58+Exogenous2!BE58</f>
        <v>0</v>
      </c>
      <c r="BF58" s="41">
        <f>+Exogenous1!BF58+Exogenous!BF58+'Model Results'!BF58+Exogenous2!BF58</f>
        <v>0</v>
      </c>
      <c r="BG58" s="41">
        <f>+Exogenous1!BG58+Exogenous!BG58+'Model Results'!BG58+Exogenous2!BG58</f>
        <v>0</v>
      </c>
      <c r="BH58" s="41">
        <f>+Exogenous1!BH58+Exogenous!BH58+'Model Results'!BH58+Exogenous2!BH58</f>
        <v>0</v>
      </c>
      <c r="BI58" s="41">
        <f>+Exogenous1!BI58+Exogenous!BI58+'Model Results'!BI58+Exogenous2!BI58</f>
        <v>0</v>
      </c>
      <c r="BJ58" s="41">
        <f>+Exogenous1!BJ58+Exogenous!BJ58+'Model Results'!BJ58+Exogenous2!BJ58</f>
        <v>0</v>
      </c>
      <c r="BK58" s="41">
        <f>+Exogenous1!BK58+Exogenous!BK58+'Model Results'!BK58+Exogenous2!BK58</f>
        <v>0</v>
      </c>
      <c r="BL58" s="41">
        <f>+Exogenous1!BL58+Exogenous!BL58+'Model Results'!BL58+Exogenous2!BL58</f>
        <v>0</v>
      </c>
      <c r="BM58" s="41">
        <f t="shared" si="141"/>
        <v>0</v>
      </c>
      <c r="BN58" s="41">
        <f>+Exogenous1!BN58+Exogenous!BN58+'Model Results'!BN58+Exogenous2!BN58</f>
        <v>0</v>
      </c>
      <c r="BO58" s="41">
        <f>+Exogenous1!BO58+Exogenous!BO58+'Model Results'!BO58+Exogenous2!BO58</f>
        <v>0</v>
      </c>
      <c r="BP58" s="41">
        <f>+Exogenous1!BP58+Exogenous!BP58+'Model Results'!BP58+Exogenous2!BP58</f>
        <v>0</v>
      </c>
      <c r="BQ58" s="41">
        <f>+Exogenous1!BQ58+Exogenous!BQ58+'Model Results'!BQ58+Exogenous2!BQ58</f>
        <v>0</v>
      </c>
      <c r="BR58" s="41">
        <f>+Exogenous1!BR58+Exogenous!BR58+'Model Results'!BR58+Exogenous2!BR58</f>
        <v>0</v>
      </c>
      <c r="BS58" s="41">
        <f>+Exogenous1!BS58+Exogenous!BS58+'Model Results'!BS58+Exogenous2!BS58</f>
        <v>0</v>
      </c>
      <c r="BT58" s="41">
        <f>+Exogenous1!BT58+Exogenous!BT58+'Model Results'!BT58+Exogenous2!BT58</f>
        <v>0</v>
      </c>
      <c r="BU58" s="41">
        <f>+Exogenous1!BU58+Exogenous!BU58+'Model Results'!BU58+Exogenous2!BU58</f>
        <v>0</v>
      </c>
      <c r="BV58" s="41">
        <f>+Exogenous1!BV58+Exogenous!BV58+'Model Results'!BV58+Exogenous2!BV58</f>
        <v>0</v>
      </c>
      <c r="BX58" t="str">
        <f t="shared" si="227"/>
        <v>IS</v>
      </c>
      <c r="BY58" s="4" t="e">
        <f t="shared" si="228"/>
        <v>#DIV/0!</v>
      </c>
      <c r="BZ58" s="4" t="e">
        <f t="shared" si="229"/>
        <v>#DIV/0!</v>
      </c>
      <c r="CA58" s="4" t="e">
        <f t="shared" si="230"/>
        <v>#DIV/0!</v>
      </c>
      <c r="CB58" s="4" t="e">
        <f t="shared" si="231"/>
        <v>#DIV/0!</v>
      </c>
      <c r="CC58" s="4" t="e">
        <f t="shared" si="232"/>
        <v>#DIV/0!</v>
      </c>
      <c r="CD58" s="4" t="e">
        <f t="shared" si="233"/>
        <v>#DIV/0!</v>
      </c>
      <c r="CE58" s="4" t="e">
        <f t="shared" si="234"/>
        <v>#DIV/0!</v>
      </c>
      <c r="CF58" s="4" t="e">
        <f t="shared" si="235"/>
        <v>#DIV/0!</v>
      </c>
      <c r="CG58" s="4" t="e">
        <f t="shared" si="236"/>
        <v>#DIV/0!</v>
      </c>
      <c r="CH58" s="4" t="e">
        <f t="shared" si="237"/>
        <v>#DIV/0!</v>
      </c>
      <c r="CI58" s="4" t="e">
        <f t="shared" si="238"/>
        <v>#DIV/0!</v>
      </c>
      <c r="CJ58" s="4" t="e">
        <f t="shared" si="239"/>
        <v>#DIV/0!</v>
      </c>
      <c r="CK58" s="4" t="e">
        <f t="shared" si="240"/>
        <v>#DIV/0!</v>
      </c>
      <c r="CL58" s="4" t="e">
        <f t="shared" si="241"/>
        <v>#DIV/0!</v>
      </c>
      <c r="CM58" s="4" t="e">
        <f t="shared" si="242"/>
        <v>#DIV/0!</v>
      </c>
      <c r="CN58" s="4" t="e">
        <f t="shared" si="243"/>
        <v>#DIV/0!</v>
      </c>
      <c r="CO58" s="4" t="e">
        <f t="shared" si="244"/>
        <v>#DIV/0!</v>
      </c>
      <c r="CP58" s="4" t="e">
        <f t="shared" si="245"/>
        <v>#DIV/0!</v>
      </c>
      <c r="CQ58" s="4" t="e">
        <f t="shared" si="246"/>
        <v>#DIV/0!</v>
      </c>
      <c r="CR58" s="4" t="e">
        <f t="shared" si="247"/>
        <v>#DIV/0!</v>
      </c>
      <c r="CS58" s="4" t="e">
        <f t="shared" si="248"/>
        <v>#DIV/0!</v>
      </c>
      <c r="CT58" s="4" t="e">
        <f t="shared" si="249"/>
        <v>#DIV/0!</v>
      </c>
      <c r="CU58" s="4" t="e">
        <f t="shared" si="250"/>
        <v>#DIV/0!</v>
      </c>
      <c r="CV58" s="4" t="e">
        <f t="shared" si="251"/>
        <v>#DIV/0!</v>
      </c>
      <c r="CW58" s="4" t="e">
        <f t="shared" si="252"/>
        <v>#DIV/0!</v>
      </c>
      <c r="CX58" s="4" t="e">
        <f t="shared" si="253"/>
        <v>#DIV/0!</v>
      </c>
      <c r="CY58" s="4" t="e">
        <f t="shared" si="254"/>
        <v>#DIV/0!</v>
      </c>
      <c r="CZ58" s="4" t="e">
        <f t="shared" si="255"/>
        <v>#DIV/0!</v>
      </c>
      <c r="DA58" s="4" t="e">
        <f t="shared" si="256"/>
        <v>#DIV/0!</v>
      </c>
      <c r="DB58" s="4" t="e">
        <f t="shared" si="257"/>
        <v>#DIV/0!</v>
      </c>
      <c r="DC58" s="4" t="e">
        <f t="shared" si="258"/>
        <v>#DIV/0!</v>
      </c>
      <c r="DD58" s="4" t="e">
        <f t="shared" si="259"/>
        <v>#DIV/0!</v>
      </c>
      <c r="DE58" s="4" t="e">
        <f t="shared" si="260"/>
        <v>#DIV/0!</v>
      </c>
      <c r="DF58" s="4" t="e">
        <f t="shared" si="261"/>
        <v>#DIV/0!</v>
      </c>
      <c r="DG58" s="4" t="e">
        <f t="shared" si="262"/>
        <v>#DIV/0!</v>
      </c>
      <c r="DI58" s="4"/>
      <c r="DJ58" s="20"/>
    </row>
    <row r="59" spans="1:114" x14ac:dyDescent="0.25">
      <c r="A59" t="s">
        <v>15</v>
      </c>
      <c r="B59" t="s">
        <v>41</v>
      </c>
      <c r="C59" s="41">
        <f>+Exogenous1!C59+Exogenous!C59+'Model Results'!C59+Exogenous2!C59</f>
        <v>0</v>
      </c>
      <c r="D59" s="41">
        <f>+Exogenous1!D59+Exogenous!D59+'Model Results'!D59+Exogenous2!D59</f>
        <v>0</v>
      </c>
      <c r="E59" s="41">
        <f>+Exogenous1!E59+Exogenous!E59+'Model Results'!E59+Exogenous2!E59</f>
        <v>0</v>
      </c>
      <c r="F59" s="41">
        <f>+Exogenous1!F59+Exogenous!F59+'Model Results'!F59+Exogenous2!F59</f>
        <v>0</v>
      </c>
      <c r="G59" s="41">
        <f>+Exogenous1!G59+Exogenous!G59+'Model Results'!G59+Exogenous2!G59</f>
        <v>0</v>
      </c>
      <c r="H59" s="41">
        <f>+Exogenous1!H59+Exogenous!H59+'Model Results'!H59+Exogenous2!H59</f>
        <v>0</v>
      </c>
      <c r="I59" s="41">
        <f>+Exogenous1!I59+Exogenous!I59+'Model Results'!I59+Exogenous2!I59</f>
        <v>0</v>
      </c>
      <c r="J59" s="41">
        <f>+Exogenous1!J59+Exogenous!J59+'Model Results'!J59+Exogenous2!J59</f>
        <v>0</v>
      </c>
      <c r="K59" s="41">
        <f>+Exogenous1!K59+Exogenous!K59+'Model Results'!K59+Exogenous2!K59</f>
        <v>0</v>
      </c>
      <c r="L59" s="41">
        <f>+Exogenous1!L59+Exogenous!L59+'Model Results'!L59+Exogenous2!L59</f>
        <v>0</v>
      </c>
      <c r="M59" s="41">
        <f>+Exogenous1!M59+Exogenous!M59+'Model Results'!M59+Exogenous2!M59</f>
        <v>0</v>
      </c>
      <c r="N59" s="41">
        <f>+Exogenous1!N59+Exogenous!N59+'Model Results'!N59+Exogenous2!N59</f>
        <v>0</v>
      </c>
      <c r="O59" s="41">
        <f t="shared" si="138"/>
        <v>0</v>
      </c>
      <c r="P59" s="41">
        <f>+Exogenous1!P59+Exogenous!P59+'Model Results'!P59+Exogenous2!P59</f>
        <v>0</v>
      </c>
      <c r="Q59" s="41">
        <f>+Exogenous1!Q59+Exogenous!Q59+'Model Results'!Q59+Exogenous2!Q59</f>
        <v>0</v>
      </c>
      <c r="R59" s="41">
        <f>+Exogenous1!R59+Exogenous!R59+'Model Results'!R59+Exogenous2!R59</f>
        <v>0</v>
      </c>
      <c r="S59" s="41">
        <f>+Exogenous1!S59+Exogenous!S59+'Model Results'!S59+Exogenous2!S59</f>
        <v>0</v>
      </c>
      <c r="T59" s="41">
        <f>+Exogenous1!T59+Exogenous!T59+'Model Results'!T59+Exogenous2!T59</f>
        <v>0</v>
      </c>
      <c r="U59" s="41">
        <f>+Exogenous1!U59+Exogenous!U59+'Model Results'!U59+Exogenous2!U59</f>
        <v>0</v>
      </c>
      <c r="V59" s="41">
        <f>+Exogenous1!V59+Exogenous!V59+'Model Results'!V59+Exogenous2!V59</f>
        <v>0</v>
      </c>
      <c r="W59" s="41">
        <f>+Exogenous1!W59+Exogenous!W59+'Model Results'!W59+Exogenous2!W59</f>
        <v>0</v>
      </c>
      <c r="X59" s="41">
        <f>+Exogenous1!X59+Exogenous!X59+'Model Results'!X59+Exogenous2!X59</f>
        <v>0</v>
      </c>
      <c r="Y59" s="41">
        <f>+Exogenous1!Y59+Exogenous!Y59+'Model Results'!Y59+Exogenous2!Y59</f>
        <v>0</v>
      </c>
      <c r="Z59" s="41">
        <f>+Exogenous1!Z59+Exogenous!Z59+'Model Results'!Z59+Exogenous2!Z59</f>
        <v>0</v>
      </c>
      <c r="AA59" s="41">
        <f>+Exogenous1!AA59+Exogenous!AA59+'Model Results'!AA59+Exogenous2!AA59</f>
        <v>0</v>
      </c>
      <c r="AB59" s="41">
        <f t="shared" si="139"/>
        <v>0</v>
      </c>
      <c r="AC59" s="41">
        <f>+Exogenous1!AC59+Exogenous!AC59+'Model Results'!AC59+Exogenous2!AC59</f>
        <v>0</v>
      </c>
      <c r="AD59" s="41">
        <f>+Exogenous1!AD59+Exogenous!AD59+'Model Results'!AD59+Exogenous2!AD59</f>
        <v>0</v>
      </c>
      <c r="AE59" s="41">
        <f>+Exogenous1!AE59+Exogenous!AE59+'Model Results'!AE59+Exogenous2!AE59</f>
        <v>0</v>
      </c>
      <c r="AF59" s="41">
        <f>+Exogenous1!AF59+Exogenous!AF59+'Model Results'!AF59+Exogenous2!AF59</f>
        <v>0</v>
      </c>
      <c r="AG59" s="41">
        <f>+Exogenous1!AG59+Exogenous!AG59+'Model Results'!AG59+Exogenous2!AG59</f>
        <v>0</v>
      </c>
      <c r="AH59" s="41">
        <f>+Exogenous1!AH59+Exogenous!AH59+'Model Results'!AH59+Exogenous2!AH59</f>
        <v>0</v>
      </c>
      <c r="AI59" s="41">
        <f>+Exogenous1!AI59+Exogenous!AI59+'Model Results'!AI59+Exogenous2!AI59</f>
        <v>0</v>
      </c>
      <c r="AJ59" s="41">
        <f>+Exogenous1!AJ59+Exogenous!AJ59+'Model Results'!AJ59+Exogenous2!AJ59</f>
        <v>0</v>
      </c>
      <c r="AK59" s="41">
        <f>+Exogenous1!AK59+Exogenous!AK59+'Model Results'!AK59+Exogenous2!AK59</f>
        <v>0</v>
      </c>
      <c r="AL59" s="4"/>
      <c r="AM59" t="s">
        <v>41</v>
      </c>
      <c r="AN59" s="41">
        <f>+Exogenous1!AN59+Exogenous!AN59+'Model Results'!AN59+Exogenous2!AN59</f>
        <v>0</v>
      </c>
      <c r="AO59" s="41">
        <f>+Exogenous1!AO59+Exogenous!AO59+'Model Results'!AO59+Exogenous2!AO59</f>
        <v>0</v>
      </c>
      <c r="AP59" s="41">
        <f>+Exogenous1!AP59+Exogenous!AP59+'Model Results'!AP59+Exogenous2!AP59</f>
        <v>0</v>
      </c>
      <c r="AQ59" s="41">
        <f>+Exogenous1!AQ59+Exogenous!AQ59+'Model Results'!AQ59+Exogenous2!AQ59</f>
        <v>0</v>
      </c>
      <c r="AR59" s="41">
        <f>+Exogenous1!AR59+Exogenous!AR59+'Model Results'!AR59+Exogenous2!AR59</f>
        <v>0</v>
      </c>
      <c r="AS59" s="41">
        <f>+Exogenous1!AS59+Exogenous!AS59+'Model Results'!AS59+Exogenous2!AS59</f>
        <v>0</v>
      </c>
      <c r="AT59" s="41">
        <f>+Exogenous1!AT59+Exogenous!AT59+'Model Results'!AT59+Exogenous2!AT59</f>
        <v>0</v>
      </c>
      <c r="AU59" s="41">
        <f>+Exogenous1!AU59+Exogenous!AU59+'Model Results'!AU59+Exogenous2!AU59</f>
        <v>0</v>
      </c>
      <c r="AV59" s="41">
        <f>+Exogenous1!AV59+Exogenous!AV59+'Model Results'!AV59+Exogenous2!AV59</f>
        <v>0</v>
      </c>
      <c r="AW59" s="41">
        <f>+Exogenous1!AW59+Exogenous!AW59+'Model Results'!AW59+Exogenous2!AW59</f>
        <v>0</v>
      </c>
      <c r="AX59" s="41">
        <f>+Exogenous1!AX59+Exogenous!AX59+'Model Results'!AX59+Exogenous2!AX59</f>
        <v>0</v>
      </c>
      <c r="AY59" s="41">
        <f>+Exogenous1!AY59+Exogenous!AY59+'Model Results'!AY59+Exogenous2!AY59</f>
        <v>0</v>
      </c>
      <c r="AZ59" s="41">
        <f t="shared" si="140"/>
        <v>0</v>
      </c>
      <c r="BA59" s="41">
        <f>+Exogenous1!BA59+Exogenous!BA59+'Model Results'!BA59+Exogenous2!BA59</f>
        <v>0</v>
      </c>
      <c r="BB59" s="41">
        <f>+Exogenous1!BB59+Exogenous!BB59+'Model Results'!BB59+Exogenous2!BB59</f>
        <v>0</v>
      </c>
      <c r="BC59" s="41">
        <f>+Exogenous1!BC59+Exogenous!BC59+'Model Results'!BC59+Exogenous2!BC59</f>
        <v>0</v>
      </c>
      <c r="BD59" s="41">
        <f>+Exogenous1!BD59+Exogenous!BD59+'Model Results'!BD59+Exogenous2!BD59</f>
        <v>0</v>
      </c>
      <c r="BE59" s="41">
        <f>+Exogenous1!BE59+Exogenous!BE59+'Model Results'!BE59+Exogenous2!BE59</f>
        <v>0</v>
      </c>
      <c r="BF59" s="41">
        <f>+Exogenous1!BF59+Exogenous!BF59+'Model Results'!BF59+Exogenous2!BF59</f>
        <v>0</v>
      </c>
      <c r="BG59" s="41">
        <f>+Exogenous1!BG59+Exogenous!BG59+'Model Results'!BG59+Exogenous2!BG59</f>
        <v>0</v>
      </c>
      <c r="BH59" s="41">
        <f>+Exogenous1!BH59+Exogenous!BH59+'Model Results'!BH59+Exogenous2!BH59</f>
        <v>0</v>
      </c>
      <c r="BI59" s="41">
        <f>+Exogenous1!BI59+Exogenous!BI59+'Model Results'!BI59+Exogenous2!BI59</f>
        <v>0</v>
      </c>
      <c r="BJ59" s="41">
        <f>+Exogenous1!BJ59+Exogenous!BJ59+'Model Results'!BJ59+Exogenous2!BJ59</f>
        <v>0</v>
      </c>
      <c r="BK59" s="41">
        <f>+Exogenous1!BK59+Exogenous!BK59+'Model Results'!BK59+Exogenous2!BK59</f>
        <v>0</v>
      </c>
      <c r="BL59" s="41">
        <f>+Exogenous1!BL59+Exogenous!BL59+'Model Results'!BL59+Exogenous2!BL59</f>
        <v>0</v>
      </c>
      <c r="BM59" s="41">
        <f t="shared" si="141"/>
        <v>0</v>
      </c>
      <c r="BN59" s="41">
        <f>+Exogenous1!BN59+Exogenous!BN59+'Model Results'!BN59+Exogenous2!BN59</f>
        <v>0</v>
      </c>
      <c r="BO59" s="41">
        <f>+Exogenous1!BO59+Exogenous!BO59+'Model Results'!BO59+Exogenous2!BO59</f>
        <v>0</v>
      </c>
      <c r="BP59" s="41">
        <f>+Exogenous1!BP59+Exogenous!BP59+'Model Results'!BP59+Exogenous2!BP59</f>
        <v>0</v>
      </c>
      <c r="BQ59" s="41">
        <f>+Exogenous1!BQ59+Exogenous!BQ59+'Model Results'!BQ59+Exogenous2!BQ59</f>
        <v>0</v>
      </c>
      <c r="BR59" s="41">
        <f>+Exogenous1!BR59+Exogenous!BR59+'Model Results'!BR59+Exogenous2!BR59</f>
        <v>0</v>
      </c>
      <c r="BS59" s="41">
        <f>+Exogenous1!BS59+Exogenous!BS59+'Model Results'!BS59+Exogenous2!BS59</f>
        <v>0</v>
      </c>
      <c r="BT59" s="41">
        <f>+Exogenous1!BT59+Exogenous!BT59+'Model Results'!BT59+Exogenous2!BT59</f>
        <v>0</v>
      </c>
      <c r="BU59" s="41">
        <f>+Exogenous1!BU59+Exogenous!BU59+'Model Results'!BU59+Exogenous2!BU59</f>
        <v>0</v>
      </c>
      <c r="BV59" s="41">
        <f>+Exogenous1!BV59+Exogenous!BV59+'Model Results'!BV59+Exogenous2!BV59</f>
        <v>0</v>
      </c>
      <c r="BX59" t="str">
        <f t="shared" si="227"/>
        <v>ITS</v>
      </c>
      <c r="BY59" s="4" t="e">
        <f t="shared" si="228"/>
        <v>#DIV/0!</v>
      </c>
      <c r="BZ59" s="4" t="e">
        <f t="shared" si="229"/>
        <v>#DIV/0!</v>
      </c>
      <c r="CA59" s="4" t="e">
        <f t="shared" si="230"/>
        <v>#DIV/0!</v>
      </c>
      <c r="CB59" s="4" t="e">
        <f t="shared" si="231"/>
        <v>#DIV/0!</v>
      </c>
      <c r="CC59" s="4" t="e">
        <f t="shared" si="232"/>
        <v>#DIV/0!</v>
      </c>
      <c r="CD59" s="4" t="e">
        <f t="shared" si="233"/>
        <v>#DIV/0!</v>
      </c>
      <c r="CE59" s="4" t="e">
        <f t="shared" si="234"/>
        <v>#DIV/0!</v>
      </c>
      <c r="CF59" s="4" t="e">
        <f t="shared" si="235"/>
        <v>#DIV/0!</v>
      </c>
      <c r="CG59" s="4" t="e">
        <f t="shared" si="236"/>
        <v>#DIV/0!</v>
      </c>
      <c r="CH59" s="4" t="e">
        <f t="shared" si="237"/>
        <v>#DIV/0!</v>
      </c>
      <c r="CI59" s="4" t="e">
        <f t="shared" si="238"/>
        <v>#DIV/0!</v>
      </c>
      <c r="CJ59" s="4" t="e">
        <f t="shared" si="239"/>
        <v>#DIV/0!</v>
      </c>
      <c r="CK59" s="4" t="e">
        <f t="shared" si="240"/>
        <v>#DIV/0!</v>
      </c>
      <c r="CL59" s="4" t="e">
        <f t="shared" si="241"/>
        <v>#DIV/0!</v>
      </c>
      <c r="CM59" s="4" t="e">
        <f t="shared" si="242"/>
        <v>#DIV/0!</v>
      </c>
      <c r="CN59" s="4" t="e">
        <f t="shared" si="243"/>
        <v>#DIV/0!</v>
      </c>
      <c r="CO59" s="4" t="e">
        <f t="shared" si="244"/>
        <v>#DIV/0!</v>
      </c>
      <c r="CP59" s="4" t="e">
        <f t="shared" si="245"/>
        <v>#DIV/0!</v>
      </c>
      <c r="CQ59" s="4" t="e">
        <f t="shared" si="246"/>
        <v>#DIV/0!</v>
      </c>
      <c r="CR59" s="4" t="e">
        <f t="shared" si="247"/>
        <v>#DIV/0!</v>
      </c>
      <c r="CS59" s="4" t="e">
        <f t="shared" si="248"/>
        <v>#DIV/0!</v>
      </c>
      <c r="CT59" s="4" t="e">
        <f t="shared" si="249"/>
        <v>#DIV/0!</v>
      </c>
      <c r="CU59" s="4" t="e">
        <f t="shared" si="250"/>
        <v>#DIV/0!</v>
      </c>
      <c r="CV59" s="4" t="e">
        <f t="shared" si="251"/>
        <v>#DIV/0!</v>
      </c>
      <c r="CW59" s="4" t="e">
        <f t="shared" si="252"/>
        <v>#DIV/0!</v>
      </c>
      <c r="CX59" s="4" t="e">
        <f t="shared" si="253"/>
        <v>#DIV/0!</v>
      </c>
      <c r="CY59" s="4" t="e">
        <f t="shared" si="254"/>
        <v>#DIV/0!</v>
      </c>
      <c r="CZ59" s="4" t="e">
        <f t="shared" si="255"/>
        <v>#DIV/0!</v>
      </c>
      <c r="DA59" s="4" t="e">
        <f t="shared" si="256"/>
        <v>#DIV/0!</v>
      </c>
      <c r="DB59" s="4" t="e">
        <f t="shared" si="257"/>
        <v>#DIV/0!</v>
      </c>
      <c r="DC59" s="4" t="e">
        <f t="shared" si="258"/>
        <v>#DIV/0!</v>
      </c>
      <c r="DD59" s="4" t="e">
        <f t="shared" si="259"/>
        <v>#DIV/0!</v>
      </c>
      <c r="DE59" s="4" t="e">
        <f t="shared" si="260"/>
        <v>#DIV/0!</v>
      </c>
      <c r="DF59" s="4" t="e">
        <f t="shared" si="261"/>
        <v>#DIV/0!</v>
      </c>
      <c r="DG59" s="4" t="e">
        <f t="shared" si="262"/>
        <v>#DIV/0!</v>
      </c>
      <c r="DI59" s="4"/>
      <c r="DJ59" s="20"/>
    </row>
    <row r="60" spans="1:114" x14ac:dyDescent="0.25">
      <c r="A60" t="s">
        <v>15</v>
      </c>
      <c r="B60" t="s">
        <v>3</v>
      </c>
      <c r="C60" s="41">
        <f>+Exogenous1!C60+Exogenous!C60+'Model Results'!C60+Exogenous2!C60</f>
        <v>0</v>
      </c>
      <c r="D60" s="41">
        <f>+Exogenous1!D60+Exogenous!D60+'Model Results'!D60+Exogenous2!D60</f>
        <v>0</v>
      </c>
      <c r="E60" s="41">
        <f>+Exogenous1!E60+Exogenous!E60+'Model Results'!E60+Exogenous2!E60</f>
        <v>0</v>
      </c>
      <c r="F60" s="41">
        <f>+Exogenous1!F60+Exogenous!F60+'Model Results'!F60+Exogenous2!F60</f>
        <v>0</v>
      </c>
      <c r="G60" s="41">
        <f>+Exogenous1!G60+Exogenous!G60+'Model Results'!G60+Exogenous2!G60</f>
        <v>0</v>
      </c>
      <c r="H60" s="41">
        <f>+Exogenous1!H60+Exogenous!H60+'Model Results'!H60+Exogenous2!H60</f>
        <v>0</v>
      </c>
      <c r="I60" s="41">
        <f>+Exogenous1!I60+Exogenous!I60+'Model Results'!I60+Exogenous2!I60</f>
        <v>0</v>
      </c>
      <c r="J60" s="41">
        <f>+Exogenous1!J60+Exogenous!J60+'Model Results'!J60+Exogenous2!J60</f>
        <v>0</v>
      </c>
      <c r="K60" s="41">
        <f>+Exogenous1!K60+Exogenous!K60+'Model Results'!K60+Exogenous2!K60</f>
        <v>0</v>
      </c>
      <c r="L60" s="41">
        <f>+Exogenous1!L60+Exogenous!L60+'Model Results'!L60+Exogenous2!L60</f>
        <v>0</v>
      </c>
      <c r="M60" s="41">
        <f>+Exogenous1!M60+Exogenous!M60+'Model Results'!M60+Exogenous2!M60</f>
        <v>0</v>
      </c>
      <c r="N60" s="41">
        <f>+Exogenous1!N60+Exogenous!N60+'Model Results'!N60+Exogenous2!N60</f>
        <v>0</v>
      </c>
      <c r="O60" s="41">
        <f t="shared" si="138"/>
        <v>0</v>
      </c>
      <c r="P60" s="41">
        <f>+Exogenous1!P60+Exogenous!P60+'Model Results'!P60+Exogenous2!P60</f>
        <v>0</v>
      </c>
      <c r="Q60" s="41">
        <f>+Exogenous1!Q60+Exogenous!Q60+'Model Results'!Q60+Exogenous2!Q60</f>
        <v>0</v>
      </c>
      <c r="R60" s="41">
        <f>+Exogenous1!R60+Exogenous!R60+'Model Results'!R60+Exogenous2!R60</f>
        <v>0</v>
      </c>
      <c r="S60" s="41">
        <f>+Exogenous1!S60+Exogenous!S60+'Model Results'!S60+Exogenous2!S60</f>
        <v>0</v>
      </c>
      <c r="T60" s="41">
        <f>+Exogenous1!T60+Exogenous!T60+'Model Results'!T60+Exogenous2!T60</f>
        <v>0</v>
      </c>
      <c r="U60" s="41">
        <f>+Exogenous1!U60+Exogenous!U60+'Model Results'!U60+Exogenous2!U60</f>
        <v>0</v>
      </c>
      <c r="V60" s="41">
        <f>+Exogenous1!V60+Exogenous!V60+'Model Results'!V60+Exogenous2!V60</f>
        <v>0</v>
      </c>
      <c r="W60" s="41">
        <f>+Exogenous1!W60+Exogenous!W60+'Model Results'!W60+Exogenous2!W60</f>
        <v>0</v>
      </c>
      <c r="X60" s="41">
        <f>+Exogenous1!X60+Exogenous!X60+'Model Results'!X60+Exogenous2!X60</f>
        <v>0</v>
      </c>
      <c r="Y60" s="41">
        <f>+Exogenous1!Y60+Exogenous!Y60+'Model Results'!Y60+Exogenous2!Y60</f>
        <v>0</v>
      </c>
      <c r="Z60" s="41">
        <f>+Exogenous1!Z60+Exogenous!Z60+'Model Results'!Z60+Exogenous2!Z60</f>
        <v>0</v>
      </c>
      <c r="AA60" s="41">
        <f>+Exogenous1!AA60+Exogenous!AA60+'Model Results'!AA60+Exogenous2!AA60</f>
        <v>0</v>
      </c>
      <c r="AB60" s="41">
        <f t="shared" si="139"/>
        <v>0</v>
      </c>
      <c r="AC60" s="41">
        <f>+Exogenous1!AC60+Exogenous!AC60+'Model Results'!AC60+Exogenous2!AC60</f>
        <v>0</v>
      </c>
      <c r="AD60" s="41">
        <f>+Exogenous1!AD60+Exogenous!AD60+'Model Results'!AD60+Exogenous2!AD60</f>
        <v>0</v>
      </c>
      <c r="AE60" s="41">
        <f>+Exogenous1!AE60+Exogenous!AE60+'Model Results'!AE60+Exogenous2!AE60</f>
        <v>0</v>
      </c>
      <c r="AF60" s="41">
        <f>+Exogenous1!AF60+Exogenous!AF60+'Model Results'!AF60+Exogenous2!AF60</f>
        <v>0</v>
      </c>
      <c r="AG60" s="41">
        <f>+Exogenous1!AG60+Exogenous!AG60+'Model Results'!AG60+Exogenous2!AG60</f>
        <v>0</v>
      </c>
      <c r="AH60" s="41">
        <f>+Exogenous1!AH60+Exogenous!AH60+'Model Results'!AH60+Exogenous2!AH60</f>
        <v>0</v>
      </c>
      <c r="AI60" s="41">
        <f>+Exogenous1!AI60+Exogenous!AI60+'Model Results'!AI60+Exogenous2!AI60</f>
        <v>0</v>
      </c>
      <c r="AJ60" s="41">
        <f>+Exogenous1!AJ60+Exogenous!AJ60+'Model Results'!AJ60+Exogenous2!AJ60</f>
        <v>0</v>
      </c>
      <c r="AK60" s="41">
        <f>+Exogenous1!AK60+Exogenous!AK60+'Model Results'!AK60+Exogenous2!AK60</f>
        <v>0</v>
      </c>
      <c r="AL60" s="4"/>
      <c r="AM60" t="s">
        <v>3</v>
      </c>
      <c r="AN60" s="41">
        <f>+Exogenous1!AN60+Exogenous!AN60+'Model Results'!AN60+Exogenous2!AN60</f>
        <v>0</v>
      </c>
      <c r="AO60" s="41">
        <f>+Exogenous1!AO60+Exogenous!AO60+'Model Results'!AO60+Exogenous2!AO60</f>
        <v>0</v>
      </c>
      <c r="AP60" s="41">
        <f>+Exogenous1!AP60+Exogenous!AP60+'Model Results'!AP60+Exogenous2!AP60</f>
        <v>0</v>
      </c>
      <c r="AQ60" s="41">
        <f>+Exogenous1!AQ60+Exogenous!AQ60+'Model Results'!AQ60+Exogenous2!AQ60</f>
        <v>0</v>
      </c>
      <c r="AR60" s="41">
        <f>+Exogenous1!AR60+Exogenous!AR60+'Model Results'!AR60+Exogenous2!AR60</f>
        <v>0</v>
      </c>
      <c r="AS60" s="41">
        <f>+Exogenous1!AS60+Exogenous!AS60+'Model Results'!AS60+Exogenous2!AS60</f>
        <v>0</v>
      </c>
      <c r="AT60" s="41">
        <f>+Exogenous1!AT60+Exogenous!AT60+'Model Results'!AT60+Exogenous2!AT60</f>
        <v>0</v>
      </c>
      <c r="AU60" s="41">
        <f>+Exogenous1!AU60+Exogenous!AU60+'Model Results'!AU60+Exogenous2!AU60</f>
        <v>0</v>
      </c>
      <c r="AV60" s="41">
        <f>+Exogenous1!AV60+Exogenous!AV60+'Model Results'!AV60+Exogenous2!AV60</f>
        <v>0</v>
      </c>
      <c r="AW60" s="41">
        <f>+Exogenous1!AW60+Exogenous!AW60+'Model Results'!AW60+Exogenous2!AW60</f>
        <v>0</v>
      </c>
      <c r="AX60" s="41">
        <f>+Exogenous1!AX60+Exogenous!AX60+'Model Results'!AX60+Exogenous2!AX60</f>
        <v>0</v>
      </c>
      <c r="AY60" s="41">
        <f>+Exogenous1!AY60+Exogenous!AY60+'Model Results'!AY60+Exogenous2!AY60</f>
        <v>0</v>
      </c>
      <c r="AZ60" s="41">
        <f t="shared" si="140"/>
        <v>0</v>
      </c>
      <c r="BA60" s="41">
        <f>+Exogenous1!BA60+Exogenous!BA60+'Model Results'!BA60+Exogenous2!BA60</f>
        <v>0</v>
      </c>
      <c r="BB60" s="41">
        <f>+Exogenous1!BB60+Exogenous!BB60+'Model Results'!BB60+Exogenous2!BB60</f>
        <v>0</v>
      </c>
      <c r="BC60" s="41">
        <f>+Exogenous1!BC60+Exogenous!BC60+'Model Results'!BC60+Exogenous2!BC60</f>
        <v>0</v>
      </c>
      <c r="BD60" s="41">
        <f>+Exogenous1!BD60+Exogenous!BD60+'Model Results'!BD60+Exogenous2!BD60</f>
        <v>0</v>
      </c>
      <c r="BE60" s="41">
        <f>+Exogenous1!BE60+Exogenous!BE60+'Model Results'!BE60+Exogenous2!BE60</f>
        <v>0</v>
      </c>
      <c r="BF60" s="41">
        <f>+Exogenous1!BF60+Exogenous!BF60+'Model Results'!BF60+Exogenous2!BF60</f>
        <v>0</v>
      </c>
      <c r="BG60" s="41">
        <f>+Exogenous1!BG60+Exogenous!BG60+'Model Results'!BG60+Exogenous2!BG60</f>
        <v>0</v>
      </c>
      <c r="BH60" s="41">
        <f>+Exogenous1!BH60+Exogenous!BH60+'Model Results'!BH60+Exogenous2!BH60</f>
        <v>0</v>
      </c>
      <c r="BI60" s="41">
        <f>+Exogenous1!BI60+Exogenous!BI60+'Model Results'!BI60+Exogenous2!BI60</f>
        <v>0</v>
      </c>
      <c r="BJ60" s="41">
        <f>+Exogenous1!BJ60+Exogenous!BJ60+'Model Results'!BJ60+Exogenous2!BJ60</f>
        <v>0</v>
      </c>
      <c r="BK60" s="41">
        <f>+Exogenous1!BK60+Exogenous!BK60+'Model Results'!BK60+Exogenous2!BK60</f>
        <v>0</v>
      </c>
      <c r="BL60" s="41">
        <f>+Exogenous1!BL60+Exogenous!BL60+'Model Results'!BL60+Exogenous2!BL60</f>
        <v>0</v>
      </c>
      <c r="BM60" s="41">
        <f t="shared" si="141"/>
        <v>0</v>
      </c>
      <c r="BN60" s="41">
        <f>+Exogenous1!BN60+Exogenous!BN60+'Model Results'!BN60+Exogenous2!BN60</f>
        <v>0</v>
      </c>
      <c r="BO60" s="41">
        <f>+Exogenous1!BO60+Exogenous!BO60+'Model Results'!BO60+Exogenous2!BO60</f>
        <v>0</v>
      </c>
      <c r="BP60" s="41">
        <f>+Exogenous1!BP60+Exogenous!BP60+'Model Results'!BP60+Exogenous2!BP60</f>
        <v>0</v>
      </c>
      <c r="BQ60" s="41">
        <f>+Exogenous1!BQ60+Exogenous!BQ60+'Model Results'!BQ60+Exogenous2!BQ60</f>
        <v>0</v>
      </c>
      <c r="BR60" s="41">
        <f>+Exogenous1!BR60+Exogenous!BR60+'Model Results'!BR60+Exogenous2!BR60</f>
        <v>0</v>
      </c>
      <c r="BS60" s="41">
        <f>+Exogenous1!BS60+Exogenous!BS60+'Model Results'!BS60+Exogenous2!BS60</f>
        <v>0</v>
      </c>
      <c r="BT60" s="41">
        <f>+Exogenous1!BT60+Exogenous!BT60+'Model Results'!BT60+Exogenous2!BT60</f>
        <v>0</v>
      </c>
      <c r="BU60" s="41">
        <f>+Exogenous1!BU60+Exogenous!BU60+'Model Results'!BU60+Exogenous2!BU60</f>
        <v>0</v>
      </c>
      <c r="BV60" s="41">
        <f>+Exogenous1!BV60+Exogenous!BV60+'Model Results'!BV60+Exogenous2!BV60</f>
        <v>0</v>
      </c>
      <c r="BX60" t="str">
        <f t="shared" si="227"/>
        <v>ISLV</v>
      </c>
      <c r="BY60" s="4" t="e">
        <f t="shared" si="228"/>
        <v>#DIV/0!</v>
      </c>
      <c r="BZ60" s="4" t="e">
        <f t="shared" si="229"/>
        <v>#DIV/0!</v>
      </c>
      <c r="CA60" s="4" t="e">
        <f t="shared" si="230"/>
        <v>#DIV/0!</v>
      </c>
      <c r="CB60" s="4" t="e">
        <f t="shared" si="231"/>
        <v>#DIV/0!</v>
      </c>
      <c r="CC60" s="4" t="e">
        <f t="shared" si="232"/>
        <v>#DIV/0!</v>
      </c>
      <c r="CD60" s="4" t="e">
        <f t="shared" si="233"/>
        <v>#DIV/0!</v>
      </c>
      <c r="CE60" s="4" t="e">
        <f t="shared" si="234"/>
        <v>#DIV/0!</v>
      </c>
      <c r="CF60" s="4" t="e">
        <f t="shared" si="235"/>
        <v>#DIV/0!</v>
      </c>
      <c r="CG60" s="4" t="e">
        <f t="shared" si="236"/>
        <v>#DIV/0!</v>
      </c>
      <c r="CH60" s="4" t="e">
        <f t="shared" si="237"/>
        <v>#DIV/0!</v>
      </c>
      <c r="CI60" s="4" t="e">
        <f t="shared" si="238"/>
        <v>#DIV/0!</v>
      </c>
      <c r="CJ60" s="4" t="e">
        <f t="shared" si="239"/>
        <v>#DIV/0!</v>
      </c>
      <c r="CK60" s="4" t="e">
        <f t="shared" si="240"/>
        <v>#DIV/0!</v>
      </c>
      <c r="CL60" s="4" t="e">
        <f t="shared" si="241"/>
        <v>#DIV/0!</v>
      </c>
      <c r="CM60" s="4" t="e">
        <f t="shared" si="242"/>
        <v>#DIV/0!</v>
      </c>
      <c r="CN60" s="4" t="e">
        <f t="shared" si="243"/>
        <v>#DIV/0!</v>
      </c>
      <c r="CO60" s="4" t="e">
        <f t="shared" si="244"/>
        <v>#DIV/0!</v>
      </c>
      <c r="CP60" s="4" t="e">
        <f t="shared" si="245"/>
        <v>#DIV/0!</v>
      </c>
      <c r="CQ60" s="4" t="e">
        <f t="shared" si="246"/>
        <v>#DIV/0!</v>
      </c>
      <c r="CR60" s="4" t="e">
        <f t="shared" si="247"/>
        <v>#DIV/0!</v>
      </c>
      <c r="CS60" s="4" t="e">
        <f t="shared" si="248"/>
        <v>#DIV/0!</v>
      </c>
      <c r="CT60" s="4" t="e">
        <f t="shared" si="249"/>
        <v>#DIV/0!</v>
      </c>
      <c r="CU60" s="4" t="e">
        <f t="shared" si="250"/>
        <v>#DIV/0!</v>
      </c>
      <c r="CV60" s="4" t="e">
        <f t="shared" si="251"/>
        <v>#DIV/0!</v>
      </c>
      <c r="CW60" s="4" t="e">
        <f t="shared" si="252"/>
        <v>#DIV/0!</v>
      </c>
      <c r="CX60" s="4" t="e">
        <f t="shared" si="253"/>
        <v>#DIV/0!</v>
      </c>
      <c r="CY60" s="4" t="e">
        <f t="shared" si="254"/>
        <v>#DIV/0!</v>
      </c>
      <c r="CZ60" s="4" t="e">
        <f t="shared" si="255"/>
        <v>#DIV/0!</v>
      </c>
      <c r="DA60" s="4" t="e">
        <f t="shared" si="256"/>
        <v>#DIV/0!</v>
      </c>
      <c r="DB60" s="4" t="e">
        <f t="shared" si="257"/>
        <v>#DIV/0!</v>
      </c>
      <c r="DC60" s="4" t="e">
        <f t="shared" si="258"/>
        <v>#DIV/0!</v>
      </c>
      <c r="DD60" s="4" t="e">
        <f t="shared" si="259"/>
        <v>#DIV/0!</v>
      </c>
      <c r="DE60" s="4" t="e">
        <f t="shared" si="260"/>
        <v>#DIV/0!</v>
      </c>
      <c r="DF60" s="4" t="e">
        <f t="shared" si="261"/>
        <v>#DIV/0!</v>
      </c>
      <c r="DG60" s="4" t="e">
        <f t="shared" si="262"/>
        <v>#DIV/0!</v>
      </c>
      <c r="DI60" s="4"/>
      <c r="DJ60" s="20"/>
    </row>
    <row r="61" spans="1:114" x14ac:dyDescent="0.25">
      <c r="A61" t="s">
        <v>15</v>
      </c>
      <c r="B61" t="s">
        <v>43</v>
      </c>
      <c r="C61" s="41">
        <f>+Exogenous1!C61+Exogenous!C61+'Model Results'!C61+Exogenous2!C61</f>
        <v>0</v>
      </c>
      <c r="D61" s="41">
        <f>+Exogenous1!D61+Exogenous!D61+'Model Results'!D61+Exogenous2!D61</f>
        <v>0</v>
      </c>
      <c r="E61" s="41">
        <f>+Exogenous1!E61+Exogenous!E61+'Model Results'!E61+Exogenous2!E61</f>
        <v>0</v>
      </c>
      <c r="F61" s="41">
        <f>+Exogenous1!F61+Exogenous!F61+'Model Results'!F61+Exogenous2!F61</f>
        <v>0</v>
      </c>
      <c r="G61" s="41">
        <f>+Exogenous1!G61+Exogenous!G61+'Model Results'!G61+Exogenous2!G61</f>
        <v>0</v>
      </c>
      <c r="H61" s="41">
        <f>+Exogenous1!H61+Exogenous!H61+'Model Results'!H61+Exogenous2!H61</f>
        <v>0</v>
      </c>
      <c r="I61" s="41">
        <f>+Exogenous1!I61+Exogenous!I61+'Model Results'!I61+Exogenous2!I61</f>
        <v>0</v>
      </c>
      <c r="J61" s="41">
        <f>+Exogenous1!J61+Exogenous!J61+'Model Results'!J61+Exogenous2!J61</f>
        <v>0</v>
      </c>
      <c r="K61" s="41">
        <f>+Exogenous1!K61+Exogenous!K61+'Model Results'!K61+Exogenous2!K61</f>
        <v>0</v>
      </c>
      <c r="L61" s="41">
        <f>+Exogenous1!L61+Exogenous!L61+'Model Results'!L61+Exogenous2!L61</f>
        <v>0</v>
      </c>
      <c r="M61" s="41">
        <f>+Exogenous1!M61+Exogenous!M61+'Model Results'!M61+Exogenous2!M61</f>
        <v>0</v>
      </c>
      <c r="N61" s="41">
        <f>+Exogenous1!N61+Exogenous!N61+'Model Results'!N61+Exogenous2!N61</f>
        <v>0</v>
      </c>
      <c r="O61" s="41">
        <f t="shared" si="138"/>
        <v>0</v>
      </c>
      <c r="P61" s="41">
        <f>+Exogenous1!P61+Exogenous!P61+'Model Results'!P61+Exogenous2!P61</f>
        <v>0</v>
      </c>
      <c r="Q61" s="41">
        <f>+Exogenous1!Q61+Exogenous!Q61+'Model Results'!Q61+Exogenous2!Q61</f>
        <v>0</v>
      </c>
      <c r="R61" s="41">
        <f>+Exogenous1!R61+Exogenous!R61+'Model Results'!R61+Exogenous2!R61</f>
        <v>0</v>
      </c>
      <c r="S61" s="41">
        <f>+Exogenous1!S61+Exogenous!S61+'Model Results'!S61+Exogenous2!S61</f>
        <v>0</v>
      </c>
      <c r="T61" s="41">
        <f>+Exogenous1!T61+Exogenous!T61+'Model Results'!T61+Exogenous2!T61</f>
        <v>0</v>
      </c>
      <c r="U61" s="41">
        <f>+Exogenous1!U61+Exogenous!U61+'Model Results'!U61+Exogenous2!U61</f>
        <v>0</v>
      </c>
      <c r="V61" s="41">
        <f>+Exogenous1!V61+Exogenous!V61+'Model Results'!V61+Exogenous2!V61</f>
        <v>0</v>
      </c>
      <c r="W61" s="41">
        <f>+Exogenous1!W61+Exogenous!W61+'Model Results'!W61+Exogenous2!W61</f>
        <v>0</v>
      </c>
      <c r="X61" s="41">
        <f>+Exogenous1!X61+Exogenous!X61+'Model Results'!X61+Exogenous2!X61</f>
        <v>0</v>
      </c>
      <c r="Y61" s="41">
        <f>+Exogenous1!Y61+Exogenous!Y61+'Model Results'!Y61+Exogenous2!Y61</f>
        <v>0</v>
      </c>
      <c r="Z61" s="41">
        <f>+Exogenous1!Z61+Exogenous!Z61+'Model Results'!Z61+Exogenous2!Z61</f>
        <v>0</v>
      </c>
      <c r="AA61" s="41">
        <f>+Exogenous1!AA61+Exogenous!AA61+'Model Results'!AA61+Exogenous2!AA61</f>
        <v>0</v>
      </c>
      <c r="AB61" s="41">
        <f t="shared" si="139"/>
        <v>0</v>
      </c>
      <c r="AC61" s="41">
        <f>+Exogenous1!AC61+Exogenous!AC61+'Model Results'!AC61+Exogenous2!AC61</f>
        <v>0</v>
      </c>
      <c r="AD61" s="41">
        <f>+Exogenous1!AD61+Exogenous!AD61+'Model Results'!AD61+Exogenous2!AD61</f>
        <v>0</v>
      </c>
      <c r="AE61" s="41">
        <f>+Exogenous1!AE61+Exogenous!AE61+'Model Results'!AE61+Exogenous2!AE61</f>
        <v>0</v>
      </c>
      <c r="AF61" s="41">
        <f>+Exogenous1!AF61+Exogenous!AF61+'Model Results'!AF61+Exogenous2!AF61</f>
        <v>0</v>
      </c>
      <c r="AG61" s="41">
        <f>+Exogenous1!AG61+Exogenous!AG61+'Model Results'!AG61+Exogenous2!AG61</f>
        <v>0</v>
      </c>
      <c r="AH61" s="41">
        <f>+Exogenous1!AH61+Exogenous!AH61+'Model Results'!AH61+Exogenous2!AH61</f>
        <v>0</v>
      </c>
      <c r="AI61" s="41">
        <f>+Exogenous1!AI61+Exogenous!AI61+'Model Results'!AI61+Exogenous2!AI61</f>
        <v>0</v>
      </c>
      <c r="AJ61" s="41">
        <f>+Exogenous1!AJ61+Exogenous!AJ61+'Model Results'!AJ61+Exogenous2!AJ61</f>
        <v>0</v>
      </c>
      <c r="AK61" s="41">
        <f>+Exogenous1!AK61+Exogenous!AK61+'Model Results'!AK61+Exogenous2!AK61</f>
        <v>0</v>
      </c>
      <c r="AL61" s="4"/>
      <c r="AM61" t="s">
        <v>43</v>
      </c>
      <c r="AN61" s="41">
        <f>+Exogenous1!AN61+Exogenous!AN61+'Model Results'!AN61+Exogenous2!AN61</f>
        <v>0</v>
      </c>
      <c r="AO61" s="41">
        <f>+Exogenous1!AO61+Exogenous!AO61+'Model Results'!AO61+Exogenous2!AO61</f>
        <v>0</v>
      </c>
      <c r="AP61" s="41">
        <f>+Exogenous1!AP61+Exogenous!AP61+'Model Results'!AP61+Exogenous2!AP61</f>
        <v>0</v>
      </c>
      <c r="AQ61" s="41">
        <f>+Exogenous1!AQ61+Exogenous!AQ61+'Model Results'!AQ61+Exogenous2!AQ61</f>
        <v>0</v>
      </c>
      <c r="AR61" s="41">
        <f>+Exogenous1!AR61+Exogenous!AR61+'Model Results'!AR61+Exogenous2!AR61</f>
        <v>0</v>
      </c>
      <c r="AS61" s="41">
        <f>+Exogenous1!AS61+Exogenous!AS61+'Model Results'!AS61+Exogenous2!AS61</f>
        <v>0</v>
      </c>
      <c r="AT61" s="41">
        <f>+Exogenous1!AT61+Exogenous!AT61+'Model Results'!AT61+Exogenous2!AT61</f>
        <v>0</v>
      </c>
      <c r="AU61" s="41">
        <f>+Exogenous1!AU61+Exogenous!AU61+'Model Results'!AU61+Exogenous2!AU61</f>
        <v>0</v>
      </c>
      <c r="AV61" s="41">
        <f>+Exogenous1!AV61+Exogenous!AV61+'Model Results'!AV61+Exogenous2!AV61</f>
        <v>0</v>
      </c>
      <c r="AW61" s="41">
        <f>+Exogenous1!AW61+Exogenous!AW61+'Model Results'!AW61+Exogenous2!AW61</f>
        <v>0</v>
      </c>
      <c r="AX61" s="41">
        <f>+Exogenous1!AX61+Exogenous!AX61+'Model Results'!AX61+Exogenous2!AX61</f>
        <v>0</v>
      </c>
      <c r="AY61" s="41">
        <f>+Exogenous1!AY61+Exogenous!AY61+'Model Results'!AY61+Exogenous2!AY61</f>
        <v>0</v>
      </c>
      <c r="AZ61" s="41">
        <f t="shared" si="140"/>
        <v>0</v>
      </c>
      <c r="BA61" s="41">
        <f>+Exogenous1!BA61+Exogenous!BA61+'Model Results'!BA61+Exogenous2!BA61</f>
        <v>0</v>
      </c>
      <c r="BB61" s="41">
        <f>+Exogenous1!BB61+Exogenous!BB61+'Model Results'!BB61+Exogenous2!BB61</f>
        <v>0</v>
      </c>
      <c r="BC61" s="41">
        <f>+Exogenous1!BC61+Exogenous!BC61+'Model Results'!BC61+Exogenous2!BC61</f>
        <v>0</v>
      </c>
      <c r="BD61" s="41">
        <f>+Exogenous1!BD61+Exogenous!BD61+'Model Results'!BD61+Exogenous2!BD61</f>
        <v>0</v>
      </c>
      <c r="BE61" s="41">
        <f>+Exogenous1!BE61+Exogenous!BE61+'Model Results'!BE61+Exogenous2!BE61</f>
        <v>0</v>
      </c>
      <c r="BF61" s="41">
        <f>+Exogenous1!BF61+Exogenous!BF61+'Model Results'!BF61+Exogenous2!BF61</f>
        <v>0</v>
      </c>
      <c r="BG61" s="41">
        <f>+Exogenous1!BG61+Exogenous!BG61+'Model Results'!BG61+Exogenous2!BG61</f>
        <v>0</v>
      </c>
      <c r="BH61" s="41">
        <f>+Exogenous1!BH61+Exogenous!BH61+'Model Results'!BH61+Exogenous2!BH61</f>
        <v>0</v>
      </c>
      <c r="BI61" s="41">
        <f>+Exogenous1!BI61+Exogenous!BI61+'Model Results'!BI61+Exogenous2!BI61</f>
        <v>0</v>
      </c>
      <c r="BJ61" s="41">
        <f>+Exogenous1!BJ61+Exogenous!BJ61+'Model Results'!BJ61+Exogenous2!BJ61</f>
        <v>0</v>
      </c>
      <c r="BK61" s="41">
        <f>+Exogenous1!BK61+Exogenous!BK61+'Model Results'!BK61+Exogenous2!BK61</f>
        <v>0</v>
      </c>
      <c r="BL61" s="41">
        <f>+Exogenous1!BL61+Exogenous!BL61+'Model Results'!BL61+Exogenous2!BL61</f>
        <v>0</v>
      </c>
      <c r="BM61" s="41">
        <f t="shared" si="141"/>
        <v>0</v>
      </c>
      <c r="BN61" s="41">
        <f>+Exogenous1!BN61+Exogenous!BN61+'Model Results'!BN61+Exogenous2!BN61</f>
        <v>0</v>
      </c>
      <c r="BO61" s="41">
        <f>+Exogenous1!BO61+Exogenous!BO61+'Model Results'!BO61+Exogenous2!BO61</f>
        <v>0</v>
      </c>
      <c r="BP61" s="41">
        <f>+Exogenous1!BP61+Exogenous!BP61+'Model Results'!BP61+Exogenous2!BP61</f>
        <v>0</v>
      </c>
      <c r="BQ61" s="41">
        <f>+Exogenous1!BQ61+Exogenous!BQ61+'Model Results'!BQ61+Exogenous2!BQ61</f>
        <v>0</v>
      </c>
      <c r="BR61" s="41">
        <f>+Exogenous1!BR61+Exogenous!BR61+'Model Results'!BR61+Exogenous2!BR61</f>
        <v>0</v>
      </c>
      <c r="BS61" s="41">
        <f>+Exogenous1!BS61+Exogenous!BS61+'Model Results'!BS61+Exogenous2!BS61</f>
        <v>0</v>
      </c>
      <c r="BT61" s="41">
        <f>+Exogenous1!BT61+Exogenous!BT61+'Model Results'!BT61+Exogenous2!BT61</f>
        <v>0</v>
      </c>
      <c r="BU61" s="41">
        <f>+Exogenous1!BU61+Exogenous!BU61+'Model Results'!BU61+Exogenous2!BU61</f>
        <v>0</v>
      </c>
      <c r="BV61" s="41">
        <f>+Exogenous1!BV61+Exogenous!BV61+'Model Results'!BV61+Exogenous2!BV61</f>
        <v>0</v>
      </c>
      <c r="BX61" t="str">
        <f t="shared" si="227"/>
        <v>ITSLV</v>
      </c>
      <c r="BY61" s="4" t="e">
        <f t="shared" si="228"/>
        <v>#DIV/0!</v>
      </c>
      <c r="BZ61" s="4" t="e">
        <f t="shared" si="229"/>
        <v>#DIV/0!</v>
      </c>
      <c r="CA61" s="4" t="e">
        <f t="shared" si="230"/>
        <v>#DIV/0!</v>
      </c>
      <c r="CB61" s="4" t="e">
        <f t="shared" si="231"/>
        <v>#DIV/0!</v>
      </c>
      <c r="CC61" s="4" t="e">
        <f t="shared" si="232"/>
        <v>#DIV/0!</v>
      </c>
      <c r="CD61" s="4" t="e">
        <f t="shared" si="233"/>
        <v>#DIV/0!</v>
      </c>
      <c r="CE61" s="4" t="e">
        <f t="shared" si="234"/>
        <v>#DIV/0!</v>
      </c>
      <c r="CF61" s="4" t="e">
        <f t="shared" si="235"/>
        <v>#DIV/0!</v>
      </c>
      <c r="CG61" s="4" t="e">
        <f t="shared" si="236"/>
        <v>#DIV/0!</v>
      </c>
      <c r="CH61" s="4" t="e">
        <f t="shared" si="237"/>
        <v>#DIV/0!</v>
      </c>
      <c r="CI61" s="4" t="e">
        <f t="shared" si="238"/>
        <v>#DIV/0!</v>
      </c>
      <c r="CJ61" s="4" t="e">
        <f t="shared" si="239"/>
        <v>#DIV/0!</v>
      </c>
      <c r="CK61" s="4" t="e">
        <f t="shared" si="240"/>
        <v>#DIV/0!</v>
      </c>
      <c r="CL61" s="4" t="e">
        <f t="shared" si="241"/>
        <v>#DIV/0!</v>
      </c>
      <c r="CM61" s="4" t="e">
        <f t="shared" si="242"/>
        <v>#DIV/0!</v>
      </c>
      <c r="CN61" s="4" t="e">
        <f t="shared" si="243"/>
        <v>#DIV/0!</v>
      </c>
      <c r="CO61" s="4" t="e">
        <f t="shared" si="244"/>
        <v>#DIV/0!</v>
      </c>
      <c r="CP61" s="4" t="e">
        <f t="shared" si="245"/>
        <v>#DIV/0!</v>
      </c>
      <c r="CQ61" s="4" t="e">
        <f t="shared" si="246"/>
        <v>#DIV/0!</v>
      </c>
      <c r="CR61" s="4" t="e">
        <f t="shared" si="247"/>
        <v>#DIV/0!</v>
      </c>
      <c r="CS61" s="4" t="e">
        <f t="shared" si="248"/>
        <v>#DIV/0!</v>
      </c>
      <c r="CT61" s="4" t="e">
        <f t="shared" si="249"/>
        <v>#DIV/0!</v>
      </c>
      <c r="CU61" s="4" t="e">
        <f t="shared" si="250"/>
        <v>#DIV/0!</v>
      </c>
      <c r="CV61" s="4" t="e">
        <f t="shared" si="251"/>
        <v>#DIV/0!</v>
      </c>
      <c r="CW61" s="4" t="e">
        <f t="shared" si="252"/>
        <v>#DIV/0!</v>
      </c>
      <c r="CX61" s="4" t="e">
        <f t="shared" si="253"/>
        <v>#DIV/0!</v>
      </c>
      <c r="CY61" s="4" t="e">
        <f t="shared" si="254"/>
        <v>#DIV/0!</v>
      </c>
      <c r="CZ61" s="4" t="e">
        <f t="shared" si="255"/>
        <v>#DIV/0!</v>
      </c>
      <c r="DA61" s="4" t="e">
        <f t="shared" si="256"/>
        <v>#DIV/0!</v>
      </c>
      <c r="DB61" s="4" t="e">
        <f t="shared" si="257"/>
        <v>#DIV/0!</v>
      </c>
      <c r="DC61" s="4" t="e">
        <f t="shared" si="258"/>
        <v>#DIV/0!</v>
      </c>
      <c r="DD61" s="4" t="e">
        <f t="shared" si="259"/>
        <v>#DIV/0!</v>
      </c>
      <c r="DE61" s="4" t="e">
        <f t="shared" si="260"/>
        <v>#DIV/0!</v>
      </c>
      <c r="DF61" s="4" t="e">
        <f t="shared" si="261"/>
        <v>#DIV/0!</v>
      </c>
      <c r="DG61" s="4" t="e">
        <f t="shared" si="262"/>
        <v>#DIV/0!</v>
      </c>
      <c r="DI61" s="4"/>
      <c r="DJ61" s="20"/>
    </row>
    <row r="62" spans="1:114" x14ac:dyDescent="0.25">
      <c r="A62" t="s">
        <v>14</v>
      </c>
      <c r="B62" t="s">
        <v>26</v>
      </c>
      <c r="C62" s="41">
        <f>+Exogenous1!C62+Exogenous!C62+'Model Results'!C62+Exogenous2!C62</f>
        <v>0</v>
      </c>
      <c r="D62" s="41">
        <f>+Exogenous1!D62+Exogenous!D62+'Model Results'!D62+Exogenous2!D62</f>
        <v>0</v>
      </c>
      <c r="E62" s="41">
        <f>+Exogenous1!E62+Exogenous!E62+'Model Results'!E62+Exogenous2!E62</f>
        <v>0</v>
      </c>
      <c r="F62" s="41">
        <f>+Exogenous1!F62+Exogenous!F62+'Model Results'!F62+Exogenous2!F62</f>
        <v>0</v>
      </c>
      <c r="G62" s="41">
        <f>+Exogenous1!G62+Exogenous!G62+'Model Results'!G62+Exogenous2!G62</f>
        <v>0</v>
      </c>
      <c r="H62" s="41">
        <f>+Exogenous1!H62+Exogenous!H62+'Model Results'!H62+Exogenous2!H62</f>
        <v>0</v>
      </c>
      <c r="I62" s="41">
        <f>+Exogenous1!I62+Exogenous!I62+'Model Results'!I62+Exogenous2!I62</f>
        <v>0</v>
      </c>
      <c r="J62" s="41">
        <f>+Exogenous1!J62+Exogenous!J62+'Model Results'!J62+Exogenous2!J62</f>
        <v>0</v>
      </c>
      <c r="K62" s="41">
        <f>+Exogenous1!K62+Exogenous!K62+'Model Results'!K62+Exogenous2!K62</f>
        <v>0</v>
      </c>
      <c r="L62" s="41">
        <f>+Exogenous1!L62+Exogenous!L62+'Model Results'!L62+Exogenous2!L62</f>
        <v>0</v>
      </c>
      <c r="M62" s="41">
        <f>+Exogenous1!M62+Exogenous!M62+'Model Results'!M62+Exogenous2!M62</f>
        <v>0</v>
      </c>
      <c r="N62" s="41">
        <f>+Exogenous1!N62+Exogenous!N62+'Model Results'!N62+Exogenous2!N62</f>
        <v>0</v>
      </c>
      <c r="O62" s="41">
        <f t="shared" si="138"/>
        <v>0</v>
      </c>
      <c r="P62" s="41">
        <f>+Exogenous1!P62+Exogenous!P62+'Model Results'!P62+Exogenous2!P62</f>
        <v>0</v>
      </c>
      <c r="Q62" s="41">
        <f>+Exogenous1!Q62+Exogenous!Q62+'Model Results'!Q62+Exogenous2!Q62</f>
        <v>0</v>
      </c>
      <c r="R62" s="41">
        <f>+Exogenous1!R62+Exogenous!R62+'Model Results'!R62+Exogenous2!R62</f>
        <v>0</v>
      </c>
      <c r="S62" s="41">
        <f>+Exogenous1!S62+Exogenous!S62+'Model Results'!S62+Exogenous2!S62</f>
        <v>0</v>
      </c>
      <c r="T62" s="41">
        <f>+Exogenous1!T62+Exogenous!T62+'Model Results'!T62+Exogenous2!T62</f>
        <v>0</v>
      </c>
      <c r="U62" s="41">
        <f>+Exogenous1!U62+Exogenous!U62+'Model Results'!U62+Exogenous2!U62</f>
        <v>0</v>
      </c>
      <c r="V62" s="41">
        <f>+Exogenous1!V62+Exogenous!V62+'Model Results'!V62+Exogenous2!V62</f>
        <v>0</v>
      </c>
      <c r="W62" s="41">
        <f>+Exogenous1!W62+Exogenous!W62+'Model Results'!W62+Exogenous2!W62</f>
        <v>0</v>
      </c>
      <c r="X62" s="41">
        <f>+Exogenous1!X62+Exogenous!X62+'Model Results'!X62+Exogenous2!X62</f>
        <v>0</v>
      </c>
      <c r="Y62" s="41">
        <f>+Exogenous1!Y62+Exogenous!Y62+'Model Results'!Y62+Exogenous2!Y62</f>
        <v>0</v>
      </c>
      <c r="Z62" s="41">
        <f>+Exogenous1!Z62+Exogenous!Z62+'Model Results'!Z62+Exogenous2!Z62</f>
        <v>0</v>
      </c>
      <c r="AA62" s="41">
        <f>+Exogenous1!AA62+Exogenous!AA62+'Model Results'!AA62+Exogenous2!AA62</f>
        <v>0</v>
      </c>
      <c r="AB62" s="41">
        <f t="shared" si="139"/>
        <v>0</v>
      </c>
      <c r="AC62" s="41">
        <f>+Exogenous1!AC62+Exogenous!AC62+'Model Results'!AC62+Exogenous2!AC62</f>
        <v>0</v>
      </c>
      <c r="AD62" s="41">
        <f>+Exogenous1!AD62+Exogenous!AD62+'Model Results'!AD62+Exogenous2!AD62</f>
        <v>0</v>
      </c>
      <c r="AE62" s="41">
        <f>+Exogenous1!AE62+Exogenous!AE62+'Model Results'!AE62+Exogenous2!AE62</f>
        <v>0</v>
      </c>
      <c r="AF62" s="41">
        <f>+Exogenous1!AF62+Exogenous!AF62+'Model Results'!AF62+Exogenous2!AF62</f>
        <v>0</v>
      </c>
      <c r="AG62" s="41">
        <f>+Exogenous1!AG62+Exogenous!AG62+'Model Results'!AG62+Exogenous2!AG62</f>
        <v>0</v>
      </c>
      <c r="AH62" s="41">
        <f>+Exogenous1!AH62+Exogenous!AH62+'Model Results'!AH62+Exogenous2!AH62</f>
        <v>0</v>
      </c>
      <c r="AI62" s="41">
        <f>+Exogenous1!AI62+Exogenous!AI62+'Model Results'!AI62+Exogenous2!AI62</f>
        <v>0</v>
      </c>
      <c r="AJ62" s="41">
        <f>+Exogenous1!AJ62+Exogenous!AJ62+'Model Results'!AJ62+Exogenous2!AJ62</f>
        <v>0</v>
      </c>
      <c r="AK62" s="41">
        <f>+Exogenous1!AK62+Exogenous!AK62+'Model Results'!AK62+Exogenous2!AK62</f>
        <v>0</v>
      </c>
      <c r="AL62" s="4"/>
      <c r="AM62" t="s">
        <v>26</v>
      </c>
      <c r="AN62" s="41">
        <f>+Exogenous1!AN62+Exogenous!AN62+'Model Results'!AN62+Exogenous2!AN62</f>
        <v>0</v>
      </c>
      <c r="AO62" s="41">
        <f>+Exogenous1!AO62+Exogenous!AO62+'Model Results'!AO62+Exogenous2!AO62</f>
        <v>0</v>
      </c>
      <c r="AP62" s="41">
        <f>+Exogenous1!AP62+Exogenous!AP62+'Model Results'!AP62+Exogenous2!AP62</f>
        <v>0</v>
      </c>
      <c r="AQ62" s="41">
        <f>+Exogenous1!AQ62+Exogenous!AQ62+'Model Results'!AQ62+Exogenous2!AQ62</f>
        <v>0</v>
      </c>
      <c r="AR62" s="41">
        <f>+Exogenous1!AR62+Exogenous!AR62+'Model Results'!AR62+Exogenous2!AR62</f>
        <v>0</v>
      </c>
      <c r="AS62" s="41">
        <f>+Exogenous1!AS62+Exogenous!AS62+'Model Results'!AS62+Exogenous2!AS62</f>
        <v>0</v>
      </c>
      <c r="AT62" s="41">
        <f>+Exogenous1!AT62+Exogenous!AT62+'Model Results'!AT62+Exogenous2!AT62</f>
        <v>0</v>
      </c>
      <c r="AU62" s="41">
        <f>+Exogenous1!AU62+Exogenous!AU62+'Model Results'!AU62+Exogenous2!AU62</f>
        <v>0</v>
      </c>
      <c r="AV62" s="41">
        <f>+Exogenous1!AV62+Exogenous!AV62+'Model Results'!AV62+Exogenous2!AV62</f>
        <v>0</v>
      </c>
      <c r="AW62" s="41">
        <f>+Exogenous1!AW62+Exogenous!AW62+'Model Results'!AW62+Exogenous2!AW62</f>
        <v>0</v>
      </c>
      <c r="AX62" s="41">
        <f>+Exogenous1!AX62+Exogenous!AX62+'Model Results'!AX62+Exogenous2!AX62</f>
        <v>0</v>
      </c>
      <c r="AY62" s="41">
        <f>+Exogenous1!AY62+Exogenous!AY62+'Model Results'!AY62+Exogenous2!AY62</f>
        <v>0</v>
      </c>
      <c r="AZ62" s="41">
        <f t="shared" si="140"/>
        <v>0</v>
      </c>
      <c r="BA62" s="41">
        <f>+Exogenous1!BA62+Exogenous!BA62+'Model Results'!BA62+Exogenous2!BA62</f>
        <v>0</v>
      </c>
      <c r="BB62" s="41">
        <f>+Exogenous1!BB62+Exogenous!BB62+'Model Results'!BB62+Exogenous2!BB62</f>
        <v>0</v>
      </c>
      <c r="BC62" s="41">
        <f>+Exogenous1!BC62+Exogenous!BC62+'Model Results'!BC62+Exogenous2!BC62</f>
        <v>0</v>
      </c>
      <c r="BD62" s="41">
        <f>+Exogenous1!BD62+Exogenous!BD62+'Model Results'!BD62+Exogenous2!BD62</f>
        <v>0</v>
      </c>
      <c r="BE62" s="41">
        <f>+Exogenous1!BE62+Exogenous!BE62+'Model Results'!BE62+Exogenous2!BE62</f>
        <v>0</v>
      </c>
      <c r="BF62" s="41">
        <f>+Exogenous1!BF62+Exogenous!BF62+'Model Results'!BF62+Exogenous2!BF62</f>
        <v>0</v>
      </c>
      <c r="BG62" s="41">
        <f>+Exogenous1!BG62+Exogenous!BG62+'Model Results'!BG62+Exogenous2!BG62</f>
        <v>0</v>
      </c>
      <c r="BH62" s="41">
        <f>+Exogenous1!BH62+Exogenous!BH62+'Model Results'!BH62+Exogenous2!BH62</f>
        <v>0</v>
      </c>
      <c r="BI62" s="41">
        <f>+Exogenous1!BI62+Exogenous!BI62+'Model Results'!BI62+Exogenous2!BI62</f>
        <v>0</v>
      </c>
      <c r="BJ62" s="41">
        <f>+Exogenous1!BJ62+Exogenous!BJ62+'Model Results'!BJ62+Exogenous2!BJ62</f>
        <v>0</v>
      </c>
      <c r="BK62" s="41">
        <f>+Exogenous1!BK62+Exogenous!BK62+'Model Results'!BK62+Exogenous2!BK62</f>
        <v>0</v>
      </c>
      <c r="BL62" s="41">
        <f>+Exogenous1!BL62+Exogenous!BL62+'Model Results'!BL62+Exogenous2!BL62</f>
        <v>0</v>
      </c>
      <c r="BM62" s="41">
        <f t="shared" si="141"/>
        <v>0</v>
      </c>
      <c r="BN62" s="41">
        <f>+Exogenous1!BN62+Exogenous!BN62+'Model Results'!BN62+Exogenous2!BN62</f>
        <v>0</v>
      </c>
      <c r="BO62" s="41">
        <f>+Exogenous1!BO62+Exogenous!BO62+'Model Results'!BO62+Exogenous2!BO62</f>
        <v>0</v>
      </c>
      <c r="BP62" s="41">
        <f>+Exogenous1!BP62+Exogenous!BP62+'Model Results'!BP62+Exogenous2!BP62</f>
        <v>0</v>
      </c>
      <c r="BQ62" s="41">
        <f>+Exogenous1!BQ62+Exogenous!BQ62+'Model Results'!BQ62+Exogenous2!BQ62</f>
        <v>0</v>
      </c>
      <c r="BR62" s="41">
        <f>+Exogenous1!BR62+Exogenous!BR62+'Model Results'!BR62+Exogenous2!BR62</f>
        <v>0</v>
      </c>
      <c r="BS62" s="41">
        <f>+Exogenous1!BS62+Exogenous!BS62+'Model Results'!BS62+Exogenous2!BS62</f>
        <v>0</v>
      </c>
      <c r="BT62" s="41">
        <f>+Exogenous1!BT62+Exogenous!BT62+'Model Results'!BT62+Exogenous2!BT62</f>
        <v>0</v>
      </c>
      <c r="BU62" s="41">
        <f>+Exogenous1!BU62+Exogenous!BU62+'Model Results'!BU62+Exogenous2!BU62</f>
        <v>0</v>
      </c>
      <c r="BV62" s="41">
        <f>+Exogenous1!BV62+Exogenous!BV62+'Model Results'!BV62+Exogenous2!BV62</f>
        <v>0</v>
      </c>
      <c r="BX62" t="str">
        <f t="shared" si="227"/>
        <v>GS4</v>
      </c>
      <c r="BY62" s="4" t="e">
        <f t="shared" ref="BY62:CK63" si="263">+AN62/C62*1000</f>
        <v>#DIV/0!</v>
      </c>
      <c r="BZ62" s="4" t="e">
        <f t="shared" si="263"/>
        <v>#DIV/0!</v>
      </c>
      <c r="CA62" s="4" t="e">
        <f t="shared" si="263"/>
        <v>#DIV/0!</v>
      </c>
      <c r="CB62" s="4" t="e">
        <f t="shared" si="263"/>
        <v>#DIV/0!</v>
      </c>
      <c r="CC62" s="4" t="e">
        <f t="shared" si="263"/>
        <v>#DIV/0!</v>
      </c>
      <c r="CD62" s="4" t="e">
        <f t="shared" si="263"/>
        <v>#DIV/0!</v>
      </c>
      <c r="CE62" s="4" t="e">
        <f t="shared" si="263"/>
        <v>#DIV/0!</v>
      </c>
      <c r="CF62" s="4" t="e">
        <f t="shared" si="263"/>
        <v>#DIV/0!</v>
      </c>
      <c r="CG62" s="4" t="e">
        <f t="shared" si="263"/>
        <v>#DIV/0!</v>
      </c>
      <c r="CH62" s="4" t="e">
        <f t="shared" si="263"/>
        <v>#DIV/0!</v>
      </c>
      <c r="CI62" s="4" t="e">
        <f t="shared" si="263"/>
        <v>#DIV/0!</v>
      </c>
      <c r="CJ62" s="4" t="e">
        <f t="shared" si="263"/>
        <v>#DIV/0!</v>
      </c>
      <c r="CK62" s="4" t="e">
        <f t="shared" si="263"/>
        <v>#DIV/0!</v>
      </c>
      <c r="CL62" s="4" t="e">
        <f t="shared" si="241"/>
        <v>#DIV/0!</v>
      </c>
      <c r="CM62" s="4" t="e">
        <f t="shared" si="242"/>
        <v>#DIV/0!</v>
      </c>
      <c r="CN62" s="4" t="e">
        <f t="shared" si="243"/>
        <v>#DIV/0!</v>
      </c>
      <c r="CO62" s="4" t="e">
        <f t="shared" si="244"/>
        <v>#DIV/0!</v>
      </c>
      <c r="CP62" s="4" t="e">
        <f t="shared" si="245"/>
        <v>#DIV/0!</v>
      </c>
      <c r="CQ62" s="4" t="e">
        <f t="shared" si="246"/>
        <v>#DIV/0!</v>
      </c>
      <c r="CR62" s="4" t="e">
        <f t="shared" si="247"/>
        <v>#DIV/0!</v>
      </c>
      <c r="CS62" s="4" t="e">
        <f t="shared" si="248"/>
        <v>#DIV/0!</v>
      </c>
      <c r="CT62" s="4" t="e">
        <f t="shared" si="249"/>
        <v>#DIV/0!</v>
      </c>
      <c r="CU62" s="4" t="e">
        <f t="shared" si="250"/>
        <v>#DIV/0!</v>
      </c>
      <c r="CV62" s="4" t="e">
        <f t="shared" si="251"/>
        <v>#DIV/0!</v>
      </c>
      <c r="CW62" s="4" t="e">
        <f t="shared" si="252"/>
        <v>#DIV/0!</v>
      </c>
      <c r="CX62" s="4" t="e">
        <f t="shared" si="253"/>
        <v>#DIV/0!</v>
      </c>
      <c r="CY62" s="4" t="e">
        <f t="shared" ref="CY62:DD63" si="264">+BN62/AC62*1000</f>
        <v>#DIV/0!</v>
      </c>
      <c r="CZ62" s="4" t="e">
        <f t="shared" si="264"/>
        <v>#DIV/0!</v>
      </c>
      <c r="DA62" s="4" t="e">
        <f t="shared" si="264"/>
        <v>#DIV/0!</v>
      </c>
      <c r="DB62" s="4" t="e">
        <f t="shared" si="264"/>
        <v>#DIV/0!</v>
      </c>
      <c r="DC62" s="4" t="e">
        <f t="shared" si="264"/>
        <v>#DIV/0!</v>
      </c>
      <c r="DD62" s="4" t="e">
        <f t="shared" si="264"/>
        <v>#DIV/0!</v>
      </c>
      <c r="DE62" s="4" t="e">
        <f t="shared" si="260"/>
        <v>#DIV/0!</v>
      </c>
      <c r="DF62" s="4" t="e">
        <f t="shared" si="261"/>
        <v>#DIV/0!</v>
      </c>
      <c r="DG62" s="4" t="e">
        <f t="shared" si="262"/>
        <v>#DIV/0!</v>
      </c>
      <c r="DI62" s="4"/>
      <c r="DJ62" s="20"/>
    </row>
    <row r="63" spans="1:114" x14ac:dyDescent="0.25">
      <c r="A63" t="s">
        <v>14</v>
      </c>
      <c r="B63" t="s">
        <v>32</v>
      </c>
      <c r="C63" s="41">
        <f>+Exogenous1!C63+Exogenous!C63+'Model Results'!C63+Exogenous2!C63</f>
        <v>0</v>
      </c>
      <c r="D63" s="41">
        <f>+Exogenous1!D63+Exogenous!D63+'Model Results'!D63+Exogenous2!D63</f>
        <v>0</v>
      </c>
      <c r="E63" s="41">
        <f>+Exogenous1!E63+Exogenous!E63+'Model Results'!E63+Exogenous2!E63</f>
        <v>0</v>
      </c>
      <c r="F63" s="41">
        <f>+Exogenous1!F63+Exogenous!F63+'Model Results'!F63+Exogenous2!F63</f>
        <v>0</v>
      </c>
      <c r="G63" s="41">
        <f>+Exogenous1!G63+Exogenous!G63+'Model Results'!G63+Exogenous2!G63</f>
        <v>0</v>
      </c>
      <c r="H63" s="41">
        <f>+Exogenous1!H63+Exogenous!H63+'Model Results'!H63+Exogenous2!H63</f>
        <v>0</v>
      </c>
      <c r="I63" s="41">
        <f>+Exogenous1!I63+Exogenous!I63+'Model Results'!I63+Exogenous2!I63</f>
        <v>0</v>
      </c>
      <c r="J63" s="41">
        <f>+Exogenous1!J63+Exogenous!J63+'Model Results'!J63+Exogenous2!J63</f>
        <v>0</v>
      </c>
      <c r="K63" s="41">
        <f>+Exogenous1!K63+Exogenous!K63+'Model Results'!K63+Exogenous2!K63</f>
        <v>0</v>
      </c>
      <c r="L63" s="41">
        <f>+Exogenous1!L63+Exogenous!L63+'Model Results'!L63+Exogenous2!L63</f>
        <v>0</v>
      </c>
      <c r="M63" s="41">
        <f>+Exogenous1!M63+Exogenous!M63+'Model Results'!M63+Exogenous2!M63</f>
        <v>0</v>
      </c>
      <c r="N63" s="41">
        <f>+Exogenous1!N63+Exogenous!N63+'Model Results'!N63+Exogenous2!N63</f>
        <v>0</v>
      </c>
      <c r="O63" s="41">
        <f t="shared" si="138"/>
        <v>0</v>
      </c>
      <c r="P63" s="41">
        <f>+Exogenous1!P63+Exogenous!P63+'Model Results'!P63+Exogenous2!P63</f>
        <v>0</v>
      </c>
      <c r="Q63" s="41">
        <f>+Exogenous1!Q63+Exogenous!Q63+'Model Results'!Q63+Exogenous2!Q63</f>
        <v>0</v>
      </c>
      <c r="R63" s="41">
        <f>+Exogenous1!R63+Exogenous!R63+'Model Results'!R63+Exogenous2!R63</f>
        <v>0</v>
      </c>
      <c r="S63" s="41">
        <f>+Exogenous1!S63+Exogenous!S63+'Model Results'!S63+Exogenous2!S63</f>
        <v>0</v>
      </c>
      <c r="T63" s="41">
        <f>+Exogenous1!T63+Exogenous!T63+'Model Results'!T63+Exogenous2!T63</f>
        <v>0</v>
      </c>
      <c r="U63" s="41">
        <f>+Exogenous1!U63+Exogenous!U63+'Model Results'!U63+Exogenous2!U63</f>
        <v>0</v>
      </c>
      <c r="V63" s="41">
        <f>+Exogenous1!V63+Exogenous!V63+'Model Results'!V63+Exogenous2!V63</f>
        <v>0</v>
      </c>
      <c r="W63" s="41">
        <f>+Exogenous1!W63+Exogenous!W63+'Model Results'!W63+Exogenous2!W63</f>
        <v>0</v>
      </c>
      <c r="X63" s="41">
        <f>+Exogenous1!X63+Exogenous!X63+'Model Results'!X63+Exogenous2!X63</f>
        <v>0</v>
      </c>
      <c r="Y63" s="41">
        <f>+Exogenous1!Y63+Exogenous!Y63+'Model Results'!Y63+Exogenous2!Y63</f>
        <v>0</v>
      </c>
      <c r="Z63" s="41">
        <f>+Exogenous1!Z63+Exogenous!Z63+'Model Results'!Z63+Exogenous2!Z63</f>
        <v>0</v>
      </c>
      <c r="AA63" s="41">
        <f>+Exogenous1!AA63+Exogenous!AA63+'Model Results'!AA63+Exogenous2!AA63</f>
        <v>0</v>
      </c>
      <c r="AB63" s="41">
        <f t="shared" si="139"/>
        <v>0</v>
      </c>
      <c r="AC63" s="41">
        <f>+Exogenous1!AC63+Exogenous!AC63+'Model Results'!AC63+Exogenous2!AC63</f>
        <v>0</v>
      </c>
      <c r="AD63" s="41">
        <f>+Exogenous1!AD63+Exogenous!AD63+'Model Results'!AD63+Exogenous2!AD63</f>
        <v>0</v>
      </c>
      <c r="AE63" s="41">
        <f>+Exogenous1!AE63+Exogenous!AE63+'Model Results'!AE63+Exogenous2!AE63</f>
        <v>0</v>
      </c>
      <c r="AF63" s="41">
        <f>+Exogenous1!AF63+Exogenous!AF63+'Model Results'!AF63+Exogenous2!AF63</f>
        <v>0</v>
      </c>
      <c r="AG63" s="41">
        <f>+Exogenous1!AG63+Exogenous!AG63+'Model Results'!AG63+Exogenous2!AG63</f>
        <v>0</v>
      </c>
      <c r="AH63" s="41">
        <f>+Exogenous1!AH63+Exogenous!AH63+'Model Results'!AH63+Exogenous2!AH63</f>
        <v>0</v>
      </c>
      <c r="AI63" s="41">
        <f>+Exogenous1!AI63+Exogenous!AI63+'Model Results'!AI63+Exogenous2!AI63</f>
        <v>0</v>
      </c>
      <c r="AJ63" s="41">
        <f>+Exogenous1!AJ63+Exogenous!AJ63+'Model Results'!AJ63+Exogenous2!AJ63</f>
        <v>0</v>
      </c>
      <c r="AK63" s="41">
        <f>+Exogenous1!AK63+Exogenous!AK63+'Model Results'!AK63+Exogenous2!AK63</f>
        <v>0</v>
      </c>
      <c r="AL63" s="4"/>
      <c r="AM63" t="s">
        <v>32</v>
      </c>
      <c r="AN63" s="41">
        <f>+Exogenous1!AN63+Exogenous!AN63+'Model Results'!AN63+Exogenous2!AN63</f>
        <v>0</v>
      </c>
      <c r="AO63" s="41">
        <f>+Exogenous1!AO63+Exogenous!AO63+'Model Results'!AO63+Exogenous2!AO63</f>
        <v>0</v>
      </c>
      <c r="AP63" s="41">
        <f>+Exogenous1!AP63+Exogenous!AP63+'Model Results'!AP63+Exogenous2!AP63</f>
        <v>0</v>
      </c>
      <c r="AQ63" s="41">
        <f>+Exogenous1!AQ63+Exogenous!AQ63+'Model Results'!AQ63+Exogenous2!AQ63</f>
        <v>0</v>
      </c>
      <c r="AR63" s="41">
        <f>+Exogenous1!AR63+Exogenous!AR63+'Model Results'!AR63+Exogenous2!AR63</f>
        <v>0</v>
      </c>
      <c r="AS63" s="41">
        <f>+Exogenous1!AS63+Exogenous!AS63+'Model Results'!AS63+Exogenous2!AS63</f>
        <v>0</v>
      </c>
      <c r="AT63" s="41">
        <f>+Exogenous1!AT63+Exogenous!AT63+'Model Results'!AT63+Exogenous2!AT63</f>
        <v>0</v>
      </c>
      <c r="AU63" s="41">
        <f>+Exogenous1!AU63+Exogenous!AU63+'Model Results'!AU63+Exogenous2!AU63</f>
        <v>0</v>
      </c>
      <c r="AV63" s="41">
        <f>+Exogenous1!AV63+Exogenous!AV63+'Model Results'!AV63+Exogenous2!AV63</f>
        <v>0</v>
      </c>
      <c r="AW63" s="41">
        <f>+Exogenous1!AW63+Exogenous!AW63+'Model Results'!AW63+Exogenous2!AW63</f>
        <v>0</v>
      </c>
      <c r="AX63" s="41">
        <f>+Exogenous1!AX63+Exogenous!AX63+'Model Results'!AX63+Exogenous2!AX63</f>
        <v>0</v>
      </c>
      <c r="AY63" s="41">
        <f>+Exogenous1!AY63+Exogenous!AY63+'Model Results'!AY63+Exogenous2!AY63</f>
        <v>0</v>
      </c>
      <c r="AZ63" s="41">
        <f t="shared" si="140"/>
        <v>0</v>
      </c>
      <c r="BA63" s="41">
        <f>+Exogenous1!BA63+Exogenous!BA63+'Model Results'!BA63+Exogenous2!BA63</f>
        <v>0</v>
      </c>
      <c r="BB63" s="41">
        <f>+Exogenous1!BB63+Exogenous!BB63+'Model Results'!BB63+Exogenous2!BB63</f>
        <v>0</v>
      </c>
      <c r="BC63" s="41">
        <f>+Exogenous1!BC63+Exogenous!BC63+'Model Results'!BC63+Exogenous2!BC63</f>
        <v>0</v>
      </c>
      <c r="BD63" s="41">
        <f>+Exogenous1!BD63+Exogenous!BD63+'Model Results'!BD63+Exogenous2!BD63</f>
        <v>0</v>
      </c>
      <c r="BE63" s="41">
        <f>+Exogenous1!BE63+Exogenous!BE63+'Model Results'!BE63+Exogenous2!BE63</f>
        <v>0</v>
      </c>
      <c r="BF63" s="41">
        <f>+Exogenous1!BF63+Exogenous!BF63+'Model Results'!BF63+Exogenous2!BF63</f>
        <v>0</v>
      </c>
      <c r="BG63" s="41">
        <f>+Exogenous1!BG63+Exogenous!BG63+'Model Results'!BG63+Exogenous2!BG63</f>
        <v>0</v>
      </c>
      <c r="BH63" s="41">
        <f>+Exogenous1!BH63+Exogenous!BH63+'Model Results'!BH63+Exogenous2!BH63</f>
        <v>0</v>
      </c>
      <c r="BI63" s="41">
        <f>+Exogenous1!BI63+Exogenous!BI63+'Model Results'!BI63+Exogenous2!BI63</f>
        <v>0</v>
      </c>
      <c r="BJ63" s="41">
        <f>+Exogenous1!BJ63+Exogenous!BJ63+'Model Results'!BJ63+Exogenous2!BJ63</f>
        <v>0</v>
      </c>
      <c r="BK63" s="41">
        <f>+Exogenous1!BK63+Exogenous!BK63+'Model Results'!BK63+Exogenous2!BK63</f>
        <v>0</v>
      </c>
      <c r="BL63" s="41">
        <f>+Exogenous1!BL63+Exogenous!BL63+'Model Results'!BL63+Exogenous2!BL63</f>
        <v>0</v>
      </c>
      <c r="BM63" s="41">
        <f t="shared" si="141"/>
        <v>0</v>
      </c>
      <c r="BN63" s="41">
        <f>+Exogenous1!BN63+Exogenous!BN63+'Model Results'!BN63+Exogenous2!BN63</f>
        <v>0</v>
      </c>
      <c r="BO63" s="41">
        <f>+Exogenous1!BO63+Exogenous!BO63+'Model Results'!BO63+Exogenous2!BO63</f>
        <v>0</v>
      </c>
      <c r="BP63" s="41">
        <f>+Exogenous1!BP63+Exogenous!BP63+'Model Results'!BP63+Exogenous2!BP63</f>
        <v>0</v>
      </c>
      <c r="BQ63" s="41">
        <f>+Exogenous1!BQ63+Exogenous!BQ63+'Model Results'!BQ63+Exogenous2!BQ63</f>
        <v>0</v>
      </c>
      <c r="BR63" s="41">
        <f>+Exogenous1!BR63+Exogenous!BR63+'Model Results'!BR63+Exogenous2!BR63</f>
        <v>0</v>
      </c>
      <c r="BS63" s="41">
        <f>+Exogenous1!BS63+Exogenous!BS63+'Model Results'!BS63+Exogenous2!BS63</f>
        <v>0</v>
      </c>
      <c r="BT63" s="41">
        <f>+Exogenous1!BT63+Exogenous!BT63+'Model Results'!BT63+Exogenous2!BT63</f>
        <v>0</v>
      </c>
      <c r="BU63" s="41">
        <f>+Exogenous1!BU63+Exogenous!BU63+'Model Results'!BU63+Exogenous2!BU63</f>
        <v>0</v>
      </c>
      <c r="BV63" s="41">
        <f>+Exogenous1!BV63+Exogenous!BV63+'Model Results'!BV63+Exogenous2!BV63</f>
        <v>0</v>
      </c>
      <c r="BX63" t="str">
        <f t="shared" si="227"/>
        <v>GTS5</v>
      </c>
      <c r="BY63" s="4" t="e">
        <f t="shared" si="263"/>
        <v>#DIV/0!</v>
      </c>
      <c r="BZ63" s="4" t="e">
        <f t="shared" si="263"/>
        <v>#DIV/0!</v>
      </c>
      <c r="CA63" s="4" t="e">
        <f t="shared" si="263"/>
        <v>#DIV/0!</v>
      </c>
      <c r="CB63" s="4" t="e">
        <f t="shared" si="263"/>
        <v>#DIV/0!</v>
      </c>
      <c r="CC63" s="4" t="e">
        <f t="shared" si="263"/>
        <v>#DIV/0!</v>
      </c>
      <c r="CD63" s="4" t="e">
        <f t="shared" si="263"/>
        <v>#DIV/0!</v>
      </c>
      <c r="CE63" s="4" t="e">
        <f t="shared" si="263"/>
        <v>#DIV/0!</v>
      </c>
      <c r="CF63" s="4" t="e">
        <f t="shared" si="263"/>
        <v>#DIV/0!</v>
      </c>
      <c r="CG63" s="4" t="e">
        <f t="shared" si="263"/>
        <v>#DIV/0!</v>
      </c>
      <c r="CH63" s="4" t="e">
        <f t="shared" si="263"/>
        <v>#DIV/0!</v>
      </c>
      <c r="CI63" s="4" t="e">
        <f t="shared" si="263"/>
        <v>#DIV/0!</v>
      </c>
      <c r="CJ63" s="4" t="e">
        <f t="shared" si="263"/>
        <v>#DIV/0!</v>
      </c>
      <c r="CK63" s="4" t="e">
        <f t="shared" si="263"/>
        <v>#DIV/0!</v>
      </c>
      <c r="CL63" s="4" t="e">
        <f t="shared" si="241"/>
        <v>#DIV/0!</v>
      </c>
      <c r="CM63" s="4" t="e">
        <f t="shared" si="242"/>
        <v>#DIV/0!</v>
      </c>
      <c r="CN63" s="4" t="e">
        <f t="shared" si="243"/>
        <v>#DIV/0!</v>
      </c>
      <c r="CO63" s="4" t="e">
        <f t="shared" si="244"/>
        <v>#DIV/0!</v>
      </c>
      <c r="CP63" s="4" t="e">
        <f t="shared" si="245"/>
        <v>#DIV/0!</v>
      </c>
      <c r="CQ63" s="4" t="e">
        <f t="shared" si="246"/>
        <v>#DIV/0!</v>
      </c>
      <c r="CR63" s="4" t="e">
        <f t="shared" si="247"/>
        <v>#DIV/0!</v>
      </c>
      <c r="CS63" s="4" t="e">
        <f t="shared" si="248"/>
        <v>#DIV/0!</v>
      </c>
      <c r="CT63" s="4" t="e">
        <f t="shared" si="249"/>
        <v>#DIV/0!</v>
      </c>
      <c r="CU63" s="4" t="e">
        <f t="shared" si="250"/>
        <v>#DIV/0!</v>
      </c>
      <c r="CV63" s="4" t="e">
        <f t="shared" si="251"/>
        <v>#DIV/0!</v>
      </c>
      <c r="CW63" s="4" t="e">
        <f t="shared" si="252"/>
        <v>#DIV/0!</v>
      </c>
      <c r="CX63" s="4" t="e">
        <f t="shared" si="253"/>
        <v>#DIV/0!</v>
      </c>
      <c r="CY63" s="4" t="e">
        <f t="shared" si="264"/>
        <v>#DIV/0!</v>
      </c>
      <c r="CZ63" s="4" t="e">
        <f t="shared" si="264"/>
        <v>#DIV/0!</v>
      </c>
      <c r="DA63" s="4" t="e">
        <f t="shared" si="264"/>
        <v>#DIV/0!</v>
      </c>
      <c r="DB63" s="4" t="e">
        <f t="shared" si="264"/>
        <v>#DIV/0!</v>
      </c>
      <c r="DC63" s="4" t="e">
        <f t="shared" si="264"/>
        <v>#DIV/0!</v>
      </c>
      <c r="DD63" s="4" t="e">
        <f t="shared" si="264"/>
        <v>#DIV/0!</v>
      </c>
      <c r="DE63" s="4" t="e">
        <f t="shared" si="260"/>
        <v>#DIV/0!</v>
      </c>
      <c r="DF63" s="4" t="e">
        <f t="shared" si="261"/>
        <v>#DIV/0!</v>
      </c>
      <c r="DG63" s="4" t="e">
        <f t="shared" si="262"/>
        <v>#DIV/0!</v>
      </c>
      <c r="DI63" s="4"/>
      <c r="DJ63" s="20"/>
    </row>
    <row r="64" spans="1:114" x14ac:dyDescent="0.25">
      <c r="A64" t="s">
        <v>15</v>
      </c>
      <c r="B64" t="s">
        <v>454</v>
      </c>
      <c r="C64" s="41">
        <f>+Exogenous1!C64+Exogenous!C64+'Model Results'!C64+Exogenous2!C64</f>
        <v>19</v>
      </c>
      <c r="D64" s="41">
        <f>+Exogenous1!D64+Exogenous!D64+'Model Results'!D64+Exogenous2!D64</f>
        <v>19</v>
      </c>
      <c r="E64" s="41">
        <f>+Exogenous1!E64+Exogenous!E64+'Model Results'!E64+Exogenous2!E64</f>
        <v>20</v>
      </c>
      <c r="F64" s="41">
        <f>+Exogenous1!F64+Exogenous!F64+'Model Results'!F64+Exogenous2!F64</f>
        <v>21</v>
      </c>
      <c r="G64" s="41">
        <f>+Exogenous1!G64+Exogenous!G64+'Model Results'!G64+Exogenous2!G64</f>
        <v>21</v>
      </c>
      <c r="H64" s="41">
        <f>+Exogenous1!H64+Exogenous!H64+'Model Results'!H64+Exogenous2!H64</f>
        <v>21</v>
      </c>
      <c r="I64" s="41">
        <f>+Exogenous1!I64+Exogenous!I64+'Model Results'!I64+Exogenous2!I64</f>
        <v>21</v>
      </c>
      <c r="J64" s="41">
        <f>+Exogenous1!J64+Exogenous!J64+'Model Results'!J64+Exogenous2!J64</f>
        <v>21</v>
      </c>
      <c r="K64" s="41">
        <f>+Exogenous1!K64+Exogenous!K64+'Model Results'!K64+Exogenous2!K64</f>
        <v>21</v>
      </c>
      <c r="L64" s="41">
        <f>+Exogenous1!L64+Exogenous!L64+'Model Results'!L64+Exogenous2!L64</f>
        <v>21</v>
      </c>
      <c r="M64" s="41">
        <f>+Exogenous1!M64+Exogenous!M64+'Model Results'!M64+Exogenous2!M64</f>
        <v>21</v>
      </c>
      <c r="N64" s="41">
        <f>+Exogenous1!N64+Exogenous!N64+'Model Results'!N64+Exogenous2!N64</f>
        <v>21</v>
      </c>
      <c r="O64" s="41">
        <f t="shared" si="138"/>
        <v>20.583333333333332</v>
      </c>
      <c r="P64" s="41">
        <f>+Exogenous1!P64+Exogenous!P64+'Model Results'!P64+Exogenous2!P64</f>
        <v>21</v>
      </c>
      <c r="Q64" s="41">
        <f>+Exogenous1!Q64+Exogenous!Q64+'Model Results'!Q64+Exogenous2!Q64</f>
        <v>21</v>
      </c>
      <c r="R64" s="41">
        <f>+Exogenous1!R64+Exogenous!R64+'Model Results'!R64+Exogenous2!R64</f>
        <v>21</v>
      </c>
      <c r="S64" s="41">
        <f>+Exogenous1!S64+Exogenous!S64+'Model Results'!S64+Exogenous2!S64</f>
        <v>21</v>
      </c>
      <c r="T64" s="41">
        <f>+Exogenous1!T64+Exogenous!T64+'Model Results'!T64+Exogenous2!T64</f>
        <v>21</v>
      </c>
      <c r="U64" s="41">
        <f>+Exogenous1!U64+Exogenous!U64+'Model Results'!U64+Exogenous2!U64</f>
        <v>21</v>
      </c>
      <c r="V64" s="41">
        <f>+Exogenous1!V64+Exogenous!V64+'Model Results'!V64+Exogenous2!V64</f>
        <v>21</v>
      </c>
      <c r="W64" s="41">
        <f>+Exogenous1!W64+Exogenous!W64+'Model Results'!W64+Exogenous2!W64</f>
        <v>21</v>
      </c>
      <c r="X64" s="41">
        <f>+Exogenous1!X64+Exogenous!X64+'Model Results'!X64+Exogenous2!X64</f>
        <v>21</v>
      </c>
      <c r="Y64" s="41">
        <f>+Exogenous1!Y64+Exogenous!Y64+'Model Results'!Y64+Exogenous2!Y64</f>
        <v>21</v>
      </c>
      <c r="Z64" s="41">
        <f>+Exogenous1!Z64+Exogenous!Z64+'Model Results'!Z64+Exogenous2!Z64</f>
        <v>21</v>
      </c>
      <c r="AA64" s="41">
        <f>+Exogenous1!AA64+Exogenous!AA64+'Model Results'!AA64+Exogenous2!AA64</f>
        <v>20</v>
      </c>
      <c r="AB64" s="41">
        <f t="shared" si="139"/>
        <v>20.916666666666668</v>
      </c>
      <c r="AC64" s="41">
        <f>+Exogenous1!AC64+Exogenous!AC64+'Model Results'!AC64+Exogenous2!AC64</f>
        <v>20.916666666666668</v>
      </c>
      <c r="AD64" s="41">
        <f>+Exogenous1!AD64+Exogenous!AD64+'Model Results'!AD64+Exogenous2!AD64</f>
        <v>20.916666666666668</v>
      </c>
      <c r="AE64" s="41">
        <f>+Exogenous1!AE64+Exogenous!AE64+'Model Results'!AE64+Exogenous2!AE64</f>
        <v>20.916666666666668</v>
      </c>
      <c r="AF64" s="41">
        <f>+Exogenous1!AF64+Exogenous!AF64+'Model Results'!AF64+Exogenous2!AF64</f>
        <v>20.916666666666668</v>
      </c>
      <c r="AG64" s="41">
        <f>+Exogenous1!AG64+Exogenous!AG64+'Model Results'!AG64+Exogenous2!AG64</f>
        <v>20.916666666666668</v>
      </c>
      <c r="AH64" s="41">
        <f>+Exogenous1!AH64+Exogenous!AH64+'Model Results'!AH64+Exogenous2!AH64</f>
        <v>20.916666666666668</v>
      </c>
      <c r="AI64" s="41">
        <f>+Exogenous1!AI64+Exogenous!AI64+'Model Results'!AI64+Exogenous2!AI64</f>
        <v>20.916666666666668</v>
      </c>
      <c r="AJ64" s="41">
        <f>+Exogenous1!AJ64+Exogenous!AJ64+'Model Results'!AJ64+Exogenous2!AJ64</f>
        <v>20.916666666666668</v>
      </c>
      <c r="AK64" s="41">
        <f>+Exogenous1!AK64+Exogenous!AK64+'Model Results'!AK64+Exogenous2!AK64</f>
        <v>20.916666666666668</v>
      </c>
      <c r="AL64" s="226"/>
      <c r="AM64" t="s">
        <v>454</v>
      </c>
      <c r="AN64" s="41">
        <f>+Exogenous1!AN64+Exogenous!AN64+'Model Results'!AN64+Exogenous2!AN64</f>
        <v>61623.948117736669</v>
      </c>
      <c r="AO64" s="41">
        <f>+Exogenous1!AO64+Exogenous!AO64+'Model Results'!AO64+Exogenous2!AO64</f>
        <v>55685.508552901658</v>
      </c>
      <c r="AP64" s="41">
        <f>+Exogenous1!AP64+Exogenous!AP64+'Model Results'!AP64+Exogenous2!AP64</f>
        <v>64897.241118333324</v>
      </c>
      <c r="AQ64" s="41">
        <f>+Exogenous1!AQ64+Exogenous!AQ64+'Model Results'!AQ64+Exogenous2!AQ64</f>
        <v>72342.532225833333</v>
      </c>
      <c r="AR64" s="41">
        <f>+Exogenous1!AR64+Exogenous!AR64+'Model Results'!AR64+Exogenous2!AR64</f>
        <v>80458.360465833335</v>
      </c>
      <c r="AS64" s="41">
        <f>+Exogenous1!AS64+Exogenous!AS64+'Model Results'!AS64+Exogenous2!AS64</f>
        <v>84296.744423333352</v>
      </c>
      <c r="AT64" s="41">
        <f>+Exogenous1!AT64+Exogenous!AT64+'Model Results'!AT64+Exogenous2!AT64</f>
        <v>89925.515145833342</v>
      </c>
      <c r="AU64" s="41">
        <f>+Exogenous1!AU64+Exogenous!AU64+'Model Results'!AU64+Exogenous2!AU64</f>
        <v>84537.329668333332</v>
      </c>
      <c r="AV64" s="41">
        <f>+Exogenous1!AV64+Exogenous!AV64+'Model Results'!AV64+Exogenous2!AV64</f>
        <v>74442.839724971825</v>
      </c>
      <c r="AW64" s="41">
        <f>+Exogenous1!AW64+Exogenous!AW64+'Model Results'!AW64+Exogenous2!AW64</f>
        <v>76363.169246787569</v>
      </c>
      <c r="AX64" s="41">
        <f>+Exogenous1!AX64+Exogenous!AX64+'Model Results'!AX64+Exogenous2!AX64</f>
        <v>53909.336334458334</v>
      </c>
      <c r="AY64" s="41">
        <f>+Exogenous1!AY64+Exogenous!AY64+'Model Results'!AY64+Exogenous2!AY64</f>
        <v>56256.147731395831</v>
      </c>
      <c r="AZ64" s="41">
        <f t="shared" si="140"/>
        <v>854738.67275575176</v>
      </c>
      <c r="BA64" s="41">
        <f>+Exogenous1!BA64+Exogenous!BA64+'Model Results'!BA64+Exogenous2!BA64</f>
        <v>61965.61478440334</v>
      </c>
      <c r="BB64" s="41">
        <f>+Exogenous1!BB64+Exogenous!BB64+'Model Results'!BB64+Exogenous2!BB64</f>
        <v>56027.175219568322</v>
      </c>
      <c r="BC64" s="41">
        <f>+Exogenous1!BC64+Exogenous!BC64+'Model Results'!BC64+Exogenous2!BC64</f>
        <v>65197.241118333324</v>
      </c>
      <c r="BD64" s="41">
        <f>+Exogenous1!BD64+Exogenous!BD64+'Model Results'!BD64+Exogenous2!BD64</f>
        <v>72342.532225833333</v>
      </c>
      <c r="BE64" s="41">
        <f>+Exogenous1!BE64+Exogenous!BE64+'Model Results'!BE64+Exogenous2!BE64</f>
        <v>80458.360465833321</v>
      </c>
      <c r="BF64" s="41">
        <f>+Exogenous1!BF64+Exogenous!BF64+'Model Results'!BF64+Exogenous2!BF64</f>
        <v>84296.744423333337</v>
      </c>
      <c r="BG64" s="41">
        <f>+Exogenous1!BG64+Exogenous!BG64+'Model Results'!BG64+Exogenous2!BG64</f>
        <v>89925.515145833328</v>
      </c>
      <c r="BH64" s="41">
        <f>+Exogenous1!BH64+Exogenous!BH64+'Model Results'!BH64+Exogenous2!BH64</f>
        <v>84537.329668333332</v>
      </c>
      <c r="BI64" s="41">
        <f>+Exogenous1!BI64+Exogenous!BI64+'Model Results'!BI64+Exogenous2!BI64</f>
        <v>74442.839724971825</v>
      </c>
      <c r="BJ64" s="41">
        <f>+Exogenous1!BJ64+Exogenous!BJ64+'Model Results'!BJ64+Exogenous2!BJ64</f>
        <v>76363.169246787569</v>
      </c>
      <c r="BK64" s="41">
        <f>+Exogenous1!BK64+Exogenous!BK64+'Model Results'!BK64+Exogenous2!BK64</f>
        <v>53909.336334458327</v>
      </c>
      <c r="BL64" s="41">
        <f>+Exogenous1!BL64+Exogenous!BL64+'Model Results'!BL64+Exogenous2!BL64</f>
        <v>56256.147731395831</v>
      </c>
      <c r="BM64" s="41">
        <f t="shared" si="141"/>
        <v>855722.00608908501</v>
      </c>
      <c r="BN64" s="41">
        <f>+Exogenous1!BN64+Exogenous!BN64+'Model Results'!BN64+Exogenous2!BN64</f>
        <v>855722.00608908513</v>
      </c>
      <c r="BO64" s="41">
        <f>+Exogenous1!BO64+Exogenous!BO64+'Model Results'!BO64+Exogenous2!BO64</f>
        <v>855722.00608908513</v>
      </c>
      <c r="BP64" s="41">
        <f>+Exogenous1!BP64+Exogenous!BP64+'Model Results'!BP64+Exogenous2!BP64</f>
        <v>855722.00608908513</v>
      </c>
      <c r="BQ64" s="41">
        <f>+Exogenous1!BQ64+Exogenous!BQ64+'Model Results'!BQ64+Exogenous2!BQ64</f>
        <v>855722.00608908513</v>
      </c>
      <c r="BR64" s="41">
        <f>+Exogenous1!BR64+Exogenous!BR64+'Model Results'!BR64+Exogenous2!BR64</f>
        <v>855722.00608908513</v>
      </c>
      <c r="BS64" s="41">
        <f>+Exogenous1!BS64+Exogenous!BS64+'Model Results'!BS64+Exogenous2!BS64</f>
        <v>855722.00608908513</v>
      </c>
      <c r="BT64" s="41">
        <f>+Exogenous1!BT64+Exogenous!BT64+'Model Results'!BT64+Exogenous2!BT64</f>
        <v>855722.00608908513</v>
      </c>
      <c r="BU64" s="41">
        <f>+Exogenous1!BU64+Exogenous!BU64+'Model Results'!BU64+Exogenous2!BU64</f>
        <v>855722.00608908513</v>
      </c>
      <c r="BV64" s="41">
        <f>+Exogenous1!BV64+Exogenous!BV64+'Model Results'!BV64+Exogenous2!BV64</f>
        <v>855722.00608908513</v>
      </c>
      <c r="BX64" t="s">
        <v>454</v>
      </c>
      <c r="BY64" s="226">
        <f t="shared" ref="BY64" si="265">+AN64/C64*1000</f>
        <v>3243365.6904071933</v>
      </c>
      <c r="BZ64" s="226">
        <f t="shared" ref="BZ64" si="266">+AO64/D64*1000</f>
        <v>2930816.239626403</v>
      </c>
      <c r="CA64" s="226">
        <f t="shared" ref="CA64" si="267">+AP64/E64*1000</f>
        <v>3244862.0559166661</v>
      </c>
      <c r="CB64" s="226">
        <f t="shared" ref="CB64" si="268">+AQ64/F64*1000</f>
        <v>3444882.4869444445</v>
      </c>
      <c r="CC64" s="226">
        <f t="shared" ref="CC64" si="269">+AR64/G64*1000</f>
        <v>3831350.4983730158</v>
      </c>
      <c r="CD64" s="226">
        <f t="shared" ref="CD64" si="270">+AS64/H64*1000</f>
        <v>4014130.6868253979</v>
      </c>
      <c r="CE64" s="226">
        <f t="shared" ref="CE64" si="271">+AT64/I64*1000</f>
        <v>4282167.3878968256</v>
      </c>
      <c r="CF64" s="226">
        <f t="shared" ref="CF64" si="272">+AU64/J64*1000</f>
        <v>4025587.1270634918</v>
      </c>
      <c r="CG64" s="226">
        <f t="shared" ref="CG64" si="273">+AV64/K64*1000</f>
        <v>3544897.1297605629</v>
      </c>
      <c r="CH64" s="226">
        <f t="shared" ref="CH64" si="274">+AW64/L64*1000</f>
        <v>3636341.3927041702</v>
      </c>
      <c r="CI64" s="226">
        <f t="shared" ref="CI64" si="275">+AX64/M64*1000</f>
        <v>2567111.2540218257</v>
      </c>
      <c r="CJ64" s="226">
        <f t="shared" ref="CJ64" si="276">+AY64/N64*1000</f>
        <v>2678864.1776855155</v>
      </c>
      <c r="CK64" s="226">
        <f t="shared" ref="CK64" si="277">+AZ64/O64*1000</f>
        <v>41525765.478012234</v>
      </c>
      <c r="CL64" s="226">
        <f t="shared" si="241"/>
        <v>2950743.5611620639</v>
      </c>
      <c r="CM64" s="226">
        <f t="shared" si="242"/>
        <v>2667960.7247413485</v>
      </c>
      <c r="CN64" s="226">
        <f t="shared" si="243"/>
        <v>3104630.529444444</v>
      </c>
      <c r="CO64" s="226">
        <f t="shared" si="244"/>
        <v>3444882.4869444445</v>
      </c>
      <c r="CP64" s="226">
        <f t="shared" si="245"/>
        <v>3831350.4983730153</v>
      </c>
      <c r="CQ64" s="226">
        <f t="shared" si="246"/>
        <v>4014130.686825397</v>
      </c>
      <c r="CR64" s="226">
        <f t="shared" si="247"/>
        <v>4282167.3878968246</v>
      </c>
      <c r="CS64" s="226">
        <f t="shared" si="248"/>
        <v>4025587.1270634918</v>
      </c>
      <c r="CT64" s="226">
        <f t="shared" si="249"/>
        <v>3544897.1297605629</v>
      </c>
      <c r="CU64" s="226">
        <f t="shared" si="250"/>
        <v>3636341.3927041702</v>
      </c>
      <c r="CV64" s="226">
        <f t="shared" si="251"/>
        <v>2567111.2540218253</v>
      </c>
      <c r="CW64" s="226">
        <f t="shared" si="252"/>
        <v>2812807.3865697915</v>
      </c>
      <c r="CX64" s="226">
        <f t="shared" si="253"/>
        <v>40911012.243302867</v>
      </c>
      <c r="CY64" s="226">
        <f t="shared" ref="CY64" si="278">+BN64/AC64*1000</f>
        <v>40911012.243302874</v>
      </c>
      <c r="CZ64" s="226">
        <f t="shared" ref="CZ64" si="279">+BO64/AD64*1000</f>
        <v>40911012.243302874</v>
      </c>
      <c r="DA64" s="226">
        <f t="shared" ref="DA64" si="280">+BP64/AE64*1000</f>
        <v>40911012.243302874</v>
      </c>
      <c r="DB64" s="226">
        <f t="shared" ref="DB64" si="281">+BQ64/AF64*1000</f>
        <v>40911012.243302874</v>
      </c>
      <c r="DC64" s="226">
        <f t="shared" ref="DC64" si="282">+BR64/AG64*1000</f>
        <v>40911012.243302874</v>
      </c>
      <c r="DD64" s="226">
        <f t="shared" ref="DD64" si="283">+BS64/AH64*1000</f>
        <v>40911012.243302874</v>
      </c>
      <c r="DE64" s="226">
        <f t="shared" si="260"/>
        <v>40911012.243302874</v>
      </c>
      <c r="DF64" s="226">
        <f t="shared" si="261"/>
        <v>40911012.243302874</v>
      </c>
      <c r="DG64" s="226">
        <f t="shared" si="262"/>
        <v>40911012.243302874</v>
      </c>
      <c r="DI64" s="226"/>
      <c r="DJ64" s="230"/>
    </row>
    <row r="65" spans="1:114" x14ac:dyDescent="0.25">
      <c r="A65" t="s">
        <v>14</v>
      </c>
      <c r="B65" t="s">
        <v>24</v>
      </c>
      <c r="C65" s="41">
        <f>+Exogenous1!C65+Exogenous!C65+'Model Results'!C65+Exogenous2!C65</f>
        <v>0</v>
      </c>
      <c r="D65" s="41">
        <f>+Exogenous1!D65+Exogenous!D65+'Model Results'!D65+Exogenous2!D65</f>
        <v>0</v>
      </c>
      <c r="E65" s="41">
        <f>+Exogenous1!E65+Exogenous!E65+'Model Results'!E65+Exogenous2!E65</f>
        <v>0</v>
      </c>
      <c r="F65" s="41">
        <f>+Exogenous1!F65+Exogenous!F65+'Model Results'!F65+Exogenous2!F65</f>
        <v>0</v>
      </c>
      <c r="G65" s="41">
        <f>+Exogenous1!G65+Exogenous!G65+'Model Results'!G65+Exogenous2!G65</f>
        <v>0</v>
      </c>
      <c r="H65" s="41">
        <f>+Exogenous1!H65+Exogenous!H65+'Model Results'!H65+Exogenous2!H65</f>
        <v>0</v>
      </c>
      <c r="I65" s="41">
        <f>+Exogenous1!I65+Exogenous!I65+'Model Results'!I65+Exogenous2!I65</f>
        <v>0</v>
      </c>
      <c r="J65" s="41">
        <f>+Exogenous1!J65+Exogenous!J65+'Model Results'!J65+Exogenous2!J65</f>
        <v>0</v>
      </c>
      <c r="K65" s="41">
        <f>+Exogenous1!K65+Exogenous!K65+'Model Results'!K65+Exogenous2!K65</f>
        <v>0</v>
      </c>
      <c r="L65" s="41">
        <f>+Exogenous1!L65+Exogenous!L65+'Model Results'!L65+Exogenous2!L65</f>
        <v>0</v>
      </c>
      <c r="M65" s="41">
        <f>+Exogenous1!M65+Exogenous!M65+'Model Results'!M65+Exogenous2!M65</f>
        <v>0</v>
      </c>
      <c r="N65" s="41">
        <f>+Exogenous1!N65+Exogenous!N65+'Model Results'!N65+Exogenous2!N65</f>
        <v>0</v>
      </c>
      <c r="O65" s="41">
        <f t="shared" si="138"/>
        <v>0</v>
      </c>
      <c r="P65" s="41">
        <f>+Exogenous1!P65+Exogenous!P65+'Model Results'!P65+Exogenous2!P65</f>
        <v>0</v>
      </c>
      <c r="Q65" s="41">
        <f>+Exogenous1!Q65+Exogenous!Q65+'Model Results'!Q65+Exogenous2!Q65</f>
        <v>0</v>
      </c>
      <c r="R65" s="41">
        <f>+Exogenous1!R65+Exogenous!R65+'Model Results'!R65+Exogenous2!R65</f>
        <v>0</v>
      </c>
      <c r="S65" s="41">
        <f>+Exogenous1!S65+Exogenous!S65+'Model Results'!S65+Exogenous2!S65</f>
        <v>0</v>
      </c>
      <c r="T65" s="41">
        <f>+Exogenous1!T65+Exogenous!T65+'Model Results'!T65+Exogenous2!T65</f>
        <v>0</v>
      </c>
      <c r="U65" s="41">
        <f>+Exogenous1!U65+Exogenous!U65+'Model Results'!U65+Exogenous2!U65</f>
        <v>0</v>
      </c>
      <c r="V65" s="41">
        <f>+Exogenous1!V65+Exogenous!V65+'Model Results'!V65+Exogenous2!V65</f>
        <v>0</v>
      </c>
      <c r="W65" s="41">
        <f>+Exogenous1!W65+Exogenous!W65+'Model Results'!W65+Exogenous2!W65</f>
        <v>0</v>
      </c>
      <c r="X65" s="41">
        <f>+Exogenous1!X65+Exogenous!X65+'Model Results'!X65+Exogenous2!X65</f>
        <v>0</v>
      </c>
      <c r="Y65" s="41">
        <f>+Exogenous1!Y65+Exogenous!Y65+'Model Results'!Y65+Exogenous2!Y65</f>
        <v>0</v>
      </c>
      <c r="Z65" s="41">
        <f>+Exogenous1!Z65+Exogenous!Z65+'Model Results'!Z65+Exogenous2!Z65</f>
        <v>0</v>
      </c>
      <c r="AA65" s="41">
        <f>+Exogenous1!AA65+Exogenous!AA65+'Model Results'!AA65+Exogenous2!AA65</f>
        <v>0</v>
      </c>
      <c r="AB65" s="41">
        <f t="shared" si="139"/>
        <v>0</v>
      </c>
      <c r="AC65" s="41">
        <f>+Exogenous1!AC65+Exogenous!AC65+'Model Results'!AC65+Exogenous2!AC65</f>
        <v>0</v>
      </c>
      <c r="AD65" s="41">
        <f>+Exogenous1!AD65+Exogenous!AD65+'Model Results'!AD65+Exogenous2!AD65</f>
        <v>0</v>
      </c>
      <c r="AE65" s="41">
        <f>+Exogenous1!AE65+Exogenous!AE65+'Model Results'!AE65+Exogenous2!AE65</f>
        <v>0</v>
      </c>
      <c r="AF65" s="41">
        <f>+Exogenous1!AF65+Exogenous!AF65+'Model Results'!AF65+Exogenous2!AF65</f>
        <v>0</v>
      </c>
      <c r="AG65" s="41">
        <f>+Exogenous1!AG65+Exogenous!AG65+'Model Results'!AG65+Exogenous2!AG65</f>
        <v>0</v>
      </c>
      <c r="AH65" s="41">
        <f>+Exogenous1!AH65+Exogenous!AH65+'Model Results'!AH65+Exogenous2!AH65</f>
        <v>0</v>
      </c>
      <c r="AI65" s="41">
        <f>+Exogenous1!AI65+Exogenous!AI65+'Model Results'!AI65+Exogenous2!AI65</f>
        <v>0</v>
      </c>
      <c r="AJ65" s="41">
        <f>+Exogenous1!AJ65+Exogenous!AJ65+'Model Results'!AJ65+Exogenous2!AJ65</f>
        <v>0</v>
      </c>
      <c r="AK65" s="41">
        <f>+Exogenous1!AK65+Exogenous!AK65+'Model Results'!AK65+Exogenous2!AK65</f>
        <v>0</v>
      </c>
      <c r="AL65" s="4"/>
      <c r="AM65" t="s">
        <v>24</v>
      </c>
      <c r="AN65" s="41">
        <f>+Exogenous1!AN65+Exogenous!AN65+'Model Results'!AN65+Exogenous2!AN65</f>
        <v>0</v>
      </c>
      <c r="AO65" s="41">
        <f>+Exogenous1!AO65+Exogenous!AO65+'Model Results'!AO65+Exogenous2!AO65</f>
        <v>0</v>
      </c>
      <c r="AP65" s="41">
        <f>+Exogenous1!AP65+Exogenous!AP65+'Model Results'!AP65+Exogenous2!AP65</f>
        <v>0</v>
      </c>
      <c r="AQ65" s="41">
        <f>+Exogenous1!AQ65+Exogenous!AQ65+'Model Results'!AQ65+Exogenous2!AQ65</f>
        <v>0</v>
      </c>
      <c r="AR65" s="41">
        <f>+Exogenous1!AR65+Exogenous!AR65+'Model Results'!AR65+Exogenous2!AR65</f>
        <v>0</v>
      </c>
      <c r="AS65" s="41">
        <f>+Exogenous1!AS65+Exogenous!AS65+'Model Results'!AS65+Exogenous2!AS65</f>
        <v>0</v>
      </c>
      <c r="AT65" s="41">
        <f>+Exogenous1!AT65+Exogenous!AT65+'Model Results'!AT65+Exogenous2!AT65</f>
        <v>0</v>
      </c>
      <c r="AU65" s="41">
        <f>+Exogenous1!AU65+Exogenous!AU65+'Model Results'!AU65+Exogenous2!AU65</f>
        <v>0</v>
      </c>
      <c r="AV65" s="41">
        <f>+Exogenous1!AV65+Exogenous!AV65+'Model Results'!AV65+Exogenous2!AV65</f>
        <v>0</v>
      </c>
      <c r="AW65" s="41">
        <f>+Exogenous1!AW65+Exogenous!AW65+'Model Results'!AW65+Exogenous2!AW65</f>
        <v>0</v>
      </c>
      <c r="AX65" s="41">
        <f>+Exogenous1!AX65+Exogenous!AX65+'Model Results'!AX65+Exogenous2!AX65</f>
        <v>0</v>
      </c>
      <c r="AY65" s="41">
        <f>+Exogenous1!AY65+Exogenous!AY65+'Model Results'!AY65+Exogenous2!AY65</f>
        <v>0</v>
      </c>
      <c r="AZ65" s="41">
        <f t="shared" si="140"/>
        <v>0</v>
      </c>
      <c r="BA65" s="41">
        <f>+Exogenous1!BA65+Exogenous!BA65+'Model Results'!BA65+Exogenous2!BA65</f>
        <v>0</v>
      </c>
      <c r="BB65" s="41">
        <f>+Exogenous1!BB65+Exogenous!BB65+'Model Results'!BB65+Exogenous2!BB65</f>
        <v>0</v>
      </c>
      <c r="BC65" s="41">
        <f>+Exogenous1!BC65+Exogenous!BC65+'Model Results'!BC65+Exogenous2!BC65</f>
        <v>0</v>
      </c>
      <c r="BD65" s="41">
        <f>+Exogenous1!BD65+Exogenous!BD65+'Model Results'!BD65+Exogenous2!BD65</f>
        <v>0</v>
      </c>
      <c r="BE65" s="41">
        <f>+Exogenous1!BE65+Exogenous!BE65+'Model Results'!BE65+Exogenous2!BE65</f>
        <v>0</v>
      </c>
      <c r="BF65" s="41">
        <f>+Exogenous1!BF65+Exogenous!BF65+'Model Results'!BF65+Exogenous2!BF65</f>
        <v>0</v>
      </c>
      <c r="BG65" s="41">
        <f>+Exogenous1!BG65+Exogenous!BG65+'Model Results'!BG65+Exogenous2!BG65</f>
        <v>0</v>
      </c>
      <c r="BH65" s="41">
        <f>+Exogenous1!BH65+Exogenous!BH65+'Model Results'!BH65+Exogenous2!BH65</f>
        <v>0</v>
      </c>
      <c r="BI65" s="41">
        <f>+Exogenous1!BI65+Exogenous!BI65+'Model Results'!BI65+Exogenous2!BI65</f>
        <v>0</v>
      </c>
      <c r="BJ65" s="41">
        <f>+Exogenous1!BJ65+Exogenous!BJ65+'Model Results'!BJ65+Exogenous2!BJ65</f>
        <v>0</v>
      </c>
      <c r="BK65" s="41">
        <f>+Exogenous1!BK65+Exogenous!BK65+'Model Results'!BK65+Exogenous2!BK65</f>
        <v>0</v>
      </c>
      <c r="BL65" s="41">
        <f>+Exogenous1!BL65+Exogenous!BL65+'Model Results'!BL65+Exogenous2!BL65</f>
        <v>0</v>
      </c>
      <c r="BM65" s="41">
        <f t="shared" si="141"/>
        <v>0</v>
      </c>
      <c r="BN65" s="41">
        <f>+Exogenous1!BN65+Exogenous!BN65+'Model Results'!BN65+Exogenous2!BN65</f>
        <v>0</v>
      </c>
      <c r="BO65" s="41">
        <f>+Exogenous1!BO65+Exogenous!BO65+'Model Results'!BO65+Exogenous2!BO65</f>
        <v>0</v>
      </c>
      <c r="BP65" s="41">
        <f>+Exogenous1!BP65+Exogenous!BP65+'Model Results'!BP65+Exogenous2!BP65</f>
        <v>0</v>
      </c>
      <c r="BQ65" s="41">
        <f>+Exogenous1!BQ65+Exogenous!BQ65+'Model Results'!BQ65+Exogenous2!BQ65</f>
        <v>0</v>
      </c>
      <c r="BR65" s="41">
        <f>+Exogenous1!BR65+Exogenous!BR65+'Model Results'!BR65+Exogenous2!BR65</f>
        <v>0</v>
      </c>
      <c r="BS65" s="41">
        <f>+Exogenous1!BS65+Exogenous!BS65+'Model Results'!BS65+Exogenous2!BS65</f>
        <v>0</v>
      </c>
      <c r="BT65" s="41">
        <f>+Exogenous1!BT65+Exogenous!BT65+'Model Results'!BT65+Exogenous2!BT65</f>
        <v>0</v>
      </c>
      <c r="BU65" s="41">
        <f>+Exogenous1!BU65+Exogenous!BU65+'Model Results'!BU65+Exogenous2!BU65</f>
        <v>0</v>
      </c>
      <c r="BV65" s="41">
        <f>+Exogenous1!BV65+Exogenous!BV65+'Model Results'!BV65+Exogenous2!BV65</f>
        <v>0</v>
      </c>
      <c r="BX65" t="str">
        <f t="shared" ref="BX65" si="284">+AM65</f>
        <v>GS2</v>
      </c>
      <c r="BY65" s="4" t="e">
        <f t="shared" ref="BY65" si="285">+AN65/C65*1000</f>
        <v>#DIV/0!</v>
      </c>
      <c r="BZ65" s="4" t="e">
        <f t="shared" ref="BZ65" si="286">+AO65/D65*1000</f>
        <v>#DIV/0!</v>
      </c>
      <c r="CA65" s="4" t="e">
        <f t="shared" ref="CA65" si="287">+AP65/E65*1000</f>
        <v>#DIV/0!</v>
      </c>
      <c r="CB65" s="4" t="e">
        <f t="shared" ref="CB65" si="288">+AQ65/F65*1000</f>
        <v>#DIV/0!</v>
      </c>
      <c r="CC65" s="4" t="e">
        <f t="shared" ref="CC65" si="289">+AR65/G65*1000</f>
        <v>#DIV/0!</v>
      </c>
      <c r="CD65" s="4" t="e">
        <f t="shared" ref="CD65" si="290">+AS65/H65*1000</f>
        <v>#DIV/0!</v>
      </c>
      <c r="CE65" s="4" t="e">
        <f t="shared" ref="CE65" si="291">+AT65/I65*1000</f>
        <v>#DIV/0!</v>
      </c>
      <c r="CF65" s="4" t="e">
        <f t="shared" ref="CF65" si="292">+AU65/J65*1000</f>
        <v>#DIV/0!</v>
      </c>
      <c r="CG65" s="4" t="e">
        <f t="shared" ref="CG65" si="293">+AV65/K65*1000</f>
        <v>#DIV/0!</v>
      </c>
      <c r="CH65" s="4" t="e">
        <f t="shared" ref="CH65" si="294">+AW65/L65*1000</f>
        <v>#DIV/0!</v>
      </c>
      <c r="CI65" s="4" t="e">
        <f t="shared" ref="CI65" si="295">+AX65/M65*1000</f>
        <v>#DIV/0!</v>
      </c>
      <c r="CJ65" s="4" t="e">
        <f t="shared" ref="CJ65" si="296">+AY65/N65*1000</f>
        <v>#DIV/0!</v>
      </c>
      <c r="CK65" s="4" t="e">
        <f t="shared" ref="CK65" si="297">+AZ65/O65*1000</f>
        <v>#DIV/0!</v>
      </c>
      <c r="CL65" s="4" t="e">
        <f t="shared" si="241"/>
        <v>#DIV/0!</v>
      </c>
      <c r="CM65" s="4" t="e">
        <f t="shared" si="242"/>
        <v>#DIV/0!</v>
      </c>
      <c r="CN65" s="4" t="e">
        <f t="shared" si="243"/>
        <v>#DIV/0!</v>
      </c>
      <c r="CO65" s="4" t="e">
        <f t="shared" si="244"/>
        <v>#DIV/0!</v>
      </c>
      <c r="CP65" s="4" t="e">
        <f t="shared" si="245"/>
        <v>#DIV/0!</v>
      </c>
      <c r="CQ65" s="4" t="e">
        <f t="shared" si="246"/>
        <v>#DIV/0!</v>
      </c>
      <c r="CR65" s="4" t="e">
        <f t="shared" si="247"/>
        <v>#DIV/0!</v>
      </c>
      <c r="CS65" s="4" t="e">
        <f t="shared" si="248"/>
        <v>#DIV/0!</v>
      </c>
      <c r="CT65" s="4" t="e">
        <f t="shared" si="249"/>
        <v>#DIV/0!</v>
      </c>
      <c r="CU65" s="4" t="e">
        <f t="shared" si="250"/>
        <v>#DIV/0!</v>
      </c>
      <c r="CV65" s="4" t="e">
        <f t="shared" si="251"/>
        <v>#DIV/0!</v>
      </c>
      <c r="CW65" s="4" t="e">
        <f t="shared" si="252"/>
        <v>#DIV/0!</v>
      </c>
      <c r="CX65" s="4" t="e">
        <f t="shared" si="253"/>
        <v>#DIV/0!</v>
      </c>
      <c r="CY65" s="4" t="e">
        <f t="shared" ref="CY65" si="298">+BN65/AC65*1000</f>
        <v>#DIV/0!</v>
      </c>
      <c r="CZ65" s="4" t="e">
        <f t="shared" ref="CZ65" si="299">+BO65/AD65*1000</f>
        <v>#DIV/0!</v>
      </c>
      <c r="DA65" s="4" t="e">
        <f t="shared" ref="DA65" si="300">+BP65/AE65*1000</f>
        <v>#DIV/0!</v>
      </c>
      <c r="DB65" s="4" t="e">
        <f t="shared" ref="DB65" si="301">+BQ65/AF65*1000</f>
        <v>#DIV/0!</v>
      </c>
      <c r="DC65" s="4" t="e">
        <f t="shared" ref="DC65" si="302">+BR65/AG65*1000</f>
        <v>#DIV/0!</v>
      </c>
      <c r="DD65" s="4" t="e">
        <f t="shared" ref="DD65" si="303">+BS65/AH65*1000</f>
        <v>#DIV/0!</v>
      </c>
      <c r="DE65" s="4" t="e">
        <f t="shared" si="260"/>
        <v>#DIV/0!</v>
      </c>
      <c r="DF65" s="4" t="e">
        <f t="shared" si="261"/>
        <v>#DIV/0!</v>
      </c>
      <c r="DG65" s="4" t="e">
        <f t="shared" si="262"/>
        <v>#DIV/0!</v>
      </c>
      <c r="DI65" s="4"/>
      <c r="DJ65" s="20"/>
    </row>
    <row r="66" spans="1:114" x14ac:dyDescent="0.25">
      <c r="A66" t="s">
        <v>16</v>
      </c>
      <c r="B66" t="s">
        <v>4</v>
      </c>
      <c r="C66" s="41">
        <f>+Exogenous1!C66+Exogenous!C66+'Model Results'!C66+Exogenous2!C66</f>
        <v>4</v>
      </c>
      <c r="D66" s="41">
        <f>+Exogenous1!D66+Exogenous!D66+'Model Results'!D66+Exogenous2!D66</f>
        <v>4</v>
      </c>
      <c r="E66" s="41">
        <f>+Exogenous1!E66+Exogenous!E66+'Model Results'!E66+Exogenous2!E66</f>
        <v>4</v>
      </c>
      <c r="F66" s="41">
        <f>+Exogenous1!F66+Exogenous!F66+'Model Results'!F66+Exogenous2!F66</f>
        <v>4</v>
      </c>
      <c r="G66" s="41">
        <f>+Exogenous1!G66+Exogenous!G66+'Model Results'!G66+Exogenous2!G66</f>
        <v>4</v>
      </c>
      <c r="H66" s="41">
        <f>+Exogenous1!H66+Exogenous!H66+'Model Results'!H66+Exogenous2!H66</f>
        <v>4</v>
      </c>
      <c r="I66" s="41">
        <f>+Exogenous1!I66+Exogenous!I66+'Model Results'!I66+Exogenous2!I66</f>
        <v>4</v>
      </c>
      <c r="J66" s="41">
        <f>+Exogenous1!J66+Exogenous!J66+'Model Results'!J66+Exogenous2!J66</f>
        <v>4</v>
      </c>
      <c r="K66" s="41">
        <f>+Exogenous1!K66+Exogenous!K66+'Model Results'!K66+Exogenous2!K66</f>
        <v>4</v>
      </c>
      <c r="L66" s="41">
        <f>+Exogenous1!L66+Exogenous!L66+'Model Results'!L66+Exogenous2!L66</f>
        <v>4</v>
      </c>
      <c r="M66" s="41">
        <f>+Exogenous1!M66+Exogenous!M66+'Model Results'!M66+Exogenous2!M66</f>
        <v>4</v>
      </c>
      <c r="N66" s="41">
        <f>+Exogenous1!N66+Exogenous!N66+'Model Results'!N66+Exogenous2!N66</f>
        <v>4</v>
      </c>
      <c r="O66" s="41">
        <f t="shared" si="138"/>
        <v>4</v>
      </c>
      <c r="P66" s="41">
        <f>+Exogenous1!P66+Exogenous!P66+'Model Results'!P66+Exogenous2!P66</f>
        <v>3</v>
      </c>
      <c r="Q66" s="41">
        <f>+Exogenous1!Q66+Exogenous!Q66+'Model Results'!Q66+Exogenous2!Q66</f>
        <v>3</v>
      </c>
      <c r="R66" s="41">
        <f>+Exogenous1!R66+Exogenous!R66+'Model Results'!R66+Exogenous2!R66</f>
        <v>3</v>
      </c>
      <c r="S66" s="41">
        <f>+Exogenous1!S66+Exogenous!S66+'Model Results'!S66+Exogenous2!S66</f>
        <v>3</v>
      </c>
      <c r="T66" s="41">
        <f>+Exogenous1!T66+Exogenous!T66+'Model Results'!T66+Exogenous2!T66</f>
        <v>3</v>
      </c>
      <c r="U66" s="41">
        <f>+Exogenous1!U66+Exogenous!U66+'Model Results'!U66+Exogenous2!U66</f>
        <v>3</v>
      </c>
      <c r="V66" s="41">
        <f>+Exogenous1!V66+Exogenous!V66+'Model Results'!V66+Exogenous2!V66</f>
        <v>3</v>
      </c>
      <c r="W66" s="41">
        <f>+Exogenous1!W66+Exogenous!W66+'Model Results'!W66+Exogenous2!W66</f>
        <v>3</v>
      </c>
      <c r="X66" s="41">
        <f>+Exogenous1!X66+Exogenous!X66+'Model Results'!X66+Exogenous2!X66</f>
        <v>3</v>
      </c>
      <c r="Y66" s="41">
        <f>+Exogenous1!Y66+Exogenous!Y66+'Model Results'!Y66+Exogenous2!Y66</f>
        <v>3</v>
      </c>
      <c r="Z66" s="41">
        <f>+Exogenous1!Z66+Exogenous!Z66+'Model Results'!Z66+Exogenous2!Z66</f>
        <v>3</v>
      </c>
      <c r="AA66" s="41">
        <f>+Exogenous1!AA66+Exogenous!AA66+'Model Results'!AA66+Exogenous2!AA66</f>
        <v>3</v>
      </c>
      <c r="AB66" s="41">
        <f t="shared" si="139"/>
        <v>3</v>
      </c>
      <c r="AC66" s="41">
        <f>+Exogenous1!AC66+Exogenous!AC66+'Model Results'!AC66+Exogenous2!AC66</f>
        <v>4</v>
      </c>
      <c r="AD66" s="41">
        <f>+Exogenous1!AD66+Exogenous!AD66+'Model Results'!AD66+Exogenous2!AD66</f>
        <v>4</v>
      </c>
      <c r="AE66" s="41">
        <f>+Exogenous1!AE66+Exogenous!AE66+'Model Results'!AE66+Exogenous2!AE66</f>
        <v>4</v>
      </c>
      <c r="AF66" s="41">
        <f>+Exogenous1!AF66+Exogenous!AF66+'Model Results'!AF66+Exogenous2!AF66</f>
        <v>4</v>
      </c>
      <c r="AG66" s="41">
        <f>+Exogenous1!AG66+Exogenous!AG66+'Model Results'!AG66+Exogenous2!AG66</f>
        <v>4</v>
      </c>
      <c r="AH66" s="41">
        <f>+Exogenous1!AH66+Exogenous!AH66+'Model Results'!AH66+Exogenous2!AH66</f>
        <v>4</v>
      </c>
      <c r="AI66" s="41">
        <f>+Exogenous1!AI66+Exogenous!AI66+'Model Results'!AI66+Exogenous2!AI66</f>
        <v>4</v>
      </c>
      <c r="AJ66" s="41">
        <f>+Exogenous1!AJ66+Exogenous!AJ66+'Model Results'!AJ66+Exogenous2!AJ66</f>
        <v>4</v>
      </c>
      <c r="AK66" s="41">
        <f>+Exogenous1!AK66+Exogenous!AK66+'Model Results'!AK66+Exogenous2!AK66</f>
        <v>4</v>
      </c>
      <c r="AL66" s="4"/>
      <c r="AM66" t="str">
        <f>+B66</f>
        <v>OSS</v>
      </c>
      <c r="AN66" s="41">
        <f>+Exogenous1!AN66+Exogenous!AN66+'Model Results'!AN66+Exogenous2!AN66</f>
        <v>5896</v>
      </c>
      <c r="AO66" s="41">
        <f>+Exogenous1!AO66+Exogenous!AO66+'Model Results'!AO66+Exogenous2!AO66</f>
        <v>5506</v>
      </c>
      <c r="AP66" s="41">
        <f>+Exogenous1!AP66+Exogenous!AP66+'Model Results'!AP66+Exogenous2!AP66</f>
        <v>5988</v>
      </c>
      <c r="AQ66" s="41">
        <f>+Exogenous1!AQ66+Exogenous!AQ66+'Model Results'!AQ66+Exogenous2!AQ66</f>
        <v>5646</v>
      </c>
      <c r="AR66" s="41">
        <f>+Exogenous1!AR66+Exogenous!AR66+'Model Results'!AR66+Exogenous2!AR66</f>
        <v>6005</v>
      </c>
      <c r="AS66" s="41">
        <f>+Exogenous1!AS66+Exogenous!AS66+'Model Results'!AS66+Exogenous2!AS66</f>
        <v>6029</v>
      </c>
      <c r="AT66" s="41">
        <f>+Exogenous1!AT66+Exogenous!AT66+'Model Results'!AT66+Exogenous2!AT66</f>
        <v>5744</v>
      </c>
      <c r="AU66" s="41">
        <f>+Exogenous1!AU66+Exogenous!AU66+'Model Results'!AU66+Exogenous2!AU66</f>
        <v>5646</v>
      </c>
      <c r="AV66" s="41">
        <f>+Exogenous1!AV66+Exogenous!AV66+'Model Results'!AV66+Exogenous2!AV66</f>
        <v>5641</v>
      </c>
      <c r="AW66" s="41">
        <f>+Exogenous1!AW66+Exogenous!AW66+'Model Results'!AW66+Exogenous2!AW66</f>
        <v>4483</v>
      </c>
      <c r="AX66" s="41">
        <f>+Exogenous1!AX66+Exogenous!AX66+'Model Results'!AX66+Exogenous2!AX66</f>
        <v>4136</v>
      </c>
      <c r="AY66" s="41">
        <f>+Exogenous1!AY66+Exogenous!AY66+'Model Results'!AY66+Exogenous2!AY66</f>
        <v>4062</v>
      </c>
      <c r="AZ66" s="41">
        <f t="shared" si="140"/>
        <v>64782</v>
      </c>
      <c r="BA66" s="41">
        <f>+Exogenous1!BA66+Exogenous!BA66+'Model Results'!BA66+Exogenous2!BA66</f>
        <v>4756</v>
      </c>
      <c r="BB66" s="41">
        <f>+Exogenous1!BB66+Exogenous!BB66+'Model Results'!BB66+Exogenous2!BB66</f>
        <v>4354</v>
      </c>
      <c r="BC66" s="41">
        <f>+Exogenous1!BC66+Exogenous!BC66+'Model Results'!BC66+Exogenous2!BC66</f>
        <v>3714</v>
      </c>
      <c r="BD66" s="41">
        <f>+Exogenous1!BD66+Exogenous!BD66+'Model Results'!BD66+Exogenous2!BD66</f>
        <v>3696</v>
      </c>
      <c r="BE66" s="41">
        <f>+Exogenous1!BE66+Exogenous!BE66+'Model Results'!BE66+Exogenous2!BE66</f>
        <v>3714</v>
      </c>
      <c r="BF66" s="41">
        <f>+Exogenous1!BF66+Exogenous!BF66+'Model Results'!BF66+Exogenous2!BF66</f>
        <v>4391</v>
      </c>
      <c r="BG66" s="41">
        <f>+Exogenous1!BG66+Exogenous!BG66+'Model Results'!BG66+Exogenous2!BG66</f>
        <v>4409</v>
      </c>
      <c r="BH66" s="41">
        <f>+Exogenous1!BH66+Exogenous!BH66+'Model Results'!BH66+Exogenous2!BH66</f>
        <v>4409</v>
      </c>
      <c r="BI66" s="41">
        <f>+Exogenous1!BI66+Exogenous!BI66+'Model Results'!BI66+Exogenous2!BI66</f>
        <v>5085</v>
      </c>
      <c r="BJ66" s="41">
        <f>+Exogenous1!BJ66+Exogenous!BJ66+'Model Results'!BJ66+Exogenous2!BJ66</f>
        <v>4409</v>
      </c>
      <c r="BK66" s="41">
        <f>+Exogenous1!BK66+Exogenous!BK66+'Model Results'!BK66+Exogenous2!BK66</f>
        <v>3696</v>
      </c>
      <c r="BL66" s="41">
        <f>+Exogenous1!BL66+Exogenous!BL66+'Model Results'!BL66+Exogenous2!BL66</f>
        <v>3367</v>
      </c>
      <c r="BM66" s="41">
        <f t="shared" si="141"/>
        <v>50000</v>
      </c>
      <c r="BN66" s="41">
        <f>+Exogenous1!BN66+Exogenous!BN66+'Model Results'!BN66+Exogenous2!BN66</f>
        <v>50000</v>
      </c>
      <c r="BO66" s="41">
        <f>+Exogenous1!BO66+Exogenous!BO66+'Model Results'!BO66+Exogenous2!BO66</f>
        <v>50000</v>
      </c>
      <c r="BP66" s="41">
        <f>+Exogenous1!BP66+Exogenous!BP66+'Model Results'!BP66+Exogenous2!BP66</f>
        <v>50000</v>
      </c>
      <c r="BQ66" s="41">
        <f>+Exogenous1!BQ66+Exogenous!BQ66+'Model Results'!BQ66+Exogenous2!BQ66</f>
        <v>50000</v>
      </c>
      <c r="BR66" s="41">
        <f>+Exogenous1!BR66+Exogenous!BR66+'Model Results'!BR66+Exogenous2!BR66</f>
        <v>50000</v>
      </c>
      <c r="BS66" s="41">
        <f>+Exogenous1!BS66+Exogenous!BS66+'Model Results'!BS66+Exogenous2!BS66</f>
        <v>50000</v>
      </c>
      <c r="BT66" s="41">
        <f>+Exogenous1!BT66+Exogenous!BT66+'Model Results'!BT66+Exogenous2!BT66</f>
        <v>50000</v>
      </c>
      <c r="BU66" s="41">
        <f>+Exogenous1!BU66+Exogenous!BU66+'Model Results'!BU66+Exogenous2!BU66</f>
        <v>50000</v>
      </c>
      <c r="BV66" s="41">
        <f>+Exogenous1!BV66+Exogenous!BV66+'Model Results'!BV66+Exogenous2!BV66</f>
        <v>50000</v>
      </c>
      <c r="BX66" t="str">
        <f>+AM66</f>
        <v>OSS</v>
      </c>
      <c r="BY66" s="4">
        <f t="shared" ref="BY66:CK67" si="304">+AN66/C66*1000</f>
        <v>1474000</v>
      </c>
      <c r="BZ66" s="4">
        <f t="shared" si="304"/>
        <v>1376500</v>
      </c>
      <c r="CA66" s="4">
        <f t="shared" si="304"/>
        <v>1497000</v>
      </c>
      <c r="CB66" s="4">
        <f t="shared" si="304"/>
        <v>1411500</v>
      </c>
      <c r="CC66" s="4">
        <f t="shared" si="304"/>
        <v>1501250</v>
      </c>
      <c r="CD66" s="4">
        <f t="shared" si="304"/>
        <v>1507250</v>
      </c>
      <c r="CE66" s="4">
        <f t="shared" si="304"/>
        <v>1436000</v>
      </c>
      <c r="CF66" s="4">
        <f t="shared" si="304"/>
        <v>1411500</v>
      </c>
      <c r="CG66" s="4">
        <f t="shared" si="304"/>
        <v>1410250</v>
      </c>
      <c r="CH66" s="4">
        <f t="shared" si="304"/>
        <v>1120750</v>
      </c>
      <c r="CI66" s="4">
        <f t="shared" si="304"/>
        <v>1034000</v>
      </c>
      <c r="CJ66" s="4">
        <f t="shared" si="304"/>
        <v>1015500</v>
      </c>
      <c r="CK66" s="4">
        <f t="shared" si="304"/>
        <v>16195500</v>
      </c>
      <c r="CL66" s="4">
        <f t="shared" si="241"/>
        <v>1585333.3333333333</v>
      </c>
      <c r="CM66" s="4">
        <f t="shared" si="242"/>
        <v>1451333.3333333333</v>
      </c>
      <c r="CN66" s="4">
        <f t="shared" si="243"/>
        <v>1238000</v>
      </c>
      <c r="CO66" s="4">
        <f t="shared" si="244"/>
        <v>1232000</v>
      </c>
      <c r="CP66" s="4">
        <f t="shared" si="245"/>
        <v>1238000</v>
      </c>
      <c r="CQ66" s="4">
        <f t="shared" si="246"/>
        <v>1463666.6666666667</v>
      </c>
      <c r="CR66" s="4">
        <f t="shared" si="247"/>
        <v>1469666.6666666667</v>
      </c>
      <c r="CS66" s="4">
        <f t="shared" si="248"/>
        <v>1469666.6666666667</v>
      </c>
      <c r="CT66" s="4">
        <f t="shared" si="249"/>
        <v>1695000</v>
      </c>
      <c r="CU66" s="4">
        <f t="shared" si="250"/>
        <v>1469666.6666666667</v>
      </c>
      <c r="CV66" s="4">
        <f t="shared" si="251"/>
        <v>1232000</v>
      </c>
      <c r="CW66" s="4">
        <f t="shared" si="252"/>
        <v>1122333.3333333333</v>
      </c>
      <c r="CX66" s="4">
        <f t="shared" si="253"/>
        <v>16666666.666666668</v>
      </c>
      <c r="CY66" s="4">
        <f t="shared" ref="CY66:DD67" si="305">+BN66/AC66*1000</f>
        <v>12500000</v>
      </c>
      <c r="CZ66" s="4">
        <f t="shared" si="305"/>
        <v>12500000</v>
      </c>
      <c r="DA66" s="4">
        <f t="shared" si="305"/>
        <v>12500000</v>
      </c>
      <c r="DB66" s="4">
        <f t="shared" si="305"/>
        <v>12500000</v>
      </c>
      <c r="DC66" s="4">
        <f t="shared" si="305"/>
        <v>12500000</v>
      </c>
      <c r="DD66" s="4">
        <f t="shared" si="305"/>
        <v>12500000</v>
      </c>
      <c r="DE66" s="4">
        <f t="shared" si="260"/>
        <v>12500000</v>
      </c>
      <c r="DF66" s="4">
        <f t="shared" si="261"/>
        <v>12500000</v>
      </c>
      <c r="DG66" s="4">
        <f t="shared" si="262"/>
        <v>12500000</v>
      </c>
    </row>
    <row r="67" spans="1:114" x14ac:dyDescent="0.25">
      <c r="A67" t="s">
        <v>16</v>
      </c>
      <c r="B67" t="s">
        <v>588</v>
      </c>
      <c r="C67" s="41">
        <f>+Exogenous1!C67+Exogenous!C67+'Model Results'!C67+Exogenous2!C67</f>
        <v>0</v>
      </c>
      <c r="D67" s="41">
        <f>+Exogenous1!D67+Exogenous!D67+'Model Results'!D67+Exogenous2!D67</f>
        <v>0</v>
      </c>
      <c r="E67" s="41">
        <f>+Exogenous1!E67+Exogenous!E67+'Model Results'!E67+Exogenous2!E67</f>
        <v>0</v>
      </c>
      <c r="F67" s="41">
        <f>+Exogenous1!F67+Exogenous!F67+'Model Results'!F67+Exogenous2!F67</f>
        <v>0</v>
      </c>
      <c r="G67" s="41">
        <f>+Exogenous1!G67+Exogenous!G67+'Model Results'!G67+Exogenous2!G67</f>
        <v>0</v>
      </c>
      <c r="H67" s="41">
        <f>+Exogenous1!H67+Exogenous!H67+'Model Results'!H67+Exogenous2!H67</f>
        <v>0</v>
      </c>
      <c r="I67" s="41">
        <f>+Exogenous1!I67+Exogenous!I67+'Model Results'!I67+Exogenous2!I67</f>
        <v>0</v>
      </c>
      <c r="J67" s="41">
        <f>+Exogenous1!J67+Exogenous!J67+'Model Results'!J67+Exogenous2!J67</f>
        <v>0</v>
      </c>
      <c r="K67" s="41">
        <f>+Exogenous1!K67+Exogenous!K67+'Model Results'!K67+Exogenous2!K67</f>
        <v>0</v>
      </c>
      <c r="L67" s="41">
        <f>+Exogenous1!L67+Exogenous!L67+'Model Results'!L67+Exogenous2!L67</f>
        <v>0</v>
      </c>
      <c r="M67" s="41">
        <f>+Exogenous1!M67+Exogenous!M67+'Model Results'!M67+Exogenous2!M67</f>
        <v>0</v>
      </c>
      <c r="N67" s="41">
        <f>+Exogenous1!N67+Exogenous!N67+'Model Results'!N67+Exogenous2!N67</f>
        <v>0</v>
      </c>
      <c r="O67" s="41">
        <f t="shared" si="138"/>
        <v>0</v>
      </c>
      <c r="P67" s="41">
        <f>+Exogenous1!P67+Exogenous!P67+'Model Results'!P67+Exogenous2!P67</f>
        <v>0</v>
      </c>
      <c r="Q67" s="41">
        <f>+Exogenous1!Q67+Exogenous!Q67+'Model Results'!Q67+Exogenous2!Q67</f>
        <v>0</v>
      </c>
      <c r="R67" s="41">
        <f>+Exogenous1!R67+Exogenous!R67+'Model Results'!R67+Exogenous2!R67</f>
        <v>0</v>
      </c>
      <c r="S67" s="41">
        <f>+Exogenous1!S67+Exogenous!S67+'Model Results'!S67+Exogenous2!S67</f>
        <v>0</v>
      </c>
      <c r="T67" s="41">
        <f>+Exogenous1!T67+Exogenous!T67+'Model Results'!T67+Exogenous2!T67</f>
        <v>0</v>
      </c>
      <c r="U67" s="41">
        <f>+Exogenous1!U67+Exogenous!U67+'Model Results'!U67+Exogenous2!U67</f>
        <v>0</v>
      </c>
      <c r="V67" s="41">
        <f>+Exogenous1!V67+Exogenous!V67+'Model Results'!V67+Exogenous2!V67</f>
        <v>0</v>
      </c>
      <c r="W67" s="41">
        <f>+Exogenous1!W67+Exogenous!W67+'Model Results'!W67+Exogenous2!W67</f>
        <v>0</v>
      </c>
      <c r="X67" s="41">
        <f>+Exogenous1!X67+Exogenous!X67+'Model Results'!X67+Exogenous2!X67</f>
        <v>0</v>
      </c>
      <c r="Y67" s="41">
        <f>+Exogenous1!Y67+Exogenous!Y67+'Model Results'!Y67+Exogenous2!Y67</f>
        <v>0</v>
      </c>
      <c r="Z67" s="41">
        <f>+Exogenous1!Z67+Exogenous!Z67+'Model Results'!Z67+Exogenous2!Z67</f>
        <v>0</v>
      </c>
      <c r="AA67" s="41">
        <f>+Exogenous1!AA67+Exogenous!AA67+'Model Results'!AA67+Exogenous2!AA67</f>
        <v>0</v>
      </c>
      <c r="AB67" s="41">
        <f t="shared" si="139"/>
        <v>0</v>
      </c>
      <c r="AC67" s="41">
        <f>+Exogenous1!AC67+Exogenous!AC67+'Model Results'!AC67+Exogenous2!AC67</f>
        <v>0</v>
      </c>
      <c r="AD67" s="41">
        <f>+Exogenous1!AD67+Exogenous!AD67+'Model Results'!AD67+Exogenous2!AD67</f>
        <v>0</v>
      </c>
      <c r="AE67" s="41">
        <f>+Exogenous1!AE67+Exogenous!AE67+'Model Results'!AE67+Exogenous2!AE67</f>
        <v>0</v>
      </c>
      <c r="AF67" s="41">
        <f>+Exogenous1!AF67+Exogenous!AF67+'Model Results'!AF67+Exogenous2!AF67</f>
        <v>0</v>
      </c>
      <c r="AG67" s="41">
        <f>+Exogenous1!AG67+Exogenous!AG67+'Model Results'!AG67+Exogenous2!AG67</f>
        <v>0</v>
      </c>
      <c r="AH67" s="41">
        <f>+Exogenous1!AH67+Exogenous!AH67+'Model Results'!AH67+Exogenous2!AH67</f>
        <v>0</v>
      </c>
      <c r="AI67" s="41">
        <f>+Exogenous1!AI67+Exogenous!AI67+'Model Results'!AI67+Exogenous2!AI67</f>
        <v>0</v>
      </c>
      <c r="AJ67" s="41">
        <f>+Exogenous1!AJ67+Exogenous!AJ67+'Model Results'!AJ67+Exogenous2!AJ67</f>
        <v>0</v>
      </c>
      <c r="AK67" s="41">
        <f>+Exogenous1!AK67+Exogenous!AK67+'Model Results'!AK67+Exogenous2!AK67</f>
        <v>0</v>
      </c>
      <c r="AL67" s="4"/>
      <c r="AM67" t="str">
        <f>+B67</f>
        <v>WHTS</v>
      </c>
      <c r="AN67" s="41">
        <f>+Exogenous1!AN67+Exogenous!AN67+'Model Results'!AN67+Exogenous2!AN67</f>
        <v>0</v>
      </c>
      <c r="AO67" s="41">
        <f>+Exogenous1!AO67+Exogenous!AO67+'Model Results'!AO67+Exogenous2!AO67</f>
        <v>0</v>
      </c>
      <c r="AP67" s="41">
        <f>+Exogenous1!AP67+Exogenous!AP67+'Model Results'!AP67+Exogenous2!AP67</f>
        <v>0</v>
      </c>
      <c r="AQ67" s="41">
        <f>+Exogenous1!AQ67+Exogenous!AQ67+'Model Results'!AQ67+Exogenous2!AQ67</f>
        <v>0</v>
      </c>
      <c r="AR67" s="41">
        <f>+Exogenous1!AR67+Exogenous!AR67+'Model Results'!AR67+Exogenous2!AR67</f>
        <v>0</v>
      </c>
      <c r="AS67" s="41">
        <f>+Exogenous1!AS67+Exogenous!AS67+'Model Results'!AS67+Exogenous2!AS67</f>
        <v>0</v>
      </c>
      <c r="AT67" s="41">
        <f>+Exogenous1!AT67+Exogenous!AT67+'Model Results'!AT67+Exogenous2!AT67</f>
        <v>0</v>
      </c>
      <c r="AU67" s="41">
        <f>+Exogenous1!AU67+Exogenous!AU67+'Model Results'!AU67+Exogenous2!AU67</f>
        <v>0</v>
      </c>
      <c r="AV67" s="41">
        <f>+Exogenous1!AV67+Exogenous!AV67+'Model Results'!AV67+Exogenous2!AV67</f>
        <v>0</v>
      </c>
      <c r="AW67" s="41">
        <f>+Exogenous1!AW67+Exogenous!AW67+'Model Results'!AW67+Exogenous2!AW67</f>
        <v>0</v>
      </c>
      <c r="AX67" s="41">
        <f>+Exogenous1!AX67+Exogenous!AX67+'Model Results'!AX67+Exogenous2!AX67</f>
        <v>0</v>
      </c>
      <c r="AY67" s="41">
        <f>+Exogenous1!AY67+Exogenous!AY67+'Model Results'!AY67+Exogenous2!AY67</f>
        <v>0</v>
      </c>
      <c r="AZ67" s="41">
        <f t="shared" si="140"/>
        <v>0</v>
      </c>
      <c r="BA67" s="41">
        <f>+Exogenous1!BA67+Exogenous!BA67+'Model Results'!BA67+Exogenous2!BA67</f>
        <v>0</v>
      </c>
      <c r="BB67" s="41">
        <f>+Exogenous1!BB67+Exogenous!BB67+'Model Results'!BB67+Exogenous2!BB67</f>
        <v>0</v>
      </c>
      <c r="BC67" s="41">
        <f>+Exogenous1!BC67+Exogenous!BC67+'Model Results'!BC67+Exogenous2!BC67</f>
        <v>0</v>
      </c>
      <c r="BD67" s="41">
        <f>+Exogenous1!BD67+Exogenous!BD67+'Model Results'!BD67+Exogenous2!BD67</f>
        <v>0</v>
      </c>
      <c r="BE67" s="41">
        <f>+Exogenous1!BE67+Exogenous!BE67+'Model Results'!BE67+Exogenous2!BE67</f>
        <v>0</v>
      </c>
      <c r="BF67" s="41">
        <f>+Exogenous1!BF67+Exogenous!BF67+'Model Results'!BF67+Exogenous2!BF67</f>
        <v>0</v>
      </c>
      <c r="BG67" s="41">
        <f>+Exogenous1!BG67+Exogenous!BG67+'Model Results'!BG67+Exogenous2!BG67</f>
        <v>0</v>
      </c>
      <c r="BH67" s="41">
        <f>+Exogenous1!BH67+Exogenous!BH67+'Model Results'!BH67+Exogenous2!BH67</f>
        <v>0</v>
      </c>
      <c r="BI67" s="41">
        <f>+Exogenous1!BI67+Exogenous!BI67+'Model Results'!BI67+Exogenous2!BI67</f>
        <v>0</v>
      </c>
      <c r="BJ67" s="41">
        <f>+Exogenous1!BJ67+Exogenous!BJ67+'Model Results'!BJ67+Exogenous2!BJ67</f>
        <v>0</v>
      </c>
      <c r="BK67" s="41">
        <f>+Exogenous1!BK67+Exogenous!BK67+'Model Results'!BK67+Exogenous2!BK67</f>
        <v>0</v>
      </c>
      <c r="BL67" s="41">
        <f>+Exogenous1!BL67+Exogenous!BL67+'Model Results'!BL67+Exogenous2!BL67</f>
        <v>0</v>
      </c>
      <c r="BM67" s="41">
        <f t="shared" si="141"/>
        <v>0</v>
      </c>
      <c r="BN67" s="41">
        <f>+Exogenous1!BN67+Exogenous!BN67+'Model Results'!BN67+Exogenous2!BN67</f>
        <v>0</v>
      </c>
      <c r="BO67" s="41">
        <f>+Exogenous1!BO67+Exogenous!BO67+'Model Results'!BO67+Exogenous2!BO67</f>
        <v>0</v>
      </c>
      <c r="BP67" s="41">
        <f>+Exogenous1!BP67+Exogenous!BP67+'Model Results'!BP67+Exogenous2!BP67</f>
        <v>0</v>
      </c>
      <c r="BQ67" s="41">
        <f>+Exogenous1!BQ67+Exogenous!BQ67+'Model Results'!BQ67+Exogenous2!BQ67</f>
        <v>0</v>
      </c>
      <c r="BR67" s="41">
        <f>+Exogenous1!BR67+Exogenous!BR67+'Model Results'!BR67+Exogenous2!BR67</f>
        <v>0</v>
      </c>
      <c r="BS67" s="41">
        <f>+Exogenous1!BS67+Exogenous!BS67+'Model Results'!BS67+Exogenous2!BS67</f>
        <v>0</v>
      </c>
      <c r="BT67" s="41">
        <f>+Exogenous1!BT67+Exogenous!BT67+'Model Results'!BT67+Exogenous2!BT67</f>
        <v>0</v>
      </c>
      <c r="BU67" s="41">
        <f>+Exogenous1!BU67+Exogenous!BU67+'Model Results'!BU67+Exogenous2!BU67</f>
        <v>0</v>
      </c>
      <c r="BV67" s="41">
        <f>+Exogenous1!BV67+Exogenous!BV67+'Model Results'!BV67+Exogenous2!BV67</f>
        <v>0</v>
      </c>
      <c r="BX67" t="str">
        <f>+AM67</f>
        <v>WHTS</v>
      </c>
      <c r="BY67" s="4" t="e">
        <f t="shared" si="304"/>
        <v>#DIV/0!</v>
      </c>
      <c r="BZ67" s="4" t="e">
        <f t="shared" si="304"/>
        <v>#DIV/0!</v>
      </c>
      <c r="CA67" s="4" t="e">
        <f t="shared" si="304"/>
        <v>#DIV/0!</v>
      </c>
      <c r="CB67" s="4" t="e">
        <f t="shared" si="304"/>
        <v>#DIV/0!</v>
      </c>
      <c r="CC67" s="4" t="e">
        <f t="shared" si="304"/>
        <v>#DIV/0!</v>
      </c>
      <c r="CD67" s="4" t="e">
        <f t="shared" si="304"/>
        <v>#DIV/0!</v>
      </c>
      <c r="CE67" s="4" t="e">
        <f t="shared" si="304"/>
        <v>#DIV/0!</v>
      </c>
      <c r="CF67" s="4" t="e">
        <f t="shared" si="304"/>
        <v>#DIV/0!</v>
      </c>
      <c r="CG67" s="4" t="e">
        <f t="shared" si="304"/>
        <v>#DIV/0!</v>
      </c>
      <c r="CH67" s="4" t="e">
        <f t="shared" si="304"/>
        <v>#DIV/0!</v>
      </c>
      <c r="CI67" s="4" t="e">
        <f t="shared" si="304"/>
        <v>#DIV/0!</v>
      </c>
      <c r="CJ67" s="4" t="e">
        <f t="shared" si="304"/>
        <v>#DIV/0!</v>
      </c>
      <c r="CK67" s="4" t="e">
        <f t="shared" si="304"/>
        <v>#DIV/0!</v>
      </c>
      <c r="CL67" s="4" t="e">
        <f t="shared" si="241"/>
        <v>#DIV/0!</v>
      </c>
      <c r="CM67" s="4" t="e">
        <f t="shared" si="242"/>
        <v>#DIV/0!</v>
      </c>
      <c r="CN67" s="4" t="e">
        <f t="shared" si="243"/>
        <v>#DIV/0!</v>
      </c>
      <c r="CO67" s="4" t="e">
        <f t="shared" si="244"/>
        <v>#DIV/0!</v>
      </c>
      <c r="CP67" s="4" t="e">
        <f t="shared" si="245"/>
        <v>#DIV/0!</v>
      </c>
      <c r="CQ67" s="4" t="e">
        <f t="shared" si="246"/>
        <v>#DIV/0!</v>
      </c>
      <c r="CR67" s="4" t="e">
        <f t="shared" si="247"/>
        <v>#DIV/0!</v>
      </c>
      <c r="CS67" s="4" t="e">
        <f t="shared" si="248"/>
        <v>#DIV/0!</v>
      </c>
      <c r="CT67" s="4" t="e">
        <f t="shared" si="249"/>
        <v>#DIV/0!</v>
      </c>
      <c r="CU67" s="4" t="e">
        <f t="shared" si="250"/>
        <v>#DIV/0!</v>
      </c>
      <c r="CV67" s="4" t="e">
        <f t="shared" si="251"/>
        <v>#DIV/0!</v>
      </c>
      <c r="CW67" s="4" t="e">
        <f t="shared" si="252"/>
        <v>#DIV/0!</v>
      </c>
      <c r="CX67" s="4" t="e">
        <f t="shared" si="253"/>
        <v>#DIV/0!</v>
      </c>
      <c r="CY67" s="4" t="e">
        <f t="shared" si="305"/>
        <v>#DIV/0!</v>
      </c>
      <c r="CZ67" s="4" t="e">
        <f t="shared" si="305"/>
        <v>#DIV/0!</v>
      </c>
      <c r="DA67" s="4" t="e">
        <f t="shared" si="305"/>
        <v>#DIV/0!</v>
      </c>
      <c r="DB67" s="4" t="e">
        <f t="shared" si="305"/>
        <v>#DIV/0!</v>
      </c>
      <c r="DC67" s="4" t="e">
        <f t="shared" si="305"/>
        <v>#DIV/0!</v>
      </c>
      <c r="DD67" s="4" t="e">
        <f t="shared" si="305"/>
        <v>#DIV/0!</v>
      </c>
      <c r="DE67" s="4" t="e">
        <f t="shared" si="260"/>
        <v>#DIV/0!</v>
      </c>
      <c r="DF67" s="4" t="e">
        <f t="shared" si="261"/>
        <v>#DIV/0!</v>
      </c>
      <c r="DG67" s="4" t="e">
        <f t="shared" si="262"/>
        <v>#DIV/0!</v>
      </c>
    </row>
    <row r="68" spans="1:114" x14ac:dyDescent="0.25">
      <c r="C68" s="18"/>
      <c r="D68" s="2"/>
      <c r="P68" s="18"/>
      <c r="Q68" s="2"/>
      <c r="AN68" s="2"/>
      <c r="AO68" s="18"/>
      <c r="AQ68" s="4"/>
      <c r="AR68" s="15"/>
      <c r="AS68" s="15"/>
      <c r="AT68" s="15"/>
      <c r="AU68" s="15"/>
      <c r="AV68" s="15"/>
      <c r="AW68" s="15"/>
      <c r="AX68" s="15"/>
      <c r="AY68" s="15"/>
      <c r="AZ68" s="15"/>
      <c r="BA68" s="2"/>
      <c r="BB68" s="18"/>
      <c r="BD68" s="4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</row>
    <row r="69" spans="1:114" x14ac:dyDescent="0.25">
      <c r="B69" s="165" t="s">
        <v>446</v>
      </c>
      <c r="C69" s="166">
        <f t="shared" ref="C69:AK69" si="306">SUM(C16:C67)-C8</f>
        <v>0</v>
      </c>
      <c r="D69" s="166">
        <f t="shared" si="306"/>
        <v>0</v>
      </c>
      <c r="E69" s="166">
        <f t="shared" si="306"/>
        <v>0</v>
      </c>
      <c r="F69" s="166">
        <f t="shared" si="306"/>
        <v>0</v>
      </c>
      <c r="G69" s="166">
        <f t="shared" si="306"/>
        <v>0</v>
      </c>
      <c r="H69" s="166">
        <f t="shared" si="306"/>
        <v>0</v>
      </c>
      <c r="I69" s="166">
        <f t="shared" si="306"/>
        <v>0</v>
      </c>
      <c r="J69" s="166">
        <f t="shared" si="306"/>
        <v>0</v>
      </c>
      <c r="K69" s="166">
        <f t="shared" si="306"/>
        <v>0</v>
      </c>
      <c r="L69" s="166">
        <f t="shared" si="306"/>
        <v>0</v>
      </c>
      <c r="M69" s="166">
        <f t="shared" si="306"/>
        <v>0</v>
      </c>
      <c r="N69" s="166">
        <f t="shared" si="306"/>
        <v>0</v>
      </c>
      <c r="O69" s="166">
        <f>SUM(O16:O67)-O8</f>
        <v>0</v>
      </c>
      <c r="P69" s="166">
        <f t="shared" ref="P69:AA69" si="307">SUM(P16:P67)-P8</f>
        <v>0</v>
      </c>
      <c r="Q69" s="166">
        <f t="shared" si="307"/>
        <v>0</v>
      </c>
      <c r="R69" s="166">
        <f t="shared" si="307"/>
        <v>0</v>
      </c>
      <c r="S69" s="166">
        <f t="shared" si="307"/>
        <v>0</v>
      </c>
      <c r="T69" s="166">
        <f t="shared" si="307"/>
        <v>0</v>
      </c>
      <c r="U69" s="166">
        <f t="shared" si="307"/>
        <v>0</v>
      </c>
      <c r="V69" s="166">
        <f t="shared" si="307"/>
        <v>0</v>
      </c>
      <c r="W69" s="166">
        <f t="shared" si="307"/>
        <v>0</v>
      </c>
      <c r="X69" s="166">
        <f t="shared" si="307"/>
        <v>0</v>
      </c>
      <c r="Y69" s="166">
        <f t="shared" si="307"/>
        <v>0</v>
      </c>
      <c r="Z69" s="166">
        <f t="shared" si="307"/>
        <v>0</v>
      </c>
      <c r="AA69" s="166">
        <f t="shared" si="307"/>
        <v>0</v>
      </c>
      <c r="AB69" s="166">
        <f>SUM(AB16:AB67)-AB8</f>
        <v>0</v>
      </c>
      <c r="AC69" s="166">
        <f t="shared" si="306"/>
        <v>0</v>
      </c>
      <c r="AD69" s="166">
        <f t="shared" si="306"/>
        <v>0</v>
      </c>
      <c r="AE69" s="166">
        <f t="shared" si="306"/>
        <v>0</v>
      </c>
      <c r="AF69" s="166">
        <f t="shared" si="306"/>
        <v>0</v>
      </c>
      <c r="AG69" s="166">
        <f t="shared" si="306"/>
        <v>0</v>
      </c>
      <c r="AH69" s="166">
        <f t="shared" si="306"/>
        <v>0</v>
      </c>
      <c r="AI69" s="166">
        <f t="shared" si="306"/>
        <v>0</v>
      </c>
      <c r="AJ69" s="166">
        <f t="shared" si="306"/>
        <v>0</v>
      </c>
      <c r="AK69" s="166">
        <f t="shared" si="306"/>
        <v>0</v>
      </c>
      <c r="AM69" s="165" t="s">
        <v>446</v>
      </c>
      <c r="AN69" s="166">
        <f t="shared" ref="AN69:BV69" si="308">SUM(AN16:AN67)-AN8</f>
        <v>0</v>
      </c>
      <c r="AO69" s="166">
        <f t="shared" si="308"/>
        <v>0</v>
      </c>
      <c r="AP69" s="166">
        <f t="shared" si="308"/>
        <v>0</v>
      </c>
      <c r="AQ69" s="166">
        <f t="shared" si="308"/>
        <v>0</v>
      </c>
      <c r="AR69" s="166">
        <f t="shared" si="308"/>
        <v>0</v>
      </c>
      <c r="AS69" s="166">
        <f t="shared" si="308"/>
        <v>0</v>
      </c>
      <c r="AT69" s="166">
        <f t="shared" si="308"/>
        <v>0</v>
      </c>
      <c r="AU69" s="166">
        <f t="shared" si="308"/>
        <v>0</v>
      </c>
      <c r="AV69" s="166">
        <f t="shared" si="308"/>
        <v>0</v>
      </c>
      <c r="AW69" s="166">
        <f t="shared" si="308"/>
        <v>0</v>
      </c>
      <c r="AX69" s="166">
        <f t="shared" si="308"/>
        <v>0</v>
      </c>
      <c r="AY69" s="166">
        <f t="shared" si="308"/>
        <v>0</v>
      </c>
      <c r="AZ69" s="166">
        <f>SUM(AZ16:AZ67)-AZ8</f>
        <v>0</v>
      </c>
      <c r="BA69" s="166">
        <f t="shared" ref="BA69:BL69" si="309">SUM(BA16:BA67)-BA8</f>
        <v>0</v>
      </c>
      <c r="BB69" s="166">
        <f t="shared" si="309"/>
        <v>0</v>
      </c>
      <c r="BC69" s="166">
        <f t="shared" si="309"/>
        <v>0</v>
      </c>
      <c r="BD69" s="166">
        <f t="shared" si="309"/>
        <v>0</v>
      </c>
      <c r="BE69" s="166">
        <f t="shared" si="309"/>
        <v>0</v>
      </c>
      <c r="BF69" s="166">
        <f t="shared" si="309"/>
        <v>0</v>
      </c>
      <c r="BG69" s="166">
        <f t="shared" si="309"/>
        <v>0</v>
      </c>
      <c r="BH69" s="166">
        <f t="shared" si="309"/>
        <v>0</v>
      </c>
      <c r="BI69" s="166">
        <f t="shared" si="309"/>
        <v>0</v>
      </c>
      <c r="BJ69" s="166">
        <f t="shared" si="309"/>
        <v>0</v>
      </c>
      <c r="BK69" s="166">
        <f t="shared" si="309"/>
        <v>0</v>
      </c>
      <c r="BL69" s="166">
        <f t="shared" si="309"/>
        <v>0</v>
      </c>
      <c r="BM69" s="166">
        <f>SUM(BM16:BM67)-BM8</f>
        <v>0</v>
      </c>
      <c r="BN69" s="166">
        <f t="shared" si="308"/>
        <v>0</v>
      </c>
      <c r="BO69" s="166">
        <f t="shared" si="308"/>
        <v>0</v>
      </c>
      <c r="BP69" s="166">
        <f t="shared" si="308"/>
        <v>0</v>
      </c>
      <c r="BQ69" s="166" t="e">
        <f t="shared" si="308"/>
        <v>#DIV/0!</v>
      </c>
      <c r="BR69" s="166" t="e">
        <f t="shared" si="308"/>
        <v>#DIV/0!</v>
      </c>
      <c r="BS69" s="166" t="e">
        <f t="shared" si="308"/>
        <v>#DIV/0!</v>
      </c>
      <c r="BT69" s="166" t="e">
        <f t="shared" si="308"/>
        <v>#DIV/0!</v>
      </c>
      <c r="BU69" s="166" t="e">
        <f t="shared" si="308"/>
        <v>#DIV/0!</v>
      </c>
      <c r="BV69" s="166" t="e">
        <f t="shared" si="308"/>
        <v>#DIV/0!</v>
      </c>
    </row>
    <row r="70" spans="1:114" x14ac:dyDescent="0.25">
      <c r="B70" t="s">
        <v>401</v>
      </c>
      <c r="C70" s="130">
        <v>2.0000000000582077</v>
      </c>
      <c r="D70" s="130">
        <v>2.0000000000582077</v>
      </c>
      <c r="E70" s="130">
        <v>1.9999999999417923</v>
      </c>
      <c r="F70" s="130">
        <v>1.9999999998835847</v>
      </c>
      <c r="G70" s="130">
        <v>1.9999999999417923</v>
      </c>
      <c r="H70" s="130">
        <v>2.000000000174623</v>
      </c>
      <c r="I70" s="130">
        <v>0.8982390986639075</v>
      </c>
      <c r="J70" s="130">
        <v>0.89592663291841745</v>
      </c>
      <c r="K70" s="130">
        <v>0.89348525961395353</v>
      </c>
      <c r="L70" s="130">
        <v>0.89084834896493703</v>
      </c>
      <c r="M70" s="130">
        <v>0.888056899770163</v>
      </c>
      <c r="N70" s="130">
        <v>0.88545471715042368</v>
      </c>
      <c r="O70" s="130">
        <v>1.4460009131580591</v>
      </c>
      <c r="P70" s="130">
        <v>0.8830310107441619</v>
      </c>
      <c r="Q70" s="130">
        <v>0.8804199195583351</v>
      </c>
      <c r="R70" s="130">
        <v>0.87781950063072145</v>
      </c>
      <c r="S70" s="130">
        <v>0.87602513324236497</v>
      </c>
      <c r="T70" s="130">
        <v>0.87462420808151364</v>
      </c>
      <c r="U70" s="130">
        <v>0.87273933412507176</v>
      </c>
      <c r="V70" s="130">
        <v>0.87097917473874986</v>
      </c>
      <c r="W70" s="130">
        <v>0.86842826980864629</v>
      </c>
      <c r="X70" s="130">
        <v>0.86577957571716979</v>
      </c>
      <c r="Y70" s="130">
        <v>0.86296227795537561</v>
      </c>
      <c r="Z70" s="130">
        <v>0.86001375335035846</v>
      </c>
      <c r="AA70" s="130">
        <v>0.85727467259857804</v>
      </c>
      <c r="AB70" s="130">
        <v>0.87084140267688781</v>
      </c>
      <c r="AC70" s="130">
        <v>-1.1579661875148304</v>
      </c>
      <c r="AD70" s="130">
        <v>-1.1879599125240929</v>
      </c>
      <c r="AE70" s="130">
        <v>-1.2180372404400259</v>
      </c>
      <c r="AF70" s="130">
        <v>0</v>
      </c>
      <c r="AG70" s="130">
        <v>0</v>
      </c>
      <c r="AH70" s="130">
        <v>0</v>
      </c>
      <c r="AI70" s="130">
        <v>0</v>
      </c>
      <c r="AJ70" s="130">
        <v>0</v>
      </c>
      <c r="AK70" s="130">
        <v>0</v>
      </c>
      <c r="AZ70" s="226"/>
      <c r="BA70" s="226"/>
      <c r="BB70" s="226"/>
      <c r="BC70" s="226"/>
      <c r="BD70" s="226"/>
      <c r="BE70" s="226"/>
      <c r="BF70" s="226"/>
      <c r="BG70" s="226"/>
      <c r="BH70" s="226"/>
      <c r="BI70" s="226"/>
      <c r="BJ70" s="226"/>
      <c r="BK70" s="226"/>
      <c r="BL70" s="226"/>
      <c r="BM70" s="226"/>
      <c r="BN70" s="226"/>
      <c r="BO70" s="226"/>
      <c r="BP70" s="226"/>
      <c r="BQ70" s="226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</row>
    <row r="71" spans="1:114" x14ac:dyDescent="0.25">
      <c r="B71" s="6" t="s">
        <v>440</v>
      </c>
      <c r="C71" s="130">
        <v>2</v>
      </c>
      <c r="D71" s="130">
        <v>2</v>
      </c>
      <c r="E71" s="130">
        <v>2</v>
      </c>
      <c r="F71" s="130">
        <v>1.9999999999854481</v>
      </c>
      <c r="G71" s="130">
        <v>1.999999999992724</v>
      </c>
      <c r="H71" s="130">
        <v>1.999999999992724</v>
      </c>
      <c r="I71" s="130">
        <v>2</v>
      </c>
      <c r="J71" s="130">
        <v>2.000000000007276</v>
      </c>
      <c r="K71" s="130">
        <v>2</v>
      </c>
      <c r="L71" s="130">
        <v>2</v>
      </c>
      <c r="M71" s="130">
        <v>2</v>
      </c>
      <c r="N71" s="130">
        <v>2.000000000007276</v>
      </c>
      <c r="O71" s="130">
        <v>2.000000000007276</v>
      </c>
      <c r="P71" s="130">
        <v>2</v>
      </c>
      <c r="Q71" s="130">
        <v>2</v>
      </c>
      <c r="R71" s="130">
        <v>1.9999999999854481</v>
      </c>
      <c r="S71" s="130">
        <v>2</v>
      </c>
      <c r="T71" s="130">
        <v>2</v>
      </c>
      <c r="U71" s="130">
        <v>1.999999999992724</v>
      </c>
      <c r="V71" s="130">
        <v>1.999999999992724</v>
      </c>
      <c r="W71" s="130">
        <v>2</v>
      </c>
      <c r="X71" s="130">
        <v>2</v>
      </c>
      <c r="Y71" s="130">
        <v>2.000000000007276</v>
      </c>
      <c r="Z71" s="130">
        <v>2</v>
      </c>
      <c r="AA71" s="130">
        <v>2.000000000007276</v>
      </c>
      <c r="AB71" s="130">
        <v>1.999999999992724</v>
      </c>
      <c r="AC71" s="130">
        <v>0</v>
      </c>
      <c r="AD71" s="130">
        <v>0</v>
      </c>
      <c r="AE71" s="130">
        <v>0</v>
      </c>
      <c r="AF71" s="130">
        <v>0</v>
      </c>
      <c r="AG71" s="130">
        <v>0</v>
      </c>
      <c r="AH71" s="130">
        <v>0</v>
      </c>
      <c r="AI71" s="130">
        <v>0</v>
      </c>
      <c r="AJ71" s="130">
        <v>0</v>
      </c>
      <c r="AK71" s="130">
        <v>0</v>
      </c>
      <c r="AZ71" s="226"/>
      <c r="BA71" s="226"/>
      <c r="BB71" s="226"/>
      <c r="BC71" s="226"/>
      <c r="BD71" s="226"/>
      <c r="BE71" s="226"/>
      <c r="BF71" s="226"/>
      <c r="BG71" s="226"/>
      <c r="BH71" s="226"/>
      <c r="BI71" s="226"/>
      <c r="BJ71" s="226"/>
      <c r="BK71" s="226"/>
      <c r="BL71" s="226"/>
      <c r="BM71" s="226"/>
      <c r="BN71" s="226"/>
      <c r="BO71" s="226"/>
      <c r="BP71" s="226"/>
      <c r="BQ71" s="226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</row>
    <row r="72" spans="1:114" x14ac:dyDescent="0.25">
      <c r="C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E72" s="5"/>
      <c r="AF72" s="5"/>
      <c r="AG72" s="5"/>
      <c r="AH72" s="5"/>
      <c r="AI72" s="5"/>
      <c r="AJ72" s="5"/>
      <c r="AK72" s="5"/>
    </row>
    <row r="73" spans="1:114" x14ac:dyDescent="0.25">
      <c r="C73" s="5"/>
      <c r="M73" t="s">
        <v>466</v>
      </c>
      <c r="AX73" t="s">
        <v>466</v>
      </c>
    </row>
    <row r="74" spans="1:114" ht="18.75" x14ac:dyDescent="0.3">
      <c r="M74" s="148">
        <f>+B92+B109+B126+B143+B160</f>
        <v>1568181.1328146805</v>
      </c>
      <c r="N74" s="42" t="s">
        <v>431</v>
      </c>
      <c r="AX74" s="148" t="e">
        <f>+AM92+AM109+AM126+AM143+AM160</f>
        <v>#DIV/0!</v>
      </c>
      <c r="AY74" s="42" t="s">
        <v>431</v>
      </c>
    </row>
    <row r="75" spans="1:114" ht="26.25" x14ac:dyDescent="0.4">
      <c r="C75" s="350" t="s">
        <v>430</v>
      </c>
      <c r="D75" s="351"/>
      <c r="E75" s="351"/>
      <c r="F75" s="351"/>
      <c r="G75" s="351"/>
      <c r="H75" s="351"/>
      <c r="I75" s="351"/>
      <c r="J75" s="351"/>
      <c r="K75" s="351"/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1"/>
      <c r="Y75" s="351"/>
      <c r="Z75" s="351"/>
      <c r="AA75" s="351"/>
      <c r="AB75" s="351"/>
      <c r="AC75" s="351"/>
      <c r="AD75" s="351"/>
      <c r="AE75" s="351"/>
      <c r="AF75" s="351"/>
      <c r="AG75" s="351"/>
      <c r="AH75" s="352"/>
      <c r="AI75" s="198"/>
      <c r="AJ75" s="198"/>
      <c r="AK75" s="198"/>
      <c r="AN75" s="350" t="s">
        <v>430</v>
      </c>
      <c r="AO75" s="351"/>
      <c r="AP75" s="351"/>
      <c r="AQ75" s="351"/>
      <c r="AR75" s="351"/>
      <c r="AS75" s="351"/>
      <c r="AT75" s="351"/>
      <c r="AU75" s="351"/>
      <c r="AV75" s="351"/>
      <c r="AW75" s="351"/>
      <c r="AX75" s="351"/>
      <c r="AY75" s="351"/>
      <c r="AZ75" s="351"/>
      <c r="BA75" s="351"/>
      <c r="BB75" s="351"/>
      <c r="BC75" s="351"/>
      <c r="BD75" s="351"/>
      <c r="BE75" s="351"/>
      <c r="BF75" s="351"/>
      <c r="BG75" s="351"/>
      <c r="BH75" s="351"/>
      <c r="BI75" s="351"/>
      <c r="BJ75" s="351"/>
      <c r="BK75" s="351"/>
      <c r="BL75" s="351"/>
      <c r="BM75" s="351"/>
      <c r="BN75" s="351"/>
      <c r="BO75" s="351"/>
      <c r="BP75" s="351"/>
      <c r="BQ75" s="351"/>
      <c r="BR75" s="351"/>
      <c r="BS75" s="352"/>
      <c r="BT75" s="198"/>
      <c r="BU75" s="198"/>
      <c r="BV75" s="198"/>
    </row>
    <row r="76" spans="1:114" x14ac:dyDescent="0.25">
      <c r="C76" s="122" t="str">
        <f t="shared" ref="C76:AK76" si="310">+C2</f>
        <v>Jan</v>
      </c>
      <c r="D76" s="122" t="str">
        <f t="shared" si="310"/>
        <v>Feb</v>
      </c>
      <c r="E76" s="122" t="str">
        <f t="shared" si="310"/>
        <v>Mar</v>
      </c>
      <c r="F76" s="122" t="str">
        <f t="shared" si="310"/>
        <v>Apr</v>
      </c>
      <c r="G76" s="122" t="str">
        <f t="shared" si="310"/>
        <v>May</v>
      </c>
      <c r="H76" s="122" t="str">
        <f t="shared" si="310"/>
        <v>Jun</v>
      </c>
      <c r="I76" s="122" t="str">
        <f t="shared" si="310"/>
        <v>Jul</v>
      </c>
      <c r="J76" s="122" t="str">
        <f t="shared" si="310"/>
        <v>Aug</v>
      </c>
      <c r="K76" s="122" t="str">
        <f t="shared" si="310"/>
        <v>Sep</v>
      </c>
      <c r="L76" s="122" t="str">
        <f t="shared" si="310"/>
        <v>Oct</v>
      </c>
      <c r="M76" s="122" t="str">
        <f t="shared" si="310"/>
        <v>Nov</v>
      </c>
      <c r="N76" s="122" t="str">
        <f t="shared" si="310"/>
        <v>Dec</v>
      </c>
      <c r="O76" s="142">
        <f t="shared" si="310"/>
        <v>2023</v>
      </c>
      <c r="P76" s="122" t="str">
        <f t="shared" ref="P76:AB76" si="311">+P2</f>
        <v>Jan</v>
      </c>
      <c r="Q76" s="122" t="str">
        <f t="shared" si="311"/>
        <v>Feb</v>
      </c>
      <c r="R76" s="122" t="str">
        <f t="shared" si="311"/>
        <v>Mar</v>
      </c>
      <c r="S76" s="122" t="str">
        <f t="shared" si="311"/>
        <v>Apr</v>
      </c>
      <c r="T76" s="122" t="str">
        <f t="shared" si="311"/>
        <v>May</v>
      </c>
      <c r="U76" s="122" t="str">
        <f t="shared" si="311"/>
        <v>Jun</v>
      </c>
      <c r="V76" s="122" t="str">
        <f t="shared" si="311"/>
        <v>Jul</v>
      </c>
      <c r="W76" s="122" t="str">
        <f t="shared" si="311"/>
        <v>Aug</v>
      </c>
      <c r="X76" s="122" t="str">
        <f t="shared" si="311"/>
        <v>Sep</v>
      </c>
      <c r="Y76" s="122" t="str">
        <f t="shared" si="311"/>
        <v>Oct</v>
      </c>
      <c r="Z76" s="122" t="str">
        <f t="shared" si="311"/>
        <v>Nov</v>
      </c>
      <c r="AA76" s="122" t="str">
        <f t="shared" si="311"/>
        <v>Dec</v>
      </c>
      <c r="AB76" s="142">
        <f t="shared" si="311"/>
        <v>2024</v>
      </c>
      <c r="AC76" s="122">
        <f t="shared" si="310"/>
        <v>2025</v>
      </c>
      <c r="AD76" s="122">
        <f t="shared" si="310"/>
        <v>2026</v>
      </c>
      <c r="AE76" s="122">
        <f t="shared" si="310"/>
        <v>2027</v>
      </c>
      <c r="AF76" s="122">
        <f t="shared" si="310"/>
        <v>2028</v>
      </c>
      <c r="AG76" s="122">
        <f t="shared" si="310"/>
        <v>2029</v>
      </c>
      <c r="AH76" s="122">
        <f t="shared" si="310"/>
        <v>2030</v>
      </c>
      <c r="AI76" s="122">
        <f t="shared" si="310"/>
        <v>2031</v>
      </c>
      <c r="AJ76" s="122">
        <f t="shared" si="310"/>
        <v>2032</v>
      </c>
      <c r="AK76" s="122">
        <f t="shared" si="310"/>
        <v>2033</v>
      </c>
      <c r="AN76" s="122" t="str">
        <f t="shared" ref="AN76:BV76" si="312">+AN2</f>
        <v>Jan</v>
      </c>
      <c r="AO76" s="122" t="str">
        <f t="shared" si="312"/>
        <v>Feb</v>
      </c>
      <c r="AP76" s="122" t="str">
        <f t="shared" si="312"/>
        <v>Mar</v>
      </c>
      <c r="AQ76" s="122" t="str">
        <f t="shared" si="312"/>
        <v>Apr</v>
      </c>
      <c r="AR76" s="122" t="str">
        <f t="shared" si="312"/>
        <v>May</v>
      </c>
      <c r="AS76" s="122" t="str">
        <f t="shared" si="312"/>
        <v>Jun</v>
      </c>
      <c r="AT76" s="122" t="str">
        <f t="shared" si="312"/>
        <v>Jul</v>
      </c>
      <c r="AU76" s="122" t="str">
        <f t="shared" si="312"/>
        <v>Aug</v>
      </c>
      <c r="AV76" s="122" t="str">
        <f t="shared" si="312"/>
        <v>Sep</v>
      </c>
      <c r="AW76" s="122" t="str">
        <f t="shared" si="312"/>
        <v>Oct</v>
      </c>
      <c r="AX76" s="122" t="str">
        <f t="shared" si="312"/>
        <v>Nov</v>
      </c>
      <c r="AY76" s="122" t="str">
        <f t="shared" si="312"/>
        <v>Dec</v>
      </c>
      <c r="AZ76" s="142">
        <f t="shared" si="312"/>
        <v>2023</v>
      </c>
      <c r="BA76" s="122" t="str">
        <f t="shared" ref="BA76:BM76" si="313">+BA2</f>
        <v>Jan</v>
      </c>
      <c r="BB76" s="122" t="str">
        <f t="shared" si="313"/>
        <v>Feb</v>
      </c>
      <c r="BC76" s="122" t="str">
        <f t="shared" si="313"/>
        <v>Mar</v>
      </c>
      <c r="BD76" s="122" t="str">
        <f t="shared" si="313"/>
        <v>Apr</v>
      </c>
      <c r="BE76" s="122" t="str">
        <f t="shared" si="313"/>
        <v>May</v>
      </c>
      <c r="BF76" s="122" t="str">
        <f t="shared" si="313"/>
        <v>Jun</v>
      </c>
      <c r="BG76" s="122" t="str">
        <f t="shared" si="313"/>
        <v>Jul</v>
      </c>
      <c r="BH76" s="122" t="str">
        <f t="shared" si="313"/>
        <v>Aug</v>
      </c>
      <c r="BI76" s="122" t="str">
        <f t="shared" si="313"/>
        <v>Sep</v>
      </c>
      <c r="BJ76" s="122" t="str">
        <f t="shared" si="313"/>
        <v>Oct</v>
      </c>
      <c r="BK76" s="122" t="str">
        <f t="shared" si="313"/>
        <v>Nov</v>
      </c>
      <c r="BL76" s="122" t="str">
        <f t="shared" si="313"/>
        <v>Dec</v>
      </c>
      <c r="BM76" s="142">
        <f t="shared" si="313"/>
        <v>2024</v>
      </c>
      <c r="BN76" s="122">
        <f t="shared" si="312"/>
        <v>2025</v>
      </c>
      <c r="BO76" s="122">
        <f t="shared" si="312"/>
        <v>2026</v>
      </c>
      <c r="BP76" s="122">
        <f t="shared" si="312"/>
        <v>2027</v>
      </c>
      <c r="BQ76" s="122">
        <f t="shared" si="312"/>
        <v>2028</v>
      </c>
      <c r="BR76" s="122">
        <f t="shared" si="312"/>
        <v>2029</v>
      </c>
      <c r="BS76" s="122">
        <f t="shared" si="312"/>
        <v>2030</v>
      </c>
      <c r="BT76" s="122">
        <f t="shared" si="312"/>
        <v>2031</v>
      </c>
      <c r="BU76" s="122">
        <f t="shared" si="312"/>
        <v>2032</v>
      </c>
      <c r="BV76" s="122">
        <f t="shared" si="312"/>
        <v>2033</v>
      </c>
      <c r="BY76" s="122" t="str">
        <f t="shared" ref="BY76:DG76" si="314">+BY2</f>
        <v>Jan</v>
      </c>
      <c r="BZ76" s="122" t="str">
        <f t="shared" si="314"/>
        <v>Feb</v>
      </c>
      <c r="CA76" s="122" t="str">
        <f t="shared" si="314"/>
        <v>Mar</v>
      </c>
      <c r="CB76" s="122" t="str">
        <f t="shared" si="314"/>
        <v>Apr</v>
      </c>
      <c r="CC76" s="122" t="str">
        <f t="shared" si="314"/>
        <v>May</v>
      </c>
      <c r="CD76" s="122" t="str">
        <f t="shared" si="314"/>
        <v>Jun</v>
      </c>
      <c r="CE76" s="122" t="str">
        <f t="shared" si="314"/>
        <v>Jul</v>
      </c>
      <c r="CF76" s="122" t="str">
        <f t="shared" si="314"/>
        <v>Aug</v>
      </c>
      <c r="CG76" s="122" t="str">
        <f t="shared" si="314"/>
        <v>Sep</v>
      </c>
      <c r="CH76" s="122" t="str">
        <f t="shared" si="314"/>
        <v>Oct</v>
      </c>
      <c r="CI76" s="122" t="str">
        <f t="shared" si="314"/>
        <v>Nov</v>
      </c>
      <c r="CJ76" s="122" t="str">
        <f t="shared" si="314"/>
        <v>Dec</v>
      </c>
      <c r="CK76" s="122">
        <f t="shared" si="314"/>
        <v>2023</v>
      </c>
      <c r="CL76" s="122" t="str">
        <f t="shared" ref="CL76:CX76" si="315">+CL2</f>
        <v>Jan</v>
      </c>
      <c r="CM76" s="122" t="str">
        <f t="shared" si="315"/>
        <v>Feb</v>
      </c>
      <c r="CN76" s="122" t="str">
        <f t="shared" si="315"/>
        <v>Mar</v>
      </c>
      <c r="CO76" s="122" t="str">
        <f t="shared" si="315"/>
        <v>Apr</v>
      </c>
      <c r="CP76" s="122" t="str">
        <f t="shared" si="315"/>
        <v>May</v>
      </c>
      <c r="CQ76" s="122" t="str">
        <f t="shared" si="315"/>
        <v>Jun</v>
      </c>
      <c r="CR76" s="122" t="str">
        <f t="shared" si="315"/>
        <v>Jul</v>
      </c>
      <c r="CS76" s="122" t="str">
        <f t="shared" si="315"/>
        <v>Aug</v>
      </c>
      <c r="CT76" s="122" t="str">
        <f t="shared" si="315"/>
        <v>Sep</v>
      </c>
      <c r="CU76" s="122" t="str">
        <f t="shared" si="315"/>
        <v>Oct</v>
      </c>
      <c r="CV76" s="122" t="str">
        <f t="shared" si="315"/>
        <v>Nov</v>
      </c>
      <c r="CW76" s="122" t="str">
        <f t="shared" si="315"/>
        <v>Dec</v>
      </c>
      <c r="CX76" s="122">
        <f t="shared" si="315"/>
        <v>2024</v>
      </c>
      <c r="CY76" s="122">
        <f t="shared" si="314"/>
        <v>2025</v>
      </c>
      <c r="CZ76" s="122">
        <f t="shared" si="314"/>
        <v>2026</v>
      </c>
      <c r="DA76" s="122">
        <f t="shared" si="314"/>
        <v>2027</v>
      </c>
      <c r="DB76" s="122">
        <f t="shared" si="314"/>
        <v>2028</v>
      </c>
      <c r="DC76" s="122">
        <f t="shared" si="314"/>
        <v>2029</v>
      </c>
      <c r="DD76" s="122">
        <f t="shared" si="314"/>
        <v>2030</v>
      </c>
      <c r="DE76" s="122">
        <f t="shared" si="314"/>
        <v>2031</v>
      </c>
      <c r="DF76" s="122">
        <f t="shared" si="314"/>
        <v>2032</v>
      </c>
      <c r="DG76" s="122">
        <f t="shared" si="314"/>
        <v>2033</v>
      </c>
    </row>
    <row r="77" spans="1:114" x14ac:dyDescent="0.25">
      <c r="A77" s="114" t="s">
        <v>401</v>
      </c>
      <c r="B77" t="s">
        <v>414</v>
      </c>
      <c r="C77" s="4">
        <v>50972</v>
      </c>
      <c r="D77" s="4">
        <v>51082.999999999993</v>
      </c>
      <c r="E77" s="4">
        <v>51208.999999999993</v>
      </c>
      <c r="F77" s="4">
        <v>51280.999999999993</v>
      </c>
      <c r="G77" s="4">
        <v>51325.999999999993</v>
      </c>
      <c r="H77" s="4">
        <v>51429.000000000007</v>
      </c>
      <c r="I77" s="4">
        <v>51337</v>
      </c>
      <c r="J77" s="4">
        <v>51300.9</v>
      </c>
      <c r="K77" s="4">
        <v>51235.530000000013</v>
      </c>
      <c r="L77" s="4">
        <v>51338.05000000001</v>
      </c>
      <c r="M77" s="4">
        <v>51270.29</v>
      </c>
      <c r="N77" s="4">
        <v>51432.960000000006</v>
      </c>
      <c r="O77" s="143">
        <v>51267.894166666665</v>
      </c>
      <c r="P77" s="4">
        <v>51544.74</v>
      </c>
      <c r="Q77" s="4">
        <v>51444.30000000001</v>
      </c>
      <c r="R77" s="4">
        <v>51598.719999999987</v>
      </c>
      <c r="S77" s="4">
        <v>51625.33</v>
      </c>
      <c r="T77" s="4">
        <v>51616.259999999987</v>
      </c>
      <c r="U77" s="4">
        <v>51654.990000000005</v>
      </c>
      <c r="V77" s="4">
        <v>51599.61</v>
      </c>
      <c r="W77" s="4">
        <v>51674.030000000006</v>
      </c>
      <c r="X77" s="4">
        <v>51627.839999999997</v>
      </c>
      <c r="Y77" s="4">
        <v>51722.569999999985</v>
      </c>
      <c r="Z77" s="4">
        <v>51647.06</v>
      </c>
      <c r="AA77" s="4">
        <v>51802.02</v>
      </c>
      <c r="AB77" s="143">
        <v>51629.789166666676</v>
      </c>
      <c r="AC77" s="4">
        <v>51994.993333333332</v>
      </c>
      <c r="AD77" s="4">
        <v>52353.969999999994</v>
      </c>
      <c r="AE77" s="4">
        <v>52707.555</v>
      </c>
      <c r="AF77" s="4">
        <v>53056.835833333316</v>
      </c>
      <c r="AG77" s="4">
        <v>53402.386666666651</v>
      </c>
      <c r="AH77" s="4">
        <v>53744.473333333335</v>
      </c>
      <c r="AI77" s="4">
        <v>54083.332500000004</v>
      </c>
      <c r="AJ77" s="4">
        <v>54419.193333333344</v>
      </c>
      <c r="AK77" s="4">
        <v>0</v>
      </c>
      <c r="AL77" s="4"/>
      <c r="AM77" t="s">
        <v>414</v>
      </c>
      <c r="AN77" s="4">
        <v>2221.3597599999994</v>
      </c>
      <c r="AO77" s="4">
        <v>1961.0763699999995</v>
      </c>
      <c r="AP77" s="4">
        <v>1768.2467699999997</v>
      </c>
      <c r="AQ77" s="4">
        <v>1730.7337500000001</v>
      </c>
      <c r="AR77" s="4">
        <v>1380.1561399999998</v>
      </c>
      <c r="AS77" s="4">
        <v>1213.2101100000004</v>
      </c>
      <c r="AT77" s="4">
        <v>1060.1090499999998</v>
      </c>
      <c r="AU77" s="4">
        <v>923.41620000000012</v>
      </c>
      <c r="AV77" s="4">
        <v>989.87043960000051</v>
      </c>
      <c r="AW77" s="4">
        <v>1030.8680440000001</v>
      </c>
      <c r="AX77" s="4">
        <v>1262.7872427</v>
      </c>
      <c r="AY77" s="4">
        <v>1639.1684352000004</v>
      </c>
      <c r="AZ77" s="143">
        <v>17181.0023115</v>
      </c>
      <c r="BA77" s="4">
        <v>1923.1342493999996</v>
      </c>
      <c r="BB77" s="4">
        <v>1871.5436340000006</v>
      </c>
      <c r="BC77" s="4">
        <v>1714.6254655999992</v>
      </c>
      <c r="BD77" s="4">
        <v>1585.4138843000003</v>
      </c>
      <c r="BE77" s="4">
        <v>1355.4429875999999</v>
      </c>
      <c r="BF77" s="4">
        <v>1160.1710754000003</v>
      </c>
      <c r="BG77" s="4">
        <v>998.96844959999999</v>
      </c>
      <c r="BH77" s="4">
        <v>930.13254000000018</v>
      </c>
      <c r="BI77" s="4">
        <v>997.44986880000022</v>
      </c>
      <c r="BJ77" s="4">
        <v>1038.5892055999996</v>
      </c>
      <c r="BK77" s="4">
        <v>1272.0670877999996</v>
      </c>
      <c r="BL77" s="4">
        <v>1650.9303774</v>
      </c>
      <c r="BM77" s="143">
        <v>16498.4688255</v>
      </c>
      <c r="BN77" s="4">
        <v>16619.159719133331</v>
      </c>
      <c r="BO77" s="4">
        <v>16733.899431099999</v>
      </c>
      <c r="BP77" s="4">
        <v>16846.915804650002</v>
      </c>
      <c r="BQ77" s="4">
        <v>16958.556437408326</v>
      </c>
      <c r="BR77" s="4">
        <v>17069.004850266665</v>
      </c>
      <c r="BS77" s="4">
        <v>17178.346011533336</v>
      </c>
      <c r="BT77" s="4">
        <v>17286.655566975001</v>
      </c>
      <c r="BU77" s="4">
        <v>17394.006765133337</v>
      </c>
      <c r="BV77" s="4">
        <v>0</v>
      </c>
      <c r="BX77" t="s">
        <v>414</v>
      </c>
      <c r="BY77" s="4">
        <f t="shared" ref="BY77:BY91" si="316">+AN77/C77*1000</f>
        <v>43.579999999999984</v>
      </c>
      <c r="BZ77" s="4">
        <f t="shared" ref="BZ77:BZ91" si="317">+AO77/D77*1000</f>
        <v>38.389999999999993</v>
      </c>
      <c r="CA77" s="4">
        <f t="shared" ref="CA77:CA91" si="318">+AP77/E77*1000</f>
        <v>34.53</v>
      </c>
      <c r="CB77" s="4">
        <f t="shared" ref="CB77:CB91" si="319">+AQ77/F77*1000</f>
        <v>33.750000000000007</v>
      </c>
      <c r="CC77" s="4">
        <f t="shared" ref="CC77:CC91" si="320">+AR77/G77*1000</f>
        <v>26.89</v>
      </c>
      <c r="CD77" s="4">
        <f t="shared" ref="CD77:CD91" si="321">+AS77/H77*1000</f>
        <v>23.590000000000007</v>
      </c>
      <c r="CE77" s="4">
        <f t="shared" ref="CE77:CE91" si="322">+AT77/I77*1000</f>
        <v>20.649999999999995</v>
      </c>
      <c r="CF77" s="4">
        <f t="shared" ref="CF77:CF91" si="323">+AU77/J77*1000</f>
        <v>18.000000000000004</v>
      </c>
      <c r="CG77" s="4">
        <f t="shared" ref="CG77:CG91" si="324">+AV77/K77*1000</f>
        <v>19.320000000000004</v>
      </c>
      <c r="CH77" s="4">
        <f t="shared" ref="CH77:CH91" si="325">+AW77/L77*1000</f>
        <v>20.079999999999998</v>
      </c>
      <c r="CI77" s="4">
        <f t="shared" ref="CI77:CI91" si="326">+AX77/M77*1000</f>
        <v>24.63</v>
      </c>
      <c r="CJ77" s="4">
        <f t="shared" ref="CJ77:CJ91" si="327">+AY77/N77*1000</f>
        <v>31.87</v>
      </c>
      <c r="CK77" s="4">
        <f t="shared" ref="CK77:CK91" si="328">+AZ77/O77*1000</f>
        <v>335.12206012687636</v>
      </c>
      <c r="CL77" s="4">
        <f t="shared" ref="CL77:CL91" si="329">+BA77/P77*1000</f>
        <v>37.309999999999995</v>
      </c>
      <c r="CM77" s="4">
        <f t="shared" ref="CM77:CM91" si="330">+BB77/Q77*1000</f>
        <v>36.380000000000003</v>
      </c>
      <c r="CN77" s="4">
        <f t="shared" ref="CN77:CN91" si="331">+BC77/R77*1000</f>
        <v>33.229999999999997</v>
      </c>
      <c r="CO77" s="4">
        <f t="shared" ref="CO77:CO91" si="332">+BD77/S77*1000</f>
        <v>30.710000000000004</v>
      </c>
      <c r="CP77" s="4">
        <f t="shared" ref="CP77:CP91" si="333">+BE77/T77*1000</f>
        <v>26.260000000000005</v>
      </c>
      <c r="CQ77" s="4">
        <f t="shared" ref="CQ77:CQ91" si="334">+BF77/U77*1000</f>
        <v>22.460000000000004</v>
      </c>
      <c r="CR77" s="4">
        <f t="shared" ref="CR77:CR91" si="335">+BG77/V77*1000</f>
        <v>19.36</v>
      </c>
      <c r="CS77" s="4">
        <f t="shared" ref="CS77:CS91" si="336">+BH77/W77*1000</f>
        <v>18.000000000000004</v>
      </c>
      <c r="CT77" s="4">
        <f t="shared" ref="CT77:CT91" si="337">+BI77/X77*1000</f>
        <v>19.320000000000004</v>
      </c>
      <c r="CU77" s="4">
        <f t="shared" ref="CU77:CU91" si="338">+BJ77/Y77*1000</f>
        <v>20.079999999999998</v>
      </c>
      <c r="CV77" s="4">
        <f t="shared" ref="CV77:CV91" si="339">+BK77/Z77*1000</f>
        <v>24.629999999999992</v>
      </c>
      <c r="CW77" s="4">
        <f t="shared" ref="CW77:CW91" si="340">+BL77/AA77*1000</f>
        <v>31.87</v>
      </c>
      <c r="CX77" s="4">
        <f t="shared" ref="CX77:CX91" si="341">+BM77/AB77*1000</f>
        <v>319.55328680969654</v>
      </c>
      <c r="CY77" s="4">
        <f t="shared" ref="CY77:CY91" si="342">+BN77/AC77*1000</f>
        <v>319.63</v>
      </c>
      <c r="CZ77" s="4">
        <f t="shared" ref="CZ77:CZ91" si="343">+BO77/AD77*1000</f>
        <v>319.63000000000005</v>
      </c>
      <c r="DA77" s="4">
        <f t="shared" ref="DA77:DA91" si="344">+BP77/AE77*1000</f>
        <v>319.63000000000005</v>
      </c>
      <c r="DB77" s="4">
        <f t="shared" ref="DB77:DB91" si="345">+BQ77/AF77*1000</f>
        <v>319.63</v>
      </c>
      <c r="DC77" s="4">
        <f t="shared" ref="DC77:DC91" si="346">+BR77/AG77*1000</f>
        <v>319.63000000000011</v>
      </c>
      <c r="DD77" s="4">
        <f t="shared" ref="DD77:DD91" si="347">+BS77/AH77*1000</f>
        <v>319.63000000000005</v>
      </c>
      <c r="DE77" s="4">
        <f t="shared" ref="DE77:DE91" si="348">+BT77/AI77*1000</f>
        <v>319.63000000000005</v>
      </c>
      <c r="DF77" s="4">
        <f t="shared" ref="DF77:DF91" si="349">+BU77/AJ77*1000</f>
        <v>319.63000000000005</v>
      </c>
      <c r="DG77" s="4" t="e">
        <f t="shared" ref="DG77:DG91" si="350">+BV77/AK77*1000</f>
        <v>#DIV/0!</v>
      </c>
    </row>
    <row r="78" spans="1:114" x14ac:dyDescent="0.25">
      <c r="A78" s="114"/>
      <c r="B78" t="s">
        <v>415</v>
      </c>
      <c r="C78" s="4">
        <v>74663.999999999985</v>
      </c>
      <c r="D78" s="4">
        <v>74978</v>
      </c>
      <c r="E78" s="4">
        <v>75203</v>
      </c>
      <c r="F78" s="4">
        <v>75303</v>
      </c>
      <c r="G78" s="4">
        <v>75486.999999999985</v>
      </c>
      <c r="H78" s="4">
        <v>75801</v>
      </c>
      <c r="I78" s="4">
        <v>75846</v>
      </c>
      <c r="J78" s="4">
        <v>76327.020000000019</v>
      </c>
      <c r="K78" s="4">
        <v>76439.280000000013</v>
      </c>
      <c r="L78" s="4">
        <v>76582.23000000001</v>
      </c>
      <c r="M78" s="4">
        <v>76795.720000000016</v>
      </c>
      <c r="N78" s="4">
        <v>77176.790000000008</v>
      </c>
      <c r="O78" s="143">
        <v>75883.58666666667</v>
      </c>
      <c r="P78" s="4">
        <v>77332.789999999979</v>
      </c>
      <c r="Q78" s="4">
        <v>77624.81</v>
      </c>
      <c r="R78" s="4">
        <v>77896.880000000019</v>
      </c>
      <c r="S78" s="4">
        <v>78140.819999999992</v>
      </c>
      <c r="T78" s="4">
        <v>78278.37000000001</v>
      </c>
      <c r="U78" s="4">
        <v>78467.73</v>
      </c>
      <c r="V78" s="4">
        <v>78656.639999999999</v>
      </c>
      <c r="W78" s="4">
        <v>78718.64999999998</v>
      </c>
      <c r="X78" s="4">
        <v>78781.819999999992</v>
      </c>
      <c r="Y78" s="4">
        <v>78876.09</v>
      </c>
      <c r="Z78" s="4">
        <v>79041.329999999973</v>
      </c>
      <c r="AA78" s="4">
        <v>79374.53</v>
      </c>
      <c r="AB78" s="143">
        <v>78432.538333333316</v>
      </c>
      <c r="AC78" s="4">
        <v>80595.061666666646</v>
      </c>
      <c r="AD78" s="4">
        <v>82700.537499999977</v>
      </c>
      <c r="AE78" s="4">
        <v>84757.004166666637</v>
      </c>
      <c r="AF78" s="4">
        <v>86773.146666666667</v>
      </c>
      <c r="AG78" s="4">
        <v>88754.153333333321</v>
      </c>
      <c r="AH78" s="4">
        <v>90703.058333333305</v>
      </c>
      <c r="AI78" s="4">
        <v>92622.481666666645</v>
      </c>
      <c r="AJ78" s="4">
        <v>94514.78499999996</v>
      </c>
      <c r="AK78" s="4">
        <v>0</v>
      </c>
      <c r="AM78" t="s">
        <v>415</v>
      </c>
      <c r="AN78" s="4">
        <v>2801.3932800000002</v>
      </c>
      <c r="AO78" s="4">
        <v>2300.3250400000002</v>
      </c>
      <c r="AP78" s="4">
        <v>1638.6733699999997</v>
      </c>
      <c r="AQ78" s="4">
        <v>1430.7570000000003</v>
      </c>
      <c r="AR78" s="4">
        <v>1146.6475299999995</v>
      </c>
      <c r="AS78" s="4">
        <v>1035.44166</v>
      </c>
      <c r="AT78" s="4">
        <v>993.58259999999996</v>
      </c>
      <c r="AU78" s="4">
        <v>848.75646240000015</v>
      </c>
      <c r="AV78" s="4">
        <v>903.51228960000026</v>
      </c>
      <c r="AW78" s="4">
        <v>944.25889590000008</v>
      </c>
      <c r="AX78" s="4">
        <v>1116.6097688000002</v>
      </c>
      <c r="AY78" s="4">
        <v>1734.1624712999999</v>
      </c>
      <c r="AZ78" s="143">
        <v>16894.120368000004</v>
      </c>
      <c r="BA78" s="4">
        <v>2671.8478944999993</v>
      </c>
      <c r="BB78" s="4">
        <v>2780.5206942</v>
      </c>
      <c r="BC78" s="4">
        <v>2026.0978488000007</v>
      </c>
      <c r="BD78" s="4">
        <v>1517.4947244</v>
      </c>
      <c r="BE78" s="4">
        <v>1239.1465971000007</v>
      </c>
      <c r="BF78" s="4">
        <v>1032.6353268</v>
      </c>
      <c r="BG78" s="4">
        <v>927.36178560000019</v>
      </c>
      <c r="BH78" s="4">
        <v>875.3513879999997</v>
      </c>
      <c r="BI78" s="4">
        <v>931.20111239999994</v>
      </c>
      <c r="BJ78" s="4">
        <v>972.54218970000011</v>
      </c>
      <c r="BK78" s="4">
        <v>1149.2609381999996</v>
      </c>
      <c r="BL78" s="4">
        <v>1783.5456890999997</v>
      </c>
      <c r="BM78" s="143">
        <v>17907.006188800002</v>
      </c>
      <c r="BN78" s="4">
        <v>18444.179862416666</v>
      </c>
      <c r="BO78" s="4">
        <v>18926.018006874998</v>
      </c>
      <c r="BP78" s="4">
        <v>19396.640403541653</v>
      </c>
      <c r="BQ78" s="4">
        <v>19858.034614666663</v>
      </c>
      <c r="BR78" s="4">
        <v>20311.387990333333</v>
      </c>
      <c r="BS78" s="4">
        <v>20757.394899583327</v>
      </c>
      <c r="BT78" s="4">
        <v>21196.654929416662</v>
      </c>
      <c r="BU78" s="4">
        <v>21629.708547249993</v>
      </c>
      <c r="BV78" s="4">
        <v>0</v>
      </c>
      <c r="BX78" t="s">
        <v>415</v>
      </c>
      <c r="BY78" s="4">
        <f t="shared" si="316"/>
        <v>37.52000000000001</v>
      </c>
      <c r="BZ78" s="4">
        <f t="shared" si="317"/>
        <v>30.680000000000003</v>
      </c>
      <c r="CA78" s="4">
        <f t="shared" si="318"/>
        <v>21.789999999999996</v>
      </c>
      <c r="CB78" s="4">
        <f t="shared" si="319"/>
        <v>19.000000000000004</v>
      </c>
      <c r="CC78" s="4">
        <f t="shared" si="320"/>
        <v>15.189999999999998</v>
      </c>
      <c r="CD78" s="4">
        <f t="shared" si="321"/>
        <v>13.66</v>
      </c>
      <c r="CE78" s="4">
        <f t="shared" si="322"/>
        <v>13.1</v>
      </c>
      <c r="CF78" s="4">
        <f t="shared" si="323"/>
        <v>11.12</v>
      </c>
      <c r="CG78" s="4">
        <f t="shared" si="324"/>
        <v>11.82</v>
      </c>
      <c r="CH78" s="4">
        <f t="shared" si="325"/>
        <v>12.329999999999998</v>
      </c>
      <c r="CI78" s="4">
        <f t="shared" si="326"/>
        <v>14.54</v>
      </c>
      <c r="CJ78" s="4">
        <f t="shared" si="327"/>
        <v>22.469999999999995</v>
      </c>
      <c r="CK78" s="4">
        <f t="shared" si="328"/>
        <v>222.63207513122296</v>
      </c>
      <c r="CL78" s="4">
        <f t="shared" si="329"/>
        <v>34.549999999999997</v>
      </c>
      <c r="CM78" s="4">
        <f t="shared" si="330"/>
        <v>35.82</v>
      </c>
      <c r="CN78" s="4">
        <f t="shared" si="331"/>
        <v>26.01</v>
      </c>
      <c r="CO78" s="4">
        <f t="shared" si="332"/>
        <v>19.420000000000002</v>
      </c>
      <c r="CP78" s="4">
        <f t="shared" si="333"/>
        <v>15.830000000000007</v>
      </c>
      <c r="CQ78" s="4">
        <f t="shared" si="334"/>
        <v>13.160000000000002</v>
      </c>
      <c r="CR78" s="4">
        <f t="shared" si="335"/>
        <v>11.790000000000003</v>
      </c>
      <c r="CS78" s="4">
        <f t="shared" si="336"/>
        <v>11.12</v>
      </c>
      <c r="CT78" s="4">
        <f t="shared" si="337"/>
        <v>11.82</v>
      </c>
      <c r="CU78" s="4">
        <f t="shared" si="338"/>
        <v>12.330000000000002</v>
      </c>
      <c r="CV78" s="4">
        <f t="shared" si="339"/>
        <v>14.540000000000001</v>
      </c>
      <c r="CW78" s="4">
        <f t="shared" si="340"/>
        <v>22.469999999999995</v>
      </c>
      <c r="CX78" s="4">
        <f t="shared" si="341"/>
        <v>228.31093535053475</v>
      </c>
      <c r="CY78" s="4">
        <f t="shared" si="342"/>
        <v>228.85000000000005</v>
      </c>
      <c r="CZ78" s="4">
        <f t="shared" si="343"/>
        <v>228.85000000000002</v>
      </c>
      <c r="DA78" s="4">
        <f t="shared" si="344"/>
        <v>228.84999999999991</v>
      </c>
      <c r="DB78" s="4">
        <f t="shared" si="345"/>
        <v>228.84999999999997</v>
      </c>
      <c r="DC78" s="4">
        <f t="shared" si="346"/>
        <v>228.85000000000002</v>
      </c>
      <c r="DD78" s="4">
        <f t="shared" si="347"/>
        <v>228.85</v>
      </c>
      <c r="DE78" s="4">
        <f t="shared" si="348"/>
        <v>228.85</v>
      </c>
      <c r="DF78" s="4">
        <f t="shared" si="349"/>
        <v>228.85000000000002</v>
      </c>
      <c r="DG78" s="4" t="e">
        <f t="shared" si="350"/>
        <v>#DIV/0!</v>
      </c>
    </row>
    <row r="79" spans="1:114" x14ac:dyDescent="0.25">
      <c r="A79" s="114"/>
      <c r="B79" t="s">
        <v>416</v>
      </c>
      <c r="C79" s="4">
        <v>21492.999999999996</v>
      </c>
      <c r="D79" s="4">
        <v>21518</v>
      </c>
      <c r="E79" s="4">
        <v>21532</v>
      </c>
      <c r="F79" s="4">
        <v>21528</v>
      </c>
      <c r="G79" s="4">
        <v>21519.999999999993</v>
      </c>
      <c r="H79" s="4">
        <v>21541.000000000004</v>
      </c>
      <c r="I79" s="4">
        <v>21551</v>
      </c>
      <c r="J79" s="4">
        <v>21578.05</v>
      </c>
      <c r="K79" s="4">
        <v>21603.82</v>
      </c>
      <c r="L79" s="4">
        <v>21628.079999999998</v>
      </c>
      <c r="M79" s="4">
        <v>21645.009999999995</v>
      </c>
      <c r="N79" s="4">
        <v>21666.500000000007</v>
      </c>
      <c r="O79" s="143">
        <v>21567.03833333333</v>
      </c>
      <c r="P79" s="4">
        <v>21698.239999999998</v>
      </c>
      <c r="Q79" s="4">
        <v>21717.98</v>
      </c>
      <c r="R79" s="4">
        <v>21735.180000000004</v>
      </c>
      <c r="S79" s="4">
        <v>21748.490000000005</v>
      </c>
      <c r="T79" s="4">
        <v>21760.75</v>
      </c>
      <c r="U79" s="4">
        <v>21778.57</v>
      </c>
      <c r="V79" s="4">
        <v>21794.020000000004</v>
      </c>
      <c r="W79" s="4">
        <v>21812.709999999995</v>
      </c>
      <c r="X79" s="4">
        <v>21831.000000000004</v>
      </c>
      <c r="Y79" s="4">
        <v>21848.879999999997</v>
      </c>
      <c r="Z79" s="4">
        <v>21865.19</v>
      </c>
      <c r="AA79" s="4">
        <v>21882.320000000003</v>
      </c>
      <c r="AB79" s="143">
        <v>21789.444166666672</v>
      </c>
      <c r="AC79" s="4">
        <v>21995.840833333328</v>
      </c>
      <c r="AD79" s="4">
        <v>22198.197500000002</v>
      </c>
      <c r="AE79" s="4">
        <v>22397.364166666663</v>
      </c>
      <c r="AF79" s="4">
        <v>22594.27</v>
      </c>
      <c r="AG79" s="4">
        <v>22789.297499999997</v>
      </c>
      <c r="AH79" s="4">
        <v>22982.584166666667</v>
      </c>
      <c r="AI79" s="4">
        <v>23174.23916666667</v>
      </c>
      <c r="AJ79" s="4">
        <v>23364.365833333326</v>
      </c>
      <c r="AK79" s="4">
        <v>0</v>
      </c>
      <c r="AM79" t="s">
        <v>416</v>
      </c>
      <c r="AN79" s="4">
        <v>534.10104999999999</v>
      </c>
      <c r="AO79" s="4">
        <v>482.86392000000006</v>
      </c>
      <c r="AP79" s="4">
        <v>361.30696</v>
      </c>
      <c r="AQ79" s="4">
        <v>339.49655999999993</v>
      </c>
      <c r="AR79" s="4">
        <v>254.79679999999993</v>
      </c>
      <c r="AS79" s="4">
        <v>219.07197000000005</v>
      </c>
      <c r="AT79" s="4">
        <v>190.07981999999998</v>
      </c>
      <c r="AU79" s="4">
        <v>180.60827849999998</v>
      </c>
      <c r="AV79" s="4">
        <v>186.44096660000002</v>
      </c>
      <c r="AW79" s="4">
        <v>197.89693200000002</v>
      </c>
      <c r="AX79" s="4">
        <v>233.54965789999991</v>
      </c>
      <c r="AY79" s="4">
        <v>358.14724500000017</v>
      </c>
      <c r="AZ79" s="143">
        <v>3538.3601600000002</v>
      </c>
      <c r="BA79" s="4">
        <v>556.12589119999996</v>
      </c>
      <c r="BB79" s="4">
        <v>528.18127359999983</v>
      </c>
      <c r="BC79" s="4">
        <v>411.22960560000018</v>
      </c>
      <c r="BD79" s="4">
        <v>337.31907990000013</v>
      </c>
      <c r="BE79" s="4">
        <v>259.82335499999999</v>
      </c>
      <c r="BF79" s="4">
        <v>207.54977210000001</v>
      </c>
      <c r="BG79" s="4">
        <v>187.86445239999998</v>
      </c>
      <c r="BH79" s="4">
        <v>182.57238269999996</v>
      </c>
      <c r="BI79" s="4">
        <v>188.40153000000009</v>
      </c>
      <c r="BJ79" s="4">
        <v>199.91725200000005</v>
      </c>
      <c r="BK79" s="4">
        <v>235.92540009999993</v>
      </c>
      <c r="BL79" s="4">
        <v>361.71474960000012</v>
      </c>
      <c r="BM79" s="143">
        <v>3656.6247442000008</v>
      </c>
      <c r="BN79" s="4">
        <v>3693.7615511416652</v>
      </c>
      <c r="BO79" s="4">
        <v>3727.7433061750012</v>
      </c>
      <c r="BP79" s="4">
        <v>3761.1893645083328</v>
      </c>
      <c r="BQ79" s="4">
        <v>3794.2557611000007</v>
      </c>
      <c r="BR79" s="4">
        <v>3827.0067291750001</v>
      </c>
      <c r="BS79" s="4">
        <v>3859.4653591083334</v>
      </c>
      <c r="BT79" s="4">
        <v>3891.649983258334</v>
      </c>
      <c r="BU79" s="4">
        <v>3923.5779543916651</v>
      </c>
      <c r="BV79" s="4">
        <v>0</v>
      </c>
      <c r="BX79" t="s">
        <v>416</v>
      </c>
      <c r="BY79" s="4">
        <f t="shared" si="316"/>
        <v>24.850000000000005</v>
      </c>
      <c r="BZ79" s="4">
        <f t="shared" si="317"/>
        <v>22.44</v>
      </c>
      <c r="CA79" s="4">
        <f t="shared" si="318"/>
        <v>16.78</v>
      </c>
      <c r="CB79" s="4">
        <f t="shared" si="319"/>
        <v>15.769999999999996</v>
      </c>
      <c r="CC79" s="4">
        <f t="shared" si="320"/>
        <v>11.840000000000002</v>
      </c>
      <c r="CD79" s="4">
        <f t="shared" si="321"/>
        <v>10.17</v>
      </c>
      <c r="CE79" s="4">
        <f t="shared" si="322"/>
        <v>8.82</v>
      </c>
      <c r="CF79" s="4">
        <f t="shared" si="323"/>
        <v>8.3699999999999992</v>
      </c>
      <c r="CG79" s="4">
        <f t="shared" si="324"/>
        <v>8.6300000000000008</v>
      </c>
      <c r="CH79" s="4">
        <f t="shared" si="325"/>
        <v>9.1500000000000021</v>
      </c>
      <c r="CI79" s="4">
        <f t="shared" si="326"/>
        <v>10.79</v>
      </c>
      <c r="CJ79" s="4">
        <f t="shared" si="327"/>
        <v>16.530000000000005</v>
      </c>
      <c r="CK79" s="4">
        <f t="shared" si="328"/>
        <v>164.0633315206392</v>
      </c>
      <c r="CL79" s="4">
        <f t="shared" si="329"/>
        <v>25.63</v>
      </c>
      <c r="CM79" s="4">
        <f t="shared" si="330"/>
        <v>24.31999999999999</v>
      </c>
      <c r="CN79" s="4">
        <f t="shared" si="331"/>
        <v>18.920000000000005</v>
      </c>
      <c r="CO79" s="4">
        <f t="shared" si="332"/>
        <v>15.510000000000003</v>
      </c>
      <c r="CP79" s="4">
        <f t="shared" si="333"/>
        <v>11.94</v>
      </c>
      <c r="CQ79" s="4">
        <f t="shared" si="334"/>
        <v>9.5300000000000011</v>
      </c>
      <c r="CR79" s="4">
        <f t="shared" si="335"/>
        <v>8.6199999999999974</v>
      </c>
      <c r="CS79" s="4">
        <f t="shared" si="336"/>
        <v>8.370000000000001</v>
      </c>
      <c r="CT79" s="4">
        <f t="shared" si="337"/>
        <v>8.6300000000000026</v>
      </c>
      <c r="CU79" s="4">
        <f t="shared" si="338"/>
        <v>9.1500000000000039</v>
      </c>
      <c r="CV79" s="4">
        <f t="shared" si="339"/>
        <v>10.789999999999997</v>
      </c>
      <c r="CW79" s="4">
        <f t="shared" si="340"/>
        <v>16.530000000000005</v>
      </c>
      <c r="CX79" s="4">
        <f t="shared" si="341"/>
        <v>167.816338784533</v>
      </c>
      <c r="CY79" s="4">
        <f t="shared" si="342"/>
        <v>167.92999999999998</v>
      </c>
      <c r="CZ79" s="4">
        <f t="shared" si="343"/>
        <v>167.93000000000006</v>
      </c>
      <c r="DA79" s="4">
        <f t="shared" si="344"/>
        <v>167.93</v>
      </c>
      <c r="DB79" s="4">
        <f t="shared" si="345"/>
        <v>167.93000000000004</v>
      </c>
      <c r="DC79" s="4">
        <f t="shared" si="346"/>
        <v>167.93000000000004</v>
      </c>
      <c r="DD79" s="4">
        <f t="shared" si="347"/>
        <v>167.93</v>
      </c>
      <c r="DE79" s="4">
        <f t="shared" si="348"/>
        <v>167.93</v>
      </c>
      <c r="DF79" s="4">
        <f t="shared" si="349"/>
        <v>167.93</v>
      </c>
      <c r="DG79" s="4" t="e">
        <f t="shared" si="350"/>
        <v>#DIV/0!</v>
      </c>
    </row>
    <row r="80" spans="1:114" x14ac:dyDescent="0.25">
      <c r="A80" s="114"/>
      <c r="B80" t="s">
        <v>417</v>
      </c>
      <c r="C80" s="4">
        <v>50559.000000000007</v>
      </c>
      <c r="D80" s="4">
        <v>50660.999999999993</v>
      </c>
      <c r="E80" s="4">
        <v>50835</v>
      </c>
      <c r="F80" s="4">
        <v>50966.999999999993</v>
      </c>
      <c r="G80" s="4">
        <v>51025.999999999985</v>
      </c>
      <c r="H80" s="4">
        <v>51234.999999999993</v>
      </c>
      <c r="I80" s="4">
        <v>51291</v>
      </c>
      <c r="J80" s="4">
        <v>51226.070000000007</v>
      </c>
      <c r="K80" s="4">
        <v>51173.15</v>
      </c>
      <c r="L80" s="4">
        <v>51208.070000000007</v>
      </c>
      <c r="M80" s="4">
        <v>51296.26</v>
      </c>
      <c r="N80" s="4">
        <v>51405.42</v>
      </c>
      <c r="O80" s="143">
        <v>51073.580833333341</v>
      </c>
      <c r="P80" s="4">
        <v>51512.04</v>
      </c>
      <c r="Q80" s="4">
        <v>51725.09</v>
      </c>
      <c r="R80" s="4">
        <v>51939.320000000007</v>
      </c>
      <c r="S80" s="4">
        <v>52002.05</v>
      </c>
      <c r="T80" s="4">
        <v>52020.630000000012</v>
      </c>
      <c r="U80" s="4">
        <v>52053.17</v>
      </c>
      <c r="V80" s="4">
        <v>52112.31</v>
      </c>
      <c r="W80" s="4">
        <v>52050.05000000001</v>
      </c>
      <c r="X80" s="4">
        <v>51996.72</v>
      </c>
      <c r="Y80" s="4">
        <v>52028.62</v>
      </c>
      <c r="Z80" s="4">
        <v>52111.540000000008</v>
      </c>
      <c r="AA80" s="4">
        <v>52213.55000000001</v>
      </c>
      <c r="AB80" s="143">
        <v>51980.424166666671</v>
      </c>
      <c r="AC80" s="4">
        <v>52820.503333333334</v>
      </c>
      <c r="AD80" s="4">
        <v>53670.226666666676</v>
      </c>
      <c r="AE80" s="4">
        <v>54510.224166666667</v>
      </c>
      <c r="AF80" s="4">
        <v>55339.849166666674</v>
      </c>
      <c r="AG80" s="4">
        <v>56160.069166666661</v>
      </c>
      <c r="AH80" s="4">
        <v>56971.531666666669</v>
      </c>
      <c r="AI80" s="4">
        <v>57774.866666666676</v>
      </c>
      <c r="AJ80" s="4">
        <v>58570.675833333349</v>
      </c>
      <c r="AK80" s="4">
        <v>0</v>
      </c>
      <c r="AM80" t="s">
        <v>417</v>
      </c>
      <c r="AN80" s="4">
        <v>1900.0072200000002</v>
      </c>
      <c r="AO80" s="4">
        <v>1685.9980800000001</v>
      </c>
      <c r="AP80" s="4">
        <v>1274.9418000000001</v>
      </c>
      <c r="AQ80" s="4">
        <v>1351.1351700000002</v>
      </c>
      <c r="AR80" s="4">
        <v>952.14515999999958</v>
      </c>
      <c r="AS80" s="4">
        <v>847.93925000000002</v>
      </c>
      <c r="AT80" s="4">
        <v>751.92606000000001</v>
      </c>
      <c r="AU80" s="4">
        <v>653.13239249999992</v>
      </c>
      <c r="AV80" s="4">
        <v>669.85653350000007</v>
      </c>
      <c r="AW80" s="4">
        <v>711.28009229999986</v>
      </c>
      <c r="AX80" s="4">
        <v>842.28458920000014</v>
      </c>
      <c r="AY80" s="4">
        <v>1181.2965515999999</v>
      </c>
      <c r="AZ80" s="143">
        <v>12821.942899100002</v>
      </c>
      <c r="BA80" s="4">
        <v>1776.6502595999996</v>
      </c>
      <c r="BB80" s="4">
        <v>1635.0300949000004</v>
      </c>
      <c r="BC80" s="4">
        <v>1434.0446252000002</v>
      </c>
      <c r="BD80" s="4">
        <v>1232.4485849999999</v>
      </c>
      <c r="BE80" s="4">
        <v>936.37134000000026</v>
      </c>
      <c r="BF80" s="4">
        <v>776.63329640000006</v>
      </c>
      <c r="BG80" s="4">
        <v>711.85415460000024</v>
      </c>
      <c r="BH80" s="4">
        <v>663.6381375000002</v>
      </c>
      <c r="BI80" s="4">
        <v>680.63706480000019</v>
      </c>
      <c r="BJ80" s="4">
        <v>722.67753179999988</v>
      </c>
      <c r="BK80" s="4">
        <v>855.67148680000003</v>
      </c>
      <c r="BL80" s="4">
        <v>1199.8673790000003</v>
      </c>
      <c r="BM80" s="143">
        <v>12625.523955600001</v>
      </c>
      <c r="BN80" s="4">
        <v>12842.248975433333</v>
      </c>
      <c r="BO80" s="4">
        <v>13048.842209466668</v>
      </c>
      <c r="BP80" s="4">
        <v>13253.070801641665</v>
      </c>
      <c r="BQ80" s="4">
        <v>13454.777527891667</v>
      </c>
      <c r="BR80" s="4">
        <v>13654.197616491663</v>
      </c>
      <c r="BS80" s="4">
        <v>13851.488494116666</v>
      </c>
      <c r="BT80" s="4">
        <v>14046.803332666666</v>
      </c>
      <c r="BU80" s="4">
        <v>14240.288415358336</v>
      </c>
      <c r="BV80" s="4">
        <v>0</v>
      </c>
      <c r="BX80" t="s">
        <v>417</v>
      </c>
      <c r="BY80" s="4">
        <f t="shared" si="316"/>
        <v>37.58</v>
      </c>
      <c r="BZ80" s="4">
        <f t="shared" si="317"/>
        <v>33.28</v>
      </c>
      <c r="CA80" s="4">
        <f t="shared" si="318"/>
        <v>25.080000000000002</v>
      </c>
      <c r="CB80" s="4">
        <f t="shared" si="319"/>
        <v>26.510000000000009</v>
      </c>
      <c r="CC80" s="4">
        <f t="shared" si="320"/>
        <v>18.659999999999997</v>
      </c>
      <c r="CD80" s="4">
        <f t="shared" si="321"/>
        <v>16.55</v>
      </c>
      <c r="CE80" s="4">
        <f t="shared" si="322"/>
        <v>14.66</v>
      </c>
      <c r="CF80" s="4">
        <f t="shared" si="323"/>
        <v>12.749999999999998</v>
      </c>
      <c r="CG80" s="4">
        <f t="shared" si="324"/>
        <v>13.090000000000002</v>
      </c>
      <c r="CH80" s="4">
        <f t="shared" si="325"/>
        <v>13.889999999999995</v>
      </c>
      <c r="CI80" s="4">
        <f t="shared" si="326"/>
        <v>16.420000000000002</v>
      </c>
      <c r="CJ80" s="4">
        <f t="shared" si="327"/>
        <v>22.98</v>
      </c>
      <c r="CK80" s="4">
        <f t="shared" si="328"/>
        <v>251.04844206912779</v>
      </c>
      <c r="CL80" s="4">
        <f t="shared" si="329"/>
        <v>34.489999999999995</v>
      </c>
      <c r="CM80" s="4">
        <f t="shared" si="330"/>
        <v>31.610000000000014</v>
      </c>
      <c r="CN80" s="4">
        <f t="shared" si="331"/>
        <v>27.61</v>
      </c>
      <c r="CO80" s="4">
        <f t="shared" si="332"/>
        <v>23.699999999999996</v>
      </c>
      <c r="CP80" s="4">
        <f t="shared" si="333"/>
        <v>18.000000000000004</v>
      </c>
      <c r="CQ80" s="4">
        <f t="shared" si="334"/>
        <v>14.920000000000002</v>
      </c>
      <c r="CR80" s="4">
        <f t="shared" si="335"/>
        <v>13.660000000000005</v>
      </c>
      <c r="CS80" s="4">
        <f t="shared" si="336"/>
        <v>12.750000000000002</v>
      </c>
      <c r="CT80" s="4">
        <f t="shared" si="337"/>
        <v>13.090000000000003</v>
      </c>
      <c r="CU80" s="4">
        <f t="shared" si="338"/>
        <v>13.889999999999997</v>
      </c>
      <c r="CV80" s="4">
        <f t="shared" si="339"/>
        <v>16.419999999999998</v>
      </c>
      <c r="CW80" s="4">
        <f t="shared" si="340"/>
        <v>22.98</v>
      </c>
      <c r="CX80" s="4">
        <f t="shared" si="341"/>
        <v>242.88997556307618</v>
      </c>
      <c r="CY80" s="4">
        <f t="shared" si="342"/>
        <v>243.13</v>
      </c>
      <c r="CZ80" s="4">
        <f t="shared" si="343"/>
        <v>243.13</v>
      </c>
      <c r="DA80" s="4">
        <f t="shared" si="344"/>
        <v>243.12999999999997</v>
      </c>
      <c r="DB80" s="4">
        <f t="shared" si="345"/>
        <v>243.13</v>
      </c>
      <c r="DC80" s="4">
        <f t="shared" si="346"/>
        <v>243.12999999999997</v>
      </c>
      <c r="DD80" s="4">
        <f t="shared" si="347"/>
        <v>243.12999999999997</v>
      </c>
      <c r="DE80" s="4">
        <f t="shared" si="348"/>
        <v>243.12999999999997</v>
      </c>
      <c r="DF80" s="4">
        <f t="shared" si="349"/>
        <v>243.13</v>
      </c>
      <c r="DG80" s="4" t="e">
        <f t="shared" si="350"/>
        <v>#DIV/0!</v>
      </c>
    </row>
    <row r="81" spans="1:111" x14ac:dyDescent="0.25">
      <c r="A81" s="114"/>
      <c r="B81" t="s">
        <v>418</v>
      </c>
      <c r="C81" s="4">
        <v>5714.0000000000009</v>
      </c>
      <c r="D81" s="4">
        <v>5719</v>
      </c>
      <c r="E81" s="4">
        <v>5708</v>
      </c>
      <c r="F81" s="4">
        <v>5723.0000000000009</v>
      </c>
      <c r="G81" s="4">
        <v>5779</v>
      </c>
      <c r="H81" s="4">
        <v>5807</v>
      </c>
      <c r="I81" s="4">
        <v>5782</v>
      </c>
      <c r="J81" s="4">
        <v>5756.8700000000008</v>
      </c>
      <c r="K81" s="4">
        <v>5762.62</v>
      </c>
      <c r="L81" s="4">
        <v>5768.35</v>
      </c>
      <c r="M81" s="4">
        <v>5774.06</v>
      </c>
      <c r="N81" s="4">
        <v>5779.75</v>
      </c>
      <c r="O81" s="143">
        <v>5756.1374999999998</v>
      </c>
      <c r="P81" s="4">
        <v>5785.43</v>
      </c>
      <c r="Q81" s="4">
        <v>5791.08</v>
      </c>
      <c r="R81" s="4">
        <v>5796.72</v>
      </c>
      <c r="S81" s="4">
        <v>5802.34</v>
      </c>
      <c r="T81" s="4">
        <v>5807.94</v>
      </c>
      <c r="U81" s="4">
        <v>5813.52</v>
      </c>
      <c r="V81" s="4">
        <v>5818.3811762351033</v>
      </c>
      <c r="W81" s="4">
        <v>5823.9205109265567</v>
      </c>
      <c r="X81" s="4">
        <v>5829.4398480198452</v>
      </c>
      <c r="Y81" s="4">
        <v>5834.9491863140511</v>
      </c>
      <c r="Z81" s="4">
        <v>5840.4285282110131</v>
      </c>
      <c r="AA81" s="4">
        <v>5845.8978713088927</v>
      </c>
      <c r="AB81" s="143">
        <v>5815.8372600846205</v>
      </c>
      <c r="AC81" s="4">
        <v>5881.6969049556456</v>
      </c>
      <c r="AD81" s="4">
        <v>5946.8799094047563</v>
      </c>
      <c r="AE81" s="4">
        <v>6011.171354269055</v>
      </c>
      <c r="AF81" s="4">
        <v>6074.7528843985274</v>
      </c>
      <c r="AG81" s="4">
        <v>6137.7203216177104</v>
      </c>
      <c r="AH81" s="4">
        <v>6200.1094949566477</v>
      </c>
      <c r="AI81" s="4">
        <v>6261.9603996116684</v>
      </c>
      <c r="AJ81" s="4">
        <v>6323.3038652132791</v>
      </c>
      <c r="AK81" s="4">
        <v>0</v>
      </c>
      <c r="AM81" t="s">
        <v>418</v>
      </c>
      <c r="AN81" s="4">
        <v>199.07576000000006</v>
      </c>
      <c r="AO81" s="4">
        <v>142.86061999999998</v>
      </c>
      <c r="AP81" s="4">
        <v>91.21383999999999</v>
      </c>
      <c r="AQ81" s="4">
        <v>81.209370000000021</v>
      </c>
      <c r="AR81" s="4">
        <v>57.558840000000004</v>
      </c>
      <c r="AS81" s="4">
        <v>48.546520000000001</v>
      </c>
      <c r="AT81" s="4">
        <v>45.909079999999996</v>
      </c>
      <c r="AU81" s="4">
        <v>45.018723400000006</v>
      </c>
      <c r="AV81" s="4">
        <v>47.944998400000003</v>
      </c>
      <c r="AW81" s="4">
        <v>50.011594500000008</v>
      </c>
      <c r="AX81" s="4">
        <v>62.359848000000014</v>
      </c>
      <c r="AY81" s="4">
        <v>119.98761000000002</v>
      </c>
      <c r="AZ81" s="143">
        <v>991.69680430000017</v>
      </c>
      <c r="BA81" s="4">
        <v>184.61307130000003</v>
      </c>
      <c r="BB81" s="4">
        <v>166.89892559999998</v>
      </c>
      <c r="BC81" s="4">
        <v>113.4997776</v>
      </c>
      <c r="BD81" s="4">
        <v>76.532864599999996</v>
      </c>
      <c r="BE81" s="4">
        <v>58.776352799999984</v>
      </c>
      <c r="BF81" s="4">
        <v>51.624057600000008</v>
      </c>
      <c r="BG81" s="4">
        <v>47.885277080414902</v>
      </c>
      <c r="BH81" s="4">
        <v>45.543058395445676</v>
      </c>
      <c r="BI81" s="4">
        <v>48.500939535525113</v>
      </c>
      <c r="BJ81" s="4">
        <v>50.589009445342832</v>
      </c>
      <c r="BK81" s="4">
        <v>63.076628104678953</v>
      </c>
      <c r="BL81" s="4">
        <v>121.36083980837263</v>
      </c>
      <c r="BM81" s="143">
        <v>1028.9008018697803</v>
      </c>
      <c r="BN81" s="4">
        <v>1040.6930037596765</v>
      </c>
      <c r="BO81" s="4">
        <v>1052.2263244646369</v>
      </c>
      <c r="BP81" s="4">
        <v>1063.6018948065057</v>
      </c>
      <c r="BQ81" s="4">
        <v>1074.8518545788847</v>
      </c>
      <c r="BR81" s="4">
        <v>1085.99315826005</v>
      </c>
      <c r="BS81" s="4">
        <v>1097.0321453505742</v>
      </c>
      <c r="BT81" s="4">
        <v>1107.97589250226</v>
      </c>
      <c r="BU81" s="4">
        <v>1118.8298546342053</v>
      </c>
      <c r="BV81" s="4">
        <v>0</v>
      </c>
      <c r="BX81" t="s">
        <v>418</v>
      </c>
      <c r="BY81" s="4">
        <f t="shared" si="316"/>
        <v>34.840000000000003</v>
      </c>
      <c r="BZ81" s="4">
        <f t="shared" si="317"/>
        <v>24.98</v>
      </c>
      <c r="CA81" s="4">
        <f t="shared" si="318"/>
        <v>15.979999999999997</v>
      </c>
      <c r="CB81" s="4">
        <f t="shared" si="319"/>
        <v>14.190000000000001</v>
      </c>
      <c r="CC81" s="4">
        <f t="shared" si="320"/>
        <v>9.9600000000000009</v>
      </c>
      <c r="CD81" s="4">
        <f t="shared" si="321"/>
        <v>8.36</v>
      </c>
      <c r="CE81" s="4">
        <f t="shared" si="322"/>
        <v>7.9399999999999995</v>
      </c>
      <c r="CF81" s="4">
        <f t="shared" si="323"/>
        <v>7.82</v>
      </c>
      <c r="CG81" s="4">
        <f t="shared" si="324"/>
        <v>8.32</v>
      </c>
      <c r="CH81" s="4">
        <f t="shared" si="325"/>
        <v>8.67</v>
      </c>
      <c r="CI81" s="4">
        <f t="shared" si="326"/>
        <v>10.800000000000002</v>
      </c>
      <c r="CJ81" s="4">
        <f t="shared" si="327"/>
        <v>20.760000000000005</v>
      </c>
      <c r="CK81" s="4">
        <f t="shared" si="328"/>
        <v>172.2851138111277</v>
      </c>
      <c r="CL81" s="4">
        <f t="shared" si="329"/>
        <v>31.91</v>
      </c>
      <c r="CM81" s="4">
        <f t="shared" si="330"/>
        <v>28.819999999999997</v>
      </c>
      <c r="CN81" s="4">
        <f t="shared" si="331"/>
        <v>19.580000000000002</v>
      </c>
      <c r="CO81" s="4">
        <f t="shared" si="332"/>
        <v>13.189999999999998</v>
      </c>
      <c r="CP81" s="4">
        <f t="shared" si="333"/>
        <v>10.119999999999997</v>
      </c>
      <c r="CQ81" s="4">
        <f t="shared" si="334"/>
        <v>8.8800000000000008</v>
      </c>
      <c r="CR81" s="4">
        <f t="shared" si="335"/>
        <v>8.2299999999999986</v>
      </c>
      <c r="CS81" s="4">
        <f t="shared" si="336"/>
        <v>7.82</v>
      </c>
      <c r="CT81" s="4">
        <f t="shared" si="337"/>
        <v>8.32</v>
      </c>
      <c r="CU81" s="4">
        <f t="shared" si="338"/>
        <v>8.6700000000000017</v>
      </c>
      <c r="CV81" s="4">
        <f t="shared" si="339"/>
        <v>10.800000000000002</v>
      </c>
      <c r="CW81" s="4">
        <f t="shared" si="340"/>
        <v>20.760000000000005</v>
      </c>
      <c r="CX81" s="4">
        <f t="shared" si="341"/>
        <v>176.91361636463839</v>
      </c>
      <c r="CY81" s="4">
        <f t="shared" si="342"/>
        <v>176.93754380353002</v>
      </c>
      <c r="CZ81" s="4">
        <f t="shared" si="343"/>
        <v>176.93754380353005</v>
      </c>
      <c r="DA81" s="4">
        <f t="shared" si="344"/>
        <v>176.93754380352999</v>
      </c>
      <c r="DB81" s="4">
        <f t="shared" si="345"/>
        <v>176.93754380353002</v>
      </c>
      <c r="DC81" s="4">
        <f t="shared" si="346"/>
        <v>176.93754380353002</v>
      </c>
      <c r="DD81" s="4">
        <f t="shared" si="347"/>
        <v>176.93754380353002</v>
      </c>
      <c r="DE81" s="4">
        <f t="shared" si="348"/>
        <v>176.93754380353002</v>
      </c>
      <c r="DF81" s="4">
        <f t="shared" si="349"/>
        <v>176.93754380353002</v>
      </c>
      <c r="DG81" s="4" t="e">
        <f t="shared" si="350"/>
        <v>#DIV/0!</v>
      </c>
    </row>
    <row r="82" spans="1:111" x14ac:dyDescent="0.25">
      <c r="A82" s="114"/>
      <c r="B82" t="s">
        <v>419</v>
      </c>
      <c r="C82" s="4">
        <v>35821.000000000007</v>
      </c>
      <c r="D82" s="4">
        <v>36337</v>
      </c>
      <c r="E82" s="4">
        <v>36691</v>
      </c>
      <c r="F82" s="4">
        <v>36988</v>
      </c>
      <c r="G82" s="4">
        <v>37332</v>
      </c>
      <c r="H82" s="4">
        <v>37789.999999999985</v>
      </c>
      <c r="I82" s="4">
        <v>38160</v>
      </c>
      <c r="J82" s="4">
        <v>38452.909999999996</v>
      </c>
      <c r="K82" s="4">
        <v>38799.83</v>
      </c>
      <c r="L82" s="4">
        <v>39148.720000000001</v>
      </c>
      <c r="M82" s="4">
        <v>39582.9</v>
      </c>
      <c r="N82" s="4">
        <v>40014.279999999992</v>
      </c>
      <c r="O82" s="128">
        <v>37926.469999999994</v>
      </c>
      <c r="P82" s="4">
        <v>40316.570000000007</v>
      </c>
      <c r="Q82" s="4">
        <v>40642.629999999997</v>
      </c>
      <c r="R82" s="4">
        <v>40967.060000000005</v>
      </c>
      <c r="S82" s="4">
        <v>41202</v>
      </c>
      <c r="T82" s="4">
        <v>41447.120000000003</v>
      </c>
      <c r="U82" s="4">
        <v>41665.12999999999</v>
      </c>
      <c r="V82" s="4">
        <v>41885.24</v>
      </c>
      <c r="W82" s="4">
        <v>42091.68</v>
      </c>
      <c r="X82" s="4">
        <v>42352.479999999996</v>
      </c>
      <c r="Y82" s="4">
        <v>42615.540000000008</v>
      </c>
      <c r="Z82" s="4">
        <v>42964.179999999993</v>
      </c>
      <c r="AA82" s="4">
        <v>43310.330000000009</v>
      </c>
      <c r="AB82" s="128">
        <v>41788.329999999994</v>
      </c>
      <c r="AC82" s="4">
        <v>45080.1</v>
      </c>
      <c r="AD82" s="4">
        <v>48366.712500000031</v>
      </c>
      <c r="AE82" s="4">
        <v>51649.3675</v>
      </c>
      <c r="AF82" s="4">
        <v>54932.791666666657</v>
      </c>
      <c r="AG82" s="4">
        <v>58217.808333333349</v>
      </c>
      <c r="AH82" s="4">
        <v>61502.945000000007</v>
      </c>
      <c r="AI82" s="4">
        <v>64787.058333333342</v>
      </c>
      <c r="AJ82" s="4">
        <v>68069.387499999997</v>
      </c>
      <c r="AK82" s="4">
        <v>0</v>
      </c>
      <c r="AM82" t="s">
        <v>419</v>
      </c>
      <c r="AN82" s="4">
        <v>1045.6149900000005</v>
      </c>
      <c r="AO82" s="4">
        <v>963.65723999999989</v>
      </c>
      <c r="AP82" s="4">
        <v>727.58252999999991</v>
      </c>
      <c r="AQ82" s="4">
        <v>681.68883999999991</v>
      </c>
      <c r="AR82" s="4">
        <v>518.16816000000017</v>
      </c>
      <c r="AS82" s="4">
        <v>484.84569999999991</v>
      </c>
      <c r="AT82" s="4">
        <v>419.76</v>
      </c>
      <c r="AU82" s="4">
        <v>362.99547039999999</v>
      </c>
      <c r="AV82" s="4">
        <v>382.17832550000003</v>
      </c>
      <c r="AW82" s="4">
        <v>407.92966239999998</v>
      </c>
      <c r="AX82" s="4">
        <v>498.74453999999986</v>
      </c>
      <c r="AY82" s="4">
        <v>966.74500479999949</v>
      </c>
      <c r="AZ82" s="143">
        <v>7459.9104630999991</v>
      </c>
      <c r="BA82" s="4">
        <v>1244.1693502000005</v>
      </c>
      <c r="BB82" s="4">
        <v>1265.2050718999999</v>
      </c>
      <c r="BC82" s="4">
        <v>997.54791100000023</v>
      </c>
      <c r="BD82" s="4">
        <v>755.23265999999967</v>
      </c>
      <c r="BE82" s="4">
        <v>527.2073664000003</v>
      </c>
      <c r="BF82" s="4">
        <v>497.8983035</v>
      </c>
      <c r="BG82" s="4">
        <v>433.51223399999998</v>
      </c>
      <c r="BH82" s="4">
        <v>395.66179199999988</v>
      </c>
      <c r="BI82" s="4">
        <v>415.90135359999999</v>
      </c>
      <c r="BJ82" s="4">
        <v>440.64468360000012</v>
      </c>
      <c r="BK82" s="4">
        <v>546.9340113999998</v>
      </c>
      <c r="BL82" s="4">
        <v>1049.8423991999998</v>
      </c>
      <c r="BM82" s="143">
        <v>8569.7571368000008</v>
      </c>
      <c r="BN82" s="4">
        <v>9474.4846169999983</v>
      </c>
      <c r="BO82" s="4">
        <v>10229.076026625007</v>
      </c>
      <c r="BP82" s="4">
        <v>10946.050454274999</v>
      </c>
      <c r="BQ82" s="4">
        <v>11650.146456666667</v>
      </c>
      <c r="BR82" s="4">
        <v>12349.743681750004</v>
      </c>
      <c r="BS82" s="4">
        <v>13047.849781749999</v>
      </c>
      <c r="BT82" s="4">
        <v>13744.574425416669</v>
      </c>
      <c r="BU82" s="4">
        <v>14440.920558125003</v>
      </c>
      <c r="BV82" s="4">
        <v>0</v>
      </c>
      <c r="BX82" t="s">
        <v>419</v>
      </c>
      <c r="BY82" s="4">
        <f t="shared" si="316"/>
        <v>29.190000000000008</v>
      </c>
      <c r="BZ82" s="4">
        <f t="shared" si="317"/>
        <v>26.52</v>
      </c>
      <c r="CA82" s="4">
        <f t="shared" si="318"/>
        <v>19.829999999999998</v>
      </c>
      <c r="CB82" s="4">
        <f t="shared" si="319"/>
        <v>18.43</v>
      </c>
      <c r="CC82" s="4">
        <f t="shared" si="320"/>
        <v>13.880000000000004</v>
      </c>
      <c r="CD82" s="4">
        <f t="shared" si="321"/>
        <v>12.830000000000004</v>
      </c>
      <c r="CE82" s="4">
        <f t="shared" si="322"/>
        <v>11</v>
      </c>
      <c r="CF82" s="4">
        <f t="shared" si="323"/>
        <v>9.4400000000000013</v>
      </c>
      <c r="CG82" s="4">
        <f t="shared" si="324"/>
        <v>9.8500000000000014</v>
      </c>
      <c r="CH82" s="4">
        <f t="shared" si="325"/>
        <v>10.419999999999998</v>
      </c>
      <c r="CI82" s="4">
        <f t="shared" si="326"/>
        <v>12.599999999999996</v>
      </c>
      <c r="CJ82" s="4">
        <f t="shared" si="327"/>
        <v>24.159999999999993</v>
      </c>
      <c r="CK82" s="4">
        <f t="shared" si="328"/>
        <v>196.69403619951976</v>
      </c>
      <c r="CL82" s="4">
        <f t="shared" si="329"/>
        <v>30.86000000000001</v>
      </c>
      <c r="CM82" s="4">
        <f t="shared" si="330"/>
        <v>31.13</v>
      </c>
      <c r="CN82" s="4">
        <f t="shared" si="331"/>
        <v>24.350000000000005</v>
      </c>
      <c r="CO82" s="4">
        <f t="shared" si="332"/>
        <v>18.329999999999991</v>
      </c>
      <c r="CP82" s="4">
        <f t="shared" si="333"/>
        <v>12.720000000000006</v>
      </c>
      <c r="CQ82" s="4">
        <f t="shared" si="334"/>
        <v>11.950000000000003</v>
      </c>
      <c r="CR82" s="4">
        <f t="shared" si="335"/>
        <v>10.35</v>
      </c>
      <c r="CS82" s="4">
        <f t="shared" si="336"/>
        <v>9.3999999999999968</v>
      </c>
      <c r="CT82" s="4">
        <f t="shared" si="337"/>
        <v>9.82</v>
      </c>
      <c r="CU82" s="4">
        <f t="shared" si="338"/>
        <v>10.34</v>
      </c>
      <c r="CV82" s="4">
        <f t="shared" si="339"/>
        <v>12.729999999999999</v>
      </c>
      <c r="CW82" s="4">
        <f t="shared" si="340"/>
        <v>24.239999999999991</v>
      </c>
      <c r="CX82" s="4">
        <f t="shared" si="341"/>
        <v>205.07536761579135</v>
      </c>
      <c r="CY82" s="4">
        <f t="shared" si="342"/>
        <v>210.16999999999996</v>
      </c>
      <c r="CZ82" s="4">
        <f t="shared" si="343"/>
        <v>211.49</v>
      </c>
      <c r="DA82" s="4">
        <f t="shared" si="344"/>
        <v>211.92999999999998</v>
      </c>
      <c r="DB82" s="4">
        <f t="shared" si="345"/>
        <v>212.08000000000004</v>
      </c>
      <c r="DC82" s="4">
        <f t="shared" si="346"/>
        <v>212.13000000000002</v>
      </c>
      <c r="DD82" s="4">
        <f t="shared" si="347"/>
        <v>212.14999999999995</v>
      </c>
      <c r="DE82" s="4">
        <f t="shared" si="348"/>
        <v>212.15</v>
      </c>
      <c r="DF82" s="4">
        <f t="shared" si="349"/>
        <v>212.15000000000003</v>
      </c>
      <c r="DG82" s="4" t="e">
        <f t="shared" si="350"/>
        <v>#DIV/0!</v>
      </c>
    </row>
    <row r="83" spans="1:111" ht="14.25" customHeight="1" x14ac:dyDescent="0.25">
      <c r="A83" s="114"/>
      <c r="B83" t="s">
        <v>420</v>
      </c>
      <c r="C83" s="4">
        <v>4667</v>
      </c>
      <c r="D83" s="4">
        <v>4716.0000000000009</v>
      </c>
      <c r="E83" s="4">
        <v>4767.0000000000009</v>
      </c>
      <c r="F83" s="4">
        <v>4818</v>
      </c>
      <c r="G83" s="4">
        <v>4830.0000000000009</v>
      </c>
      <c r="H83" s="4">
        <v>4815.0000000000009</v>
      </c>
      <c r="I83" s="4">
        <v>4804</v>
      </c>
      <c r="J83" s="4">
        <v>4613.1099999999997</v>
      </c>
      <c r="K83" s="4">
        <v>4595.22</v>
      </c>
      <c r="L83" s="4">
        <v>4602.6599999999989</v>
      </c>
      <c r="M83" s="4">
        <v>4646.8999999999987</v>
      </c>
      <c r="N83" s="4">
        <v>4679.13</v>
      </c>
      <c r="O83" s="143">
        <v>4712.835</v>
      </c>
      <c r="P83" s="4">
        <v>4725.9000000000005</v>
      </c>
      <c r="Q83" s="4">
        <v>4750.5</v>
      </c>
      <c r="R83" s="4">
        <v>4784.0000000000009</v>
      </c>
      <c r="S83" s="4">
        <v>4758.6000000000004</v>
      </c>
      <c r="T83" s="4">
        <v>4679.4999999999991</v>
      </c>
      <c r="U83" s="4">
        <v>4659.9000000000005</v>
      </c>
      <c r="V83" s="4">
        <v>4647.0999999999995</v>
      </c>
      <c r="W83" s="4">
        <v>4613.1099999999997</v>
      </c>
      <c r="X83" s="4">
        <v>4595.2200000000012</v>
      </c>
      <c r="Y83" s="4">
        <v>4602.66</v>
      </c>
      <c r="Z83" s="4">
        <v>4646.8999999999996</v>
      </c>
      <c r="AA83" s="4">
        <v>4679.13</v>
      </c>
      <c r="AB83" s="143">
        <v>4678.543333333334</v>
      </c>
      <c r="AC83" s="4">
        <v>4678.543333333334</v>
      </c>
      <c r="AD83" s="4">
        <v>4678.543333333334</v>
      </c>
      <c r="AE83" s="4">
        <v>4678.543333333334</v>
      </c>
      <c r="AF83" s="4">
        <v>4678.543333333334</v>
      </c>
      <c r="AG83" s="4">
        <v>4678.543333333334</v>
      </c>
      <c r="AH83" s="4">
        <v>4678.543333333334</v>
      </c>
      <c r="AI83" s="4">
        <v>4678.543333333334</v>
      </c>
      <c r="AJ83" s="4">
        <v>4678.543333333334</v>
      </c>
      <c r="AK83" s="4">
        <v>0</v>
      </c>
      <c r="AM83" t="s">
        <v>420</v>
      </c>
      <c r="AN83" s="4">
        <v>111.26127999999999</v>
      </c>
      <c r="AO83" s="4">
        <v>94.744439999999997</v>
      </c>
      <c r="AP83" s="4">
        <v>71.504999999999995</v>
      </c>
      <c r="AQ83" s="4">
        <v>62.39309999999999</v>
      </c>
      <c r="AR83" s="4">
        <v>54.289200000000015</v>
      </c>
      <c r="AS83" s="4">
        <v>47.861100000000008</v>
      </c>
      <c r="AT83" s="4">
        <v>49.000799999999991</v>
      </c>
      <c r="AU83" s="4">
        <v>41.148941199999996</v>
      </c>
      <c r="AV83" s="4">
        <v>46.549578600000018</v>
      </c>
      <c r="AW83" s="4">
        <v>46.624945799999992</v>
      </c>
      <c r="AX83" s="4">
        <v>51.719996999999985</v>
      </c>
      <c r="AY83" s="4">
        <v>79.404836100000011</v>
      </c>
      <c r="AZ83" s="143">
        <v>756.50321870000005</v>
      </c>
      <c r="BA83" s="4">
        <v>108.41214599999999</v>
      </c>
      <c r="BB83" s="4">
        <v>99.190439999999967</v>
      </c>
      <c r="BC83" s="4">
        <v>77.692160000000001</v>
      </c>
      <c r="BD83" s="4">
        <v>63.955584000000002</v>
      </c>
      <c r="BE83" s="4">
        <v>52.550784999999998</v>
      </c>
      <c r="BF83" s="4">
        <v>46.039812000000012</v>
      </c>
      <c r="BG83" s="4">
        <v>45.63452199999999</v>
      </c>
      <c r="BH83" s="4">
        <v>40.872154600000002</v>
      </c>
      <c r="BI83" s="4">
        <v>46.779339600000007</v>
      </c>
      <c r="BJ83" s="4">
        <v>46.256732999999997</v>
      </c>
      <c r="BK83" s="4">
        <v>51.627058999999988</v>
      </c>
      <c r="BL83" s="4">
        <v>78.936923099999987</v>
      </c>
      <c r="BM83" s="143">
        <v>757.94765829999983</v>
      </c>
      <c r="BN83" s="4">
        <v>764.05291176666674</v>
      </c>
      <c r="BO83" s="4">
        <v>767.74896100000024</v>
      </c>
      <c r="BP83" s="4">
        <v>769.3864511666668</v>
      </c>
      <c r="BQ83" s="4">
        <v>770.08823266666684</v>
      </c>
      <c r="BR83" s="4">
        <v>770.41573070000015</v>
      </c>
      <c r="BS83" s="4">
        <v>770.55608700000005</v>
      </c>
      <c r="BT83" s="4">
        <v>770.60287243333357</v>
      </c>
      <c r="BU83" s="4">
        <v>770.64965786666676</v>
      </c>
      <c r="BV83" s="4">
        <v>0</v>
      </c>
      <c r="BX83" t="s">
        <v>420</v>
      </c>
      <c r="BY83" s="4">
        <f t="shared" si="316"/>
        <v>23.839999999999996</v>
      </c>
      <c r="BZ83" s="4">
        <f t="shared" si="317"/>
        <v>20.089999999999996</v>
      </c>
      <c r="CA83" s="4">
        <f t="shared" si="318"/>
        <v>14.999999999999996</v>
      </c>
      <c r="CB83" s="4">
        <f t="shared" si="319"/>
        <v>12.949999999999998</v>
      </c>
      <c r="CC83" s="4">
        <f t="shared" si="320"/>
        <v>11.240000000000002</v>
      </c>
      <c r="CD83" s="4">
        <f t="shared" si="321"/>
        <v>9.94</v>
      </c>
      <c r="CE83" s="4">
        <f t="shared" si="322"/>
        <v>10.199999999999999</v>
      </c>
      <c r="CF83" s="4">
        <f t="shared" si="323"/>
        <v>8.92</v>
      </c>
      <c r="CG83" s="4">
        <f t="shared" si="324"/>
        <v>10.130000000000004</v>
      </c>
      <c r="CH83" s="4">
        <f t="shared" si="325"/>
        <v>10.130000000000001</v>
      </c>
      <c r="CI83" s="4">
        <f t="shared" si="326"/>
        <v>11.129999999999999</v>
      </c>
      <c r="CJ83" s="4">
        <f t="shared" si="327"/>
        <v>16.970000000000002</v>
      </c>
      <c r="CK83" s="4">
        <f t="shared" si="328"/>
        <v>160.51977603714113</v>
      </c>
      <c r="CL83" s="4">
        <f t="shared" si="329"/>
        <v>22.939999999999994</v>
      </c>
      <c r="CM83" s="4">
        <f t="shared" si="330"/>
        <v>20.879999999999992</v>
      </c>
      <c r="CN83" s="4">
        <f t="shared" si="331"/>
        <v>16.239999999999998</v>
      </c>
      <c r="CO83" s="4">
        <f t="shared" si="332"/>
        <v>13.44</v>
      </c>
      <c r="CP83" s="4">
        <f t="shared" si="333"/>
        <v>11.230000000000002</v>
      </c>
      <c r="CQ83" s="4">
        <f t="shared" si="334"/>
        <v>9.8800000000000008</v>
      </c>
      <c r="CR83" s="4">
        <f t="shared" si="335"/>
        <v>9.8199999999999985</v>
      </c>
      <c r="CS83" s="4">
        <f t="shared" si="336"/>
        <v>8.8600000000000012</v>
      </c>
      <c r="CT83" s="4">
        <f t="shared" si="337"/>
        <v>10.18</v>
      </c>
      <c r="CU83" s="4">
        <f t="shared" si="338"/>
        <v>10.050000000000001</v>
      </c>
      <c r="CV83" s="4">
        <f t="shared" si="339"/>
        <v>11.109999999999998</v>
      </c>
      <c r="CW83" s="4">
        <f t="shared" si="340"/>
        <v>16.869999999999997</v>
      </c>
      <c r="CX83" s="4">
        <f t="shared" si="341"/>
        <v>162.00505249140932</v>
      </c>
      <c r="CY83" s="4">
        <f t="shared" si="342"/>
        <v>163.30999999999997</v>
      </c>
      <c r="CZ83" s="4">
        <f t="shared" si="343"/>
        <v>164.10000000000002</v>
      </c>
      <c r="DA83" s="4">
        <f t="shared" si="344"/>
        <v>164.45000000000002</v>
      </c>
      <c r="DB83" s="4">
        <f t="shared" si="345"/>
        <v>164.60000000000002</v>
      </c>
      <c r="DC83" s="4">
        <f t="shared" si="346"/>
        <v>164.67000000000002</v>
      </c>
      <c r="DD83" s="4">
        <f t="shared" si="347"/>
        <v>164.7</v>
      </c>
      <c r="DE83" s="4">
        <f t="shared" si="348"/>
        <v>164.71000000000004</v>
      </c>
      <c r="DF83" s="4">
        <f t="shared" si="349"/>
        <v>164.72</v>
      </c>
      <c r="DG83" s="4" t="e">
        <f t="shared" si="350"/>
        <v>#DIV/0!</v>
      </c>
    </row>
    <row r="84" spans="1:111" x14ac:dyDescent="0.25">
      <c r="A84" s="114"/>
      <c r="B84" t="s">
        <v>421</v>
      </c>
      <c r="C84" s="4">
        <v>7233.0000000000018</v>
      </c>
      <c r="D84" s="4">
        <v>7296.9999999999991</v>
      </c>
      <c r="E84" s="4">
        <v>7360.0000000000009</v>
      </c>
      <c r="F84" s="4">
        <v>7401.0000000000009</v>
      </c>
      <c r="G84" s="4">
        <v>7484</v>
      </c>
      <c r="H84" s="4">
        <v>7533</v>
      </c>
      <c r="I84" s="4">
        <v>7567</v>
      </c>
      <c r="J84" s="4">
        <v>7561.54</v>
      </c>
      <c r="K84" s="4">
        <v>7570.4500000000007</v>
      </c>
      <c r="L84" s="4">
        <v>7588.7599999999993</v>
      </c>
      <c r="M84" s="4">
        <v>7620.23</v>
      </c>
      <c r="N84" s="4">
        <v>7662.48</v>
      </c>
      <c r="O84" s="143">
        <v>7489.871666666666</v>
      </c>
      <c r="P84" s="4">
        <v>7796.7899999999991</v>
      </c>
      <c r="Q84" s="4">
        <v>7841.4800000000005</v>
      </c>
      <c r="R84" s="4">
        <v>7905.0700000000006</v>
      </c>
      <c r="S84" s="4">
        <v>7947.25</v>
      </c>
      <c r="T84" s="4">
        <v>7982.130000000001</v>
      </c>
      <c r="U84" s="4">
        <v>8015.1400000000012</v>
      </c>
      <c r="V84" s="4">
        <v>8034.47</v>
      </c>
      <c r="W84" s="4">
        <v>8052.27</v>
      </c>
      <c r="X84" s="4">
        <v>8084.4100000000008</v>
      </c>
      <c r="Y84" s="4">
        <v>8125.8799999999992</v>
      </c>
      <c r="Z84" s="4">
        <v>8180.4699999999993</v>
      </c>
      <c r="AA84" s="4">
        <v>8245.81</v>
      </c>
      <c r="AB84" s="143">
        <v>8017.5975000000008</v>
      </c>
      <c r="AC84" s="4">
        <v>8096.7183333333332</v>
      </c>
      <c r="AD84" s="4">
        <v>8384.2775000000001</v>
      </c>
      <c r="AE84" s="4">
        <v>8677.2824999999993</v>
      </c>
      <c r="AF84" s="4">
        <v>8974.055833333332</v>
      </c>
      <c r="AG84" s="4">
        <v>9273.160833333337</v>
      </c>
      <c r="AH84" s="4">
        <v>9573.4758333333375</v>
      </c>
      <c r="AI84" s="4">
        <v>9873.9841666666689</v>
      </c>
      <c r="AJ84" s="4">
        <v>10174.154166666669</v>
      </c>
      <c r="AK84" s="4">
        <v>0</v>
      </c>
      <c r="AM84" t="s">
        <v>421</v>
      </c>
      <c r="AN84" s="4">
        <v>208.45506000000009</v>
      </c>
      <c r="AO84" s="4">
        <v>187.67883999999998</v>
      </c>
      <c r="AP84" s="4">
        <v>146.83199999999999</v>
      </c>
      <c r="AQ84" s="4">
        <v>133.21800000000002</v>
      </c>
      <c r="AR84" s="4">
        <v>94.672599999999989</v>
      </c>
      <c r="AS84" s="4">
        <v>83.616299999999995</v>
      </c>
      <c r="AT84" s="4">
        <v>75.74566999999999</v>
      </c>
      <c r="AU84" s="4">
        <v>75.766630799999987</v>
      </c>
      <c r="AV84" s="4">
        <v>76.310136</v>
      </c>
      <c r="AW84" s="4">
        <v>82.641596399999997</v>
      </c>
      <c r="AX84" s="4">
        <v>100.58703600000001</v>
      </c>
      <c r="AY84" s="4">
        <v>156.85096560000005</v>
      </c>
      <c r="AZ84" s="143">
        <v>1422.3748348000004</v>
      </c>
      <c r="BA84" s="4">
        <v>253.09770569860521</v>
      </c>
      <c r="BB84" s="4">
        <v>254.80026739279222</v>
      </c>
      <c r="BC84" s="4">
        <v>208.47563125866748</v>
      </c>
      <c r="BD84" s="4">
        <v>150.97496409096303</v>
      </c>
      <c r="BE84" s="4">
        <v>108.38666681730795</v>
      </c>
      <c r="BF84" s="4">
        <v>93.0920175451826</v>
      </c>
      <c r="BG84" s="4">
        <v>85.073388364686551</v>
      </c>
      <c r="BH84" s="4">
        <v>80.337867430189903</v>
      </c>
      <c r="BI84" s="4">
        <v>81.130464666349738</v>
      </c>
      <c r="BJ84" s="4">
        <v>87.980037715710182</v>
      </c>
      <c r="BK84" s="4">
        <v>107.10710224608219</v>
      </c>
      <c r="BL84" s="4">
        <v>167.44141718873649</v>
      </c>
      <c r="BM84" s="143">
        <v>1677.8975304152734</v>
      </c>
      <c r="BN84" s="4">
        <v>1708.8124042500001</v>
      </c>
      <c r="BO84" s="4">
        <v>1769.5017663750002</v>
      </c>
      <c r="BP84" s="4">
        <v>1831.3404716250002</v>
      </c>
      <c r="BQ84" s="4">
        <v>1893.9744836249999</v>
      </c>
      <c r="BR84" s="4">
        <v>1957.1005938750011</v>
      </c>
      <c r="BS84" s="4">
        <v>2020.4820746250011</v>
      </c>
      <c r="BT84" s="4">
        <v>2083.9043583750008</v>
      </c>
      <c r="BU84" s="4">
        <v>2147.2552368750003</v>
      </c>
      <c r="BV84" s="4" t="e">
        <v>#DIV/0!</v>
      </c>
      <c r="BX84" t="s">
        <v>421</v>
      </c>
      <c r="BY84" s="4">
        <f t="shared" si="316"/>
        <v>28.820000000000004</v>
      </c>
      <c r="BZ84" s="4">
        <f t="shared" si="317"/>
        <v>25.72</v>
      </c>
      <c r="CA84" s="4">
        <f t="shared" si="318"/>
        <v>19.949999999999996</v>
      </c>
      <c r="CB84" s="4">
        <f t="shared" si="319"/>
        <v>18</v>
      </c>
      <c r="CC84" s="4">
        <f t="shared" si="320"/>
        <v>12.649999999999999</v>
      </c>
      <c r="CD84" s="4">
        <f t="shared" si="321"/>
        <v>11.099999999999998</v>
      </c>
      <c r="CE84" s="4">
        <f t="shared" si="322"/>
        <v>10.009999999999998</v>
      </c>
      <c r="CF84" s="4">
        <f t="shared" si="323"/>
        <v>10.019999999999998</v>
      </c>
      <c r="CG84" s="4">
        <f t="shared" si="324"/>
        <v>10.079999999999998</v>
      </c>
      <c r="CH84" s="4">
        <f t="shared" si="325"/>
        <v>10.89</v>
      </c>
      <c r="CI84" s="4">
        <f t="shared" si="326"/>
        <v>13.200000000000001</v>
      </c>
      <c r="CJ84" s="4">
        <f t="shared" si="327"/>
        <v>20.47000000000001</v>
      </c>
      <c r="CK84" s="4">
        <f t="shared" si="328"/>
        <v>189.90643606488146</v>
      </c>
      <c r="CL84" s="4">
        <f t="shared" si="329"/>
        <v>32.461783079780943</v>
      </c>
      <c r="CM84" s="4">
        <f t="shared" si="330"/>
        <v>32.493900053662344</v>
      </c>
      <c r="CN84" s="4">
        <f t="shared" si="331"/>
        <v>26.372395343579178</v>
      </c>
      <c r="CO84" s="4">
        <f t="shared" si="332"/>
        <v>18.997132856140553</v>
      </c>
      <c r="CP84" s="4">
        <f t="shared" si="333"/>
        <v>13.578664694424665</v>
      </c>
      <c r="CQ84" s="4">
        <f t="shared" si="334"/>
        <v>11.614521710810115</v>
      </c>
      <c r="CR84" s="4">
        <f t="shared" si="335"/>
        <v>10.588550130212267</v>
      </c>
      <c r="CS84" s="4">
        <f t="shared" si="336"/>
        <v>9.9770459050913463</v>
      </c>
      <c r="CT84" s="4">
        <f t="shared" si="337"/>
        <v>10.035421838618987</v>
      </c>
      <c r="CU84" s="4">
        <f t="shared" si="338"/>
        <v>10.827139671729116</v>
      </c>
      <c r="CV84" s="4">
        <f t="shared" si="339"/>
        <v>13.093025491943886</v>
      </c>
      <c r="CW84" s="4">
        <f t="shared" si="340"/>
        <v>20.306242466020503</v>
      </c>
      <c r="CX84" s="4">
        <f t="shared" si="341"/>
        <v>209.27684763612456</v>
      </c>
      <c r="CY84" s="4">
        <f t="shared" si="342"/>
        <v>211.05</v>
      </c>
      <c r="CZ84" s="4">
        <f t="shared" si="343"/>
        <v>211.05</v>
      </c>
      <c r="DA84" s="4">
        <f t="shared" si="344"/>
        <v>211.05000000000004</v>
      </c>
      <c r="DB84" s="4">
        <f t="shared" si="345"/>
        <v>211.05</v>
      </c>
      <c r="DC84" s="4">
        <f t="shared" si="346"/>
        <v>211.05000000000004</v>
      </c>
      <c r="DD84" s="4">
        <f t="shared" si="347"/>
        <v>211.05</v>
      </c>
      <c r="DE84" s="4">
        <f t="shared" si="348"/>
        <v>211.05000000000004</v>
      </c>
      <c r="DF84" s="4">
        <f t="shared" si="349"/>
        <v>211.04999999999998</v>
      </c>
      <c r="DG84" s="4" t="e">
        <f t="shared" si="350"/>
        <v>#DIV/0!</v>
      </c>
    </row>
    <row r="85" spans="1:111" x14ac:dyDescent="0.25">
      <c r="A85" s="114"/>
      <c r="B85" t="s">
        <v>422</v>
      </c>
      <c r="C85" s="4">
        <v>262</v>
      </c>
      <c r="D85" s="4">
        <v>264</v>
      </c>
      <c r="E85" s="4">
        <v>262</v>
      </c>
      <c r="F85" s="4">
        <v>261</v>
      </c>
      <c r="G85" s="4">
        <v>258</v>
      </c>
      <c r="H85" s="4">
        <v>254</v>
      </c>
      <c r="I85" s="4">
        <v>250</v>
      </c>
      <c r="J85" s="4">
        <v>248.93</v>
      </c>
      <c r="K85" s="4">
        <v>249.07000000000002</v>
      </c>
      <c r="L85" s="4">
        <v>249.61</v>
      </c>
      <c r="M85" s="4">
        <v>250.16</v>
      </c>
      <c r="N85" s="4">
        <v>250.3</v>
      </c>
      <c r="O85" s="143">
        <v>254.92250000000001</v>
      </c>
      <c r="P85" s="4">
        <v>250.29</v>
      </c>
      <c r="Q85" s="4">
        <v>250.69</v>
      </c>
      <c r="R85" s="4">
        <v>249.47000000000003</v>
      </c>
      <c r="S85" s="4">
        <v>248.65999999999997</v>
      </c>
      <c r="T85" s="4">
        <v>247.04000000000002</v>
      </c>
      <c r="U85" s="4">
        <v>245.02000000000004</v>
      </c>
      <c r="V85" s="4">
        <v>243</v>
      </c>
      <c r="W85" s="4">
        <v>242.16999999999996</v>
      </c>
      <c r="X85" s="4">
        <v>241.82</v>
      </c>
      <c r="Y85" s="4">
        <v>241.64999999999998</v>
      </c>
      <c r="Z85" s="4">
        <v>241.47</v>
      </c>
      <c r="AA85" s="4">
        <v>241.13</v>
      </c>
      <c r="AB85" s="143">
        <v>245.20083333333335</v>
      </c>
      <c r="AC85" s="4">
        <v>236.92666666666665</v>
      </c>
      <c r="AD85" s="4">
        <v>229.73083333333329</v>
      </c>
      <c r="AE85" s="4">
        <v>223.13666666666668</v>
      </c>
      <c r="AF85" s="4">
        <v>216.95000000000002</v>
      </c>
      <c r="AG85" s="4">
        <v>211.07749999999996</v>
      </c>
      <c r="AH85" s="4">
        <v>205.48666666666668</v>
      </c>
      <c r="AI85" s="4">
        <v>200.14916666666664</v>
      </c>
      <c r="AJ85" s="4">
        <v>195.05500000000001</v>
      </c>
      <c r="AK85" s="4">
        <v>0</v>
      </c>
      <c r="AM85" t="s">
        <v>422</v>
      </c>
      <c r="AN85" s="4">
        <v>3.9142799999999998</v>
      </c>
      <c r="AO85" s="4">
        <v>3.7303200000000007</v>
      </c>
      <c r="AP85" s="4">
        <v>3.1518600000000001</v>
      </c>
      <c r="AQ85" s="4">
        <v>2.5108199999999998</v>
      </c>
      <c r="AR85" s="4">
        <v>2.3735999999999993</v>
      </c>
      <c r="AS85" s="4">
        <v>2.2453600000000002</v>
      </c>
      <c r="AT85" s="4">
        <v>2.125</v>
      </c>
      <c r="AU85" s="4">
        <v>1.9690363</v>
      </c>
      <c r="AV85" s="4">
        <v>2.0373926000000004</v>
      </c>
      <c r="AW85" s="4">
        <v>2.3488301000000003</v>
      </c>
      <c r="AX85" s="4">
        <v>2.8668336000000005</v>
      </c>
      <c r="AY85" s="4">
        <v>3.6944280000000003</v>
      </c>
      <c r="AZ85" s="143">
        <v>32.967760599999998</v>
      </c>
      <c r="BA85" s="4">
        <v>4.7279781000000005</v>
      </c>
      <c r="BB85" s="4">
        <v>4.5976546000000003</v>
      </c>
      <c r="BC85" s="4">
        <v>3.7096189000000006</v>
      </c>
      <c r="BD85" s="4">
        <v>3.0261921999999997</v>
      </c>
      <c r="BE85" s="4">
        <v>2.5321599999999997</v>
      </c>
      <c r="BF85" s="4">
        <v>2.1561760000000003</v>
      </c>
      <c r="BG85" s="4">
        <v>1.9877400000000001</v>
      </c>
      <c r="BH85" s="4">
        <v>1.9155646999999993</v>
      </c>
      <c r="BI85" s="4">
        <v>1.9780875999999998</v>
      </c>
      <c r="BJ85" s="4">
        <v>2.2739265</v>
      </c>
      <c r="BK85" s="4">
        <v>2.7672462000000002</v>
      </c>
      <c r="BL85" s="4">
        <v>3.5590788</v>
      </c>
      <c r="BM85" s="143">
        <v>35.231423599999992</v>
      </c>
      <c r="BN85" s="4">
        <v>33.932637199999995</v>
      </c>
      <c r="BO85" s="4">
        <v>32.902049949999991</v>
      </c>
      <c r="BP85" s="4">
        <v>31.957633400000002</v>
      </c>
      <c r="BQ85" s="4">
        <v>31.071579</v>
      </c>
      <c r="BR85" s="4">
        <v>30.230519549999993</v>
      </c>
      <c r="BS85" s="4">
        <v>29.429800400000005</v>
      </c>
      <c r="BT85" s="4">
        <v>28.665363649999996</v>
      </c>
      <c r="BU85" s="4">
        <v>27.935777099999999</v>
      </c>
      <c r="BV85" s="4">
        <v>0</v>
      </c>
      <c r="BX85" t="s">
        <v>422</v>
      </c>
      <c r="BY85" s="4">
        <f t="shared" si="316"/>
        <v>14.939999999999998</v>
      </c>
      <c r="BZ85" s="4">
        <f t="shared" si="317"/>
        <v>14.130000000000004</v>
      </c>
      <c r="CA85" s="4">
        <f t="shared" si="318"/>
        <v>12.030000000000001</v>
      </c>
      <c r="CB85" s="4">
        <f t="shared" si="319"/>
        <v>9.6199999999999992</v>
      </c>
      <c r="CC85" s="4">
        <f t="shared" si="320"/>
        <v>9.1999999999999957</v>
      </c>
      <c r="CD85" s="4">
        <f t="shared" si="321"/>
        <v>8.84</v>
      </c>
      <c r="CE85" s="4">
        <f t="shared" si="322"/>
        <v>8.5</v>
      </c>
      <c r="CF85" s="4">
        <f t="shared" si="323"/>
        <v>7.91</v>
      </c>
      <c r="CG85" s="4">
        <f t="shared" si="324"/>
        <v>8.1800000000000015</v>
      </c>
      <c r="CH85" s="4">
        <f t="shared" si="325"/>
        <v>9.41</v>
      </c>
      <c r="CI85" s="4">
        <f t="shared" si="326"/>
        <v>11.460000000000003</v>
      </c>
      <c r="CJ85" s="4">
        <f t="shared" si="327"/>
        <v>14.76</v>
      </c>
      <c r="CK85" s="4">
        <f t="shared" si="328"/>
        <v>129.32464023379652</v>
      </c>
      <c r="CL85" s="4">
        <f t="shared" si="329"/>
        <v>18.890000000000004</v>
      </c>
      <c r="CM85" s="4">
        <f t="shared" si="330"/>
        <v>18.340000000000003</v>
      </c>
      <c r="CN85" s="4">
        <f t="shared" si="331"/>
        <v>14.870000000000001</v>
      </c>
      <c r="CO85" s="4">
        <f t="shared" si="332"/>
        <v>12.17</v>
      </c>
      <c r="CP85" s="4">
        <f t="shared" si="333"/>
        <v>10.249999999999998</v>
      </c>
      <c r="CQ85" s="4">
        <f t="shared" si="334"/>
        <v>8.8000000000000007</v>
      </c>
      <c r="CR85" s="4">
        <f t="shared" si="335"/>
        <v>8.18</v>
      </c>
      <c r="CS85" s="4">
        <f t="shared" si="336"/>
        <v>7.9099999999999984</v>
      </c>
      <c r="CT85" s="4">
        <f t="shared" si="337"/>
        <v>8.18</v>
      </c>
      <c r="CU85" s="4">
        <f t="shared" si="338"/>
        <v>9.41</v>
      </c>
      <c r="CV85" s="4">
        <f t="shared" si="339"/>
        <v>11.46</v>
      </c>
      <c r="CW85" s="4">
        <f t="shared" si="340"/>
        <v>14.76</v>
      </c>
      <c r="CX85" s="4">
        <f t="shared" si="341"/>
        <v>143.68394724052726</v>
      </c>
      <c r="CY85" s="4">
        <f t="shared" si="342"/>
        <v>143.22</v>
      </c>
      <c r="CZ85" s="4">
        <f t="shared" si="343"/>
        <v>143.22</v>
      </c>
      <c r="DA85" s="4">
        <f t="shared" si="344"/>
        <v>143.22</v>
      </c>
      <c r="DB85" s="4">
        <f t="shared" si="345"/>
        <v>143.22</v>
      </c>
      <c r="DC85" s="4">
        <f t="shared" si="346"/>
        <v>143.22</v>
      </c>
      <c r="DD85" s="4">
        <f t="shared" si="347"/>
        <v>143.22000000000003</v>
      </c>
      <c r="DE85" s="4">
        <f t="shared" si="348"/>
        <v>143.22</v>
      </c>
      <c r="DF85" s="4">
        <f t="shared" si="349"/>
        <v>143.22</v>
      </c>
      <c r="DG85" s="4" t="e">
        <f t="shared" si="350"/>
        <v>#DIV/0!</v>
      </c>
    </row>
    <row r="86" spans="1:111" x14ac:dyDescent="0.25">
      <c r="A86" s="114"/>
      <c r="B86" t="s">
        <v>423</v>
      </c>
      <c r="C86" s="4">
        <v>45235</v>
      </c>
      <c r="D86" s="4">
        <v>45627</v>
      </c>
      <c r="E86" s="4">
        <v>46101</v>
      </c>
      <c r="F86" s="4">
        <v>46373</v>
      </c>
      <c r="G86" s="4">
        <v>46658.999999999993</v>
      </c>
      <c r="H86" s="4">
        <v>46972</v>
      </c>
      <c r="I86" s="4">
        <v>47180</v>
      </c>
      <c r="J86" s="4">
        <v>47409.16</v>
      </c>
      <c r="K86" s="4">
        <v>47652.969999999994</v>
      </c>
      <c r="L86" s="4">
        <v>47874.37</v>
      </c>
      <c r="M86" s="4">
        <v>48122.47</v>
      </c>
      <c r="N86" s="4">
        <v>48408.14</v>
      </c>
      <c r="O86" s="143">
        <v>46967.842499999999</v>
      </c>
      <c r="P86" s="4">
        <v>48645.82</v>
      </c>
      <c r="Q86" s="4">
        <v>48877.39</v>
      </c>
      <c r="R86" s="4">
        <v>49149.52</v>
      </c>
      <c r="S86" s="4">
        <v>49360.74</v>
      </c>
      <c r="T86" s="4">
        <v>49528.61</v>
      </c>
      <c r="U86" s="4">
        <v>49733.919999999998</v>
      </c>
      <c r="V86" s="4">
        <v>49848.76999999999</v>
      </c>
      <c r="W86" s="4">
        <v>50041.909999999982</v>
      </c>
      <c r="X86" s="4">
        <v>50249.339999999982</v>
      </c>
      <c r="Y86" s="4">
        <v>50434.029999999992</v>
      </c>
      <c r="Z86" s="4">
        <v>50645.1</v>
      </c>
      <c r="AA86" s="4">
        <v>50893.449999999975</v>
      </c>
      <c r="AB86" s="143">
        <v>49784.049999999981</v>
      </c>
      <c r="AC86" s="4">
        <v>52296.34166666666</v>
      </c>
      <c r="AD86" s="4">
        <v>54835.815833333327</v>
      </c>
      <c r="AE86" s="4">
        <v>57382.384166666656</v>
      </c>
      <c r="AF86" s="4">
        <v>59929.75499999999</v>
      </c>
      <c r="AG86" s="4">
        <v>62474.24749999999</v>
      </c>
      <c r="AH86" s="4">
        <v>65013.189166666678</v>
      </c>
      <c r="AI86" s="4">
        <v>67545.455833333341</v>
      </c>
      <c r="AJ86" s="4">
        <v>70070.814166666663</v>
      </c>
      <c r="AK86" s="4">
        <v>0</v>
      </c>
      <c r="AM86" t="s">
        <v>423</v>
      </c>
      <c r="AN86" s="4">
        <v>2003.4581499999997</v>
      </c>
      <c r="AO86" s="4">
        <v>1737.9324300000001</v>
      </c>
      <c r="AP86" s="4">
        <v>1577.5762199999999</v>
      </c>
      <c r="AQ86" s="4">
        <v>1540.0473300000001</v>
      </c>
      <c r="AR86" s="4">
        <v>1004.10168</v>
      </c>
      <c r="AS86" s="4">
        <v>832.81356000000005</v>
      </c>
      <c r="AT86" s="4">
        <v>679.39199999999994</v>
      </c>
      <c r="AU86" s="4">
        <v>541.88669879999998</v>
      </c>
      <c r="AV86" s="4">
        <v>581.84276369999998</v>
      </c>
      <c r="AW86" s="4">
        <v>701.35952050000003</v>
      </c>
      <c r="AX86" s="4">
        <v>1032.2269815</v>
      </c>
      <c r="AY86" s="4">
        <v>1568.4237360000002</v>
      </c>
      <c r="AZ86" s="143">
        <v>13801.0610705</v>
      </c>
      <c r="BA86" s="4">
        <v>2205.6014788000002</v>
      </c>
      <c r="BB86" s="4">
        <v>2009.8382767999997</v>
      </c>
      <c r="BC86" s="4">
        <v>1784.6190711999998</v>
      </c>
      <c r="BD86" s="4">
        <v>1594.3519019999999</v>
      </c>
      <c r="BE86" s="4">
        <v>1074.2755509000003</v>
      </c>
      <c r="BF86" s="4">
        <v>764.90768960000014</v>
      </c>
      <c r="BG86" s="4">
        <v>628.59298969999975</v>
      </c>
      <c r="BH86" s="4">
        <v>572.47945039999979</v>
      </c>
      <c r="BI86" s="4">
        <v>614.54942819999985</v>
      </c>
      <c r="BJ86" s="4">
        <v>739.36287980000009</v>
      </c>
      <c r="BK86" s="4">
        <v>1086.8438460000002</v>
      </c>
      <c r="BL86" s="4">
        <v>1649.4567144999992</v>
      </c>
      <c r="BM86" s="143">
        <v>14724.8792779</v>
      </c>
      <c r="BN86" s="4">
        <v>15536.197182333332</v>
      </c>
      <c r="BO86" s="4">
        <v>16298.301181983337</v>
      </c>
      <c r="BP86" s="4">
        <v>17063.225755800002</v>
      </c>
      <c r="BQ86" s="4">
        <v>17829.102112499993</v>
      </c>
      <c r="BR86" s="4">
        <v>18594.8350259</v>
      </c>
      <c r="BS86" s="4">
        <v>19359.62747005</v>
      </c>
      <c r="BT86" s="4">
        <v>20122.466747308343</v>
      </c>
      <c r="BU86" s="4">
        <v>20884.606162375003</v>
      </c>
      <c r="BV86" s="4">
        <v>0</v>
      </c>
      <c r="BX86" t="s">
        <v>423</v>
      </c>
      <c r="BY86" s="4">
        <f t="shared" si="316"/>
        <v>44.29</v>
      </c>
      <c r="BZ86" s="4">
        <f t="shared" si="317"/>
        <v>38.089999999999996</v>
      </c>
      <c r="CA86" s="4">
        <f t="shared" si="318"/>
        <v>34.22</v>
      </c>
      <c r="CB86" s="4">
        <f t="shared" si="319"/>
        <v>33.21</v>
      </c>
      <c r="CC86" s="4">
        <f t="shared" si="320"/>
        <v>21.520000000000003</v>
      </c>
      <c r="CD86" s="4">
        <f t="shared" si="321"/>
        <v>17.730000000000004</v>
      </c>
      <c r="CE86" s="4">
        <f t="shared" si="322"/>
        <v>14.399999999999999</v>
      </c>
      <c r="CF86" s="4">
        <f t="shared" si="323"/>
        <v>11.43</v>
      </c>
      <c r="CG86" s="4">
        <f t="shared" si="324"/>
        <v>12.21</v>
      </c>
      <c r="CH86" s="4">
        <f t="shared" si="325"/>
        <v>14.65</v>
      </c>
      <c r="CI86" s="4">
        <f t="shared" si="326"/>
        <v>21.45</v>
      </c>
      <c r="CJ86" s="4">
        <f t="shared" si="327"/>
        <v>32.400000000000006</v>
      </c>
      <c r="CK86" s="4">
        <f t="shared" si="328"/>
        <v>293.84064363825104</v>
      </c>
      <c r="CL86" s="4">
        <f t="shared" si="329"/>
        <v>45.34</v>
      </c>
      <c r="CM86" s="4">
        <f t="shared" si="330"/>
        <v>41.12</v>
      </c>
      <c r="CN86" s="4">
        <f t="shared" si="331"/>
        <v>36.309999999999995</v>
      </c>
      <c r="CO86" s="4">
        <f t="shared" si="332"/>
        <v>32.300000000000004</v>
      </c>
      <c r="CP86" s="4">
        <f t="shared" si="333"/>
        <v>21.690000000000008</v>
      </c>
      <c r="CQ86" s="4">
        <f t="shared" si="334"/>
        <v>15.380000000000003</v>
      </c>
      <c r="CR86" s="4">
        <f t="shared" si="335"/>
        <v>12.609999999999998</v>
      </c>
      <c r="CS86" s="4">
        <f t="shared" si="336"/>
        <v>11.440000000000001</v>
      </c>
      <c r="CT86" s="4">
        <f t="shared" si="337"/>
        <v>12.23</v>
      </c>
      <c r="CU86" s="4">
        <f t="shared" si="338"/>
        <v>14.660000000000005</v>
      </c>
      <c r="CV86" s="4">
        <f t="shared" si="339"/>
        <v>21.460000000000004</v>
      </c>
      <c r="CW86" s="4">
        <f t="shared" si="340"/>
        <v>32.410000000000004</v>
      </c>
      <c r="CX86" s="4">
        <f t="shared" si="341"/>
        <v>295.77503794689272</v>
      </c>
      <c r="CY86" s="4">
        <f t="shared" si="342"/>
        <v>297.08</v>
      </c>
      <c r="CZ86" s="4">
        <f t="shared" si="343"/>
        <v>297.22000000000008</v>
      </c>
      <c r="DA86" s="4">
        <f t="shared" si="344"/>
        <v>297.36000000000007</v>
      </c>
      <c r="DB86" s="4">
        <f t="shared" si="345"/>
        <v>297.49999999999994</v>
      </c>
      <c r="DC86" s="4">
        <f t="shared" si="346"/>
        <v>297.64000000000004</v>
      </c>
      <c r="DD86" s="4">
        <f t="shared" si="347"/>
        <v>297.77999999999992</v>
      </c>
      <c r="DE86" s="4">
        <f t="shared" si="348"/>
        <v>297.91000000000014</v>
      </c>
      <c r="DF86" s="4">
        <f t="shared" si="349"/>
        <v>298.05</v>
      </c>
      <c r="DG86" s="4" t="e">
        <f t="shared" si="350"/>
        <v>#DIV/0!</v>
      </c>
    </row>
    <row r="87" spans="1:111" x14ac:dyDescent="0.25">
      <c r="A87" s="114"/>
      <c r="B87" t="s">
        <v>424</v>
      </c>
      <c r="C87" s="4">
        <v>12598</v>
      </c>
      <c r="D87" s="4">
        <v>12630.000000000004</v>
      </c>
      <c r="E87" s="4">
        <v>12667</v>
      </c>
      <c r="F87" s="4">
        <v>12664</v>
      </c>
      <c r="G87" s="4">
        <v>12683.000000000002</v>
      </c>
      <c r="H87" s="4">
        <v>12704</v>
      </c>
      <c r="I87" s="4">
        <v>12722</v>
      </c>
      <c r="J87" s="4">
        <v>12741.850000000002</v>
      </c>
      <c r="K87" s="4">
        <v>12761.750000000002</v>
      </c>
      <c r="L87" s="4">
        <v>12781.019999999999</v>
      </c>
      <c r="M87" s="4">
        <v>12800.990000000002</v>
      </c>
      <c r="N87" s="4">
        <v>12820.34</v>
      </c>
      <c r="O87" s="143">
        <v>12714.495833333334</v>
      </c>
      <c r="P87" s="4">
        <v>12840.560000000001</v>
      </c>
      <c r="Q87" s="4">
        <v>12860.819999999998</v>
      </c>
      <c r="R87" s="4">
        <v>12879.089999999998</v>
      </c>
      <c r="S87" s="4">
        <v>12899.420000000002</v>
      </c>
      <c r="T87" s="4">
        <v>12919.099999999999</v>
      </c>
      <c r="U87" s="4">
        <v>12939.479999999998</v>
      </c>
      <c r="V87" s="4">
        <v>12959.22</v>
      </c>
      <c r="W87" s="4">
        <v>12979.659999999998</v>
      </c>
      <c r="X87" s="4">
        <v>13000.119999999997</v>
      </c>
      <c r="Y87" s="4">
        <v>13019.94</v>
      </c>
      <c r="Z87" s="4">
        <v>13040.459999999995</v>
      </c>
      <c r="AA87" s="4">
        <v>13060.319999999998</v>
      </c>
      <c r="AB87" s="143">
        <v>12949.849166666667</v>
      </c>
      <c r="AC87" s="4">
        <v>13191.809166666668</v>
      </c>
      <c r="AD87" s="4">
        <v>13437.023333333333</v>
      </c>
      <c r="AE87" s="4">
        <v>13683.496666666666</v>
      </c>
      <c r="AF87" s="4">
        <v>13930.942499999999</v>
      </c>
      <c r="AG87" s="4">
        <v>14179.066666666664</v>
      </c>
      <c r="AH87" s="4">
        <v>14428.174166666671</v>
      </c>
      <c r="AI87" s="4">
        <v>14677.094166666666</v>
      </c>
      <c r="AJ87" s="4">
        <v>14926.059166666664</v>
      </c>
      <c r="AK87" s="4">
        <v>0</v>
      </c>
      <c r="AM87" t="s">
        <v>424</v>
      </c>
      <c r="AN87" s="4">
        <v>817.48421999999971</v>
      </c>
      <c r="AO87" s="4">
        <v>651.96060000000011</v>
      </c>
      <c r="AP87" s="4">
        <v>615.61620000000016</v>
      </c>
      <c r="AQ87" s="4">
        <v>602.80639999999983</v>
      </c>
      <c r="AR87" s="4">
        <v>395.70959999999997</v>
      </c>
      <c r="AS87" s="4">
        <v>297.01951999999994</v>
      </c>
      <c r="AT87" s="4">
        <v>250.62339999999998</v>
      </c>
      <c r="AU87" s="4">
        <v>210.11310649999996</v>
      </c>
      <c r="AV87" s="4">
        <v>229.71149999999997</v>
      </c>
      <c r="AW87" s="4">
        <v>243.09500039999992</v>
      </c>
      <c r="AX87" s="4">
        <v>358.04369030000009</v>
      </c>
      <c r="AY87" s="4">
        <v>521.6596346</v>
      </c>
      <c r="AZ87" s="143">
        <v>5193.8428717999996</v>
      </c>
      <c r="BA87" s="4">
        <v>758.87709600000017</v>
      </c>
      <c r="BB87" s="4">
        <v>608.70261059999996</v>
      </c>
      <c r="BC87" s="4">
        <v>607.76425710000001</v>
      </c>
      <c r="BD87" s="4">
        <v>571.18631759999982</v>
      </c>
      <c r="BE87" s="4">
        <v>384.3432249999999</v>
      </c>
      <c r="BF87" s="4">
        <v>281.30429520000001</v>
      </c>
      <c r="BG87" s="4">
        <v>230.15574720000001</v>
      </c>
      <c r="BH87" s="4">
        <v>214.03459339999989</v>
      </c>
      <c r="BI87" s="4">
        <v>234.00215999999992</v>
      </c>
      <c r="BJ87" s="4">
        <v>247.63925880000002</v>
      </c>
      <c r="BK87" s="4">
        <v>364.74166619999994</v>
      </c>
      <c r="BL87" s="4">
        <v>531.42442079999989</v>
      </c>
      <c r="BM87" s="143">
        <v>5034.1756478999996</v>
      </c>
      <c r="BN87" s="4">
        <v>5135.7032266749993</v>
      </c>
      <c r="BO87" s="4">
        <v>5231.1675538999998</v>
      </c>
      <c r="BP87" s="4">
        <v>5327.1220873000002</v>
      </c>
      <c r="BQ87" s="4">
        <v>5423.455224675</v>
      </c>
      <c r="BR87" s="4">
        <v>5520.0524439999999</v>
      </c>
      <c r="BS87" s="4">
        <v>5617.032484825002</v>
      </c>
      <c r="BT87" s="4">
        <v>5713.9395300249989</v>
      </c>
      <c r="BU87" s="4">
        <v>5810.8640941749991</v>
      </c>
      <c r="BV87" s="4">
        <v>0</v>
      </c>
      <c r="BX87" t="s">
        <v>424</v>
      </c>
      <c r="BY87" s="4">
        <f t="shared" si="316"/>
        <v>64.889999999999972</v>
      </c>
      <c r="BZ87" s="4">
        <f t="shared" si="317"/>
        <v>51.61999999999999</v>
      </c>
      <c r="CA87" s="4">
        <f t="shared" si="318"/>
        <v>48.600000000000009</v>
      </c>
      <c r="CB87" s="4">
        <f t="shared" si="319"/>
        <v>47.599999999999987</v>
      </c>
      <c r="CC87" s="4">
        <f t="shared" si="320"/>
        <v>31.199999999999992</v>
      </c>
      <c r="CD87" s="4">
        <f t="shared" si="321"/>
        <v>23.379999999999995</v>
      </c>
      <c r="CE87" s="4">
        <f t="shared" si="322"/>
        <v>19.7</v>
      </c>
      <c r="CF87" s="4">
        <f t="shared" si="323"/>
        <v>16.489999999999995</v>
      </c>
      <c r="CG87" s="4">
        <f t="shared" si="324"/>
        <v>17.999999999999996</v>
      </c>
      <c r="CH87" s="4">
        <f t="shared" si="325"/>
        <v>19.019999999999996</v>
      </c>
      <c r="CI87" s="4">
        <f t="shared" si="326"/>
        <v>27.970000000000006</v>
      </c>
      <c r="CJ87" s="4">
        <f t="shared" si="327"/>
        <v>40.69</v>
      </c>
      <c r="CK87" s="4">
        <f t="shared" si="328"/>
        <v>408.4977446123666</v>
      </c>
      <c r="CL87" s="4">
        <f t="shared" si="329"/>
        <v>59.100000000000009</v>
      </c>
      <c r="CM87" s="4">
        <f t="shared" si="330"/>
        <v>47.330000000000005</v>
      </c>
      <c r="CN87" s="4">
        <f t="shared" si="331"/>
        <v>47.190000000000012</v>
      </c>
      <c r="CO87" s="4">
        <f t="shared" si="332"/>
        <v>44.27999999999998</v>
      </c>
      <c r="CP87" s="4">
        <f t="shared" si="333"/>
        <v>29.749999999999996</v>
      </c>
      <c r="CQ87" s="4">
        <f t="shared" si="334"/>
        <v>21.740000000000006</v>
      </c>
      <c r="CR87" s="4">
        <f t="shared" si="335"/>
        <v>17.760000000000002</v>
      </c>
      <c r="CS87" s="4">
        <f t="shared" si="336"/>
        <v>16.489999999999995</v>
      </c>
      <c r="CT87" s="4">
        <f t="shared" si="337"/>
        <v>18</v>
      </c>
      <c r="CU87" s="4">
        <f t="shared" si="338"/>
        <v>19.020000000000003</v>
      </c>
      <c r="CV87" s="4">
        <f t="shared" si="339"/>
        <v>27.970000000000006</v>
      </c>
      <c r="CW87" s="4">
        <f t="shared" si="340"/>
        <v>40.69</v>
      </c>
      <c r="CX87" s="4">
        <f t="shared" si="341"/>
        <v>388.74396011176185</v>
      </c>
      <c r="CY87" s="4">
        <f t="shared" si="342"/>
        <v>389.30999999999995</v>
      </c>
      <c r="CZ87" s="4">
        <f t="shared" si="343"/>
        <v>389.31</v>
      </c>
      <c r="DA87" s="4">
        <f t="shared" si="344"/>
        <v>389.31000000000006</v>
      </c>
      <c r="DB87" s="4">
        <f t="shared" si="345"/>
        <v>389.31000000000006</v>
      </c>
      <c r="DC87" s="4">
        <f t="shared" si="346"/>
        <v>389.31000000000006</v>
      </c>
      <c r="DD87" s="4">
        <f t="shared" si="347"/>
        <v>389.31000000000006</v>
      </c>
      <c r="DE87" s="4">
        <f t="shared" si="348"/>
        <v>389.30999999999995</v>
      </c>
      <c r="DF87" s="4">
        <f t="shared" si="349"/>
        <v>389.31</v>
      </c>
      <c r="DG87" s="4" t="e">
        <f t="shared" si="350"/>
        <v>#DIV/0!</v>
      </c>
    </row>
    <row r="88" spans="1:111" x14ac:dyDescent="0.25">
      <c r="A88" s="114"/>
      <c r="B88" t="s">
        <v>425</v>
      </c>
      <c r="C88" s="4">
        <v>14500</v>
      </c>
      <c r="D88" s="4">
        <v>14537</v>
      </c>
      <c r="E88" s="4">
        <v>14585.000000000002</v>
      </c>
      <c r="F88" s="4">
        <v>14610</v>
      </c>
      <c r="G88" s="4">
        <v>14624</v>
      </c>
      <c r="H88" s="4">
        <v>14670</v>
      </c>
      <c r="I88" s="4">
        <v>14705</v>
      </c>
      <c r="J88" s="4">
        <v>14620.2</v>
      </c>
      <c r="K88" s="4">
        <v>14664.62</v>
      </c>
      <c r="L88" s="4">
        <v>14679.980000000001</v>
      </c>
      <c r="M88" s="4">
        <v>14719.64</v>
      </c>
      <c r="N88" s="4">
        <v>14832.78</v>
      </c>
      <c r="O88" s="143">
        <v>14645.684999999999</v>
      </c>
      <c r="P88" s="4">
        <v>14927.160000000002</v>
      </c>
      <c r="Q88" s="4">
        <v>15103.58</v>
      </c>
      <c r="R88" s="4">
        <v>15188.729999999998</v>
      </c>
      <c r="S88" s="4">
        <v>15246.600000000002</v>
      </c>
      <c r="T88" s="4">
        <v>15319.789999999999</v>
      </c>
      <c r="U88" s="4">
        <v>15405.000000000002</v>
      </c>
      <c r="V88" s="4">
        <v>15394.43</v>
      </c>
      <c r="W88" s="4">
        <v>15460.450000000003</v>
      </c>
      <c r="X88" s="4">
        <v>15550.54</v>
      </c>
      <c r="Y88" s="4">
        <v>15591.550000000001</v>
      </c>
      <c r="Z88" s="4">
        <v>15656.819999999998</v>
      </c>
      <c r="AA88" s="4">
        <v>15795.560000000001</v>
      </c>
      <c r="AB88" s="143">
        <v>15386.684166666666</v>
      </c>
      <c r="AC88" s="4">
        <v>16109.223333333339</v>
      </c>
      <c r="AD88" s="4">
        <v>16823.588333333333</v>
      </c>
      <c r="AE88" s="4">
        <v>17533.56583333333</v>
      </c>
      <c r="AF88" s="4">
        <v>17760.034166666665</v>
      </c>
      <c r="AG88" s="4">
        <v>17983.49666666667</v>
      </c>
      <c r="AH88" s="4">
        <v>18204.218333333331</v>
      </c>
      <c r="AI88" s="4">
        <v>18422.430833333336</v>
      </c>
      <c r="AJ88" s="4">
        <v>18638.344166666673</v>
      </c>
      <c r="AK88" s="4">
        <v>1993</v>
      </c>
      <c r="AM88" t="s">
        <v>425</v>
      </c>
      <c r="AN88" s="4">
        <v>501.41000000000014</v>
      </c>
      <c r="AO88" s="4">
        <v>486.55339000000015</v>
      </c>
      <c r="AP88" s="4">
        <v>394.81595000000004</v>
      </c>
      <c r="AQ88" s="4">
        <v>307.39439999999991</v>
      </c>
      <c r="AR88" s="4">
        <v>241.29600000000002</v>
      </c>
      <c r="AS88" s="4">
        <v>190.71</v>
      </c>
      <c r="AT88" s="4">
        <v>165.20625000000001</v>
      </c>
      <c r="AU88" s="4">
        <v>136.94987600000002</v>
      </c>
      <c r="AV88" s="4">
        <v>144.19875319999997</v>
      </c>
      <c r="AW88" s="4">
        <v>147.31379820000001</v>
      </c>
      <c r="AX88" s="4">
        <v>194.61320119999996</v>
      </c>
      <c r="AY88" s="4">
        <v>361.24384360000005</v>
      </c>
      <c r="AZ88" s="143">
        <v>3271.7054622000005</v>
      </c>
      <c r="BA88" s="4">
        <v>551.51850000000024</v>
      </c>
      <c r="BB88" s="4">
        <v>522.82766660000016</v>
      </c>
      <c r="BC88" s="4">
        <v>416.20990189999992</v>
      </c>
      <c r="BD88" s="4">
        <v>323.95281199999999</v>
      </c>
      <c r="BE88" s="4">
        <v>211.30621380000002</v>
      </c>
      <c r="BF88" s="4">
        <v>168.64705000000001</v>
      </c>
      <c r="BG88" s="4">
        <v>155.15248957569656</v>
      </c>
      <c r="BH88" s="4">
        <v>143.6197968146175</v>
      </c>
      <c r="BI88" s="4">
        <v>151.68224618862965</v>
      </c>
      <c r="BJ88" s="4">
        <v>155.23191911261398</v>
      </c>
      <c r="BK88" s="4">
        <v>205.16933335850436</v>
      </c>
      <c r="BL88" s="4">
        <v>380.86173257370717</v>
      </c>
      <c r="BM88" s="143">
        <v>3386.1796619237693</v>
      </c>
      <c r="BN88" s="4">
        <v>3562.4782179897843</v>
      </c>
      <c r="BO88" s="4">
        <v>3690.0972544378387</v>
      </c>
      <c r="BP88" s="4">
        <v>3816.7263401383693</v>
      </c>
      <c r="BQ88" s="4">
        <v>3867.8243448958947</v>
      </c>
      <c r="BR88" s="4">
        <v>3918.2441440795701</v>
      </c>
      <c r="BS88" s="4">
        <v>3968.0455295863976</v>
      </c>
      <c r="BT88" s="4">
        <v>4017.2807723200449</v>
      </c>
      <c r="BU88" s="4">
        <v>4065.9972545385162</v>
      </c>
      <c r="BV88" s="4" t="e">
        <v>#DIV/0!</v>
      </c>
      <c r="BX88" t="s">
        <v>425</v>
      </c>
      <c r="BY88" s="4">
        <f t="shared" si="316"/>
        <v>34.580000000000005</v>
      </c>
      <c r="BZ88" s="4">
        <f t="shared" si="317"/>
        <v>33.470000000000013</v>
      </c>
      <c r="CA88" s="4">
        <f t="shared" si="318"/>
        <v>27.07</v>
      </c>
      <c r="CB88" s="4">
        <f t="shared" si="319"/>
        <v>21.039999999999992</v>
      </c>
      <c r="CC88" s="4">
        <f t="shared" si="320"/>
        <v>16.5</v>
      </c>
      <c r="CD88" s="4">
        <f t="shared" si="321"/>
        <v>13.000000000000002</v>
      </c>
      <c r="CE88" s="4">
        <f t="shared" si="322"/>
        <v>11.234699081944918</v>
      </c>
      <c r="CF88" s="4">
        <f t="shared" si="323"/>
        <v>9.3671684381882603</v>
      </c>
      <c r="CG88" s="4">
        <f t="shared" si="324"/>
        <v>9.8331053378812392</v>
      </c>
      <c r="CH88" s="4">
        <f t="shared" si="325"/>
        <v>10.03501354906478</v>
      </c>
      <c r="CI88" s="4">
        <f t="shared" si="326"/>
        <v>13.221328864021128</v>
      </c>
      <c r="CJ88" s="4">
        <f t="shared" si="327"/>
        <v>24.354426048252588</v>
      </c>
      <c r="CK88" s="4">
        <f t="shared" si="328"/>
        <v>223.39040216964935</v>
      </c>
      <c r="CL88" s="4">
        <f t="shared" si="329"/>
        <v>36.947316167308458</v>
      </c>
      <c r="CM88" s="4">
        <f t="shared" si="330"/>
        <v>34.616141775658498</v>
      </c>
      <c r="CN88" s="4">
        <f t="shared" si="331"/>
        <v>27.402547935212489</v>
      </c>
      <c r="CO88" s="4">
        <f t="shared" si="332"/>
        <v>21.24754450172497</v>
      </c>
      <c r="CP88" s="4">
        <f t="shared" si="333"/>
        <v>13.793022867806938</v>
      </c>
      <c r="CQ88" s="4">
        <f t="shared" si="334"/>
        <v>10.947552742616033</v>
      </c>
      <c r="CR88" s="4">
        <f t="shared" si="335"/>
        <v>10.078482254665913</v>
      </c>
      <c r="CS88" s="4">
        <f t="shared" si="336"/>
        <v>9.2894965421198918</v>
      </c>
      <c r="CT88" s="4">
        <f t="shared" si="337"/>
        <v>9.7541465562372522</v>
      </c>
      <c r="CU88" s="4">
        <f t="shared" si="338"/>
        <v>9.9561569640359018</v>
      </c>
      <c r="CV88" s="4">
        <f t="shared" si="339"/>
        <v>13.104150993528981</v>
      </c>
      <c r="CW88" s="4">
        <f t="shared" si="340"/>
        <v>24.111948710505178</v>
      </c>
      <c r="CX88" s="4">
        <f t="shared" si="341"/>
        <v>220.07208474841551</v>
      </c>
      <c r="CY88" s="4">
        <f t="shared" si="342"/>
        <v>221.14524979104826</v>
      </c>
      <c r="CZ88" s="4">
        <f t="shared" si="343"/>
        <v>219.34067699020446</v>
      </c>
      <c r="DA88" s="4">
        <f t="shared" si="344"/>
        <v>217.68112524392114</v>
      </c>
      <c r="DB88" s="4">
        <f t="shared" si="345"/>
        <v>217.78248333301698</v>
      </c>
      <c r="DC88" s="4">
        <f t="shared" si="346"/>
        <v>217.87999390253376</v>
      </c>
      <c r="DD88" s="4">
        <f t="shared" si="347"/>
        <v>217.97395839406079</v>
      </c>
      <c r="DE88" s="4">
        <f t="shared" si="348"/>
        <v>218.06464134207647</v>
      </c>
      <c r="DF88" s="4">
        <f t="shared" si="349"/>
        <v>218.1522788816325</v>
      </c>
      <c r="DG88" s="4" t="e">
        <f t="shared" si="350"/>
        <v>#DIV/0!</v>
      </c>
    </row>
    <row r="89" spans="1:111" x14ac:dyDescent="0.25">
      <c r="A89" s="114"/>
      <c r="B89" t="s">
        <v>426</v>
      </c>
      <c r="C89" s="4">
        <v>47264.999999999993</v>
      </c>
      <c r="D89" s="4">
        <v>47494.999999999993</v>
      </c>
      <c r="E89" s="4">
        <v>47817.999999999993</v>
      </c>
      <c r="F89" s="4">
        <v>47992.000000000007</v>
      </c>
      <c r="G89" s="4">
        <v>48200</v>
      </c>
      <c r="H89" s="4">
        <v>48457</v>
      </c>
      <c r="I89" s="4">
        <v>48651</v>
      </c>
      <c r="J89" s="4">
        <v>48901.060000000012</v>
      </c>
      <c r="K89" s="4">
        <v>49152.13</v>
      </c>
      <c r="L89" s="4">
        <v>49404.12</v>
      </c>
      <c r="M89" s="4">
        <v>49656.94999999999</v>
      </c>
      <c r="N89" s="4">
        <v>49910.530000000006</v>
      </c>
      <c r="O89" s="143">
        <v>48575.232500000006</v>
      </c>
      <c r="P89" s="4">
        <v>49993.060000000005</v>
      </c>
      <c r="Q89" s="4">
        <v>50076.08</v>
      </c>
      <c r="R89" s="4">
        <v>50159.510000000009</v>
      </c>
      <c r="S89" s="4">
        <v>50243.3</v>
      </c>
      <c r="T89" s="4">
        <v>50327.390000000007</v>
      </c>
      <c r="U89" s="4">
        <v>50411.700000000004</v>
      </c>
      <c r="V89" s="4">
        <v>50488.923989251147</v>
      </c>
      <c r="W89" s="4">
        <v>50573.571296210481</v>
      </c>
      <c r="X89" s="4">
        <v>50658.318588176837</v>
      </c>
      <c r="Y89" s="4">
        <v>50743.165865150244</v>
      </c>
      <c r="Z89" s="4">
        <v>50828.053136126466</v>
      </c>
      <c r="AA89" s="4">
        <v>50912.980401105509</v>
      </c>
      <c r="AB89" s="143">
        <v>50451.337773001724</v>
      </c>
      <c r="AC89" s="4">
        <v>51487.668392106287</v>
      </c>
      <c r="AD89" s="4">
        <v>52463.9494967133</v>
      </c>
      <c r="AE89" s="4">
        <v>53277.137557463262</v>
      </c>
      <c r="AF89" s="4">
        <v>54009.874348715966</v>
      </c>
      <c r="AG89" s="4">
        <v>54736.51538737287</v>
      </c>
      <c r="AH89" s="4">
        <v>55456.474094725963</v>
      </c>
      <c r="AI89" s="4">
        <v>56169.827959155744</v>
      </c>
      <c r="AJ89" s="4">
        <v>56876.910264018996</v>
      </c>
      <c r="AK89" s="4">
        <v>1900</v>
      </c>
      <c r="AM89" t="s">
        <v>426</v>
      </c>
      <c r="AN89" s="4">
        <v>1972.3684499999995</v>
      </c>
      <c r="AO89" s="4">
        <v>1515.0904999999998</v>
      </c>
      <c r="AP89" s="4">
        <v>846.34955999999966</v>
      </c>
      <c r="AQ89" s="4">
        <v>745.60392000000002</v>
      </c>
      <c r="AR89" s="4">
        <v>520.11959999999988</v>
      </c>
      <c r="AS89" s="4">
        <v>430.70391000000001</v>
      </c>
      <c r="AT89" s="4">
        <v>395.9183000000001</v>
      </c>
      <c r="AU89" s="4">
        <v>322.86476560000017</v>
      </c>
      <c r="AV89" s="4">
        <v>333.79846739999999</v>
      </c>
      <c r="AW89" s="4">
        <v>370.48614871459517</v>
      </c>
      <c r="AX89" s="4">
        <v>463.05157422104838</v>
      </c>
      <c r="AY89" s="4">
        <v>996.6076673388427</v>
      </c>
      <c r="AZ89" s="143">
        <v>8912.9628632744862</v>
      </c>
      <c r="BA89" s="4">
        <v>1837.8941039976098</v>
      </c>
      <c r="BB89" s="4">
        <v>1704.5103192758331</v>
      </c>
      <c r="BC89" s="4">
        <v>1187.139213382037</v>
      </c>
      <c r="BD89" s="4">
        <v>742.99021240546938</v>
      </c>
      <c r="BE89" s="4">
        <v>499.31047773157104</v>
      </c>
      <c r="BF89" s="4">
        <v>391.99269275486688</v>
      </c>
      <c r="BG89" s="4">
        <v>364.76228558338676</v>
      </c>
      <c r="BH89" s="4">
        <v>341.98373079423311</v>
      </c>
      <c r="BI89" s="4">
        <v>354.85908887483146</v>
      </c>
      <c r="BJ89" s="4">
        <v>393.47539451004582</v>
      </c>
      <c r="BK89" s="4">
        <v>491.90229562279188</v>
      </c>
      <c r="BL89" s="4">
        <v>1057.1731264369321</v>
      </c>
      <c r="BM89" s="143">
        <v>9367.99294136961</v>
      </c>
      <c r="BN89" s="4">
        <v>9810.5751492871914</v>
      </c>
      <c r="BO89" s="4">
        <v>9994.4162173340774</v>
      </c>
      <c r="BP89" s="4">
        <v>10147.545639695913</v>
      </c>
      <c r="BQ89" s="4">
        <v>10285.525483478068</v>
      </c>
      <c r="BR89" s="4">
        <v>10422.35745124124</v>
      </c>
      <c r="BS89" s="4">
        <v>10557.931085806998</v>
      </c>
      <c r="BT89" s="4">
        <v>10692.260978819659</v>
      </c>
      <c r="BU89" s="4">
        <v>10825.409890039689</v>
      </c>
      <c r="BV89" s="4">
        <v>472.84457543867228</v>
      </c>
      <c r="BX89" t="s">
        <v>426</v>
      </c>
      <c r="BY89" s="4">
        <f t="shared" si="316"/>
        <v>41.73</v>
      </c>
      <c r="BZ89" s="4">
        <f t="shared" si="317"/>
        <v>31.9</v>
      </c>
      <c r="CA89" s="4">
        <f t="shared" si="318"/>
        <v>17.699392697310632</v>
      </c>
      <c r="CB89" s="4">
        <f t="shared" si="319"/>
        <v>15.536004334055674</v>
      </c>
      <c r="CC89" s="4">
        <f t="shared" si="320"/>
        <v>10.790863070539416</v>
      </c>
      <c r="CD89" s="4">
        <f t="shared" si="321"/>
        <v>8.8883734032234774</v>
      </c>
      <c r="CE89" s="4">
        <f t="shared" si="322"/>
        <v>8.1379272779593439</v>
      </c>
      <c r="CF89" s="4">
        <f t="shared" si="323"/>
        <v>6.6024083240731404</v>
      </c>
      <c r="CG89" s="4">
        <f t="shared" si="324"/>
        <v>6.7911292430256838</v>
      </c>
      <c r="CH89" s="4">
        <f t="shared" si="325"/>
        <v>7.4990941790805126</v>
      </c>
      <c r="CI89" s="4">
        <f t="shared" si="326"/>
        <v>9.3250103806425582</v>
      </c>
      <c r="CJ89" s="4">
        <f t="shared" si="327"/>
        <v>19.967883878188484</v>
      </c>
      <c r="CK89" s="4">
        <f t="shared" si="328"/>
        <v>183.48780653339097</v>
      </c>
      <c r="CL89" s="4">
        <f t="shared" si="329"/>
        <v>36.762984782239968</v>
      </c>
      <c r="CM89" s="4">
        <f t="shared" si="330"/>
        <v>34.03841353548107</v>
      </c>
      <c r="CN89" s="4">
        <f t="shared" si="331"/>
        <v>23.667280908087754</v>
      </c>
      <c r="CO89" s="4">
        <f t="shared" si="332"/>
        <v>14.787846586618899</v>
      </c>
      <c r="CP89" s="4">
        <f t="shared" si="333"/>
        <v>9.9212472121357962</v>
      </c>
      <c r="CQ89" s="4">
        <f t="shared" si="334"/>
        <v>7.7758276898987111</v>
      </c>
      <c r="CR89" s="4">
        <f t="shared" si="335"/>
        <v>7.2246001055804419</v>
      </c>
      <c r="CS89" s="4">
        <f t="shared" si="336"/>
        <v>6.7621036448311536</v>
      </c>
      <c r="CT89" s="4">
        <f t="shared" si="337"/>
        <v>7.0049519756001564</v>
      </c>
      <c r="CU89" s="4">
        <f t="shared" si="338"/>
        <v>7.7542539532457448</v>
      </c>
      <c r="CV89" s="4">
        <f t="shared" si="339"/>
        <v>9.6777717278564843</v>
      </c>
      <c r="CW89" s="4">
        <f t="shared" si="340"/>
        <v>20.764314288974074</v>
      </c>
      <c r="CX89" s="4">
        <f t="shared" si="341"/>
        <v>185.68373713933013</v>
      </c>
      <c r="CY89" s="4">
        <f t="shared" si="342"/>
        <v>190.5422299292014</v>
      </c>
      <c r="CZ89" s="4">
        <f t="shared" si="343"/>
        <v>190.50064498022965</v>
      </c>
      <c r="DA89" s="4">
        <f t="shared" si="344"/>
        <v>190.46717043968528</v>
      </c>
      <c r="DB89" s="4">
        <f t="shared" si="345"/>
        <v>190.43787099131805</v>
      </c>
      <c r="DC89" s="4">
        <f t="shared" si="346"/>
        <v>190.40958996899474</v>
      </c>
      <c r="DD89" s="4">
        <f t="shared" si="347"/>
        <v>190.38229995965577</v>
      </c>
      <c r="DE89" s="4">
        <f t="shared" si="348"/>
        <v>190.35595029051194</v>
      </c>
      <c r="DF89" s="4">
        <f t="shared" si="349"/>
        <v>190.33048454616866</v>
      </c>
      <c r="DG89" s="4">
        <f t="shared" si="350"/>
        <v>248.86556602035384</v>
      </c>
    </row>
    <row r="90" spans="1:111" x14ac:dyDescent="0.25">
      <c r="A90" s="114"/>
      <c r="B90" t="s">
        <v>427</v>
      </c>
      <c r="C90" s="115">
        <v>18761</v>
      </c>
      <c r="D90" s="115">
        <v>18894.000000000004</v>
      </c>
      <c r="E90" s="115">
        <v>19088</v>
      </c>
      <c r="F90" s="115">
        <v>19266</v>
      </c>
      <c r="G90" s="115">
        <v>19428.999999999996</v>
      </c>
      <c r="H90" s="115">
        <v>19624.000000000004</v>
      </c>
      <c r="I90" s="115">
        <v>19825</v>
      </c>
      <c r="J90" s="115">
        <v>19974.720000000005</v>
      </c>
      <c r="K90" s="115">
        <v>20094.859999999997</v>
      </c>
      <c r="L90" s="115">
        <v>20256.349999999999</v>
      </c>
      <c r="M90" s="115">
        <v>20405.77</v>
      </c>
      <c r="N90" s="115">
        <v>20611.759999999995</v>
      </c>
      <c r="O90" s="144">
        <v>19685.871666666662</v>
      </c>
      <c r="P90" s="115">
        <v>20795.929999999993</v>
      </c>
      <c r="Q90" s="115">
        <v>20895.16</v>
      </c>
      <c r="R90" s="115">
        <v>21022.21</v>
      </c>
      <c r="S90" s="115">
        <v>21169.299999999996</v>
      </c>
      <c r="T90" s="115">
        <v>21292.290000000005</v>
      </c>
      <c r="U90" s="115">
        <v>21411</v>
      </c>
      <c r="V90" s="115">
        <v>21476.49</v>
      </c>
      <c r="W90" s="115">
        <v>21596.730000000003</v>
      </c>
      <c r="X90" s="115">
        <v>21686.850000000006</v>
      </c>
      <c r="Y90" s="115">
        <v>21817.85</v>
      </c>
      <c r="Z90" s="115">
        <v>21936.400000000005</v>
      </c>
      <c r="AA90" s="115">
        <v>22111.21</v>
      </c>
      <c r="AB90" s="144">
        <v>21434.285</v>
      </c>
      <c r="AC90" s="115">
        <v>22933.090833333335</v>
      </c>
      <c r="AD90" s="115">
        <v>24417.6675</v>
      </c>
      <c r="AE90" s="115">
        <v>25882.781666666673</v>
      </c>
      <c r="AF90" s="115">
        <v>27330.991666666669</v>
      </c>
      <c r="AG90" s="115">
        <v>28764.248333333333</v>
      </c>
      <c r="AH90" s="115">
        <v>30183.604166666661</v>
      </c>
      <c r="AI90" s="115">
        <v>31589.854166666668</v>
      </c>
      <c r="AJ90" s="115">
        <v>32983.961666666662</v>
      </c>
      <c r="AK90" s="115">
        <v>0</v>
      </c>
      <c r="AM90" t="s">
        <v>427</v>
      </c>
      <c r="AN90" s="115">
        <v>1164.4952700000001</v>
      </c>
      <c r="AO90" s="115">
        <v>1022.1654000000003</v>
      </c>
      <c r="AP90" s="115">
        <v>954.39999999999986</v>
      </c>
      <c r="AQ90" s="115">
        <v>1041.5199600000001</v>
      </c>
      <c r="AR90" s="115">
        <v>578.59561999999983</v>
      </c>
      <c r="AS90" s="115">
        <v>400.91831999999999</v>
      </c>
      <c r="AT90" s="115">
        <v>288.05725000000001</v>
      </c>
      <c r="AU90" s="115">
        <v>246.48804480000007</v>
      </c>
      <c r="AV90" s="115">
        <v>255.60661919999998</v>
      </c>
      <c r="AW90" s="115">
        <v>279.74019350000003</v>
      </c>
      <c r="AX90" s="115">
        <v>511.57265390000009</v>
      </c>
      <c r="AY90" s="115">
        <v>812.72169679999979</v>
      </c>
      <c r="AZ90" s="144">
        <v>7556.2810281999991</v>
      </c>
      <c r="BA90" s="115">
        <v>1090.7465284999996</v>
      </c>
      <c r="BB90" s="115">
        <v>1024.6986463999999</v>
      </c>
      <c r="BC90" s="115">
        <v>1109.7624658999998</v>
      </c>
      <c r="BD90" s="115">
        <v>1072.4367379999997</v>
      </c>
      <c r="BE90" s="115">
        <v>673.90097850000018</v>
      </c>
      <c r="BF90" s="115">
        <v>388.39554000000004</v>
      </c>
      <c r="BG90" s="115">
        <v>301.74468449999989</v>
      </c>
      <c r="BH90" s="115">
        <v>266.50364820000004</v>
      </c>
      <c r="BI90" s="115">
        <v>275.85673200000014</v>
      </c>
      <c r="BJ90" s="115">
        <v>301.30450850000005</v>
      </c>
      <c r="BK90" s="115">
        <v>549.94554800000026</v>
      </c>
      <c r="BL90" s="115">
        <v>871.8450102999999</v>
      </c>
      <c r="BM90" s="144">
        <v>7927.1410287999988</v>
      </c>
      <c r="BN90" s="115">
        <v>8534.3204227166698</v>
      </c>
      <c r="BO90" s="115">
        <v>9086.790783450002</v>
      </c>
      <c r="BP90" s="115">
        <v>9632.0183694333355</v>
      </c>
      <c r="BQ90" s="115">
        <v>10170.955238833336</v>
      </c>
      <c r="BR90" s="115">
        <v>10704.327374766668</v>
      </c>
      <c r="BS90" s="115">
        <v>11232.526454583332</v>
      </c>
      <c r="BT90" s="115">
        <v>11755.848329583334</v>
      </c>
      <c r="BU90" s="115">
        <v>12274.65149463333</v>
      </c>
      <c r="BV90" s="115">
        <v>0</v>
      </c>
      <c r="BX90" t="s">
        <v>427</v>
      </c>
      <c r="BY90" s="115">
        <f t="shared" si="316"/>
        <v>62.070000000000007</v>
      </c>
      <c r="BZ90" s="115">
        <f t="shared" si="317"/>
        <v>54.100000000000009</v>
      </c>
      <c r="CA90" s="115">
        <f t="shared" si="318"/>
        <v>49.999999999999993</v>
      </c>
      <c r="CB90" s="115">
        <f t="shared" si="319"/>
        <v>54.06</v>
      </c>
      <c r="CC90" s="115">
        <f t="shared" si="320"/>
        <v>29.779999999999998</v>
      </c>
      <c r="CD90" s="115">
        <f t="shared" si="321"/>
        <v>20.429999999999996</v>
      </c>
      <c r="CE90" s="115">
        <f t="shared" si="322"/>
        <v>14.530000000000001</v>
      </c>
      <c r="CF90" s="115">
        <f t="shared" si="323"/>
        <v>12.34</v>
      </c>
      <c r="CG90" s="115">
        <f t="shared" si="324"/>
        <v>12.72</v>
      </c>
      <c r="CH90" s="115">
        <f t="shared" si="325"/>
        <v>13.810000000000002</v>
      </c>
      <c r="CI90" s="115">
        <f t="shared" si="326"/>
        <v>25.070000000000004</v>
      </c>
      <c r="CJ90" s="115">
        <f t="shared" si="327"/>
        <v>39.43</v>
      </c>
      <c r="CK90" s="115">
        <f t="shared" si="328"/>
        <v>383.84284710108938</v>
      </c>
      <c r="CL90" s="115">
        <f t="shared" si="329"/>
        <v>52.449999999999996</v>
      </c>
      <c r="CM90" s="115">
        <f t="shared" si="330"/>
        <v>49.039999999999992</v>
      </c>
      <c r="CN90" s="115">
        <f t="shared" si="331"/>
        <v>52.79</v>
      </c>
      <c r="CO90" s="115">
        <f t="shared" si="332"/>
        <v>50.66</v>
      </c>
      <c r="CP90" s="115">
        <f t="shared" si="333"/>
        <v>31.650000000000006</v>
      </c>
      <c r="CQ90" s="115">
        <f t="shared" si="334"/>
        <v>18.140000000000004</v>
      </c>
      <c r="CR90" s="115">
        <f t="shared" si="335"/>
        <v>14.049999999999994</v>
      </c>
      <c r="CS90" s="115">
        <f t="shared" si="336"/>
        <v>12.34</v>
      </c>
      <c r="CT90" s="115">
        <f t="shared" si="337"/>
        <v>12.720000000000002</v>
      </c>
      <c r="CU90" s="115">
        <f t="shared" si="338"/>
        <v>13.810000000000002</v>
      </c>
      <c r="CV90" s="115">
        <f t="shared" si="339"/>
        <v>25.070000000000004</v>
      </c>
      <c r="CW90" s="115">
        <f t="shared" si="340"/>
        <v>39.43</v>
      </c>
      <c r="CX90" s="115">
        <f t="shared" si="341"/>
        <v>369.83463776841631</v>
      </c>
      <c r="CY90" s="115">
        <f t="shared" si="342"/>
        <v>372.1400000000001</v>
      </c>
      <c r="CZ90" s="115">
        <f t="shared" si="343"/>
        <v>372.1400000000001</v>
      </c>
      <c r="DA90" s="115">
        <f t="shared" si="344"/>
        <v>372.14</v>
      </c>
      <c r="DB90" s="115">
        <f t="shared" si="345"/>
        <v>372.1400000000001</v>
      </c>
      <c r="DC90" s="115">
        <f t="shared" si="346"/>
        <v>372.14000000000004</v>
      </c>
      <c r="DD90" s="115">
        <f t="shared" si="347"/>
        <v>372.14000000000004</v>
      </c>
      <c r="DE90" s="115">
        <f t="shared" si="348"/>
        <v>372.14000000000004</v>
      </c>
      <c r="DF90" s="115">
        <f t="shared" si="349"/>
        <v>372.14</v>
      </c>
      <c r="DG90" s="115" t="e">
        <f t="shared" si="350"/>
        <v>#DIV/0!</v>
      </c>
    </row>
    <row r="91" spans="1:111" x14ac:dyDescent="0.25">
      <c r="A91" s="114"/>
      <c r="C91" s="5">
        <f>SUM(C77:C90)</f>
        <v>389744</v>
      </c>
      <c r="D91" s="5">
        <f t="shared" ref="D91:AP91" si="351">SUM(D77:D90)</f>
        <v>391756</v>
      </c>
      <c r="E91" s="5">
        <f t="shared" si="351"/>
        <v>393826</v>
      </c>
      <c r="F91" s="5">
        <f t="shared" si="351"/>
        <v>395175</v>
      </c>
      <c r="G91" s="5">
        <f t="shared" si="351"/>
        <v>396636.99999999994</v>
      </c>
      <c r="H91" s="5">
        <f t="shared" si="351"/>
        <v>398632</v>
      </c>
      <c r="I91" s="5">
        <f t="shared" si="351"/>
        <v>399671</v>
      </c>
      <c r="J91" s="5">
        <f t="shared" si="351"/>
        <v>400712.39</v>
      </c>
      <c r="K91" s="5">
        <f t="shared" si="351"/>
        <v>401755.30000000005</v>
      </c>
      <c r="L91" s="5">
        <f t="shared" si="351"/>
        <v>403110.37</v>
      </c>
      <c r="M91" s="5">
        <f t="shared" si="351"/>
        <v>404587.35000000003</v>
      </c>
      <c r="N91" s="5">
        <f t="shared" si="351"/>
        <v>406651.16000000015</v>
      </c>
      <c r="O91" s="145">
        <f t="shared" si="351"/>
        <v>398521.46416666667</v>
      </c>
      <c r="P91" s="5">
        <f>SUM(P77:P90)</f>
        <v>408165.31999999995</v>
      </c>
      <c r="Q91" s="5">
        <f t="shared" ref="Q91:AB91" si="352">SUM(Q77:Q90)</f>
        <v>409601.59</v>
      </c>
      <c r="R91" s="5">
        <f t="shared" si="352"/>
        <v>411271.48000000004</v>
      </c>
      <c r="S91" s="5">
        <f t="shared" si="352"/>
        <v>412394.89999999991</v>
      </c>
      <c r="T91" s="5">
        <f t="shared" si="352"/>
        <v>413226.91999999993</v>
      </c>
      <c r="U91" s="5">
        <f t="shared" si="352"/>
        <v>414254.26999999996</v>
      </c>
      <c r="V91" s="5">
        <f t="shared" si="352"/>
        <v>414958.60516548617</v>
      </c>
      <c r="W91" s="5">
        <f t="shared" si="352"/>
        <v>415730.9118071369</v>
      </c>
      <c r="X91" s="5">
        <f t="shared" si="352"/>
        <v>416485.91843619663</v>
      </c>
      <c r="Y91" s="5">
        <f t="shared" si="352"/>
        <v>417503.37505146419</v>
      </c>
      <c r="Z91" s="5">
        <f t="shared" si="352"/>
        <v>418645.40166433743</v>
      </c>
      <c r="AA91" s="5">
        <f t="shared" si="352"/>
        <v>420368.23827241448</v>
      </c>
      <c r="AB91" s="145">
        <f t="shared" si="352"/>
        <v>414383.91086641961</v>
      </c>
      <c r="AC91" s="5">
        <f t="shared" si="351"/>
        <v>427398.51779706188</v>
      </c>
      <c r="AD91" s="5">
        <f t="shared" si="351"/>
        <v>440507.12023945141</v>
      </c>
      <c r="AE91" s="5">
        <f t="shared" si="351"/>
        <v>453371.01474506559</v>
      </c>
      <c r="AF91" s="5">
        <f t="shared" si="351"/>
        <v>465602.79306644795</v>
      </c>
      <c r="AG91" s="5">
        <f t="shared" si="351"/>
        <v>477761.79154232383</v>
      </c>
      <c r="AH91" s="5">
        <f t="shared" si="351"/>
        <v>489847.86775634933</v>
      </c>
      <c r="AI91" s="5">
        <f t="shared" ref="AI91:AK91" si="353">SUM(AI77:AI90)</f>
        <v>501861.27835876751</v>
      </c>
      <c r="AJ91" s="5">
        <f t="shared" si="353"/>
        <v>513805.55329589883</v>
      </c>
      <c r="AK91" s="5">
        <f t="shared" si="353"/>
        <v>3893</v>
      </c>
      <c r="AN91" s="5">
        <f t="shared" si="351"/>
        <v>15484.398770000002</v>
      </c>
      <c r="AO91" s="5">
        <f t="shared" si="351"/>
        <v>13236.637190000001</v>
      </c>
      <c r="AP91" s="5">
        <f t="shared" si="351"/>
        <v>10472.21206</v>
      </c>
      <c r="AQ91" s="5">
        <f>SUM(AQ77:AQ90)</f>
        <v>10050.51462</v>
      </c>
      <c r="AR91" s="5">
        <f t="shared" ref="AR91:BQ91" si="354">SUM(AR77:AR90)</f>
        <v>7200.6305299999995</v>
      </c>
      <c r="AS91" s="5">
        <f t="shared" si="354"/>
        <v>6134.9432799999995</v>
      </c>
      <c r="AT91" s="5">
        <f t="shared" si="354"/>
        <v>5367.4352799999997</v>
      </c>
      <c r="AU91" s="5">
        <f t="shared" si="354"/>
        <v>4591.1146272000005</v>
      </c>
      <c r="AV91" s="5">
        <f t="shared" si="354"/>
        <v>4849.8587639000016</v>
      </c>
      <c r="AW91" s="5">
        <f t="shared" si="354"/>
        <v>5215.8552547145955</v>
      </c>
      <c r="AX91" s="5">
        <f t="shared" si="354"/>
        <v>6731.0176143210483</v>
      </c>
      <c r="AY91" s="5">
        <f t="shared" si="354"/>
        <v>10500.114125938842</v>
      </c>
      <c r="AZ91" s="145">
        <f t="shared" si="354"/>
        <v>99834.732116074505</v>
      </c>
      <c r="BA91" s="5">
        <f t="shared" si="354"/>
        <v>15167.416253296215</v>
      </c>
      <c r="BB91" s="5">
        <f t="shared" si="354"/>
        <v>14476.545575868626</v>
      </c>
      <c r="BC91" s="5">
        <f t="shared" si="354"/>
        <v>12092.417553440706</v>
      </c>
      <c r="BD91" s="5">
        <f>SUM(BD77:BD90)</f>
        <v>10027.316520496433</v>
      </c>
      <c r="BE91" s="5">
        <f t="shared" ref="BE91:BM91" si="355">SUM(BE77:BE90)</f>
        <v>7383.3740566488796</v>
      </c>
      <c r="BF91" s="5">
        <f t="shared" si="355"/>
        <v>5863.0471049000498</v>
      </c>
      <c r="BG91" s="5">
        <f t="shared" si="355"/>
        <v>5120.5502002041849</v>
      </c>
      <c r="BH91" s="5">
        <f t="shared" si="355"/>
        <v>4754.6461049344853</v>
      </c>
      <c r="BI91" s="5">
        <f t="shared" si="355"/>
        <v>5022.9294162653359</v>
      </c>
      <c r="BJ91" s="5">
        <f t="shared" si="355"/>
        <v>5398.4845300837133</v>
      </c>
      <c r="BK91" s="5">
        <f t="shared" si="355"/>
        <v>6983.0396490320563</v>
      </c>
      <c r="BL91" s="5">
        <f t="shared" si="355"/>
        <v>10907.959857807746</v>
      </c>
      <c r="BM91" s="145">
        <f t="shared" si="355"/>
        <v>103197.72682297844</v>
      </c>
      <c r="BN91" s="5">
        <f t="shared" si="354"/>
        <v>107200.59988110332</v>
      </c>
      <c r="BO91" s="5">
        <f t="shared" si="354"/>
        <v>110588.73107313657</v>
      </c>
      <c r="BP91" s="5">
        <f t="shared" si="354"/>
        <v>113886.79147198242</v>
      </c>
      <c r="BQ91" s="5">
        <f t="shared" si="354"/>
        <v>117062.61935198616</v>
      </c>
      <c r="BR91" s="5">
        <f>SUM(BR77:BR90)</f>
        <v>120214.89731038919</v>
      </c>
      <c r="BS91" s="5">
        <f>SUM(BS77:BS90)</f>
        <v>123347.20767831898</v>
      </c>
      <c r="BT91" s="5">
        <f t="shared" ref="BT91:BV91" si="356">SUM(BT77:BT90)</f>
        <v>126459.28308275029</v>
      </c>
      <c r="BU91" s="5">
        <f t="shared" si="356"/>
        <v>129554.70166249576</v>
      </c>
      <c r="BV91" s="5" t="e">
        <f t="shared" si="356"/>
        <v>#DIV/0!</v>
      </c>
      <c r="BY91" s="4">
        <f t="shared" si="316"/>
        <v>39.729665549694161</v>
      </c>
      <c r="BZ91" s="4">
        <f t="shared" si="317"/>
        <v>33.787962890166334</v>
      </c>
      <c r="CA91" s="4">
        <f t="shared" si="318"/>
        <v>26.590961642959073</v>
      </c>
      <c r="CB91" s="4">
        <f t="shared" si="319"/>
        <v>25.433072992977795</v>
      </c>
      <c r="CC91" s="4">
        <f t="shared" si="320"/>
        <v>18.154207827308095</v>
      </c>
      <c r="CD91" s="4">
        <f t="shared" si="321"/>
        <v>15.389991972546106</v>
      </c>
      <c r="CE91" s="4">
        <f t="shared" si="322"/>
        <v>13.429634074025886</v>
      </c>
      <c r="CF91" s="4">
        <f t="shared" si="323"/>
        <v>11.457381258413298</v>
      </c>
      <c r="CG91" s="4">
        <f t="shared" si="324"/>
        <v>12.07167338900072</v>
      </c>
      <c r="CH91" s="4">
        <f t="shared" si="325"/>
        <v>12.939025246893538</v>
      </c>
      <c r="CI91" s="4">
        <f t="shared" si="326"/>
        <v>16.636747575822746</v>
      </c>
      <c r="CJ91" s="4">
        <f t="shared" si="327"/>
        <v>25.820937350673827</v>
      </c>
      <c r="CK91" s="4">
        <f t="shared" si="328"/>
        <v>250.51281070854031</v>
      </c>
      <c r="CL91" s="4">
        <f t="shared" si="329"/>
        <v>37.159982757222529</v>
      </c>
      <c r="CM91" s="4">
        <f t="shared" si="330"/>
        <v>35.342991651640375</v>
      </c>
      <c r="CN91" s="4">
        <f t="shared" si="331"/>
        <v>29.402519118127774</v>
      </c>
      <c r="CO91" s="4">
        <f t="shared" si="332"/>
        <v>24.314841237116259</v>
      </c>
      <c r="CP91" s="4">
        <f t="shared" si="333"/>
        <v>17.867601792857254</v>
      </c>
      <c r="CQ91" s="4">
        <f t="shared" si="334"/>
        <v>14.153256899198771</v>
      </c>
      <c r="CR91" s="4">
        <f t="shared" si="335"/>
        <v>12.339906044753793</v>
      </c>
      <c r="CS91" s="4">
        <f t="shared" si="336"/>
        <v>11.436835630688508</v>
      </c>
      <c r="CT91" s="4">
        <f t="shared" si="337"/>
        <v>12.060262289599645</v>
      </c>
      <c r="CU91" s="4">
        <f t="shared" si="338"/>
        <v>12.930397339705962</v>
      </c>
      <c r="CV91" s="4">
        <f t="shared" si="339"/>
        <v>16.680082048604309</v>
      </c>
      <c r="CW91" s="4">
        <f t="shared" si="340"/>
        <v>25.94858237300739</v>
      </c>
      <c r="CX91" s="4">
        <f t="shared" si="341"/>
        <v>249.03893253771901</v>
      </c>
      <c r="CY91" s="4">
        <f t="shared" si="342"/>
        <v>250.82117840194405</v>
      </c>
      <c r="CZ91" s="4">
        <f t="shared" si="343"/>
        <v>251.04868001457643</v>
      </c>
      <c r="DA91" s="4">
        <f t="shared" si="344"/>
        <v>251.19998360729335</v>
      </c>
      <c r="DB91" s="4">
        <f t="shared" si="345"/>
        <v>251.42164328743556</v>
      </c>
      <c r="DC91" s="4">
        <f t="shared" si="346"/>
        <v>251.62099489435548</v>
      </c>
      <c r="DD91" s="4">
        <f t="shared" si="347"/>
        <v>251.80717483427318</v>
      </c>
      <c r="DE91" s="4">
        <f t="shared" si="348"/>
        <v>251.98055426054978</v>
      </c>
      <c r="DF91" s="4">
        <f t="shared" si="349"/>
        <v>252.14733634434984</v>
      </c>
      <c r="DG91" s="4" t="e">
        <f t="shared" si="350"/>
        <v>#DIV/0!</v>
      </c>
    </row>
    <row r="92" spans="1:111" x14ac:dyDescent="0.25">
      <c r="A92" s="114"/>
      <c r="B92" s="125">
        <f>SUM(C92:AK92)</f>
        <v>1405513.1193211835</v>
      </c>
      <c r="C92" s="5">
        <f t="shared" ref="C92:AK92" si="357">+C91-C3</f>
        <v>-38249.109510606679</v>
      </c>
      <c r="D92" s="5">
        <f t="shared" si="357"/>
        <v>-37527.017351208022</v>
      </c>
      <c r="E92" s="5">
        <f t="shared" si="357"/>
        <v>-36818.314929666521</v>
      </c>
      <c r="F92" s="5">
        <f t="shared" si="357"/>
        <v>-36831.42591549881</v>
      </c>
      <c r="G92" s="5">
        <f t="shared" si="357"/>
        <v>-36662.796781933925</v>
      </c>
      <c r="H92" s="5">
        <f t="shared" si="357"/>
        <v>-35902.449114415562</v>
      </c>
      <c r="I92" s="5">
        <f t="shared" si="357"/>
        <v>-36059.733307933609</v>
      </c>
      <c r="J92" s="5">
        <f t="shared" si="357"/>
        <v>-36126.723000600701</v>
      </c>
      <c r="K92" s="5">
        <f t="shared" si="357"/>
        <v>-36235.201560921909</v>
      </c>
      <c r="L92" s="5">
        <f t="shared" si="357"/>
        <v>-36045.61172672658</v>
      </c>
      <c r="M92" s="5">
        <f t="shared" si="357"/>
        <v>-35747.26247111574</v>
      </c>
      <c r="N92" s="5">
        <f t="shared" si="357"/>
        <v>-34870.930179976742</v>
      </c>
      <c r="O92" s="145">
        <f t="shared" si="357"/>
        <v>-36423.047987550381</v>
      </c>
      <c r="P92" s="5">
        <f t="shared" ref="P92:AB92" si="358">+P91-P3</f>
        <v>-35112.5898299978</v>
      </c>
      <c r="Q92" s="5">
        <f t="shared" si="358"/>
        <v>-34858.987960180151</v>
      </c>
      <c r="R92" s="5">
        <f t="shared" si="358"/>
        <v>-34374.734656830551</v>
      </c>
      <c r="S92" s="5">
        <f t="shared" si="358"/>
        <v>-34396.642765305995</v>
      </c>
      <c r="T92" s="5">
        <f t="shared" si="358"/>
        <v>-34685.239680765313</v>
      </c>
      <c r="U92" s="5">
        <f t="shared" si="358"/>
        <v>-34796.289494285767</v>
      </c>
      <c r="V92" s="5">
        <f t="shared" si="358"/>
        <v>-35223.527693673328</v>
      </c>
      <c r="W92" s="5">
        <f t="shared" si="358"/>
        <v>-35612.266104393988</v>
      </c>
      <c r="X92" s="5">
        <f t="shared" si="358"/>
        <v>-36036.871295610268</v>
      </c>
      <c r="Y92" s="5">
        <f t="shared" si="358"/>
        <v>-36210.979169343365</v>
      </c>
      <c r="Z92" s="5">
        <f t="shared" si="358"/>
        <v>-36271.764534960967</v>
      </c>
      <c r="AA92" s="5">
        <f t="shared" si="358"/>
        <v>-35758.890224367322</v>
      </c>
      <c r="AB92" s="145">
        <f t="shared" si="358"/>
        <v>-35278.231950809655</v>
      </c>
      <c r="AC92" s="5">
        <f t="shared" si="357"/>
        <v>-36750.207223376026</v>
      </c>
      <c r="AD92" s="5">
        <f t="shared" si="357"/>
        <v>-38275.496475779393</v>
      </c>
      <c r="AE92" s="5">
        <f t="shared" si="357"/>
        <v>-40116.821800768725</v>
      </c>
      <c r="AF92" s="5">
        <f t="shared" si="357"/>
        <v>465602.79306644795</v>
      </c>
      <c r="AG92" s="5">
        <f t="shared" si="357"/>
        <v>477761.79154232383</v>
      </c>
      <c r="AH92" s="5">
        <f t="shared" si="357"/>
        <v>489847.86775634933</v>
      </c>
      <c r="AI92" s="5">
        <f t="shared" si="357"/>
        <v>501861.27835876751</v>
      </c>
      <c r="AJ92" s="5">
        <f t="shared" si="357"/>
        <v>513805.55329589883</v>
      </c>
      <c r="AK92" s="5">
        <f t="shared" si="357"/>
        <v>3893</v>
      </c>
      <c r="AM92" s="125" t="e">
        <f>SUM(AN92:BV92)</f>
        <v>#DIV/0!</v>
      </c>
      <c r="AN92" s="5">
        <f t="shared" ref="AN92:BV92" si="359">+AN91-AN3</f>
        <v>358.10600135808272</v>
      </c>
      <c r="AO92" s="5">
        <f t="shared" si="359"/>
        <v>-1575.7738547476656</v>
      </c>
      <c r="AP92" s="5">
        <f t="shared" si="359"/>
        <v>-2289.9600011392558</v>
      </c>
      <c r="AQ92" s="5">
        <f t="shared" si="359"/>
        <v>-320.89789422087415</v>
      </c>
      <c r="AR92" s="5">
        <f t="shared" si="359"/>
        <v>-575.2674988186136</v>
      </c>
      <c r="AS92" s="5">
        <f t="shared" si="359"/>
        <v>-135.48755124692252</v>
      </c>
      <c r="AT92" s="5">
        <f t="shared" si="359"/>
        <v>95.393590946202494</v>
      </c>
      <c r="AU92" s="5">
        <f t="shared" si="359"/>
        <v>-350.04354022959615</v>
      </c>
      <c r="AV92" s="5">
        <f t="shared" si="359"/>
        <v>-707.53882878967397</v>
      </c>
      <c r="AW92" s="5">
        <f t="shared" si="359"/>
        <v>-587.75522312389512</v>
      </c>
      <c r="AX92" s="5">
        <f t="shared" si="359"/>
        <v>-1331.1546122362597</v>
      </c>
      <c r="AY92" s="5">
        <f t="shared" si="359"/>
        <v>-2076.7675497047476</v>
      </c>
      <c r="AZ92" s="145">
        <f t="shared" si="359"/>
        <v>-9497.1469619532145</v>
      </c>
      <c r="BA92" s="5">
        <f t="shared" ref="BA92:BM92" si="360">+BA91-BA3</f>
        <v>-337.99986025731778</v>
      </c>
      <c r="BB92" s="5">
        <f t="shared" si="360"/>
        <v>-708.58544032757891</v>
      </c>
      <c r="BC92" s="5">
        <f t="shared" si="360"/>
        <v>-997.53141378639157</v>
      </c>
      <c r="BD92" s="5">
        <f t="shared" si="360"/>
        <v>-604.71747164068074</v>
      </c>
      <c r="BE92" s="5">
        <f t="shared" si="360"/>
        <v>-567.5340823924962</v>
      </c>
      <c r="BF92" s="5">
        <f t="shared" si="360"/>
        <v>-531.1650469918095</v>
      </c>
      <c r="BG92" s="5">
        <f t="shared" si="360"/>
        <v>-247.74023432367721</v>
      </c>
      <c r="BH92" s="5">
        <f t="shared" si="360"/>
        <v>-275.45019086183038</v>
      </c>
      <c r="BI92" s="5">
        <f t="shared" si="360"/>
        <v>-643.41027701802795</v>
      </c>
      <c r="BJ92" s="5">
        <f t="shared" si="360"/>
        <v>-522.54387387663701</v>
      </c>
      <c r="BK92" s="5">
        <f t="shared" si="360"/>
        <v>-1264.0669673076009</v>
      </c>
      <c r="BL92" s="5">
        <f t="shared" si="360"/>
        <v>-1983.0099023416988</v>
      </c>
      <c r="BM92" s="145">
        <f t="shared" si="360"/>
        <v>-8683.7547611257469</v>
      </c>
      <c r="BN92" s="5">
        <f t="shared" si="359"/>
        <v>-7073.5564912861591</v>
      </c>
      <c r="BO92" s="5">
        <f t="shared" si="359"/>
        <v>-6422.1769066680718</v>
      </c>
      <c r="BP92" s="5">
        <f t="shared" si="359"/>
        <v>-5981.5751457347069</v>
      </c>
      <c r="BQ92" s="5" t="e">
        <f t="shared" si="359"/>
        <v>#DIV/0!</v>
      </c>
      <c r="BR92" s="5" t="e">
        <f t="shared" si="359"/>
        <v>#DIV/0!</v>
      </c>
      <c r="BS92" s="5" t="e">
        <f t="shared" si="359"/>
        <v>#DIV/0!</v>
      </c>
      <c r="BT92" s="5" t="e">
        <f t="shared" si="359"/>
        <v>#DIV/0!</v>
      </c>
      <c r="BU92" s="5" t="e">
        <f t="shared" si="359"/>
        <v>#DIV/0!</v>
      </c>
      <c r="BV92" s="5" t="e">
        <f t="shared" si="359"/>
        <v>#DIV/0!</v>
      </c>
      <c r="BX92" s="125" t="e">
        <f>SUM(BY92:DD92)</f>
        <v>#DIV/0!</v>
      </c>
      <c r="BY92" s="5">
        <f t="shared" ref="BY92:DG92" si="361">+BY91-BY3</f>
        <v>4.3872910289028297</v>
      </c>
      <c r="BZ92" s="5">
        <f t="shared" si="361"/>
        <v>-0.71703834688291579</v>
      </c>
      <c r="CA92" s="5">
        <f t="shared" si="361"/>
        <v>-3.0441028840708313</v>
      </c>
      <c r="CB92" s="5">
        <f t="shared" si="361"/>
        <v>1.4255307619982496</v>
      </c>
      <c r="CC92" s="5">
        <f t="shared" si="361"/>
        <v>0.20843890110668895</v>
      </c>
      <c r="CD92" s="5">
        <f t="shared" si="361"/>
        <v>0.9597647626526058</v>
      </c>
      <c r="CE92" s="5">
        <f t="shared" si="361"/>
        <v>1.3303229948415485</v>
      </c>
      <c r="CF92" s="5">
        <f t="shared" si="361"/>
        <v>0.14621881810589343</v>
      </c>
      <c r="CG92" s="5">
        <f t="shared" si="361"/>
        <v>-0.6167241284889915</v>
      </c>
      <c r="CH92" s="5">
        <f t="shared" si="361"/>
        <v>-0.27634860505572512</v>
      </c>
      <c r="CI92" s="5">
        <f t="shared" si="361"/>
        <v>-1.6724472914922899</v>
      </c>
      <c r="CJ92" s="5">
        <f t="shared" si="361"/>
        <v>-2.6643456178791105</v>
      </c>
      <c r="CK92" s="5">
        <f t="shared" si="361"/>
        <v>-0.85690662970770859</v>
      </c>
      <c r="CL92" s="5">
        <f t="shared" ref="CL92:CX92" si="362">+CL91-CL3</f>
        <v>2.1809870308168513</v>
      </c>
      <c r="CM92" s="5">
        <f t="shared" si="362"/>
        <v>1.1776870797764971</v>
      </c>
      <c r="CN92" s="5">
        <f t="shared" si="362"/>
        <v>2.9557928931989608E-2</v>
      </c>
      <c r="CO92" s="5">
        <f t="shared" si="362"/>
        <v>0.51843290240883277</v>
      </c>
      <c r="CP92" s="5">
        <f t="shared" si="362"/>
        <v>0.11655849743047497</v>
      </c>
      <c r="CQ92" s="5">
        <f t="shared" si="362"/>
        <v>-8.6146697342627476E-2</v>
      </c>
      <c r="CR92" s="5">
        <f t="shared" si="362"/>
        <v>0.41519814834479973</v>
      </c>
      <c r="CS92" s="5">
        <f t="shared" si="362"/>
        <v>0.29210908564193616</v>
      </c>
      <c r="CT92" s="5">
        <f t="shared" si="362"/>
        <v>-0.46140473327358578</v>
      </c>
      <c r="CU92" s="5">
        <f t="shared" si="362"/>
        <v>-0.11972626532943131</v>
      </c>
      <c r="CV92" s="5">
        <f t="shared" si="362"/>
        <v>-1.4487273899179876</v>
      </c>
      <c r="CW92" s="5">
        <f t="shared" si="362"/>
        <v>-2.3132090328953545</v>
      </c>
      <c r="CX92" s="5">
        <f t="shared" si="362"/>
        <v>0.22661117318776292</v>
      </c>
      <c r="CY92" s="5">
        <f t="shared" si="361"/>
        <v>4.6195834985913962</v>
      </c>
      <c r="CZ92" s="5">
        <f t="shared" si="361"/>
        <v>6.6561229443599359</v>
      </c>
      <c r="DA92" s="5">
        <f t="shared" si="361"/>
        <v>8.2996368495390413</v>
      </c>
      <c r="DB92" s="5" t="e">
        <f t="shared" si="361"/>
        <v>#DIV/0!</v>
      </c>
      <c r="DC92" s="5" t="e">
        <f t="shared" si="361"/>
        <v>#DIV/0!</v>
      </c>
      <c r="DD92" s="5" t="e">
        <f t="shared" si="361"/>
        <v>#DIV/0!</v>
      </c>
      <c r="DE92" s="5" t="e">
        <f t="shared" si="361"/>
        <v>#DIV/0!</v>
      </c>
      <c r="DF92" s="5" t="e">
        <f t="shared" si="361"/>
        <v>#DIV/0!</v>
      </c>
      <c r="DG92" s="5" t="e">
        <f t="shared" si="361"/>
        <v>#DIV/0!</v>
      </c>
    </row>
    <row r="93" spans="1:111" x14ac:dyDescent="0.25">
      <c r="A93" s="11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14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145"/>
      <c r="AC93" s="5"/>
      <c r="AD93" s="5"/>
      <c r="AE93" s="5"/>
      <c r="AF93" s="5"/>
      <c r="AG93" s="5"/>
      <c r="AH93" s="5"/>
      <c r="AI93" s="5"/>
      <c r="AJ93" s="5"/>
      <c r="AK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14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145"/>
      <c r="BN93" s="5"/>
      <c r="BO93" s="5"/>
      <c r="BP93" s="5"/>
      <c r="BQ93" s="5"/>
      <c r="BR93" s="5"/>
      <c r="BS93" s="5"/>
      <c r="BT93" s="5"/>
      <c r="BU93" s="5"/>
      <c r="BV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</row>
    <row r="94" spans="1:111" x14ac:dyDescent="0.25">
      <c r="A94" s="114" t="s">
        <v>402</v>
      </c>
      <c r="B94" t="s">
        <v>414</v>
      </c>
      <c r="C94" s="4">
        <v>9050</v>
      </c>
      <c r="D94" s="4">
        <v>9036</v>
      </c>
      <c r="E94" s="4">
        <v>9060.0000000000018</v>
      </c>
      <c r="F94" s="4">
        <v>9084</v>
      </c>
      <c r="G94" s="4">
        <v>9079</v>
      </c>
      <c r="H94" s="4">
        <v>9114</v>
      </c>
      <c r="I94" s="4">
        <v>9141</v>
      </c>
      <c r="J94" s="4">
        <v>9063.2699999999986</v>
      </c>
      <c r="K94" s="4">
        <v>9061.68</v>
      </c>
      <c r="L94" s="4">
        <v>9067.7099999999991</v>
      </c>
      <c r="M94" s="4">
        <v>9071.42</v>
      </c>
      <c r="N94" s="4">
        <v>9093.6299999999992</v>
      </c>
      <c r="O94" s="143">
        <v>9076.8091666666678</v>
      </c>
      <c r="P94" s="4">
        <v>9145.41</v>
      </c>
      <c r="Q94" s="4">
        <v>9146.69</v>
      </c>
      <c r="R94" s="4">
        <v>9163</v>
      </c>
      <c r="S94" s="4">
        <v>9164.4699999999993</v>
      </c>
      <c r="T94" s="4">
        <v>9158.8199999999979</v>
      </c>
      <c r="U94" s="4">
        <v>9162.7199999999993</v>
      </c>
      <c r="V94" s="4">
        <v>9158.83</v>
      </c>
      <c r="W94" s="4">
        <v>9123.6299999999992</v>
      </c>
      <c r="X94" s="4">
        <v>9120.64</v>
      </c>
      <c r="Y94" s="4">
        <v>9125.2900000000009</v>
      </c>
      <c r="Z94" s="4">
        <v>9127.65</v>
      </c>
      <c r="AA94" s="4">
        <v>9148.5300000000007</v>
      </c>
      <c r="AB94" s="143">
        <v>9145.4733333333334</v>
      </c>
      <c r="AC94" s="4">
        <v>9191.5708333333332</v>
      </c>
      <c r="AD94" s="4">
        <v>9239.75</v>
      </c>
      <c r="AE94" s="4">
        <v>9285.4375000000018</v>
      </c>
      <c r="AF94" s="4">
        <v>9329.02</v>
      </c>
      <c r="AG94" s="4">
        <v>9370.760000000002</v>
      </c>
      <c r="AH94" s="4">
        <v>9410.8524999999991</v>
      </c>
      <c r="AI94" s="4">
        <v>9449.4550000000017</v>
      </c>
      <c r="AJ94" s="4">
        <v>9486.711666666668</v>
      </c>
      <c r="AK94" s="4">
        <v>428.83333333333331</v>
      </c>
      <c r="AM94" t="s">
        <v>414</v>
      </c>
      <c r="AN94" s="4">
        <v>9202.148629999996</v>
      </c>
      <c r="AO94" s="4">
        <v>8527.6247499999972</v>
      </c>
      <c r="AP94" s="4">
        <v>8472.087800000003</v>
      </c>
      <c r="AQ94" s="4">
        <v>8939.5494500000023</v>
      </c>
      <c r="AR94" s="4">
        <v>8049.6635400000005</v>
      </c>
      <c r="AS94" s="4">
        <v>7916.3812600000001</v>
      </c>
      <c r="AT94" s="4">
        <v>8443.7924000000039</v>
      </c>
      <c r="AU94" s="4">
        <v>7966.5592711984073</v>
      </c>
      <c r="AV94" s="4">
        <v>7869.0678495482034</v>
      </c>
      <c r="AW94" s="4">
        <v>8027.9087168826627</v>
      </c>
      <c r="AX94" s="4">
        <v>8480.8869728066365</v>
      </c>
      <c r="AY94" s="4">
        <v>9098.9727370174769</v>
      </c>
      <c r="AZ94" s="143">
        <v>100994.64337745339</v>
      </c>
      <c r="BA94" s="4">
        <v>9923.3509459166653</v>
      </c>
      <c r="BB94" s="4">
        <v>9455.9137211583329</v>
      </c>
      <c r="BC94" s="4">
        <v>9547.4962660000001</v>
      </c>
      <c r="BD94" s="4">
        <v>9121.9373880000003</v>
      </c>
      <c r="BE94" s="4">
        <v>8913.7497292999997</v>
      </c>
      <c r="BF94" s="4">
        <v>8410.6134895499999</v>
      </c>
      <c r="BG94" s="4">
        <v>8133.6761069583326</v>
      </c>
      <c r="BH94" s="4">
        <v>8042.5519524073425</v>
      </c>
      <c r="BI94" s="4">
        <v>8102.6837749862007</v>
      </c>
      <c r="BJ94" s="4">
        <v>8015.3878659193551</v>
      </c>
      <c r="BK94" s="4">
        <v>8396.9570024587811</v>
      </c>
      <c r="BL94" s="4">
        <v>9209.4357236930646</v>
      </c>
      <c r="BM94" s="143">
        <v>105273.75396634809</v>
      </c>
      <c r="BN94" s="4">
        <v>104759.8087010686</v>
      </c>
      <c r="BO94" s="4">
        <v>105167.86167136027</v>
      </c>
      <c r="BP94" s="4">
        <v>105554.81149573531</v>
      </c>
      <c r="BQ94" s="4">
        <v>105923.93304366028</v>
      </c>
      <c r="BR94" s="4">
        <v>106277.44955626031</v>
      </c>
      <c r="BS94" s="4">
        <v>106617.01258408526</v>
      </c>
      <c r="BT94" s="4">
        <v>106943.95607181027</v>
      </c>
      <c r="BU94" s="4">
        <v>107259.50103757693</v>
      </c>
      <c r="BV94" s="4">
        <v>30543.891072193626</v>
      </c>
      <c r="BW94" s="5"/>
      <c r="BX94" t="s">
        <v>414</v>
      </c>
      <c r="BY94" s="4">
        <f t="shared" ref="BY94:BY108" si="363">+AN94/C94*1000</f>
        <v>1016.8120033149166</v>
      </c>
      <c r="BZ94" s="4">
        <f t="shared" ref="BZ94:BZ108" si="364">+AO94/D94*1000</f>
        <v>943.73890548915415</v>
      </c>
      <c r="CA94" s="4">
        <f t="shared" ref="CA94:CA108" si="365">+AP94/E94*1000</f>
        <v>935.10902869757183</v>
      </c>
      <c r="CB94" s="4">
        <f t="shared" ref="CB94:CB108" si="366">+AQ94/F94*1000</f>
        <v>984.0983542492296</v>
      </c>
      <c r="CC94" s="4">
        <f t="shared" ref="CC94:CC108" si="367">+AR94/G94*1000</f>
        <v>886.62446745236264</v>
      </c>
      <c r="CD94" s="4">
        <f t="shared" ref="CD94:CD108" si="368">+AS94/H94*1000</f>
        <v>868.5957055080097</v>
      </c>
      <c r="CE94" s="4">
        <f t="shared" ref="CE94:CE108" si="369">+AT94/I94*1000</f>
        <v>923.72742588338292</v>
      </c>
      <c r="CF94" s="4">
        <f t="shared" ref="CF94:CF108" si="370">+AU94/J94*1000</f>
        <v>878.99392506219158</v>
      </c>
      <c r="CG94" s="4">
        <f t="shared" ref="CG94:CG108" si="371">+AV94/K94*1000</f>
        <v>868.3895094009282</v>
      </c>
      <c r="CH94" s="4">
        <f t="shared" ref="CH94:CH108" si="372">+AW94/L94*1000</f>
        <v>885.32923052045805</v>
      </c>
      <c r="CI94" s="4">
        <f t="shared" ref="CI94:CI108" si="373">+AX94/M94*1000</f>
        <v>934.9018095079532</v>
      </c>
      <c r="CJ94" s="4">
        <f t="shared" ref="CJ94:CJ108" si="374">+AY94/N94*1000</f>
        <v>1000.5875252256225</v>
      </c>
      <c r="CK94" s="4">
        <f t="shared" ref="CK94:CK108" si="375">+AZ94/O94*1000</f>
        <v>11126.668141084459</v>
      </c>
      <c r="CL94" s="4">
        <f t="shared" ref="CL94:CL108" si="376">+BA94/P94*1000</f>
        <v>1085.0635396244309</v>
      </c>
      <c r="CM94" s="4">
        <f t="shared" ref="CM94:CM108" si="377">+BB94/Q94*1000</f>
        <v>1033.8071719013471</v>
      </c>
      <c r="CN94" s="4">
        <f t="shared" ref="CN94:CN108" si="378">+BC94/R94*1000</f>
        <v>1041.9618319327731</v>
      </c>
      <c r="CO94" s="4">
        <f t="shared" ref="CO94:CO108" si="379">+BD94/S94*1000</f>
        <v>995.35896653052498</v>
      </c>
      <c r="CP94" s="4">
        <f t="shared" ref="CP94:CP108" si="380">+BE94/T94*1000</f>
        <v>973.24215666428654</v>
      </c>
      <c r="CQ94" s="4">
        <f t="shared" ref="CQ94:CQ108" si="381">+BF94/U94*1000</f>
        <v>917.91667643996539</v>
      </c>
      <c r="CR94" s="4">
        <f t="shared" ref="CR94:CR108" si="382">+BG94/V94*1000</f>
        <v>888.0693393106252</v>
      </c>
      <c r="CS94" s="4">
        <f t="shared" ref="CS94:CS108" si="383">+BH94/W94*1000</f>
        <v>881.50790336821444</v>
      </c>
      <c r="CT94" s="4">
        <f t="shared" ref="CT94:CT108" si="384">+BI94/X94*1000</f>
        <v>888.38982516426495</v>
      </c>
      <c r="CU94" s="4">
        <f t="shared" ref="CU94:CU108" si="385">+BJ94/Y94*1000</f>
        <v>878.37075489319841</v>
      </c>
      <c r="CV94" s="4">
        <f t="shared" ref="CV94:CV108" si="386">+BK94/Z94*1000</f>
        <v>919.94730324440366</v>
      </c>
      <c r="CW94" s="4">
        <f t="shared" ref="CW94:CW108" si="387">+BL94/AA94*1000</f>
        <v>1006.6574327999214</v>
      </c>
      <c r="CX94" s="4">
        <f t="shared" ref="CX94:CX108" si="388">+BM94/AB94*1000</f>
        <v>11511.023008797951</v>
      </c>
      <c r="CY94" s="4">
        <f t="shared" ref="CY94:CY108" si="389">+BN94/AC94*1000</f>
        <v>11397.378163170544</v>
      </c>
      <c r="CZ94" s="4">
        <f t="shared" ref="CZ94:CZ108" si="390">+BO94/AD94*1000</f>
        <v>11382.111168739442</v>
      </c>
      <c r="DA94" s="4">
        <f t="shared" ref="DA94:DA108" si="391">+BP94/AE94*1000</f>
        <v>11367.780085293265</v>
      </c>
      <c r="DB94" s="4">
        <f t="shared" ref="DB94:DB108" si="392">+BQ94/AF94*1000</f>
        <v>11354.240107070225</v>
      </c>
      <c r="DC94" s="4">
        <f t="shared" ref="DC94:DC108" si="393">+BR94/AG94*1000</f>
        <v>11341.390618931688</v>
      </c>
      <c r="DD94" s="4">
        <f t="shared" ref="DD94:DD108" si="394">+BS94/AH94*1000</f>
        <v>11329.155630064894</v>
      </c>
      <c r="DE94" s="4">
        <f t="shared" ref="DE94:DE108" si="395">+BT94/AI94*1000</f>
        <v>11317.473449189425</v>
      </c>
      <c r="DF94" s="4">
        <f t="shared" ref="DF94:DF108" si="396">+BU94/AJ94*1000</f>
        <v>11306.288712710983</v>
      </c>
      <c r="DG94" s="4">
        <f t="shared" ref="DG94:DG108" si="397">+BV94/AK94*1000</f>
        <v>71225.552441959488</v>
      </c>
    </row>
    <row r="95" spans="1:111" x14ac:dyDescent="0.25">
      <c r="A95" s="114"/>
      <c r="B95" t="s">
        <v>415</v>
      </c>
      <c r="C95" s="4">
        <v>4467</v>
      </c>
      <c r="D95" s="4">
        <v>4470</v>
      </c>
      <c r="E95" s="4">
        <v>4488</v>
      </c>
      <c r="F95" s="4">
        <v>4498</v>
      </c>
      <c r="G95" s="4">
        <v>4508</v>
      </c>
      <c r="H95" s="4">
        <v>4529</v>
      </c>
      <c r="I95" s="4">
        <v>4524</v>
      </c>
      <c r="J95" s="4">
        <v>4545.7657142857142</v>
      </c>
      <c r="K95" s="4">
        <v>4554.965714285715</v>
      </c>
      <c r="L95" s="4">
        <v>4564.1057142857153</v>
      </c>
      <c r="M95" s="4">
        <v>4573.1857142857134</v>
      </c>
      <c r="N95" s="4">
        <v>4582.215714285715</v>
      </c>
      <c r="O95" s="143">
        <v>4525.3532142857148</v>
      </c>
      <c r="P95" s="4">
        <v>4596.41</v>
      </c>
      <c r="Q95" s="4">
        <v>4603.84</v>
      </c>
      <c r="R95" s="4">
        <v>4612.24</v>
      </c>
      <c r="S95" s="4">
        <v>4620.5999999999995</v>
      </c>
      <c r="T95" s="4">
        <v>4627.91</v>
      </c>
      <c r="U95" s="4">
        <v>4635.1899999999996</v>
      </c>
      <c r="V95" s="4">
        <v>4642.43</v>
      </c>
      <c r="W95" s="4">
        <v>4648.9057142857146</v>
      </c>
      <c r="X95" s="4">
        <v>4656.0657142857144</v>
      </c>
      <c r="Y95" s="4">
        <v>4663.1957142857145</v>
      </c>
      <c r="Z95" s="4">
        <v>4670.2757142857145</v>
      </c>
      <c r="AA95" s="4">
        <v>4677.3257142857155</v>
      </c>
      <c r="AB95" s="143">
        <v>4637.8657142857146</v>
      </c>
      <c r="AC95" s="4">
        <v>4719.1557142857146</v>
      </c>
      <c r="AD95" s="4">
        <v>4801.4932142857151</v>
      </c>
      <c r="AE95" s="4">
        <v>4881.299047619048</v>
      </c>
      <c r="AF95" s="4">
        <v>4958.9965476190482</v>
      </c>
      <c r="AG95" s="4">
        <v>5034.8498809523817</v>
      </c>
      <c r="AH95" s="4">
        <v>5109.0332142857142</v>
      </c>
      <c r="AI95" s="4">
        <v>5181.6907142857144</v>
      </c>
      <c r="AJ95" s="4">
        <v>5252.9515476190472</v>
      </c>
      <c r="AK95" s="4">
        <v>186.28571428571428</v>
      </c>
      <c r="AM95" t="s">
        <v>415</v>
      </c>
      <c r="AN95" s="4">
        <v>7468.4682999999995</v>
      </c>
      <c r="AO95" s="4">
        <v>6771.1557000000012</v>
      </c>
      <c r="AP95" s="4">
        <v>6696.5259499999993</v>
      </c>
      <c r="AQ95" s="4">
        <v>7170.6453399999991</v>
      </c>
      <c r="AR95" s="4">
        <v>5986.60196</v>
      </c>
      <c r="AS95" s="4">
        <v>6208.6363500000007</v>
      </c>
      <c r="AT95" s="4">
        <v>6287.4656800000002</v>
      </c>
      <c r="AU95" s="4">
        <v>6289.5778057889593</v>
      </c>
      <c r="AV95" s="4">
        <v>6223.080733867062</v>
      </c>
      <c r="AW95" s="4">
        <v>6176.345736307514</v>
      </c>
      <c r="AX95" s="4">
        <v>6571.6931606740582</v>
      </c>
      <c r="AY95" s="4">
        <v>6835.6622207195314</v>
      </c>
      <c r="AZ95" s="143">
        <v>78685.85893735713</v>
      </c>
      <c r="BA95" s="4">
        <v>7861.5566224333343</v>
      </c>
      <c r="BB95" s="4">
        <v>7512.151875966666</v>
      </c>
      <c r="BC95" s="4">
        <v>7450.2938755999994</v>
      </c>
      <c r="BD95" s="4">
        <v>7264.150506</v>
      </c>
      <c r="BE95" s="4">
        <v>6924.3005071999978</v>
      </c>
      <c r="BF95" s="4">
        <v>6588.8459228000002</v>
      </c>
      <c r="BG95" s="4">
        <v>6801.7920490773822</v>
      </c>
      <c r="BH95" s="4">
        <v>6646.8927668712295</v>
      </c>
      <c r="BI95" s="4">
        <v>6678.9950848228964</v>
      </c>
      <c r="BJ95" s="4">
        <v>6737.0362660885221</v>
      </c>
      <c r="BK95" s="4">
        <v>7163.2754616985712</v>
      </c>
      <c r="BL95" s="4">
        <v>7417.5220414307169</v>
      </c>
      <c r="BM95" s="143">
        <v>85046.812979989321</v>
      </c>
      <c r="BN95" s="4">
        <v>84866.154537861177</v>
      </c>
      <c r="BO95" s="4">
        <v>85617.179576611175</v>
      </c>
      <c r="BP95" s="4">
        <v>86345.112524194512</v>
      </c>
      <c r="BQ95" s="4">
        <v>87053.814730944505</v>
      </c>
      <c r="BR95" s="4">
        <v>87745.695740277835</v>
      </c>
      <c r="BS95" s="4">
        <v>88422.344178611165</v>
      </c>
      <c r="BT95" s="4">
        <v>89085.07503336118</v>
      </c>
      <c r="BU95" s="4">
        <v>89735.066472444509</v>
      </c>
      <c r="BV95" s="4">
        <v>43520.487406861168</v>
      </c>
      <c r="BW95" s="5"/>
      <c r="BX95" t="s">
        <v>415</v>
      </c>
      <c r="BY95" s="4">
        <f t="shared" si="363"/>
        <v>1671.9203716140585</v>
      </c>
      <c r="BZ95" s="4">
        <f t="shared" si="364"/>
        <v>1514.7999328859064</v>
      </c>
      <c r="CA95" s="4">
        <f t="shared" si="365"/>
        <v>1492.0957999108732</v>
      </c>
      <c r="CB95" s="4">
        <f t="shared" si="366"/>
        <v>1594.1852690084479</v>
      </c>
      <c r="CC95" s="4">
        <f t="shared" si="367"/>
        <v>1327.9951109139308</v>
      </c>
      <c r="CD95" s="4">
        <f t="shared" si="368"/>
        <v>1370.8625193199384</v>
      </c>
      <c r="CE95" s="4">
        <f t="shared" si="369"/>
        <v>1389.8023165340408</v>
      </c>
      <c r="CF95" s="4">
        <f t="shared" si="370"/>
        <v>1383.6123991219054</v>
      </c>
      <c r="CG95" s="4">
        <f t="shared" si="371"/>
        <v>1366.2190067314111</v>
      </c>
      <c r="CH95" s="4">
        <f t="shared" si="372"/>
        <v>1353.2433565189924</v>
      </c>
      <c r="CI95" s="4">
        <f t="shared" si="373"/>
        <v>1437.0055298968964</v>
      </c>
      <c r="CJ95" s="4">
        <f t="shared" si="374"/>
        <v>1491.7809738656288</v>
      </c>
      <c r="CK95" s="4">
        <f t="shared" si="375"/>
        <v>17387.782834047128</v>
      </c>
      <c r="CL95" s="4">
        <f t="shared" si="376"/>
        <v>1710.3688797198977</v>
      </c>
      <c r="CM95" s="4">
        <f t="shared" si="377"/>
        <v>1631.7143679985982</v>
      </c>
      <c r="CN95" s="4">
        <f t="shared" si="378"/>
        <v>1615.3309185124797</v>
      </c>
      <c r="CO95" s="4">
        <f t="shared" si="379"/>
        <v>1572.1227775613559</v>
      </c>
      <c r="CP95" s="4">
        <f t="shared" si="380"/>
        <v>1496.2046598140407</v>
      </c>
      <c r="CQ95" s="4">
        <f t="shared" si="381"/>
        <v>1421.4834608290062</v>
      </c>
      <c r="CR95" s="4">
        <f t="shared" si="382"/>
        <v>1465.1361569431056</v>
      </c>
      <c r="CS95" s="4">
        <f t="shared" si="383"/>
        <v>1429.7757742098017</v>
      </c>
      <c r="CT95" s="4">
        <f t="shared" si="384"/>
        <v>1434.4718255007531</v>
      </c>
      <c r="CU95" s="4">
        <f t="shared" si="385"/>
        <v>1444.7251796551429</v>
      </c>
      <c r="CV95" s="4">
        <f t="shared" si="386"/>
        <v>1533.8014070105376</v>
      </c>
      <c r="CW95" s="4">
        <f t="shared" si="387"/>
        <v>1585.8468053177826</v>
      </c>
      <c r="CX95" s="4">
        <f t="shared" si="388"/>
        <v>18337.489314972012</v>
      </c>
      <c r="CY95" s="4">
        <f t="shared" si="389"/>
        <v>17983.334239418375</v>
      </c>
      <c r="CZ95" s="4">
        <f t="shared" si="390"/>
        <v>17831.365318163393</v>
      </c>
      <c r="DA95" s="4">
        <f t="shared" si="391"/>
        <v>17688.961827960753</v>
      </c>
      <c r="DB95" s="4">
        <f t="shared" si="392"/>
        <v>17554.723802488115</v>
      </c>
      <c r="DC95" s="4">
        <f t="shared" si="393"/>
        <v>17427.668712076884</v>
      </c>
      <c r="DD95" s="4">
        <f t="shared" si="394"/>
        <v>17307.059960261649</v>
      </c>
      <c r="DE95" s="4">
        <f t="shared" si="395"/>
        <v>17192.27949822578</v>
      </c>
      <c r="DF95" s="4">
        <f t="shared" si="396"/>
        <v>17082.789677189736</v>
      </c>
      <c r="DG95" s="4">
        <f t="shared" si="397"/>
        <v>233622.24834971488</v>
      </c>
    </row>
    <row r="96" spans="1:111" x14ac:dyDescent="0.25">
      <c r="A96" s="114"/>
      <c r="B96" t="s">
        <v>416</v>
      </c>
      <c r="C96" s="4">
        <v>2433</v>
      </c>
      <c r="D96" s="4">
        <v>2437</v>
      </c>
      <c r="E96" s="4">
        <v>2438</v>
      </c>
      <c r="F96" s="4">
        <v>2438</v>
      </c>
      <c r="G96" s="4">
        <v>2436</v>
      </c>
      <c r="H96" s="4">
        <v>2440</v>
      </c>
      <c r="I96" s="4">
        <v>2437</v>
      </c>
      <c r="J96" s="4">
        <v>2432.29</v>
      </c>
      <c r="K96" s="4">
        <v>2436.66</v>
      </c>
      <c r="L96" s="4">
        <v>2434.8800000000006</v>
      </c>
      <c r="M96" s="4">
        <v>2442.4299999999998</v>
      </c>
      <c r="N96" s="4">
        <v>2447.6799999999998</v>
      </c>
      <c r="O96" s="143">
        <v>2437.7450000000003</v>
      </c>
      <c r="P96" s="4">
        <v>2462.87</v>
      </c>
      <c r="Q96" s="4">
        <v>2461.33</v>
      </c>
      <c r="R96" s="4">
        <v>2464.5700000000002</v>
      </c>
      <c r="S96" s="4">
        <v>2464.7800000000007</v>
      </c>
      <c r="T96" s="4">
        <v>2465.37</v>
      </c>
      <c r="U96" s="4">
        <v>2473.19</v>
      </c>
      <c r="V96" s="4">
        <v>2473.9499999999998</v>
      </c>
      <c r="W96" s="4">
        <v>2469.13</v>
      </c>
      <c r="X96" s="4">
        <v>2472.44</v>
      </c>
      <c r="Y96" s="4">
        <v>2469.6199999999994</v>
      </c>
      <c r="Z96" s="4">
        <v>2476.1700000000005</v>
      </c>
      <c r="AA96" s="4">
        <v>2480.4499999999998</v>
      </c>
      <c r="AB96" s="143">
        <v>2469.4891666666667</v>
      </c>
      <c r="AC96" s="4">
        <v>2494.8291666666664</v>
      </c>
      <c r="AD96" s="4">
        <v>2518.1641666666665</v>
      </c>
      <c r="AE96" s="4">
        <v>2539.7274999999995</v>
      </c>
      <c r="AF96" s="4">
        <v>2560.1516666666666</v>
      </c>
      <c r="AG96" s="4">
        <v>2579.7558333333332</v>
      </c>
      <c r="AH96" s="4">
        <v>2598.6958333333328</v>
      </c>
      <c r="AI96" s="4">
        <v>2617.0683333333341</v>
      </c>
      <c r="AJ96" s="4">
        <v>2634.9408333333331</v>
      </c>
      <c r="AK96" s="4">
        <v>94.166666666666671</v>
      </c>
      <c r="AM96" t="s">
        <v>416</v>
      </c>
      <c r="AN96" s="4">
        <v>2699.8456100000003</v>
      </c>
      <c r="AO96" s="4">
        <v>2522.1820399999997</v>
      </c>
      <c r="AP96" s="4">
        <v>2345.6497199999999</v>
      </c>
      <c r="AQ96" s="4">
        <v>2549.5929999999998</v>
      </c>
      <c r="AR96" s="4">
        <v>2203.8589499999998</v>
      </c>
      <c r="AS96" s="4">
        <v>2267.9654300000002</v>
      </c>
      <c r="AT96" s="4">
        <v>2174.8412799999996</v>
      </c>
      <c r="AU96" s="4">
        <v>2285.5251120372996</v>
      </c>
      <c r="AV96" s="4">
        <v>2249.0946631970182</v>
      </c>
      <c r="AW96" s="4">
        <v>2276.5853003077718</v>
      </c>
      <c r="AX96" s="4">
        <v>2296.8991731533747</v>
      </c>
      <c r="AY96" s="4">
        <v>2563.2049033528706</v>
      </c>
      <c r="AZ96" s="143">
        <v>28435.245182048333</v>
      </c>
      <c r="BA96" s="4">
        <v>2939.039096566667</v>
      </c>
      <c r="BB96" s="4">
        <v>2834.7892341833326</v>
      </c>
      <c r="BC96" s="4">
        <v>2797.8970037333333</v>
      </c>
      <c r="BD96" s="4">
        <v>2808.7015258000006</v>
      </c>
      <c r="BE96" s="4">
        <v>2534.0680786999997</v>
      </c>
      <c r="BF96" s="4">
        <v>2446.3100047999997</v>
      </c>
      <c r="BG96" s="4">
        <v>2393.9108116222224</v>
      </c>
      <c r="BH96" s="4">
        <v>2372.6702591650792</v>
      </c>
      <c r="BI96" s="4">
        <v>2376.6599101997731</v>
      </c>
      <c r="BJ96" s="4">
        <v>2407.4835663537092</v>
      </c>
      <c r="BK96" s="4">
        <v>2381.3891143867791</v>
      </c>
      <c r="BL96" s="4">
        <v>2707.7006773817143</v>
      </c>
      <c r="BM96" s="143">
        <v>31000.619282892614</v>
      </c>
      <c r="BN96" s="4">
        <v>30976.872839792613</v>
      </c>
      <c r="BO96" s="4">
        <v>31163.515037092609</v>
      </c>
      <c r="BP96" s="4">
        <v>31335.986771159278</v>
      </c>
      <c r="BQ96" s="4">
        <v>31499.347017342614</v>
      </c>
      <c r="BR96" s="4">
        <v>31656.148591925947</v>
      </c>
      <c r="BS96" s="4">
        <v>31807.63790912594</v>
      </c>
      <c r="BT96" s="4">
        <v>31954.588145675956</v>
      </c>
      <c r="BU96" s="4">
        <v>32097.539192225948</v>
      </c>
      <c r="BV96" s="4">
        <v>11775.461913042611</v>
      </c>
      <c r="BW96" s="5"/>
      <c r="BX96" t="s">
        <v>416</v>
      </c>
      <c r="BY96" s="4">
        <f t="shared" si="363"/>
        <v>1109.6776037813402</v>
      </c>
      <c r="BZ96" s="4">
        <f t="shared" si="364"/>
        <v>1034.9536479277799</v>
      </c>
      <c r="CA96" s="4">
        <f t="shared" si="365"/>
        <v>962.12047579983584</v>
      </c>
      <c r="CB96" s="4">
        <f t="shared" si="366"/>
        <v>1045.7723543888433</v>
      </c>
      <c r="CC96" s="4">
        <f t="shared" si="367"/>
        <v>904.70400246305417</v>
      </c>
      <c r="CD96" s="4">
        <f t="shared" si="368"/>
        <v>929.49402868852474</v>
      </c>
      <c r="CE96" s="4">
        <f t="shared" si="369"/>
        <v>892.42563807960596</v>
      </c>
      <c r="CF96" s="4">
        <f t="shared" si="370"/>
        <v>939.65979058307175</v>
      </c>
      <c r="CG96" s="4">
        <f t="shared" si="371"/>
        <v>923.02359097987346</v>
      </c>
      <c r="CH96" s="4">
        <f t="shared" si="372"/>
        <v>934.98870593531149</v>
      </c>
      <c r="CI96" s="4">
        <f t="shared" si="373"/>
        <v>940.41555874820358</v>
      </c>
      <c r="CJ96" s="4">
        <f t="shared" si="374"/>
        <v>1047.1977151232477</v>
      </c>
      <c r="CK96" s="4">
        <f t="shared" si="375"/>
        <v>11664.569174400247</v>
      </c>
      <c r="CL96" s="4">
        <f t="shared" si="376"/>
        <v>1193.3391111047954</v>
      </c>
      <c r="CM96" s="4">
        <f t="shared" si="377"/>
        <v>1151.7306635775506</v>
      </c>
      <c r="CN96" s="4">
        <f t="shared" si="378"/>
        <v>1135.24752948114</v>
      </c>
      <c r="CO96" s="4">
        <f t="shared" si="379"/>
        <v>1139.5343705320556</v>
      </c>
      <c r="CP96" s="4">
        <f t="shared" si="380"/>
        <v>1027.8652205145677</v>
      </c>
      <c r="CQ96" s="4">
        <f t="shared" si="381"/>
        <v>989.13144756367262</v>
      </c>
      <c r="CR96" s="4">
        <f t="shared" si="382"/>
        <v>967.64720856210613</v>
      </c>
      <c r="CS96" s="4">
        <f t="shared" si="383"/>
        <v>960.93371315608294</v>
      </c>
      <c r="CT96" s="4">
        <f t="shared" si="384"/>
        <v>961.26090428878888</v>
      </c>
      <c r="CU96" s="4">
        <f t="shared" si="385"/>
        <v>974.83967831233542</v>
      </c>
      <c r="CV96" s="4">
        <f t="shared" si="386"/>
        <v>961.72278736386374</v>
      </c>
      <c r="CW96" s="4">
        <f t="shared" si="387"/>
        <v>1091.6167136534559</v>
      </c>
      <c r="CX96" s="4">
        <f t="shared" si="388"/>
        <v>12553.454253349675</v>
      </c>
      <c r="CY96" s="4">
        <f t="shared" si="389"/>
        <v>12416.430452903804</v>
      </c>
      <c r="CZ96" s="4">
        <f t="shared" si="390"/>
        <v>12375.489830889082</v>
      </c>
      <c r="DA96" s="4">
        <f t="shared" si="391"/>
        <v>12338.32636421005</v>
      </c>
      <c r="DB96" s="4">
        <f t="shared" si="392"/>
        <v>12303.703498298973</v>
      </c>
      <c r="DC96" s="4">
        <f t="shared" si="393"/>
        <v>12270.986340216028</v>
      </c>
      <c r="DD96" s="4">
        <f t="shared" si="394"/>
        <v>12239.846426477106</v>
      </c>
      <c r="DE96" s="4">
        <f t="shared" si="395"/>
        <v>12210.070229605246</v>
      </c>
      <c r="DF96" s="4">
        <f t="shared" si="396"/>
        <v>12181.502820168049</v>
      </c>
      <c r="DG96" s="4">
        <f t="shared" si="397"/>
        <v>125049.15305885958</v>
      </c>
    </row>
    <row r="97" spans="1:111" x14ac:dyDescent="0.25">
      <c r="A97" s="114"/>
      <c r="B97" t="s">
        <v>417</v>
      </c>
      <c r="C97" s="4">
        <v>5162</v>
      </c>
      <c r="D97" s="4">
        <v>5183.0000000000009</v>
      </c>
      <c r="E97" s="4">
        <v>5202</v>
      </c>
      <c r="F97" s="4">
        <v>5193</v>
      </c>
      <c r="G97" s="4">
        <v>5192</v>
      </c>
      <c r="H97" s="4">
        <v>5202.0000000000009</v>
      </c>
      <c r="I97" s="4">
        <v>5216</v>
      </c>
      <c r="J97" s="4">
        <v>5233.3500000000004</v>
      </c>
      <c r="K97" s="4">
        <v>5244.88</v>
      </c>
      <c r="L97" s="4">
        <v>5254.68</v>
      </c>
      <c r="M97" s="4">
        <v>5267.77</v>
      </c>
      <c r="N97" s="4">
        <v>5285.4300000000012</v>
      </c>
      <c r="O97" s="143">
        <v>5219.6758333333328</v>
      </c>
      <c r="P97" s="4">
        <v>5304.47</v>
      </c>
      <c r="Q97" s="4">
        <v>5317.5000000000009</v>
      </c>
      <c r="R97" s="4">
        <v>5333.58</v>
      </c>
      <c r="S97" s="4">
        <v>5331.37</v>
      </c>
      <c r="T97" s="4">
        <v>5340.8600000000006</v>
      </c>
      <c r="U97" s="4">
        <v>5355.88</v>
      </c>
      <c r="V97" s="4">
        <v>5361.51</v>
      </c>
      <c r="W97" s="4">
        <v>5366.6900000000005</v>
      </c>
      <c r="X97" s="4">
        <v>5371.15</v>
      </c>
      <c r="Y97" s="4">
        <v>5374.7900000000009</v>
      </c>
      <c r="Z97" s="4">
        <v>5382.45</v>
      </c>
      <c r="AA97" s="4">
        <v>5395.27</v>
      </c>
      <c r="AB97" s="143">
        <v>5352.96</v>
      </c>
      <c r="AC97" s="4">
        <v>5441.0966666666673</v>
      </c>
      <c r="AD97" s="4">
        <v>5530.3758333333353</v>
      </c>
      <c r="AE97" s="4">
        <v>5615.2383333333337</v>
      </c>
      <c r="AF97" s="4">
        <v>5696.5533333333342</v>
      </c>
      <c r="AG97" s="4">
        <v>5774.7916666666679</v>
      </c>
      <c r="AH97" s="4">
        <v>5850.2725000000009</v>
      </c>
      <c r="AI97" s="4">
        <v>5923.27</v>
      </c>
      <c r="AJ97" s="4">
        <v>5994.0133333333342</v>
      </c>
      <c r="AK97" s="4">
        <v>83.083333333333343</v>
      </c>
      <c r="AM97" t="s">
        <v>417</v>
      </c>
      <c r="AN97" s="4">
        <v>8926.3241899999994</v>
      </c>
      <c r="AO97" s="4">
        <v>8672.9234100000012</v>
      </c>
      <c r="AP97" s="4">
        <v>8063.15978</v>
      </c>
      <c r="AQ97" s="4">
        <v>7964.4367300000004</v>
      </c>
      <c r="AR97" s="4">
        <v>7513.6661399999984</v>
      </c>
      <c r="AS97" s="4">
        <v>7294.4551599999995</v>
      </c>
      <c r="AT97" s="4">
        <v>7244.2910399999992</v>
      </c>
      <c r="AU97" s="4">
        <v>6963.2557698617529</v>
      </c>
      <c r="AV97" s="4">
        <v>6901.4671314858269</v>
      </c>
      <c r="AW97" s="4">
        <v>7064.740880696947</v>
      </c>
      <c r="AX97" s="4">
        <v>7734.6205607218135</v>
      </c>
      <c r="AY97" s="4">
        <v>8689.2433791637868</v>
      </c>
      <c r="AZ97" s="143">
        <v>93032.584171930124</v>
      </c>
      <c r="BA97" s="4">
        <v>10020.107228036664</v>
      </c>
      <c r="BB97" s="4">
        <v>9133.0831154683347</v>
      </c>
      <c r="BC97" s="4">
        <v>9104.6660491333332</v>
      </c>
      <c r="BD97" s="4">
        <v>8863.4063431999984</v>
      </c>
      <c r="BE97" s="4">
        <v>7986.3672005999988</v>
      </c>
      <c r="BF97" s="4">
        <v>7587.4531456000004</v>
      </c>
      <c r="BG97" s="4">
        <v>7418.3133413666665</v>
      </c>
      <c r="BH97" s="4">
        <v>7245.0788809277774</v>
      </c>
      <c r="BI97" s="4">
        <v>7220.8484642300264</v>
      </c>
      <c r="BJ97" s="4">
        <v>7333.1611959451047</v>
      </c>
      <c r="BK97" s="4">
        <v>8029.3068147933891</v>
      </c>
      <c r="BL97" s="4">
        <v>9176.3497867064561</v>
      </c>
      <c r="BM97" s="143">
        <v>99118.141566007762</v>
      </c>
      <c r="BN97" s="4">
        <v>98131.332552739972</v>
      </c>
      <c r="BO97" s="4">
        <v>99125.759622739977</v>
      </c>
      <c r="BP97" s="4">
        <v>100070.99209273997</v>
      </c>
      <c r="BQ97" s="4">
        <v>100976.71108873998</v>
      </c>
      <c r="BR97" s="4">
        <v>101848.16094073998</v>
      </c>
      <c r="BS97" s="4">
        <v>102688.89665473998</v>
      </c>
      <c r="BT97" s="4">
        <v>103501.97200873996</v>
      </c>
      <c r="BU97" s="4">
        <v>104289.93955273998</v>
      </c>
      <c r="BV97" s="4">
        <v>38451.636840739971</v>
      </c>
      <c r="BW97" s="5"/>
      <c r="BX97" t="s">
        <v>417</v>
      </c>
      <c r="BY97" s="4">
        <f t="shared" si="363"/>
        <v>1729.2375416505231</v>
      </c>
      <c r="BZ97" s="4">
        <f t="shared" si="364"/>
        <v>1673.3404225352112</v>
      </c>
      <c r="CA97" s="4">
        <f t="shared" si="365"/>
        <v>1550.0114917339486</v>
      </c>
      <c r="CB97" s="4">
        <f t="shared" si="366"/>
        <v>1533.6870267668014</v>
      </c>
      <c r="CC97" s="4">
        <f t="shared" si="367"/>
        <v>1447.1621995377502</v>
      </c>
      <c r="CD97" s="4">
        <f t="shared" si="368"/>
        <v>1402.2405151864664</v>
      </c>
      <c r="CE97" s="4">
        <f t="shared" si="369"/>
        <v>1388.8594785276071</v>
      </c>
      <c r="CF97" s="4">
        <f t="shared" si="370"/>
        <v>1330.5541899283924</v>
      </c>
      <c r="CG97" s="4">
        <f t="shared" si="371"/>
        <v>1315.8484334218947</v>
      </c>
      <c r="CH97" s="4">
        <f t="shared" si="372"/>
        <v>1344.4664338640882</v>
      </c>
      <c r="CI97" s="4">
        <f t="shared" si="373"/>
        <v>1468.2912429209728</v>
      </c>
      <c r="CJ97" s="4">
        <f t="shared" si="374"/>
        <v>1643.9993300760364</v>
      </c>
      <c r="CK97" s="4">
        <f t="shared" si="375"/>
        <v>17823.440984172896</v>
      </c>
      <c r="CL97" s="4">
        <f t="shared" si="376"/>
        <v>1888.9930997887941</v>
      </c>
      <c r="CM97" s="4">
        <f t="shared" si="377"/>
        <v>1717.5520668487698</v>
      </c>
      <c r="CN97" s="4">
        <f t="shared" si="378"/>
        <v>1707.0459333380832</v>
      </c>
      <c r="CO97" s="4">
        <f t="shared" si="379"/>
        <v>1662.5006974192372</v>
      </c>
      <c r="CP97" s="4">
        <f t="shared" si="380"/>
        <v>1495.3335606250675</v>
      </c>
      <c r="CQ97" s="4">
        <f t="shared" si="381"/>
        <v>1416.6585408186891</v>
      </c>
      <c r="CR97" s="4">
        <f t="shared" si="382"/>
        <v>1383.623893523777</v>
      </c>
      <c r="CS97" s="4">
        <f t="shared" si="383"/>
        <v>1350.0088287059207</v>
      </c>
      <c r="CT97" s="4">
        <f t="shared" si="384"/>
        <v>1344.3766165960785</v>
      </c>
      <c r="CU97" s="4">
        <f t="shared" si="385"/>
        <v>1364.3623650310251</v>
      </c>
      <c r="CV97" s="4">
        <f t="shared" si="386"/>
        <v>1491.7568792637906</v>
      </c>
      <c r="CW97" s="4">
        <f t="shared" si="387"/>
        <v>1700.8138214966916</v>
      </c>
      <c r="CX97" s="4">
        <f t="shared" si="388"/>
        <v>18516.51078394155</v>
      </c>
      <c r="CY97" s="4">
        <f t="shared" si="389"/>
        <v>18035.212120731783</v>
      </c>
      <c r="CZ97" s="4">
        <f t="shared" si="390"/>
        <v>17923.874002428092</v>
      </c>
      <c r="DA97" s="4">
        <f t="shared" si="391"/>
        <v>17821.325855163752</v>
      </c>
      <c r="DB97" s="4">
        <f t="shared" si="392"/>
        <v>17725.930958615903</v>
      </c>
      <c r="DC97" s="4">
        <f t="shared" si="393"/>
        <v>17636.681428462492</v>
      </c>
      <c r="DD97" s="4">
        <f t="shared" si="394"/>
        <v>17552.839915532131</v>
      </c>
      <c r="DE97" s="4">
        <f t="shared" si="395"/>
        <v>17473.789310421431</v>
      </c>
      <c r="DF97" s="4">
        <f t="shared" si="396"/>
        <v>17399.016944585812</v>
      </c>
      <c r="DG97" s="4">
        <f t="shared" si="397"/>
        <v>462808.06628774281</v>
      </c>
    </row>
    <row r="98" spans="1:111" x14ac:dyDescent="0.25">
      <c r="A98" s="114"/>
      <c r="B98" t="s">
        <v>418</v>
      </c>
      <c r="C98" s="4">
        <v>482</v>
      </c>
      <c r="D98" s="4">
        <v>483.00000000000006</v>
      </c>
      <c r="E98" s="4">
        <v>482</v>
      </c>
      <c r="F98" s="4">
        <v>485</v>
      </c>
      <c r="G98" s="4">
        <v>485</v>
      </c>
      <c r="H98" s="4">
        <v>483.00000000000006</v>
      </c>
      <c r="I98" s="4">
        <v>483</v>
      </c>
      <c r="J98" s="4">
        <v>483.16000000000008</v>
      </c>
      <c r="K98" s="4">
        <v>482.03999999999996</v>
      </c>
      <c r="L98" s="4">
        <v>484.48</v>
      </c>
      <c r="M98" s="4">
        <v>483.7600000000001</v>
      </c>
      <c r="N98" s="4">
        <v>485.43</v>
      </c>
      <c r="O98" s="143">
        <v>483.48916666666673</v>
      </c>
      <c r="P98" s="4">
        <v>485.08999999999992</v>
      </c>
      <c r="Q98" s="4">
        <v>484.99</v>
      </c>
      <c r="R98" s="4">
        <v>485.65</v>
      </c>
      <c r="S98" s="4">
        <v>485.94000000000005</v>
      </c>
      <c r="T98" s="4">
        <v>484.88</v>
      </c>
      <c r="U98" s="4">
        <v>482.84</v>
      </c>
      <c r="V98" s="4">
        <v>482.93</v>
      </c>
      <c r="W98" s="4">
        <v>485.11</v>
      </c>
      <c r="X98" s="4">
        <v>484.99000000000007</v>
      </c>
      <c r="Y98" s="4">
        <v>487.90000000000003</v>
      </c>
      <c r="Z98" s="4">
        <v>487.42000000000013</v>
      </c>
      <c r="AA98" s="4">
        <v>489.20000000000005</v>
      </c>
      <c r="AB98" s="143">
        <v>485.57833333333332</v>
      </c>
      <c r="AC98" s="4">
        <v>489.40250000000009</v>
      </c>
      <c r="AD98" s="4">
        <v>493.13083333333333</v>
      </c>
      <c r="AE98" s="4">
        <v>496.76833333333349</v>
      </c>
      <c r="AF98" s="4">
        <v>500.32666666666677</v>
      </c>
      <c r="AG98" s="4">
        <v>503.81666666666666</v>
      </c>
      <c r="AH98" s="4">
        <v>507.24500000000006</v>
      </c>
      <c r="AI98" s="4">
        <v>510.61166666666668</v>
      </c>
      <c r="AJ98" s="4">
        <v>513.92583333333346</v>
      </c>
      <c r="AK98" s="4">
        <v>18</v>
      </c>
      <c r="AM98" t="s">
        <v>418</v>
      </c>
      <c r="AN98" s="4">
        <v>617.72640000000001</v>
      </c>
      <c r="AO98" s="4">
        <v>492.73141999999996</v>
      </c>
      <c r="AP98" s="4">
        <v>467.42326999999995</v>
      </c>
      <c r="AQ98" s="4">
        <v>443.33096</v>
      </c>
      <c r="AR98" s="4">
        <v>345.37471999999997</v>
      </c>
      <c r="AS98" s="4">
        <v>357.28512000000006</v>
      </c>
      <c r="AT98" s="4">
        <v>354.86659999999995</v>
      </c>
      <c r="AU98" s="4">
        <v>332.37101458646941</v>
      </c>
      <c r="AV98" s="4">
        <v>354.75563068882423</v>
      </c>
      <c r="AW98" s="4">
        <v>382.25701485640337</v>
      </c>
      <c r="AX98" s="4">
        <v>404.86597216341011</v>
      </c>
      <c r="AY98" s="4">
        <v>472.02391405175717</v>
      </c>
      <c r="AZ98" s="143">
        <v>5025.0120363468641</v>
      </c>
      <c r="BA98" s="4">
        <v>652.0243290666665</v>
      </c>
      <c r="BB98" s="4">
        <v>605.94303763333323</v>
      </c>
      <c r="BC98" s="4">
        <v>541.00069216666668</v>
      </c>
      <c r="BD98" s="4">
        <v>455.98605380000004</v>
      </c>
      <c r="BE98" s="4">
        <v>371.13950479999994</v>
      </c>
      <c r="BF98" s="4">
        <v>350.4676212</v>
      </c>
      <c r="BG98" s="4">
        <v>335.96119320000003</v>
      </c>
      <c r="BH98" s="4">
        <v>335.10649619999998</v>
      </c>
      <c r="BI98" s="4">
        <v>345.77578689999996</v>
      </c>
      <c r="BJ98" s="4">
        <v>382.43986600000005</v>
      </c>
      <c r="BK98" s="4">
        <v>393.53541640000003</v>
      </c>
      <c r="BL98" s="4">
        <v>479.26785399999994</v>
      </c>
      <c r="BM98" s="143">
        <v>5248.6478513666652</v>
      </c>
      <c r="BN98" s="4">
        <v>5270.2931561666674</v>
      </c>
      <c r="BO98" s="4">
        <v>5292.0676667666667</v>
      </c>
      <c r="BP98" s="4">
        <v>5313.3116852666672</v>
      </c>
      <c r="BQ98" s="4">
        <v>5334.0933482666669</v>
      </c>
      <c r="BR98" s="4">
        <v>5354.475925466666</v>
      </c>
      <c r="BS98" s="4">
        <v>5374.4983520666665</v>
      </c>
      <c r="BT98" s="4">
        <v>5394.1606280666665</v>
      </c>
      <c r="BU98" s="4">
        <v>5413.5162893666675</v>
      </c>
      <c r="BV98" s="4">
        <v>2517.1705634666664</v>
      </c>
      <c r="BW98" s="5"/>
      <c r="BX98" t="s">
        <v>418</v>
      </c>
      <c r="BY98" s="4">
        <f t="shared" si="363"/>
        <v>1281.590041493776</v>
      </c>
      <c r="BZ98" s="4">
        <f t="shared" si="364"/>
        <v>1020.1478674948239</v>
      </c>
      <c r="CA98" s="4">
        <f t="shared" si="365"/>
        <v>969.75782157676338</v>
      </c>
      <c r="CB98" s="4">
        <f t="shared" si="366"/>
        <v>914.08445360824737</v>
      </c>
      <c r="CC98" s="4">
        <f t="shared" si="367"/>
        <v>712.112824742268</v>
      </c>
      <c r="CD98" s="4">
        <f t="shared" si="368"/>
        <v>739.72074534161493</v>
      </c>
      <c r="CE98" s="4">
        <f t="shared" si="369"/>
        <v>734.71345755693574</v>
      </c>
      <c r="CF98" s="4">
        <f t="shared" si="370"/>
        <v>687.9108671795459</v>
      </c>
      <c r="CG98" s="4">
        <f t="shared" si="371"/>
        <v>735.94645815456033</v>
      </c>
      <c r="CH98" s="4">
        <f t="shared" si="372"/>
        <v>789.00473674125521</v>
      </c>
      <c r="CI98" s="4">
        <f t="shared" si="373"/>
        <v>836.9149416309948</v>
      </c>
      <c r="CJ98" s="4">
        <f t="shared" si="374"/>
        <v>972.38307078622483</v>
      </c>
      <c r="CK98" s="4">
        <f t="shared" si="375"/>
        <v>10393.225707601576</v>
      </c>
      <c r="CL98" s="4">
        <f t="shared" si="376"/>
        <v>1344.1306336281239</v>
      </c>
      <c r="CM98" s="4">
        <f t="shared" si="377"/>
        <v>1249.3928485810702</v>
      </c>
      <c r="CN98" s="4">
        <f t="shared" si="378"/>
        <v>1113.9723919832527</v>
      </c>
      <c r="CO98" s="4">
        <f t="shared" si="379"/>
        <v>938.35875581347489</v>
      </c>
      <c r="CP98" s="4">
        <f t="shared" si="380"/>
        <v>765.42547599406032</v>
      </c>
      <c r="CQ98" s="4">
        <f t="shared" si="381"/>
        <v>725.84628696876814</v>
      </c>
      <c r="CR98" s="4">
        <f t="shared" si="382"/>
        <v>695.67265069471773</v>
      </c>
      <c r="CS98" s="4">
        <f t="shared" si="383"/>
        <v>690.78455649234195</v>
      </c>
      <c r="CT98" s="4">
        <f t="shared" si="384"/>
        <v>712.9544668962244</v>
      </c>
      <c r="CU98" s="4">
        <f t="shared" si="385"/>
        <v>783.84887476942004</v>
      </c>
      <c r="CV98" s="4">
        <f t="shared" si="386"/>
        <v>807.3846300931433</v>
      </c>
      <c r="CW98" s="4">
        <f t="shared" si="387"/>
        <v>979.69716680294334</v>
      </c>
      <c r="CX98" s="4">
        <f t="shared" si="388"/>
        <v>10809.065172526229</v>
      </c>
      <c r="CY98" s="4">
        <f t="shared" si="389"/>
        <v>10768.831700219485</v>
      </c>
      <c r="CZ98" s="4">
        <f t="shared" si="390"/>
        <v>10731.569208509574</v>
      </c>
      <c r="DA98" s="4">
        <f t="shared" si="391"/>
        <v>10695.753591244744</v>
      </c>
      <c r="DB98" s="4">
        <f t="shared" si="392"/>
        <v>10661.221365241374</v>
      </c>
      <c r="DC98" s="4">
        <f t="shared" si="393"/>
        <v>10627.826111614673</v>
      </c>
      <c r="DD98" s="4">
        <f t="shared" si="394"/>
        <v>10595.468367488424</v>
      </c>
      <c r="DE98" s="4">
        <f t="shared" si="395"/>
        <v>10564.1155112659</v>
      </c>
      <c r="DF98" s="4">
        <f t="shared" si="396"/>
        <v>10533.652792377628</v>
      </c>
      <c r="DG98" s="4">
        <f t="shared" si="397"/>
        <v>139842.80908148148</v>
      </c>
    </row>
    <row r="99" spans="1:111" x14ac:dyDescent="0.25">
      <c r="A99" s="114"/>
      <c r="B99" t="s">
        <v>419</v>
      </c>
      <c r="C99" s="4">
        <v>3979</v>
      </c>
      <c r="D99" s="4">
        <v>3977</v>
      </c>
      <c r="E99" s="4">
        <v>3988</v>
      </c>
      <c r="F99" s="4">
        <v>4014</v>
      </c>
      <c r="G99" s="4">
        <v>4015.0000000000005</v>
      </c>
      <c r="H99" s="4">
        <v>4022</v>
      </c>
      <c r="I99" s="4">
        <v>4032</v>
      </c>
      <c r="J99" s="4">
        <v>4045.87</v>
      </c>
      <c r="K99" s="4">
        <v>4060.0700000000011</v>
      </c>
      <c r="L99" s="4">
        <v>4075.68</v>
      </c>
      <c r="M99" s="4">
        <v>4095.05</v>
      </c>
      <c r="N99" s="4">
        <v>4117.7299999999996</v>
      </c>
      <c r="O99" s="143">
        <v>4035.1166666666672</v>
      </c>
      <c r="P99" s="4">
        <v>4138.5500000000011</v>
      </c>
      <c r="Q99" s="4">
        <v>4153.3999999999996</v>
      </c>
      <c r="R99" s="4">
        <v>4164.4500000000007</v>
      </c>
      <c r="S99" s="4">
        <v>4169.1100000000006</v>
      </c>
      <c r="T99" s="4">
        <v>4159.33</v>
      </c>
      <c r="U99" s="4">
        <v>4164.83</v>
      </c>
      <c r="V99" s="4">
        <v>4176.3100000000013</v>
      </c>
      <c r="W99" s="4">
        <v>4182.67</v>
      </c>
      <c r="X99" s="4">
        <v>4191.6200000000008</v>
      </c>
      <c r="Y99" s="4">
        <v>4202.2300000000005</v>
      </c>
      <c r="Z99" s="4">
        <v>4216.8000000000011</v>
      </c>
      <c r="AA99" s="4">
        <v>4233.880000000001</v>
      </c>
      <c r="AB99" s="143">
        <v>4179.4316666666682</v>
      </c>
      <c r="AC99" s="4">
        <v>4287.1408333333338</v>
      </c>
      <c r="AD99" s="4">
        <v>4381.1950000000006</v>
      </c>
      <c r="AE99" s="4">
        <v>4472.1175000000021</v>
      </c>
      <c r="AF99" s="4">
        <v>4558.7475000000013</v>
      </c>
      <c r="AG99" s="4">
        <v>4641.9141666666674</v>
      </c>
      <c r="AH99" s="4">
        <v>4722.0616666666665</v>
      </c>
      <c r="AI99" s="4">
        <v>4799.5225000000009</v>
      </c>
      <c r="AJ99" s="4">
        <v>4874.5550000000012</v>
      </c>
      <c r="AK99" s="4">
        <v>92.75</v>
      </c>
      <c r="AM99" t="s">
        <v>419</v>
      </c>
      <c r="AN99" s="4">
        <v>6111.6729999999998</v>
      </c>
      <c r="AO99" s="4">
        <v>5917.42605</v>
      </c>
      <c r="AP99" s="4">
        <v>5357.7529600000007</v>
      </c>
      <c r="AQ99" s="4">
        <v>5837.9663999999993</v>
      </c>
      <c r="AR99" s="4">
        <v>4768.2330599999996</v>
      </c>
      <c r="AS99" s="4">
        <v>4890.2822900000001</v>
      </c>
      <c r="AT99" s="4">
        <v>4638.4554800000005</v>
      </c>
      <c r="AU99" s="4">
        <v>4978.3558078558226</v>
      </c>
      <c r="AV99" s="4">
        <v>4863.9080964795967</v>
      </c>
      <c r="AW99" s="4">
        <v>5037.1379206952561</v>
      </c>
      <c r="AX99" s="4">
        <v>5155.8625403137839</v>
      </c>
      <c r="AY99" s="4">
        <v>5835.7647211187086</v>
      </c>
      <c r="AZ99" s="143">
        <v>63392.818326463159</v>
      </c>
      <c r="BA99" s="4">
        <v>6659.0404606333332</v>
      </c>
      <c r="BB99" s="4">
        <v>6200.2057234166659</v>
      </c>
      <c r="BC99" s="4">
        <v>6114.2522312999999</v>
      </c>
      <c r="BD99" s="4">
        <v>5730.3347456999991</v>
      </c>
      <c r="BE99" s="4">
        <v>5212.1554388999994</v>
      </c>
      <c r="BF99" s="4">
        <v>5034.5151385500003</v>
      </c>
      <c r="BG99" s="4">
        <v>4849.884748108334</v>
      </c>
      <c r="BH99" s="4">
        <v>4939.7517341442463</v>
      </c>
      <c r="BI99" s="4">
        <v>4803.7362134523855</v>
      </c>
      <c r="BJ99" s="4">
        <v>5021.556203980148</v>
      </c>
      <c r="BK99" s="4">
        <v>5154.581627679986</v>
      </c>
      <c r="BL99" s="4">
        <v>5929.5973684954988</v>
      </c>
      <c r="BM99" s="143">
        <v>65649.611634360597</v>
      </c>
      <c r="BN99" s="4">
        <v>66578.918300660604</v>
      </c>
      <c r="BO99" s="4">
        <v>67024.080991553332</v>
      </c>
      <c r="BP99" s="4">
        <v>67800.499132703349</v>
      </c>
      <c r="BQ99" s="4">
        <v>68540.262156903336</v>
      </c>
      <c r="BR99" s="4">
        <v>69250.450600236669</v>
      </c>
      <c r="BS99" s="4">
        <v>69934.857352886655</v>
      </c>
      <c r="BT99" s="4">
        <v>70596.321745403344</v>
      </c>
      <c r="BU99" s="4">
        <v>71237.049773953331</v>
      </c>
      <c r="BV99" s="4">
        <v>30403.591065253313</v>
      </c>
      <c r="BW99" s="5"/>
      <c r="BX99" t="s">
        <v>419</v>
      </c>
      <c r="BY99" s="4">
        <f t="shared" si="363"/>
        <v>1535.9821563206835</v>
      </c>
      <c r="BZ99" s="4">
        <f t="shared" si="364"/>
        <v>1487.9120065375912</v>
      </c>
      <c r="CA99" s="4">
        <f t="shared" si="365"/>
        <v>1343.4686459378136</v>
      </c>
      <c r="CB99" s="4">
        <f t="shared" si="366"/>
        <v>1454.4011958146486</v>
      </c>
      <c r="CC99" s="4">
        <f t="shared" si="367"/>
        <v>1187.6047471980071</v>
      </c>
      <c r="CD99" s="4">
        <f t="shared" si="368"/>
        <v>1215.8832148184983</v>
      </c>
      <c r="CE99" s="4">
        <f t="shared" si="369"/>
        <v>1150.4105853174603</v>
      </c>
      <c r="CF99" s="4">
        <f t="shared" si="370"/>
        <v>1230.4784404481168</v>
      </c>
      <c r="CG99" s="4">
        <f t="shared" si="371"/>
        <v>1197.9862653795612</v>
      </c>
      <c r="CH99" s="4">
        <f t="shared" si="372"/>
        <v>1235.9012289225986</v>
      </c>
      <c r="CI99" s="4">
        <f t="shared" si="373"/>
        <v>1259.0475184219445</v>
      </c>
      <c r="CJ99" s="4">
        <f t="shared" si="374"/>
        <v>1417.2285995241818</v>
      </c>
      <c r="CK99" s="4">
        <f t="shared" si="375"/>
        <v>15710.281402800369</v>
      </c>
      <c r="CL99" s="4">
        <f t="shared" si="376"/>
        <v>1609.0274276336716</v>
      </c>
      <c r="CM99" s="4">
        <f t="shared" si="377"/>
        <v>1492.8024566419481</v>
      </c>
      <c r="CN99" s="4">
        <f t="shared" si="378"/>
        <v>1468.201618773187</v>
      </c>
      <c r="CO99" s="4">
        <f t="shared" si="379"/>
        <v>1374.4743472107953</v>
      </c>
      <c r="CP99" s="4">
        <f t="shared" si="380"/>
        <v>1253.1238057331348</v>
      </c>
      <c r="CQ99" s="4">
        <f t="shared" si="381"/>
        <v>1208.8164795561884</v>
      </c>
      <c r="CR99" s="4">
        <f t="shared" si="382"/>
        <v>1161.2846623235182</v>
      </c>
      <c r="CS99" s="4">
        <f t="shared" si="383"/>
        <v>1181.0044144396393</v>
      </c>
      <c r="CT99" s="4">
        <f t="shared" si="384"/>
        <v>1146.0333268407883</v>
      </c>
      <c r="CU99" s="4">
        <f t="shared" si="385"/>
        <v>1194.9741456274758</v>
      </c>
      <c r="CV99" s="4">
        <f t="shared" si="386"/>
        <v>1222.3917728324759</v>
      </c>
      <c r="CW99" s="4">
        <f t="shared" si="387"/>
        <v>1400.5114383250111</v>
      </c>
      <c r="CX99" s="4">
        <f t="shared" si="388"/>
        <v>15707.784423885523</v>
      </c>
      <c r="CY99" s="4">
        <f t="shared" si="389"/>
        <v>15529.911633179128</v>
      </c>
      <c r="CZ99" s="4">
        <f t="shared" si="390"/>
        <v>15298.12779197304</v>
      </c>
      <c r="DA99" s="4">
        <f t="shared" si="391"/>
        <v>15160.71506008134</v>
      </c>
      <c r="DB99" s="4">
        <f t="shared" si="392"/>
        <v>15034.888893693567</v>
      </c>
      <c r="DC99" s="4">
        <f t="shared" si="393"/>
        <v>14918.51165571315</v>
      </c>
      <c r="DD99" s="4">
        <f t="shared" si="394"/>
        <v>14810.238046351928</v>
      </c>
      <c r="DE99" s="4">
        <f t="shared" si="395"/>
        <v>14709.03027236633</v>
      </c>
      <c r="DF99" s="4">
        <f t="shared" si="396"/>
        <v>14614.062160331212</v>
      </c>
      <c r="DG99" s="4">
        <f t="shared" si="397"/>
        <v>327801.5209191732</v>
      </c>
    </row>
    <row r="100" spans="1:111" x14ac:dyDescent="0.25">
      <c r="A100" s="114"/>
      <c r="B100" t="s">
        <v>420</v>
      </c>
      <c r="C100" s="4">
        <v>715</v>
      </c>
      <c r="D100" s="4">
        <v>721</v>
      </c>
      <c r="E100" s="4">
        <v>724</v>
      </c>
      <c r="F100" s="4">
        <v>724</v>
      </c>
      <c r="G100" s="4">
        <v>725</v>
      </c>
      <c r="H100" s="4">
        <v>729</v>
      </c>
      <c r="I100" s="4">
        <v>732</v>
      </c>
      <c r="J100" s="4">
        <v>726.04</v>
      </c>
      <c r="K100" s="4">
        <v>725.16</v>
      </c>
      <c r="L100" s="4">
        <v>724.97</v>
      </c>
      <c r="M100" s="4">
        <v>725.23</v>
      </c>
      <c r="N100" s="4">
        <v>725.78000000000009</v>
      </c>
      <c r="O100" s="143">
        <v>724.76499999999999</v>
      </c>
      <c r="P100" s="4">
        <v>730.43999999999994</v>
      </c>
      <c r="Q100" s="4">
        <v>731.20999999999992</v>
      </c>
      <c r="R100" s="4">
        <v>732.06</v>
      </c>
      <c r="S100" s="4">
        <v>732.95000000000016</v>
      </c>
      <c r="T100" s="4">
        <v>733.86999999999989</v>
      </c>
      <c r="U100" s="4">
        <v>734.8</v>
      </c>
      <c r="V100" s="4">
        <v>735.74</v>
      </c>
      <c r="W100" s="4">
        <v>732.68</v>
      </c>
      <c r="X100" s="4">
        <v>733.61999999999989</v>
      </c>
      <c r="Y100" s="4">
        <v>734.55999999999983</v>
      </c>
      <c r="Z100" s="4">
        <v>735.49</v>
      </c>
      <c r="AA100" s="4">
        <v>737.42</v>
      </c>
      <c r="AB100" s="143">
        <v>733.73666666666657</v>
      </c>
      <c r="AC100" s="4">
        <v>744.82916666666677</v>
      </c>
      <c r="AD100" s="4">
        <v>755.4525000000001</v>
      </c>
      <c r="AE100" s="4">
        <v>765.54916666666668</v>
      </c>
      <c r="AF100" s="4">
        <v>775.20500000000015</v>
      </c>
      <c r="AG100" s="4">
        <v>784.47916666666674</v>
      </c>
      <c r="AH100" s="4">
        <v>793.41249999999991</v>
      </c>
      <c r="AI100" s="4">
        <v>802.04166666666674</v>
      </c>
      <c r="AJ100" s="4">
        <v>810.39166666666642</v>
      </c>
      <c r="AK100" s="4">
        <v>38.416666666666671</v>
      </c>
      <c r="AM100" t="s">
        <v>420</v>
      </c>
      <c r="AN100" s="4">
        <v>1510.2108999999998</v>
      </c>
      <c r="AO100" s="4">
        <v>1385.0621099999996</v>
      </c>
      <c r="AP100" s="4">
        <v>1426.3267399999997</v>
      </c>
      <c r="AQ100" s="4">
        <v>1447.1391399999998</v>
      </c>
      <c r="AR100" s="4">
        <v>1371.3375999999998</v>
      </c>
      <c r="AS100" s="4">
        <v>1313.94526</v>
      </c>
      <c r="AT100" s="4">
        <v>1989.2164599999996</v>
      </c>
      <c r="AU100" s="4">
        <v>1416.2646749439439</v>
      </c>
      <c r="AV100" s="4">
        <v>1383.7066877744783</v>
      </c>
      <c r="AW100" s="4">
        <v>1418.9121137191923</v>
      </c>
      <c r="AX100" s="4">
        <v>1404.733323678061</v>
      </c>
      <c r="AY100" s="4">
        <v>1438.5596843501605</v>
      </c>
      <c r="AZ100" s="143">
        <v>17505.414694465835</v>
      </c>
      <c r="BA100" s="4">
        <v>1670.7939528666661</v>
      </c>
      <c r="BB100" s="4">
        <v>1542.2197757333329</v>
      </c>
      <c r="BC100" s="4">
        <v>1624.8066879333333</v>
      </c>
      <c r="BD100" s="4">
        <v>1542.9956199999999</v>
      </c>
      <c r="BE100" s="4">
        <v>1518.3008405999997</v>
      </c>
      <c r="BF100" s="4">
        <v>1484.1220439999997</v>
      </c>
      <c r="BG100" s="4">
        <v>1472.0526629999999</v>
      </c>
      <c r="BH100" s="4">
        <v>1556.7924641</v>
      </c>
      <c r="BI100" s="4">
        <v>1476.2769532999996</v>
      </c>
      <c r="BJ100" s="4">
        <v>1501.2886452999996</v>
      </c>
      <c r="BK100" s="4">
        <v>1478.6365754000001</v>
      </c>
      <c r="BL100" s="4">
        <v>1509.8443086999998</v>
      </c>
      <c r="BM100" s="143">
        <v>18378.130530933333</v>
      </c>
      <c r="BN100" s="4">
        <v>18479.24658718333</v>
      </c>
      <c r="BO100" s="4">
        <v>18574.534700183329</v>
      </c>
      <c r="BP100" s="4">
        <v>18665.09877118333</v>
      </c>
      <c r="BQ100" s="4">
        <v>18751.708699433329</v>
      </c>
      <c r="BR100" s="4">
        <v>18834.895192183329</v>
      </c>
      <c r="BS100" s="4">
        <v>18915.024512183329</v>
      </c>
      <c r="BT100" s="4">
        <v>18992.42554843333</v>
      </c>
      <c r="BU100" s="4">
        <v>19067.322543433329</v>
      </c>
      <c r="BV100" s="4">
        <v>12142.938385933328</v>
      </c>
      <c r="BW100" s="5"/>
      <c r="BX100" t="s">
        <v>420</v>
      </c>
      <c r="BY100" s="4">
        <f t="shared" si="363"/>
        <v>2112.1830769230769</v>
      </c>
      <c r="BZ100" s="4">
        <f t="shared" si="364"/>
        <v>1921.0292787794724</v>
      </c>
      <c r="CA100" s="4">
        <f t="shared" si="365"/>
        <v>1970.0645580110495</v>
      </c>
      <c r="CB100" s="4">
        <f t="shared" si="366"/>
        <v>1998.8109668508284</v>
      </c>
      <c r="CC100" s="4">
        <f t="shared" si="367"/>
        <v>1891.5001379310343</v>
      </c>
      <c r="CD100" s="4">
        <f t="shared" si="368"/>
        <v>1802.3940466392319</v>
      </c>
      <c r="CE100" s="4">
        <f t="shared" si="369"/>
        <v>2717.5088251366114</v>
      </c>
      <c r="CF100" s="4">
        <f t="shared" si="370"/>
        <v>1950.6703142305437</v>
      </c>
      <c r="CG100" s="4">
        <f t="shared" si="371"/>
        <v>1908.1398419307166</v>
      </c>
      <c r="CH100" s="4">
        <f t="shared" si="372"/>
        <v>1957.2011444876234</v>
      </c>
      <c r="CI100" s="4">
        <f t="shared" si="373"/>
        <v>1936.9487247880822</v>
      </c>
      <c r="CJ100" s="4">
        <f t="shared" si="374"/>
        <v>1982.0878011934201</v>
      </c>
      <c r="CK100" s="4">
        <f t="shared" si="375"/>
        <v>24153.228556105547</v>
      </c>
      <c r="CL100" s="4">
        <f t="shared" si="376"/>
        <v>2287.3801446616644</v>
      </c>
      <c r="CM100" s="4">
        <f t="shared" si="377"/>
        <v>2109.1338681546108</v>
      </c>
      <c r="CN100" s="4">
        <f t="shared" si="378"/>
        <v>2219.4993414929559</v>
      </c>
      <c r="CO100" s="4">
        <f t="shared" si="379"/>
        <v>2105.1853741728623</v>
      </c>
      <c r="CP100" s="4">
        <f t="shared" si="380"/>
        <v>2068.8961813400192</v>
      </c>
      <c r="CQ100" s="4">
        <f t="shared" si="381"/>
        <v>2019.7632607512244</v>
      </c>
      <c r="CR100" s="4">
        <f t="shared" si="382"/>
        <v>2000.7783496887487</v>
      </c>
      <c r="CS100" s="4">
        <f t="shared" si="383"/>
        <v>2124.7918110225473</v>
      </c>
      <c r="CT100" s="4">
        <f t="shared" si="384"/>
        <v>2012.3183027998141</v>
      </c>
      <c r="CU100" s="4">
        <f t="shared" si="385"/>
        <v>2043.793080619691</v>
      </c>
      <c r="CV100" s="4">
        <f t="shared" si="386"/>
        <v>2010.4101692749055</v>
      </c>
      <c r="CW100" s="4">
        <f t="shared" si="387"/>
        <v>2047.4686185620135</v>
      </c>
      <c r="CX100" s="4">
        <f t="shared" si="388"/>
        <v>25047.311066549762</v>
      </c>
      <c r="CY100" s="4">
        <f t="shared" si="389"/>
        <v>24810.046939868756</v>
      </c>
      <c r="CZ100" s="4">
        <f t="shared" si="390"/>
        <v>24587.296620480211</v>
      </c>
      <c r="DA100" s="4">
        <f t="shared" si="391"/>
        <v>24381.31942910263</v>
      </c>
      <c r="DB100" s="4">
        <f t="shared" si="392"/>
        <v>24189.354686093775</v>
      </c>
      <c r="DC100" s="4">
        <f t="shared" si="393"/>
        <v>24009.426881550917</v>
      </c>
      <c r="DD100" s="4">
        <f t="shared" si="394"/>
        <v>23840.088872034827</v>
      </c>
      <c r="DE100" s="4">
        <f t="shared" si="395"/>
        <v>23680.098351207849</v>
      </c>
      <c r="DF100" s="4">
        <f t="shared" si="396"/>
        <v>23528.527411765917</v>
      </c>
      <c r="DG100" s="4">
        <f t="shared" si="397"/>
        <v>316085.16405900201</v>
      </c>
    </row>
    <row r="101" spans="1:111" x14ac:dyDescent="0.25">
      <c r="A101" s="114"/>
      <c r="B101" t="s">
        <v>421</v>
      </c>
      <c r="C101" s="4">
        <v>1395.0000000000002</v>
      </c>
      <c r="D101" s="4">
        <v>1399</v>
      </c>
      <c r="E101" s="4">
        <v>1394.0000000000002</v>
      </c>
      <c r="F101" s="4">
        <v>1399</v>
      </c>
      <c r="G101" s="4">
        <v>1402</v>
      </c>
      <c r="H101" s="4">
        <v>1403</v>
      </c>
      <c r="I101" s="4">
        <v>1404</v>
      </c>
      <c r="J101" s="4">
        <v>1403.7700000000002</v>
      </c>
      <c r="K101" s="4">
        <v>1401.52</v>
      </c>
      <c r="L101" s="4">
        <v>1405.2200000000003</v>
      </c>
      <c r="M101" s="4">
        <v>1409.2800000000002</v>
      </c>
      <c r="N101" s="4">
        <v>1410.61</v>
      </c>
      <c r="O101" s="143">
        <v>1402.2</v>
      </c>
      <c r="P101" s="4">
        <v>1411.7200000000003</v>
      </c>
      <c r="Q101" s="4">
        <v>1413.4900000000002</v>
      </c>
      <c r="R101" s="4">
        <v>1414.62</v>
      </c>
      <c r="S101" s="4">
        <v>1413.35</v>
      </c>
      <c r="T101" s="4">
        <v>1413.21</v>
      </c>
      <c r="U101" s="4">
        <v>1418.81</v>
      </c>
      <c r="V101" s="4">
        <v>1420.5</v>
      </c>
      <c r="W101" s="4">
        <v>1419.98</v>
      </c>
      <c r="X101" s="4">
        <v>1417.96</v>
      </c>
      <c r="Y101" s="4">
        <v>1421.7400000000002</v>
      </c>
      <c r="Z101" s="4">
        <v>1425.84</v>
      </c>
      <c r="AA101" s="4">
        <v>1427.1900000000003</v>
      </c>
      <c r="AB101" s="143">
        <v>1418.2008333333333</v>
      </c>
      <c r="AC101" s="4">
        <v>1433.4250000000004</v>
      </c>
      <c r="AD101" s="4">
        <v>1449.0808333333332</v>
      </c>
      <c r="AE101" s="4">
        <v>1464.238333333333</v>
      </c>
      <c r="AF101" s="4">
        <v>1478.9866666666669</v>
      </c>
      <c r="AG101" s="4">
        <v>1493.3783333333336</v>
      </c>
      <c r="AH101" s="4">
        <v>1507.469166666667</v>
      </c>
      <c r="AI101" s="4">
        <v>1521.2641666666666</v>
      </c>
      <c r="AJ101" s="4">
        <v>1534.8016666666665</v>
      </c>
      <c r="AK101" s="4">
        <v>36.5</v>
      </c>
      <c r="AM101" t="s">
        <v>421</v>
      </c>
      <c r="AN101" s="4">
        <v>1600.1060184000003</v>
      </c>
      <c r="AO101" s="4">
        <v>1489.7381427</v>
      </c>
      <c r="AP101" s="4">
        <v>1521.3018221000002</v>
      </c>
      <c r="AQ101" s="4">
        <v>1531.4971484000002</v>
      </c>
      <c r="AR101" s="4">
        <v>1330.3394616000003</v>
      </c>
      <c r="AS101" s="4">
        <v>1276.5270484</v>
      </c>
      <c r="AT101" s="4">
        <v>1273.3390594999998</v>
      </c>
      <c r="AU101" s="4">
        <v>1336.5792958755865</v>
      </c>
      <c r="AV101" s="4">
        <v>1270.2042983799677</v>
      </c>
      <c r="AW101" s="4">
        <v>1326.9088780912948</v>
      </c>
      <c r="AX101" s="4">
        <v>1386.6270305631469</v>
      </c>
      <c r="AY101" s="4">
        <v>1522.3168254921734</v>
      </c>
      <c r="AZ101" s="143">
        <v>16865.485029502168</v>
      </c>
      <c r="BA101" s="4">
        <v>1701.9048918000003</v>
      </c>
      <c r="BB101" s="4">
        <v>1617.0282460000003</v>
      </c>
      <c r="BC101" s="4">
        <v>1648.8117464333332</v>
      </c>
      <c r="BD101" s="4">
        <v>1565.0653093999999</v>
      </c>
      <c r="BE101" s="4">
        <v>1423.4242327000002</v>
      </c>
      <c r="BF101" s="4">
        <v>1340.5210842000001</v>
      </c>
      <c r="BG101" s="4">
        <v>1344.6137345</v>
      </c>
      <c r="BH101" s="4">
        <v>1311.7069503</v>
      </c>
      <c r="BI101" s="4">
        <v>1261.1025519</v>
      </c>
      <c r="BJ101" s="4">
        <v>1321.8198111000002</v>
      </c>
      <c r="BK101" s="4">
        <v>1400.8765855000001</v>
      </c>
      <c r="BL101" s="4">
        <v>1525.3467142000002</v>
      </c>
      <c r="BM101" s="143">
        <v>17462.221858033336</v>
      </c>
      <c r="BN101" s="4">
        <v>17357.090526633339</v>
      </c>
      <c r="BO101" s="4">
        <v>17478.535017616668</v>
      </c>
      <c r="BP101" s="4">
        <v>17596.113867166667</v>
      </c>
      <c r="BQ101" s="4">
        <v>17710.518753600001</v>
      </c>
      <c r="BR101" s="4">
        <v>17822.156926766667</v>
      </c>
      <c r="BS101" s="4">
        <v>17931.461493650004</v>
      </c>
      <c r="BT101" s="4">
        <v>18038.471239949999</v>
      </c>
      <c r="BU101" s="4">
        <v>18143.4835227</v>
      </c>
      <c r="BV101" s="4">
        <v>6520.9477321333334</v>
      </c>
      <c r="BW101" s="5"/>
      <c r="BX101" t="s">
        <v>421</v>
      </c>
      <c r="BY101" s="4">
        <f t="shared" si="363"/>
        <v>1147.0294038709678</v>
      </c>
      <c r="BZ101" s="4">
        <f t="shared" si="364"/>
        <v>1064.8592871336668</v>
      </c>
      <c r="CA101" s="4">
        <f t="shared" si="365"/>
        <v>1091.321249713056</v>
      </c>
      <c r="CB101" s="4">
        <f t="shared" si="366"/>
        <v>1094.7084691922803</v>
      </c>
      <c r="CC101" s="4">
        <f t="shared" si="367"/>
        <v>948.88691982881608</v>
      </c>
      <c r="CD101" s="4">
        <f t="shared" si="368"/>
        <v>909.85534454739843</v>
      </c>
      <c r="CE101" s="4">
        <f t="shared" si="369"/>
        <v>906.93665206552703</v>
      </c>
      <c r="CF101" s="4">
        <f t="shared" si="370"/>
        <v>952.13553208544579</v>
      </c>
      <c r="CG101" s="4">
        <f t="shared" si="371"/>
        <v>906.30479649235667</v>
      </c>
      <c r="CH101" s="4">
        <f t="shared" si="372"/>
        <v>944.27127289057557</v>
      </c>
      <c r="CI101" s="4">
        <f t="shared" si="373"/>
        <v>983.92585615572966</v>
      </c>
      <c r="CJ101" s="4">
        <f t="shared" si="374"/>
        <v>1079.1904392370488</v>
      </c>
      <c r="CK101" s="4">
        <f t="shared" si="375"/>
        <v>12027.874076096254</v>
      </c>
      <c r="CL101" s="4">
        <f t="shared" si="376"/>
        <v>1205.5541409061289</v>
      </c>
      <c r="CM101" s="4">
        <f t="shared" si="377"/>
        <v>1143.9969479798231</v>
      </c>
      <c r="CN101" s="4">
        <f t="shared" si="378"/>
        <v>1165.5509935059122</v>
      </c>
      <c r="CO101" s="4">
        <f t="shared" si="379"/>
        <v>1107.3444719283971</v>
      </c>
      <c r="CP101" s="4">
        <f t="shared" si="380"/>
        <v>1007.227682156226</v>
      </c>
      <c r="CQ101" s="4">
        <f t="shared" si="381"/>
        <v>944.82071891232806</v>
      </c>
      <c r="CR101" s="4">
        <f t="shared" si="382"/>
        <v>946.57777859908481</v>
      </c>
      <c r="CS101" s="4">
        <f t="shared" si="383"/>
        <v>923.75029951126078</v>
      </c>
      <c r="CT101" s="4">
        <f t="shared" si="384"/>
        <v>889.37808675844167</v>
      </c>
      <c r="CU101" s="4">
        <f t="shared" si="385"/>
        <v>929.71978779523681</v>
      </c>
      <c r="CV101" s="4">
        <f t="shared" si="386"/>
        <v>982.49213481176025</v>
      </c>
      <c r="CW101" s="4">
        <f t="shared" si="387"/>
        <v>1068.7762065317161</v>
      </c>
      <c r="CX101" s="4">
        <f t="shared" si="388"/>
        <v>12312.940062931852</v>
      </c>
      <c r="CY101" s="4">
        <f t="shared" si="389"/>
        <v>12108.823640325329</v>
      </c>
      <c r="CZ101" s="4">
        <f t="shared" si="390"/>
        <v>12061.808158355558</v>
      </c>
      <c r="DA101" s="4">
        <f t="shared" si="391"/>
        <v>12017.247101507839</v>
      </c>
      <c r="DB101" s="4">
        <f t="shared" si="392"/>
        <v>11974.765664058274</v>
      </c>
      <c r="DC101" s="4">
        <f t="shared" si="393"/>
        <v>11934.120462954797</v>
      </c>
      <c r="DD101" s="4">
        <f t="shared" si="394"/>
        <v>11895.076788403079</v>
      </c>
      <c r="DE101" s="4">
        <f t="shared" si="395"/>
        <v>11857.553497414705</v>
      </c>
      <c r="DF101" s="4">
        <f t="shared" si="396"/>
        <v>11821.386382844255</v>
      </c>
      <c r="DG101" s="4">
        <f t="shared" si="397"/>
        <v>178656.10225022832</v>
      </c>
    </row>
    <row r="102" spans="1:111" x14ac:dyDescent="0.25">
      <c r="A102" s="114"/>
      <c r="B102" t="s">
        <v>422</v>
      </c>
      <c r="C102" s="4">
        <v>109.99999999999999</v>
      </c>
      <c r="D102" s="4">
        <v>109.99999999999999</v>
      </c>
      <c r="E102" s="4">
        <v>109.99999999999999</v>
      </c>
      <c r="F102" s="4">
        <v>109.99999999999999</v>
      </c>
      <c r="G102" s="4">
        <v>111.99999999999999</v>
      </c>
      <c r="H102" s="4">
        <v>111.99999999999999</v>
      </c>
      <c r="I102" s="4">
        <v>111</v>
      </c>
      <c r="J102" s="4">
        <v>108.33</v>
      </c>
      <c r="K102" s="4">
        <v>108.9</v>
      </c>
      <c r="L102" s="4">
        <v>108.9</v>
      </c>
      <c r="M102" s="4">
        <v>109.80000000000001</v>
      </c>
      <c r="N102" s="4">
        <v>110.2</v>
      </c>
      <c r="O102" s="143">
        <v>110.09416666666665</v>
      </c>
      <c r="P102" s="4">
        <v>111.37</v>
      </c>
      <c r="Q102" s="4">
        <v>111.25</v>
      </c>
      <c r="R102" s="4">
        <v>111.72</v>
      </c>
      <c r="S102" s="4">
        <v>112.11</v>
      </c>
      <c r="T102" s="4">
        <v>111.27</v>
      </c>
      <c r="U102" s="4">
        <v>110.92999999999999</v>
      </c>
      <c r="V102" s="4">
        <v>110.48999999999997</v>
      </c>
      <c r="W102" s="4">
        <v>109.84999999999998</v>
      </c>
      <c r="X102" s="4">
        <v>110.43999999999998</v>
      </c>
      <c r="Y102" s="4">
        <v>110.47</v>
      </c>
      <c r="Z102" s="4">
        <v>111.38999999999999</v>
      </c>
      <c r="AA102" s="4">
        <v>111.82</v>
      </c>
      <c r="AB102" s="143">
        <v>111.09249999999999</v>
      </c>
      <c r="AC102" s="4">
        <v>110.75916666666663</v>
      </c>
      <c r="AD102" s="4">
        <v>110.49166666666666</v>
      </c>
      <c r="AE102" s="4">
        <v>110.26916666666662</v>
      </c>
      <c r="AF102" s="4">
        <v>110.07250000000003</v>
      </c>
      <c r="AG102" s="4">
        <v>109.89999999999998</v>
      </c>
      <c r="AH102" s="4">
        <v>109.73916666666665</v>
      </c>
      <c r="AI102" s="4">
        <v>109.59083333333335</v>
      </c>
      <c r="AJ102" s="4">
        <v>109.44583333333331</v>
      </c>
      <c r="AK102" s="4">
        <v>5</v>
      </c>
      <c r="AM102" t="s">
        <v>422</v>
      </c>
      <c r="AN102" s="4">
        <v>340.75259999999997</v>
      </c>
      <c r="AO102" s="4">
        <v>333.26335999999998</v>
      </c>
      <c r="AP102" s="4">
        <v>368.36061999999993</v>
      </c>
      <c r="AQ102" s="4">
        <v>323.59977999999995</v>
      </c>
      <c r="AR102" s="4">
        <v>299.07724000000002</v>
      </c>
      <c r="AS102" s="4">
        <v>313.55453999999997</v>
      </c>
      <c r="AT102" s="4">
        <v>297.37662</v>
      </c>
      <c r="AU102" s="4">
        <v>211.23009105450154</v>
      </c>
      <c r="AV102" s="4">
        <v>206.65886848646795</v>
      </c>
      <c r="AW102" s="4">
        <v>220.30052953885985</v>
      </c>
      <c r="AX102" s="4">
        <v>234.85608809020488</v>
      </c>
      <c r="AY102" s="4">
        <v>260.47906092680938</v>
      </c>
      <c r="AZ102" s="143">
        <v>3409.5093980968431</v>
      </c>
      <c r="BA102" s="4">
        <v>375.94242796666668</v>
      </c>
      <c r="BB102" s="4">
        <v>353.93022403333333</v>
      </c>
      <c r="BC102" s="4">
        <v>384.24747600000001</v>
      </c>
      <c r="BD102" s="4">
        <v>345.71620029999997</v>
      </c>
      <c r="BE102" s="4">
        <v>323.65125740000002</v>
      </c>
      <c r="BF102" s="4">
        <v>321.70695440000003</v>
      </c>
      <c r="BG102" s="4">
        <v>308.56044259999993</v>
      </c>
      <c r="BH102" s="4">
        <v>309.42667306428569</v>
      </c>
      <c r="BI102" s="4">
        <v>307.30786874489797</v>
      </c>
      <c r="BJ102" s="4">
        <v>323.23051188702624</v>
      </c>
      <c r="BK102" s="4">
        <v>339.64146061374424</v>
      </c>
      <c r="BL102" s="4">
        <v>373.10371095856487</v>
      </c>
      <c r="BM102" s="143">
        <v>4066.4652079685188</v>
      </c>
      <c r="BN102" s="4">
        <v>4061.5251993185184</v>
      </c>
      <c r="BO102" s="4">
        <v>4058.0030107685188</v>
      </c>
      <c r="BP102" s="4">
        <v>4055.0733399185183</v>
      </c>
      <c r="BQ102" s="4">
        <v>4052.4838181185196</v>
      </c>
      <c r="BR102" s="4">
        <v>4050.2125002685184</v>
      </c>
      <c r="BS102" s="4">
        <v>4048.0947981185186</v>
      </c>
      <c r="BT102" s="4">
        <v>4046.141684218519</v>
      </c>
      <c r="BU102" s="4">
        <v>4044.2324605185186</v>
      </c>
      <c r="BV102" s="4">
        <v>2668.9879062685191</v>
      </c>
      <c r="BW102" s="5"/>
      <c r="BX102" t="s">
        <v>422</v>
      </c>
      <c r="BY102" s="4">
        <f t="shared" si="363"/>
        <v>3097.7509090909093</v>
      </c>
      <c r="BZ102" s="4">
        <f t="shared" si="364"/>
        <v>3029.6669090909095</v>
      </c>
      <c r="CA102" s="4">
        <f t="shared" si="365"/>
        <v>3348.7329090909088</v>
      </c>
      <c r="CB102" s="4">
        <f t="shared" si="366"/>
        <v>2941.8161818181816</v>
      </c>
      <c r="CC102" s="4">
        <f t="shared" si="367"/>
        <v>2670.3325000000004</v>
      </c>
      <c r="CD102" s="4">
        <f t="shared" si="368"/>
        <v>2799.594107142857</v>
      </c>
      <c r="CE102" s="4">
        <f t="shared" si="369"/>
        <v>2679.0686486486484</v>
      </c>
      <c r="CF102" s="4">
        <f t="shared" si="370"/>
        <v>1949.8762213099008</v>
      </c>
      <c r="CG102" s="4">
        <f t="shared" si="371"/>
        <v>1897.6939254955735</v>
      </c>
      <c r="CH102" s="4">
        <f t="shared" si="372"/>
        <v>2022.9617037544519</v>
      </c>
      <c r="CI102" s="4">
        <f t="shared" si="373"/>
        <v>2138.944335976365</v>
      </c>
      <c r="CJ102" s="4">
        <f t="shared" si="374"/>
        <v>2363.6938378113373</v>
      </c>
      <c r="CK102" s="4">
        <f t="shared" si="375"/>
        <v>30969.028617291351</v>
      </c>
      <c r="CL102" s="4">
        <f t="shared" si="376"/>
        <v>3375.6166648708509</v>
      </c>
      <c r="CM102" s="4">
        <f t="shared" si="377"/>
        <v>3181.3952722097374</v>
      </c>
      <c r="CN102" s="4">
        <f t="shared" si="378"/>
        <v>3439.3794844253493</v>
      </c>
      <c r="CO102" s="4">
        <f t="shared" si="379"/>
        <v>3083.7231317456067</v>
      </c>
      <c r="CP102" s="4">
        <f t="shared" si="380"/>
        <v>2908.701872921722</v>
      </c>
      <c r="CQ102" s="4">
        <f t="shared" si="381"/>
        <v>2900.0897358694674</v>
      </c>
      <c r="CR102" s="4">
        <f t="shared" si="382"/>
        <v>2792.6549244275502</v>
      </c>
      <c r="CS102" s="4">
        <f t="shared" si="383"/>
        <v>2816.8108608492103</v>
      </c>
      <c r="CT102" s="4">
        <f t="shared" si="384"/>
        <v>2782.5775873315652</v>
      </c>
      <c r="CU102" s="4">
        <f t="shared" si="385"/>
        <v>2925.9573810720217</v>
      </c>
      <c r="CV102" s="4">
        <f t="shared" si="386"/>
        <v>3049.1198546884302</v>
      </c>
      <c r="CW102" s="4">
        <f t="shared" si="387"/>
        <v>3336.6455997009916</v>
      </c>
      <c r="CX102" s="4">
        <f t="shared" si="388"/>
        <v>36604.318094997587</v>
      </c>
      <c r="CY102" s="4">
        <f t="shared" si="389"/>
        <v>36669.878634441266</v>
      </c>
      <c r="CZ102" s="4">
        <f t="shared" si="390"/>
        <v>36726.778889224093</v>
      </c>
      <c r="DA102" s="4">
        <f t="shared" si="391"/>
        <v>36774.317449742099</v>
      </c>
      <c r="DB102" s="4">
        <f t="shared" si="392"/>
        <v>36816.496564705245</v>
      </c>
      <c r="DC102" s="4">
        <f t="shared" si="393"/>
        <v>36853.616926920105</v>
      </c>
      <c r="DD102" s="4">
        <f t="shared" si="394"/>
        <v>36888.331860716877</v>
      </c>
      <c r="DE102" s="4">
        <f t="shared" si="395"/>
        <v>36920.439065480095</v>
      </c>
      <c r="DF102" s="4">
        <f t="shared" si="396"/>
        <v>36951.908878990544</v>
      </c>
      <c r="DG102" s="4">
        <f t="shared" si="397"/>
        <v>533797.5812537038</v>
      </c>
    </row>
    <row r="103" spans="1:111" x14ac:dyDescent="0.25">
      <c r="A103" s="114"/>
      <c r="B103" t="s">
        <v>423</v>
      </c>
      <c r="C103" s="4">
        <v>2931</v>
      </c>
      <c r="D103" s="4">
        <v>2935.9999999999991</v>
      </c>
      <c r="E103" s="4">
        <v>2932</v>
      </c>
      <c r="F103" s="4">
        <v>2936.9999999999991</v>
      </c>
      <c r="G103" s="4">
        <v>2929</v>
      </c>
      <c r="H103" s="4">
        <v>2941.9999999999995</v>
      </c>
      <c r="I103" s="4">
        <v>2933</v>
      </c>
      <c r="J103" s="4">
        <v>2965.39</v>
      </c>
      <c r="K103" s="4">
        <v>2966.4600000000005</v>
      </c>
      <c r="L103" s="4">
        <v>2976.3399999999997</v>
      </c>
      <c r="M103" s="4">
        <v>2983.7000000000003</v>
      </c>
      <c r="N103" s="4">
        <v>2989.38</v>
      </c>
      <c r="O103" s="143">
        <v>2951.7724999999996</v>
      </c>
      <c r="P103" s="4">
        <v>2995.02</v>
      </c>
      <c r="Q103" s="4">
        <v>3007.1200000000003</v>
      </c>
      <c r="R103" s="4">
        <v>3013.6400000000003</v>
      </c>
      <c r="S103" s="4">
        <v>3009.2600000000007</v>
      </c>
      <c r="T103" s="4">
        <v>3018.1299999999997</v>
      </c>
      <c r="U103" s="4">
        <v>3021.14</v>
      </c>
      <c r="V103" s="4">
        <v>3023.0399999999995</v>
      </c>
      <c r="W103" s="4">
        <v>3030.59</v>
      </c>
      <c r="X103" s="4">
        <v>3030.3399999999997</v>
      </c>
      <c r="Y103" s="4">
        <v>3038.91</v>
      </c>
      <c r="Z103" s="4">
        <v>3044.9799999999996</v>
      </c>
      <c r="AA103" s="4">
        <v>3049.3999999999996</v>
      </c>
      <c r="AB103" s="143">
        <v>3023.4641666666666</v>
      </c>
      <c r="AC103" s="4">
        <v>3079.7166666666662</v>
      </c>
      <c r="AD103" s="4">
        <v>3133.0958333333333</v>
      </c>
      <c r="AE103" s="4">
        <v>3184.0258333333331</v>
      </c>
      <c r="AF103" s="4">
        <v>3232.8874999999998</v>
      </c>
      <c r="AG103" s="4">
        <v>3279.9458333333328</v>
      </c>
      <c r="AH103" s="4">
        <v>3325.3824999999997</v>
      </c>
      <c r="AI103" s="4">
        <v>3369.3549999999996</v>
      </c>
      <c r="AJ103" s="4">
        <v>3411.9916666666672</v>
      </c>
      <c r="AK103" s="4">
        <v>121.41666666666667</v>
      </c>
      <c r="AM103" t="s">
        <v>423</v>
      </c>
      <c r="AN103" s="4">
        <v>3013.7160999999992</v>
      </c>
      <c r="AO103" s="4">
        <v>3341.4160799999995</v>
      </c>
      <c r="AP103" s="4">
        <v>2946.6987699999991</v>
      </c>
      <c r="AQ103" s="4">
        <v>3003.6763799999994</v>
      </c>
      <c r="AR103" s="4">
        <v>2381.3453400000003</v>
      </c>
      <c r="AS103" s="4">
        <v>2369.31594</v>
      </c>
      <c r="AT103" s="4">
        <v>2442.3098400000003</v>
      </c>
      <c r="AU103" s="4">
        <v>2214.35965236732</v>
      </c>
      <c r="AV103" s="4">
        <v>2283.8472548585946</v>
      </c>
      <c r="AW103" s="4">
        <v>2393.1181362313255</v>
      </c>
      <c r="AX103" s="4">
        <v>2530.7127358602993</v>
      </c>
      <c r="AY103" s="4">
        <v>2881.5720155033514</v>
      </c>
      <c r="AZ103" s="143">
        <v>31802.08824482089</v>
      </c>
      <c r="BA103" s="4">
        <v>3365.7433297666662</v>
      </c>
      <c r="BB103" s="4">
        <v>3181.7186485633338</v>
      </c>
      <c r="BC103" s="4">
        <v>3094.1291719733335</v>
      </c>
      <c r="BD103" s="4">
        <v>2974.7878457600004</v>
      </c>
      <c r="BE103" s="4">
        <v>2586.6095258</v>
      </c>
      <c r="BF103" s="4">
        <v>2506.4633850299997</v>
      </c>
      <c r="BG103" s="4">
        <v>2446.0539855649995</v>
      </c>
      <c r="BH103" s="4">
        <v>2282.6013647975001</v>
      </c>
      <c r="BI103" s="4">
        <v>2343.4793221312498</v>
      </c>
      <c r="BJ103" s="4">
        <v>2440.0785960143749</v>
      </c>
      <c r="BK103" s="4">
        <v>2596.992034822812</v>
      </c>
      <c r="BL103" s="4">
        <v>2955.0226498685934</v>
      </c>
      <c r="BM103" s="143">
        <v>32773.679860092867</v>
      </c>
      <c r="BN103" s="4">
        <v>33205.100506792856</v>
      </c>
      <c r="BO103" s="4">
        <v>33604.400160292862</v>
      </c>
      <c r="BP103" s="4">
        <v>33985.378969492864</v>
      </c>
      <c r="BQ103" s="4">
        <v>34350.885735292868</v>
      </c>
      <c r="BR103" s="4">
        <v>34702.902774292867</v>
      </c>
      <c r="BS103" s="4">
        <v>35042.789033092864</v>
      </c>
      <c r="BT103" s="4">
        <v>35371.722680992869</v>
      </c>
      <c r="BU103" s="4">
        <v>35690.663707792868</v>
      </c>
      <c r="BV103" s="4">
        <v>11075.714854792863</v>
      </c>
      <c r="BW103" s="5"/>
      <c r="BX103" t="s">
        <v>423</v>
      </c>
      <c r="BY103" s="4">
        <f t="shared" si="363"/>
        <v>1028.2211190719888</v>
      </c>
      <c r="BZ103" s="4">
        <f t="shared" si="364"/>
        <v>1138.0844959128067</v>
      </c>
      <c r="CA103" s="4">
        <f t="shared" si="365"/>
        <v>1005.0132230559341</v>
      </c>
      <c r="CB103" s="4">
        <f t="shared" si="366"/>
        <v>1022.7022063329929</v>
      </c>
      <c r="CC103" s="4">
        <f t="shared" si="367"/>
        <v>813.0233321952885</v>
      </c>
      <c r="CD103" s="4">
        <f t="shared" si="368"/>
        <v>805.34192386131895</v>
      </c>
      <c r="CE103" s="4">
        <f t="shared" si="369"/>
        <v>832.700252301398</v>
      </c>
      <c r="CF103" s="4">
        <f t="shared" si="370"/>
        <v>746.73471360169151</v>
      </c>
      <c r="CG103" s="4">
        <f t="shared" si="371"/>
        <v>769.88978609473725</v>
      </c>
      <c r="CH103" s="4">
        <f t="shared" si="372"/>
        <v>804.0472984374519</v>
      </c>
      <c r="CI103" s="4">
        <f t="shared" si="373"/>
        <v>848.17935310530515</v>
      </c>
      <c r="CJ103" s="4">
        <f t="shared" si="374"/>
        <v>963.93633981071366</v>
      </c>
      <c r="CK103" s="4">
        <f t="shared" si="375"/>
        <v>10773.895428872278</v>
      </c>
      <c r="CL103" s="4">
        <f t="shared" si="376"/>
        <v>1123.7799179193016</v>
      </c>
      <c r="CM103" s="4">
        <f t="shared" si="377"/>
        <v>1058.06174963531</v>
      </c>
      <c r="CN103" s="4">
        <f t="shared" si="378"/>
        <v>1026.70829029789</v>
      </c>
      <c r="CO103" s="4">
        <f t="shared" si="379"/>
        <v>988.5446407954114</v>
      </c>
      <c r="CP103" s="4">
        <f t="shared" si="380"/>
        <v>857.02389419938856</v>
      </c>
      <c r="CQ103" s="4">
        <f t="shared" si="381"/>
        <v>829.64158729155213</v>
      </c>
      <c r="CR103" s="4">
        <f t="shared" si="382"/>
        <v>809.13715516996137</v>
      </c>
      <c r="CS103" s="4">
        <f t="shared" si="383"/>
        <v>753.18712356257367</v>
      </c>
      <c r="CT103" s="4">
        <f t="shared" si="384"/>
        <v>773.33874157066532</v>
      </c>
      <c r="CU103" s="4">
        <f t="shared" si="385"/>
        <v>802.94533106093138</v>
      </c>
      <c r="CV103" s="4">
        <f t="shared" si="386"/>
        <v>852.87654921306955</v>
      </c>
      <c r="CW103" s="4">
        <f t="shared" si="387"/>
        <v>969.05051809162262</v>
      </c>
      <c r="CX103" s="4">
        <f t="shared" si="388"/>
        <v>10839.777835444123</v>
      </c>
      <c r="CY103" s="4">
        <f t="shared" si="389"/>
        <v>10781.868626483885</v>
      </c>
      <c r="CZ103" s="4">
        <f t="shared" si="390"/>
        <v>10725.621541087938</v>
      </c>
      <c r="DA103" s="4">
        <f t="shared" si="391"/>
        <v>10673.713326601317</v>
      </c>
      <c r="DB103" s="4">
        <f t="shared" si="392"/>
        <v>10625.450386161865</v>
      </c>
      <c r="DC103" s="4">
        <f t="shared" si="393"/>
        <v>10580.328010790688</v>
      </c>
      <c r="DD103" s="4">
        <f t="shared" si="394"/>
        <v>10537.972408615511</v>
      </c>
      <c r="DE103" s="4">
        <f t="shared" si="395"/>
        <v>10498.069417141522</v>
      </c>
      <c r="DF103" s="4">
        <f t="shared" si="396"/>
        <v>10460.360749550346</v>
      </c>
      <c r="DG103" s="4">
        <f t="shared" si="397"/>
        <v>91220.712599529405</v>
      </c>
    </row>
    <row r="104" spans="1:111" x14ac:dyDescent="0.25">
      <c r="A104" s="114"/>
      <c r="B104" t="s">
        <v>424</v>
      </c>
      <c r="C104" s="4">
        <v>897</v>
      </c>
      <c r="D104" s="4">
        <v>898.99999999999989</v>
      </c>
      <c r="E104" s="4">
        <v>897</v>
      </c>
      <c r="F104" s="4">
        <v>897</v>
      </c>
      <c r="G104" s="4">
        <v>898.99999999999989</v>
      </c>
      <c r="H104" s="4">
        <v>898</v>
      </c>
      <c r="I104" s="4">
        <v>896</v>
      </c>
      <c r="J104" s="4">
        <v>900.04</v>
      </c>
      <c r="K104" s="4">
        <v>900.75999999999988</v>
      </c>
      <c r="L104" s="4">
        <v>901.46999999999991</v>
      </c>
      <c r="M104" s="4">
        <v>902.19</v>
      </c>
      <c r="N104" s="4">
        <v>902.9</v>
      </c>
      <c r="O104" s="143">
        <v>899.19666666666672</v>
      </c>
      <c r="P104" s="4">
        <v>906.11000000000013</v>
      </c>
      <c r="Q104" s="4">
        <v>907.32</v>
      </c>
      <c r="R104" s="4">
        <v>908.53</v>
      </c>
      <c r="S104" s="4">
        <v>909.7299999999999</v>
      </c>
      <c r="T104" s="4">
        <v>910.93</v>
      </c>
      <c r="U104" s="4">
        <v>912.12999999999988</v>
      </c>
      <c r="V104" s="4">
        <v>912.32</v>
      </c>
      <c r="W104" s="4">
        <v>913.51</v>
      </c>
      <c r="X104" s="4">
        <v>914.70000000000016</v>
      </c>
      <c r="Y104" s="4">
        <v>915.8900000000001</v>
      </c>
      <c r="Z104" s="4">
        <v>917.07000000000016</v>
      </c>
      <c r="AA104" s="4">
        <v>918.25000000000011</v>
      </c>
      <c r="AB104" s="143">
        <v>912.20749999999998</v>
      </c>
      <c r="AC104" s="4">
        <v>925.52666666666676</v>
      </c>
      <c r="AD104" s="4">
        <v>939.79750000000024</v>
      </c>
      <c r="AE104" s="4">
        <v>954.03250000000025</v>
      </c>
      <c r="AF104" s="4">
        <v>968.25583333333327</v>
      </c>
      <c r="AG104" s="4">
        <v>982.48416666666674</v>
      </c>
      <c r="AH104" s="4">
        <v>996.7125000000002</v>
      </c>
      <c r="AI104" s="4">
        <v>1010.9358333333334</v>
      </c>
      <c r="AJ104" s="4">
        <v>1025.1633333333334</v>
      </c>
      <c r="AK104" s="4">
        <v>44.5</v>
      </c>
      <c r="AM104" t="s">
        <v>424</v>
      </c>
      <c r="AN104" s="4">
        <v>800.04325999999992</v>
      </c>
      <c r="AO104" s="4">
        <v>798.07375999999999</v>
      </c>
      <c r="AP104" s="4">
        <v>716.42605999999989</v>
      </c>
      <c r="AQ104" s="4">
        <v>741.71879999999987</v>
      </c>
      <c r="AR104" s="4">
        <v>697.7985799999999</v>
      </c>
      <c r="AS104" s="4">
        <v>665.03057000000001</v>
      </c>
      <c r="AT104" s="4">
        <v>629.91215999999986</v>
      </c>
      <c r="AU104" s="4">
        <v>684.44572346150471</v>
      </c>
      <c r="AV104" s="4">
        <v>666.42503475391982</v>
      </c>
      <c r="AW104" s="4">
        <v>664.82586429803871</v>
      </c>
      <c r="AX104" s="4">
        <v>720.82569207048778</v>
      </c>
      <c r="AY104" s="4">
        <v>790.26261493504433</v>
      </c>
      <c r="AZ104" s="143">
        <v>8575.7881195189948</v>
      </c>
      <c r="BA104" s="4">
        <v>935.93348389999983</v>
      </c>
      <c r="BB104" s="4">
        <v>874.93011930000011</v>
      </c>
      <c r="BC104" s="4">
        <v>841.39146023333319</v>
      </c>
      <c r="BD104" s="4">
        <v>863.13305600000001</v>
      </c>
      <c r="BE104" s="4">
        <v>780.14451919999999</v>
      </c>
      <c r="BF104" s="4">
        <v>733.44723609999994</v>
      </c>
      <c r="BG104" s="4">
        <v>697.91662800000006</v>
      </c>
      <c r="BH104" s="4">
        <v>695.44174209999983</v>
      </c>
      <c r="BI104" s="4">
        <v>683.08216300000004</v>
      </c>
      <c r="BJ104" s="4">
        <v>673.27957839999999</v>
      </c>
      <c r="BK104" s="4">
        <v>726.56533960000002</v>
      </c>
      <c r="BL104" s="4">
        <v>815.70400500000005</v>
      </c>
      <c r="BM104" s="143">
        <v>9320.9693308333317</v>
      </c>
      <c r="BN104" s="4">
        <v>9156.516513683333</v>
      </c>
      <c r="BO104" s="4">
        <v>9288.1401199333341</v>
      </c>
      <c r="BP104" s="4">
        <v>9419.433226033334</v>
      </c>
      <c r="BQ104" s="4">
        <v>9550.6187274333315</v>
      </c>
      <c r="BR104" s="4">
        <v>9681.8503451333327</v>
      </c>
      <c r="BS104" s="4">
        <v>9813.0819628333356</v>
      </c>
      <c r="BT104" s="4">
        <v>9944.2674642333295</v>
      </c>
      <c r="BU104" s="4">
        <v>10075.491395883331</v>
      </c>
      <c r="BV104" s="4">
        <v>1030.5785000833332</v>
      </c>
      <c r="BW104" s="5"/>
      <c r="BX104" t="s">
        <v>424</v>
      </c>
      <c r="BY104" s="4">
        <f t="shared" si="363"/>
        <v>891.90998885172792</v>
      </c>
      <c r="BZ104" s="4">
        <f t="shared" si="364"/>
        <v>887.73499443826483</v>
      </c>
      <c r="CA104" s="4">
        <f t="shared" si="365"/>
        <v>798.69125975473787</v>
      </c>
      <c r="CB104" s="4">
        <f t="shared" si="366"/>
        <v>826.88829431438114</v>
      </c>
      <c r="CC104" s="4">
        <f t="shared" si="367"/>
        <v>776.19419354838703</v>
      </c>
      <c r="CD104" s="4">
        <f t="shared" si="368"/>
        <v>740.56856347438747</v>
      </c>
      <c r="CE104" s="4">
        <f t="shared" si="369"/>
        <v>703.02696428571414</v>
      </c>
      <c r="CF104" s="4">
        <f t="shared" si="370"/>
        <v>760.46145000389402</v>
      </c>
      <c r="CG104" s="4">
        <f t="shared" si="371"/>
        <v>739.84750072596466</v>
      </c>
      <c r="CH104" s="4">
        <f t="shared" si="372"/>
        <v>737.49083640946321</v>
      </c>
      <c r="CI104" s="4">
        <f t="shared" si="373"/>
        <v>798.97326734999035</v>
      </c>
      <c r="CJ104" s="4">
        <f t="shared" si="374"/>
        <v>875.2493243272171</v>
      </c>
      <c r="CK104" s="4">
        <f t="shared" si="375"/>
        <v>9537.166270099231</v>
      </c>
      <c r="CL104" s="4">
        <f t="shared" si="376"/>
        <v>1032.9137564975551</v>
      </c>
      <c r="CM104" s="4">
        <f t="shared" si="377"/>
        <v>964.30159072873971</v>
      </c>
      <c r="CN104" s="4">
        <f t="shared" si="378"/>
        <v>926.10201119757539</v>
      </c>
      <c r="CO104" s="4">
        <f t="shared" si="379"/>
        <v>948.77936970309884</v>
      </c>
      <c r="CP104" s="4">
        <f t="shared" si="380"/>
        <v>856.42642047138645</v>
      </c>
      <c r="CQ104" s="4">
        <f t="shared" si="381"/>
        <v>804.10384057097133</v>
      </c>
      <c r="CR104" s="4">
        <f t="shared" si="382"/>
        <v>764.9910426166258</v>
      </c>
      <c r="CS104" s="4">
        <f t="shared" si="383"/>
        <v>761.2853084257423</v>
      </c>
      <c r="CT104" s="4">
        <f t="shared" si="384"/>
        <v>746.78272985678348</v>
      </c>
      <c r="CU104" s="4">
        <f t="shared" si="385"/>
        <v>735.10965115898182</v>
      </c>
      <c r="CV104" s="4">
        <f t="shared" si="386"/>
        <v>792.26813612919386</v>
      </c>
      <c r="CW104" s="4">
        <f t="shared" si="387"/>
        <v>888.32453580179686</v>
      </c>
      <c r="CX104" s="4">
        <f t="shared" si="388"/>
        <v>10218.036281036202</v>
      </c>
      <c r="CY104" s="4">
        <f t="shared" si="389"/>
        <v>9893.3038273883685</v>
      </c>
      <c r="CZ104" s="4">
        <f t="shared" si="390"/>
        <v>9883.1292059548268</v>
      </c>
      <c r="DA104" s="4">
        <f t="shared" si="391"/>
        <v>9873.2833797940129</v>
      </c>
      <c r="DB104" s="4">
        <f t="shared" si="392"/>
        <v>9863.7347678600763</v>
      </c>
      <c r="DC104" s="4">
        <f t="shared" si="393"/>
        <v>9854.4594138158282</v>
      </c>
      <c r="DD104" s="4">
        <f t="shared" si="394"/>
        <v>9845.4488760132281</v>
      </c>
      <c r="DE104" s="4">
        <f t="shared" si="395"/>
        <v>9836.6950070850144</v>
      </c>
      <c r="DF104" s="4">
        <f t="shared" si="396"/>
        <v>9828.1815865601875</v>
      </c>
      <c r="DG104" s="4">
        <f t="shared" si="397"/>
        <v>23159.067417602993</v>
      </c>
    </row>
    <row r="105" spans="1:111" x14ac:dyDescent="0.25">
      <c r="A105" s="114"/>
      <c r="B105" t="s">
        <v>425</v>
      </c>
      <c r="C105" s="4">
        <v>1733</v>
      </c>
      <c r="D105" s="4">
        <v>1729</v>
      </c>
      <c r="E105" s="4">
        <v>1724</v>
      </c>
      <c r="F105" s="4">
        <v>1725</v>
      </c>
      <c r="G105" s="4">
        <v>1719</v>
      </c>
      <c r="H105" s="4">
        <v>1722</v>
      </c>
      <c r="I105" s="4">
        <v>1716</v>
      </c>
      <c r="J105" s="4">
        <v>1715.72</v>
      </c>
      <c r="K105" s="4">
        <v>1715.59</v>
      </c>
      <c r="L105" s="4">
        <v>1716.1999999999998</v>
      </c>
      <c r="M105" s="4">
        <v>1719.62</v>
      </c>
      <c r="N105" s="4">
        <v>1725.24</v>
      </c>
      <c r="O105" s="143">
        <v>1721.6975</v>
      </c>
      <c r="P105" s="4">
        <v>1740.85</v>
      </c>
      <c r="Q105" s="4">
        <v>1743.0499999999997</v>
      </c>
      <c r="R105" s="4">
        <v>1753.5199999999998</v>
      </c>
      <c r="S105" s="4">
        <v>1744.63</v>
      </c>
      <c r="T105" s="4">
        <v>1739.64</v>
      </c>
      <c r="U105" s="4">
        <v>1734.8000000000002</v>
      </c>
      <c r="V105" s="4">
        <v>1729.9700000000003</v>
      </c>
      <c r="W105" s="4">
        <v>1730.2700000000002</v>
      </c>
      <c r="X105" s="4">
        <v>1729.73</v>
      </c>
      <c r="Y105" s="4">
        <v>1729.9600000000003</v>
      </c>
      <c r="Z105" s="4">
        <v>1733.0100000000002</v>
      </c>
      <c r="AA105" s="4">
        <v>1738.2900000000002</v>
      </c>
      <c r="AB105" s="143">
        <v>1737.3100000000002</v>
      </c>
      <c r="AC105" s="4">
        <v>1745.5125000000003</v>
      </c>
      <c r="AD105" s="4">
        <v>1752.3866666666665</v>
      </c>
      <c r="AE105" s="4">
        <v>1757.9175</v>
      </c>
      <c r="AF105" s="4">
        <v>1762.6908333333333</v>
      </c>
      <c r="AG105" s="4">
        <v>1767.0308333333335</v>
      </c>
      <c r="AH105" s="4">
        <v>1771.1333333333334</v>
      </c>
      <c r="AI105" s="4">
        <v>1775.0916666666669</v>
      </c>
      <c r="AJ105" s="4">
        <v>1778.9650000000001</v>
      </c>
      <c r="AK105" s="4">
        <v>119.08333333333333</v>
      </c>
      <c r="AM105" t="s">
        <v>425</v>
      </c>
      <c r="AN105" s="4">
        <v>1411.4454900000001</v>
      </c>
      <c r="AO105" s="4">
        <v>1239.3047600000002</v>
      </c>
      <c r="AP105" s="4">
        <v>1244.04474</v>
      </c>
      <c r="AQ105" s="4">
        <v>1358.9068000000002</v>
      </c>
      <c r="AR105" s="4">
        <v>1070.2484000000002</v>
      </c>
      <c r="AS105" s="4">
        <v>893.1721399999999</v>
      </c>
      <c r="AT105" s="4">
        <v>976.67092000000014</v>
      </c>
      <c r="AU105" s="4">
        <v>917.49019582654023</v>
      </c>
      <c r="AV105" s="4">
        <v>935.22482659875504</v>
      </c>
      <c r="AW105" s="4">
        <v>992.61100147692684</v>
      </c>
      <c r="AX105" s="4">
        <v>1143.7061325999894</v>
      </c>
      <c r="AY105" s="4">
        <v>1300.5261425024007</v>
      </c>
      <c r="AZ105" s="143">
        <v>13483.351549004612</v>
      </c>
      <c r="BA105" s="4">
        <v>1409.4718252666669</v>
      </c>
      <c r="BB105" s="4">
        <v>1360.1740206333334</v>
      </c>
      <c r="BC105" s="4">
        <v>1267.1283129333331</v>
      </c>
      <c r="BD105" s="4">
        <v>1132.8882069000001</v>
      </c>
      <c r="BE105" s="4">
        <v>1012.4106300000002</v>
      </c>
      <c r="BF105" s="4">
        <v>913.57854800000007</v>
      </c>
      <c r="BG105" s="4">
        <v>960.35696540000015</v>
      </c>
      <c r="BH105" s="4">
        <v>943.79784210000014</v>
      </c>
      <c r="BI105" s="4">
        <v>968.11182540000016</v>
      </c>
      <c r="BJ105" s="4">
        <v>932.20608520000019</v>
      </c>
      <c r="BK105" s="4">
        <v>1096.2140191999999</v>
      </c>
      <c r="BL105" s="4">
        <v>1285.3404057000002</v>
      </c>
      <c r="BM105" s="143">
        <v>13281.678686733336</v>
      </c>
      <c r="BN105" s="4">
        <v>12868.573171467839</v>
      </c>
      <c r="BO105" s="4">
        <v>12906.75718964613</v>
      </c>
      <c r="BP105" s="4">
        <v>12937.479377626412</v>
      </c>
      <c r="BQ105" s="4">
        <v>12963.993871034738</v>
      </c>
      <c r="BR105" s="4">
        <v>12988.101322443705</v>
      </c>
      <c r="BS105" s="4">
        <v>13010.889529679947</v>
      </c>
      <c r="BT105" s="4">
        <v>13032.876932558709</v>
      </c>
      <c r="BU105" s="4">
        <v>13054.39218489144</v>
      </c>
      <c r="BV105" s="4">
        <v>3834.2270641999994</v>
      </c>
      <c r="BW105" s="5"/>
      <c r="BX105" t="s">
        <v>425</v>
      </c>
      <c r="BY105" s="4">
        <f t="shared" si="363"/>
        <v>814.45210040392385</v>
      </c>
      <c r="BZ105" s="4">
        <f t="shared" si="364"/>
        <v>716.77545401966472</v>
      </c>
      <c r="CA105" s="4">
        <f t="shared" si="365"/>
        <v>721.60367749419947</v>
      </c>
      <c r="CB105" s="4">
        <f t="shared" si="366"/>
        <v>787.77205797101453</v>
      </c>
      <c r="CC105" s="4">
        <f t="shared" si="367"/>
        <v>622.5994182664341</v>
      </c>
      <c r="CD105" s="4">
        <f t="shared" si="368"/>
        <v>518.68300813008125</v>
      </c>
      <c r="CE105" s="4">
        <f t="shared" si="369"/>
        <v>569.15554778554792</v>
      </c>
      <c r="CF105" s="4">
        <f t="shared" si="370"/>
        <v>534.75520237949092</v>
      </c>
      <c r="CG105" s="4">
        <f t="shared" si="371"/>
        <v>545.1330601127047</v>
      </c>
      <c r="CH105" s="4">
        <f t="shared" si="372"/>
        <v>578.37722962179635</v>
      </c>
      <c r="CI105" s="4">
        <f t="shared" si="373"/>
        <v>665.09236494108552</v>
      </c>
      <c r="CJ105" s="4">
        <f t="shared" si="374"/>
        <v>753.8233187860244</v>
      </c>
      <c r="CK105" s="4">
        <f t="shared" si="375"/>
        <v>7831.4288944513264</v>
      </c>
      <c r="CL105" s="4">
        <f t="shared" si="376"/>
        <v>809.64576228087822</v>
      </c>
      <c r="CM105" s="4">
        <f t="shared" si="377"/>
        <v>780.34136750714754</v>
      </c>
      <c r="CN105" s="4">
        <f t="shared" si="378"/>
        <v>722.61982351688789</v>
      </c>
      <c r="CO105" s="4">
        <f t="shared" si="379"/>
        <v>649.35728888073697</v>
      </c>
      <c r="CP105" s="4">
        <f t="shared" si="380"/>
        <v>581.96559633027539</v>
      </c>
      <c r="CQ105" s="4">
        <f t="shared" si="381"/>
        <v>526.61894627622769</v>
      </c>
      <c r="CR105" s="4">
        <f t="shared" si="382"/>
        <v>555.12925969814512</v>
      </c>
      <c r="CS105" s="4">
        <f t="shared" si="383"/>
        <v>545.46275558149887</v>
      </c>
      <c r="CT105" s="4">
        <f t="shared" si="384"/>
        <v>559.68956160788105</v>
      </c>
      <c r="CU105" s="4">
        <f t="shared" si="385"/>
        <v>538.85990728109323</v>
      </c>
      <c r="CV105" s="4">
        <f t="shared" si="386"/>
        <v>632.54915967016916</v>
      </c>
      <c r="CW105" s="4">
        <f t="shared" si="387"/>
        <v>739.42806188840757</v>
      </c>
      <c r="CX105" s="4">
        <f t="shared" si="388"/>
        <v>7644.9676147223781</v>
      </c>
      <c r="CY105" s="4">
        <f t="shared" si="389"/>
        <v>7372.3752602561344</v>
      </c>
      <c r="CZ105" s="4">
        <f t="shared" si="390"/>
        <v>7365.2450313360059</v>
      </c>
      <c r="DA105" s="4">
        <f t="shared" si="391"/>
        <v>7359.5486577876454</v>
      </c>
      <c r="DB105" s="4">
        <f t="shared" si="392"/>
        <v>7354.6611951905379</v>
      </c>
      <c r="DC105" s="4">
        <f t="shared" si="393"/>
        <v>7350.2403452365925</v>
      </c>
      <c r="DD105" s="4">
        <f t="shared" si="394"/>
        <v>7346.0813394511688</v>
      </c>
      <c r="DE105" s="4">
        <f t="shared" si="395"/>
        <v>7342.0867087007</v>
      </c>
      <c r="DF105" s="4">
        <f t="shared" si="396"/>
        <v>7338.1950656091822</v>
      </c>
      <c r="DG105" s="4">
        <f t="shared" si="397"/>
        <v>32197.847984884531</v>
      </c>
    </row>
    <row r="106" spans="1:111" x14ac:dyDescent="0.25">
      <c r="A106" s="114"/>
      <c r="B106" t="s">
        <v>426</v>
      </c>
      <c r="C106" s="4">
        <v>1690.0000000000002</v>
      </c>
      <c r="D106" s="4">
        <v>1688.0000000000002</v>
      </c>
      <c r="E106" s="4">
        <v>1694</v>
      </c>
      <c r="F106" s="4">
        <v>1698</v>
      </c>
      <c r="G106" s="4">
        <v>1702</v>
      </c>
      <c r="H106" s="4">
        <v>1701</v>
      </c>
      <c r="I106" s="4">
        <v>1703</v>
      </c>
      <c r="J106" s="4">
        <v>1704.82</v>
      </c>
      <c r="K106" s="4">
        <v>1706.0200000000002</v>
      </c>
      <c r="L106" s="4">
        <v>1710.48</v>
      </c>
      <c r="M106" s="4">
        <v>1713.3900000000003</v>
      </c>
      <c r="N106" s="4">
        <v>1722.15</v>
      </c>
      <c r="O106" s="143">
        <v>1702.7383333333335</v>
      </c>
      <c r="P106" s="4">
        <v>1729.1300000000003</v>
      </c>
      <c r="Q106" s="4">
        <v>1730.13</v>
      </c>
      <c r="R106" s="4">
        <v>1729.1300000000003</v>
      </c>
      <c r="S106" s="4">
        <v>1736.67</v>
      </c>
      <c r="T106" s="4">
        <v>1730.5799999999997</v>
      </c>
      <c r="U106" s="4">
        <v>1735.4999999999998</v>
      </c>
      <c r="V106" s="4">
        <v>1739.3799999999999</v>
      </c>
      <c r="W106" s="4">
        <v>1742.7300000000002</v>
      </c>
      <c r="X106" s="4">
        <v>1745.3299999999997</v>
      </c>
      <c r="Y106" s="4">
        <v>1751.0899999999997</v>
      </c>
      <c r="Z106" s="4">
        <v>1755.21</v>
      </c>
      <c r="AA106" s="4">
        <v>1765.0999999999997</v>
      </c>
      <c r="AB106" s="143">
        <v>1740.8316666666663</v>
      </c>
      <c r="AC106" s="4">
        <v>1783.7241666666669</v>
      </c>
      <c r="AD106" s="4">
        <v>1825.1316666666664</v>
      </c>
      <c r="AE106" s="4">
        <v>1859.6066666666663</v>
      </c>
      <c r="AF106" s="4">
        <v>1890.6674999999998</v>
      </c>
      <c r="AG106" s="4">
        <v>1921.5166666666667</v>
      </c>
      <c r="AH106" s="4">
        <v>1952.1583333333333</v>
      </c>
      <c r="AI106" s="4">
        <v>1982.603333333333</v>
      </c>
      <c r="AJ106" s="4">
        <v>2012.8683333333333</v>
      </c>
      <c r="AK106" s="4">
        <v>98.75</v>
      </c>
      <c r="AM106" t="s">
        <v>426</v>
      </c>
      <c r="AN106" s="4">
        <v>2182.5190200000006</v>
      </c>
      <c r="AO106" s="4">
        <v>1781.8078</v>
      </c>
      <c r="AP106" s="4">
        <v>1647.4599600000001</v>
      </c>
      <c r="AQ106" s="4">
        <v>1708.9762000000001</v>
      </c>
      <c r="AR106" s="4">
        <v>1539.5756899999997</v>
      </c>
      <c r="AS106" s="4">
        <v>1476.7335199999998</v>
      </c>
      <c r="AT106" s="4">
        <v>1572.7945800000002</v>
      </c>
      <c r="AU106" s="4">
        <v>1449.2368519421586</v>
      </c>
      <c r="AV106" s="4">
        <v>1395.0007648278133</v>
      </c>
      <c r="AW106" s="4">
        <v>1431.5778724946761</v>
      </c>
      <c r="AX106" s="4">
        <v>1537.6700541754396</v>
      </c>
      <c r="AY106" s="4">
        <v>1714.729492874568</v>
      </c>
      <c r="AZ106" s="143">
        <v>19438.081806314654</v>
      </c>
      <c r="BA106" s="4">
        <v>2094.7539804833341</v>
      </c>
      <c r="BB106" s="4">
        <v>1925.4499811416665</v>
      </c>
      <c r="BC106" s="4">
        <v>1831.1617400333339</v>
      </c>
      <c r="BD106" s="4">
        <v>1722.9660471000002</v>
      </c>
      <c r="BE106" s="4">
        <v>1545.0786803999999</v>
      </c>
      <c r="BF106" s="4">
        <v>1496.1739699999998</v>
      </c>
      <c r="BG106" s="4">
        <v>1527.5059227999998</v>
      </c>
      <c r="BH106" s="4">
        <v>1439.9452887</v>
      </c>
      <c r="BI106" s="4">
        <v>1396.7722706999998</v>
      </c>
      <c r="BJ106" s="4">
        <v>1426.0420760999998</v>
      </c>
      <c r="BK106" s="4">
        <v>1559.4273912000003</v>
      </c>
      <c r="BL106" s="4">
        <v>1773.7744009999999</v>
      </c>
      <c r="BM106" s="143">
        <v>19739.051749658331</v>
      </c>
      <c r="BN106" s="4">
        <v>19823.503293408332</v>
      </c>
      <c r="BO106" s="4">
        <v>20116.190550858333</v>
      </c>
      <c r="BP106" s="4">
        <v>20359.87570935833</v>
      </c>
      <c r="BQ106" s="4">
        <v>20579.427967341664</v>
      </c>
      <c r="BR106" s="4">
        <v>20797.484067958332</v>
      </c>
      <c r="BS106" s="4">
        <v>21014.073463124998</v>
      </c>
      <c r="BT106" s="4">
        <v>21229.272727824991</v>
      </c>
      <c r="BU106" s="4">
        <v>21443.199669724996</v>
      </c>
      <c r="BV106" s="4">
        <v>7913.3307952916657</v>
      </c>
      <c r="BW106" s="5"/>
      <c r="BX106" t="s">
        <v>426</v>
      </c>
      <c r="BY106" s="4">
        <f t="shared" si="363"/>
        <v>1291.4313727810654</v>
      </c>
      <c r="BZ106" s="4">
        <f t="shared" si="364"/>
        <v>1055.5733412322274</v>
      </c>
      <c r="CA106" s="4">
        <f t="shared" si="365"/>
        <v>972.5265407319954</v>
      </c>
      <c r="CB106" s="4">
        <f t="shared" si="366"/>
        <v>1006.4641931684334</v>
      </c>
      <c r="CC106" s="4">
        <f t="shared" si="367"/>
        <v>904.56856051703858</v>
      </c>
      <c r="CD106" s="4">
        <f t="shared" si="368"/>
        <v>868.15609641387402</v>
      </c>
      <c r="CE106" s="4">
        <f t="shared" si="369"/>
        <v>923.54349970640055</v>
      </c>
      <c r="CF106" s="4">
        <f t="shared" si="370"/>
        <v>850.08203325990939</v>
      </c>
      <c r="CG106" s="4">
        <f t="shared" si="371"/>
        <v>817.69308966355209</v>
      </c>
      <c r="CH106" s="4">
        <f t="shared" si="372"/>
        <v>836.94511043372393</v>
      </c>
      <c r="CI106" s="4">
        <f t="shared" si="373"/>
        <v>897.44311229518053</v>
      </c>
      <c r="CJ106" s="4">
        <f t="shared" si="374"/>
        <v>995.69113774907407</v>
      </c>
      <c r="CK106" s="4">
        <f t="shared" si="375"/>
        <v>11415.777413234166</v>
      </c>
      <c r="CL106" s="4">
        <f t="shared" si="376"/>
        <v>1211.4496772847235</v>
      </c>
      <c r="CM106" s="4">
        <f t="shared" si="377"/>
        <v>1112.8932398962313</v>
      </c>
      <c r="CN106" s="4">
        <f t="shared" si="378"/>
        <v>1059.0075587337758</v>
      </c>
      <c r="CO106" s="4">
        <f t="shared" si="379"/>
        <v>992.10906337991673</v>
      </c>
      <c r="CP106" s="4">
        <f t="shared" si="380"/>
        <v>892.80974031827486</v>
      </c>
      <c r="CQ106" s="4">
        <f t="shared" si="381"/>
        <v>862.09966580236244</v>
      </c>
      <c r="CR106" s="4">
        <f t="shared" si="382"/>
        <v>878.18988536145059</v>
      </c>
      <c r="CS106" s="4">
        <f t="shared" si="383"/>
        <v>826.25839269422102</v>
      </c>
      <c r="CT106" s="4">
        <f t="shared" si="384"/>
        <v>800.29121753479285</v>
      </c>
      <c r="CU106" s="4">
        <f t="shared" si="385"/>
        <v>814.37394771256766</v>
      </c>
      <c r="CV106" s="4">
        <f t="shared" si="386"/>
        <v>888.45630505751456</v>
      </c>
      <c r="CW106" s="4">
        <f t="shared" si="387"/>
        <v>1004.9143963514817</v>
      </c>
      <c r="CX106" s="4">
        <f t="shared" si="388"/>
        <v>11338.862985790318</v>
      </c>
      <c r="CY106" s="4">
        <f t="shared" si="389"/>
        <v>11113.547522570987</v>
      </c>
      <c r="CZ106" s="4">
        <f t="shared" si="390"/>
        <v>11021.774986567181</v>
      </c>
      <c r="DA106" s="4">
        <f t="shared" si="391"/>
        <v>10948.485007237194</v>
      </c>
      <c r="DB106" s="4">
        <f t="shared" si="392"/>
        <v>10884.742011666074</v>
      </c>
      <c r="DC106" s="4">
        <f t="shared" si="393"/>
        <v>10823.473159895395</v>
      </c>
      <c r="DD106" s="4">
        <f t="shared" si="394"/>
        <v>10764.533339487489</v>
      </c>
      <c r="DE106" s="4">
        <f t="shared" si="395"/>
        <v>10707.776170300494</v>
      </c>
      <c r="DF106" s="4">
        <f t="shared" si="396"/>
        <v>10653.05629515012</v>
      </c>
      <c r="DG106" s="4">
        <f t="shared" si="397"/>
        <v>80134.995395358637</v>
      </c>
    </row>
    <row r="107" spans="1:111" x14ac:dyDescent="0.25">
      <c r="A107" s="114"/>
      <c r="B107" t="s">
        <v>427</v>
      </c>
      <c r="C107" s="115">
        <v>2937</v>
      </c>
      <c r="D107" s="115">
        <v>2940</v>
      </c>
      <c r="E107" s="115">
        <v>2956.0000000000005</v>
      </c>
      <c r="F107" s="115">
        <v>2968.0000000000005</v>
      </c>
      <c r="G107" s="115">
        <v>2980</v>
      </c>
      <c r="H107" s="115">
        <v>2968</v>
      </c>
      <c r="I107" s="115">
        <v>2969</v>
      </c>
      <c r="J107" s="115">
        <v>2999.24</v>
      </c>
      <c r="K107" s="115">
        <v>3001.23</v>
      </c>
      <c r="L107" s="115">
        <v>3020.6099999999997</v>
      </c>
      <c r="M107" s="115">
        <v>3024.7</v>
      </c>
      <c r="N107" s="115">
        <v>3038.01</v>
      </c>
      <c r="O107" s="144">
        <v>2983.4825000000001</v>
      </c>
      <c r="P107" s="115">
        <v>3040.7099999999996</v>
      </c>
      <c r="Q107" s="115">
        <v>3066.2399999999993</v>
      </c>
      <c r="R107" s="115">
        <v>3079.71</v>
      </c>
      <c r="S107" s="115">
        <v>3095.38</v>
      </c>
      <c r="T107" s="115">
        <v>3110.79</v>
      </c>
      <c r="U107" s="115">
        <v>3117.4</v>
      </c>
      <c r="V107" s="115">
        <v>3117.4900000000007</v>
      </c>
      <c r="W107" s="115">
        <v>3108.7500000000009</v>
      </c>
      <c r="X107" s="115">
        <v>3111.6600000000008</v>
      </c>
      <c r="Y107" s="115">
        <v>3131.9700000000003</v>
      </c>
      <c r="Z107" s="115">
        <v>3136.9700000000003</v>
      </c>
      <c r="AA107" s="115">
        <v>3151.1800000000007</v>
      </c>
      <c r="AB107" s="144">
        <v>3105.6875000000005</v>
      </c>
      <c r="AC107" s="115">
        <v>3212.2191666666677</v>
      </c>
      <c r="AD107" s="115">
        <v>3304.7800000000011</v>
      </c>
      <c r="AE107" s="115">
        <v>3378.229166666667</v>
      </c>
      <c r="AF107" s="115">
        <v>3442.1250000000014</v>
      </c>
      <c r="AG107" s="115">
        <v>3503.7408333333351</v>
      </c>
      <c r="AH107" s="115">
        <v>3563.2941666666684</v>
      </c>
      <c r="AI107" s="115">
        <v>3620.9875000000015</v>
      </c>
      <c r="AJ107" s="115">
        <v>3676.9791666666679</v>
      </c>
      <c r="AK107" s="115">
        <v>92.916666666666671</v>
      </c>
      <c r="AM107" t="s">
        <v>427</v>
      </c>
      <c r="AN107" s="115">
        <v>3809.5395199999998</v>
      </c>
      <c r="AO107" s="115">
        <v>3517.00972</v>
      </c>
      <c r="AP107" s="115">
        <v>3568.8170599999999</v>
      </c>
      <c r="AQ107" s="115">
        <v>3506.4673000000007</v>
      </c>
      <c r="AR107" s="115">
        <v>3304.1872799999996</v>
      </c>
      <c r="AS107" s="115">
        <v>3025.9303399999994</v>
      </c>
      <c r="AT107" s="115">
        <v>2894.2491000000009</v>
      </c>
      <c r="AU107" s="115">
        <v>2802.3745555044929</v>
      </c>
      <c r="AV107" s="115">
        <v>2818.6305017697173</v>
      </c>
      <c r="AW107" s="115">
        <v>2887.6132037506213</v>
      </c>
      <c r="AX107" s="115">
        <v>3184.1528103422693</v>
      </c>
      <c r="AY107" s="115">
        <v>3355.8905851896834</v>
      </c>
      <c r="AZ107" s="144">
        <v>38674.861976556786</v>
      </c>
      <c r="BA107" s="115">
        <v>3911.5149650666658</v>
      </c>
      <c r="BB107" s="115">
        <v>3668.5652484333332</v>
      </c>
      <c r="BC107" s="115">
        <v>3850.8717652666669</v>
      </c>
      <c r="BD107" s="115">
        <v>3807.3129457000005</v>
      </c>
      <c r="BE107" s="115">
        <v>3408.7244967000001</v>
      </c>
      <c r="BF107" s="115">
        <v>3150.3514614999995</v>
      </c>
      <c r="BG107" s="115">
        <v>2969.4336153000008</v>
      </c>
      <c r="BH107" s="115">
        <v>2881.5010427857146</v>
      </c>
      <c r="BI107" s="115">
        <v>2876.7581993408166</v>
      </c>
      <c r="BJ107" s="115">
        <v>2938.2020764752187</v>
      </c>
      <c r="BK107" s="115">
        <v>3227.3217860859645</v>
      </c>
      <c r="BL107" s="115">
        <v>3492.81791788396</v>
      </c>
      <c r="BM107" s="144">
        <v>40183.37552053835</v>
      </c>
      <c r="BN107" s="115">
        <v>41160.423961438355</v>
      </c>
      <c r="BO107" s="115">
        <v>41979.372595305023</v>
      </c>
      <c r="BP107" s="115">
        <v>42629.227318238351</v>
      </c>
      <c r="BQ107" s="115">
        <v>43194.557204905024</v>
      </c>
      <c r="BR107" s="115">
        <v>43739.714381171696</v>
      </c>
      <c r="BS107" s="115">
        <v>44266.623217438362</v>
      </c>
      <c r="BT107" s="115">
        <v>44777.075368905033</v>
      </c>
      <c r="BU107" s="115">
        <v>45272.471718238361</v>
      </c>
      <c r="BV107" s="115">
        <v>13561.833618238337</v>
      </c>
      <c r="BW107" s="5"/>
      <c r="BX107" t="s">
        <v>427</v>
      </c>
      <c r="BY107" s="115">
        <f t="shared" si="363"/>
        <v>1297.0852979230508</v>
      </c>
      <c r="BZ107" s="115">
        <f t="shared" si="364"/>
        <v>1196.2618095238095</v>
      </c>
      <c r="CA107" s="115">
        <f t="shared" si="365"/>
        <v>1207.3129431664408</v>
      </c>
      <c r="CB107" s="115">
        <f t="shared" si="366"/>
        <v>1181.4242924528303</v>
      </c>
      <c r="CC107" s="115">
        <f t="shared" si="367"/>
        <v>1108.7876778523489</v>
      </c>
      <c r="CD107" s="115">
        <f t="shared" si="368"/>
        <v>1019.5183086253368</v>
      </c>
      <c r="CE107" s="115">
        <f t="shared" si="369"/>
        <v>974.82286965308219</v>
      </c>
      <c r="CF107" s="115">
        <f t="shared" si="370"/>
        <v>934.36155676254418</v>
      </c>
      <c r="CG107" s="115">
        <f t="shared" si="371"/>
        <v>939.1584456271986</v>
      </c>
      <c r="CH107" s="115">
        <f t="shared" si="372"/>
        <v>955.97021917778909</v>
      </c>
      <c r="CI107" s="115">
        <f t="shared" si="373"/>
        <v>1052.7169009628292</v>
      </c>
      <c r="CJ107" s="115">
        <f t="shared" si="374"/>
        <v>1104.6344762491508</v>
      </c>
      <c r="CK107" s="115">
        <f t="shared" si="375"/>
        <v>12962.992736359869</v>
      </c>
      <c r="CL107" s="115">
        <f t="shared" si="376"/>
        <v>1286.3821163697512</v>
      </c>
      <c r="CM107" s="115">
        <f t="shared" si="377"/>
        <v>1196.4377375656616</v>
      </c>
      <c r="CN107" s="115">
        <f t="shared" si="378"/>
        <v>1250.4007732113305</v>
      </c>
      <c r="CO107" s="115">
        <f t="shared" si="379"/>
        <v>1229.998560984435</v>
      </c>
      <c r="CP107" s="115">
        <f t="shared" si="380"/>
        <v>1095.7745449548186</v>
      </c>
      <c r="CQ107" s="115">
        <f t="shared" si="381"/>
        <v>1010.5701743440043</v>
      </c>
      <c r="CR107" s="115">
        <f t="shared" si="382"/>
        <v>952.50782369791091</v>
      </c>
      <c r="CS107" s="115">
        <f t="shared" si="383"/>
        <v>926.90021480843222</v>
      </c>
      <c r="CT107" s="115">
        <f t="shared" si="384"/>
        <v>924.50916852767205</v>
      </c>
      <c r="CU107" s="115">
        <f t="shared" si="385"/>
        <v>938.13225429209683</v>
      </c>
      <c r="CV107" s="115">
        <f t="shared" si="386"/>
        <v>1028.8022474189947</v>
      </c>
      <c r="CW107" s="115">
        <f t="shared" si="387"/>
        <v>1108.4158689392416</v>
      </c>
      <c r="CX107" s="115">
        <f t="shared" si="388"/>
        <v>12938.640967752983</v>
      </c>
      <c r="CY107" s="115">
        <f t="shared" si="389"/>
        <v>12813.703494631311</v>
      </c>
      <c r="CZ107" s="115">
        <f t="shared" si="390"/>
        <v>12702.622442433387</v>
      </c>
      <c r="DA107" s="115">
        <f t="shared" si="391"/>
        <v>12618.808616912464</v>
      </c>
      <c r="DB107" s="115">
        <f t="shared" si="392"/>
        <v>12548.805521271019</v>
      </c>
      <c r="DC107" s="115">
        <f t="shared" si="393"/>
        <v>12483.718534501102</v>
      </c>
      <c r="DD107" s="115">
        <f t="shared" si="394"/>
        <v>12422.949424590497</v>
      </c>
      <c r="DE107" s="115">
        <f t="shared" si="395"/>
        <v>12365.984519113919</v>
      </c>
      <c r="DF107" s="115">
        <f t="shared" si="396"/>
        <v>12312.409090769939</v>
      </c>
      <c r="DG107" s="115">
        <f t="shared" si="397"/>
        <v>145956.95373888794</v>
      </c>
    </row>
    <row r="108" spans="1:111" x14ac:dyDescent="0.25">
      <c r="A108" s="114"/>
      <c r="C108" s="5">
        <f>SUM(C94:C107)</f>
        <v>37981</v>
      </c>
      <c r="D108" s="5">
        <f t="shared" ref="D108:AP108" si="398">SUM(D94:D107)</f>
        <v>38008</v>
      </c>
      <c r="E108" s="5">
        <f t="shared" si="398"/>
        <v>38089</v>
      </c>
      <c r="F108" s="5">
        <f t="shared" si="398"/>
        <v>38170</v>
      </c>
      <c r="G108" s="5">
        <f t="shared" si="398"/>
        <v>38183</v>
      </c>
      <c r="H108" s="5">
        <f t="shared" si="398"/>
        <v>38265</v>
      </c>
      <c r="I108" s="5">
        <f t="shared" si="398"/>
        <v>38297</v>
      </c>
      <c r="J108" s="5">
        <f t="shared" si="398"/>
        <v>38327.055714285714</v>
      </c>
      <c r="K108" s="5">
        <f t="shared" si="398"/>
        <v>38365.935714285712</v>
      </c>
      <c r="L108" s="5">
        <f t="shared" si="398"/>
        <v>38445.72571428572</v>
      </c>
      <c r="M108" s="5">
        <f t="shared" si="398"/>
        <v>38521.525714285708</v>
      </c>
      <c r="N108" s="5">
        <f t="shared" si="398"/>
        <v>38636.385714285723</v>
      </c>
      <c r="O108" s="145">
        <f t="shared" si="398"/>
        <v>38274.135714285716</v>
      </c>
      <c r="P108" s="5">
        <f>SUM(P94:P107)</f>
        <v>38798.15</v>
      </c>
      <c r="Q108" s="5">
        <f t="shared" ref="Q108:AB108" si="399">SUM(Q94:Q107)</f>
        <v>38877.56</v>
      </c>
      <c r="R108" s="5">
        <f t="shared" si="399"/>
        <v>38966.42</v>
      </c>
      <c r="S108" s="5">
        <f t="shared" si="399"/>
        <v>38990.35</v>
      </c>
      <c r="T108" s="5">
        <f t="shared" si="399"/>
        <v>39005.590000000004</v>
      </c>
      <c r="U108" s="5">
        <f t="shared" si="399"/>
        <v>39060.160000000003</v>
      </c>
      <c r="V108" s="5">
        <f t="shared" si="399"/>
        <v>39084.89</v>
      </c>
      <c r="W108" s="5">
        <f t="shared" si="399"/>
        <v>39064.495714285717</v>
      </c>
      <c r="X108" s="5">
        <f t="shared" si="399"/>
        <v>39090.685714285719</v>
      </c>
      <c r="Y108" s="5">
        <f t="shared" si="399"/>
        <v>39157.615714285719</v>
      </c>
      <c r="Z108" s="5">
        <f t="shared" si="399"/>
        <v>39220.725714285712</v>
      </c>
      <c r="AA108" s="5">
        <f t="shared" si="399"/>
        <v>39323.305714285714</v>
      </c>
      <c r="AB108" s="145">
        <f t="shared" si="399"/>
        <v>39053.329047619045</v>
      </c>
      <c r="AC108" s="5">
        <f t="shared" si="398"/>
        <v>39658.908214285715</v>
      </c>
      <c r="AD108" s="5">
        <f t="shared" si="398"/>
        <v>40234.325714285711</v>
      </c>
      <c r="AE108" s="5">
        <f t="shared" si="398"/>
        <v>40764.456547619055</v>
      </c>
      <c r="AF108" s="5">
        <f t="shared" si="398"/>
        <v>41264.686547619058</v>
      </c>
      <c r="AG108" s="5">
        <f t="shared" si="398"/>
        <v>41748.364047619063</v>
      </c>
      <c r="AH108" s="5">
        <f t="shared" si="398"/>
        <v>42217.462380952369</v>
      </c>
      <c r="AI108" s="5">
        <f t="shared" ref="AI108:AK108" si="400">SUM(AI94:AI107)</f>
        <v>42673.488214285731</v>
      </c>
      <c r="AJ108" s="5">
        <f t="shared" si="400"/>
        <v>43117.704880952384</v>
      </c>
      <c r="AK108" s="5">
        <f t="shared" si="400"/>
        <v>1459.702380952381</v>
      </c>
      <c r="AN108" s="5">
        <f t="shared" si="398"/>
        <v>49694.519038399987</v>
      </c>
      <c r="AO108" s="5">
        <f t="shared" si="398"/>
        <v>46789.719102700001</v>
      </c>
      <c r="AP108" s="5">
        <f t="shared" si="398"/>
        <v>44842.035252099995</v>
      </c>
      <c r="AQ108" s="5">
        <f>SUM(AQ94:AQ107)</f>
        <v>46527.503428399992</v>
      </c>
      <c r="AR108" s="5">
        <f t="shared" ref="AR108:BQ108" si="401">SUM(AR94:AR107)</f>
        <v>40861.307961599996</v>
      </c>
      <c r="AS108" s="5">
        <f t="shared" si="401"/>
        <v>40269.214968400003</v>
      </c>
      <c r="AT108" s="5">
        <f t="shared" si="401"/>
        <v>41219.581219500003</v>
      </c>
      <c r="AU108" s="5">
        <f t="shared" si="401"/>
        <v>39847.625822304763</v>
      </c>
      <c r="AV108" s="5">
        <f t="shared" si="401"/>
        <v>39421.072342716252</v>
      </c>
      <c r="AW108" s="5">
        <f t="shared" si="401"/>
        <v>40300.843169347499</v>
      </c>
      <c r="AX108" s="5">
        <f t="shared" si="401"/>
        <v>42788.112247212979</v>
      </c>
      <c r="AY108" s="5">
        <f t="shared" si="401"/>
        <v>46759.208297198333</v>
      </c>
      <c r="AZ108" s="145">
        <f t="shared" si="401"/>
        <v>519320.74284987978</v>
      </c>
      <c r="BA108" s="5">
        <f t="shared" si="401"/>
        <v>53521.177539769989</v>
      </c>
      <c r="BB108" s="5">
        <f t="shared" si="401"/>
        <v>50266.102971665001</v>
      </c>
      <c r="BC108" s="5">
        <f t="shared" si="401"/>
        <v>50098.154478739998</v>
      </c>
      <c r="BD108" s="5">
        <f>SUM(BD94:BD107)</f>
        <v>48199.381793660003</v>
      </c>
      <c r="BE108" s="5">
        <f t="shared" ref="BE108:BM108" si="402">SUM(BE94:BE107)</f>
        <v>44540.124642300005</v>
      </c>
      <c r="BF108" s="5">
        <f t="shared" si="402"/>
        <v>42364.570005729998</v>
      </c>
      <c r="BG108" s="5">
        <f t="shared" si="402"/>
        <v>41660.032207497941</v>
      </c>
      <c r="BH108" s="5">
        <f t="shared" si="402"/>
        <v>41003.265457663161</v>
      </c>
      <c r="BI108" s="5">
        <f t="shared" si="402"/>
        <v>40841.590389108249</v>
      </c>
      <c r="BJ108" s="5">
        <f t="shared" si="402"/>
        <v>41453.212344763451</v>
      </c>
      <c r="BK108" s="5">
        <f t="shared" si="402"/>
        <v>43944.720629840034</v>
      </c>
      <c r="BL108" s="5">
        <f t="shared" si="402"/>
        <v>48650.827565018582</v>
      </c>
      <c r="BM108" s="145">
        <f t="shared" si="402"/>
        <v>546543.16002575646</v>
      </c>
      <c r="BN108" s="5">
        <f t="shared" si="401"/>
        <v>546695.35984821548</v>
      </c>
      <c r="BO108" s="5">
        <f t="shared" si="401"/>
        <v>551396.39791072824</v>
      </c>
      <c r="BP108" s="5">
        <f t="shared" si="401"/>
        <v>556068.39428081689</v>
      </c>
      <c r="BQ108" s="5">
        <f t="shared" si="401"/>
        <v>560482.35616301675</v>
      </c>
      <c r="BR108" s="5">
        <f>SUM(BR94:BR107)</f>
        <v>564749.69886512589</v>
      </c>
      <c r="BS108" s="5">
        <f>SUM(BS94:BS107)</f>
        <v>568887.28504163702</v>
      </c>
      <c r="BT108" s="5">
        <f t="shared" ref="BT108:BV108" si="403">SUM(BT94:BT107)</f>
        <v>572908.32728017424</v>
      </c>
      <c r="BU108" s="5">
        <f t="shared" si="403"/>
        <v>576823.86952149018</v>
      </c>
      <c r="BV108" s="5">
        <f t="shared" si="403"/>
        <v>215960.79771849871</v>
      </c>
      <c r="BY108" s="4">
        <f t="shared" si="363"/>
        <v>1308.4047033622071</v>
      </c>
      <c r="BZ108" s="4">
        <f t="shared" si="364"/>
        <v>1231.0492291806988</v>
      </c>
      <c r="CA108" s="4">
        <f t="shared" si="365"/>
        <v>1177.2962076216229</v>
      </c>
      <c r="CB108" s="4">
        <f t="shared" si="366"/>
        <v>1218.9547662667012</v>
      </c>
      <c r="CC108" s="4">
        <f t="shared" si="367"/>
        <v>1070.1439897755545</v>
      </c>
      <c r="CD108" s="4">
        <f t="shared" si="368"/>
        <v>1052.3772368587483</v>
      </c>
      <c r="CE108" s="4">
        <f t="shared" si="369"/>
        <v>1076.3135812074054</v>
      </c>
      <c r="CF108" s="4">
        <f t="shared" si="370"/>
        <v>1039.6735433933238</v>
      </c>
      <c r="CG108" s="4">
        <f t="shared" si="371"/>
        <v>1027.501913058715</v>
      </c>
      <c r="CH108" s="4">
        <f t="shared" si="372"/>
        <v>1048.2528921120731</v>
      </c>
      <c r="CI108" s="4">
        <f t="shared" si="373"/>
        <v>1110.7585032994944</v>
      </c>
      <c r="CJ108" s="4">
        <f t="shared" si="374"/>
        <v>1210.2376408337082</v>
      </c>
      <c r="CK108" s="4">
        <f t="shared" si="375"/>
        <v>13568.451204922825</v>
      </c>
      <c r="CL108" s="4">
        <f t="shared" si="376"/>
        <v>1379.477566321332</v>
      </c>
      <c r="CM108" s="4">
        <f t="shared" si="377"/>
        <v>1292.933583580477</v>
      </c>
      <c r="CN108" s="4">
        <f t="shared" si="378"/>
        <v>1285.6750627524932</v>
      </c>
      <c r="CO108" s="4">
        <f t="shared" si="379"/>
        <v>1236.1874616067823</v>
      </c>
      <c r="CP108" s="4">
        <f t="shared" si="380"/>
        <v>1141.8908069920235</v>
      </c>
      <c r="CQ108" s="4">
        <f t="shared" si="381"/>
        <v>1084.5979639031175</v>
      </c>
      <c r="CR108" s="4">
        <f t="shared" si="382"/>
        <v>1065.8858757821231</v>
      </c>
      <c r="CS108" s="4">
        <f t="shared" si="383"/>
        <v>1049.6299698211244</v>
      </c>
      <c r="CT108" s="4">
        <f t="shared" si="384"/>
        <v>1044.7908406524234</v>
      </c>
      <c r="CU108" s="4">
        <f t="shared" si="385"/>
        <v>1058.6245252322715</v>
      </c>
      <c r="CV108" s="4">
        <f t="shared" si="386"/>
        <v>1120.4463922969599</v>
      </c>
      <c r="CW108" s="4">
        <f t="shared" si="387"/>
        <v>1237.2008578959394</v>
      </c>
      <c r="CX108" s="4">
        <f t="shared" si="388"/>
        <v>13994.790542935223</v>
      </c>
      <c r="CY108" s="4">
        <f t="shared" si="389"/>
        <v>13784.932174489055</v>
      </c>
      <c r="CZ108" s="4">
        <f t="shared" si="390"/>
        <v>13704.626289162537</v>
      </c>
      <c r="DA108" s="4">
        <f t="shared" si="391"/>
        <v>13641.01085540647</v>
      </c>
      <c r="DB108" s="4">
        <f t="shared" si="392"/>
        <v>13582.615137915211</v>
      </c>
      <c r="DC108" s="4">
        <f t="shared" si="393"/>
        <v>13527.468961920531</v>
      </c>
      <c r="DD108" s="4">
        <f t="shared" si="394"/>
        <v>13475.165321597042</v>
      </c>
      <c r="DE108" s="4">
        <f t="shared" si="395"/>
        <v>13425.392468581527</v>
      </c>
      <c r="DF108" s="4">
        <f t="shared" si="396"/>
        <v>13377.888992795326</v>
      </c>
      <c r="DG108" s="4">
        <f t="shared" si="397"/>
        <v>147948.51370838718</v>
      </c>
    </row>
    <row r="109" spans="1:111" x14ac:dyDescent="0.25">
      <c r="A109" s="114"/>
      <c r="B109" s="125">
        <f>SUM(C109:AK109)</f>
        <v>162856.6801601637</v>
      </c>
      <c r="C109" s="5">
        <f t="shared" ref="C109:AK109" si="404">+C108-C4</f>
        <v>-1492.9323854864197</v>
      </c>
      <c r="D109" s="5">
        <f t="shared" si="404"/>
        <v>-1538.4308959261543</v>
      </c>
      <c r="E109" s="5">
        <f t="shared" si="404"/>
        <v>-1517.7111965561562</v>
      </c>
      <c r="F109" s="5">
        <f t="shared" si="404"/>
        <v>-1498.5166635835994</v>
      </c>
      <c r="G109" s="5">
        <f t="shared" si="404"/>
        <v>-1550.2409260051718</v>
      </c>
      <c r="H109" s="5">
        <f t="shared" si="404"/>
        <v>-1517.6473953493478</v>
      </c>
      <c r="I109" s="5">
        <f t="shared" si="404"/>
        <v>-1556.0742235071957</v>
      </c>
      <c r="J109" s="5">
        <f t="shared" si="404"/>
        <v>-1512.3164536012773</v>
      </c>
      <c r="K109" s="5">
        <f t="shared" si="404"/>
        <v>-1523.6283737429694</v>
      </c>
      <c r="L109" s="5">
        <f t="shared" si="404"/>
        <v>-1494.0216278365624</v>
      </c>
      <c r="M109" s="5">
        <f t="shared" si="404"/>
        <v>-1468.4005151517631</v>
      </c>
      <c r="N109" s="5">
        <f t="shared" si="404"/>
        <v>-1403.7193331005692</v>
      </c>
      <c r="O109" s="145">
        <f t="shared" si="404"/>
        <v>-1506.1366658205952</v>
      </c>
      <c r="P109" s="5">
        <f t="shared" ref="P109:AB109" si="405">+P108-P4</f>
        <v>-1358.8521329126452</v>
      </c>
      <c r="Q109" s="5">
        <f t="shared" si="405"/>
        <v>-1326.6325827564797</v>
      </c>
      <c r="R109" s="5">
        <f t="shared" si="405"/>
        <v>-1285.9739028163895</v>
      </c>
      <c r="S109" s="5">
        <f t="shared" si="405"/>
        <v>-1314.2588473472279</v>
      </c>
      <c r="T109" s="5">
        <f t="shared" si="405"/>
        <v>-1347.2497162997388</v>
      </c>
      <c r="U109" s="5">
        <f t="shared" si="405"/>
        <v>-1342.9283845264436</v>
      </c>
      <c r="V109" s="5">
        <f t="shared" si="405"/>
        <v>-1370.4663404286985</v>
      </c>
      <c r="W109" s="5">
        <f t="shared" si="405"/>
        <v>-1373.804346579338</v>
      </c>
      <c r="X109" s="5">
        <f t="shared" si="405"/>
        <v>-1393.2936290635771</v>
      </c>
      <c r="Y109" s="5">
        <f t="shared" si="405"/>
        <v>-1372.0647728611366</v>
      </c>
      <c r="Z109" s="5">
        <f t="shared" si="405"/>
        <v>-1354.6781425025911</v>
      </c>
      <c r="AA109" s="5">
        <f t="shared" si="405"/>
        <v>-1297.8439171015852</v>
      </c>
      <c r="AB109" s="145">
        <f t="shared" si="405"/>
        <v>-1344.8372262663252</v>
      </c>
      <c r="AC109" s="5">
        <f t="shared" si="404"/>
        <v>-1290.2487978979625</v>
      </c>
      <c r="AD109" s="5">
        <f t="shared" si="404"/>
        <v>-1233.146011189594</v>
      </c>
      <c r="AE109" s="5">
        <f t="shared" si="404"/>
        <v>-1232.9586002855067</v>
      </c>
      <c r="AF109" s="5">
        <f t="shared" si="404"/>
        <v>39797.067500000012</v>
      </c>
      <c r="AG109" s="5">
        <f t="shared" si="404"/>
        <v>40280.745000000017</v>
      </c>
      <c r="AH109" s="5">
        <f t="shared" si="404"/>
        <v>40749.843333333323</v>
      </c>
      <c r="AI109" s="5">
        <f t="shared" si="404"/>
        <v>41205.869166666685</v>
      </c>
      <c r="AJ109" s="5">
        <f t="shared" si="404"/>
        <v>41650.085833333338</v>
      </c>
      <c r="AK109" s="5">
        <f t="shared" si="404"/>
        <v>-7.9166666666667425</v>
      </c>
      <c r="AM109" s="125">
        <f>SUM(AN109:BV109)</f>
        <v>1558976.7274076485</v>
      </c>
      <c r="AN109" s="5">
        <f t="shared" ref="AN109:BV109" si="406">+AN108-AN4</f>
        <v>-1796.9675821144338</v>
      </c>
      <c r="AO109" s="5">
        <f t="shared" si="406"/>
        <v>-2113.614547467143</v>
      </c>
      <c r="AP109" s="5">
        <f t="shared" si="406"/>
        <v>-4342.3674938074837</v>
      </c>
      <c r="AQ109" s="5">
        <f t="shared" si="406"/>
        <v>541.66884031715017</v>
      </c>
      <c r="AR109" s="5">
        <f t="shared" si="406"/>
        <v>-2698.3814675756075</v>
      </c>
      <c r="AS109" s="5">
        <f t="shared" si="406"/>
        <v>-2315.7863571059424</v>
      </c>
      <c r="AT109" s="5">
        <f t="shared" si="406"/>
        <v>-200.67227481771988</v>
      </c>
      <c r="AU109" s="5">
        <f t="shared" si="406"/>
        <v>-1113.3356056995617</v>
      </c>
      <c r="AV109" s="5">
        <f t="shared" si="406"/>
        <v>-2456.5039501816354</v>
      </c>
      <c r="AW109" s="5">
        <f t="shared" si="406"/>
        <v>-1042.4130589977867</v>
      </c>
      <c r="AX109" s="5">
        <f t="shared" si="406"/>
        <v>-1746.9197100368692</v>
      </c>
      <c r="AY109" s="5">
        <f t="shared" si="406"/>
        <v>-2993.6368478410368</v>
      </c>
      <c r="AZ109" s="145">
        <f t="shared" si="406"/>
        <v>-22278.930055327946</v>
      </c>
      <c r="BA109" s="5">
        <f t="shared" ref="BA109:BM109" si="407">+BA108-BA4</f>
        <v>-19.854292910924414</v>
      </c>
      <c r="BB109" s="5">
        <f t="shared" si="407"/>
        <v>-603.27131881468813</v>
      </c>
      <c r="BC109" s="5">
        <f t="shared" si="407"/>
        <v>-946.63195410443586</v>
      </c>
      <c r="BD109" s="5">
        <f t="shared" si="407"/>
        <v>415.3855093526945</v>
      </c>
      <c r="BE109" s="5">
        <f t="shared" si="407"/>
        <v>-371.50733991228481</v>
      </c>
      <c r="BF109" s="5">
        <f t="shared" si="407"/>
        <v>-1537.6094826067783</v>
      </c>
      <c r="BG109" s="5">
        <f t="shared" si="407"/>
        <v>-864.31856501760922</v>
      </c>
      <c r="BH109" s="5">
        <f t="shared" si="407"/>
        <v>-1015.1497274302164</v>
      </c>
      <c r="BI109" s="5">
        <f t="shared" si="407"/>
        <v>-2090.323810060916</v>
      </c>
      <c r="BJ109" s="5">
        <f t="shared" si="407"/>
        <v>-928.82569962007983</v>
      </c>
      <c r="BK109" s="5">
        <f t="shared" si="407"/>
        <v>-1628.2680276132596</v>
      </c>
      <c r="BL109" s="5">
        <f t="shared" si="407"/>
        <v>-2205.7575695308187</v>
      </c>
      <c r="BM109" s="145">
        <f t="shared" si="407"/>
        <v>-11796.132278269157</v>
      </c>
      <c r="BN109" s="5">
        <f t="shared" si="406"/>
        <v>-20080.494600067381</v>
      </c>
      <c r="BO109" s="5">
        <f t="shared" si="406"/>
        <v>-22048.890015496523</v>
      </c>
      <c r="BP109" s="5">
        <f t="shared" si="406"/>
        <v>-22909.768168640556</v>
      </c>
      <c r="BQ109" s="5">
        <f t="shared" si="406"/>
        <v>332541.30120786751</v>
      </c>
      <c r="BR109" s="5">
        <f t="shared" si="406"/>
        <v>336808.64390997664</v>
      </c>
      <c r="BS109" s="5">
        <f t="shared" si="406"/>
        <v>340946.23008648778</v>
      </c>
      <c r="BT109" s="5">
        <f t="shared" si="406"/>
        <v>344967.272325025</v>
      </c>
      <c r="BU109" s="5">
        <f t="shared" si="406"/>
        <v>348882.81456634094</v>
      </c>
      <c r="BV109" s="5">
        <f t="shared" si="406"/>
        <v>-11980.257236650534</v>
      </c>
      <c r="BX109" s="125"/>
      <c r="BY109" s="5">
        <f t="shared" ref="BY109:DG109" si="408">+BY108-BY4</f>
        <v>3.9619101368086831</v>
      </c>
      <c r="BZ109" s="5">
        <f t="shared" si="408"/>
        <v>-5.5562632053379275</v>
      </c>
      <c r="CA109" s="5">
        <f t="shared" si="408"/>
        <v>-64.523707741208682</v>
      </c>
      <c r="CB109" s="5">
        <f t="shared" si="408"/>
        <v>59.702077841911887</v>
      </c>
      <c r="CC109" s="5">
        <f t="shared" si="408"/>
        <v>-26.159468336417376</v>
      </c>
      <c r="CD109" s="5">
        <f t="shared" si="408"/>
        <v>-18.064378107383845</v>
      </c>
      <c r="CE109" s="5">
        <f t="shared" si="408"/>
        <v>36.989656984612566</v>
      </c>
      <c r="CF109" s="5">
        <f t="shared" si="408"/>
        <v>11.520758871749194</v>
      </c>
      <c r="CG109" s="5">
        <f t="shared" si="408"/>
        <v>-22.335989418284726</v>
      </c>
      <c r="CH109" s="5">
        <f t="shared" si="408"/>
        <v>13.112237009760975</v>
      </c>
      <c r="CI109" s="5">
        <f t="shared" si="408"/>
        <v>-2.8977635747021395</v>
      </c>
      <c r="CJ109" s="5">
        <f t="shared" si="408"/>
        <v>-32.337649270009933</v>
      </c>
      <c r="CK109" s="5">
        <f t="shared" si="408"/>
        <v>-46.329200051372027</v>
      </c>
      <c r="CL109" s="5">
        <f t="shared" ref="CL109:CX109" si="409">+CL108-CL4</f>
        <v>46.18501486369405</v>
      </c>
      <c r="CM109" s="5">
        <f t="shared" si="409"/>
        <v>27.658222415843284</v>
      </c>
      <c r="CN109" s="5">
        <f t="shared" si="409"/>
        <v>17.557033397898067</v>
      </c>
      <c r="CO109" s="5">
        <f t="shared" si="409"/>
        <v>50.615943835996177</v>
      </c>
      <c r="CP109" s="5">
        <f t="shared" si="409"/>
        <v>28.917536759665836</v>
      </c>
      <c r="CQ109" s="5">
        <f t="shared" si="409"/>
        <v>-2.0065815343152735</v>
      </c>
      <c r="CR109" s="5">
        <f t="shared" si="409"/>
        <v>14.743218313568832</v>
      </c>
      <c r="CS109" s="5">
        <f t="shared" si="409"/>
        <v>10.555252984609524</v>
      </c>
      <c r="CT109" s="5">
        <f t="shared" si="409"/>
        <v>-15.675914234951961</v>
      </c>
      <c r="CU109" s="5">
        <f t="shared" si="409"/>
        <v>12.920795645157796</v>
      </c>
      <c r="CV109" s="5">
        <f t="shared" si="409"/>
        <v>-2.7214464830080942</v>
      </c>
      <c r="CW109" s="5">
        <f t="shared" si="409"/>
        <v>-14.772205300020687</v>
      </c>
      <c r="CX109" s="5">
        <f t="shared" si="409"/>
        <v>173.88370972201665</v>
      </c>
      <c r="CY109" s="5">
        <f t="shared" si="408"/>
        <v>-56.032958923800834</v>
      </c>
      <c r="CZ109" s="5">
        <f t="shared" si="408"/>
        <v>-124.17165932516582</v>
      </c>
      <c r="DA109" s="5">
        <f t="shared" si="408"/>
        <v>-145.03193819020271</v>
      </c>
      <c r="DB109" s="5">
        <f t="shared" si="408"/>
        <v>-141730.88758947395</v>
      </c>
      <c r="DC109" s="5">
        <f t="shared" si="408"/>
        <v>-141786.03376546863</v>
      </c>
      <c r="DD109" s="5">
        <f t="shared" si="408"/>
        <v>-141838.33740579212</v>
      </c>
      <c r="DE109" s="5">
        <f t="shared" si="408"/>
        <v>-141888.11025880763</v>
      </c>
      <c r="DF109" s="5">
        <f t="shared" si="408"/>
        <v>-141935.61373459385</v>
      </c>
      <c r="DG109" s="5">
        <f t="shared" si="408"/>
        <v>-7364.9890190019796</v>
      </c>
    </row>
    <row r="110" spans="1:111" x14ac:dyDescent="0.25">
      <c r="A110" s="114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14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145"/>
      <c r="AC110" s="5"/>
      <c r="AD110" s="5"/>
      <c r="AE110" s="5"/>
      <c r="AF110" s="5"/>
      <c r="AG110" s="5"/>
      <c r="AH110" s="5"/>
      <c r="AI110" s="5"/>
      <c r="AJ110" s="5"/>
      <c r="AK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14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145"/>
      <c r="BN110" s="5"/>
      <c r="BO110" s="5"/>
      <c r="BP110" s="5"/>
      <c r="BQ110" s="5"/>
      <c r="BR110" s="5"/>
      <c r="BS110" s="5"/>
      <c r="BT110" s="5"/>
      <c r="BU110" s="5"/>
      <c r="BV110" s="5"/>
      <c r="BX110" s="4"/>
      <c r="CA110"/>
      <c r="CN110"/>
    </row>
    <row r="111" spans="1:111" x14ac:dyDescent="0.25">
      <c r="A111" s="114" t="s">
        <v>412</v>
      </c>
      <c r="B111" t="s">
        <v>414</v>
      </c>
      <c r="C111" s="4">
        <v>1</v>
      </c>
      <c r="D111" s="4">
        <v>1</v>
      </c>
      <c r="E111" s="4">
        <v>1</v>
      </c>
      <c r="F111" s="4">
        <v>1</v>
      </c>
      <c r="G111" s="4">
        <v>1</v>
      </c>
      <c r="H111" s="4">
        <v>1</v>
      </c>
      <c r="I111" s="4">
        <v>1</v>
      </c>
      <c r="J111" s="4">
        <v>1</v>
      </c>
      <c r="K111" s="4">
        <v>1</v>
      </c>
      <c r="L111" s="4">
        <v>1</v>
      </c>
      <c r="M111" s="4">
        <v>1</v>
      </c>
      <c r="N111" s="4">
        <v>1</v>
      </c>
      <c r="O111" s="143">
        <v>1</v>
      </c>
      <c r="P111" s="4">
        <v>1</v>
      </c>
      <c r="Q111" s="4">
        <v>1</v>
      </c>
      <c r="R111" s="4">
        <v>1</v>
      </c>
      <c r="S111" s="4">
        <v>1</v>
      </c>
      <c r="T111" s="4">
        <v>1</v>
      </c>
      <c r="U111" s="4">
        <v>1</v>
      </c>
      <c r="V111" s="4">
        <v>1</v>
      </c>
      <c r="W111" s="4">
        <v>1</v>
      </c>
      <c r="X111" s="4">
        <v>1</v>
      </c>
      <c r="Y111" s="4">
        <v>1</v>
      </c>
      <c r="Z111" s="4">
        <v>1</v>
      </c>
      <c r="AA111" s="4">
        <v>1</v>
      </c>
      <c r="AB111" s="143">
        <v>1</v>
      </c>
      <c r="AC111" s="4">
        <v>1</v>
      </c>
      <c r="AD111" s="4">
        <v>1</v>
      </c>
      <c r="AE111" s="4">
        <v>1</v>
      </c>
      <c r="AF111" s="4">
        <v>1</v>
      </c>
      <c r="AG111" s="4">
        <v>1</v>
      </c>
      <c r="AH111" s="4">
        <v>1</v>
      </c>
      <c r="AI111" s="4">
        <v>1</v>
      </c>
      <c r="AJ111" s="4">
        <v>1</v>
      </c>
      <c r="AK111" s="4">
        <v>1</v>
      </c>
      <c r="AM111" t="s">
        <v>414</v>
      </c>
      <c r="AN111" s="4">
        <v>107.35769999999999</v>
      </c>
      <c r="AO111" s="4">
        <v>115.3779</v>
      </c>
      <c r="AP111" s="4">
        <v>106.3425</v>
      </c>
      <c r="AQ111" s="4">
        <v>98.838399999999993</v>
      </c>
      <c r="AR111" s="4">
        <v>91.585700000000003</v>
      </c>
      <c r="AS111" s="4">
        <v>109.83</v>
      </c>
      <c r="AT111" s="4">
        <v>107.389</v>
      </c>
      <c r="AU111" s="4">
        <v>94.07186821022178</v>
      </c>
      <c r="AV111" s="4">
        <v>79.46682291120851</v>
      </c>
      <c r="AW111" s="4">
        <v>71.23119869257134</v>
      </c>
      <c r="AX111" s="4">
        <v>82.062206144577289</v>
      </c>
      <c r="AY111" s="4">
        <v>91.846775829913042</v>
      </c>
      <c r="AZ111" s="143">
        <v>1155.4000717884917</v>
      </c>
      <c r="BA111" s="4">
        <v>89.527424333333329</v>
      </c>
      <c r="BB111" s="4">
        <v>80.849622166666649</v>
      </c>
      <c r="BC111" s="4">
        <v>92.58356666666667</v>
      </c>
      <c r="BD111" s="4">
        <v>95.085599999999999</v>
      </c>
      <c r="BE111" s="4">
        <v>90.649550000000005</v>
      </c>
      <c r="BF111" s="4">
        <v>95.167100000000005</v>
      </c>
      <c r="BG111" s="4">
        <v>101.11964999999999</v>
      </c>
      <c r="BH111" s="4">
        <v>84.821600000000004</v>
      </c>
      <c r="BI111" s="4">
        <v>79.92465</v>
      </c>
      <c r="BJ111" s="4">
        <v>77.840500000000006</v>
      </c>
      <c r="BK111" s="4">
        <v>78.704250000000002</v>
      </c>
      <c r="BL111" s="4">
        <v>86.236350000000002</v>
      </c>
      <c r="BM111" s="143">
        <v>1052.5098631666667</v>
      </c>
      <c r="BN111" s="4">
        <v>1052.5098631666667</v>
      </c>
      <c r="BO111" s="4">
        <v>1052.5098631666667</v>
      </c>
      <c r="BP111" s="4">
        <v>1052.5098631666667</v>
      </c>
      <c r="BQ111" s="4">
        <v>1052.5098631666667</v>
      </c>
      <c r="BR111" s="4">
        <v>1052.5098631666667</v>
      </c>
      <c r="BS111" s="4">
        <v>1052.5098631666667</v>
      </c>
      <c r="BT111" s="4">
        <v>1052.5098631666667</v>
      </c>
      <c r="BU111" s="4">
        <v>1052.5098631666667</v>
      </c>
      <c r="BV111" s="4">
        <v>1052.5098631666667</v>
      </c>
      <c r="BX111" t="s">
        <v>414</v>
      </c>
      <c r="BY111" s="4">
        <f t="shared" ref="BY111:BY125" si="410">+AN111/C111*1000</f>
        <v>107357.7</v>
      </c>
      <c r="BZ111" s="4">
        <f t="shared" ref="BZ111:BZ125" si="411">+AO111/D111*1000</f>
        <v>115377.9</v>
      </c>
      <c r="CA111" s="4">
        <f t="shared" ref="CA111:CA125" si="412">+AP111/E111*1000</f>
        <v>106342.5</v>
      </c>
      <c r="CB111" s="4">
        <f t="shared" ref="CB111:CB125" si="413">+AQ111/F111*1000</f>
        <v>98838.399999999994</v>
      </c>
      <c r="CC111" s="4">
        <f t="shared" ref="CC111:CC125" si="414">+AR111/G111*1000</f>
        <v>91585.7</v>
      </c>
      <c r="CD111" s="4">
        <f t="shared" ref="CD111:CD125" si="415">+AS111/H111*1000</f>
        <v>109830</v>
      </c>
      <c r="CE111" s="4">
        <f t="shared" ref="CE111:CE125" si="416">+AT111/I111*1000</f>
        <v>107389</v>
      </c>
      <c r="CF111" s="4">
        <f t="shared" ref="CF111:CF125" si="417">+AU111/J111*1000</f>
        <v>94071.868210221786</v>
      </c>
      <c r="CG111" s="4">
        <f t="shared" ref="CG111:CG125" si="418">+AV111/K111*1000</f>
        <v>79466.82291120851</v>
      </c>
      <c r="CH111" s="4">
        <f t="shared" ref="CH111:CH125" si="419">+AW111/L111*1000</f>
        <v>71231.198692571343</v>
      </c>
      <c r="CI111" s="4">
        <f t="shared" ref="CI111:CI125" si="420">+AX111/M111*1000</f>
        <v>82062.206144577285</v>
      </c>
      <c r="CJ111" s="4">
        <f t="shared" ref="CJ111:CJ125" si="421">+AY111/N111*1000</f>
        <v>91846.775829913036</v>
      </c>
      <c r="CK111" s="4">
        <f t="shared" ref="CK111:CK125" si="422">+AZ111/O111*1000</f>
        <v>1155400.0717884917</v>
      </c>
      <c r="CL111" s="4">
        <f t="shared" ref="CL111:CL125" si="423">+BA111/P111*1000</f>
        <v>89527.424333333329</v>
      </c>
      <c r="CM111" s="4">
        <f t="shared" ref="CM111:CM125" si="424">+BB111/Q111*1000</f>
        <v>80849.622166666653</v>
      </c>
      <c r="CN111" s="4">
        <f t="shared" ref="CN111:CN125" si="425">+BC111/R111*1000</f>
        <v>92583.566666666666</v>
      </c>
      <c r="CO111" s="4">
        <f t="shared" ref="CO111:CO125" si="426">+BD111/S111*1000</f>
        <v>95085.6</v>
      </c>
      <c r="CP111" s="4">
        <f t="shared" ref="CP111:CP125" si="427">+BE111/T111*1000</f>
        <v>90649.55</v>
      </c>
      <c r="CQ111" s="4">
        <f t="shared" ref="CQ111:CQ125" si="428">+BF111/U111*1000</f>
        <v>95167.1</v>
      </c>
      <c r="CR111" s="4">
        <f t="shared" ref="CR111:CR125" si="429">+BG111/V111*1000</f>
        <v>101119.65</v>
      </c>
      <c r="CS111" s="4">
        <f t="shared" ref="CS111:CS125" si="430">+BH111/W111*1000</f>
        <v>84821.6</v>
      </c>
      <c r="CT111" s="4">
        <f t="shared" ref="CT111:CT125" si="431">+BI111/X111*1000</f>
        <v>79924.649999999994</v>
      </c>
      <c r="CU111" s="4">
        <f t="shared" ref="CU111:CU125" si="432">+BJ111/Y111*1000</f>
        <v>77840.5</v>
      </c>
      <c r="CV111" s="4">
        <f t="shared" ref="CV111:CV125" si="433">+BK111/Z111*1000</f>
        <v>78704.25</v>
      </c>
      <c r="CW111" s="4">
        <f t="shared" ref="CW111:CW125" si="434">+BL111/AA111*1000</f>
        <v>86236.35</v>
      </c>
      <c r="CX111" s="4">
        <f t="shared" ref="CX111:CX125" si="435">+BM111/AB111*1000</f>
        <v>1052509.8631666668</v>
      </c>
      <c r="CY111" s="4">
        <f t="shared" ref="CY111:CY125" si="436">+BN111/AC111*1000</f>
        <v>1052509.8631666668</v>
      </c>
      <c r="CZ111" s="4">
        <f t="shared" ref="CZ111:CZ125" si="437">+BO111/AD111*1000</f>
        <v>1052509.8631666668</v>
      </c>
      <c r="DA111" s="4">
        <f t="shared" ref="DA111:DA125" si="438">+BP111/AE111*1000</f>
        <v>1052509.8631666668</v>
      </c>
      <c r="DB111" s="4">
        <f t="shared" ref="DB111:DB125" si="439">+BQ111/AF111*1000</f>
        <v>1052509.8631666668</v>
      </c>
      <c r="DC111" s="4">
        <f t="shared" ref="DC111:DC125" si="440">+BR111/AG111*1000</f>
        <v>1052509.8631666668</v>
      </c>
      <c r="DD111" s="4">
        <f t="shared" ref="DD111:DD125" si="441">+BS111/AH111*1000</f>
        <v>1052509.8631666668</v>
      </c>
      <c r="DE111" s="4">
        <f t="shared" ref="DE111:DE125" si="442">+BT111/AI111*1000</f>
        <v>1052509.8631666668</v>
      </c>
      <c r="DF111" s="4">
        <f t="shared" ref="DF111:DF125" si="443">+BU111/AJ111*1000</f>
        <v>1052509.8631666668</v>
      </c>
      <c r="DG111" s="4">
        <f t="shared" ref="DG111:DG125" si="444">+BV111/AK111*1000</f>
        <v>1052509.8631666668</v>
      </c>
    </row>
    <row r="112" spans="1:111" x14ac:dyDescent="0.25">
      <c r="A112" s="114"/>
      <c r="B112" t="s">
        <v>415</v>
      </c>
      <c r="C112" s="4">
        <v>4</v>
      </c>
      <c r="D112" s="4">
        <v>4</v>
      </c>
      <c r="E112" s="4">
        <v>4</v>
      </c>
      <c r="F112" s="4">
        <v>4</v>
      </c>
      <c r="G112" s="4">
        <v>4</v>
      </c>
      <c r="H112" s="4">
        <v>4</v>
      </c>
      <c r="I112" s="4">
        <v>4</v>
      </c>
      <c r="J112" s="4">
        <v>4</v>
      </c>
      <c r="K112" s="4">
        <v>4</v>
      </c>
      <c r="L112" s="4">
        <v>4</v>
      </c>
      <c r="M112" s="4">
        <v>4</v>
      </c>
      <c r="N112" s="4">
        <v>4</v>
      </c>
      <c r="O112" s="143">
        <v>4</v>
      </c>
      <c r="P112" s="4">
        <v>5</v>
      </c>
      <c r="Q112" s="4">
        <v>5</v>
      </c>
      <c r="R112" s="4">
        <v>5</v>
      </c>
      <c r="S112" s="4">
        <v>5</v>
      </c>
      <c r="T112" s="4">
        <v>5</v>
      </c>
      <c r="U112" s="4">
        <v>5</v>
      </c>
      <c r="V112" s="4">
        <v>5</v>
      </c>
      <c r="W112" s="4">
        <v>5</v>
      </c>
      <c r="X112" s="4">
        <v>5</v>
      </c>
      <c r="Y112" s="4">
        <v>5</v>
      </c>
      <c r="Z112" s="4">
        <v>5</v>
      </c>
      <c r="AA112" s="4">
        <v>5</v>
      </c>
      <c r="AB112" s="143">
        <v>5</v>
      </c>
      <c r="AC112" s="4">
        <v>5</v>
      </c>
      <c r="AD112" s="4">
        <v>5</v>
      </c>
      <c r="AE112" s="4">
        <v>5</v>
      </c>
      <c r="AF112" s="4">
        <v>5</v>
      </c>
      <c r="AG112" s="4">
        <v>5</v>
      </c>
      <c r="AH112" s="4">
        <v>5</v>
      </c>
      <c r="AI112" s="4">
        <v>5</v>
      </c>
      <c r="AJ112" s="4">
        <v>5</v>
      </c>
      <c r="AK112" s="4">
        <v>5</v>
      </c>
      <c r="AM112" t="s">
        <v>415</v>
      </c>
      <c r="AN112" s="4">
        <v>2049.27907</v>
      </c>
      <c r="AO112" s="4">
        <v>1721.3580999999999</v>
      </c>
      <c r="AP112" s="4">
        <v>2088.5501999999997</v>
      </c>
      <c r="AQ112" s="4">
        <v>1949.5401000000002</v>
      </c>
      <c r="AR112" s="4">
        <v>1882.0775999999998</v>
      </c>
      <c r="AS112" s="4">
        <v>1813.9766</v>
      </c>
      <c r="AT112" s="4">
        <v>1781.0264999999999</v>
      </c>
      <c r="AU112" s="4">
        <v>1567.6445817132967</v>
      </c>
      <c r="AV112" s="4">
        <v>1595.857710680745</v>
      </c>
      <c r="AW112" s="4">
        <v>1698.7159626939915</v>
      </c>
      <c r="AX112" s="4">
        <v>1657.4655510820965</v>
      </c>
      <c r="AY112" s="4">
        <v>1760.6005687437732</v>
      </c>
      <c r="AZ112" s="143">
        <v>21566.092544913899</v>
      </c>
      <c r="BA112" s="4">
        <v>1877.1582936333332</v>
      </c>
      <c r="BB112" s="4">
        <v>1695.2072498166667</v>
      </c>
      <c r="BC112" s="4">
        <v>1959.5710833333333</v>
      </c>
      <c r="BD112" s="4">
        <v>1955.6264500000002</v>
      </c>
      <c r="BE112" s="4">
        <v>1874.0942</v>
      </c>
      <c r="BF112" s="4">
        <v>1763.7736499999999</v>
      </c>
      <c r="BG112" s="4">
        <v>1769.9365</v>
      </c>
      <c r="BH112" s="4">
        <v>1756.8795500000001</v>
      </c>
      <c r="BI112" s="4">
        <v>1659.9737</v>
      </c>
      <c r="BJ112" s="4">
        <v>1828.4478499999998</v>
      </c>
      <c r="BK112" s="4">
        <v>1838.8578499999999</v>
      </c>
      <c r="BL112" s="4">
        <v>1954.1179500000003</v>
      </c>
      <c r="BM112" s="143">
        <v>21933.644326783331</v>
      </c>
      <c r="BN112" s="4">
        <v>21933.644326783331</v>
      </c>
      <c r="BO112" s="4">
        <v>21933.644326783331</v>
      </c>
      <c r="BP112" s="4">
        <v>21933.644326783331</v>
      </c>
      <c r="BQ112" s="4">
        <v>21933.644326783331</v>
      </c>
      <c r="BR112" s="4">
        <v>21933.644326783331</v>
      </c>
      <c r="BS112" s="4">
        <v>21933.644326783331</v>
      </c>
      <c r="BT112" s="4">
        <v>21933.644326783331</v>
      </c>
      <c r="BU112" s="4">
        <v>21933.644326783331</v>
      </c>
      <c r="BV112" s="4">
        <v>21933.644326783331</v>
      </c>
      <c r="BX112" t="s">
        <v>415</v>
      </c>
      <c r="BY112" s="4">
        <f t="shared" si="410"/>
        <v>512319.76750000002</v>
      </c>
      <c r="BZ112" s="4">
        <f t="shared" si="411"/>
        <v>430339.52499999997</v>
      </c>
      <c r="CA112" s="4">
        <f t="shared" si="412"/>
        <v>522137.54999999993</v>
      </c>
      <c r="CB112" s="4">
        <f t="shared" si="413"/>
        <v>487385.02500000002</v>
      </c>
      <c r="CC112" s="4">
        <f t="shared" si="414"/>
        <v>470519.39999999997</v>
      </c>
      <c r="CD112" s="4">
        <f t="shared" si="415"/>
        <v>453494.14999999997</v>
      </c>
      <c r="CE112" s="4">
        <f t="shared" si="416"/>
        <v>445256.625</v>
      </c>
      <c r="CF112" s="4">
        <f t="shared" si="417"/>
        <v>391911.14542832418</v>
      </c>
      <c r="CG112" s="4">
        <f t="shared" si="418"/>
        <v>398964.42767018621</v>
      </c>
      <c r="CH112" s="4">
        <f t="shared" si="419"/>
        <v>424678.9906734979</v>
      </c>
      <c r="CI112" s="4">
        <f t="shared" si="420"/>
        <v>414366.38777052413</v>
      </c>
      <c r="CJ112" s="4">
        <f t="shared" si="421"/>
        <v>440150.14218594332</v>
      </c>
      <c r="CK112" s="4">
        <f t="shared" si="422"/>
        <v>5391523.1362284748</v>
      </c>
      <c r="CL112" s="4">
        <f t="shared" si="423"/>
        <v>375431.65872666665</v>
      </c>
      <c r="CM112" s="4">
        <f t="shared" si="424"/>
        <v>339041.44996333332</v>
      </c>
      <c r="CN112" s="4">
        <f t="shared" si="425"/>
        <v>391914.21666666667</v>
      </c>
      <c r="CO112" s="4">
        <f t="shared" si="426"/>
        <v>391125.29000000004</v>
      </c>
      <c r="CP112" s="4">
        <f t="shared" si="427"/>
        <v>374818.84</v>
      </c>
      <c r="CQ112" s="4">
        <f t="shared" si="428"/>
        <v>352754.73</v>
      </c>
      <c r="CR112" s="4">
        <f t="shared" si="429"/>
        <v>353987.3</v>
      </c>
      <c r="CS112" s="4">
        <f t="shared" si="430"/>
        <v>351375.91000000003</v>
      </c>
      <c r="CT112" s="4">
        <f t="shared" si="431"/>
        <v>331994.74</v>
      </c>
      <c r="CU112" s="4">
        <f t="shared" si="432"/>
        <v>365689.56999999995</v>
      </c>
      <c r="CV112" s="4">
        <f t="shared" si="433"/>
        <v>367771.57</v>
      </c>
      <c r="CW112" s="4">
        <f t="shared" si="434"/>
        <v>390823.59000000008</v>
      </c>
      <c r="CX112" s="4">
        <f t="shared" si="435"/>
        <v>4386728.865356667</v>
      </c>
      <c r="CY112" s="4">
        <f t="shared" si="436"/>
        <v>4386728.865356667</v>
      </c>
      <c r="CZ112" s="4">
        <f t="shared" si="437"/>
        <v>4386728.865356667</v>
      </c>
      <c r="DA112" s="4">
        <f t="shared" si="438"/>
        <v>4386728.865356667</v>
      </c>
      <c r="DB112" s="4">
        <f t="shared" si="439"/>
        <v>4386728.865356667</v>
      </c>
      <c r="DC112" s="4">
        <f t="shared" si="440"/>
        <v>4386728.865356667</v>
      </c>
      <c r="DD112" s="4">
        <f t="shared" si="441"/>
        <v>4386728.865356667</v>
      </c>
      <c r="DE112" s="4">
        <f t="shared" si="442"/>
        <v>4386728.865356667</v>
      </c>
      <c r="DF112" s="4">
        <f t="shared" si="443"/>
        <v>4386728.865356667</v>
      </c>
      <c r="DG112" s="4">
        <f t="shared" si="444"/>
        <v>4386728.865356667</v>
      </c>
    </row>
    <row r="113" spans="1:111" x14ac:dyDescent="0.25">
      <c r="A113" s="114"/>
      <c r="B113" t="s">
        <v>416</v>
      </c>
      <c r="C113" s="4">
        <v>1</v>
      </c>
      <c r="D113" s="4">
        <v>1</v>
      </c>
      <c r="E113" s="4">
        <v>1</v>
      </c>
      <c r="F113" s="4">
        <v>1</v>
      </c>
      <c r="G113" s="4">
        <v>1</v>
      </c>
      <c r="H113" s="4">
        <v>1</v>
      </c>
      <c r="I113" s="4">
        <v>1</v>
      </c>
      <c r="J113" s="4">
        <v>1</v>
      </c>
      <c r="K113" s="4">
        <v>1</v>
      </c>
      <c r="L113" s="4">
        <v>1</v>
      </c>
      <c r="M113" s="4">
        <v>1</v>
      </c>
      <c r="N113" s="4">
        <v>1</v>
      </c>
      <c r="O113" s="143">
        <v>1</v>
      </c>
      <c r="P113" s="4">
        <v>1</v>
      </c>
      <c r="Q113" s="4">
        <v>1</v>
      </c>
      <c r="R113" s="4">
        <v>1</v>
      </c>
      <c r="S113" s="4">
        <v>1</v>
      </c>
      <c r="T113" s="4">
        <v>1</v>
      </c>
      <c r="U113" s="4">
        <v>1</v>
      </c>
      <c r="V113" s="4">
        <v>1</v>
      </c>
      <c r="W113" s="4">
        <v>1</v>
      </c>
      <c r="X113" s="4">
        <v>1</v>
      </c>
      <c r="Y113" s="4">
        <v>1</v>
      </c>
      <c r="Z113" s="4">
        <v>1</v>
      </c>
      <c r="AA113" s="4">
        <v>1</v>
      </c>
      <c r="AB113" s="143">
        <v>1</v>
      </c>
      <c r="AC113" s="4">
        <v>1</v>
      </c>
      <c r="AD113" s="4">
        <v>1</v>
      </c>
      <c r="AE113" s="4">
        <v>1</v>
      </c>
      <c r="AF113" s="4">
        <v>1</v>
      </c>
      <c r="AG113" s="4">
        <v>1</v>
      </c>
      <c r="AH113" s="4">
        <v>1</v>
      </c>
      <c r="AI113" s="4">
        <v>1</v>
      </c>
      <c r="AJ113" s="4">
        <v>1</v>
      </c>
      <c r="AK113" s="4">
        <v>1</v>
      </c>
      <c r="AM113" t="s">
        <v>416</v>
      </c>
      <c r="AN113" s="4">
        <v>112.8318</v>
      </c>
      <c r="AO113" s="4">
        <v>111.8262</v>
      </c>
      <c r="AP113" s="4">
        <v>130.54079999999999</v>
      </c>
      <c r="AQ113" s="4">
        <v>112.8861</v>
      </c>
      <c r="AR113" s="4">
        <v>105.664</v>
      </c>
      <c r="AS113" s="4">
        <v>99.636200000000002</v>
      </c>
      <c r="AT113" s="4">
        <v>107.48110000000001</v>
      </c>
      <c r="AU113" s="4">
        <v>81.256210603496513</v>
      </c>
      <c r="AV113" s="4">
        <v>68.324478576573441</v>
      </c>
      <c r="AW113" s="4">
        <v>84.359155007692323</v>
      </c>
      <c r="AX113" s="4">
        <v>103.22160798321678</v>
      </c>
      <c r="AY113" s="4">
        <v>86.908677337062954</v>
      </c>
      <c r="AZ113" s="143">
        <v>1204.936329508042</v>
      </c>
      <c r="BA113" s="4">
        <v>104.2503286</v>
      </c>
      <c r="BB113" s="4">
        <v>94.145450299999993</v>
      </c>
      <c r="BC113" s="4">
        <v>119.55773333333333</v>
      </c>
      <c r="BD113" s="4">
        <v>108.78415</v>
      </c>
      <c r="BE113" s="4">
        <v>104.6314</v>
      </c>
      <c r="BF113" s="4">
        <v>96.365449999999996</v>
      </c>
      <c r="BG113" s="4">
        <v>103.79055</v>
      </c>
      <c r="BH113" s="4">
        <v>88.418850000000006</v>
      </c>
      <c r="BI113" s="4">
        <v>80.658249999999995</v>
      </c>
      <c r="BJ113" s="4">
        <v>91.989100000000008</v>
      </c>
      <c r="BK113" s="4">
        <v>106.4076</v>
      </c>
      <c r="BL113" s="4">
        <v>106.55325000000001</v>
      </c>
      <c r="BM113" s="143">
        <v>1205.5521122333332</v>
      </c>
      <c r="BN113" s="4">
        <v>1205.5521122333332</v>
      </c>
      <c r="BO113" s="4">
        <v>1205.5521122333332</v>
      </c>
      <c r="BP113" s="4">
        <v>1205.5521122333332</v>
      </c>
      <c r="BQ113" s="4">
        <v>1205.5521122333332</v>
      </c>
      <c r="BR113" s="4">
        <v>1205.5521122333332</v>
      </c>
      <c r="BS113" s="4">
        <v>1205.5521122333332</v>
      </c>
      <c r="BT113" s="4">
        <v>1205.5521122333332</v>
      </c>
      <c r="BU113" s="4">
        <v>1205.5521122333332</v>
      </c>
      <c r="BV113" s="4">
        <v>1205.5521122333332</v>
      </c>
      <c r="BX113" t="s">
        <v>416</v>
      </c>
      <c r="BY113" s="4">
        <f t="shared" si="410"/>
        <v>112831.8</v>
      </c>
      <c r="BZ113" s="4">
        <f t="shared" si="411"/>
        <v>111826.2</v>
      </c>
      <c r="CA113" s="4">
        <f t="shared" si="412"/>
        <v>130540.79999999999</v>
      </c>
      <c r="CB113" s="4">
        <f t="shared" si="413"/>
        <v>112886.1</v>
      </c>
      <c r="CC113" s="4">
        <f t="shared" si="414"/>
        <v>105664</v>
      </c>
      <c r="CD113" s="4">
        <f t="shared" si="415"/>
        <v>99636.2</v>
      </c>
      <c r="CE113" s="4">
        <f t="shared" si="416"/>
        <v>107481.1</v>
      </c>
      <c r="CF113" s="4">
        <f t="shared" si="417"/>
        <v>81256.210603496511</v>
      </c>
      <c r="CG113" s="4">
        <f t="shared" si="418"/>
        <v>68324.478576573441</v>
      </c>
      <c r="CH113" s="4">
        <f t="shared" si="419"/>
        <v>84359.155007692316</v>
      </c>
      <c r="CI113" s="4">
        <f t="shared" si="420"/>
        <v>103221.60798321679</v>
      </c>
      <c r="CJ113" s="4">
        <f t="shared" si="421"/>
        <v>86908.677337062953</v>
      </c>
      <c r="CK113" s="4">
        <f t="shared" si="422"/>
        <v>1204936.329508042</v>
      </c>
      <c r="CL113" s="4">
        <f t="shared" si="423"/>
        <v>104250.32860000001</v>
      </c>
      <c r="CM113" s="4">
        <f t="shared" si="424"/>
        <v>94145.450299999997</v>
      </c>
      <c r="CN113" s="4">
        <f t="shared" si="425"/>
        <v>119557.73333333334</v>
      </c>
      <c r="CO113" s="4">
        <f t="shared" si="426"/>
        <v>108784.15</v>
      </c>
      <c r="CP113" s="4">
        <f t="shared" si="427"/>
        <v>104631.4</v>
      </c>
      <c r="CQ113" s="4">
        <f t="shared" si="428"/>
        <v>96365.45</v>
      </c>
      <c r="CR113" s="4">
        <f t="shared" si="429"/>
        <v>103790.55</v>
      </c>
      <c r="CS113" s="4">
        <f t="shared" si="430"/>
        <v>88418.85</v>
      </c>
      <c r="CT113" s="4">
        <f t="shared" si="431"/>
        <v>80658.25</v>
      </c>
      <c r="CU113" s="4">
        <f t="shared" si="432"/>
        <v>91989.1</v>
      </c>
      <c r="CV113" s="4">
        <f t="shared" si="433"/>
        <v>106407.6</v>
      </c>
      <c r="CW113" s="4">
        <f t="shared" si="434"/>
        <v>106553.25</v>
      </c>
      <c r="CX113" s="4">
        <f t="shared" si="435"/>
        <v>1205552.1122333333</v>
      </c>
      <c r="CY113" s="4">
        <f t="shared" si="436"/>
        <v>1205552.1122333333</v>
      </c>
      <c r="CZ113" s="4">
        <f t="shared" si="437"/>
        <v>1205552.1122333333</v>
      </c>
      <c r="DA113" s="4">
        <f t="shared" si="438"/>
        <v>1205552.1122333333</v>
      </c>
      <c r="DB113" s="4">
        <f t="shared" si="439"/>
        <v>1205552.1122333333</v>
      </c>
      <c r="DC113" s="4">
        <f t="shared" si="440"/>
        <v>1205552.1122333333</v>
      </c>
      <c r="DD113" s="4">
        <f t="shared" si="441"/>
        <v>1205552.1122333333</v>
      </c>
      <c r="DE113" s="4">
        <f t="shared" si="442"/>
        <v>1205552.1122333333</v>
      </c>
      <c r="DF113" s="4">
        <f t="shared" si="443"/>
        <v>1205552.1122333333</v>
      </c>
      <c r="DG113" s="4">
        <f t="shared" si="444"/>
        <v>1205552.1122333333</v>
      </c>
    </row>
    <row r="114" spans="1:111" x14ac:dyDescent="0.25">
      <c r="A114" s="114"/>
      <c r="B114" t="s">
        <v>417</v>
      </c>
      <c r="C114" s="4">
        <v>5</v>
      </c>
      <c r="D114" s="4">
        <v>5</v>
      </c>
      <c r="E114" s="4">
        <v>5</v>
      </c>
      <c r="F114" s="4">
        <v>5</v>
      </c>
      <c r="G114" s="4">
        <v>5</v>
      </c>
      <c r="H114" s="4">
        <v>5</v>
      </c>
      <c r="I114" s="4">
        <v>5</v>
      </c>
      <c r="J114" s="4">
        <v>5</v>
      </c>
      <c r="K114" s="4">
        <v>5</v>
      </c>
      <c r="L114" s="4">
        <v>5</v>
      </c>
      <c r="M114" s="4">
        <v>5</v>
      </c>
      <c r="N114" s="4">
        <v>5</v>
      </c>
      <c r="O114" s="143">
        <v>5</v>
      </c>
      <c r="P114" s="4">
        <v>5</v>
      </c>
      <c r="Q114" s="4">
        <v>5</v>
      </c>
      <c r="R114" s="4">
        <v>5</v>
      </c>
      <c r="S114" s="4">
        <v>5</v>
      </c>
      <c r="T114" s="4">
        <v>5</v>
      </c>
      <c r="U114" s="4">
        <v>5</v>
      </c>
      <c r="V114" s="4">
        <v>5</v>
      </c>
      <c r="W114" s="4">
        <v>5</v>
      </c>
      <c r="X114" s="4">
        <v>5</v>
      </c>
      <c r="Y114" s="4">
        <v>5</v>
      </c>
      <c r="Z114" s="4">
        <v>5</v>
      </c>
      <c r="AA114" s="4">
        <v>5</v>
      </c>
      <c r="AB114" s="143">
        <v>5</v>
      </c>
      <c r="AC114" s="4">
        <v>5</v>
      </c>
      <c r="AD114" s="4">
        <v>5</v>
      </c>
      <c r="AE114" s="4">
        <v>5</v>
      </c>
      <c r="AF114" s="4">
        <v>5</v>
      </c>
      <c r="AG114" s="4">
        <v>5</v>
      </c>
      <c r="AH114" s="4">
        <v>5</v>
      </c>
      <c r="AI114" s="4">
        <v>5</v>
      </c>
      <c r="AJ114" s="4">
        <v>5</v>
      </c>
      <c r="AK114" s="4">
        <v>5</v>
      </c>
      <c r="AM114" t="s">
        <v>417</v>
      </c>
      <c r="AN114" s="4">
        <v>911.47739999999999</v>
      </c>
      <c r="AO114" s="4">
        <v>776.61220000000003</v>
      </c>
      <c r="AP114" s="4">
        <v>923.38200000000006</v>
      </c>
      <c r="AQ114" s="4">
        <v>1038.9947000000002</v>
      </c>
      <c r="AR114" s="4">
        <v>1181.7943</v>
      </c>
      <c r="AS114" s="4">
        <v>1105.0427</v>
      </c>
      <c r="AT114" s="4">
        <v>920.51029999999992</v>
      </c>
      <c r="AU114" s="4">
        <v>1046.4701524316579</v>
      </c>
      <c r="AV114" s="4">
        <v>1015.5020889338083</v>
      </c>
      <c r="AW114" s="4">
        <v>1043.0231480925936</v>
      </c>
      <c r="AX114" s="4">
        <v>1162.3938062356985</v>
      </c>
      <c r="AY114" s="4">
        <v>1189.8222202303778</v>
      </c>
      <c r="AZ114" s="143">
        <v>12315.025015924137</v>
      </c>
      <c r="BA114" s="4">
        <v>1089.2914304999999</v>
      </c>
      <c r="BB114" s="4">
        <v>983.70752024999979</v>
      </c>
      <c r="BC114" s="4">
        <v>1070.7110333333333</v>
      </c>
      <c r="BD114" s="4">
        <v>1073.69505</v>
      </c>
      <c r="BE114" s="4">
        <v>1204.2180000000001</v>
      </c>
      <c r="BF114" s="4">
        <v>1089.53665</v>
      </c>
      <c r="BG114" s="4">
        <v>1054.6039000000001</v>
      </c>
      <c r="BH114" s="4">
        <v>1026.789</v>
      </c>
      <c r="BI114" s="4">
        <v>846.11400000000003</v>
      </c>
      <c r="BJ114" s="4">
        <v>1083.7224000000001</v>
      </c>
      <c r="BK114" s="4">
        <v>1046.4882500000001</v>
      </c>
      <c r="BL114" s="4">
        <v>1207.8304000000001</v>
      </c>
      <c r="BM114" s="143">
        <v>12776.707634083334</v>
      </c>
      <c r="BN114" s="4">
        <v>12776.707634083334</v>
      </c>
      <c r="BO114" s="4">
        <v>12776.707634083334</v>
      </c>
      <c r="BP114" s="4">
        <v>12776.707634083334</v>
      </c>
      <c r="BQ114" s="4">
        <v>12776.707634083334</v>
      </c>
      <c r="BR114" s="4">
        <v>12776.707634083334</v>
      </c>
      <c r="BS114" s="4">
        <v>12776.707634083334</v>
      </c>
      <c r="BT114" s="4">
        <v>12776.707634083334</v>
      </c>
      <c r="BU114" s="4">
        <v>12776.707634083334</v>
      </c>
      <c r="BV114" s="4">
        <v>12776.707634083334</v>
      </c>
      <c r="BX114" t="s">
        <v>417</v>
      </c>
      <c r="BY114" s="4">
        <f t="shared" si="410"/>
        <v>182295.48</v>
      </c>
      <c r="BZ114" s="4">
        <f t="shared" si="411"/>
        <v>155322.44</v>
      </c>
      <c r="CA114" s="4">
        <f t="shared" si="412"/>
        <v>184676.4</v>
      </c>
      <c r="CB114" s="4">
        <f t="shared" si="413"/>
        <v>207798.94000000003</v>
      </c>
      <c r="CC114" s="4">
        <f t="shared" si="414"/>
        <v>236358.86</v>
      </c>
      <c r="CD114" s="4">
        <f t="shared" si="415"/>
        <v>221008.53999999998</v>
      </c>
      <c r="CE114" s="4">
        <f t="shared" si="416"/>
        <v>184102.06</v>
      </c>
      <c r="CF114" s="4">
        <f t="shared" si="417"/>
        <v>209294.03048633155</v>
      </c>
      <c r="CG114" s="4">
        <f t="shared" si="418"/>
        <v>203100.41778676165</v>
      </c>
      <c r="CH114" s="4">
        <f t="shared" si="419"/>
        <v>208604.62961851872</v>
      </c>
      <c r="CI114" s="4">
        <f t="shared" si="420"/>
        <v>232478.76124713972</v>
      </c>
      <c r="CJ114" s="4">
        <f t="shared" si="421"/>
        <v>237964.44404607554</v>
      </c>
      <c r="CK114" s="4">
        <f t="shared" si="422"/>
        <v>2463005.003184827</v>
      </c>
      <c r="CL114" s="4">
        <f t="shared" si="423"/>
        <v>217858.2861</v>
      </c>
      <c r="CM114" s="4">
        <f t="shared" si="424"/>
        <v>196741.50404999996</v>
      </c>
      <c r="CN114" s="4">
        <f t="shared" si="425"/>
        <v>214142.20666666667</v>
      </c>
      <c r="CO114" s="4">
        <f t="shared" si="426"/>
        <v>214739.01</v>
      </c>
      <c r="CP114" s="4">
        <f t="shared" si="427"/>
        <v>240843.6</v>
      </c>
      <c r="CQ114" s="4">
        <f t="shared" si="428"/>
        <v>217907.33000000002</v>
      </c>
      <c r="CR114" s="4">
        <f t="shared" si="429"/>
        <v>210920.78</v>
      </c>
      <c r="CS114" s="4">
        <f t="shared" si="430"/>
        <v>205357.8</v>
      </c>
      <c r="CT114" s="4">
        <f t="shared" si="431"/>
        <v>169222.80000000002</v>
      </c>
      <c r="CU114" s="4">
        <f t="shared" si="432"/>
        <v>216744.48</v>
      </c>
      <c r="CV114" s="4">
        <f t="shared" si="433"/>
        <v>209297.65000000002</v>
      </c>
      <c r="CW114" s="4">
        <f t="shared" si="434"/>
        <v>241566.07999999999</v>
      </c>
      <c r="CX114" s="4">
        <f t="shared" si="435"/>
        <v>2555341.5268166671</v>
      </c>
      <c r="CY114" s="4">
        <f t="shared" si="436"/>
        <v>2555341.5268166671</v>
      </c>
      <c r="CZ114" s="4">
        <f t="shared" si="437"/>
        <v>2555341.5268166671</v>
      </c>
      <c r="DA114" s="4">
        <f t="shared" si="438"/>
        <v>2555341.5268166671</v>
      </c>
      <c r="DB114" s="4">
        <f t="shared" si="439"/>
        <v>2555341.5268166671</v>
      </c>
      <c r="DC114" s="4">
        <f t="shared" si="440"/>
        <v>2555341.5268166671</v>
      </c>
      <c r="DD114" s="4">
        <f t="shared" si="441"/>
        <v>2555341.5268166671</v>
      </c>
      <c r="DE114" s="4">
        <f t="shared" si="442"/>
        <v>2555341.5268166671</v>
      </c>
      <c r="DF114" s="4">
        <f t="shared" si="443"/>
        <v>2555341.5268166671</v>
      </c>
      <c r="DG114" s="4">
        <f t="shared" si="444"/>
        <v>2555341.5268166671</v>
      </c>
    </row>
    <row r="115" spans="1:111" x14ac:dyDescent="0.25">
      <c r="A115" s="114"/>
      <c r="B115" t="s">
        <v>418</v>
      </c>
      <c r="C115" s="4">
        <v>2</v>
      </c>
      <c r="D115" s="4">
        <v>2</v>
      </c>
      <c r="E115" s="4">
        <v>2</v>
      </c>
      <c r="F115" s="4">
        <v>2</v>
      </c>
      <c r="G115" s="4">
        <v>2</v>
      </c>
      <c r="H115" s="4">
        <v>2</v>
      </c>
      <c r="I115" s="4">
        <v>2</v>
      </c>
      <c r="J115" s="4">
        <v>2</v>
      </c>
      <c r="K115" s="4">
        <v>2</v>
      </c>
      <c r="L115" s="4">
        <v>2</v>
      </c>
      <c r="M115" s="4">
        <v>2</v>
      </c>
      <c r="N115" s="4">
        <v>2</v>
      </c>
      <c r="O115" s="143">
        <v>2</v>
      </c>
      <c r="P115" s="4">
        <v>2</v>
      </c>
      <c r="Q115" s="4">
        <v>2</v>
      </c>
      <c r="R115" s="4">
        <v>2</v>
      </c>
      <c r="S115" s="4">
        <v>2</v>
      </c>
      <c r="T115" s="4">
        <v>2</v>
      </c>
      <c r="U115" s="4">
        <v>2</v>
      </c>
      <c r="V115" s="4">
        <v>2</v>
      </c>
      <c r="W115" s="4">
        <v>2</v>
      </c>
      <c r="X115" s="4">
        <v>2</v>
      </c>
      <c r="Y115" s="4">
        <v>2</v>
      </c>
      <c r="Z115" s="4">
        <v>2</v>
      </c>
      <c r="AA115" s="4">
        <v>2</v>
      </c>
      <c r="AB115" s="143">
        <v>2</v>
      </c>
      <c r="AC115" s="4">
        <v>2</v>
      </c>
      <c r="AD115" s="4">
        <v>2</v>
      </c>
      <c r="AE115" s="4">
        <v>2</v>
      </c>
      <c r="AF115" s="4">
        <v>2</v>
      </c>
      <c r="AG115" s="4">
        <v>2</v>
      </c>
      <c r="AH115" s="4">
        <v>2</v>
      </c>
      <c r="AI115" s="4">
        <v>2</v>
      </c>
      <c r="AJ115" s="4">
        <v>2</v>
      </c>
      <c r="AK115" s="4">
        <v>2</v>
      </c>
      <c r="AM115" t="s">
        <v>418</v>
      </c>
      <c r="AN115" s="4">
        <v>139.98140000000001</v>
      </c>
      <c r="AO115" s="4">
        <v>116.57300000000001</v>
      </c>
      <c r="AP115" s="4">
        <v>138.1473</v>
      </c>
      <c r="AQ115" s="4">
        <v>103.68689999999999</v>
      </c>
      <c r="AR115" s="4">
        <v>116.4957</v>
      </c>
      <c r="AS115" s="4">
        <v>125.5099</v>
      </c>
      <c r="AT115" s="4">
        <v>113.4597</v>
      </c>
      <c r="AU115" s="4">
        <v>99.341023749293697</v>
      </c>
      <c r="AV115" s="4">
        <v>83.041607825780062</v>
      </c>
      <c r="AW115" s="4">
        <v>86.671688001279847</v>
      </c>
      <c r="AX115" s="4">
        <v>77.635274352352127</v>
      </c>
      <c r="AY115" s="4">
        <v>102.53854451422819</v>
      </c>
      <c r="AZ115" s="143">
        <v>1303.0820384429339</v>
      </c>
      <c r="BA115" s="4">
        <v>125.69678996666667</v>
      </c>
      <c r="BB115" s="4">
        <v>113.51312798333335</v>
      </c>
      <c r="BC115" s="4">
        <v>123.87176666666667</v>
      </c>
      <c r="BD115" s="4">
        <v>126.04734999999999</v>
      </c>
      <c r="BE115" s="4">
        <v>117.44974999999999</v>
      </c>
      <c r="BF115" s="4">
        <v>114.57879999999999</v>
      </c>
      <c r="BG115" s="4">
        <v>106.4289</v>
      </c>
      <c r="BH115" s="4">
        <v>123.42580000000001</v>
      </c>
      <c r="BI115" s="4">
        <v>100.0287</v>
      </c>
      <c r="BJ115" s="4">
        <v>124.83634999999998</v>
      </c>
      <c r="BK115" s="4">
        <v>106.0915</v>
      </c>
      <c r="BL115" s="4">
        <v>115.0659</v>
      </c>
      <c r="BM115" s="143">
        <v>1397.0347346166668</v>
      </c>
      <c r="BN115" s="4">
        <v>1397.0347346166666</v>
      </c>
      <c r="BO115" s="4">
        <v>1397.0347346166666</v>
      </c>
      <c r="BP115" s="4">
        <v>1397.0347346166666</v>
      </c>
      <c r="BQ115" s="4">
        <v>1397.0347346166666</v>
      </c>
      <c r="BR115" s="4">
        <v>1397.0347346166666</v>
      </c>
      <c r="BS115" s="4">
        <v>1397.0347346166666</v>
      </c>
      <c r="BT115" s="4">
        <v>1397.0347346166666</v>
      </c>
      <c r="BU115" s="4">
        <v>1397.0347346166666</v>
      </c>
      <c r="BV115" s="4">
        <v>1397.0347346166666</v>
      </c>
      <c r="BX115" t="s">
        <v>418</v>
      </c>
      <c r="BY115" s="4">
        <f t="shared" si="410"/>
        <v>69990.7</v>
      </c>
      <c r="BZ115" s="4">
        <f t="shared" si="411"/>
        <v>58286.500000000007</v>
      </c>
      <c r="CA115" s="4">
        <f t="shared" si="412"/>
        <v>69073.649999999994</v>
      </c>
      <c r="CB115" s="4">
        <f t="shared" si="413"/>
        <v>51843.45</v>
      </c>
      <c r="CC115" s="4">
        <f t="shared" si="414"/>
        <v>58247.85</v>
      </c>
      <c r="CD115" s="4">
        <f t="shared" si="415"/>
        <v>62754.950000000004</v>
      </c>
      <c r="CE115" s="4">
        <f t="shared" si="416"/>
        <v>56729.85</v>
      </c>
      <c r="CF115" s="4">
        <f t="shared" si="417"/>
        <v>49670.511874646851</v>
      </c>
      <c r="CG115" s="4">
        <f t="shared" si="418"/>
        <v>41520.803912890035</v>
      </c>
      <c r="CH115" s="4">
        <f t="shared" si="419"/>
        <v>43335.844000639925</v>
      </c>
      <c r="CI115" s="4">
        <f t="shared" si="420"/>
        <v>38817.63717617606</v>
      </c>
      <c r="CJ115" s="4">
        <f t="shared" si="421"/>
        <v>51269.272257114098</v>
      </c>
      <c r="CK115" s="4">
        <f t="shared" si="422"/>
        <v>651541.01922146697</v>
      </c>
      <c r="CL115" s="4">
        <f t="shared" si="423"/>
        <v>62848.394983333339</v>
      </c>
      <c r="CM115" s="4">
        <f t="shared" si="424"/>
        <v>56756.563991666677</v>
      </c>
      <c r="CN115" s="4">
        <f t="shared" si="425"/>
        <v>61935.883333333339</v>
      </c>
      <c r="CO115" s="4">
        <f t="shared" si="426"/>
        <v>63023.674999999996</v>
      </c>
      <c r="CP115" s="4">
        <f t="shared" si="427"/>
        <v>58724.875</v>
      </c>
      <c r="CQ115" s="4">
        <f t="shared" si="428"/>
        <v>57289.399999999994</v>
      </c>
      <c r="CR115" s="4">
        <f t="shared" si="429"/>
        <v>53214.45</v>
      </c>
      <c r="CS115" s="4">
        <f t="shared" si="430"/>
        <v>61712.9</v>
      </c>
      <c r="CT115" s="4">
        <f t="shared" si="431"/>
        <v>50014.35</v>
      </c>
      <c r="CU115" s="4">
        <f t="shared" si="432"/>
        <v>62418.174999999988</v>
      </c>
      <c r="CV115" s="4">
        <f t="shared" si="433"/>
        <v>53045.75</v>
      </c>
      <c r="CW115" s="4">
        <f t="shared" si="434"/>
        <v>57532.95</v>
      </c>
      <c r="CX115" s="4">
        <f t="shared" si="435"/>
        <v>698517.3673083334</v>
      </c>
      <c r="CY115" s="4">
        <f t="shared" si="436"/>
        <v>698517.36730833328</v>
      </c>
      <c r="CZ115" s="4">
        <f t="shared" si="437"/>
        <v>698517.36730833328</v>
      </c>
      <c r="DA115" s="4">
        <f t="shared" si="438"/>
        <v>698517.36730833328</v>
      </c>
      <c r="DB115" s="4">
        <f t="shared" si="439"/>
        <v>698517.36730833328</v>
      </c>
      <c r="DC115" s="4">
        <f t="shared" si="440"/>
        <v>698517.36730833328</v>
      </c>
      <c r="DD115" s="4">
        <f t="shared" si="441"/>
        <v>698517.36730833328</v>
      </c>
      <c r="DE115" s="4">
        <f t="shared" si="442"/>
        <v>698517.36730833328</v>
      </c>
      <c r="DF115" s="4">
        <f t="shared" si="443"/>
        <v>698517.36730833328</v>
      </c>
      <c r="DG115" s="4">
        <f t="shared" si="444"/>
        <v>698517.36730833328</v>
      </c>
    </row>
    <row r="116" spans="1:111" x14ac:dyDescent="0.25">
      <c r="A116" s="114"/>
      <c r="B116" t="s">
        <v>419</v>
      </c>
      <c r="C116" s="4">
        <v>17</v>
      </c>
      <c r="D116" s="4">
        <v>17</v>
      </c>
      <c r="E116" s="4">
        <v>17</v>
      </c>
      <c r="F116" s="4">
        <v>17</v>
      </c>
      <c r="G116" s="4">
        <v>17</v>
      </c>
      <c r="H116" s="4">
        <v>17</v>
      </c>
      <c r="I116" s="4">
        <v>17</v>
      </c>
      <c r="J116" s="4">
        <v>17</v>
      </c>
      <c r="K116" s="4">
        <v>17</v>
      </c>
      <c r="L116" s="4">
        <v>17</v>
      </c>
      <c r="M116" s="4">
        <v>17</v>
      </c>
      <c r="N116" s="4">
        <v>17</v>
      </c>
      <c r="O116" s="143">
        <v>17</v>
      </c>
      <c r="P116" s="4">
        <v>17</v>
      </c>
      <c r="Q116" s="4">
        <v>17</v>
      </c>
      <c r="R116" s="4">
        <v>17</v>
      </c>
      <c r="S116" s="4">
        <v>17</v>
      </c>
      <c r="T116" s="4">
        <v>17</v>
      </c>
      <c r="U116" s="4">
        <v>17</v>
      </c>
      <c r="V116" s="4">
        <v>17</v>
      </c>
      <c r="W116" s="4">
        <v>17</v>
      </c>
      <c r="X116" s="4">
        <v>17</v>
      </c>
      <c r="Y116" s="4">
        <v>17</v>
      </c>
      <c r="Z116" s="4">
        <v>17</v>
      </c>
      <c r="AA116" s="4">
        <v>17</v>
      </c>
      <c r="AB116" s="143">
        <v>17</v>
      </c>
      <c r="AC116" s="4">
        <v>17</v>
      </c>
      <c r="AD116" s="4">
        <v>17</v>
      </c>
      <c r="AE116" s="4">
        <v>17</v>
      </c>
      <c r="AF116" s="4">
        <v>17</v>
      </c>
      <c r="AG116" s="4">
        <v>17</v>
      </c>
      <c r="AH116" s="4">
        <v>17</v>
      </c>
      <c r="AI116" s="4">
        <v>17</v>
      </c>
      <c r="AJ116" s="4">
        <v>17</v>
      </c>
      <c r="AK116" s="4">
        <v>17</v>
      </c>
      <c r="AM116" t="s">
        <v>419</v>
      </c>
      <c r="AN116" s="4">
        <v>7047.2631899999997</v>
      </c>
      <c r="AO116" s="4">
        <v>6849.4804000000004</v>
      </c>
      <c r="AP116" s="4">
        <v>8300.973829999999</v>
      </c>
      <c r="AQ116" s="4">
        <v>6422.4643999999998</v>
      </c>
      <c r="AR116" s="4">
        <v>8118.9748600000003</v>
      </c>
      <c r="AS116" s="4">
        <v>7310.1648299999997</v>
      </c>
      <c r="AT116" s="4">
        <v>7209.1232199999995</v>
      </c>
      <c r="AU116" s="4">
        <v>7744.8415364641023</v>
      </c>
      <c r="AV116" s="4">
        <v>7321.3891674109727</v>
      </c>
      <c r="AW116" s="4">
        <v>7923.9408416822935</v>
      </c>
      <c r="AX116" s="4">
        <v>7605.6663735541379</v>
      </c>
      <c r="AY116" s="4">
        <v>7802.7726545472842</v>
      </c>
      <c r="AZ116" s="4">
        <v>89657.055303658795</v>
      </c>
      <c r="BA116" s="4">
        <v>7383.8611769333329</v>
      </c>
      <c r="BB116" s="4">
        <v>6668.1510244666661</v>
      </c>
      <c r="BC116" s="4">
        <v>7666.3781666666673</v>
      </c>
      <c r="BD116" s="4">
        <v>7005.1331999999993</v>
      </c>
      <c r="BE116" s="4">
        <v>7210.6259000000009</v>
      </c>
      <c r="BF116" s="4">
        <v>6437.6368999999995</v>
      </c>
      <c r="BG116" s="4">
        <v>7162.9812999999995</v>
      </c>
      <c r="BH116" s="4">
        <v>6362.9631000000008</v>
      </c>
      <c r="BI116" s="4">
        <v>6037.7584999999999</v>
      </c>
      <c r="BJ116" s="4">
        <v>7075.8951499999994</v>
      </c>
      <c r="BK116" s="4">
        <v>6820.5377999999992</v>
      </c>
      <c r="BL116" s="4">
        <v>6801.9127000000008</v>
      </c>
      <c r="BM116" s="4">
        <v>82633.83491806667</v>
      </c>
      <c r="BN116" s="4">
        <v>82633.83491806667</v>
      </c>
      <c r="BO116" s="4">
        <v>82633.83491806667</v>
      </c>
      <c r="BP116" s="128">
        <v>82633.83491806667</v>
      </c>
      <c r="BQ116" s="128">
        <v>82633.83491806667</v>
      </c>
      <c r="BR116" s="4">
        <v>82633.83491806667</v>
      </c>
      <c r="BS116" s="4">
        <v>82633.83491806667</v>
      </c>
      <c r="BT116" s="4">
        <v>82633.83491806667</v>
      </c>
      <c r="BU116" s="4">
        <v>82633.83491806667</v>
      </c>
      <c r="BV116" s="4">
        <v>82633.83491806667</v>
      </c>
      <c r="BX116" t="s">
        <v>419</v>
      </c>
      <c r="BY116" s="4">
        <f t="shared" si="410"/>
        <v>414544.89352941175</v>
      </c>
      <c r="BZ116" s="4">
        <f t="shared" si="411"/>
        <v>402910.61176470591</v>
      </c>
      <c r="CA116" s="4">
        <f t="shared" si="412"/>
        <v>488292.57823529409</v>
      </c>
      <c r="CB116" s="4">
        <f t="shared" si="413"/>
        <v>377792.02352941176</v>
      </c>
      <c r="CC116" s="4">
        <f t="shared" si="414"/>
        <v>477586.75647058821</v>
      </c>
      <c r="CD116" s="4">
        <f t="shared" si="415"/>
        <v>430009.69588235288</v>
      </c>
      <c r="CE116" s="4">
        <f t="shared" si="416"/>
        <v>424066.07176470582</v>
      </c>
      <c r="CF116" s="4">
        <f t="shared" si="417"/>
        <v>455578.91390965309</v>
      </c>
      <c r="CG116" s="4">
        <f t="shared" si="418"/>
        <v>430669.95102417486</v>
      </c>
      <c r="CH116" s="4">
        <f t="shared" si="419"/>
        <v>466114.16715778201</v>
      </c>
      <c r="CI116" s="4">
        <f t="shared" si="420"/>
        <v>447392.13962083164</v>
      </c>
      <c r="CJ116" s="4">
        <f t="shared" si="421"/>
        <v>458986.62673807552</v>
      </c>
      <c r="CK116" s="4">
        <f t="shared" si="422"/>
        <v>5273944.4296269873</v>
      </c>
      <c r="CL116" s="4">
        <f t="shared" si="423"/>
        <v>434344.77511372545</v>
      </c>
      <c r="CM116" s="4">
        <f t="shared" si="424"/>
        <v>392244.17790980393</v>
      </c>
      <c r="CN116" s="4">
        <f t="shared" si="425"/>
        <v>450963.42156862747</v>
      </c>
      <c r="CO116" s="4">
        <f t="shared" si="426"/>
        <v>412066.65882352937</v>
      </c>
      <c r="CP116" s="4">
        <f t="shared" si="427"/>
        <v>424154.46470588236</v>
      </c>
      <c r="CQ116" s="4">
        <f t="shared" si="428"/>
        <v>378684.52352941176</v>
      </c>
      <c r="CR116" s="4">
        <f t="shared" si="429"/>
        <v>421351.84117647057</v>
      </c>
      <c r="CS116" s="4">
        <f t="shared" si="430"/>
        <v>374291.94705882354</v>
      </c>
      <c r="CT116" s="4">
        <f t="shared" si="431"/>
        <v>355162.26470588235</v>
      </c>
      <c r="CU116" s="4">
        <f t="shared" si="432"/>
        <v>416229.12647058821</v>
      </c>
      <c r="CV116" s="4">
        <f t="shared" si="433"/>
        <v>401208.10588235286</v>
      </c>
      <c r="CW116" s="4">
        <f t="shared" si="434"/>
        <v>400112.51176470594</v>
      </c>
      <c r="CX116" s="4">
        <f t="shared" si="435"/>
        <v>4860813.8187098037</v>
      </c>
      <c r="CY116" s="4">
        <f t="shared" si="436"/>
        <v>4860813.8187098037</v>
      </c>
      <c r="CZ116" s="4">
        <f t="shared" si="437"/>
        <v>4860813.8187098037</v>
      </c>
      <c r="DA116" s="4">
        <f t="shared" si="438"/>
        <v>4860813.8187098037</v>
      </c>
      <c r="DB116" s="4">
        <f t="shared" si="439"/>
        <v>4860813.8187098037</v>
      </c>
      <c r="DC116" s="4">
        <f t="shared" si="440"/>
        <v>4860813.8187098037</v>
      </c>
      <c r="DD116" s="4">
        <f t="shared" si="441"/>
        <v>4860813.8187098037</v>
      </c>
      <c r="DE116" s="4">
        <f t="shared" si="442"/>
        <v>4860813.8187098037</v>
      </c>
      <c r="DF116" s="4">
        <f t="shared" si="443"/>
        <v>4860813.8187098037</v>
      </c>
      <c r="DG116" s="4">
        <f t="shared" si="444"/>
        <v>4860813.8187098037</v>
      </c>
    </row>
    <row r="117" spans="1:111" x14ac:dyDescent="0.25">
      <c r="A117" s="114"/>
      <c r="B117" t="s">
        <v>420</v>
      </c>
      <c r="C117" s="4">
        <v>4</v>
      </c>
      <c r="D117" s="4">
        <v>4</v>
      </c>
      <c r="E117" s="4">
        <v>4</v>
      </c>
      <c r="F117" s="4">
        <v>4</v>
      </c>
      <c r="G117" s="4">
        <v>4</v>
      </c>
      <c r="H117" s="4">
        <v>4</v>
      </c>
      <c r="I117" s="4">
        <v>4</v>
      </c>
      <c r="J117" s="4">
        <v>4</v>
      </c>
      <c r="K117" s="4">
        <v>4</v>
      </c>
      <c r="L117" s="4">
        <v>4</v>
      </c>
      <c r="M117" s="4">
        <v>4</v>
      </c>
      <c r="N117" s="4">
        <v>4</v>
      </c>
      <c r="O117" s="143">
        <v>4</v>
      </c>
      <c r="P117" s="4">
        <v>4</v>
      </c>
      <c r="Q117" s="4">
        <v>4</v>
      </c>
      <c r="R117" s="4">
        <v>5</v>
      </c>
      <c r="S117" s="4">
        <v>5</v>
      </c>
      <c r="T117" s="4">
        <v>5</v>
      </c>
      <c r="U117" s="4">
        <v>5</v>
      </c>
      <c r="V117" s="4">
        <v>5</v>
      </c>
      <c r="W117" s="4">
        <v>5</v>
      </c>
      <c r="X117" s="4">
        <v>5</v>
      </c>
      <c r="Y117" s="4">
        <v>5</v>
      </c>
      <c r="Z117" s="4">
        <v>5</v>
      </c>
      <c r="AA117" s="4">
        <v>5</v>
      </c>
      <c r="AB117" s="143">
        <v>4.833333333333333</v>
      </c>
      <c r="AC117" s="4">
        <v>4.833333333333333</v>
      </c>
      <c r="AD117" s="4">
        <v>4.833333333333333</v>
      </c>
      <c r="AE117" s="4">
        <v>4.833333333333333</v>
      </c>
      <c r="AF117" s="4">
        <v>4.833333333333333</v>
      </c>
      <c r="AG117" s="4">
        <v>4.833333333333333</v>
      </c>
      <c r="AH117" s="4">
        <v>4.833333333333333</v>
      </c>
      <c r="AI117" s="4">
        <v>4.833333333333333</v>
      </c>
      <c r="AJ117" s="4">
        <v>4.833333333333333</v>
      </c>
      <c r="AK117" s="4">
        <v>4.833333333333333</v>
      </c>
      <c r="AM117" t="s">
        <v>420</v>
      </c>
      <c r="AN117" s="4">
        <v>505.11340000000001</v>
      </c>
      <c r="AO117" s="4">
        <v>469.08959999999996</v>
      </c>
      <c r="AP117" s="4">
        <v>534.53099999999995</v>
      </c>
      <c r="AQ117" s="4">
        <v>482.64059999999995</v>
      </c>
      <c r="AR117" s="4">
        <v>505.11759999999998</v>
      </c>
      <c r="AS117" s="4">
        <v>473.01609999999999</v>
      </c>
      <c r="AT117" s="4">
        <v>486.24290000000002</v>
      </c>
      <c r="AU117" s="4">
        <v>491.30331807747086</v>
      </c>
      <c r="AV117" s="4">
        <v>442.43094515639245</v>
      </c>
      <c r="AW117" s="4">
        <v>485.91005999319219</v>
      </c>
      <c r="AX117" s="4">
        <v>487.14149594808123</v>
      </c>
      <c r="AY117" s="4">
        <v>497.21035740482961</v>
      </c>
      <c r="AZ117" s="143">
        <v>5859.7473765799668</v>
      </c>
      <c r="BA117" s="4">
        <v>498.40565406666673</v>
      </c>
      <c r="BB117" s="4">
        <v>450.09570103333334</v>
      </c>
      <c r="BC117" s="4">
        <v>560.56956666666667</v>
      </c>
      <c r="BD117" s="4">
        <v>513.72079999999994</v>
      </c>
      <c r="BE117" s="4">
        <v>488.41020000000003</v>
      </c>
      <c r="BF117" s="4">
        <v>494.6977</v>
      </c>
      <c r="BG117" s="4">
        <v>523.43340000000001</v>
      </c>
      <c r="BH117" s="4">
        <v>550.92310000000009</v>
      </c>
      <c r="BI117" s="4">
        <v>511.24175000000002</v>
      </c>
      <c r="BJ117" s="4">
        <v>544.05315000000007</v>
      </c>
      <c r="BK117" s="4">
        <v>532.68155000000002</v>
      </c>
      <c r="BL117" s="4">
        <v>537.50265000000002</v>
      </c>
      <c r="BM117" s="143">
        <v>6205.7352217666667</v>
      </c>
      <c r="BN117" s="4">
        <v>6205.7352217666667</v>
      </c>
      <c r="BO117" s="4">
        <v>6205.7352217666667</v>
      </c>
      <c r="BP117" s="4">
        <v>6205.7352217666667</v>
      </c>
      <c r="BQ117" s="4">
        <v>6205.7352217666667</v>
      </c>
      <c r="BR117" s="4">
        <v>6205.7352217666667</v>
      </c>
      <c r="BS117" s="4">
        <v>6205.7352217666667</v>
      </c>
      <c r="BT117" s="4">
        <v>6205.7352217666667</v>
      </c>
      <c r="BU117" s="4">
        <v>6205.7352217666667</v>
      </c>
      <c r="BV117" s="4">
        <v>6205.7352217666667</v>
      </c>
      <c r="BX117" t="s">
        <v>420</v>
      </c>
      <c r="BY117" s="4">
        <f t="shared" si="410"/>
        <v>126278.35</v>
      </c>
      <c r="BZ117" s="4">
        <f t="shared" si="411"/>
        <v>117272.4</v>
      </c>
      <c r="CA117" s="4">
        <f t="shared" si="412"/>
        <v>133632.75</v>
      </c>
      <c r="CB117" s="4">
        <f t="shared" si="413"/>
        <v>120660.15</v>
      </c>
      <c r="CC117" s="4">
        <f t="shared" si="414"/>
        <v>126279.4</v>
      </c>
      <c r="CD117" s="4">
        <f t="shared" si="415"/>
        <v>118254.02499999999</v>
      </c>
      <c r="CE117" s="4">
        <f t="shared" si="416"/>
        <v>121560.72500000001</v>
      </c>
      <c r="CF117" s="4">
        <f t="shared" si="417"/>
        <v>122825.82951936772</v>
      </c>
      <c r="CG117" s="4">
        <f t="shared" si="418"/>
        <v>110607.73628909812</v>
      </c>
      <c r="CH117" s="4">
        <f t="shared" si="419"/>
        <v>121477.51499829805</v>
      </c>
      <c r="CI117" s="4">
        <f t="shared" si="420"/>
        <v>121785.37398702031</v>
      </c>
      <c r="CJ117" s="4">
        <f t="shared" si="421"/>
        <v>124302.5893512074</v>
      </c>
      <c r="CK117" s="4">
        <f t="shared" si="422"/>
        <v>1464936.8441449916</v>
      </c>
      <c r="CL117" s="4">
        <f t="shared" si="423"/>
        <v>124601.41351666668</v>
      </c>
      <c r="CM117" s="4">
        <f t="shared" si="424"/>
        <v>112523.92525833333</v>
      </c>
      <c r="CN117" s="4">
        <f t="shared" si="425"/>
        <v>112113.91333333333</v>
      </c>
      <c r="CO117" s="4">
        <f t="shared" si="426"/>
        <v>102744.15999999999</v>
      </c>
      <c r="CP117" s="4">
        <f t="shared" si="427"/>
        <v>97682.04</v>
      </c>
      <c r="CQ117" s="4">
        <f t="shared" si="428"/>
        <v>98939.54</v>
      </c>
      <c r="CR117" s="4">
        <f t="shared" si="429"/>
        <v>104686.68</v>
      </c>
      <c r="CS117" s="4">
        <f t="shared" si="430"/>
        <v>110184.62000000002</v>
      </c>
      <c r="CT117" s="4">
        <f t="shared" si="431"/>
        <v>102248.35</v>
      </c>
      <c r="CU117" s="4">
        <f t="shared" si="432"/>
        <v>108810.63000000002</v>
      </c>
      <c r="CV117" s="4">
        <f t="shared" si="433"/>
        <v>106536.31</v>
      </c>
      <c r="CW117" s="4">
        <f t="shared" si="434"/>
        <v>107500.53</v>
      </c>
      <c r="CX117" s="4">
        <f t="shared" si="435"/>
        <v>1283945.2182965518</v>
      </c>
      <c r="CY117" s="4">
        <f t="shared" si="436"/>
        <v>1283945.2182965518</v>
      </c>
      <c r="CZ117" s="4">
        <f t="shared" si="437"/>
        <v>1283945.2182965518</v>
      </c>
      <c r="DA117" s="4">
        <f t="shared" si="438"/>
        <v>1283945.2182965518</v>
      </c>
      <c r="DB117" s="4">
        <f t="shared" si="439"/>
        <v>1283945.2182965518</v>
      </c>
      <c r="DC117" s="4">
        <f t="shared" si="440"/>
        <v>1283945.2182965518</v>
      </c>
      <c r="DD117" s="4">
        <f t="shared" si="441"/>
        <v>1283945.2182965518</v>
      </c>
      <c r="DE117" s="4">
        <f t="shared" si="442"/>
        <v>1283945.2182965518</v>
      </c>
      <c r="DF117" s="4">
        <f t="shared" si="443"/>
        <v>1283945.2182965518</v>
      </c>
      <c r="DG117" s="4">
        <f t="shared" si="444"/>
        <v>1283945.2182965518</v>
      </c>
    </row>
    <row r="118" spans="1:111" x14ac:dyDescent="0.25">
      <c r="A118" s="114"/>
      <c r="B118" t="s">
        <v>421</v>
      </c>
      <c r="C118" s="4">
        <v>0</v>
      </c>
      <c r="D118" s="4">
        <v>0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143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143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  <c r="AK118" s="4">
        <v>0</v>
      </c>
      <c r="AM118" t="s">
        <v>421</v>
      </c>
      <c r="AN118" s="4">
        <v>0</v>
      </c>
      <c r="AO118" s="4">
        <v>0</v>
      </c>
      <c r="AP118" s="4">
        <v>0</v>
      </c>
      <c r="AQ118" s="4">
        <v>0</v>
      </c>
      <c r="AR118" s="4">
        <v>0</v>
      </c>
      <c r="AS118" s="4">
        <v>0</v>
      </c>
      <c r="AT118" s="4">
        <v>0</v>
      </c>
      <c r="AU118" s="4">
        <v>0</v>
      </c>
      <c r="AV118" s="4">
        <v>0</v>
      </c>
      <c r="AW118" s="4">
        <v>0</v>
      </c>
      <c r="AX118" s="4">
        <v>0</v>
      </c>
      <c r="AY118" s="4">
        <v>0</v>
      </c>
      <c r="AZ118" s="143">
        <v>0</v>
      </c>
      <c r="BA118" s="4">
        <v>0</v>
      </c>
      <c r="BB118" s="4">
        <v>0</v>
      </c>
      <c r="BC118" s="4">
        <v>0</v>
      </c>
      <c r="BD118" s="4">
        <v>0</v>
      </c>
      <c r="BE118" s="4">
        <v>0</v>
      </c>
      <c r="BF118" s="4">
        <v>0</v>
      </c>
      <c r="BG118" s="4">
        <v>0</v>
      </c>
      <c r="BH118" s="4">
        <v>0</v>
      </c>
      <c r="BI118" s="4">
        <v>0</v>
      </c>
      <c r="BJ118" s="4">
        <v>0</v>
      </c>
      <c r="BK118" s="4">
        <v>0</v>
      </c>
      <c r="BL118" s="4">
        <v>0</v>
      </c>
      <c r="BM118" s="143">
        <v>0</v>
      </c>
      <c r="BN118" s="4">
        <v>0</v>
      </c>
      <c r="BO118" s="4">
        <v>0</v>
      </c>
      <c r="BP118" s="4">
        <v>0</v>
      </c>
      <c r="BQ118" s="4">
        <v>0</v>
      </c>
      <c r="BR118" s="4">
        <v>0</v>
      </c>
      <c r="BS118" s="4">
        <v>0</v>
      </c>
      <c r="BT118" s="4">
        <v>0</v>
      </c>
      <c r="BU118" s="4">
        <v>0</v>
      </c>
      <c r="BV118" s="4">
        <v>0</v>
      </c>
      <c r="BX118" t="s">
        <v>421</v>
      </c>
      <c r="BY118" s="4" t="e">
        <f t="shared" si="410"/>
        <v>#DIV/0!</v>
      </c>
      <c r="BZ118" s="4" t="e">
        <f t="shared" si="411"/>
        <v>#DIV/0!</v>
      </c>
      <c r="CA118" s="4" t="e">
        <f t="shared" si="412"/>
        <v>#DIV/0!</v>
      </c>
      <c r="CB118" s="4" t="e">
        <f t="shared" si="413"/>
        <v>#DIV/0!</v>
      </c>
      <c r="CC118" s="4" t="e">
        <f t="shared" si="414"/>
        <v>#DIV/0!</v>
      </c>
      <c r="CD118" s="4" t="e">
        <f t="shared" si="415"/>
        <v>#DIV/0!</v>
      </c>
      <c r="CE118" s="4" t="e">
        <f t="shared" si="416"/>
        <v>#DIV/0!</v>
      </c>
      <c r="CF118" s="4" t="e">
        <f t="shared" si="417"/>
        <v>#DIV/0!</v>
      </c>
      <c r="CG118" s="4" t="e">
        <f t="shared" si="418"/>
        <v>#DIV/0!</v>
      </c>
      <c r="CH118" s="4" t="e">
        <f t="shared" si="419"/>
        <v>#DIV/0!</v>
      </c>
      <c r="CI118" s="4" t="e">
        <f t="shared" si="420"/>
        <v>#DIV/0!</v>
      </c>
      <c r="CJ118" s="4" t="e">
        <f t="shared" si="421"/>
        <v>#DIV/0!</v>
      </c>
      <c r="CK118" s="4" t="e">
        <f t="shared" si="422"/>
        <v>#DIV/0!</v>
      </c>
      <c r="CL118" s="4" t="e">
        <f t="shared" si="423"/>
        <v>#DIV/0!</v>
      </c>
      <c r="CM118" s="4" t="e">
        <f t="shared" si="424"/>
        <v>#DIV/0!</v>
      </c>
      <c r="CN118" s="4" t="e">
        <f t="shared" si="425"/>
        <v>#DIV/0!</v>
      </c>
      <c r="CO118" s="4" t="e">
        <f t="shared" si="426"/>
        <v>#DIV/0!</v>
      </c>
      <c r="CP118" s="4" t="e">
        <f t="shared" si="427"/>
        <v>#DIV/0!</v>
      </c>
      <c r="CQ118" s="4" t="e">
        <f t="shared" si="428"/>
        <v>#DIV/0!</v>
      </c>
      <c r="CR118" s="4" t="e">
        <f t="shared" si="429"/>
        <v>#DIV/0!</v>
      </c>
      <c r="CS118" s="4" t="e">
        <f t="shared" si="430"/>
        <v>#DIV/0!</v>
      </c>
      <c r="CT118" s="4" t="e">
        <f t="shared" si="431"/>
        <v>#DIV/0!</v>
      </c>
      <c r="CU118" s="4" t="e">
        <f t="shared" si="432"/>
        <v>#DIV/0!</v>
      </c>
      <c r="CV118" s="4" t="e">
        <f t="shared" si="433"/>
        <v>#DIV/0!</v>
      </c>
      <c r="CW118" s="4" t="e">
        <f t="shared" si="434"/>
        <v>#DIV/0!</v>
      </c>
      <c r="CX118" s="4" t="e">
        <f t="shared" si="435"/>
        <v>#DIV/0!</v>
      </c>
      <c r="CY118" s="4" t="e">
        <f t="shared" si="436"/>
        <v>#DIV/0!</v>
      </c>
      <c r="CZ118" s="4" t="e">
        <f t="shared" si="437"/>
        <v>#DIV/0!</v>
      </c>
      <c r="DA118" s="4" t="e">
        <f t="shared" si="438"/>
        <v>#DIV/0!</v>
      </c>
      <c r="DB118" s="4" t="e">
        <f t="shared" si="439"/>
        <v>#DIV/0!</v>
      </c>
      <c r="DC118" s="4" t="e">
        <f t="shared" si="440"/>
        <v>#DIV/0!</v>
      </c>
      <c r="DD118" s="4" t="e">
        <f t="shared" si="441"/>
        <v>#DIV/0!</v>
      </c>
      <c r="DE118" s="4" t="e">
        <f t="shared" si="442"/>
        <v>#DIV/0!</v>
      </c>
      <c r="DF118" s="4" t="e">
        <f t="shared" si="443"/>
        <v>#DIV/0!</v>
      </c>
      <c r="DG118" s="4" t="e">
        <f t="shared" si="444"/>
        <v>#DIV/0!</v>
      </c>
    </row>
    <row r="119" spans="1:111" x14ac:dyDescent="0.25">
      <c r="A119" s="114"/>
      <c r="B119" t="s">
        <v>422</v>
      </c>
      <c r="C119" s="4">
        <v>0</v>
      </c>
      <c r="D119" s="4">
        <v>0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143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143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M119" t="s">
        <v>422</v>
      </c>
      <c r="AN119" s="4">
        <v>0</v>
      </c>
      <c r="AO119" s="4">
        <v>0</v>
      </c>
      <c r="AP119" s="4">
        <v>0</v>
      </c>
      <c r="AQ119" s="4">
        <v>0</v>
      </c>
      <c r="AR119" s="4">
        <v>0</v>
      </c>
      <c r="AS119" s="4">
        <v>0</v>
      </c>
      <c r="AT119" s="4">
        <v>0</v>
      </c>
      <c r="AU119" s="4">
        <v>0</v>
      </c>
      <c r="AV119" s="4">
        <v>0</v>
      </c>
      <c r="AW119" s="4">
        <v>0</v>
      </c>
      <c r="AX119" s="4">
        <v>0</v>
      </c>
      <c r="AY119" s="4">
        <v>0</v>
      </c>
      <c r="AZ119" s="143">
        <v>0</v>
      </c>
      <c r="BA119" s="4">
        <v>0</v>
      </c>
      <c r="BB119" s="4">
        <v>0</v>
      </c>
      <c r="BC119" s="4">
        <v>0</v>
      </c>
      <c r="BD119" s="4">
        <v>0</v>
      </c>
      <c r="BE119" s="4">
        <v>0</v>
      </c>
      <c r="BF119" s="4">
        <v>0</v>
      </c>
      <c r="BG119" s="4">
        <v>0</v>
      </c>
      <c r="BH119" s="4">
        <v>0</v>
      </c>
      <c r="BI119" s="4">
        <v>0</v>
      </c>
      <c r="BJ119" s="4">
        <v>0</v>
      </c>
      <c r="BK119" s="4">
        <v>0</v>
      </c>
      <c r="BL119" s="4">
        <v>0</v>
      </c>
      <c r="BM119" s="143">
        <v>0</v>
      </c>
      <c r="BN119" s="4">
        <v>0</v>
      </c>
      <c r="BO119" s="4">
        <v>0</v>
      </c>
      <c r="BP119" s="4">
        <v>0</v>
      </c>
      <c r="BQ119" s="4">
        <v>0</v>
      </c>
      <c r="BR119" s="4">
        <v>0</v>
      </c>
      <c r="BS119" s="4">
        <v>0</v>
      </c>
      <c r="BT119" s="4">
        <v>0</v>
      </c>
      <c r="BU119" s="4">
        <v>0</v>
      </c>
      <c r="BV119" s="4">
        <v>0</v>
      </c>
      <c r="BX119" t="s">
        <v>422</v>
      </c>
      <c r="BY119" s="4" t="e">
        <f t="shared" si="410"/>
        <v>#DIV/0!</v>
      </c>
      <c r="BZ119" s="4" t="e">
        <f t="shared" si="411"/>
        <v>#DIV/0!</v>
      </c>
      <c r="CA119" s="4" t="e">
        <f t="shared" si="412"/>
        <v>#DIV/0!</v>
      </c>
      <c r="CB119" s="4" t="e">
        <f t="shared" si="413"/>
        <v>#DIV/0!</v>
      </c>
      <c r="CC119" s="4" t="e">
        <f t="shared" si="414"/>
        <v>#DIV/0!</v>
      </c>
      <c r="CD119" s="4" t="e">
        <f t="shared" si="415"/>
        <v>#DIV/0!</v>
      </c>
      <c r="CE119" s="4" t="e">
        <f t="shared" si="416"/>
        <v>#DIV/0!</v>
      </c>
      <c r="CF119" s="4" t="e">
        <f t="shared" si="417"/>
        <v>#DIV/0!</v>
      </c>
      <c r="CG119" s="4" t="e">
        <f t="shared" si="418"/>
        <v>#DIV/0!</v>
      </c>
      <c r="CH119" s="4" t="e">
        <f t="shared" si="419"/>
        <v>#DIV/0!</v>
      </c>
      <c r="CI119" s="4" t="e">
        <f t="shared" si="420"/>
        <v>#DIV/0!</v>
      </c>
      <c r="CJ119" s="4" t="e">
        <f t="shared" si="421"/>
        <v>#DIV/0!</v>
      </c>
      <c r="CK119" s="4" t="e">
        <f t="shared" si="422"/>
        <v>#DIV/0!</v>
      </c>
      <c r="CL119" s="4" t="e">
        <f t="shared" si="423"/>
        <v>#DIV/0!</v>
      </c>
      <c r="CM119" s="4" t="e">
        <f t="shared" si="424"/>
        <v>#DIV/0!</v>
      </c>
      <c r="CN119" s="4" t="e">
        <f t="shared" si="425"/>
        <v>#DIV/0!</v>
      </c>
      <c r="CO119" s="4" t="e">
        <f t="shared" si="426"/>
        <v>#DIV/0!</v>
      </c>
      <c r="CP119" s="4" t="e">
        <f t="shared" si="427"/>
        <v>#DIV/0!</v>
      </c>
      <c r="CQ119" s="4" t="e">
        <f t="shared" si="428"/>
        <v>#DIV/0!</v>
      </c>
      <c r="CR119" s="4" t="e">
        <f t="shared" si="429"/>
        <v>#DIV/0!</v>
      </c>
      <c r="CS119" s="4" t="e">
        <f t="shared" si="430"/>
        <v>#DIV/0!</v>
      </c>
      <c r="CT119" s="4" t="e">
        <f t="shared" si="431"/>
        <v>#DIV/0!</v>
      </c>
      <c r="CU119" s="4" t="e">
        <f t="shared" si="432"/>
        <v>#DIV/0!</v>
      </c>
      <c r="CV119" s="4" t="e">
        <f t="shared" si="433"/>
        <v>#DIV/0!</v>
      </c>
      <c r="CW119" s="4" t="e">
        <f t="shared" si="434"/>
        <v>#DIV/0!</v>
      </c>
      <c r="CX119" s="4" t="e">
        <f t="shared" si="435"/>
        <v>#DIV/0!</v>
      </c>
      <c r="CY119" s="4" t="e">
        <f t="shared" si="436"/>
        <v>#DIV/0!</v>
      </c>
      <c r="CZ119" s="4" t="e">
        <f t="shared" si="437"/>
        <v>#DIV/0!</v>
      </c>
      <c r="DA119" s="4" t="e">
        <f t="shared" si="438"/>
        <v>#DIV/0!</v>
      </c>
      <c r="DB119" s="4" t="e">
        <f t="shared" si="439"/>
        <v>#DIV/0!</v>
      </c>
      <c r="DC119" s="4" t="e">
        <f t="shared" si="440"/>
        <v>#DIV/0!</v>
      </c>
      <c r="DD119" s="4" t="e">
        <f t="shared" si="441"/>
        <v>#DIV/0!</v>
      </c>
      <c r="DE119" s="4" t="e">
        <f t="shared" si="442"/>
        <v>#DIV/0!</v>
      </c>
      <c r="DF119" s="4" t="e">
        <f t="shared" si="443"/>
        <v>#DIV/0!</v>
      </c>
      <c r="DG119" s="4" t="e">
        <f t="shared" si="444"/>
        <v>#DIV/0!</v>
      </c>
    </row>
    <row r="120" spans="1:111" x14ac:dyDescent="0.25">
      <c r="A120" s="114"/>
      <c r="B120" t="s">
        <v>423</v>
      </c>
      <c r="C120" s="4">
        <v>1</v>
      </c>
      <c r="D120" s="4">
        <v>1</v>
      </c>
      <c r="E120" s="4">
        <v>1</v>
      </c>
      <c r="F120" s="4">
        <v>1</v>
      </c>
      <c r="G120" s="4">
        <v>1</v>
      </c>
      <c r="H120" s="4">
        <v>1</v>
      </c>
      <c r="I120" s="4">
        <v>1</v>
      </c>
      <c r="J120" s="4">
        <v>1</v>
      </c>
      <c r="K120" s="4">
        <v>1</v>
      </c>
      <c r="L120" s="4">
        <v>1</v>
      </c>
      <c r="M120" s="4">
        <v>1</v>
      </c>
      <c r="N120" s="4">
        <v>1</v>
      </c>
      <c r="O120" s="143">
        <v>1</v>
      </c>
      <c r="P120" s="4">
        <v>1</v>
      </c>
      <c r="Q120" s="4">
        <v>1</v>
      </c>
      <c r="R120" s="4">
        <v>1</v>
      </c>
      <c r="S120" s="4">
        <v>1</v>
      </c>
      <c r="T120" s="4">
        <v>1</v>
      </c>
      <c r="U120" s="4">
        <v>1</v>
      </c>
      <c r="V120" s="4">
        <v>1</v>
      </c>
      <c r="W120" s="4">
        <v>1</v>
      </c>
      <c r="X120" s="4">
        <v>1</v>
      </c>
      <c r="Y120" s="4">
        <v>1</v>
      </c>
      <c r="Z120" s="4">
        <v>1</v>
      </c>
      <c r="AA120" s="4">
        <v>1</v>
      </c>
      <c r="AB120" s="143">
        <v>1</v>
      </c>
      <c r="AC120" s="4">
        <v>1</v>
      </c>
      <c r="AD120" s="4">
        <v>1</v>
      </c>
      <c r="AE120" s="4">
        <v>1</v>
      </c>
      <c r="AF120" s="4">
        <v>1</v>
      </c>
      <c r="AG120" s="4">
        <v>1</v>
      </c>
      <c r="AH120" s="4">
        <v>1</v>
      </c>
      <c r="AI120" s="4">
        <v>1</v>
      </c>
      <c r="AJ120" s="4">
        <v>1</v>
      </c>
      <c r="AK120" s="4">
        <v>1</v>
      </c>
      <c r="AM120" t="s">
        <v>423</v>
      </c>
      <c r="AN120" s="4">
        <v>2747.6311900000001</v>
      </c>
      <c r="AO120" s="4">
        <v>1672.1534299999998</v>
      </c>
      <c r="AP120" s="4">
        <v>2941.3980999999999</v>
      </c>
      <c r="AQ120" s="4">
        <v>2535.8139999999999</v>
      </c>
      <c r="AR120" s="4">
        <v>2535.8139999999999</v>
      </c>
      <c r="AS120" s="4">
        <v>2486.6675</v>
      </c>
      <c r="AT120" s="4">
        <v>1317.8236999999999</v>
      </c>
      <c r="AU120" s="4">
        <v>1775.6751938237683</v>
      </c>
      <c r="AV120" s="4">
        <v>1713.4128362496215</v>
      </c>
      <c r="AW120" s="4">
        <v>1707.1448855457525</v>
      </c>
      <c r="AX120" s="4">
        <v>1680.8648622604217</v>
      </c>
      <c r="AY120" s="4">
        <v>2224.9430057446161</v>
      </c>
      <c r="AZ120" s="143">
        <v>25339.342703624185</v>
      </c>
      <c r="BA120" s="4">
        <v>2501.2773923</v>
      </c>
      <c r="BB120" s="4">
        <v>2258.8311191499997</v>
      </c>
      <c r="BC120" s="4">
        <v>2734.5749333333338</v>
      </c>
      <c r="BD120" s="4">
        <v>2721.1108499999996</v>
      </c>
      <c r="BE120" s="4">
        <v>2523.5574999999999</v>
      </c>
      <c r="BF120" s="4">
        <v>2059.4001000000003</v>
      </c>
      <c r="BG120" s="4">
        <v>1700.37</v>
      </c>
      <c r="BH120" s="4">
        <v>1740.58185</v>
      </c>
      <c r="BI120" s="4">
        <v>1931.2633000000001</v>
      </c>
      <c r="BJ120" s="4">
        <v>1821.36</v>
      </c>
      <c r="BK120" s="4">
        <v>1678.6631</v>
      </c>
      <c r="BL120" s="4">
        <v>2324.2334000000001</v>
      </c>
      <c r="BM120" s="143">
        <v>25995.223544783334</v>
      </c>
      <c r="BN120" s="4">
        <v>25995.223544783334</v>
      </c>
      <c r="BO120" s="4">
        <v>25995.223544783334</v>
      </c>
      <c r="BP120" s="4">
        <v>25995.223544783334</v>
      </c>
      <c r="BQ120" s="4">
        <v>25995.223544783334</v>
      </c>
      <c r="BR120" s="4">
        <v>25995.223544783334</v>
      </c>
      <c r="BS120" s="4">
        <v>25995.223544783334</v>
      </c>
      <c r="BT120" s="4">
        <v>25995.223544783334</v>
      </c>
      <c r="BU120" s="4">
        <v>25995.223544783334</v>
      </c>
      <c r="BV120" s="4">
        <v>25995.223544783334</v>
      </c>
      <c r="BX120" t="s">
        <v>423</v>
      </c>
      <c r="BY120" s="4">
        <f t="shared" si="410"/>
        <v>2747631.19</v>
      </c>
      <c r="BZ120" s="4">
        <f t="shared" si="411"/>
        <v>1672153.43</v>
      </c>
      <c r="CA120" s="4">
        <f t="shared" si="412"/>
        <v>2941398.1</v>
      </c>
      <c r="CB120" s="4">
        <f t="shared" si="413"/>
        <v>2535814</v>
      </c>
      <c r="CC120" s="4">
        <f t="shared" si="414"/>
        <v>2535814</v>
      </c>
      <c r="CD120" s="4">
        <f t="shared" si="415"/>
        <v>2486667.5</v>
      </c>
      <c r="CE120" s="4">
        <f t="shared" si="416"/>
        <v>1317823.7</v>
      </c>
      <c r="CF120" s="4">
        <f t="shared" si="417"/>
        <v>1775675.1938237683</v>
      </c>
      <c r="CG120" s="4">
        <f t="shared" si="418"/>
        <v>1713412.8362496216</v>
      </c>
      <c r="CH120" s="4">
        <f t="shared" si="419"/>
        <v>1707144.8855457525</v>
      </c>
      <c r="CI120" s="4">
        <f t="shared" si="420"/>
        <v>1680864.8622604217</v>
      </c>
      <c r="CJ120" s="4">
        <f t="shared" si="421"/>
        <v>2224943.005744616</v>
      </c>
      <c r="CK120" s="4">
        <f t="shared" si="422"/>
        <v>25339342.703624185</v>
      </c>
      <c r="CL120" s="4">
        <f t="shared" si="423"/>
        <v>2501277.3922999999</v>
      </c>
      <c r="CM120" s="4">
        <f t="shared" si="424"/>
        <v>2258831.1191499997</v>
      </c>
      <c r="CN120" s="4">
        <f t="shared" si="425"/>
        <v>2734574.9333333336</v>
      </c>
      <c r="CO120" s="4">
        <f t="shared" si="426"/>
        <v>2721110.8499999996</v>
      </c>
      <c r="CP120" s="4">
        <f t="shared" si="427"/>
        <v>2523557.5</v>
      </c>
      <c r="CQ120" s="4">
        <f t="shared" si="428"/>
        <v>2059400.1000000003</v>
      </c>
      <c r="CR120" s="4">
        <f t="shared" si="429"/>
        <v>1700370</v>
      </c>
      <c r="CS120" s="4">
        <f t="shared" si="430"/>
        <v>1740581.85</v>
      </c>
      <c r="CT120" s="4">
        <f t="shared" si="431"/>
        <v>1931263.3</v>
      </c>
      <c r="CU120" s="4">
        <f t="shared" si="432"/>
        <v>1821360</v>
      </c>
      <c r="CV120" s="4">
        <f t="shared" si="433"/>
        <v>1678663.1</v>
      </c>
      <c r="CW120" s="4">
        <f t="shared" si="434"/>
        <v>2324233.4</v>
      </c>
      <c r="CX120" s="4">
        <f t="shared" si="435"/>
        <v>25995223.544783335</v>
      </c>
      <c r="CY120" s="4">
        <f t="shared" si="436"/>
        <v>25995223.544783335</v>
      </c>
      <c r="CZ120" s="4">
        <f t="shared" si="437"/>
        <v>25995223.544783335</v>
      </c>
      <c r="DA120" s="4">
        <f t="shared" si="438"/>
        <v>25995223.544783335</v>
      </c>
      <c r="DB120" s="4">
        <f t="shared" si="439"/>
        <v>25995223.544783335</v>
      </c>
      <c r="DC120" s="4">
        <f t="shared" si="440"/>
        <v>25995223.544783335</v>
      </c>
      <c r="DD120" s="4">
        <f t="shared" si="441"/>
        <v>25995223.544783335</v>
      </c>
      <c r="DE120" s="4">
        <f t="shared" si="442"/>
        <v>25995223.544783335</v>
      </c>
      <c r="DF120" s="4">
        <f t="shared" si="443"/>
        <v>25995223.544783335</v>
      </c>
      <c r="DG120" s="4">
        <f t="shared" si="444"/>
        <v>25995223.544783335</v>
      </c>
    </row>
    <row r="121" spans="1:111" x14ac:dyDescent="0.25">
      <c r="A121" s="114"/>
      <c r="B121" t="s">
        <v>424</v>
      </c>
      <c r="C121" s="4">
        <v>0</v>
      </c>
      <c r="D121" s="4">
        <v>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143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4">
        <v>0</v>
      </c>
      <c r="AB121" s="143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0</v>
      </c>
      <c r="AH121" s="4">
        <v>0</v>
      </c>
      <c r="AI121" s="4">
        <v>0</v>
      </c>
      <c r="AJ121" s="4">
        <v>0</v>
      </c>
      <c r="AK121" s="4">
        <v>0</v>
      </c>
      <c r="AM121" t="s">
        <v>424</v>
      </c>
      <c r="AN121" s="4">
        <v>0</v>
      </c>
      <c r="AO121" s="4">
        <v>0</v>
      </c>
      <c r="AP121" s="4">
        <v>0</v>
      </c>
      <c r="AQ121" s="4">
        <v>0</v>
      </c>
      <c r="AR121" s="4">
        <v>0</v>
      </c>
      <c r="AS121" s="4">
        <v>0</v>
      </c>
      <c r="AT121" s="4">
        <v>0</v>
      </c>
      <c r="AU121" s="4">
        <v>0</v>
      </c>
      <c r="AV121" s="4">
        <v>0</v>
      </c>
      <c r="AW121" s="4">
        <v>0</v>
      </c>
      <c r="AX121" s="4">
        <v>0</v>
      </c>
      <c r="AY121" s="4">
        <v>0</v>
      </c>
      <c r="AZ121" s="143">
        <v>0</v>
      </c>
      <c r="BA121" s="4">
        <v>0</v>
      </c>
      <c r="BB121" s="4">
        <v>0</v>
      </c>
      <c r="BC121" s="4">
        <v>0</v>
      </c>
      <c r="BD121" s="4">
        <v>0</v>
      </c>
      <c r="BE121" s="4">
        <v>0</v>
      </c>
      <c r="BF121" s="4">
        <v>0</v>
      </c>
      <c r="BG121" s="4">
        <v>0</v>
      </c>
      <c r="BH121" s="4">
        <v>0</v>
      </c>
      <c r="BI121" s="4">
        <v>0</v>
      </c>
      <c r="BJ121" s="4">
        <v>0</v>
      </c>
      <c r="BK121" s="4">
        <v>0</v>
      </c>
      <c r="BL121" s="4">
        <v>0</v>
      </c>
      <c r="BM121" s="143">
        <v>0</v>
      </c>
      <c r="BN121" s="4">
        <v>0</v>
      </c>
      <c r="BO121" s="4">
        <v>0</v>
      </c>
      <c r="BP121" s="4">
        <v>0</v>
      </c>
      <c r="BQ121" s="4">
        <v>0</v>
      </c>
      <c r="BR121" s="4">
        <v>0</v>
      </c>
      <c r="BS121" s="4">
        <v>0</v>
      </c>
      <c r="BT121" s="4">
        <v>0</v>
      </c>
      <c r="BU121" s="4">
        <v>0</v>
      </c>
      <c r="BV121" s="4">
        <v>0</v>
      </c>
      <c r="BX121" t="s">
        <v>424</v>
      </c>
      <c r="BY121" s="4" t="e">
        <f t="shared" si="410"/>
        <v>#DIV/0!</v>
      </c>
      <c r="BZ121" s="4" t="e">
        <f t="shared" si="411"/>
        <v>#DIV/0!</v>
      </c>
      <c r="CA121" s="4" t="e">
        <f t="shared" si="412"/>
        <v>#DIV/0!</v>
      </c>
      <c r="CB121" s="4" t="e">
        <f t="shared" si="413"/>
        <v>#DIV/0!</v>
      </c>
      <c r="CC121" s="4" t="e">
        <f t="shared" si="414"/>
        <v>#DIV/0!</v>
      </c>
      <c r="CD121" s="4" t="e">
        <f t="shared" si="415"/>
        <v>#DIV/0!</v>
      </c>
      <c r="CE121" s="4" t="e">
        <f t="shared" si="416"/>
        <v>#DIV/0!</v>
      </c>
      <c r="CF121" s="4" t="e">
        <f t="shared" si="417"/>
        <v>#DIV/0!</v>
      </c>
      <c r="CG121" s="4" t="e">
        <f t="shared" si="418"/>
        <v>#DIV/0!</v>
      </c>
      <c r="CH121" s="4" t="e">
        <f t="shared" si="419"/>
        <v>#DIV/0!</v>
      </c>
      <c r="CI121" s="4" t="e">
        <f t="shared" si="420"/>
        <v>#DIV/0!</v>
      </c>
      <c r="CJ121" s="4" t="e">
        <f t="shared" si="421"/>
        <v>#DIV/0!</v>
      </c>
      <c r="CK121" s="4" t="e">
        <f t="shared" si="422"/>
        <v>#DIV/0!</v>
      </c>
      <c r="CL121" s="4" t="e">
        <f t="shared" si="423"/>
        <v>#DIV/0!</v>
      </c>
      <c r="CM121" s="4" t="e">
        <f t="shared" si="424"/>
        <v>#DIV/0!</v>
      </c>
      <c r="CN121" s="4" t="e">
        <f t="shared" si="425"/>
        <v>#DIV/0!</v>
      </c>
      <c r="CO121" s="4" t="e">
        <f t="shared" si="426"/>
        <v>#DIV/0!</v>
      </c>
      <c r="CP121" s="4" t="e">
        <f t="shared" si="427"/>
        <v>#DIV/0!</v>
      </c>
      <c r="CQ121" s="4" t="e">
        <f t="shared" si="428"/>
        <v>#DIV/0!</v>
      </c>
      <c r="CR121" s="4" t="e">
        <f t="shared" si="429"/>
        <v>#DIV/0!</v>
      </c>
      <c r="CS121" s="4" t="e">
        <f t="shared" si="430"/>
        <v>#DIV/0!</v>
      </c>
      <c r="CT121" s="4" t="e">
        <f t="shared" si="431"/>
        <v>#DIV/0!</v>
      </c>
      <c r="CU121" s="4" t="e">
        <f t="shared" si="432"/>
        <v>#DIV/0!</v>
      </c>
      <c r="CV121" s="4" t="e">
        <f t="shared" si="433"/>
        <v>#DIV/0!</v>
      </c>
      <c r="CW121" s="4" t="e">
        <f t="shared" si="434"/>
        <v>#DIV/0!</v>
      </c>
      <c r="CX121" s="4" t="e">
        <f t="shared" si="435"/>
        <v>#DIV/0!</v>
      </c>
      <c r="CY121" s="4" t="e">
        <f t="shared" si="436"/>
        <v>#DIV/0!</v>
      </c>
      <c r="CZ121" s="4" t="e">
        <f t="shared" si="437"/>
        <v>#DIV/0!</v>
      </c>
      <c r="DA121" s="4" t="e">
        <f t="shared" si="438"/>
        <v>#DIV/0!</v>
      </c>
      <c r="DB121" s="4" t="e">
        <f t="shared" si="439"/>
        <v>#DIV/0!</v>
      </c>
      <c r="DC121" s="4" t="e">
        <f t="shared" si="440"/>
        <v>#DIV/0!</v>
      </c>
      <c r="DD121" s="4" t="e">
        <f t="shared" si="441"/>
        <v>#DIV/0!</v>
      </c>
      <c r="DE121" s="4" t="e">
        <f t="shared" si="442"/>
        <v>#DIV/0!</v>
      </c>
      <c r="DF121" s="4" t="e">
        <f t="shared" si="443"/>
        <v>#DIV/0!</v>
      </c>
      <c r="DG121" s="4" t="e">
        <f t="shared" si="444"/>
        <v>#DIV/0!</v>
      </c>
    </row>
    <row r="122" spans="1:111" x14ac:dyDescent="0.25">
      <c r="A122" s="114"/>
      <c r="B122" t="s">
        <v>425</v>
      </c>
      <c r="C122" s="4">
        <v>0</v>
      </c>
      <c r="D122" s="4">
        <v>0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143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B122" s="143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0</v>
      </c>
      <c r="AH122" s="4">
        <v>0</v>
      </c>
      <c r="AI122" s="4">
        <v>0</v>
      </c>
      <c r="AJ122" s="4">
        <v>0</v>
      </c>
      <c r="AK122" s="4">
        <v>0</v>
      </c>
      <c r="AM122" t="s">
        <v>425</v>
      </c>
      <c r="AN122" s="4">
        <v>0</v>
      </c>
      <c r="AO122" s="4">
        <v>0</v>
      </c>
      <c r="AP122" s="4">
        <v>0</v>
      </c>
      <c r="AQ122" s="4">
        <v>0</v>
      </c>
      <c r="AR122" s="4">
        <v>0</v>
      </c>
      <c r="AS122" s="4">
        <v>0</v>
      </c>
      <c r="AT122" s="4">
        <v>0</v>
      </c>
      <c r="AU122" s="4">
        <v>0</v>
      </c>
      <c r="AV122" s="4">
        <v>0</v>
      </c>
      <c r="AW122" s="4">
        <v>0</v>
      </c>
      <c r="AX122" s="4">
        <v>0</v>
      </c>
      <c r="AY122" s="4">
        <v>0</v>
      </c>
      <c r="AZ122" s="143">
        <v>0</v>
      </c>
      <c r="BA122" s="4">
        <v>0</v>
      </c>
      <c r="BB122" s="4">
        <v>0</v>
      </c>
      <c r="BC122" s="4">
        <v>0</v>
      </c>
      <c r="BD122" s="4">
        <v>0</v>
      </c>
      <c r="BE122" s="4">
        <v>0</v>
      </c>
      <c r="BF122" s="4">
        <v>0</v>
      </c>
      <c r="BG122" s="4">
        <v>0</v>
      </c>
      <c r="BH122" s="4">
        <v>0</v>
      </c>
      <c r="BI122" s="4">
        <v>0</v>
      </c>
      <c r="BJ122" s="4">
        <v>0</v>
      </c>
      <c r="BK122" s="4">
        <v>0</v>
      </c>
      <c r="BL122" s="4">
        <v>0</v>
      </c>
      <c r="BM122" s="143">
        <v>0</v>
      </c>
      <c r="BN122" s="4">
        <v>0</v>
      </c>
      <c r="BO122" s="4">
        <v>0</v>
      </c>
      <c r="BP122" s="4">
        <v>0</v>
      </c>
      <c r="BQ122" s="4">
        <v>0</v>
      </c>
      <c r="BR122" s="4">
        <v>0</v>
      </c>
      <c r="BS122" s="4">
        <v>0</v>
      </c>
      <c r="BT122" s="4">
        <v>0</v>
      </c>
      <c r="BU122" s="4">
        <v>0</v>
      </c>
      <c r="BV122" s="4">
        <v>0</v>
      </c>
      <c r="BX122" t="s">
        <v>425</v>
      </c>
      <c r="BY122" s="4" t="e">
        <f t="shared" si="410"/>
        <v>#DIV/0!</v>
      </c>
      <c r="BZ122" s="4" t="e">
        <f t="shared" si="411"/>
        <v>#DIV/0!</v>
      </c>
      <c r="CA122" s="4" t="e">
        <f t="shared" si="412"/>
        <v>#DIV/0!</v>
      </c>
      <c r="CB122" s="4" t="e">
        <f t="shared" si="413"/>
        <v>#DIV/0!</v>
      </c>
      <c r="CC122" s="4" t="e">
        <f t="shared" si="414"/>
        <v>#DIV/0!</v>
      </c>
      <c r="CD122" s="4" t="e">
        <f t="shared" si="415"/>
        <v>#DIV/0!</v>
      </c>
      <c r="CE122" s="4" t="e">
        <f t="shared" si="416"/>
        <v>#DIV/0!</v>
      </c>
      <c r="CF122" s="4" t="e">
        <f t="shared" si="417"/>
        <v>#DIV/0!</v>
      </c>
      <c r="CG122" s="4" t="e">
        <f t="shared" si="418"/>
        <v>#DIV/0!</v>
      </c>
      <c r="CH122" s="4" t="e">
        <f t="shared" si="419"/>
        <v>#DIV/0!</v>
      </c>
      <c r="CI122" s="4" t="e">
        <f t="shared" si="420"/>
        <v>#DIV/0!</v>
      </c>
      <c r="CJ122" s="4" t="e">
        <f t="shared" si="421"/>
        <v>#DIV/0!</v>
      </c>
      <c r="CK122" s="4" t="e">
        <f t="shared" si="422"/>
        <v>#DIV/0!</v>
      </c>
      <c r="CL122" s="4" t="e">
        <f t="shared" si="423"/>
        <v>#DIV/0!</v>
      </c>
      <c r="CM122" s="4" t="e">
        <f t="shared" si="424"/>
        <v>#DIV/0!</v>
      </c>
      <c r="CN122" s="4" t="e">
        <f t="shared" si="425"/>
        <v>#DIV/0!</v>
      </c>
      <c r="CO122" s="4" t="e">
        <f t="shared" si="426"/>
        <v>#DIV/0!</v>
      </c>
      <c r="CP122" s="4" t="e">
        <f t="shared" si="427"/>
        <v>#DIV/0!</v>
      </c>
      <c r="CQ122" s="4" t="e">
        <f t="shared" si="428"/>
        <v>#DIV/0!</v>
      </c>
      <c r="CR122" s="4" t="e">
        <f t="shared" si="429"/>
        <v>#DIV/0!</v>
      </c>
      <c r="CS122" s="4" t="e">
        <f t="shared" si="430"/>
        <v>#DIV/0!</v>
      </c>
      <c r="CT122" s="4" t="e">
        <f t="shared" si="431"/>
        <v>#DIV/0!</v>
      </c>
      <c r="CU122" s="4" t="e">
        <f t="shared" si="432"/>
        <v>#DIV/0!</v>
      </c>
      <c r="CV122" s="4" t="e">
        <f t="shared" si="433"/>
        <v>#DIV/0!</v>
      </c>
      <c r="CW122" s="4" t="e">
        <f t="shared" si="434"/>
        <v>#DIV/0!</v>
      </c>
      <c r="CX122" s="4" t="e">
        <f t="shared" si="435"/>
        <v>#DIV/0!</v>
      </c>
      <c r="CY122" s="4" t="e">
        <f t="shared" si="436"/>
        <v>#DIV/0!</v>
      </c>
      <c r="CZ122" s="4" t="e">
        <f t="shared" si="437"/>
        <v>#DIV/0!</v>
      </c>
      <c r="DA122" s="4" t="e">
        <f t="shared" si="438"/>
        <v>#DIV/0!</v>
      </c>
      <c r="DB122" s="4" t="e">
        <f t="shared" si="439"/>
        <v>#DIV/0!</v>
      </c>
      <c r="DC122" s="4" t="e">
        <f t="shared" si="440"/>
        <v>#DIV/0!</v>
      </c>
      <c r="DD122" s="4" t="e">
        <f t="shared" si="441"/>
        <v>#DIV/0!</v>
      </c>
      <c r="DE122" s="4" t="e">
        <f t="shared" si="442"/>
        <v>#DIV/0!</v>
      </c>
      <c r="DF122" s="4" t="e">
        <f t="shared" si="443"/>
        <v>#DIV/0!</v>
      </c>
      <c r="DG122" s="4" t="e">
        <f t="shared" si="444"/>
        <v>#DIV/0!</v>
      </c>
    </row>
    <row r="123" spans="1:111" x14ac:dyDescent="0.25">
      <c r="A123" s="114"/>
      <c r="B123" t="s">
        <v>426</v>
      </c>
      <c r="C123" s="4">
        <v>2</v>
      </c>
      <c r="D123" s="4">
        <v>2</v>
      </c>
      <c r="E123" s="4">
        <v>2</v>
      </c>
      <c r="F123" s="4">
        <v>2</v>
      </c>
      <c r="G123" s="4">
        <v>2</v>
      </c>
      <c r="H123" s="4">
        <v>2</v>
      </c>
      <c r="I123" s="4">
        <v>2</v>
      </c>
      <c r="J123" s="4">
        <v>2</v>
      </c>
      <c r="K123" s="4">
        <v>3</v>
      </c>
      <c r="L123" s="4">
        <v>3</v>
      </c>
      <c r="M123" s="4">
        <v>3</v>
      </c>
      <c r="N123" s="4">
        <v>3</v>
      </c>
      <c r="O123" s="143">
        <v>2.3333333333333335</v>
      </c>
      <c r="P123" s="4">
        <v>2</v>
      </c>
      <c r="Q123" s="4">
        <v>2</v>
      </c>
      <c r="R123" s="4">
        <v>2</v>
      </c>
      <c r="S123" s="4">
        <v>2</v>
      </c>
      <c r="T123" s="4">
        <v>2</v>
      </c>
      <c r="U123" s="4">
        <v>2</v>
      </c>
      <c r="V123" s="4">
        <v>2</v>
      </c>
      <c r="W123" s="4">
        <v>2</v>
      </c>
      <c r="X123" s="4">
        <v>2</v>
      </c>
      <c r="Y123" s="4">
        <v>2</v>
      </c>
      <c r="Z123" s="4">
        <v>2</v>
      </c>
      <c r="AA123" s="4">
        <v>2</v>
      </c>
      <c r="AB123" s="143">
        <v>2</v>
      </c>
      <c r="AC123" s="4">
        <v>2</v>
      </c>
      <c r="AD123" s="4">
        <v>2</v>
      </c>
      <c r="AE123" s="4">
        <v>2</v>
      </c>
      <c r="AF123" s="4">
        <v>2</v>
      </c>
      <c r="AG123" s="4">
        <v>2</v>
      </c>
      <c r="AH123" s="4">
        <v>2</v>
      </c>
      <c r="AI123" s="4">
        <v>2</v>
      </c>
      <c r="AJ123" s="4">
        <v>2</v>
      </c>
      <c r="AK123" s="4">
        <v>2</v>
      </c>
      <c r="AM123" t="s">
        <v>426</v>
      </c>
      <c r="AN123" s="4">
        <v>453.47659999999996</v>
      </c>
      <c r="AO123" s="4">
        <v>1666.7699</v>
      </c>
      <c r="AP123" s="4">
        <v>2339.3162000000002</v>
      </c>
      <c r="AQ123" s="4">
        <v>2945.7662</v>
      </c>
      <c r="AR123" s="4">
        <v>3007.0661</v>
      </c>
      <c r="AS123" s="4">
        <v>1963.8473999999999</v>
      </c>
      <c r="AT123" s="4">
        <v>2897.0029</v>
      </c>
      <c r="AU123" s="4">
        <v>2214.3085701984651</v>
      </c>
      <c r="AV123" s="4">
        <v>776.83441432169002</v>
      </c>
      <c r="AW123" s="4">
        <v>2323.1037523986301</v>
      </c>
      <c r="AX123" s="4">
        <v>2312.7694796950459</v>
      </c>
      <c r="AY123" s="4">
        <v>2295.7010024184983</v>
      </c>
      <c r="AZ123" s="143">
        <v>25195.962519032328</v>
      </c>
      <c r="BA123" s="4">
        <v>1915.6519705166666</v>
      </c>
      <c r="BB123" s="4">
        <v>1729.9697737583331</v>
      </c>
      <c r="BC123" s="4">
        <v>1499.5464666666667</v>
      </c>
      <c r="BD123" s="4">
        <v>2965.5873999999999</v>
      </c>
      <c r="BE123" s="4">
        <v>3034.5936999999999</v>
      </c>
      <c r="BF123" s="4">
        <v>1977.1312499999999</v>
      </c>
      <c r="BG123" s="4">
        <v>1605.3019000000002</v>
      </c>
      <c r="BH123" s="4">
        <v>2761.5687499999999</v>
      </c>
      <c r="BI123" s="4">
        <v>2210.0864000000001</v>
      </c>
      <c r="BJ123" s="4">
        <v>2904.9897500000002</v>
      </c>
      <c r="BK123" s="4">
        <v>2429.5909999999999</v>
      </c>
      <c r="BL123" s="4">
        <v>2607.9818500000001</v>
      </c>
      <c r="BM123" s="143">
        <v>27642.000210941667</v>
      </c>
      <c r="BN123" s="4">
        <v>27642.00021094166</v>
      </c>
      <c r="BO123" s="4">
        <v>27642.00021094166</v>
      </c>
      <c r="BP123" s="4">
        <v>27642.00021094166</v>
      </c>
      <c r="BQ123" s="4">
        <v>27642.00021094166</v>
      </c>
      <c r="BR123" s="4">
        <v>27642.00021094166</v>
      </c>
      <c r="BS123" s="4">
        <v>27642.00021094166</v>
      </c>
      <c r="BT123" s="4">
        <v>27642.00021094166</v>
      </c>
      <c r="BU123" s="4">
        <v>27642.00021094166</v>
      </c>
      <c r="BV123" s="4">
        <v>27642.00021094166</v>
      </c>
      <c r="BX123" t="s">
        <v>426</v>
      </c>
      <c r="BY123" s="4">
        <f t="shared" si="410"/>
        <v>226738.3</v>
      </c>
      <c r="BZ123" s="4">
        <f t="shared" si="411"/>
        <v>833384.95</v>
      </c>
      <c r="CA123" s="4">
        <f t="shared" si="412"/>
        <v>1169658.1000000001</v>
      </c>
      <c r="CB123" s="4">
        <f t="shared" si="413"/>
        <v>1472883.1</v>
      </c>
      <c r="CC123" s="4">
        <f t="shared" si="414"/>
        <v>1503533.05</v>
      </c>
      <c r="CD123" s="4">
        <f t="shared" si="415"/>
        <v>981923.7</v>
      </c>
      <c r="CE123" s="4">
        <f t="shared" si="416"/>
        <v>1448501.45</v>
      </c>
      <c r="CF123" s="4">
        <f t="shared" si="417"/>
        <v>1107154.2850992326</v>
      </c>
      <c r="CG123" s="4">
        <f t="shared" si="418"/>
        <v>258944.8047738967</v>
      </c>
      <c r="CH123" s="4">
        <f t="shared" si="419"/>
        <v>774367.91746621008</v>
      </c>
      <c r="CI123" s="4">
        <f t="shared" si="420"/>
        <v>770923.15989834862</v>
      </c>
      <c r="CJ123" s="4">
        <f t="shared" si="421"/>
        <v>765233.66747283272</v>
      </c>
      <c r="CK123" s="4">
        <f t="shared" si="422"/>
        <v>10798269.651013853</v>
      </c>
      <c r="CL123" s="4">
        <f t="shared" si="423"/>
        <v>957825.98525833327</v>
      </c>
      <c r="CM123" s="4">
        <f t="shared" si="424"/>
        <v>864984.88687916659</v>
      </c>
      <c r="CN123" s="4">
        <f t="shared" si="425"/>
        <v>749773.2333333334</v>
      </c>
      <c r="CO123" s="4">
        <f t="shared" si="426"/>
        <v>1482793.7</v>
      </c>
      <c r="CP123" s="4">
        <f t="shared" si="427"/>
        <v>1517296.8499999999</v>
      </c>
      <c r="CQ123" s="4">
        <f t="shared" si="428"/>
        <v>988565.625</v>
      </c>
      <c r="CR123" s="4">
        <f t="shared" si="429"/>
        <v>802650.95000000007</v>
      </c>
      <c r="CS123" s="4">
        <f t="shared" si="430"/>
        <v>1380784.375</v>
      </c>
      <c r="CT123" s="4">
        <f t="shared" si="431"/>
        <v>1105043.2000000002</v>
      </c>
      <c r="CU123" s="4">
        <f t="shared" si="432"/>
        <v>1452494.875</v>
      </c>
      <c r="CV123" s="4">
        <f t="shared" si="433"/>
        <v>1214795.5</v>
      </c>
      <c r="CW123" s="4">
        <f t="shared" si="434"/>
        <v>1303990.925</v>
      </c>
      <c r="CX123" s="4">
        <f t="shared" si="435"/>
        <v>13821000.105470834</v>
      </c>
      <c r="CY123" s="4">
        <f t="shared" si="436"/>
        <v>13821000.105470831</v>
      </c>
      <c r="CZ123" s="4">
        <f t="shared" si="437"/>
        <v>13821000.105470831</v>
      </c>
      <c r="DA123" s="4">
        <f t="shared" si="438"/>
        <v>13821000.105470831</v>
      </c>
      <c r="DB123" s="4">
        <f t="shared" si="439"/>
        <v>13821000.105470831</v>
      </c>
      <c r="DC123" s="4">
        <f t="shared" si="440"/>
        <v>13821000.105470831</v>
      </c>
      <c r="DD123" s="4">
        <f t="shared" si="441"/>
        <v>13821000.105470831</v>
      </c>
      <c r="DE123" s="4">
        <f t="shared" si="442"/>
        <v>13821000.105470831</v>
      </c>
      <c r="DF123" s="4">
        <f t="shared" si="443"/>
        <v>13821000.105470831</v>
      </c>
      <c r="DG123" s="4">
        <f t="shared" si="444"/>
        <v>13821000.105470831</v>
      </c>
    </row>
    <row r="124" spans="1:111" x14ac:dyDescent="0.25">
      <c r="A124" s="114"/>
      <c r="B124" t="s">
        <v>427</v>
      </c>
      <c r="C124" s="115">
        <v>0</v>
      </c>
      <c r="D124" s="115">
        <v>0</v>
      </c>
      <c r="E124" s="115">
        <v>0</v>
      </c>
      <c r="F124" s="115">
        <v>0</v>
      </c>
      <c r="G124" s="115">
        <v>0</v>
      </c>
      <c r="H124" s="115">
        <v>0</v>
      </c>
      <c r="I124" s="115">
        <v>0</v>
      </c>
      <c r="J124" s="115">
        <v>1</v>
      </c>
      <c r="K124" s="115">
        <v>1</v>
      </c>
      <c r="L124" s="115">
        <v>1</v>
      </c>
      <c r="M124" s="115">
        <v>1</v>
      </c>
      <c r="N124" s="115">
        <v>1</v>
      </c>
      <c r="O124" s="144">
        <v>0.41666666666666669</v>
      </c>
      <c r="P124" s="115">
        <v>0</v>
      </c>
      <c r="Q124" s="115">
        <v>0</v>
      </c>
      <c r="R124" s="115">
        <v>0</v>
      </c>
      <c r="S124" s="115">
        <v>0</v>
      </c>
      <c r="T124" s="115">
        <v>0</v>
      </c>
      <c r="U124" s="115">
        <v>0</v>
      </c>
      <c r="V124" s="115">
        <v>0</v>
      </c>
      <c r="W124" s="115">
        <v>0</v>
      </c>
      <c r="X124" s="115">
        <v>0</v>
      </c>
      <c r="Y124" s="115">
        <v>0</v>
      </c>
      <c r="Z124" s="115">
        <v>0</v>
      </c>
      <c r="AA124" s="115">
        <v>0</v>
      </c>
      <c r="AB124" s="144">
        <v>0</v>
      </c>
      <c r="AC124" s="115">
        <v>0</v>
      </c>
      <c r="AD124" s="115">
        <v>0</v>
      </c>
      <c r="AE124" s="115">
        <v>0</v>
      </c>
      <c r="AF124" s="115">
        <v>0</v>
      </c>
      <c r="AG124" s="115">
        <v>0</v>
      </c>
      <c r="AH124" s="115">
        <v>0</v>
      </c>
      <c r="AI124" s="115">
        <v>0</v>
      </c>
      <c r="AJ124" s="115">
        <v>0</v>
      </c>
      <c r="AK124" s="115">
        <v>0</v>
      </c>
      <c r="AM124" t="s">
        <v>427</v>
      </c>
      <c r="AN124" s="115">
        <v>0</v>
      </c>
      <c r="AO124" s="115">
        <v>0</v>
      </c>
      <c r="AP124" s="115">
        <v>0</v>
      </c>
      <c r="AQ124" s="115">
        <v>0</v>
      </c>
      <c r="AR124" s="115">
        <v>0</v>
      </c>
      <c r="AS124" s="115">
        <v>0</v>
      </c>
      <c r="AT124" s="115">
        <v>0</v>
      </c>
      <c r="AU124" s="115">
        <v>83.332999999999998</v>
      </c>
      <c r="AV124" s="115">
        <v>83.332999999999998</v>
      </c>
      <c r="AW124" s="115">
        <v>83.332999999999998</v>
      </c>
      <c r="AX124" s="115">
        <v>83.332999999999998</v>
      </c>
      <c r="AY124" s="115">
        <v>83.332999999999998</v>
      </c>
      <c r="AZ124" s="144">
        <v>416.66499999999996</v>
      </c>
      <c r="BA124" s="115">
        <v>0</v>
      </c>
      <c r="BB124" s="115">
        <v>0</v>
      </c>
      <c r="BC124" s="115">
        <v>0</v>
      </c>
      <c r="BD124" s="115">
        <v>0</v>
      </c>
      <c r="BE124" s="115">
        <v>0</v>
      </c>
      <c r="BF124" s="115">
        <v>0</v>
      </c>
      <c r="BG124" s="115">
        <v>0</v>
      </c>
      <c r="BH124" s="115">
        <v>0</v>
      </c>
      <c r="BI124" s="115">
        <v>0</v>
      </c>
      <c r="BJ124" s="115">
        <v>0</v>
      </c>
      <c r="BK124" s="115">
        <v>0</v>
      </c>
      <c r="BL124" s="115">
        <v>0</v>
      </c>
      <c r="BM124" s="144">
        <v>0</v>
      </c>
      <c r="BN124" s="115">
        <v>0</v>
      </c>
      <c r="BO124" s="115">
        <v>0</v>
      </c>
      <c r="BP124" s="115">
        <v>0</v>
      </c>
      <c r="BQ124" s="115">
        <v>0</v>
      </c>
      <c r="BR124" s="115">
        <v>0</v>
      </c>
      <c r="BS124" s="115">
        <v>0</v>
      </c>
      <c r="BT124" s="115">
        <v>0</v>
      </c>
      <c r="BU124" s="115">
        <v>0</v>
      </c>
      <c r="BV124" s="115">
        <v>0</v>
      </c>
      <c r="BX124" t="s">
        <v>427</v>
      </c>
      <c r="BY124" s="115" t="e">
        <f t="shared" si="410"/>
        <v>#DIV/0!</v>
      </c>
      <c r="BZ124" s="115" t="e">
        <f t="shared" si="411"/>
        <v>#DIV/0!</v>
      </c>
      <c r="CA124" s="115" t="e">
        <f t="shared" si="412"/>
        <v>#DIV/0!</v>
      </c>
      <c r="CB124" s="115" t="e">
        <f t="shared" si="413"/>
        <v>#DIV/0!</v>
      </c>
      <c r="CC124" s="115" t="e">
        <f t="shared" si="414"/>
        <v>#DIV/0!</v>
      </c>
      <c r="CD124" s="115" t="e">
        <f t="shared" si="415"/>
        <v>#DIV/0!</v>
      </c>
      <c r="CE124" s="115" t="e">
        <f t="shared" si="416"/>
        <v>#DIV/0!</v>
      </c>
      <c r="CF124" s="115">
        <f t="shared" si="417"/>
        <v>83333</v>
      </c>
      <c r="CG124" s="115">
        <f t="shared" si="418"/>
        <v>83333</v>
      </c>
      <c r="CH124" s="115">
        <f t="shared" si="419"/>
        <v>83333</v>
      </c>
      <c r="CI124" s="115">
        <f t="shared" si="420"/>
        <v>83333</v>
      </c>
      <c r="CJ124" s="115">
        <f t="shared" si="421"/>
        <v>83333</v>
      </c>
      <c r="CK124" s="115">
        <f t="shared" si="422"/>
        <v>999995.99999999988</v>
      </c>
      <c r="CL124" s="115" t="e">
        <f t="shared" si="423"/>
        <v>#DIV/0!</v>
      </c>
      <c r="CM124" s="115" t="e">
        <f t="shared" si="424"/>
        <v>#DIV/0!</v>
      </c>
      <c r="CN124" s="115" t="e">
        <f t="shared" si="425"/>
        <v>#DIV/0!</v>
      </c>
      <c r="CO124" s="115" t="e">
        <f t="shared" si="426"/>
        <v>#DIV/0!</v>
      </c>
      <c r="CP124" s="115" t="e">
        <f t="shared" si="427"/>
        <v>#DIV/0!</v>
      </c>
      <c r="CQ124" s="115" t="e">
        <f t="shared" si="428"/>
        <v>#DIV/0!</v>
      </c>
      <c r="CR124" s="115" t="e">
        <f t="shared" si="429"/>
        <v>#DIV/0!</v>
      </c>
      <c r="CS124" s="115" t="e">
        <f t="shared" si="430"/>
        <v>#DIV/0!</v>
      </c>
      <c r="CT124" s="115" t="e">
        <f t="shared" si="431"/>
        <v>#DIV/0!</v>
      </c>
      <c r="CU124" s="115" t="e">
        <f t="shared" si="432"/>
        <v>#DIV/0!</v>
      </c>
      <c r="CV124" s="115" t="e">
        <f t="shared" si="433"/>
        <v>#DIV/0!</v>
      </c>
      <c r="CW124" s="115" t="e">
        <f t="shared" si="434"/>
        <v>#DIV/0!</v>
      </c>
      <c r="CX124" s="115" t="e">
        <f t="shared" si="435"/>
        <v>#DIV/0!</v>
      </c>
      <c r="CY124" s="115" t="e">
        <f t="shared" si="436"/>
        <v>#DIV/0!</v>
      </c>
      <c r="CZ124" s="115" t="e">
        <f t="shared" si="437"/>
        <v>#DIV/0!</v>
      </c>
      <c r="DA124" s="115" t="e">
        <f t="shared" si="438"/>
        <v>#DIV/0!</v>
      </c>
      <c r="DB124" s="115" t="e">
        <f t="shared" si="439"/>
        <v>#DIV/0!</v>
      </c>
      <c r="DC124" s="115" t="e">
        <f t="shared" si="440"/>
        <v>#DIV/0!</v>
      </c>
      <c r="DD124" s="115" t="e">
        <f t="shared" si="441"/>
        <v>#DIV/0!</v>
      </c>
      <c r="DE124" s="115" t="e">
        <f t="shared" si="442"/>
        <v>#DIV/0!</v>
      </c>
      <c r="DF124" s="115" t="e">
        <f t="shared" si="443"/>
        <v>#DIV/0!</v>
      </c>
      <c r="DG124" s="115" t="e">
        <f t="shared" si="444"/>
        <v>#DIV/0!</v>
      </c>
    </row>
    <row r="125" spans="1:111" x14ac:dyDescent="0.25">
      <c r="A125" s="114"/>
      <c r="C125" s="5">
        <f>SUM(C111:C124)</f>
        <v>37</v>
      </c>
      <c r="D125" s="5">
        <f t="shared" ref="D125:AP125" si="445">SUM(D111:D124)</f>
        <v>37</v>
      </c>
      <c r="E125" s="5">
        <f t="shared" si="445"/>
        <v>37</v>
      </c>
      <c r="F125" s="5">
        <f t="shared" si="445"/>
        <v>37</v>
      </c>
      <c r="G125" s="5">
        <f t="shared" si="445"/>
        <v>37</v>
      </c>
      <c r="H125" s="5">
        <f t="shared" si="445"/>
        <v>37</v>
      </c>
      <c r="I125" s="5">
        <f t="shared" si="445"/>
        <v>37</v>
      </c>
      <c r="J125" s="5">
        <f t="shared" si="445"/>
        <v>38</v>
      </c>
      <c r="K125" s="5">
        <f t="shared" si="445"/>
        <v>39</v>
      </c>
      <c r="L125" s="5">
        <f t="shared" si="445"/>
        <v>39</v>
      </c>
      <c r="M125" s="5">
        <f t="shared" si="445"/>
        <v>39</v>
      </c>
      <c r="N125" s="5">
        <f t="shared" si="445"/>
        <v>39</v>
      </c>
      <c r="O125" s="145">
        <f t="shared" si="445"/>
        <v>37.75</v>
      </c>
      <c r="P125" s="5">
        <f>SUM(P111:P124)</f>
        <v>38</v>
      </c>
      <c r="Q125" s="5">
        <f t="shared" ref="Q125:AB125" si="446">SUM(Q111:Q124)</f>
        <v>38</v>
      </c>
      <c r="R125" s="5">
        <f t="shared" si="446"/>
        <v>39</v>
      </c>
      <c r="S125" s="5">
        <f t="shared" si="446"/>
        <v>39</v>
      </c>
      <c r="T125" s="5">
        <f t="shared" si="446"/>
        <v>39</v>
      </c>
      <c r="U125" s="5">
        <f t="shared" si="446"/>
        <v>39</v>
      </c>
      <c r="V125" s="5">
        <f t="shared" si="446"/>
        <v>39</v>
      </c>
      <c r="W125" s="5">
        <f t="shared" si="446"/>
        <v>39</v>
      </c>
      <c r="X125" s="5">
        <f t="shared" si="446"/>
        <v>39</v>
      </c>
      <c r="Y125" s="5">
        <f t="shared" si="446"/>
        <v>39</v>
      </c>
      <c r="Z125" s="5">
        <f t="shared" si="446"/>
        <v>39</v>
      </c>
      <c r="AA125" s="5">
        <f t="shared" si="446"/>
        <v>39</v>
      </c>
      <c r="AB125" s="145">
        <f t="shared" si="446"/>
        <v>38.833333333333336</v>
      </c>
      <c r="AC125" s="5">
        <f t="shared" si="445"/>
        <v>38.833333333333336</v>
      </c>
      <c r="AD125" s="5">
        <f t="shared" si="445"/>
        <v>38.833333333333336</v>
      </c>
      <c r="AE125" s="5">
        <f t="shared" si="445"/>
        <v>38.833333333333336</v>
      </c>
      <c r="AF125" s="5">
        <f t="shared" si="445"/>
        <v>38.833333333333336</v>
      </c>
      <c r="AG125" s="5">
        <f t="shared" si="445"/>
        <v>38.833333333333336</v>
      </c>
      <c r="AH125" s="5">
        <f t="shared" si="445"/>
        <v>38.833333333333336</v>
      </c>
      <c r="AI125" s="5">
        <f t="shared" ref="AI125:AK125" si="447">SUM(AI111:AI124)</f>
        <v>38.833333333333336</v>
      </c>
      <c r="AJ125" s="5">
        <f t="shared" si="447"/>
        <v>38.833333333333336</v>
      </c>
      <c r="AK125" s="5">
        <f t="shared" si="447"/>
        <v>38.833333333333336</v>
      </c>
      <c r="AN125" s="5">
        <f t="shared" si="445"/>
        <v>14074.411749999999</v>
      </c>
      <c r="AO125" s="5">
        <f t="shared" si="445"/>
        <v>13499.24073</v>
      </c>
      <c r="AP125" s="5">
        <f t="shared" si="445"/>
        <v>17503.181929999999</v>
      </c>
      <c r="AQ125" s="5">
        <f>SUM(AQ111:AQ124)</f>
        <v>15690.631400000002</v>
      </c>
      <c r="AR125" s="5">
        <f t="shared" ref="AR125:BQ125" si="448">SUM(AR111:AR124)</f>
        <v>17544.58986</v>
      </c>
      <c r="AS125" s="5">
        <f t="shared" si="448"/>
        <v>15487.69123</v>
      </c>
      <c r="AT125" s="5">
        <f t="shared" si="448"/>
        <v>14940.059319999997</v>
      </c>
      <c r="AU125" s="5">
        <f t="shared" si="448"/>
        <v>15198.245455271774</v>
      </c>
      <c r="AV125" s="5">
        <f t="shared" si="448"/>
        <v>13179.593072066795</v>
      </c>
      <c r="AW125" s="5">
        <f t="shared" si="448"/>
        <v>15507.433692107998</v>
      </c>
      <c r="AX125" s="5">
        <f t="shared" si="448"/>
        <v>15252.553657255627</v>
      </c>
      <c r="AY125" s="5">
        <f t="shared" si="448"/>
        <v>16135.676806770585</v>
      </c>
      <c r="AZ125" s="145">
        <f t="shared" si="448"/>
        <v>184013.30890347279</v>
      </c>
      <c r="BA125" s="5">
        <f t="shared" si="448"/>
        <v>15585.120460849999</v>
      </c>
      <c r="BB125" s="5">
        <f t="shared" si="448"/>
        <v>14074.470588925</v>
      </c>
      <c r="BC125" s="5">
        <f t="shared" si="448"/>
        <v>15827.364316666668</v>
      </c>
      <c r="BD125" s="5">
        <f>SUM(BD111:BD124)</f>
        <v>16564.790849999998</v>
      </c>
      <c r="BE125" s="5">
        <f t="shared" ref="BE125:BM125" si="449">SUM(BE111:BE124)</f>
        <v>16648.230200000002</v>
      </c>
      <c r="BF125" s="5">
        <f t="shared" si="449"/>
        <v>14128.287600000001</v>
      </c>
      <c r="BG125" s="5">
        <f t="shared" si="449"/>
        <v>14127.9661</v>
      </c>
      <c r="BH125" s="5">
        <f t="shared" si="449"/>
        <v>14496.371600000002</v>
      </c>
      <c r="BI125" s="5">
        <f t="shared" si="449"/>
        <v>13457.04925</v>
      </c>
      <c r="BJ125" s="5">
        <f t="shared" si="449"/>
        <v>15553.134250000001</v>
      </c>
      <c r="BK125" s="5">
        <f t="shared" si="449"/>
        <v>14638.022899999998</v>
      </c>
      <c r="BL125" s="5">
        <f t="shared" si="449"/>
        <v>15741.434450000001</v>
      </c>
      <c r="BM125" s="145">
        <f t="shared" si="449"/>
        <v>180842.24256644165</v>
      </c>
      <c r="BN125" s="5">
        <f t="shared" si="448"/>
        <v>180842.24256644165</v>
      </c>
      <c r="BO125" s="130">
        <f t="shared" si="448"/>
        <v>180842.24256644165</v>
      </c>
      <c r="BP125" s="5">
        <f t="shared" si="448"/>
        <v>180842.24256644165</v>
      </c>
      <c r="BQ125" s="5">
        <f t="shared" si="448"/>
        <v>180842.24256644165</v>
      </c>
      <c r="BR125" s="5">
        <f>SUM(BR111:BR124)</f>
        <v>180842.24256644165</v>
      </c>
      <c r="BS125" s="5">
        <f>SUM(BS111:BS124)</f>
        <v>180842.24256644165</v>
      </c>
      <c r="BT125" s="5">
        <f t="shared" ref="BT125:BV125" si="450">SUM(BT111:BT124)</f>
        <v>180842.24256644165</v>
      </c>
      <c r="BU125" s="5">
        <f t="shared" si="450"/>
        <v>180842.24256644165</v>
      </c>
      <c r="BV125" s="5">
        <f t="shared" si="450"/>
        <v>180842.24256644165</v>
      </c>
      <c r="BY125" s="4">
        <f t="shared" si="410"/>
        <v>380389.50675675675</v>
      </c>
      <c r="BZ125" s="4">
        <f t="shared" si="411"/>
        <v>364844.34405405406</v>
      </c>
      <c r="CA125" s="4">
        <f t="shared" si="412"/>
        <v>473058.97108108102</v>
      </c>
      <c r="CB125" s="4">
        <f t="shared" si="413"/>
        <v>424071.11891891895</v>
      </c>
      <c r="CC125" s="4">
        <f t="shared" si="414"/>
        <v>474178.10432432435</v>
      </c>
      <c r="CD125" s="4">
        <f t="shared" si="415"/>
        <v>418586.24945945945</v>
      </c>
      <c r="CE125" s="4">
        <f t="shared" si="416"/>
        <v>403785.38702702697</v>
      </c>
      <c r="CF125" s="4">
        <f t="shared" si="417"/>
        <v>399953.82777030981</v>
      </c>
      <c r="CG125" s="4">
        <f t="shared" si="418"/>
        <v>337938.28389914858</v>
      </c>
      <c r="CH125" s="4">
        <f t="shared" si="419"/>
        <v>397626.50492584606</v>
      </c>
      <c r="CI125" s="4">
        <f t="shared" si="420"/>
        <v>391091.11941681098</v>
      </c>
      <c r="CJ125" s="4">
        <f t="shared" si="421"/>
        <v>413735.30273770727</v>
      </c>
      <c r="CK125" s="4">
        <f t="shared" si="422"/>
        <v>4874524.7391648414</v>
      </c>
      <c r="CL125" s="4">
        <f t="shared" si="423"/>
        <v>410134.74896973686</v>
      </c>
      <c r="CM125" s="4">
        <f t="shared" si="424"/>
        <v>370380.80497171055</v>
      </c>
      <c r="CN125" s="4">
        <f t="shared" si="425"/>
        <v>405829.85427350429</v>
      </c>
      <c r="CO125" s="4">
        <f t="shared" si="426"/>
        <v>424738.22692307684</v>
      </c>
      <c r="CP125" s="4">
        <f t="shared" si="427"/>
        <v>426877.69743589748</v>
      </c>
      <c r="CQ125" s="4">
        <f t="shared" si="428"/>
        <v>362263.78461538471</v>
      </c>
      <c r="CR125" s="4">
        <f t="shared" si="429"/>
        <v>362255.54102564103</v>
      </c>
      <c r="CS125" s="4">
        <f t="shared" si="430"/>
        <v>371701.83589743596</v>
      </c>
      <c r="CT125" s="4">
        <f t="shared" si="431"/>
        <v>345052.54487179487</v>
      </c>
      <c r="CU125" s="4">
        <f t="shared" si="432"/>
        <v>398798.31410256412</v>
      </c>
      <c r="CV125" s="4">
        <f t="shared" si="433"/>
        <v>375333.92051282042</v>
      </c>
      <c r="CW125" s="4">
        <f t="shared" si="434"/>
        <v>403626.52435897442</v>
      </c>
      <c r="CX125" s="4">
        <f t="shared" si="435"/>
        <v>4656881.7828268232</v>
      </c>
      <c r="CY125" s="4">
        <f t="shared" si="436"/>
        <v>4656881.7828268232</v>
      </c>
      <c r="CZ125" s="4">
        <f t="shared" si="437"/>
        <v>4656881.7828268232</v>
      </c>
      <c r="DA125" s="4">
        <f t="shared" si="438"/>
        <v>4656881.7828268232</v>
      </c>
      <c r="DB125" s="4">
        <f t="shared" si="439"/>
        <v>4656881.7828268232</v>
      </c>
      <c r="DC125" s="4">
        <f t="shared" si="440"/>
        <v>4656881.7828268232</v>
      </c>
      <c r="DD125" s="4">
        <f t="shared" si="441"/>
        <v>4656881.7828268232</v>
      </c>
      <c r="DE125" s="4">
        <f t="shared" si="442"/>
        <v>4656881.7828268232</v>
      </c>
      <c r="DF125" s="4">
        <f t="shared" si="443"/>
        <v>4656881.7828268232</v>
      </c>
      <c r="DG125" s="4">
        <f t="shared" si="444"/>
        <v>4656881.7828268232</v>
      </c>
    </row>
    <row r="126" spans="1:111" x14ac:dyDescent="0.25">
      <c r="A126" s="114"/>
      <c r="B126" s="125">
        <f>SUM(C126:AK126)</f>
        <v>-89.916666666666572</v>
      </c>
      <c r="C126" s="5">
        <f t="shared" ref="C126:AK126" si="451">+C125-C5</f>
        <v>-4</v>
      </c>
      <c r="D126" s="5">
        <f t="shared" si="451"/>
        <v>-4</v>
      </c>
      <c r="E126" s="5">
        <f t="shared" si="451"/>
        <v>-4</v>
      </c>
      <c r="F126" s="5">
        <f t="shared" si="451"/>
        <v>-4</v>
      </c>
      <c r="G126" s="5">
        <f t="shared" si="451"/>
        <v>-4</v>
      </c>
      <c r="H126" s="5">
        <f t="shared" si="451"/>
        <v>-4</v>
      </c>
      <c r="I126" s="5">
        <f t="shared" si="451"/>
        <v>-4</v>
      </c>
      <c r="J126" s="5">
        <f t="shared" si="451"/>
        <v>-3</v>
      </c>
      <c r="K126" s="5">
        <f t="shared" si="451"/>
        <v>-2</v>
      </c>
      <c r="L126" s="5">
        <f t="shared" si="451"/>
        <v>-2</v>
      </c>
      <c r="M126" s="5">
        <f t="shared" si="451"/>
        <v>-2</v>
      </c>
      <c r="N126" s="5">
        <f t="shared" si="451"/>
        <v>-2</v>
      </c>
      <c r="O126" s="145">
        <f t="shared" si="451"/>
        <v>-3.25</v>
      </c>
      <c r="P126" s="5">
        <f t="shared" ref="P126:AB126" si="452">+P125-P5</f>
        <v>-3</v>
      </c>
      <c r="Q126" s="5">
        <f t="shared" si="452"/>
        <v>-3</v>
      </c>
      <c r="R126" s="5">
        <f t="shared" si="452"/>
        <v>-2</v>
      </c>
      <c r="S126" s="5">
        <f t="shared" si="452"/>
        <v>-2</v>
      </c>
      <c r="T126" s="5">
        <f t="shared" si="452"/>
        <v>-2</v>
      </c>
      <c r="U126" s="5">
        <f t="shared" si="452"/>
        <v>-2</v>
      </c>
      <c r="V126" s="5">
        <f t="shared" si="452"/>
        <v>-2</v>
      </c>
      <c r="W126" s="5">
        <f t="shared" si="452"/>
        <v>-2</v>
      </c>
      <c r="X126" s="5">
        <f t="shared" si="452"/>
        <v>-2</v>
      </c>
      <c r="Y126" s="5">
        <f t="shared" si="452"/>
        <v>-2</v>
      </c>
      <c r="Z126" s="5">
        <f t="shared" si="452"/>
        <v>-2</v>
      </c>
      <c r="AA126" s="5">
        <f t="shared" si="452"/>
        <v>-2</v>
      </c>
      <c r="AB126" s="145">
        <f t="shared" si="452"/>
        <v>-2.1666666666666643</v>
      </c>
      <c r="AC126" s="5">
        <f t="shared" si="451"/>
        <v>-2.1666666666666643</v>
      </c>
      <c r="AD126" s="5">
        <f t="shared" si="451"/>
        <v>-2.1666666666666643</v>
      </c>
      <c r="AE126" s="5">
        <f t="shared" si="451"/>
        <v>-2.1666666666666643</v>
      </c>
      <c r="AF126" s="5">
        <f t="shared" si="451"/>
        <v>-2.1666666666666643</v>
      </c>
      <c r="AG126" s="5">
        <f t="shared" si="451"/>
        <v>-2.1666666666666643</v>
      </c>
      <c r="AH126" s="5">
        <f t="shared" si="451"/>
        <v>-2.1666666666666643</v>
      </c>
      <c r="AI126" s="5">
        <f t="shared" si="451"/>
        <v>-2.1666666666666643</v>
      </c>
      <c r="AJ126" s="5">
        <f t="shared" si="451"/>
        <v>-2.1666666666666643</v>
      </c>
      <c r="AK126" s="5">
        <f t="shared" si="451"/>
        <v>-2.1666666666666643</v>
      </c>
      <c r="AM126" s="125">
        <f>SUM(AN126:BV126)</f>
        <v>-77895.190566106699</v>
      </c>
      <c r="AN126" s="5">
        <f t="shared" ref="AN126:BV126" si="453">+AN125-AN5</f>
        <v>-1986.484377824363</v>
      </c>
      <c r="AO126" s="5">
        <f t="shared" si="453"/>
        <v>-1004.8891470873277</v>
      </c>
      <c r="AP126" s="5">
        <f t="shared" si="453"/>
        <v>-354.58355207436762</v>
      </c>
      <c r="AQ126" s="5">
        <f t="shared" si="453"/>
        <v>-844.58070362034778</v>
      </c>
      <c r="AR126" s="5">
        <f t="shared" si="453"/>
        <v>1357.1324279256332</v>
      </c>
      <c r="AS126" s="5">
        <f t="shared" si="453"/>
        <v>71.513326379648788</v>
      </c>
      <c r="AT126" s="5">
        <f t="shared" si="453"/>
        <v>-788.56246207436743</v>
      </c>
      <c r="AU126" s="5">
        <f t="shared" si="453"/>
        <v>631.93697319741113</v>
      </c>
      <c r="AV126" s="5">
        <f t="shared" si="453"/>
        <v>-509.58363155355619</v>
      </c>
      <c r="AW126" s="5">
        <f t="shared" si="453"/>
        <v>294.80691003363427</v>
      </c>
      <c r="AX126" s="5">
        <f t="shared" si="453"/>
        <v>219.67700363527365</v>
      </c>
      <c r="AY126" s="5">
        <f t="shared" si="453"/>
        <v>-395.11052530377492</v>
      </c>
      <c r="AZ126" s="145">
        <f t="shared" si="453"/>
        <v>-3308.7277583664982</v>
      </c>
      <c r="BA126" s="5">
        <f t="shared" ref="BA126:BM126" si="454">+BA125-BA5</f>
        <v>-475.77566697436305</v>
      </c>
      <c r="BB126" s="5">
        <f t="shared" si="454"/>
        <v>-429.65928816232736</v>
      </c>
      <c r="BC126" s="5">
        <f t="shared" si="454"/>
        <v>-2030.4011654076985</v>
      </c>
      <c r="BD126" s="5">
        <f t="shared" si="454"/>
        <v>29.578746379647782</v>
      </c>
      <c r="BE126" s="5">
        <f t="shared" si="454"/>
        <v>460.77276792563498</v>
      </c>
      <c r="BF126" s="5">
        <f t="shared" si="454"/>
        <v>-1287.8903036203501</v>
      </c>
      <c r="BG126" s="5">
        <f t="shared" si="454"/>
        <v>-1600.6556820743644</v>
      </c>
      <c r="BH126" s="5">
        <f t="shared" si="454"/>
        <v>-69.936882074360256</v>
      </c>
      <c r="BI126" s="5">
        <f t="shared" si="454"/>
        <v>-232.12745362035093</v>
      </c>
      <c r="BJ126" s="5">
        <f t="shared" si="454"/>
        <v>340.50746792563768</v>
      </c>
      <c r="BK126" s="5">
        <f t="shared" si="454"/>
        <v>-394.85375362035484</v>
      </c>
      <c r="BL126" s="5">
        <f t="shared" si="454"/>
        <v>-789.35288207435951</v>
      </c>
      <c r="BM126" s="145">
        <f t="shared" si="454"/>
        <v>-6479.7940953976358</v>
      </c>
      <c r="BN126" s="5">
        <f t="shared" si="453"/>
        <v>-6479.7940953976067</v>
      </c>
      <c r="BO126" s="5">
        <f t="shared" si="453"/>
        <v>-6479.7940953976067</v>
      </c>
      <c r="BP126" s="5">
        <f t="shared" si="453"/>
        <v>-6479.7940953976067</v>
      </c>
      <c r="BQ126" s="5">
        <f t="shared" si="453"/>
        <v>-6479.7940953976067</v>
      </c>
      <c r="BR126" s="5">
        <f t="shared" si="453"/>
        <v>-6479.7940953976067</v>
      </c>
      <c r="BS126" s="5">
        <f t="shared" si="453"/>
        <v>-6479.7940953976067</v>
      </c>
      <c r="BT126" s="5">
        <f t="shared" si="453"/>
        <v>-6479.7940953976067</v>
      </c>
      <c r="BU126" s="5">
        <f t="shared" si="453"/>
        <v>-6479.7940953976067</v>
      </c>
      <c r="BV126" s="5">
        <f t="shared" si="453"/>
        <v>-6479.7940953976067</v>
      </c>
      <c r="BX126" s="125">
        <f>SUM(BY126:DD126)</f>
        <v>1320648.1124437458</v>
      </c>
      <c r="BY126" s="5">
        <f t="shared" ref="BY126:DG126" si="455">+BY125-BY5</f>
        <v>-11339.66709261795</v>
      </c>
      <c r="BZ126" s="5">
        <f t="shared" si="455"/>
        <v>11085.078759241209</v>
      </c>
      <c r="CA126" s="5">
        <f t="shared" si="455"/>
        <v>37503.715420730645</v>
      </c>
      <c r="CB126" s="5">
        <f t="shared" si="455"/>
        <v>20773.262733056734</v>
      </c>
      <c r="CC126" s="5">
        <f t="shared" si="455"/>
        <v>79362.069395681261</v>
      </c>
      <c r="CD126" s="5">
        <f t="shared" si="455"/>
        <v>42581.910346767923</v>
      </c>
      <c r="CE126" s="5">
        <f t="shared" si="455"/>
        <v>20160.465513018135</v>
      </c>
      <c r="CF126" s="5">
        <f t="shared" si="455"/>
        <v>44678.011134349799</v>
      </c>
      <c r="CG126" s="5">
        <f t="shared" si="455"/>
        <v>4055.9252742619719</v>
      </c>
      <c r="CH126" s="5">
        <f t="shared" si="455"/>
        <v>26586.82731427619</v>
      </c>
      <c r="CI126" s="5">
        <f t="shared" si="455"/>
        <v>24435.591279729211</v>
      </c>
      <c r="CJ126" s="5">
        <f t="shared" si="455"/>
        <v>10545.367809064337</v>
      </c>
      <c r="CK126" s="5">
        <f t="shared" si="455"/>
        <v>305694.57668095641</v>
      </c>
      <c r="CL126" s="5">
        <f t="shared" ref="CL126:CX126" si="456">+CL125-CL5</f>
        <v>18405.575120362162</v>
      </c>
      <c r="CM126" s="5">
        <f t="shared" si="456"/>
        <v>16621.539676897693</v>
      </c>
      <c r="CN126" s="5">
        <f t="shared" si="456"/>
        <v>-29725.40138684609</v>
      </c>
      <c r="CO126" s="5">
        <f t="shared" si="456"/>
        <v>21440.370737214631</v>
      </c>
      <c r="CP126" s="5">
        <f t="shared" si="456"/>
        <v>32061.662507254397</v>
      </c>
      <c r="CQ126" s="5">
        <f t="shared" si="456"/>
        <v>-13740.554497306817</v>
      </c>
      <c r="CR126" s="5">
        <f t="shared" si="456"/>
        <v>-21369.380488367809</v>
      </c>
      <c r="CS126" s="5">
        <f t="shared" si="456"/>
        <v>16426.019261475943</v>
      </c>
      <c r="CT126" s="5">
        <f t="shared" si="456"/>
        <v>11170.18624690827</v>
      </c>
      <c r="CU126" s="5">
        <f t="shared" si="456"/>
        <v>27758.636490994249</v>
      </c>
      <c r="CV126" s="5">
        <f t="shared" si="456"/>
        <v>8678.392375738651</v>
      </c>
      <c r="CW126" s="5">
        <f t="shared" si="456"/>
        <v>436.58943033148535</v>
      </c>
      <c r="CX126" s="5">
        <f t="shared" si="456"/>
        <v>88051.620342938229</v>
      </c>
      <c r="CY126" s="5">
        <f t="shared" si="455"/>
        <v>88051.620342939161</v>
      </c>
      <c r="CZ126" s="5">
        <f t="shared" si="455"/>
        <v>88051.620342939161</v>
      </c>
      <c r="DA126" s="5">
        <f t="shared" si="455"/>
        <v>88051.620342939161</v>
      </c>
      <c r="DB126" s="5">
        <f t="shared" si="455"/>
        <v>88051.620342939161</v>
      </c>
      <c r="DC126" s="5">
        <f t="shared" si="455"/>
        <v>88051.620342939161</v>
      </c>
      <c r="DD126" s="5">
        <f t="shared" si="455"/>
        <v>88051.620342939161</v>
      </c>
      <c r="DE126" s="5">
        <f t="shared" si="455"/>
        <v>88051.620342939161</v>
      </c>
      <c r="DF126" s="5">
        <f t="shared" si="455"/>
        <v>88051.620342939161</v>
      </c>
      <c r="DG126" s="5">
        <f t="shared" si="455"/>
        <v>88051.620342939161</v>
      </c>
    </row>
    <row r="127" spans="1:111" x14ac:dyDescent="0.25">
      <c r="A127" s="114"/>
      <c r="O127" s="146"/>
      <c r="AB127" s="146"/>
      <c r="AZ127" s="143"/>
      <c r="BM127" s="143"/>
      <c r="BX127" s="4"/>
      <c r="CA127"/>
    </row>
    <row r="128" spans="1:111" x14ac:dyDescent="0.25">
      <c r="A128" s="114" t="s">
        <v>428</v>
      </c>
      <c r="B128" t="s">
        <v>414</v>
      </c>
      <c r="C128" s="4">
        <v>0</v>
      </c>
      <c r="D128" s="4">
        <v>0</v>
      </c>
      <c r="E128" s="4">
        <v>0</v>
      </c>
      <c r="F128" s="4">
        <v>0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143">
        <v>0</v>
      </c>
      <c r="P128" s="4">
        <v>0</v>
      </c>
      <c r="Q128" s="4">
        <v>0</v>
      </c>
      <c r="R128" s="4">
        <v>0</v>
      </c>
      <c r="S128" s="4">
        <v>0</v>
      </c>
      <c r="T128" s="4">
        <v>0</v>
      </c>
      <c r="U128" s="4">
        <v>0</v>
      </c>
      <c r="V128" s="4">
        <v>0</v>
      </c>
      <c r="W128" s="4">
        <v>0</v>
      </c>
      <c r="X128" s="4">
        <v>0</v>
      </c>
      <c r="Y128" s="4">
        <v>0</v>
      </c>
      <c r="Z128" s="4">
        <v>0</v>
      </c>
      <c r="AA128" s="4">
        <v>0</v>
      </c>
      <c r="AB128" s="143">
        <v>0</v>
      </c>
      <c r="AC128" s="4">
        <v>0</v>
      </c>
      <c r="AD128" s="4">
        <v>0</v>
      </c>
      <c r="AE128" s="4">
        <v>0</v>
      </c>
      <c r="AF128" s="4">
        <v>0</v>
      </c>
      <c r="AG128" s="4">
        <v>0</v>
      </c>
      <c r="AH128" s="4">
        <v>0</v>
      </c>
      <c r="AI128" s="4">
        <v>0</v>
      </c>
      <c r="AJ128" s="4">
        <v>0</v>
      </c>
      <c r="AK128" s="4">
        <v>0</v>
      </c>
      <c r="AM128" t="s">
        <v>414</v>
      </c>
      <c r="AN128" s="4">
        <v>0</v>
      </c>
      <c r="AO128" s="4">
        <v>0</v>
      </c>
      <c r="AP128" s="4">
        <v>0</v>
      </c>
      <c r="AQ128" s="4">
        <v>0</v>
      </c>
      <c r="AR128" s="4">
        <v>0</v>
      </c>
      <c r="AS128" s="4">
        <v>0</v>
      </c>
      <c r="AT128" s="4">
        <v>0</v>
      </c>
      <c r="AU128" s="4">
        <v>0</v>
      </c>
      <c r="AV128" s="4">
        <v>0</v>
      </c>
      <c r="AW128" s="4">
        <v>0</v>
      </c>
      <c r="AX128" s="4">
        <v>0</v>
      </c>
      <c r="AY128" s="4">
        <v>0</v>
      </c>
      <c r="AZ128" s="143">
        <v>0</v>
      </c>
      <c r="BA128" s="4">
        <v>0</v>
      </c>
      <c r="BB128" s="4">
        <v>0</v>
      </c>
      <c r="BC128" s="4">
        <v>0</v>
      </c>
      <c r="BD128" s="4">
        <v>0</v>
      </c>
      <c r="BE128" s="4">
        <v>0</v>
      </c>
      <c r="BF128" s="4">
        <v>0</v>
      </c>
      <c r="BG128" s="4">
        <v>0</v>
      </c>
      <c r="BH128" s="4">
        <v>0</v>
      </c>
      <c r="BI128" s="4">
        <v>0</v>
      </c>
      <c r="BJ128" s="4">
        <v>0</v>
      </c>
      <c r="BK128" s="4">
        <v>0</v>
      </c>
      <c r="BL128" s="4">
        <v>0</v>
      </c>
      <c r="BM128" s="305">
        <v>0</v>
      </c>
      <c r="BN128" s="4">
        <v>0</v>
      </c>
      <c r="BO128" s="4">
        <v>0</v>
      </c>
      <c r="BP128" s="4">
        <v>0</v>
      </c>
      <c r="BQ128" s="4">
        <v>0</v>
      </c>
      <c r="BR128" s="4">
        <v>0</v>
      </c>
      <c r="BS128" s="4">
        <v>0</v>
      </c>
      <c r="BT128" s="4">
        <v>0</v>
      </c>
      <c r="BU128" s="4">
        <v>0</v>
      </c>
      <c r="BV128" s="4">
        <v>0</v>
      </c>
      <c r="BX128" s="4"/>
      <c r="CA128"/>
    </row>
    <row r="129" spans="1:79" x14ac:dyDescent="0.25">
      <c r="A129" s="114"/>
      <c r="B129" t="s">
        <v>415</v>
      </c>
      <c r="C129" s="4">
        <v>4</v>
      </c>
      <c r="D129" s="4">
        <v>4</v>
      </c>
      <c r="E129" s="4">
        <v>4</v>
      </c>
      <c r="F129" s="4">
        <v>4</v>
      </c>
      <c r="G129" s="4">
        <v>4</v>
      </c>
      <c r="H129" s="4">
        <v>4</v>
      </c>
      <c r="I129" s="4">
        <v>4</v>
      </c>
      <c r="J129" s="4">
        <v>4</v>
      </c>
      <c r="K129" s="4">
        <v>4</v>
      </c>
      <c r="L129" s="4">
        <v>5</v>
      </c>
      <c r="M129" s="4">
        <v>5</v>
      </c>
      <c r="N129" s="4">
        <v>5</v>
      </c>
      <c r="O129" s="143">
        <v>4.25</v>
      </c>
      <c r="P129" s="4">
        <v>5</v>
      </c>
      <c r="Q129" s="4">
        <v>5</v>
      </c>
      <c r="R129" s="4">
        <v>5</v>
      </c>
      <c r="S129" s="4">
        <v>5</v>
      </c>
      <c r="T129" s="4">
        <v>5</v>
      </c>
      <c r="U129" s="4">
        <v>5</v>
      </c>
      <c r="V129" s="4">
        <v>5</v>
      </c>
      <c r="W129" s="4">
        <v>5</v>
      </c>
      <c r="X129" s="4">
        <v>5</v>
      </c>
      <c r="Y129" s="4">
        <v>5</v>
      </c>
      <c r="Z129" s="4">
        <v>5</v>
      </c>
      <c r="AA129" s="4">
        <v>5</v>
      </c>
      <c r="AB129" s="143">
        <v>5</v>
      </c>
      <c r="AC129" s="4">
        <v>5</v>
      </c>
      <c r="AD129" s="4">
        <v>5</v>
      </c>
      <c r="AE129" s="4">
        <v>5</v>
      </c>
      <c r="AF129" s="4">
        <v>5</v>
      </c>
      <c r="AG129" s="4">
        <v>5</v>
      </c>
      <c r="AH129" s="4">
        <v>5</v>
      </c>
      <c r="AI129" s="4">
        <v>5</v>
      </c>
      <c r="AJ129" s="4">
        <v>5</v>
      </c>
      <c r="AK129" s="4">
        <v>5</v>
      </c>
      <c r="AM129" t="s">
        <v>415</v>
      </c>
      <c r="AN129" s="4">
        <v>26209.434841000002</v>
      </c>
      <c r="AO129" s="4">
        <v>21070.955430499995</v>
      </c>
      <c r="AP129" s="4">
        <v>23210.514700000011</v>
      </c>
      <c r="AQ129" s="4">
        <v>22656.671449999998</v>
      </c>
      <c r="AR129" s="4">
        <v>23239.993600000005</v>
      </c>
      <c r="AS129" s="4">
        <v>37231.097249999999</v>
      </c>
      <c r="AT129" s="4">
        <v>41060.924200000001</v>
      </c>
      <c r="AU129" s="4">
        <v>42166.69164270442</v>
      </c>
      <c r="AV129" s="4">
        <v>39783.036959243233</v>
      </c>
      <c r="AW129" s="4">
        <v>42638.402364394977</v>
      </c>
      <c r="AX129" s="4">
        <v>43066.640466105782</v>
      </c>
      <c r="AY129" s="4">
        <v>39361.320183925614</v>
      </c>
      <c r="AZ129" s="143">
        <v>401695.68308787403</v>
      </c>
      <c r="BA129" s="4">
        <v>371.70496656666666</v>
      </c>
      <c r="BB129" s="4">
        <v>335.67598228333333</v>
      </c>
      <c r="BC129" s="4">
        <v>361.86006666666663</v>
      </c>
      <c r="BD129" s="4">
        <v>334.45549999999997</v>
      </c>
      <c r="BE129" s="4">
        <v>335.91640000000001</v>
      </c>
      <c r="BF129" s="4">
        <v>311.33974999999998</v>
      </c>
      <c r="BG129" s="4">
        <v>357.91795000000002</v>
      </c>
      <c r="BH129" s="4">
        <v>1181.0401999999999</v>
      </c>
      <c r="BI129" s="4">
        <v>1876.2372499999999</v>
      </c>
      <c r="BJ129" s="4">
        <v>2341.7816000000003</v>
      </c>
      <c r="BK129" s="4">
        <v>2012.3116</v>
      </c>
      <c r="BL129" s="4">
        <v>650.29615000000001</v>
      </c>
      <c r="BM129" s="305">
        <v>10470.537415516666</v>
      </c>
      <c r="BN129" s="4">
        <v>10470.537415516666</v>
      </c>
      <c r="BO129" s="4">
        <v>10470.537415516666</v>
      </c>
      <c r="BP129" s="4">
        <v>10470.537415516666</v>
      </c>
      <c r="BQ129" s="4">
        <v>10470.537415516666</v>
      </c>
      <c r="BR129" s="4">
        <v>10470.537415516666</v>
      </c>
      <c r="BS129" s="4">
        <v>10470.537415516666</v>
      </c>
      <c r="BT129" s="4">
        <v>10470.537415516666</v>
      </c>
      <c r="BU129" s="4">
        <v>10470.537415516666</v>
      </c>
      <c r="BV129" s="4">
        <v>10470.537415516666</v>
      </c>
      <c r="BX129" s="4"/>
      <c r="CA129"/>
    </row>
    <row r="130" spans="1:79" x14ac:dyDescent="0.25">
      <c r="A130" s="114"/>
      <c r="B130" t="s">
        <v>416</v>
      </c>
      <c r="C130" s="4">
        <v>0</v>
      </c>
      <c r="D130" s="4">
        <v>0</v>
      </c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143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  <c r="Z130" s="4">
        <v>0</v>
      </c>
      <c r="AA130" s="4">
        <v>0</v>
      </c>
      <c r="AB130" s="143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v>0</v>
      </c>
      <c r="AK130" s="4">
        <v>0</v>
      </c>
      <c r="AM130" t="s">
        <v>416</v>
      </c>
      <c r="AN130" s="4">
        <v>0</v>
      </c>
      <c r="AO130" s="4">
        <v>0</v>
      </c>
      <c r="AP130" s="4">
        <v>0</v>
      </c>
      <c r="AQ130" s="4">
        <v>0</v>
      </c>
      <c r="AR130" s="4">
        <v>0</v>
      </c>
      <c r="AS130" s="4">
        <v>0</v>
      </c>
      <c r="AT130" s="4">
        <v>0</v>
      </c>
      <c r="AU130" s="4">
        <v>0</v>
      </c>
      <c r="AV130" s="4">
        <v>0</v>
      </c>
      <c r="AW130" s="4">
        <v>0</v>
      </c>
      <c r="AX130" s="4">
        <v>0</v>
      </c>
      <c r="AY130" s="4">
        <v>0</v>
      </c>
      <c r="AZ130" s="143">
        <v>0</v>
      </c>
      <c r="BA130" s="4">
        <v>0</v>
      </c>
      <c r="BB130" s="4">
        <v>0</v>
      </c>
      <c r="BC130" s="4">
        <v>0</v>
      </c>
      <c r="BD130" s="4">
        <v>0</v>
      </c>
      <c r="BE130" s="4">
        <v>0</v>
      </c>
      <c r="BF130" s="4">
        <v>0</v>
      </c>
      <c r="BG130" s="4">
        <v>0</v>
      </c>
      <c r="BH130" s="4">
        <v>0</v>
      </c>
      <c r="BI130" s="4">
        <v>0</v>
      </c>
      <c r="BJ130" s="4">
        <v>0</v>
      </c>
      <c r="BK130" s="4">
        <v>0</v>
      </c>
      <c r="BL130" s="4">
        <v>0</v>
      </c>
      <c r="BM130" s="305">
        <v>0</v>
      </c>
      <c r="BN130" s="4">
        <v>0</v>
      </c>
      <c r="BO130" s="4">
        <v>0</v>
      </c>
      <c r="BP130" s="4">
        <v>0</v>
      </c>
      <c r="BQ130" s="4">
        <v>0</v>
      </c>
      <c r="BR130" s="4">
        <v>0</v>
      </c>
      <c r="BS130" s="4">
        <v>0</v>
      </c>
      <c r="BT130" s="4">
        <v>0</v>
      </c>
      <c r="BU130" s="4">
        <v>0</v>
      </c>
      <c r="BV130" s="4">
        <v>0</v>
      </c>
      <c r="BX130" s="4"/>
      <c r="CA130"/>
    </row>
    <row r="131" spans="1:79" x14ac:dyDescent="0.25">
      <c r="A131" s="114"/>
      <c r="B131" t="s">
        <v>417</v>
      </c>
      <c r="C131" s="4">
        <v>4</v>
      </c>
      <c r="D131" s="4">
        <v>4</v>
      </c>
      <c r="E131" s="4">
        <v>4</v>
      </c>
      <c r="F131" s="4">
        <v>4</v>
      </c>
      <c r="G131" s="4">
        <v>4</v>
      </c>
      <c r="H131" s="4">
        <v>4</v>
      </c>
      <c r="I131" s="4">
        <v>4</v>
      </c>
      <c r="J131" s="4">
        <v>4</v>
      </c>
      <c r="K131" s="4">
        <v>4</v>
      </c>
      <c r="L131" s="4">
        <v>4</v>
      </c>
      <c r="M131" s="4">
        <v>4</v>
      </c>
      <c r="N131" s="4">
        <v>4</v>
      </c>
      <c r="O131" s="143">
        <v>4</v>
      </c>
      <c r="P131" s="4">
        <v>4</v>
      </c>
      <c r="Q131" s="4">
        <v>4</v>
      </c>
      <c r="R131" s="4">
        <v>4</v>
      </c>
      <c r="S131" s="4">
        <v>4</v>
      </c>
      <c r="T131" s="4">
        <v>4</v>
      </c>
      <c r="U131" s="4">
        <v>4</v>
      </c>
      <c r="V131" s="4">
        <v>4</v>
      </c>
      <c r="W131" s="4">
        <v>4</v>
      </c>
      <c r="X131" s="4">
        <v>4</v>
      </c>
      <c r="Y131" s="4">
        <v>4</v>
      </c>
      <c r="Z131" s="4">
        <v>4</v>
      </c>
      <c r="AA131" s="4">
        <v>4</v>
      </c>
      <c r="AB131" s="143">
        <v>4</v>
      </c>
      <c r="AC131" s="4">
        <v>4</v>
      </c>
      <c r="AD131" s="4">
        <v>4</v>
      </c>
      <c r="AE131" s="4">
        <v>4</v>
      </c>
      <c r="AF131" s="4">
        <v>4</v>
      </c>
      <c r="AG131" s="4">
        <v>4</v>
      </c>
      <c r="AH131" s="4">
        <v>4</v>
      </c>
      <c r="AI131" s="4">
        <v>4</v>
      </c>
      <c r="AJ131" s="4">
        <v>4</v>
      </c>
      <c r="AK131" s="4">
        <v>4</v>
      </c>
      <c r="AM131" t="s">
        <v>417</v>
      </c>
      <c r="AN131" s="4">
        <v>25490.085253649999</v>
      </c>
      <c r="AO131" s="4">
        <v>20230.936913325</v>
      </c>
      <c r="AP131" s="4">
        <v>15658.327749999999</v>
      </c>
      <c r="AQ131" s="4">
        <v>26270.644799999998</v>
      </c>
      <c r="AR131" s="4">
        <v>20459.309699999998</v>
      </c>
      <c r="AS131" s="4">
        <v>25346.018500000002</v>
      </c>
      <c r="AT131" s="4">
        <v>31475.785050000002</v>
      </c>
      <c r="AU131" s="4">
        <v>26016.621840931246</v>
      </c>
      <c r="AV131" s="4">
        <v>24521.037062105443</v>
      </c>
      <c r="AW131" s="4">
        <v>26537.899954768389</v>
      </c>
      <c r="AX131" s="4">
        <v>14077.052544470695</v>
      </c>
      <c r="AY131" s="4">
        <v>24793.964997572824</v>
      </c>
      <c r="AZ131" s="143">
        <v>280877.68436682358</v>
      </c>
      <c r="BA131" s="4">
        <v>19030.573512499999</v>
      </c>
      <c r="BB131" s="4">
        <v>17185.959381249995</v>
      </c>
      <c r="BC131" s="4">
        <v>20669.318933333336</v>
      </c>
      <c r="BD131" s="4">
        <v>25835.711299999999</v>
      </c>
      <c r="BE131" s="4">
        <v>27774.91215</v>
      </c>
      <c r="BF131" s="4">
        <v>25437.774749999997</v>
      </c>
      <c r="BG131" s="4">
        <v>28125.922849999999</v>
      </c>
      <c r="BH131" s="4">
        <v>26623.597849999998</v>
      </c>
      <c r="BI131" s="4">
        <v>28483.3927</v>
      </c>
      <c r="BJ131" s="4">
        <v>26262.487649999999</v>
      </c>
      <c r="BK131" s="4">
        <v>14159.350400000001</v>
      </c>
      <c r="BL131" s="4">
        <v>12039.314050000001</v>
      </c>
      <c r="BM131" s="305">
        <v>271628.31552708329</v>
      </c>
      <c r="BN131" s="4">
        <v>271628.31552708329</v>
      </c>
      <c r="BO131" s="4">
        <v>271628.31552708329</v>
      </c>
      <c r="BP131" s="4">
        <v>271628.31552708329</v>
      </c>
      <c r="BQ131" s="4">
        <v>271628.31552708329</v>
      </c>
      <c r="BR131" s="4">
        <v>271628.31552708329</v>
      </c>
      <c r="BS131" s="4">
        <v>271628.31552708329</v>
      </c>
      <c r="BT131" s="4">
        <v>271628.31552708329</v>
      </c>
      <c r="BU131" s="4">
        <v>271628.31552708329</v>
      </c>
      <c r="BV131" s="4">
        <v>271628.31552708329</v>
      </c>
      <c r="BX131" s="4"/>
      <c r="CA131"/>
    </row>
    <row r="132" spans="1:79" x14ac:dyDescent="0.25">
      <c r="A132" s="114"/>
      <c r="B132" t="s">
        <v>418</v>
      </c>
      <c r="C132" s="4">
        <v>0</v>
      </c>
      <c r="D132" s="4">
        <v>0</v>
      </c>
      <c r="E132" s="4">
        <v>0</v>
      </c>
      <c r="F132" s="4">
        <v>0</v>
      </c>
      <c r="G132" s="4">
        <v>0</v>
      </c>
      <c r="H132" s="4">
        <v>0</v>
      </c>
      <c r="I132" s="4">
        <v>0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143">
        <v>0</v>
      </c>
      <c r="P132" s="4">
        <v>0</v>
      </c>
      <c r="Q132" s="4">
        <v>0</v>
      </c>
      <c r="R132" s="4">
        <v>0</v>
      </c>
      <c r="S132" s="4">
        <v>0</v>
      </c>
      <c r="T132" s="4">
        <v>0</v>
      </c>
      <c r="U132" s="4">
        <v>0</v>
      </c>
      <c r="V132" s="4">
        <v>0</v>
      </c>
      <c r="W132" s="4">
        <v>0</v>
      </c>
      <c r="X132" s="4">
        <v>0</v>
      </c>
      <c r="Y132" s="4">
        <v>0</v>
      </c>
      <c r="Z132" s="4">
        <v>0</v>
      </c>
      <c r="AA132" s="4">
        <v>0</v>
      </c>
      <c r="AB132" s="143">
        <v>0</v>
      </c>
      <c r="AC132" s="4">
        <v>0</v>
      </c>
      <c r="AD132" s="4">
        <v>0</v>
      </c>
      <c r="AE132" s="4">
        <v>0</v>
      </c>
      <c r="AF132" s="4">
        <v>0</v>
      </c>
      <c r="AG132" s="4">
        <v>0</v>
      </c>
      <c r="AH132" s="4">
        <v>0</v>
      </c>
      <c r="AI132" s="4">
        <v>0</v>
      </c>
      <c r="AJ132" s="4">
        <v>0</v>
      </c>
      <c r="AK132" s="4">
        <v>0</v>
      </c>
      <c r="AM132" t="s">
        <v>418</v>
      </c>
      <c r="AN132" s="4">
        <v>0</v>
      </c>
      <c r="AO132" s="4">
        <v>0</v>
      </c>
      <c r="AP132" s="4">
        <v>0</v>
      </c>
      <c r="AQ132" s="4">
        <v>0</v>
      </c>
      <c r="AR132" s="4">
        <v>0</v>
      </c>
      <c r="AS132" s="4">
        <v>0</v>
      </c>
      <c r="AT132" s="4">
        <v>0</v>
      </c>
      <c r="AU132" s="4">
        <v>0</v>
      </c>
      <c r="AV132" s="4">
        <v>0</v>
      </c>
      <c r="AW132" s="4">
        <v>0</v>
      </c>
      <c r="AX132" s="4">
        <v>0</v>
      </c>
      <c r="AY132" s="4">
        <v>0</v>
      </c>
      <c r="AZ132" s="143">
        <v>0</v>
      </c>
      <c r="BA132" s="4">
        <v>0</v>
      </c>
      <c r="BB132" s="4">
        <v>0</v>
      </c>
      <c r="BC132" s="4">
        <v>0</v>
      </c>
      <c r="BD132" s="4">
        <v>0</v>
      </c>
      <c r="BE132" s="4">
        <v>0</v>
      </c>
      <c r="BF132" s="4">
        <v>0</v>
      </c>
      <c r="BG132" s="4">
        <v>0</v>
      </c>
      <c r="BH132" s="4">
        <v>0</v>
      </c>
      <c r="BI132" s="4">
        <v>0</v>
      </c>
      <c r="BJ132" s="4">
        <v>0</v>
      </c>
      <c r="BK132" s="4">
        <v>0</v>
      </c>
      <c r="BL132" s="4">
        <v>0</v>
      </c>
      <c r="BM132" s="305">
        <v>0</v>
      </c>
      <c r="BN132" s="4">
        <v>0</v>
      </c>
      <c r="BO132" s="4">
        <v>0</v>
      </c>
      <c r="BP132" s="4">
        <v>0</v>
      </c>
      <c r="BQ132" s="4">
        <v>0</v>
      </c>
      <c r="BR132" s="4">
        <v>0</v>
      </c>
      <c r="BS132" s="4">
        <v>0</v>
      </c>
      <c r="BT132" s="4">
        <v>0</v>
      </c>
      <c r="BU132" s="4">
        <v>0</v>
      </c>
      <c r="BV132" s="4">
        <v>0</v>
      </c>
      <c r="BX132" s="4"/>
      <c r="CA132"/>
    </row>
    <row r="133" spans="1:79" x14ac:dyDescent="0.25">
      <c r="A133" s="114"/>
      <c r="B133" t="s">
        <v>419</v>
      </c>
      <c r="C133" s="4">
        <v>8</v>
      </c>
      <c r="D133" s="4">
        <v>8</v>
      </c>
      <c r="E133" s="4">
        <v>8</v>
      </c>
      <c r="F133" s="4">
        <v>8</v>
      </c>
      <c r="G133" s="4">
        <v>8</v>
      </c>
      <c r="H133" s="4">
        <v>8</v>
      </c>
      <c r="I133" s="4">
        <v>8</v>
      </c>
      <c r="J133" s="4">
        <v>8</v>
      </c>
      <c r="K133" s="4">
        <v>8</v>
      </c>
      <c r="L133" s="4">
        <v>8</v>
      </c>
      <c r="M133" s="4">
        <v>8</v>
      </c>
      <c r="N133" s="4">
        <v>8</v>
      </c>
      <c r="O133" s="143">
        <v>8</v>
      </c>
      <c r="P133" s="4">
        <v>9</v>
      </c>
      <c r="Q133" s="4">
        <v>9</v>
      </c>
      <c r="R133" s="4">
        <v>9</v>
      </c>
      <c r="S133" s="4">
        <v>9</v>
      </c>
      <c r="T133" s="4">
        <v>9</v>
      </c>
      <c r="U133" s="4">
        <v>9</v>
      </c>
      <c r="V133" s="4">
        <v>9</v>
      </c>
      <c r="W133" s="4">
        <v>9</v>
      </c>
      <c r="X133" s="4">
        <v>9</v>
      </c>
      <c r="Y133" s="4">
        <v>9</v>
      </c>
      <c r="Z133" s="4">
        <v>9</v>
      </c>
      <c r="AA133" s="4">
        <v>9</v>
      </c>
      <c r="AB133" s="143">
        <v>9</v>
      </c>
      <c r="AC133" s="4">
        <v>9</v>
      </c>
      <c r="AD133" s="4">
        <v>9</v>
      </c>
      <c r="AE133" s="4">
        <v>9</v>
      </c>
      <c r="AF133" s="4">
        <v>9</v>
      </c>
      <c r="AG133" s="4">
        <v>9</v>
      </c>
      <c r="AH133" s="4">
        <v>9</v>
      </c>
      <c r="AI133" s="4">
        <v>9</v>
      </c>
      <c r="AJ133" s="4">
        <v>9</v>
      </c>
      <c r="AK133" s="4">
        <v>9</v>
      </c>
      <c r="AM133" t="s">
        <v>419</v>
      </c>
      <c r="AN133" s="4">
        <v>30274.133637283598</v>
      </c>
      <c r="AO133" s="4">
        <v>23131.098489245782</v>
      </c>
      <c r="AP133" s="4">
        <v>35763.203016072759</v>
      </c>
      <c r="AQ133" s="4">
        <v>32257.343028941192</v>
      </c>
      <c r="AR133" s="4">
        <v>38527.716892026394</v>
      </c>
      <c r="AS133" s="4">
        <v>37674.094269281683</v>
      </c>
      <c r="AT133" s="4">
        <v>40503.914198227234</v>
      </c>
      <c r="AU133" s="4">
        <v>40098.018828244487</v>
      </c>
      <c r="AV133" s="4">
        <v>32625.511201526198</v>
      </c>
      <c r="AW133" s="4">
        <v>29813.081816629245</v>
      </c>
      <c r="AX133" s="4">
        <v>23217.889764000054</v>
      </c>
      <c r="AY133" s="4">
        <v>26143.060978634421</v>
      </c>
      <c r="AZ133" s="143">
        <v>390029.06612011301</v>
      </c>
      <c r="BA133" s="4">
        <v>29627.255902942503</v>
      </c>
      <c r="BB133" s="4">
        <v>27316.012768396246</v>
      </c>
      <c r="BC133" s="4">
        <v>38191.822557500011</v>
      </c>
      <c r="BD133" s="4">
        <v>41676.03007275</v>
      </c>
      <c r="BE133" s="4">
        <v>39182.481913999996</v>
      </c>
      <c r="BF133" s="4">
        <v>37431.709077250001</v>
      </c>
      <c r="BG133" s="4">
        <v>39626.789610500004</v>
      </c>
      <c r="BH133" s="4">
        <v>38754.182793499989</v>
      </c>
      <c r="BI133" s="4">
        <v>35347.962111750006</v>
      </c>
      <c r="BJ133" s="4">
        <v>39720.37698375</v>
      </c>
      <c r="BK133" s="4">
        <v>31695.120611500006</v>
      </c>
      <c r="BL133" s="4">
        <v>24249.352592250001</v>
      </c>
      <c r="BM133" s="305">
        <v>422819.09699608886</v>
      </c>
      <c r="BN133" s="4">
        <v>422819.09699608886</v>
      </c>
      <c r="BO133" s="4">
        <v>422819.09699608886</v>
      </c>
      <c r="BP133" s="4">
        <v>422819.09699608886</v>
      </c>
      <c r="BQ133" s="4">
        <v>422819.09699608886</v>
      </c>
      <c r="BR133" s="4">
        <v>422819.09699608886</v>
      </c>
      <c r="BS133" s="4">
        <v>422819.09699608886</v>
      </c>
      <c r="BT133" s="4">
        <v>422819.09699608886</v>
      </c>
      <c r="BU133" s="4">
        <v>422819.09699608886</v>
      </c>
      <c r="BV133" s="4">
        <v>422819.09699608886</v>
      </c>
      <c r="BX133" s="4"/>
      <c r="CA133"/>
    </row>
    <row r="134" spans="1:79" x14ac:dyDescent="0.25">
      <c r="A134" s="114"/>
      <c r="B134" t="s">
        <v>420</v>
      </c>
      <c r="C134" s="226">
        <v>2</v>
      </c>
      <c r="D134" s="4">
        <v>2</v>
      </c>
      <c r="E134" s="4">
        <v>2</v>
      </c>
      <c r="F134" s="4">
        <v>1</v>
      </c>
      <c r="G134" s="4">
        <v>1</v>
      </c>
      <c r="H134" s="4">
        <v>1</v>
      </c>
      <c r="I134" s="4">
        <v>1</v>
      </c>
      <c r="J134" s="4">
        <v>1</v>
      </c>
      <c r="K134" s="4">
        <v>1</v>
      </c>
      <c r="L134" s="4">
        <v>1</v>
      </c>
      <c r="M134" s="4">
        <v>1</v>
      </c>
      <c r="N134" s="4">
        <v>1</v>
      </c>
      <c r="O134" s="143">
        <v>1.25</v>
      </c>
      <c r="P134" s="4">
        <v>1</v>
      </c>
      <c r="Q134" s="4">
        <v>1</v>
      </c>
      <c r="R134" s="4">
        <v>1</v>
      </c>
      <c r="S134" s="4">
        <v>1</v>
      </c>
      <c r="T134" s="4">
        <v>1</v>
      </c>
      <c r="U134" s="4">
        <v>1</v>
      </c>
      <c r="V134" s="4">
        <v>1</v>
      </c>
      <c r="W134" s="4">
        <v>1</v>
      </c>
      <c r="X134" s="4">
        <v>1</v>
      </c>
      <c r="Y134" s="4">
        <v>1</v>
      </c>
      <c r="Z134" s="4">
        <v>1</v>
      </c>
      <c r="AA134" s="4">
        <v>1</v>
      </c>
      <c r="AB134" s="143">
        <v>1</v>
      </c>
      <c r="AC134" s="4">
        <v>1</v>
      </c>
      <c r="AD134" s="4">
        <v>1</v>
      </c>
      <c r="AE134" s="4">
        <v>1</v>
      </c>
      <c r="AF134" s="4">
        <v>1</v>
      </c>
      <c r="AG134" s="4">
        <v>1</v>
      </c>
      <c r="AH134" s="4">
        <v>1</v>
      </c>
      <c r="AI134" s="4">
        <v>1</v>
      </c>
      <c r="AJ134" s="4">
        <v>1</v>
      </c>
      <c r="AK134" s="4">
        <v>1</v>
      </c>
      <c r="AM134" t="s">
        <v>420</v>
      </c>
      <c r="AN134" s="4">
        <v>5008.5434000000005</v>
      </c>
      <c r="AO134" s="4">
        <v>4041.3700999999996</v>
      </c>
      <c r="AP134" s="4">
        <v>1349.33708387097</v>
      </c>
      <c r="AQ134" s="4">
        <v>0</v>
      </c>
      <c r="AR134" s="4">
        <v>0</v>
      </c>
      <c r="AS134" s="4">
        <v>0</v>
      </c>
      <c r="AT134" s="4">
        <v>0</v>
      </c>
      <c r="AU134" s="4">
        <v>0</v>
      </c>
      <c r="AV134" s="4">
        <v>0</v>
      </c>
      <c r="AW134" s="4">
        <v>0</v>
      </c>
      <c r="AX134" s="4">
        <v>0</v>
      </c>
      <c r="AY134" s="4">
        <v>0</v>
      </c>
      <c r="AZ134" s="143">
        <v>10399.250583870971</v>
      </c>
      <c r="BA134" s="4">
        <v>1433.9539615333333</v>
      </c>
      <c r="BB134" s="4">
        <v>1294.9622627666668</v>
      </c>
      <c r="BC134" s="4">
        <v>1229.8238000000001</v>
      </c>
      <c r="BD134" s="4">
        <v>0</v>
      </c>
      <c r="BE134" s="4">
        <v>815.67499999999995</v>
      </c>
      <c r="BF134" s="4">
        <v>0</v>
      </c>
      <c r="BG134" s="4">
        <v>0</v>
      </c>
      <c r="BH134" s="4">
        <v>0</v>
      </c>
      <c r="BI134" s="4">
        <v>188.035</v>
      </c>
      <c r="BJ134" s="4">
        <v>1319.5800081</v>
      </c>
      <c r="BK134" s="4">
        <v>1319.5800081</v>
      </c>
      <c r="BL134" s="4">
        <v>805.15499999999997</v>
      </c>
      <c r="BM134" s="305">
        <v>8406.7650405000004</v>
      </c>
      <c r="BN134" s="4">
        <v>8406.7650405000004</v>
      </c>
      <c r="BO134" s="4">
        <v>8406.7650405000004</v>
      </c>
      <c r="BP134" s="4">
        <v>8406.7650405000004</v>
      </c>
      <c r="BQ134" s="4">
        <v>8406.7650405000004</v>
      </c>
      <c r="BR134" s="4">
        <v>8406.7650405000004</v>
      </c>
      <c r="BS134" s="4">
        <v>8406.7650405000004</v>
      </c>
      <c r="BT134" s="4">
        <v>8406.7650405000004</v>
      </c>
      <c r="BU134" s="4">
        <v>8406.7650405000004</v>
      </c>
      <c r="BV134" s="4">
        <v>8406.7650405000004</v>
      </c>
      <c r="BX134" s="4"/>
      <c r="CA134"/>
    </row>
    <row r="135" spans="1:79" x14ac:dyDescent="0.25">
      <c r="A135" s="114"/>
      <c r="B135" t="s">
        <v>421</v>
      </c>
      <c r="C135" s="4">
        <v>0</v>
      </c>
      <c r="D135" s="4">
        <v>0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143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0</v>
      </c>
      <c r="AB135" s="143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0</v>
      </c>
      <c r="AH135" s="4">
        <v>0</v>
      </c>
      <c r="AI135" s="4">
        <v>0</v>
      </c>
      <c r="AJ135" s="4">
        <v>0</v>
      </c>
      <c r="AK135" s="4">
        <v>0</v>
      </c>
      <c r="AM135" t="s">
        <v>421</v>
      </c>
      <c r="AN135" s="4">
        <v>0</v>
      </c>
      <c r="AO135" s="4">
        <v>0</v>
      </c>
      <c r="AP135" s="4">
        <v>0</v>
      </c>
      <c r="AQ135" s="4">
        <v>0</v>
      </c>
      <c r="AR135" s="4">
        <v>0</v>
      </c>
      <c r="AS135" s="4">
        <v>0</v>
      </c>
      <c r="AT135" s="4">
        <v>0</v>
      </c>
      <c r="AU135" s="4">
        <v>0</v>
      </c>
      <c r="AV135" s="4">
        <v>0</v>
      </c>
      <c r="AW135" s="4">
        <v>0</v>
      </c>
      <c r="AX135" s="4">
        <v>0</v>
      </c>
      <c r="AY135" s="4">
        <v>0</v>
      </c>
      <c r="AZ135" s="143">
        <v>0</v>
      </c>
      <c r="BA135" s="4">
        <v>0</v>
      </c>
      <c r="BB135" s="4">
        <v>0</v>
      </c>
      <c r="BC135" s="4">
        <v>0</v>
      </c>
      <c r="BD135" s="4">
        <v>0</v>
      </c>
      <c r="BE135" s="4">
        <v>0</v>
      </c>
      <c r="BF135" s="4">
        <v>0</v>
      </c>
      <c r="BG135" s="4">
        <v>0</v>
      </c>
      <c r="BH135" s="4">
        <v>0</v>
      </c>
      <c r="BI135" s="4">
        <v>0</v>
      </c>
      <c r="BJ135" s="4">
        <v>0</v>
      </c>
      <c r="BK135" s="4">
        <v>0</v>
      </c>
      <c r="BL135" s="4">
        <v>0</v>
      </c>
      <c r="BM135" s="305">
        <v>0</v>
      </c>
      <c r="BN135" s="4">
        <v>0</v>
      </c>
      <c r="BO135" s="4">
        <v>0</v>
      </c>
      <c r="BP135" s="4">
        <v>0</v>
      </c>
      <c r="BQ135" s="4">
        <v>0</v>
      </c>
      <c r="BR135" s="4">
        <v>0</v>
      </c>
      <c r="BS135" s="4">
        <v>0</v>
      </c>
      <c r="BT135" s="4">
        <v>0</v>
      </c>
      <c r="BU135" s="4">
        <v>0</v>
      </c>
      <c r="BV135" s="4">
        <v>0</v>
      </c>
      <c r="BX135" s="4"/>
      <c r="CA135"/>
    </row>
    <row r="136" spans="1:79" x14ac:dyDescent="0.25">
      <c r="A136" s="114"/>
      <c r="B136" t="s">
        <v>422</v>
      </c>
      <c r="C136" s="4">
        <v>0</v>
      </c>
      <c r="D136" s="4">
        <v>0</v>
      </c>
      <c r="E136" s="4">
        <v>0</v>
      </c>
      <c r="F136" s="4">
        <v>0</v>
      </c>
      <c r="G136" s="4">
        <v>0</v>
      </c>
      <c r="H136" s="4">
        <v>0</v>
      </c>
      <c r="I136" s="4">
        <v>0</v>
      </c>
      <c r="J136" s="4">
        <v>0</v>
      </c>
      <c r="K136" s="4">
        <v>0</v>
      </c>
      <c r="L136" s="4">
        <v>0</v>
      </c>
      <c r="M136" s="4">
        <v>0</v>
      </c>
      <c r="N136" s="4">
        <v>0</v>
      </c>
      <c r="O136" s="143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0</v>
      </c>
      <c r="V136" s="4">
        <v>0</v>
      </c>
      <c r="W136" s="4">
        <v>0</v>
      </c>
      <c r="X136" s="4">
        <v>0</v>
      </c>
      <c r="Y136" s="4">
        <v>0</v>
      </c>
      <c r="Z136" s="4">
        <v>0</v>
      </c>
      <c r="AA136" s="4">
        <v>0</v>
      </c>
      <c r="AB136" s="143">
        <v>0</v>
      </c>
      <c r="AC136" s="4">
        <v>0</v>
      </c>
      <c r="AD136" s="4">
        <v>0</v>
      </c>
      <c r="AE136" s="4">
        <v>0</v>
      </c>
      <c r="AF136" s="4">
        <v>0</v>
      </c>
      <c r="AG136" s="4">
        <v>0</v>
      </c>
      <c r="AH136" s="4">
        <v>0</v>
      </c>
      <c r="AI136" s="4">
        <v>0</v>
      </c>
      <c r="AJ136" s="4">
        <v>0</v>
      </c>
      <c r="AK136" s="4">
        <v>0</v>
      </c>
      <c r="AM136" t="s">
        <v>422</v>
      </c>
      <c r="AN136" s="4">
        <v>0</v>
      </c>
      <c r="AO136" s="4">
        <v>0</v>
      </c>
      <c r="AP136" s="4">
        <v>0</v>
      </c>
      <c r="AQ136" s="4">
        <v>0</v>
      </c>
      <c r="AR136" s="4">
        <v>0</v>
      </c>
      <c r="AS136" s="4">
        <v>0</v>
      </c>
      <c r="AT136" s="4">
        <v>0</v>
      </c>
      <c r="AU136" s="4">
        <v>0</v>
      </c>
      <c r="AV136" s="4">
        <v>0</v>
      </c>
      <c r="AW136" s="4">
        <v>0</v>
      </c>
      <c r="AX136" s="4">
        <v>0</v>
      </c>
      <c r="AY136" s="4">
        <v>0</v>
      </c>
      <c r="AZ136" s="143">
        <v>0</v>
      </c>
      <c r="BA136" s="4">
        <v>0</v>
      </c>
      <c r="BB136" s="4">
        <v>0</v>
      </c>
      <c r="BC136" s="4">
        <v>0</v>
      </c>
      <c r="BD136" s="4">
        <v>0</v>
      </c>
      <c r="BE136" s="4">
        <v>0</v>
      </c>
      <c r="BF136" s="4">
        <v>0</v>
      </c>
      <c r="BG136" s="4">
        <v>0</v>
      </c>
      <c r="BH136" s="4">
        <v>0</v>
      </c>
      <c r="BI136" s="4">
        <v>0</v>
      </c>
      <c r="BJ136" s="4">
        <v>0</v>
      </c>
      <c r="BK136" s="4">
        <v>0</v>
      </c>
      <c r="BL136" s="4">
        <v>0</v>
      </c>
      <c r="BM136" s="305">
        <v>0</v>
      </c>
      <c r="BN136" s="4">
        <v>0</v>
      </c>
      <c r="BO136" s="4">
        <v>0</v>
      </c>
      <c r="BP136" s="4">
        <v>0</v>
      </c>
      <c r="BQ136" s="4">
        <v>0</v>
      </c>
      <c r="BR136" s="4">
        <v>0</v>
      </c>
      <c r="BS136" s="4">
        <v>0</v>
      </c>
      <c r="BT136" s="4">
        <v>0</v>
      </c>
      <c r="BU136" s="4">
        <v>0</v>
      </c>
      <c r="BV136" s="4">
        <v>0</v>
      </c>
      <c r="BX136" s="4"/>
      <c r="CA136"/>
    </row>
    <row r="137" spans="1:79" x14ac:dyDescent="0.25">
      <c r="A137" s="114"/>
      <c r="B137" t="s">
        <v>423</v>
      </c>
      <c r="C137" s="4">
        <v>0</v>
      </c>
      <c r="D137" s="4">
        <v>0</v>
      </c>
      <c r="E137" s="4">
        <v>0</v>
      </c>
      <c r="F137" s="4">
        <v>0</v>
      </c>
      <c r="G137" s="4">
        <v>0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4">
        <v>0</v>
      </c>
      <c r="N137" s="4">
        <v>0</v>
      </c>
      <c r="O137" s="143">
        <v>0</v>
      </c>
      <c r="P137" s="4">
        <v>0</v>
      </c>
      <c r="Q137" s="4">
        <v>0</v>
      </c>
      <c r="R137" s="4">
        <v>0</v>
      </c>
      <c r="S137" s="4">
        <v>0</v>
      </c>
      <c r="T137" s="4">
        <v>0</v>
      </c>
      <c r="U137" s="4">
        <v>0</v>
      </c>
      <c r="V137" s="4">
        <v>0</v>
      </c>
      <c r="W137" s="4">
        <v>0</v>
      </c>
      <c r="X137" s="4">
        <v>0</v>
      </c>
      <c r="Y137" s="4">
        <v>0</v>
      </c>
      <c r="Z137" s="4">
        <v>0</v>
      </c>
      <c r="AA137" s="4">
        <v>0</v>
      </c>
      <c r="AB137" s="143">
        <v>0</v>
      </c>
      <c r="AC137" s="4">
        <v>0</v>
      </c>
      <c r="AD137" s="4">
        <v>0</v>
      </c>
      <c r="AE137" s="4">
        <v>0</v>
      </c>
      <c r="AF137" s="4">
        <v>0</v>
      </c>
      <c r="AG137" s="4">
        <v>0</v>
      </c>
      <c r="AH137" s="4">
        <v>0</v>
      </c>
      <c r="AI137" s="4">
        <v>0</v>
      </c>
      <c r="AJ137" s="4">
        <v>0</v>
      </c>
      <c r="AK137" s="4">
        <v>0</v>
      </c>
      <c r="AM137" t="s">
        <v>423</v>
      </c>
      <c r="AN137" s="4">
        <v>0</v>
      </c>
      <c r="AO137" s="4">
        <v>0</v>
      </c>
      <c r="AP137" s="4">
        <v>0</v>
      </c>
      <c r="AQ137" s="4">
        <v>0</v>
      </c>
      <c r="AR137" s="4">
        <v>0</v>
      </c>
      <c r="AS137" s="4">
        <v>0</v>
      </c>
      <c r="AT137" s="4">
        <v>0</v>
      </c>
      <c r="AU137" s="4">
        <v>0</v>
      </c>
      <c r="AV137" s="4">
        <v>0</v>
      </c>
      <c r="AW137" s="4">
        <v>0</v>
      </c>
      <c r="AX137" s="4">
        <v>0</v>
      </c>
      <c r="AY137" s="4">
        <v>0</v>
      </c>
      <c r="AZ137" s="143">
        <v>0</v>
      </c>
      <c r="BA137" s="4">
        <v>0</v>
      </c>
      <c r="BB137" s="4">
        <v>0</v>
      </c>
      <c r="BC137" s="4">
        <v>0</v>
      </c>
      <c r="BD137" s="4">
        <v>0</v>
      </c>
      <c r="BE137" s="4">
        <v>0</v>
      </c>
      <c r="BF137" s="4">
        <v>0</v>
      </c>
      <c r="BG137" s="4">
        <v>0</v>
      </c>
      <c r="BH137" s="4">
        <v>0</v>
      </c>
      <c r="BI137" s="4">
        <v>0</v>
      </c>
      <c r="BJ137" s="4">
        <v>0</v>
      </c>
      <c r="BK137" s="4">
        <v>0</v>
      </c>
      <c r="BL137" s="4">
        <v>0</v>
      </c>
      <c r="BM137" s="305">
        <v>0</v>
      </c>
      <c r="BN137" s="4">
        <v>0</v>
      </c>
      <c r="BO137" s="4">
        <v>0</v>
      </c>
      <c r="BP137" s="4">
        <v>0</v>
      </c>
      <c r="BQ137" s="4">
        <v>0</v>
      </c>
      <c r="BR137" s="4">
        <v>0</v>
      </c>
      <c r="BS137" s="4">
        <v>0</v>
      </c>
      <c r="BT137" s="4">
        <v>0</v>
      </c>
      <c r="BU137" s="4">
        <v>0</v>
      </c>
      <c r="BV137" s="4">
        <v>0</v>
      </c>
      <c r="BX137" s="4"/>
      <c r="CA137"/>
    </row>
    <row r="138" spans="1:79" x14ac:dyDescent="0.25">
      <c r="A138" s="114"/>
      <c r="B138" t="s">
        <v>424</v>
      </c>
      <c r="C138" s="4">
        <v>1</v>
      </c>
      <c r="D138" s="4">
        <v>1</v>
      </c>
      <c r="E138" s="4">
        <v>1</v>
      </c>
      <c r="F138" s="4">
        <v>1</v>
      </c>
      <c r="G138" s="4">
        <v>1</v>
      </c>
      <c r="H138" s="4">
        <v>1</v>
      </c>
      <c r="I138" s="4">
        <v>1</v>
      </c>
      <c r="J138" s="4">
        <v>1</v>
      </c>
      <c r="K138" s="4">
        <v>1</v>
      </c>
      <c r="L138" s="4">
        <v>1</v>
      </c>
      <c r="M138" s="4">
        <v>1</v>
      </c>
      <c r="N138" s="4">
        <v>1</v>
      </c>
      <c r="O138" s="143">
        <v>1</v>
      </c>
      <c r="P138" s="4">
        <v>1</v>
      </c>
      <c r="Q138" s="4">
        <v>1</v>
      </c>
      <c r="R138" s="4">
        <v>1</v>
      </c>
      <c r="S138" s="4">
        <v>1</v>
      </c>
      <c r="T138" s="4">
        <v>1</v>
      </c>
      <c r="U138" s="4">
        <v>1</v>
      </c>
      <c r="V138" s="4">
        <v>1</v>
      </c>
      <c r="W138" s="4">
        <v>1</v>
      </c>
      <c r="X138" s="4">
        <v>1</v>
      </c>
      <c r="Y138" s="4">
        <v>2</v>
      </c>
      <c r="Z138" s="4">
        <v>2</v>
      </c>
      <c r="AA138" s="4">
        <v>2</v>
      </c>
      <c r="AB138" s="143">
        <v>1.25</v>
      </c>
      <c r="AC138" s="4">
        <v>1.25</v>
      </c>
      <c r="AD138" s="4">
        <v>1.25</v>
      </c>
      <c r="AE138" s="4">
        <v>1.25</v>
      </c>
      <c r="AF138" s="4">
        <v>1.25</v>
      </c>
      <c r="AG138" s="4">
        <v>1.25</v>
      </c>
      <c r="AH138" s="4">
        <v>1.25</v>
      </c>
      <c r="AI138" s="4">
        <v>1.25</v>
      </c>
      <c r="AJ138" s="4">
        <v>1.25</v>
      </c>
      <c r="AK138" s="4">
        <v>1.25</v>
      </c>
      <c r="AM138" t="s">
        <v>424</v>
      </c>
      <c r="AN138" s="4">
        <v>12147.15</v>
      </c>
      <c r="AO138" s="4">
        <v>10902.93</v>
      </c>
      <c r="AP138" s="4">
        <v>11661.56</v>
      </c>
      <c r="AQ138" s="4">
        <v>5579.3</v>
      </c>
      <c r="AR138" s="4">
        <v>11965.66</v>
      </c>
      <c r="AS138" s="4">
        <v>12541.67</v>
      </c>
      <c r="AT138" s="4">
        <v>13253.81</v>
      </c>
      <c r="AU138" s="4">
        <v>13702.51</v>
      </c>
      <c r="AV138" s="4">
        <v>13090.48</v>
      </c>
      <c r="AW138" s="4">
        <v>12642.06</v>
      </c>
      <c r="AX138" s="4">
        <v>4841.24</v>
      </c>
      <c r="AY138" s="4">
        <v>11149.14</v>
      </c>
      <c r="AZ138" s="143">
        <v>133477.51</v>
      </c>
      <c r="BA138" s="4">
        <v>11134.001098233333</v>
      </c>
      <c r="BB138" s="4">
        <v>10054.793698116666</v>
      </c>
      <c r="BC138" s="4">
        <v>11279.453466666666</v>
      </c>
      <c r="BD138" s="4">
        <v>8446.5551500000001</v>
      </c>
      <c r="BE138" s="4">
        <v>11993.0551</v>
      </c>
      <c r="BF138" s="4">
        <v>12334.254999999999</v>
      </c>
      <c r="BG138" s="4">
        <v>12578.8801</v>
      </c>
      <c r="BH138" s="4">
        <v>12692.300150000001</v>
      </c>
      <c r="BI138" s="4">
        <v>11411.428300000001</v>
      </c>
      <c r="BJ138" s="4">
        <v>12944.330300000001</v>
      </c>
      <c r="BK138" s="4">
        <v>7946.0252</v>
      </c>
      <c r="BL138" s="4">
        <v>8714.92</v>
      </c>
      <c r="BM138" s="305">
        <v>131529.99756301666</v>
      </c>
      <c r="BN138" s="4">
        <v>131529.99756301666</v>
      </c>
      <c r="BO138" s="4">
        <v>131529.99756301666</v>
      </c>
      <c r="BP138" s="4">
        <v>131529.99756301666</v>
      </c>
      <c r="BQ138" s="4">
        <v>131529.99756301666</v>
      </c>
      <c r="BR138" s="4">
        <v>131529.99756301666</v>
      </c>
      <c r="BS138" s="4">
        <v>131529.99756301666</v>
      </c>
      <c r="BT138" s="4">
        <v>131529.99756301666</v>
      </c>
      <c r="BU138" s="4">
        <v>131529.99756301666</v>
      </c>
      <c r="BV138" s="4">
        <v>131529.99756301666</v>
      </c>
      <c r="BX138" s="4"/>
      <c r="CA138"/>
    </row>
    <row r="139" spans="1:79" x14ac:dyDescent="0.25">
      <c r="A139" s="114"/>
      <c r="B139" t="s">
        <v>425</v>
      </c>
      <c r="C139" s="4">
        <v>2</v>
      </c>
      <c r="D139" s="4">
        <v>2</v>
      </c>
      <c r="E139" s="4">
        <v>2</v>
      </c>
      <c r="F139" s="4">
        <v>2</v>
      </c>
      <c r="G139" s="4">
        <v>2</v>
      </c>
      <c r="H139" s="4">
        <v>2</v>
      </c>
      <c r="I139" s="4">
        <v>2</v>
      </c>
      <c r="J139" s="4">
        <v>2</v>
      </c>
      <c r="K139" s="4">
        <v>2</v>
      </c>
      <c r="L139" s="4">
        <v>2</v>
      </c>
      <c r="M139" s="4">
        <v>2</v>
      </c>
      <c r="N139" s="4">
        <v>2</v>
      </c>
      <c r="O139" s="143">
        <v>2</v>
      </c>
      <c r="P139" s="4">
        <v>2</v>
      </c>
      <c r="Q139" s="4">
        <v>2</v>
      </c>
      <c r="R139" s="4">
        <v>2</v>
      </c>
      <c r="S139" s="4">
        <v>2</v>
      </c>
      <c r="T139" s="4">
        <v>2</v>
      </c>
      <c r="U139" s="4">
        <v>2</v>
      </c>
      <c r="V139" s="4">
        <v>2</v>
      </c>
      <c r="W139" s="4">
        <v>2</v>
      </c>
      <c r="X139" s="4">
        <v>2</v>
      </c>
      <c r="Y139" s="4">
        <v>2</v>
      </c>
      <c r="Z139" s="4">
        <v>2</v>
      </c>
      <c r="AA139" s="4">
        <v>2</v>
      </c>
      <c r="AB139" s="143">
        <v>2</v>
      </c>
      <c r="AC139" s="4">
        <v>2</v>
      </c>
      <c r="AD139" s="4">
        <v>2</v>
      </c>
      <c r="AE139" s="4">
        <v>2</v>
      </c>
      <c r="AF139" s="4">
        <v>2</v>
      </c>
      <c r="AG139" s="4">
        <v>2</v>
      </c>
      <c r="AH139" s="4">
        <v>2</v>
      </c>
      <c r="AI139" s="4">
        <v>2</v>
      </c>
      <c r="AJ139" s="4">
        <v>2</v>
      </c>
      <c r="AK139" s="4">
        <v>2</v>
      </c>
      <c r="AM139" t="s">
        <v>425</v>
      </c>
      <c r="AN139" s="4">
        <v>4403.5026333333326</v>
      </c>
      <c r="AO139" s="4">
        <v>3969.022833333333</v>
      </c>
      <c r="AP139" s="4">
        <v>4399.4740999999995</v>
      </c>
      <c r="AQ139" s="4">
        <v>4211.5044000000007</v>
      </c>
      <c r="AR139" s="4">
        <v>4270.0951999999997</v>
      </c>
      <c r="AS139" s="4">
        <v>4014.4512999999997</v>
      </c>
      <c r="AT139" s="4">
        <v>4285.4085999999998</v>
      </c>
      <c r="AU139" s="4">
        <v>4284.4938000000002</v>
      </c>
      <c r="AV139" s="4">
        <v>4125.7251666666662</v>
      </c>
      <c r="AW139" s="4">
        <v>4257.5429999999997</v>
      </c>
      <c r="AX139" s="4">
        <v>2954.6223999999997</v>
      </c>
      <c r="AY139" s="4">
        <v>4345.7179999999998</v>
      </c>
      <c r="AZ139" s="143">
        <v>49521.561433333329</v>
      </c>
      <c r="BA139" s="4">
        <v>4260.6307955666671</v>
      </c>
      <c r="BB139" s="4">
        <v>3847.6521867833335</v>
      </c>
      <c r="BC139" s="4">
        <v>4189.6907666666666</v>
      </c>
      <c r="BD139" s="4">
        <v>3990.2090499999999</v>
      </c>
      <c r="BE139" s="4">
        <v>3631.1480000000001</v>
      </c>
      <c r="BF139" s="4">
        <v>3724.91275</v>
      </c>
      <c r="BG139" s="4">
        <v>3904.4795500000005</v>
      </c>
      <c r="BH139" s="4">
        <v>4029.7671500000006</v>
      </c>
      <c r="BI139" s="4">
        <v>3780.51955</v>
      </c>
      <c r="BJ139" s="4">
        <v>2264.7589500000004</v>
      </c>
      <c r="BK139" s="4">
        <v>3161.7601500000001</v>
      </c>
      <c r="BL139" s="4">
        <v>4562.6041499999992</v>
      </c>
      <c r="BM139" s="305">
        <v>45348.133049016666</v>
      </c>
      <c r="BN139" s="4">
        <v>45348.133049016666</v>
      </c>
      <c r="BO139" s="4">
        <v>45348.133049016666</v>
      </c>
      <c r="BP139" s="4">
        <v>45348.133049016666</v>
      </c>
      <c r="BQ139" s="4">
        <v>45348.133049016666</v>
      </c>
      <c r="BR139" s="4">
        <v>45348.133049016666</v>
      </c>
      <c r="BS139" s="4">
        <v>45348.133049016666</v>
      </c>
      <c r="BT139" s="4">
        <v>45348.133049016666</v>
      </c>
      <c r="BU139" s="4">
        <v>45348.133049016666</v>
      </c>
      <c r="BV139" s="4">
        <v>45348.133049016666</v>
      </c>
      <c r="BX139" s="4"/>
      <c r="CA139"/>
    </row>
    <row r="140" spans="1:79" x14ac:dyDescent="0.25">
      <c r="A140" s="114"/>
      <c r="B140" t="s">
        <v>426</v>
      </c>
      <c r="C140" s="4">
        <v>0</v>
      </c>
      <c r="D140" s="4">
        <v>0</v>
      </c>
      <c r="E140" s="4">
        <v>0</v>
      </c>
      <c r="F140" s="4">
        <v>0</v>
      </c>
      <c r="G140" s="4">
        <v>0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  <c r="M140" s="4">
        <v>0</v>
      </c>
      <c r="N140" s="4">
        <v>0</v>
      </c>
      <c r="O140" s="143">
        <v>0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0</v>
      </c>
      <c r="Y140" s="4">
        <v>0</v>
      </c>
      <c r="Z140" s="4">
        <v>0</v>
      </c>
      <c r="AA140" s="4">
        <v>0</v>
      </c>
      <c r="AB140" s="143">
        <v>0</v>
      </c>
      <c r="AC140" s="4">
        <v>0</v>
      </c>
      <c r="AD140" s="4">
        <v>0</v>
      </c>
      <c r="AE140" s="4">
        <v>0</v>
      </c>
      <c r="AF140" s="4">
        <v>0</v>
      </c>
      <c r="AG140" s="4">
        <v>0</v>
      </c>
      <c r="AH140" s="4">
        <v>0</v>
      </c>
      <c r="AI140" s="4">
        <v>0</v>
      </c>
      <c r="AJ140" s="4">
        <v>0</v>
      </c>
      <c r="AK140" s="4">
        <v>0</v>
      </c>
      <c r="AM140" t="s">
        <v>426</v>
      </c>
      <c r="AN140" s="4">
        <v>0</v>
      </c>
      <c r="AO140" s="4">
        <v>0</v>
      </c>
      <c r="AP140" s="4">
        <v>0</v>
      </c>
      <c r="AQ140" s="4">
        <v>0</v>
      </c>
      <c r="AR140" s="4">
        <v>0</v>
      </c>
      <c r="AS140" s="4">
        <v>0</v>
      </c>
      <c r="AT140" s="4">
        <v>0</v>
      </c>
      <c r="AU140" s="4">
        <v>0</v>
      </c>
      <c r="AV140" s="4">
        <v>0</v>
      </c>
      <c r="AW140" s="4">
        <v>0</v>
      </c>
      <c r="AX140" s="4">
        <v>0</v>
      </c>
      <c r="AY140" s="4">
        <v>0</v>
      </c>
      <c r="AZ140" s="143">
        <v>0</v>
      </c>
      <c r="BA140" s="4">
        <v>0</v>
      </c>
      <c r="BB140" s="4">
        <v>0</v>
      </c>
      <c r="BC140" s="4">
        <v>0</v>
      </c>
      <c r="BD140" s="4">
        <v>0</v>
      </c>
      <c r="BE140" s="4">
        <v>0</v>
      </c>
      <c r="BF140" s="4">
        <v>0</v>
      </c>
      <c r="BG140" s="4">
        <v>0</v>
      </c>
      <c r="BH140" s="4">
        <v>0</v>
      </c>
      <c r="BI140" s="4">
        <v>0</v>
      </c>
      <c r="BJ140" s="4">
        <v>0</v>
      </c>
      <c r="BK140" s="4">
        <v>0</v>
      </c>
      <c r="BL140" s="4">
        <v>0</v>
      </c>
      <c r="BM140" s="305">
        <v>0</v>
      </c>
      <c r="BN140" s="4">
        <v>0</v>
      </c>
      <c r="BO140" s="4">
        <v>0</v>
      </c>
      <c r="BP140" s="4">
        <v>0</v>
      </c>
      <c r="BQ140" s="4">
        <v>0</v>
      </c>
      <c r="BR140" s="4">
        <v>0</v>
      </c>
      <c r="BS140" s="4">
        <v>0</v>
      </c>
      <c r="BT140" s="4">
        <v>0</v>
      </c>
      <c r="BU140" s="4">
        <v>0</v>
      </c>
      <c r="BV140" s="4">
        <v>0</v>
      </c>
      <c r="BX140" s="4"/>
      <c r="CA140"/>
    </row>
    <row r="141" spans="1:79" x14ac:dyDescent="0.25">
      <c r="A141" s="114"/>
      <c r="B141" t="s">
        <v>427</v>
      </c>
      <c r="C141" s="115">
        <v>0</v>
      </c>
      <c r="D141" s="115">
        <v>0</v>
      </c>
      <c r="E141" s="115">
        <v>0</v>
      </c>
      <c r="F141" s="115">
        <v>0</v>
      </c>
      <c r="G141" s="115">
        <v>0</v>
      </c>
      <c r="H141" s="115">
        <v>0</v>
      </c>
      <c r="I141" s="115">
        <v>0</v>
      </c>
      <c r="J141" s="115">
        <v>0</v>
      </c>
      <c r="K141" s="115">
        <v>0</v>
      </c>
      <c r="L141" s="115">
        <v>0</v>
      </c>
      <c r="M141" s="115">
        <v>0</v>
      </c>
      <c r="N141" s="115">
        <v>0</v>
      </c>
      <c r="O141" s="144">
        <v>0</v>
      </c>
      <c r="P141" s="115">
        <v>0</v>
      </c>
      <c r="Q141" s="115">
        <v>0</v>
      </c>
      <c r="R141" s="115">
        <v>0</v>
      </c>
      <c r="S141" s="115">
        <v>0</v>
      </c>
      <c r="T141" s="115">
        <v>0</v>
      </c>
      <c r="U141" s="115">
        <v>0</v>
      </c>
      <c r="V141" s="115">
        <v>0</v>
      </c>
      <c r="W141" s="115">
        <v>0</v>
      </c>
      <c r="X141" s="115">
        <v>0</v>
      </c>
      <c r="Y141" s="115">
        <v>0</v>
      </c>
      <c r="Z141" s="115">
        <v>0</v>
      </c>
      <c r="AA141" s="115">
        <v>0</v>
      </c>
      <c r="AB141" s="144">
        <v>0</v>
      </c>
      <c r="AC141" s="115">
        <v>0</v>
      </c>
      <c r="AD141" s="115">
        <v>0</v>
      </c>
      <c r="AE141" s="115">
        <v>0</v>
      </c>
      <c r="AF141" s="115">
        <v>0</v>
      </c>
      <c r="AG141" s="115">
        <v>0</v>
      </c>
      <c r="AH141" s="115">
        <v>0</v>
      </c>
      <c r="AI141" s="115">
        <v>0</v>
      </c>
      <c r="AJ141" s="115">
        <v>0</v>
      </c>
      <c r="AK141" s="115">
        <v>0</v>
      </c>
      <c r="AM141" t="s">
        <v>427</v>
      </c>
      <c r="AN141" s="115">
        <v>0</v>
      </c>
      <c r="AO141" s="115">
        <v>0</v>
      </c>
      <c r="AP141" s="115">
        <v>0</v>
      </c>
      <c r="AQ141" s="115">
        <v>0</v>
      </c>
      <c r="AR141" s="115">
        <v>0</v>
      </c>
      <c r="AS141" s="115">
        <v>0</v>
      </c>
      <c r="AT141" s="115">
        <v>0</v>
      </c>
      <c r="AU141" s="115">
        <v>0</v>
      </c>
      <c r="AV141" s="115">
        <v>0</v>
      </c>
      <c r="AW141" s="115">
        <v>0</v>
      </c>
      <c r="AX141" s="115">
        <v>0</v>
      </c>
      <c r="AY141" s="115">
        <v>0</v>
      </c>
      <c r="AZ141" s="144">
        <v>0</v>
      </c>
      <c r="BA141" s="115">
        <v>0</v>
      </c>
      <c r="BB141" s="115">
        <v>0</v>
      </c>
      <c r="BC141" s="115">
        <v>0</v>
      </c>
      <c r="BD141" s="115">
        <v>0</v>
      </c>
      <c r="BE141" s="115">
        <v>0</v>
      </c>
      <c r="BF141" s="115">
        <v>0</v>
      </c>
      <c r="BG141" s="115">
        <v>0</v>
      </c>
      <c r="BH141" s="115">
        <v>0</v>
      </c>
      <c r="BI141" s="115">
        <v>0</v>
      </c>
      <c r="BJ141" s="115">
        <v>0</v>
      </c>
      <c r="BK141" s="115">
        <v>0</v>
      </c>
      <c r="BL141" s="115">
        <v>0</v>
      </c>
      <c r="BM141" s="306">
        <v>0</v>
      </c>
      <c r="BN141" s="115">
        <v>0</v>
      </c>
      <c r="BO141" s="115">
        <v>0</v>
      </c>
      <c r="BP141" s="115">
        <v>0</v>
      </c>
      <c r="BQ141" s="115">
        <v>0</v>
      </c>
      <c r="BR141" s="115">
        <v>0</v>
      </c>
      <c r="BS141" s="115">
        <v>0</v>
      </c>
      <c r="BT141" s="115">
        <v>0</v>
      </c>
      <c r="BU141" s="115">
        <v>0</v>
      </c>
      <c r="BV141" s="115">
        <v>0</v>
      </c>
      <c r="BX141" s="4"/>
      <c r="CA141"/>
    </row>
    <row r="142" spans="1:79" x14ac:dyDescent="0.25">
      <c r="A142" s="114"/>
      <c r="C142" s="5">
        <f>SUM(C128:C141)</f>
        <v>21</v>
      </c>
      <c r="D142" s="5">
        <f t="shared" ref="D142:AP142" si="457">SUM(D128:D141)</f>
        <v>21</v>
      </c>
      <c r="E142" s="5">
        <f t="shared" si="457"/>
        <v>21</v>
      </c>
      <c r="F142" s="5">
        <f t="shared" si="457"/>
        <v>20</v>
      </c>
      <c r="G142" s="5">
        <f t="shared" si="457"/>
        <v>20</v>
      </c>
      <c r="H142" s="5">
        <f t="shared" si="457"/>
        <v>20</v>
      </c>
      <c r="I142" s="5">
        <f t="shared" si="457"/>
        <v>20</v>
      </c>
      <c r="J142" s="5">
        <f t="shared" si="457"/>
        <v>20</v>
      </c>
      <c r="K142" s="5">
        <f t="shared" si="457"/>
        <v>20</v>
      </c>
      <c r="L142" s="5">
        <f t="shared" si="457"/>
        <v>21</v>
      </c>
      <c r="M142" s="5">
        <f t="shared" si="457"/>
        <v>21</v>
      </c>
      <c r="N142" s="5">
        <f t="shared" si="457"/>
        <v>21</v>
      </c>
      <c r="O142" s="145">
        <f t="shared" si="457"/>
        <v>20.5</v>
      </c>
      <c r="P142" s="5">
        <f>SUM(P128:P141)</f>
        <v>22</v>
      </c>
      <c r="Q142" s="5">
        <f t="shared" ref="Q142:AB142" si="458">SUM(Q128:Q141)</f>
        <v>22</v>
      </c>
      <c r="R142" s="5">
        <f t="shared" si="458"/>
        <v>22</v>
      </c>
      <c r="S142" s="5">
        <f t="shared" si="458"/>
        <v>22</v>
      </c>
      <c r="T142" s="5">
        <f t="shared" si="458"/>
        <v>22</v>
      </c>
      <c r="U142" s="5">
        <f t="shared" si="458"/>
        <v>22</v>
      </c>
      <c r="V142" s="5">
        <f t="shared" si="458"/>
        <v>22</v>
      </c>
      <c r="W142" s="5">
        <f t="shared" si="458"/>
        <v>22</v>
      </c>
      <c r="X142" s="5">
        <f t="shared" si="458"/>
        <v>22</v>
      </c>
      <c r="Y142" s="5">
        <f t="shared" si="458"/>
        <v>23</v>
      </c>
      <c r="Z142" s="5">
        <f t="shared" si="458"/>
        <v>23</v>
      </c>
      <c r="AA142" s="5">
        <f t="shared" si="458"/>
        <v>23</v>
      </c>
      <c r="AB142" s="145">
        <f t="shared" si="458"/>
        <v>22.25</v>
      </c>
      <c r="AC142" s="5">
        <f t="shared" si="457"/>
        <v>22.25</v>
      </c>
      <c r="AD142" s="5">
        <f t="shared" si="457"/>
        <v>22.25</v>
      </c>
      <c r="AE142" s="5">
        <f t="shared" si="457"/>
        <v>22.25</v>
      </c>
      <c r="AF142" s="5">
        <f t="shared" si="457"/>
        <v>22.25</v>
      </c>
      <c r="AG142" s="5">
        <f t="shared" si="457"/>
        <v>22.25</v>
      </c>
      <c r="AH142" s="5">
        <f t="shared" si="457"/>
        <v>22.25</v>
      </c>
      <c r="AI142" s="5">
        <f t="shared" ref="AI142:AK142" si="459">SUM(AI128:AI141)</f>
        <v>22.25</v>
      </c>
      <c r="AJ142" s="5">
        <f t="shared" si="459"/>
        <v>22.25</v>
      </c>
      <c r="AK142" s="5">
        <f t="shared" si="459"/>
        <v>22.25</v>
      </c>
      <c r="AN142" s="5">
        <f t="shared" si="457"/>
        <v>103532.84976526692</v>
      </c>
      <c r="AO142" s="5">
        <f t="shared" si="457"/>
        <v>83346.313766404099</v>
      </c>
      <c r="AP142" s="5">
        <f t="shared" si="457"/>
        <v>92042.416649943742</v>
      </c>
      <c r="AQ142" s="5">
        <f>SUM(AQ128:AQ141)</f>
        <v>90975.463678941203</v>
      </c>
      <c r="AR142" s="5">
        <f t="shared" ref="AR142:BQ142" si="460">SUM(AR128:AR141)</f>
        <v>98462.775392026393</v>
      </c>
      <c r="AS142" s="5">
        <f t="shared" si="460"/>
        <v>116807.33131928169</v>
      </c>
      <c r="AT142" s="5">
        <f t="shared" si="460"/>
        <v>130579.84204822723</v>
      </c>
      <c r="AU142" s="5">
        <f t="shared" si="460"/>
        <v>126268.33611188014</v>
      </c>
      <c r="AV142" s="5">
        <f t="shared" si="460"/>
        <v>114145.79038954154</v>
      </c>
      <c r="AW142" s="5">
        <f t="shared" si="460"/>
        <v>115888.98713579262</v>
      </c>
      <c r="AX142" s="5">
        <f t="shared" si="460"/>
        <v>88157.445174576525</v>
      </c>
      <c r="AY142" s="205">
        <f t="shared" si="460"/>
        <v>105793.20416013285</v>
      </c>
      <c r="AZ142" s="206">
        <f>SUM(AZ128:AZ141)</f>
        <v>1266000.7555920151</v>
      </c>
      <c r="BA142" s="5">
        <f t="shared" ref="BA142:BC142" si="461">SUM(BA128:BA141)</f>
        <v>65858.120237342504</v>
      </c>
      <c r="BB142" s="5">
        <f t="shared" si="461"/>
        <v>60035.05627959624</v>
      </c>
      <c r="BC142" s="5">
        <f t="shared" si="461"/>
        <v>75921.969590833352</v>
      </c>
      <c r="BD142" s="5">
        <f>SUM(BD128:BD141)</f>
        <v>80282.961072750011</v>
      </c>
      <c r="BE142" s="5">
        <f t="shared" ref="BE142:BL142" si="462">SUM(BE128:BE141)</f>
        <v>83733.188563999996</v>
      </c>
      <c r="BF142" s="5">
        <f t="shared" si="462"/>
        <v>79239.991327249998</v>
      </c>
      <c r="BG142" s="5">
        <f t="shared" si="462"/>
        <v>84593.9900605</v>
      </c>
      <c r="BH142" s="5">
        <f t="shared" si="462"/>
        <v>83280.888143499978</v>
      </c>
      <c r="BI142" s="5">
        <f t="shared" si="462"/>
        <v>81087.574911750009</v>
      </c>
      <c r="BJ142" s="5">
        <f t="shared" si="462"/>
        <v>84853.315491850008</v>
      </c>
      <c r="BK142" s="5">
        <f t="shared" si="462"/>
        <v>60294.147969600002</v>
      </c>
      <c r="BL142" s="205">
        <f t="shared" si="462"/>
        <v>51021.641942249997</v>
      </c>
      <c r="BM142" s="307">
        <f>SUM(BM128:BM141)</f>
        <v>890202.84559122229</v>
      </c>
      <c r="BN142" s="205">
        <f t="shared" si="460"/>
        <v>890202.84559122229</v>
      </c>
      <c r="BO142" s="205">
        <f t="shared" si="460"/>
        <v>890202.84559122229</v>
      </c>
      <c r="BP142" s="5">
        <f t="shared" si="460"/>
        <v>890202.84559122229</v>
      </c>
      <c r="BQ142" s="5">
        <f t="shared" si="460"/>
        <v>890202.84559122229</v>
      </c>
      <c r="BR142" s="5">
        <f>SUM(BR128:BR141)</f>
        <v>890202.84559122229</v>
      </c>
      <c r="BS142" s="5">
        <f>SUM(BS128:BS141)</f>
        <v>890202.84559122229</v>
      </c>
      <c r="BT142" s="5">
        <f t="shared" ref="BT142:BV142" si="463">SUM(BT128:BT141)</f>
        <v>890202.84559122229</v>
      </c>
      <c r="BU142" s="5">
        <f t="shared" si="463"/>
        <v>890202.84559122229</v>
      </c>
      <c r="BV142" s="5">
        <f t="shared" si="463"/>
        <v>890202.84559122229</v>
      </c>
      <c r="BX142" s="4"/>
      <c r="CA142"/>
    </row>
    <row r="143" spans="1:79" x14ac:dyDescent="0.25">
      <c r="A143" s="114"/>
      <c r="B143" s="125">
        <f>SUM(C143:AK143)</f>
        <v>28.249999999999989</v>
      </c>
      <c r="C143" s="5">
        <f>+C142-C6</f>
        <v>2</v>
      </c>
      <c r="D143" s="5">
        <f t="shared" ref="D143:AK143" si="464">+D142-D6</f>
        <v>2</v>
      </c>
      <c r="E143" s="5">
        <f t="shared" si="464"/>
        <v>1</v>
      </c>
      <c r="F143" s="5">
        <f t="shared" si="464"/>
        <v>-1</v>
      </c>
      <c r="G143" s="5">
        <f t="shared" si="464"/>
        <v>-1</v>
      </c>
      <c r="H143" s="5">
        <f t="shared" si="464"/>
        <v>-1</v>
      </c>
      <c r="I143" s="5">
        <f t="shared" si="464"/>
        <v>-1</v>
      </c>
      <c r="J143" s="5">
        <f t="shared" si="464"/>
        <v>-1</v>
      </c>
      <c r="K143" s="5">
        <f t="shared" si="464"/>
        <v>-1</v>
      </c>
      <c r="L143" s="5">
        <f t="shared" si="464"/>
        <v>0</v>
      </c>
      <c r="M143" s="5">
        <f t="shared" si="464"/>
        <v>0</v>
      </c>
      <c r="N143" s="5">
        <f t="shared" si="464"/>
        <v>0</v>
      </c>
      <c r="O143" s="145">
        <f t="shared" si="464"/>
        <v>-8.3333333333332149E-2</v>
      </c>
      <c r="P143" s="5">
        <f t="shared" ref="P143:AB143" si="465">+P142-P6</f>
        <v>1</v>
      </c>
      <c r="Q143" s="5">
        <f t="shared" si="465"/>
        <v>1</v>
      </c>
      <c r="R143" s="5">
        <f t="shared" si="465"/>
        <v>1</v>
      </c>
      <c r="S143" s="5">
        <f t="shared" si="465"/>
        <v>1</v>
      </c>
      <c r="T143" s="5">
        <f t="shared" si="465"/>
        <v>1</v>
      </c>
      <c r="U143" s="5">
        <f t="shared" si="465"/>
        <v>1</v>
      </c>
      <c r="V143" s="5">
        <f t="shared" si="465"/>
        <v>1</v>
      </c>
      <c r="W143" s="5">
        <f t="shared" si="465"/>
        <v>1</v>
      </c>
      <c r="X143" s="5">
        <f t="shared" si="465"/>
        <v>1</v>
      </c>
      <c r="Y143" s="5">
        <f t="shared" si="465"/>
        <v>2</v>
      </c>
      <c r="Z143" s="5">
        <f t="shared" si="465"/>
        <v>2</v>
      </c>
      <c r="AA143" s="5">
        <f t="shared" si="465"/>
        <v>3</v>
      </c>
      <c r="AB143" s="145">
        <f t="shared" si="465"/>
        <v>1.3333333333333321</v>
      </c>
      <c r="AC143" s="5">
        <f t="shared" si="464"/>
        <v>1.3333333333333321</v>
      </c>
      <c r="AD143" s="5">
        <f t="shared" si="464"/>
        <v>1.3333333333333321</v>
      </c>
      <c r="AE143" s="5">
        <f t="shared" si="464"/>
        <v>1.3333333333333321</v>
      </c>
      <c r="AF143" s="5">
        <f t="shared" si="464"/>
        <v>1.3333333333333321</v>
      </c>
      <c r="AG143" s="5">
        <f t="shared" si="464"/>
        <v>1.3333333333333321</v>
      </c>
      <c r="AH143" s="5">
        <f t="shared" si="464"/>
        <v>1.3333333333333321</v>
      </c>
      <c r="AI143" s="5">
        <f t="shared" si="464"/>
        <v>1.3333333333333321</v>
      </c>
      <c r="AJ143" s="5">
        <f t="shared" si="464"/>
        <v>1.3333333333333321</v>
      </c>
      <c r="AK143" s="5">
        <f t="shared" si="464"/>
        <v>1.3333333333333321</v>
      </c>
      <c r="AM143" s="125">
        <f>SUM(AN143:BV143)</f>
        <v>1201813.4001960349</v>
      </c>
      <c r="AN143" s="5">
        <f t="shared" ref="AN143:BV143" si="466">+AN142-AN6</f>
        <v>41908.901647530249</v>
      </c>
      <c r="AO143" s="5">
        <f t="shared" si="466"/>
        <v>27660.805213502441</v>
      </c>
      <c r="AP143" s="5">
        <f t="shared" si="466"/>
        <v>27145.175531610417</v>
      </c>
      <c r="AQ143" s="5">
        <f t="shared" si="466"/>
        <v>18632.931453107871</v>
      </c>
      <c r="AR143" s="5">
        <f t="shared" si="466"/>
        <v>18004.414926193058</v>
      </c>
      <c r="AS143" s="5">
        <f t="shared" si="466"/>
        <v>32510.586895948334</v>
      </c>
      <c r="AT143" s="5">
        <f t="shared" si="466"/>
        <v>40654.326902393892</v>
      </c>
      <c r="AU143" s="5">
        <f t="shared" si="466"/>
        <v>41731.006443546808</v>
      </c>
      <c r="AV143" s="5">
        <f t="shared" si="466"/>
        <v>39702.950664569711</v>
      </c>
      <c r="AW143" s="5">
        <f t="shared" si="466"/>
        <v>39525.817889005048</v>
      </c>
      <c r="AX143" s="5">
        <f t="shared" si="466"/>
        <v>34248.108840118191</v>
      </c>
      <c r="AY143" s="5">
        <f t="shared" si="466"/>
        <v>49537.056428737022</v>
      </c>
      <c r="AZ143" s="145">
        <f t="shared" si="466"/>
        <v>411262.08283626335</v>
      </c>
      <c r="BA143" s="5">
        <f t="shared" ref="BA143:BM143" si="467">+BA142-BA6</f>
        <v>3892.5054529391637</v>
      </c>
      <c r="BB143" s="5">
        <f t="shared" si="467"/>
        <v>4007.8810600279176</v>
      </c>
      <c r="BC143" s="5">
        <f t="shared" si="467"/>
        <v>10724.728472500028</v>
      </c>
      <c r="BD143" s="5">
        <f t="shared" si="467"/>
        <v>7940.4288469166786</v>
      </c>
      <c r="BE143" s="5">
        <f t="shared" si="467"/>
        <v>3274.8280981666758</v>
      </c>
      <c r="BF143" s="5">
        <f t="shared" si="467"/>
        <v>-5056.7530960833392</v>
      </c>
      <c r="BG143" s="5">
        <f t="shared" si="467"/>
        <v>-5331.5250853333273</v>
      </c>
      <c r="BH143" s="5">
        <f t="shared" si="467"/>
        <v>-1256.4415248333535</v>
      </c>
      <c r="BI143" s="5">
        <f t="shared" si="467"/>
        <v>6644.7351867781836</v>
      </c>
      <c r="BJ143" s="5">
        <f t="shared" si="467"/>
        <v>8490.1462450624385</v>
      </c>
      <c r="BK143" s="5">
        <f t="shared" si="467"/>
        <v>6384.8116351416757</v>
      </c>
      <c r="BL143" s="5">
        <f t="shared" si="467"/>
        <v>-5234.5057891458346</v>
      </c>
      <c r="BM143" s="145">
        <f t="shared" si="467"/>
        <v>34480.839502137271</v>
      </c>
      <c r="BN143" s="5">
        <f t="shared" si="466"/>
        <v>34480.839502137154</v>
      </c>
      <c r="BO143" s="5">
        <f t="shared" si="466"/>
        <v>34480.839502137154</v>
      </c>
      <c r="BP143" s="5">
        <f t="shared" si="466"/>
        <v>34480.839502137154</v>
      </c>
      <c r="BQ143" s="5">
        <f t="shared" si="466"/>
        <v>34480.839502137154</v>
      </c>
      <c r="BR143" s="5">
        <f t="shared" si="466"/>
        <v>34480.839502137154</v>
      </c>
      <c r="BS143" s="5">
        <f t="shared" si="466"/>
        <v>34480.839502137154</v>
      </c>
      <c r="BT143" s="5">
        <f t="shared" si="466"/>
        <v>34480.839502137154</v>
      </c>
      <c r="BU143" s="5">
        <f t="shared" si="466"/>
        <v>34480.839502137154</v>
      </c>
      <c r="BV143" s="5">
        <f t="shared" si="466"/>
        <v>34480.839502137154</v>
      </c>
      <c r="BX143" s="4"/>
      <c r="CA143"/>
    </row>
    <row r="144" spans="1:79" x14ac:dyDescent="0.25">
      <c r="A144" s="114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147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147"/>
      <c r="AC144" s="20"/>
      <c r="AD144" s="20"/>
      <c r="AE144" s="20"/>
      <c r="AF144" s="20"/>
      <c r="AG144" s="20"/>
      <c r="AH144" s="20"/>
      <c r="AI144" s="20"/>
      <c r="AJ144" s="20"/>
      <c r="AK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147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147"/>
      <c r="BN144" s="20"/>
      <c r="BO144" s="20"/>
      <c r="BP144" s="20"/>
      <c r="BQ144" s="20"/>
      <c r="BR144" s="20"/>
      <c r="BS144" s="20"/>
      <c r="BT144" s="20"/>
      <c r="BU144" s="20"/>
      <c r="BV144" s="20"/>
      <c r="BX144" s="4"/>
      <c r="CA144"/>
    </row>
    <row r="145" spans="1:79" x14ac:dyDescent="0.25">
      <c r="A145" s="114" t="s">
        <v>429</v>
      </c>
      <c r="B145" t="s">
        <v>414</v>
      </c>
      <c r="C145" s="4">
        <v>0</v>
      </c>
      <c r="D145" s="4">
        <v>0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143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  <c r="AA145" s="4">
        <v>0</v>
      </c>
      <c r="AB145" s="143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0</v>
      </c>
      <c r="AI145" s="4">
        <v>0</v>
      </c>
      <c r="AJ145" s="4">
        <v>0</v>
      </c>
      <c r="AK145" s="4">
        <v>0</v>
      </c>
      <c r="AM145" t="s">
        <v>414</v>
      </c>
      <c r="AN145" s="4">
        <v>0</v>
      </c>
      <c r="AO145" s="4">
        <v>0</v>
      </c>
      <c r="AP145" s="4">
        <v>0</v>
      </c>
      <c r="AQ145" s="4">
        <v>0</v>
      </c>
      <c r="AR145" s="4">
        <v>0</v>
      </c>
      <c r="AS145" s="4">
        <v>0</v>
      </c>
      <c r="AT145" s="4">
        <v>0</v>
      </c>
      <c r="AU145" s="4">
        <v>0</v>
      </c>
      <c r="AV145" s="4">
        <v>0</v>
      </c>
      <c r="AW145" s="4">
        <v>0</v>
      </c>
      <c r="AX145" s="4">
        <v>0</v>
      </c>
      <c r="AY145" s="4">
        <v>0</v>
      </c>
      <c r="AZ145" s="143">
        <v>0</v>
      </c>
      <c r="BA145" s="4">
        <v>0</v>
      </c>
      <c r="BB145" s="4">
        <v>0</v>
      </c>
      <c r="BC145" s="4">
        <v>0</v>
      </c>
      <c r="BD145" s="4">
        <v>0</v>
      </c>
      <c r="BE145" s="4">
        <v>0</v>
      </c>
      <c r="BF145" s="4">
        <v>0</v>
      </c>
      <c r="BG145" s="4">
        <v>0</v>
      </c>
      <c r="BH145" s="4">
        <v>0</v>
      </c>
      <c r="BI145" s="4">
        <v>0</v>
      </c>
      <c r="BJ145" s="4">
        <v>0</v>
      </c>
      <c r="BK145" s="4">
        <v>0</v>
      </c>
      <c r="BL145" s="4">
        <v>0</v>
      </c>
      <c r="BM145" s="143">
        <v>0</v>
      </c>
      <c r="BN145" s="4">
        <v>0</v>
      </c>
      <c r="BO145" s="4">
        <v>0</v>
      </c>
      <c r="BP145" s="4">
        <v>0</v>
      </c>
      <c r="BQ145" s="4">
        <v>0</v>
      </c>
      <c r="BR145" s="4">
        <v>0</v>
      </c>
      <c r="BS145" s="4">
        <v>0</v>
      </c>
      <c r="BT145" s="4">
        <v>0</v>
      </c>
      <c r="BU145" s="4">
        <v>0</v>
      </c>
      <c r="BV145" s="4">
        <v>0</v>
      </c>
      <c r="BX145" s="4"/>
      <c r="CA145"/>
    </row>
    <row r="146" spans="1:79" x14ac:dyDescent="0.25">
      <c r="A146" s="114"/>
      <c r="B146" t="s">
        <v>415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143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143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M146" t="s">
        <v>415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143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143">
        <v>0</v>
      </c>
      <c r="BN146" s="4">
        <v>0</v>
      </c>
      <c r="BO146" s="4">
        <v>0</v>
      </c>
      <c r="BP146" s="4">
        <v>0</v>
      </c>
      <c r="BQ146" s="4">
        <v>0</v>
      </c>
      <c r="BR146" s="4">
        <v>0</v>
      </c>
      <c r="BS146" s="4">
        <v>0</v>
      </c>
      <c r="BT146" s="4">
        <v>0</v>
      </c>
      <c r="BU146" s="4">
        <v>0</v>
      </c>
      <c r="BV146" s="4">
        <v>0</v>
      </c>
      <c r="BX146" s="4"/>
      <c r="CA146"/>
    </row>
    <row r="147" spans="1:79" x14ac:dyDescent="0.25">
      <c r="A147" s="114"/>
      <c r="B147" t="s">
        <v>416</v>
      </c>
      <c r="C147" s="4">
        <v>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143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Z147" s="4">
        <v>0</v>
      </c>
      <c r="AA147" s="4">
        <v>0</v>
      </c>
      <c r="AB147" s="143">
        <v>0</v>
      </c>
      <c r="AC147" s="4">
        <v>0</v>
      </c>
      <c r="AD147" s="4">
        <v>0</v>
      </c>
      <c r="AE147" s="4">
        <v>0</v>
      </c>
      <c r="AF147" s="4">
        <v>0</v>
      </c>
      <c r="AG147" s="4">
        <v>0</v>
      </c>
      <c r="AH147" s="4">
        <v>0</v>
      </c>
      <c r="AI147" s="4">
        <v>0</v>
      </c>
      <c r="AJ147" s="4">
        <v>0</v>
      </c>
      <c r="AK147" s="4">
        <v>0</v>
      </c>
      <c r="AM147" t="s">
        <v>416</v>
      </c>
      <c r="AN147" s="4">
        <v>0</v>
      </c>
      <c r="AO147" s="4">
        <v>0</v>
      </c>
      <c r="AP147" s="4">
        <v>0</v>
      </c>
      <c r="AQ147" s="4">
        <v>0</v>
      </c>
      <c r="AR147" s="4">
        <v>0</v>
      </c>
      <c r="AS147" s="4">
        <v>0</v>
      </c>
      <c r="AT147" s="4">
        <v>0</v>
      </c>
      <c r="AU147" s="4">
        <v>0</v>
      </c>
      <c r="AV147" s="4">
        <v>0</v>
      </c>
      <c r="AW147" s="4">
        <v>0</v>
      </c>
      <c r="AX147" s="4">
        <v>0</v>
      </c>
      <c r="AY147" s="4">
        <v>0</v>
      </c>
      <c r="AZ147" s="143">
        <v>0</v>
      </c>
      <c r="BA147" s="4">
        <v>0</v>
      </c>
      <c r="BB147" s="4">
        <v>0</v>
      </c>
      <c r="BC147" s="4">
        <v>0</v>
      </c>
      <c r="BD147" s="4">
        <v>0</v>
      </c>
      <c r="BE147" s="4">
        <v>0</v>
      </c>
      <c r="BF147" s="4">
        <v>0</v>
      </c>
      <c r="BG147" s="4">
        <v>0</v>
      </c>
      <c r="BH147" s="4">
        <v>0</v>
      </c>
      <c r="BI147" s="4">
        <v>0</v>
      </c>
      <c r="BJ147" s="4">
        <v>0</v>
      </c>
      <c r="BK147" s="4">
        <v>0</v>
      </c>
      <c r="BL147" s="4">
        <v>0</v>
      </c>
      <c r="BM147" s="143">
        <v>0</v>
      </c>
      <c r="BN147" s="4">
        <v>0</v>
      </c>
      <c r="BO147" s="4">
        <v>0</v>
      </c>
      <c r="BP147" s="4">
        <v>0</v>
      </c>
      <c r="BQ147" s="4">
        <v>0</v>
      </c>
      <c r="BR147" s="4">
        <v>0</v>
      </c>
      <c r="BS147" s="4">
        <v>0</v>
      </c>
      <c r="BT147" s="4">
        <v>0</v>
      </c>
      <c r="BU147" s="4">
        <v>0</v>
      </c>
      <c r="BV147" s="4">
        <v>0</v>
      </c>
      <c r="BX147" s="4"/>
      <c r="CA147"/>
    </row>
    <row r="148" spans="1:79" x14ac:dyDescent="0.25">
      <c r="A148" s="114"/>
      <c r="B148" t="s">
        <v>417</v>
      </c>
      <c r="C148" s="4">
        <v>0</v>
      </c>
      <c r="D148" s="4">
        <v>0</v>
      </c>
      <c r="E148" s="4">
        <v>0</v>
      </c>
      <c r="F148" s="4">
        <v>0</v>
      </c>
      <c r="G148" s="4">
        <v>0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143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0</v>
      </c>
      <c r="V148" s="4">
        <v>0</v>
      </c>
      <c r="W148" s="4">
        <v>0</v>
      </c>
      <c r="X148" s="4">
        <v>0</v>
      </c>
      <c r="Y148" s="4">
        <v>0</v>
      </c>
      <c r="Z148" s="4">
        <v>0</v>
      </c>
      <c r="AA148" s="4">
        <v>0</v>
      </c>
      <c r="AB148" s="143">
        <v>0</v>
      </c>
      <c r="AC148" s="4">
        <v>0</v>
      </c>
      <c r="AD148" s="4">
        <v>0</v>
      </c>
      <c r="AE148" s="4">
        <v>0</v>
      </c>
      <c r="AF148" s="4">
        <v>0</v>
      </c>
      <c r="AG148" s="4">
        <v>0</v>
      </c>
      <c r="AH148" s="4">
        <v>0</v>
      </c>
      <c r="AI148" s="4">
        <v>0</v>
      </c>
      <c r="AJ148" s="4">
        <v>0</v>
      </c>
      <c r="AK148" s="4">
        <v>0</v>
      </c>
      <c r="AM148" t="s">
        <v>417</v>
      </c>
      <c r="AN148" s="4">
        <v>0</v>
      </c>
      <c r="AO148" s="4">
        <v>0</v>
      </c>
      <c r="AP148" s="4">
        <v>0</v>
      </c>
      <c r="AQ148" s="4">
        <v>0</v>
      </c>
      <c r="AR148" s="4">
        <v>0</v>
      </c>
      <c r="AS148" s="4">
        <v>0</v>
      </c>
      <c r="AT148" s="4">
        <v>0</v>
      </c>
      <c r="AU148" s="4">
        <v>0</v>
      </c>
      <c r="AV148" s="4">
        <v>0</v>
      </c>
      <c r="AW148" s="4">
        <v>0</v>
      </c>
      <c r="AX148" s="4">
        <v>0</v>
      </c>
      <c r="AY148" s="4">
        <v>0</v>
      </c>
      <c r="AZ148" s="143">
        <v>0</v>
      </c>
      <c r="BA148" s="4">
        <v>0</v>
      </c>
      <c r="BB148" s="4">
        <v>0</v>
      </c>
      <c r="BC148" s="4">
        <v>0</v>
      </c>
      <c r="BD148" s="4">
        <v>0</v>
      </c>
      <c r="BE148" s="4">
        <v>0</v>
      </c>
      <c r="BF148" s="4">
        <v>0</v>
      </c>
      <c r="BG148" s="4">
        <v>0</v>
      </c>
      <c r="BH148" s="4">
        <v>0</v>
      </c>
      <c r="BI148" s="4">
        <v>0</v>
      </c>
      <c r="BJ148" s="4">
        <v>0</v>
      </c>
      <c r="BK148" s="4">
        <v>0</v>
      </c>
      <c r="BL148" s="4">
        <v>0</v>
      </c>
      <c r="BM148" s="143">
        <v>0</v>
      </c>
      <c r="BN148" s="4">
        <v>0</v>
      </c>
      <c r="BO148" s="4">
        <v>0</v>
      </c>
      <c r="BP148" s="4">
        <v>0</v>
      </c>
      <c r="BQ148" s="4">
        <v>0</v>
      </c>
      <c r="BR148" s="4">
        <v>0</v>
      </c>
      <c r="BS148" s="4">
        <v>0</v>
      </c>
      <c r="BT148" s="4">
        <v>0</v>
      </c>
      <c r="BU148" s="4">
        <v>0</v>
      </c>
      <c r="BV148" s="4">
        <v>0</v>
      </c>
      <c r="BX148" s="4"/>
      <c r="CA148"/>
    </row>
    <row r="149" spans="1:79" x14ac:dyDescent="0.25">
      <c r="A149" s="114"/>
      <c r="B149" t="s">
        <v>418</v>
      </c>
      <c r="C149" s="4">
        <v>0</v>
      </c>
      <c r="D149" s="4">
        <v>0</v>
      </c>
      <c r="E149" s="4">
        <v>0</v>
      </c>
      <c r="F149" s="4">
        <v>0</v>
      </c>
      <c r="G149" s="4">
        <v>0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4">
        <v>0</v>
      </c>
      <c r="N149" s="4">
        <v>0</v>
      </c>
      <c r="O149" s="143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0</v>
      </c>
      <c r="V149" s="4">
        <v>0</v>
      </c>
      <c r="W149" s="4">
        <v>0</v>
      </c>
      <c r="X149" s="4">
        <v>0</v>
      </c>
      <c r="Y149" s="4">
        <v>0</v>
      </c>
      <c r="Z149" s="4">
        <v>0</v>
      </c>
      <c r="AA149" s="4">
        <v>0</v>
      </c>
      <c r="AB149" s="143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0</v>
      </c>
      <c r="AH149" s="4">
        <v>0</v>
      </c>
      <c r="AI149" s="4">
        <v>0</v>
      </c>
      <c r="AJ149" s="4">
        <v>0</v>
      </c>
      <c r="AK149" s="4">
        <v>0</v>
      </c>
      <c r="AM149" t="s">
        <v>418</v>
      </c>
      <c r="AN149" s="4">
        <v>0</v>
      </c>
      <c r="AO149" s="4">
        <v>0</v>
      </c>
      <c r="AP149" s="4">
        <v>0</v>
      </c>
      <c r="AQ149" s="4">
        <v>0</v>
      </c>
      <c r="AR149" s="4">
        <v>0</v>
      </c>
      <c r="AS149" s="4">
        <v>0</v>
      </c>
      <c r="AT149" s="4">
        <v>0</v>
      </c>
      <c r="AU149" s="4">
        <v>0</v>
      </c>
      <c r="AV149" s="4">
        <v>0</v>
      </c>
      <c r="AW149" s="4">
        <v>0</v>
      </c>
      <c r="AX149" s="4">
        <v>0</v>
      </c>
      <c r="AY149" s="4">
        <v>0</v>
      </c>
      <c r="AZ149" s="143">
        <v>0</v>
      </c>
      <c r="BA149" s="4">
        <v>0</v>
      </c>
      <c r="BB149" s="4">
        <v>0</v>
      </c>
      <c r="BC149" s="4">
        <v>0</v>
      </c>
      <c r="BD149" s="4">
        <v>0</v>
      </c>
      <c r="BE149" s="4">
        <v>0</v>
      </c>
      <c r="BF149" s="4">
        <v>0</v>
      </c>
      <c r="BG149" s="4">
        <v>0</v>
      </c>
      <c r="BH149" s="4">
        <v>0</v>
      </c>
      <c r="BI149" s="4">
        <v>0</v>
      </c>
      <c r="BJ149" s="4">
        <v>0</v>
      </c>
      <c r="BK149" s="4">
        <v>0</v>
      </c>
      <c r="BL149" s="4">
        <v>0</v>
      </c>
      <c r="BM149" s="143">
        <v>0</v>
      </c>
      <c r="BN149" s="4">
        <v>0</v>
      </c>
      <c r="BO149" s="4">
        <v>0</v>
      </c>
      <c r="BP149" s="4">
        <v>0</v>
      </c>
      <c r="BQ149" s="4">
        <v>0</v>
      </c>
      <c r="BR149" s="4">
        <v>0</v>
      </c>
      <c r="BS149" s="4">
        <v>0</v>
      </c>
      <c r="BT149" s="4">
        <v>0</v>
      </c>
      <c r="BU149" s="4">
        <v>0</v>
      </c>
      <c r="BV149" s="4">
        <v>0</v>
      </c>
      <c r="BX149" s="4"/>
      <c r="CA149"/>
    </row>
    <row r="150" spans="1:79" x14ac:dyDescent="0.25">
      <c r="A150" s="114"/>
      <c r="B150" t="s">
        <v>419</v>
      </c>
      <c r="C150" s="4">
        <v>0</v>
      </c>
      <c r="D150" s="4">
        <v>0</v>
      </c>
      <c r="E150" s="4">
        <v>0</v>
      </c>
      <c r="F150" s="4">
        <v>0</v>
      </c>
      <c r="G150" s="4">
        <v>0</v>
      </c>
      <c r="H150" s="4">
        <v>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143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0</v>
      </c>
      <c r="V150" s="4">
        <v>0</v>
      </c>
      <c r="W150" s="4">
        <v>0</v>
      </c>
      <c r="X150" s="4">
        <v>0</v>
      </c>
      <c r="Y150" s="4">
        <v>0</v>
      </c>
      <c r="Z150" s="4">
        <v>0</v>
      </c>
      <c r="AA150" s="4">
        <v>0</v>
      </c>
      <c r="AB150" s="143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0</v>
      </c>
      <c r="AH150" s="4">
        <v>0</v>
      </c>
      <c r="AI150" s="4">
        <v>0</v>
      </c>
      <c r="AJ150" s="4">
        <v>0</v>
      </c>
      <c r="AK150" s="4">
        <v>0</v>
      </c>
      <c r="AM150" t="s">
        <v>419</v>
      </c>
      <c r="AN150" s="4">
        <v>0</v>
      </c>
      <c r="AO150" s="4">
        <v>0</v>
      </c>
      <c r="AP150" s="4">
        <v>0</v>
      </c>
      <c r="AQ150" s="4">
        <v>0</v>
      </c>
      <c r="AR150" s="4">
        <v>0</v>
      </c>
      <c r="AS150" s="4">
        <v>0</v>
      </c>
      <c r="AT150" s="4">
        <v>0</v>
      </c>
      <c r="AU150" s="4">
        <v>0</v>
      </c>
      <c r="AV150" s="4">
        <v>0</v>
      </c>
      <c r="AW150" s="4">
        <v>0</v>
      </c>
      <c r="AX150" s="4">
        <v>0</v>
      </c>
      <c r="AY150" s="4">
        <v>0</v>
      </c>
      <c r="AZ150" s="143">
        <v>0</v>
      </c>
      <c r="BA150" s="4">
        <v>0</v>
      </c>
      <c r="BB150" s="4">
        <v>0</v>
      </c>
      <c r="BC150" s="4">
        <v>0</v>
      </c>
      <c r="BD150" s="4">
        <v>0</v>
      </c>
      <c r="BE150" s="4">
        <v>0</v>
      </c>
      <c r="BF150" s="4">
        <v>0</v>
      </c>
      <c r="BG150" s="4">
        <v>0</v>
      </c>
      <c r="BH150" s="4">
        <v>0</v>
      </c>
      <c r="BI150" s="4">
        <v>0</v>
      </c>
      <c r="BJ150" s="4">
        <v>0</v>
      </c>
      <c r="BK150" s="4">
        <v>0</v>
      </c>
      <c r="BL150" s="4">
        <v>0</v>
      </c>
      <c r="BM150" s="143">
        <v>0</v>
      </c>
      <c r="BN150" s="4">
        <v>0</v>
      </c>
      <c r="BO150" s="4">
        <v>0</v>
      </c>
      <c r="BP150" s="4">
        <v>0</v>
      </c>
      <c r="BQ150" s="4">
        <v>0</v>
      </c>
      <c r="BR150" s="4">
        <v>0</v>
      </c>
      <c r="BS150" s="4">
        <v>0</v>
      </c>
      <c r="BT150" s="4">
        <v>0</v>
      </c>
      <c r="BU150" s="4">
        <v>0</v>
      </c>
      <c r="BV150" s="4">
        <v>0</v>
      </c>
      <c r="BX150" s="4"/>
      <c r="CA150"/>
    </row>
    <row r="151" spans="1:79" x14ac:dyDescent="0.25">
      <c r="A151" s="114"/>
      <c r="B151" t="s">
        <v>420</v>
      </c>
      <c r="C151" s="4">
        <v>0</v>
      </c>
      <c r="D151" s="4">
        <v>0</v>
      </c>
      <c r="E151" s="4">
        <v>0</v>
      </c>
      <c r="F151" s="4">
        <v>0</v>
      </c>
      <c r="G151" s="4">
        <v>0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143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4">
        <v>0</v>
      </c>
      <c r="Y151" s="4">
        <v>0</v>
      </c>
      <c r="Z151" s="4">
        <v>0</v>
      </c>
      <c r="AA151" s="4">
        <v>0</v>
      </c>
      <c r="AB151" s="143">
        <v>0</v>
      </c>
      <c r="AC151" s="4">
        <v>0</v>
      </c>
      <c r="AD151" s="4">
        <v>0</v>
      </c>
      <c r="AE151" s="4">
        <v>0</v>
      </c>
      <c r="AF151" s="4">
        <v>0</v>
      </c>
      <c r="AG151" s="4">
        <v>0</v>
      </c>
      <c r="AH151" s="4">
        <v>0</v>
      </c>
      <c r="AI151" s="4">
        <v>0</v>
      </c>
      <c r="AJ151" s="4">
        <v>0</v>
      </c>
      <c r="AK151" s="4">
        <v>0</v>
      </c>
      <c r="AM151" t="s">
        <v>420</v>
      </c>
      <c r="AN151" s="4">
        <v>0</v>
      </c>
      <c r="AO151" s="4">
        <v>0</v>
      </c>
      <c r="AP151" s="4">
        <v>0</v>
      </c>
      <c r="AQ151" s="4">
        <v>0</v>
      </c>
      <c r="AR151" s="4">
        <v>0</v>
      </c>
      <c r="AS151" s="4">
        <v>0</v>
      </c>
      <c r="AT151" s="4">
        <v>0</v>
      </c>
      <c r="AU151" s="4">
        <v>0</v>
      </c>
      <c r="AV151" s="4">
        <v>0</v>
      </c>
      <c r="AW151" s="4">
        <v>0</v>
      </c>
      <c r="AX151" s="4">
        <v>0</v>
      </c>
      <c r="AY151" s="4">
        <v>0</v>
      </c>
      <c r="AZ151" s="143">
        <v>0</v>
      </c>
      <c r="BA151" s="4">
        <v>0</v>
      </c>
      <c r="BB151" s="4">
        <v>0</v>
      </c>
      <c r="BC151" s="4">
        <v>0</v>
      </c>
      <c r="BD151" s="4">
        <v>0</v>
      </c>
      <c r="BE151" s="4">
        <v>0</v>
      </c>
      <c r="BF151" s="4">
        <v>0</v>
      </c>
      <c r="BG151" s="4">
        <v>0</v>
      </c>
      <c r="BH151" s="4">
        <v>0</v>
      </c>
      <c r="BI151" s="4">
        <v>0</v>
      </c>
      <c r="BJ151" s="4">
        <v>0</v>
      </c>
      <c r="BK151" s="4">
        <v>0</v>
      </c>
      <c r="BL151" s="4">
        <v>0</v>
      </c>
      <c r="BM151" s="143">
        <v>0</v>
      </c>
      <c r="BN151" s="4">
        <v>0</v>
      </c>
      <c r="BO151" s="4">
        <v>0</v>
      </c>
      <c r="BP151" s="4">
        <v>0</v>
      </c>
      <c r="BQ151" s="4">
        <v>0</v>
      </c>
      <c r="BR151" s="4">
        <v>0</v>
      </c>
      <c r="BS151" s="4">
        <v>0</v>
      </c>
      <c r="BT151" s="4">
        <v>0</v>
      </c>
      <c r="BU151" s="4">
        <v>0</v>
      </c>
      <c r="BV151" s="4">
        <v>0</v>
      </c>
      <c r="BX151" s="4"/>
      <c r="CA151"/>
    </row>
    <row r="152" spans="1:79" x14ac:dyDescent="0.25">
      <c r="A152" s="114"/>
      <c r="B152" t="s">
        <v>421</v>
      </c>
      <c r="C152" s="4">
        <v>0</v>
      </c>
      <c r="D152" s="4">
        <v>0</v>
      </c>
      <c r="E152" s="4">
        <v>0</v>
      </c>
      <c r="F152" s="4">
        <v>0</v>
      </c>
      <c r="G152" s="4">
        <v>0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143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4">
        <v>0</v>
      </c>
      <c r="Y152" s="4">
        <v>0</v>
      </c>
      <c r="Z152" s="4">
        <v>0</v>
      </c>
      <c r="AA152" s="4">
        <v>0</v>
      </c>
      <c r="AB152" s="143">
        <v>0</v>
      </c>
      <c r="AC152" s="4">
        <v>0</v>
      </c>
      <c r="AD152" s="4">
        <v>0</v>
      </c>
      <c r="AE152" s="4">
        <v>0</v>
      </c>
      <c r="AF152" s="4">
        <v>0</v>
      </c>
      <c r="AG152" s="4">
        <v>0</v>
      </c>
      <c r="AH152" s="4">
        <v>0</v>
      </c>
      <c r="AI152" s="4">
        <v>0</v>
      </c>
      <c r="AJ152" s="4">
        <v>0</v>
      </c>
      <c r="AK152" s="4">
        <v>0</v>
      </c>
      <c r="AM152" t="s">
        <v>421</v>
      </c>
      <c r="AN152" s="4">
        <v>0</v>
      </c>
      <c r="AO152" s="4">
        <v>0</v>
      </c>
      <c r="AP152" s="4">
        <v>0</v>
      </c>
      <c r="AQ152" s="4">
        <v>0</v>
      </c>
      <c r="AR152" s="4">
        <v>0</v>
      </c>
      <c r="AS152" s="4">
        <v>0</v>
      </c>
      <c r="AT152" s="4">
        <v>0</v>
      </c>
      <c r="AU152" s="4">
        <v>0</v>
      </c>
      <c r="AV152" s="4">
        <v>0</v>
      </c>
      <c r="AW152" s="4">
        <v>0</v>
      </c>
      <c r="AX152" s="4">
        <v>0</v>
      </c>
      <c r="AY152" s="4">
        <v>0</v>
      </c>
      <c r="AZ152" s="143">
        <v>0</v>
      </c>
      <c r="BA152" s="4">
        <v>0</v>
      </c>
      <c r="BB152" s="4">
        <v>0</v>
      </c>
      <c r="BC152" s="4">
        <v>0</v>
      </c>
      <c r="BD152" s="4">
        <v>0</v>
      </c>
      <c r="BE152" s="4">
        <v>0</v>
      </c>
      <c r="BF152" s="4">
        <v>0</v>
      </c>
      <c r="BG152" s="4">
        <v>0</v>
      </c>
      <c r="BH152" s="4">
        <v>0</v>
      </c>
      <c r="BI152" s="4">
        <v>0</v>
      </c>
      <c r="BJ152" s="4">
        <v>0</v>
      </c>
      <c r="BK152" s="4">
        <v>0</v>
      </c>
      <c r="BL152" s="4">
        <v>0</v>
      </c>
      <c r="BM152" s="143">
        <v>0</v>
      </c>
      <c r="BN152" s="4">
        <v>0</v>
      </c>
      <c r="BO152" s="4">
        <v>0</v>
      </c>
      <c r="BP152" s="4">
        <v>0</v>
      </c>
      <c r="BQ152" s="4">
        <v>0</v>
      </c>
      <c r="BR152" s="4">
        <v>0</v>
      </c>
      <c r="BS152" s="4">
        <v>0</v>
      </c>
      <c r="BT152" s="4">
        <v>0</v>
      </c>
      <c r="BU152" s="4">
        <v>0</v>
      </c>
      <c r="BV152" s="4">
        <v>0</v>
      </c>
      <c r="BX152" s="4"/>
      <c r="CA152"/>
    </row>
    <row r="153" spans="1:79" x14ac:dyDescent="0.25">
      <c r="A153" s="114"/>
      <c r="B153" t="s">
        <v>422</v>
      </c>
      <c r="C153" s="4">
        <v>0</v>
      </c>
      <c r="D153" s="4">
        <v>0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143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4">
        <v>0</v>
      </c>
      <c r="X153" s="4">
        <v>0</v>
      </c>
      <c r="Y153" s="4">
        <v>0</v>
      </c>
      <c r="Z153" s="4">
        <v>0</v>
      </c>
      <c r="AA153" s="4">
        <v>0</v>
      </c>
      <c r="AB153" s="143">
        <v>0</v>
      </c>
      <c r="AC153" s="4">
        <v>0</v>
      </c>
      <c r="AD153" s="4">
        <v>0</v>
      </c>
      <c r="AE153" s="4">
        <v>0</v>
      </c>
      <c r="AF153" s="4">
        <v>0</v>
      </c>
      <c r="AG153" s="4">
        <v>0</v>
      </c>
      <c r="AH153" s="4">
        <v>0</v>
      </c>
      <c r="AI153" s="4">
        <v>0</v>
      </c>
      <c r="AJ153" s="4">
        <v>0</v>
      </c>
      <c r="AK153" s="4">
        <v>0</v>
      </c>
      <c r="AM153" t="s">
        <v>422</v>
      </c>
      <c r="AN153" s="4">
        <v>0</v>
      </c>
      <c r="AO153" s="4">
        <v>0</v>
      </c>
      <c r="AP153" s="4">
        <v>0</v>
      </c>
      <c r="AQ153" s="4">
        <v>0</v>
      </c>
      <c r="AR153" s="4">
        <v>0</v>
      </c>
      <c r="AS153" s="4">
        <v>0</v>
      </c>
      <c r="AT153" s="4">
        <v>0</v>
      </c>
      <c r="AU153" s="4">
        <v>0</v>
      </c>
      <c r="AV153" s="4">
        <v>0</v>
      </c>
      <c r="AW153" s="4">
        <v>0</v>
      </c>
      <c r="AX153" s="4">
        <v>0</v>
      </c>
      <c r="AY153" s="4">
        <v>0</v>
      </c>
      <c r="AZ153" s="143">
        <v>0</v>
      </c>
      <c r="BA153" s="4">
        <v>0</v>
      </c>
      <c r="BB153" s="4">
        <v>0</v>
      </c>
      <c r="BC153" s="4">
        <v>0</v>
      </c>
      <c r="BD153" s="4">
        <v>0</v>
      </c>
      <c r="BE153" s="4">
        <v>0</v>
      </c>
      <c r="BF153" s="4">
        <v>0</v>
      </c>
      <c r="BG153" s="4">
        <v>0</v>
      </c>
      <c r="BH153" s="4">
        <v>0</v>
      </c>
      <c r="BI153" s="4">
        <v>0</v>
      </c>
      <c r="BJ153" s="4">
        <v>0</v>
      </c>
      <c r="BK153" s="4">
        <v>0</v>
      </c>
      <c r="BL153" s="4">
        <v>0</v>
      </c>
      <c r="BM153" s="143">
        <v>0</v>
      </c>
      <c r="BN153" s="4">
        <v>0</v>
      </c>
      <c r="BO153" s="4">
        <v>0</v>
      </c>
      <c r="BP153" s="4">
        <v>0</v>
      </c>
      <c r="BQ153" s="4">
        <v>0</v>
      </c>
      <c r="BR153" s="4">
        <v>0</v>
      </c>
      <c r="BS153" s="4">
        <v>0</v>
      </c>
      <c r="BT153" s="4">
        <v>0</v>
      </c>
      <c r="BU153" s="4">
        <v>0</v>
      </c>
      <c r="BV153" s="4">
        <v>0</v>
      </c>
      <c r="BX153" s="4"/>
      <c r="CA153"/>
    </row>
    <row r="154" spans="1:79" x14ac:dyDescent="0.25">
      <c r="A154" s="114"/>
      <c r="B154" t="s">
        <v>423</v>
      </c>
      <c r="C154" s="4">
        <v>0</v>
      </c>
      <c r="D154" s="4">
        <v>0</v>
      </c>
      <c r="E154" s="4">
        <v>0</v>
      </c>
      <c r="F154" s="4">
        <v>0</v>
      </c>
      <c r="G154" s="4">
        <v>0</v>
      </c>
      <c r="H154" s="4">
        <v>0</v>
      </c>
      <c r="I154" s="4">
        <v>0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143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0</v>
      </c>
      <c r="X154" s="4">
        <v>0</v>
      </c>
      <c r="Y154" s="4">
        <v>0</v>
      </c>
      <c r="Z154" s="4">
        <v>0</v>
      </c>
      <c r="AA154" s="4">
        <v>0</v>
      </c>
      <c r="AB154" s="143">
        <v>0</v>
      </c>
      <c r="AC154" s="4">
        <v>0</v>
      </c>
      <c r="AD154" s="4">
        <v>0</v>
      </c>
      <c r="AE154" s="4">
        <v>0</v>
      </c>
      <c r="AF154" s="4">
        <v>0</v>
      </c>
      <c r="AG154" s="4">
        <v>0</v>
      </c>
      <c r="AH154" s="4">
        <v>0</v>
      </c>
      <c r="AI154" s="4">
        <v>0</v>
      </c>
      <c r="AJ154" s="4">
        <v>0</v>
      </c>
      <c r="AK154" s="4">
        <v>0</v>
      </c>
      <c r="AM154" t="s">
        <v>423</v>
      </c>
      <c r="AN154" s="4">
        <v>0</v>
      </c>
      <c r="AO154" s="4">
        <v>0</v>
      </c>
      <c r="AP154" s="4">
        <v>0</v>
      </c>
      <c r="AQ154" s="4">
        <v>0</v>
      </c>
      <c r="AR154" s="4">
        <v>0</v>
      </c>
      <c r="AS154" s="4">
        <v>0</v>
      </c>
      <c r="AT154" s="4">
        <v>0</v>
      </c>
      <c r="AU154" s="4">
        <v>0</v>
      </c>
      <c r="AV154" s="4">
        <v>0</v>
      </c>
      <c r="AW154" s="4">
        <v>0</v>
      </c>
      <c r="AX154" s="4">
        <v>0</v>
      </c>
      <c r="AY154" s="4">
        <v>0</v>
      </c>
      <c r="AZ154" s="143">
        <v>0</v>
      </c>
      <c r="BA154" s="4">
        <v>0</v>
      </c>
      <c r="BB154" s="4">
        <v>0</v>
      </c>
      <c r="BC154" s="4">
        <v>0</v>
      </c>
      <c r="BD154" s="4">
        <v>0</v>
      </c>
      <c r="BE154" s="4">
        <v>0</v>
      </c>
      <c r="BF154" s="4">
        <v>0</v>
      </c>
      <c r="BG154" s="4">
        <v>0</v>
      </c>
      <c r="BH154" s="4">
        <v>0</v>
      </c>
      <c r="BI154" s="4">
        <v>0</v>
      </c>
      <c r="BJ154" s="4">
        <v>0</v>
      </c>
      <c r="BK154" s="4">
        <v>0</v>
      </c>
      <c r="BL154" s="4">
        <v>0</v>
      </c>
      <c r="BM154" s="143">
        <v>0</v>
      </c>
      <c r="BN154" s="4">
        <v>0</v>
      </c>
      <c r="BO154" s="4">
        <v>0</v>
      </c>
      <c r="BP154" s="4">
        <v>0</v>
      </c>
      <c r="BQ154" s="4">
        <v>0</v>
      </c>
      <c r="BR154" s="4">
        <v>0</v>
      </c>
      <c r="BS154" s="4">
        <v>0</v>
      </c>
      <c r="BT154" s="4">
        <v>0</v>
      </c>
      <c r="BU154" s="4">
        <v>0</v>
      </c>
      <c r="BV154" s="4">
        <v>0</v>
      </c>
      <c r="BX154" s="4"/>
      <c r="CA154"/>
    </row>
    <row r="155" spans="1:79" x14ac:dyDescent="0.25">
      <c r="A155" s="114"/>
      <c r="B155" t="s">
        <v>424</v>
      </c>
      <c r="C155" s="4">
        <v>0</v>
      </c>
      <c r="D155" s="4">
        <v>0</v>
      </c>
      <c r="E155" s="4">
        <v>0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143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143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v>0</v>
      </c>
      <c r="AK155" s="4">
        <v>0</v>
      </c>
      <c r="AM155" t="s">
        <v>424</v>
      </c>
      <c r="AN155" s="4">
        <v>0</v>
      </c>
      <c r="AO155" s="4">
        <v>0</v>
      </c>
      <c r="AP155" s="4">
        <v>0</v>
      </c>
      <c r="AQ155" s="4">
        <v>0</v>
      </c>
      <c r="AR155" s="4">
        <v>0</v>
      </c>
      <c r="AS155" s="4">
        <v>0</v>
      </c>
      <c r="AT155" s="4">
        <v>0</v>
      </c>
      <c r="AU155" s="4">
        <v>0</v>
      </c>
      <c r="AV155" s="4">
        <v>0</v>
      </c>
      <c r="AW155" s="4">
        <v>0</v>
      </c>
      <c r="AX155" s="4">
        <v>0</v>
      </c>
      <c r="AY155" s="4">
        <v>0</v>
      </c>
      <c r="AZ155" s="143">
        <v>0</v>
      </c>
      <c r="BA155" s="4">
        <v>0</v>
      </c>
      <c r="BB155" s="4">
        <v>0</v>
      </c>
      <c r="BC155" s="4">
        <v>0</v>
      </c>
      <c r="BD155" s="4">
        <v>0</v>
      </c>
      <c r="BE155" s="4">
        <v>0</v>
      </c>
      <c r="BF155" s="4">
        <v>0</v>
      </c>
      <c r="BG155" s="4">
        <v>0</v>
      </c>
      <c r="BH155" s="4">
        <v>0</v>
      </c>
      <c r="BI155" s="4">
        <v>0</v>
      </c>
      <c r="BJ155" s="4">
        <v>0</v>
      </c>
      <c r="BK155" s="4">
        <v>0</v>
      </c>
      <c r="BL155" s="4">
        <v>0</v>
      </c>
      <c r="BM155" s="143">
        <v>0</v>
      </c>
      <c r="BN155" s="4">
        <v>0</v>
      </c>
      <c r="BO155" s="4">
        <v>0</v>
      </c>
      <c r="BP155" s="4">
        <v>0</v>
      </c>
      <c r="BQ155" s="4">
        <v>0</v>
      </c>
      <c r="BR155" s="4">
        <v>0</v>
      </c>
      <c r="BS155" s="4">
        <v>0</v>
      </c>
      <c r="BT155" s="4">
        <v>0</v>
      </c>
      <c r="BU155" s="4">
        <v>0</v>
      </c>
      <c r="BV155" s="4">
        <v>0</v>
      </c>
      <c r="BX155" s="4"/>
      <c r="CA155"/>
    </row>
    <row r="156" spans="1:79" x14ac:dyDescent="0.25">
      <c r="A156" s="114"/>
      <c r="B156" t="s">
        <v>425</v>
      </c>
      <c r="C156" s="4">
        <v>0</v>
      </c>
      <c r="D156" s="4">
        <v>0</v>
      </c>
      <c r="E156" s="4">
        <v>0</v>
      </c>
      <c r="F156" s="4">
        <v>0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143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0</v>
      </c>
      <c r="AA156" s="4">
        <v>0</v>
      </c>
      <c r="AB156" s="143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0</v>
      </c>
      <c r="AH156" s="4">
        <v>0</v>
      </c>
      <c r="AI156" s="4">
        <v>0</v>
      </c>
      <c r="AJ156" s="4">
        <v>0</v>
      </c>
      <c r="AK156" s="4">
        <v>0</v>
      </c>
      <c r="AM156" t="s">
        <v>425</v>
      </c>
      <c r="AN156" s="4">
        <v>0</v>
      </c>
      <c r="AO156" s="4">
        <v>0</v>
      </c>
      <c r="AP156" s="4">
        <v>0</v>
      </c>
      <c r="AQ156" s="4">
        <v>0</v>
      </c>
      <c r="AR156" s="4">
        <v>0</v>
      </c>
      <c r="AS156" s="4">
        <v>0</v>
      </c>
      <c r="AT156" s="4">
        <v>0</v>
      </c>
      <c r="AU156" s="4">
        <v>0</v>
      </c>
      <c r="AV156" s="4">
        <v>0</v>
      </c>
      <c r="AW156" s="4">
        <v>0</v>
      </c>
      <c r="AX156" s="4">
        <v>0</v>
      </c>
      <c r="AY156" s="4">
        <v>0</v>
      </c>
      <c r="AZ156" s="143">
        <v>0</v>
      </c>
      <c r="BA156" s="4">
        <v>0</v>
      </c>
      <c r="BB156" s="4">
        <v>0</v>
      </c>
      <c r="BC156" s="4">
        <v>0</v>
      </c>
      <c r="BD156" s="4">
        <v>0</v>
      </c>
      <c r="BE156" s="4">
        <v>0</v>
      </c>
      <c r="BF156" s="4">
        <v>0</v>
      </c>
      <c r="BG156" s="4">
        <v>0</v>
      </c>
      <c r="BH156" s="4">
        <v>0</v>
      </c>
      <c r="BI156" s="4">
        <v>0</v>
      </c>
      <c r="BJ156" s="4">
        <v>0</v>
      </c>
      <c r="BK156" s="4">
        <v>0</v>
      </c>
      <c r="BL156" s="4">
        <v>0</v>
      </c>
      <c r="BM156" s="143">
        <v>0</v>
      </c>
      <c r="BN156" s="4">
        <v>0</v>
      </c>
      <c r="BO156" s="4">
        <v>0</v>
      </c>
      <c r="BP156" s="4">
        <v>0</v>
      </c>
      <c r="BQ156" s="4">
        <v>0</v>
      </c>
      <c r="BR156" s="4">
        <v>0</v>
      </c>
      <c r="BS156" s="4">
        <v>0</v>
      </c>
      <c r="BT156" s="4">
        <v>0</v>
      </c>
      <c r="BU156" s="4">
        <v>0</v>
      </c>
      <c r="BV156" s="4">
        <v>0</v>
      </c>
      <c r="BX156" s="4"/>
      <c r="CA156"/>
    </row>
    <row r="157" spans="1:79" x14ac:dyDescent="0.25">
      <c r="A157" s="114"/>
      <c r="B157" t="s">
        <v>426</v>
      </c>
      <c r="C157" s="4">
        <v>0</v>
      </c>
      <c r="D157" s="4">
        <v>0</v>
      </c>
      <c r="E157" s="4">
        <v>0</v>
      </c>
      <c r="F157" s="4">
        <v>0</v>
      </c>
      <c r="G157" s="4">
        <v>0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143">
        <v>0</v>
      </c>
      <c r="P157" s="4">
        <v>0</v>
      </c>
      <c r="Q157" s="4">
        <v>0</v>
      </c>
      <c r="R157" s="4">
        <v>0</v>
      </c>
      <c r="S157" s="4">
        <v>0</v>
      </c>
      <c r="T157" s="4">
        <v>0</v>
      </c>
      <c r="U157" s="4">
        <v>0</v>
      </c>
      <c r="V157" s="4">
        <v>0</v>
      </c>
      <c r="W157" s="4">
        <v>0</v>
      </c>
      <c r="X157" s="4">
        <v>0</v>
      </c>
      <c r="Y157" s="4">
        <v>0</v>
      </c>
      <c r="Z157" s="4">
        <v>0</v>
      </c>
      <c r="AA157" s="4">
        <v>0</v>
      </c>
      <c r="AB157" s="143">
        <v>0</v>
      </c>
      <c r="AC157" s="4">
        <v>0</v>
      </c>
      <c r="AD157" s="4">
        <v>0</v>
      </c>
      <c r="AE157" s="4">
        <v>0</v>
      </c>
      <c r="AF157" s="4">
        <v>0</v>
      </c>
      <c r="AG157" s="4">
        <v>0</v>
      </c>
      <c r="AH157" s="4">
        <v>0</v>
      </c>
      <c r="AI157" s="4">
        <v>0</v>
      </c>
      <c r="AJ157" s="4">
        <v>0</v>
      </c>
      <c r="AK157" s="4">
        <v>0</v>
      </c>
      <c r="AM157" t="s">
        <v>426</v>
      </c>
      <c r="AN157" s="4">
        <v>0</v>
      </c>
      <c r="AO157" s="4">
        <v>0</v>
      </c>
      <c r="AP157" s="4">
        <v>0</v>
      </c>
      <c r="AQ157" s="4">
        <v>0</v>
      </c>
      <c r="AR157" s="4">
        <v>0</v>
      </c>
      <c r="AS157" s="4">
        <v>0</v>
      </c>
      <c r="AT157" s="4">
        <v>0</v>
      </c>
      <c r="AU157" s="4">
        <v>0</v>
      </c>
      <c r="AV157" s="4">
        <v>0</v>
      </c>
      <c r="AW157" s="4">
        <v>0</v>
      </c>
      <c r="AX157" s="4">
        <v>0</v>
      </c>
      <c r="AY157" s="4">
        <v>0</v>
      </c>
      <c r="AZ157" s="143">
        <v>0</v>
      </c>
      <c r="BA157" s="4">
        <v>0</v>
      </c>
      <c r="BB157" s="4">
        <v>0</v>
      </c>
      <c r="BC157" s="4">
        <v>0</v>
      </c>
      <c r="BD157" s="4">
        <v>0</v>
      </c>
      <c r="BE157" s="4">
        <v>0</v>
      </c>
      <c r="BF157" s="4">
        <v>0</v>
      </c>
      <c r="BG157" s="4">
        <v>0</v>
      </c>
      <c r="BH157" s="4">
        <v>0</v>
      </c>
      <c r="BI157" s="4">
        <v>0</v>
      </c>
      <c r="BJ157" s="4">
        <v>0</v>
      </c>
      <c r="BK157" s="4">
        <v>0</v>
      </c>
      <c r="BL157" s="4">
        <v>0</v>
      </c>
      <c r="BM157" s="143">
        <v>0</v>
      </c>
      <c r="BN157" s="4">
        <v>0</v>
      </c>
      <c r="BO157" s="4">
        <v>0</v>
      </c>
      <c r="BP157" s="4">
        <v>0</v>
      </c>
      <c r="BQ157" s="4">
        <v>0</v>
      </c>
      <c r="BR157" s="4">
        <v>0</v>
      </c>
      <c r="BS157" s="4">
        <v>0</v>
      </c>
      <c r="BT157" s="4">
        <v>0</v>
      </c>
      <c r="BU157" s="4">
        <v>0</v>
      </c>
      <c r="BV157" s="4">
        <v>0</v>
      </c>
      <c r="BX157" s="4"/>
      <c r="CA157"/>
    </row>
    <row r="158" spans="1:79" x14ac:dyDescent="0.25">
      <c r="A158" s="114"/>
      <c r="B158" t="s">
        <v>427</v>
      </c>
      <c r="C158" s="115">
        <v>0</v>
      </c>
      <c r="D158" s="115">
        <v>0</v>
      </c>
      <c r="E158" s="115">
        <v>0</v>
      </c>
      <c r="F158" s="115">
        <v>0</v>
      </c>
      <c r="G158" s="115">
        <v>0</v>
      </c>
      <c r="H158" s="115">
        <v>0</v>
      </c>
      <c r="I158" s="115">
        <v>0</v>
      </c>
      <c r="J158" s="115">
        <v>0</v>
      </c>
      <c r="K158" s="115">
        <v>0</v>
      </c>
      <c r="L158" s="115">
        <v>0</v>
      </c>
      <c r="M158" s="115">
        <v>0</v>
      </c>
      <c r="N158" s="115">
        <v>0</v>
      </c>
      <c r="O158" s="144">
        <v>0</v>
      </c>
      <c r="P158" s="115">
        <v>0</v>
      </c>
      <c r="Q158" s="115">
        <v>0</v>
      </c>
      <c r="R158" s="115">
        <v>0</v>
      </c>
      <c r="S158" s="115">
        <v>0</v>
      </c>
      <c r="T158" s="115">
        <v>0</v>
      </c>
      <c r="U158" s="115">
        <v>0</v>
      </c>
      <c r="V158" s="115">
        <v>0</v>
      </c>
      <c r="W158" s="115">
        <v>0</v>
      </c>
      <c r="X158" s="115">
        <v>0</v>
      </c>
      <c r="Y158" s="115">
        <v>0</v>
      </c>
      <c r="Z158" s="115">
        <v>0</v>
      </c>
      <c r="AA158" s="115">
        <v>0</v>
      </c>
      <c r="AB158" s="144">
        <v>0</v>
      </c>
      <c r="AC158" s="115">
        <v>0</v>
      </c>
      <c r="AD158" s="115">
        <v>0</v>
      </c>
      <c r="AE158" s="115">
        <v>0</v>
      </c>
      <c r="AF158" s="115">
        <v>0</v>
      </c>
      <c r="AG158" s="115">
        <v>0</v>
      </c>
      <c r="AH158" s="115">
        <v>0</v>
      </c>
      <c r="AI158" s="115">
        <v>0</v>
      </c>
      <c r="AJ158" s="115">
        <v>0</v>
      </c>
      <c r="AK158" s="115">
        <v>0</v>
      </c>
      <c r="AM158" t="s">
        <v>427</v>
      </c>
      <c r="AN158" s="115">
        <v>0</v>
      </c>
      <c r="AO158" s="115">
        <v>0</v>
      </c>
      <c r="AP158" s="115">
        <v>0</v>
      </c>
      <c r="AQ158" s="115">
        <v>0</v>
      </c>
      <c r="AR158" s="115">
        <v>0</v>
      </c>
      <c r="AS158" s="115">
        <v>0</v>
      </c>
      <c r="AT158" s="115">
        <v>0</v>
      </c>
      <c r="AU158" s="115">
        <v>0</v>
      </c>
      <c r="AV158" s="115">
        <v>0</v>
      </c>
      <c r="AW158" s="115">
        <v>0</v>
      </c>
      <c r="AX158" s="115">
        <v>0</v>
      </c>
      <c r="AY158" s="115">
        <v>0</v>
      </c>
      <c r="AZ158" s="144">
        <v>0</v>
      </c>
      <c r="BA158" s="115">
        <v>0</v>
      </c>
      <c r="BB158" s="115">
        <v>0</v>
      </c>
      <c r="BC158" s="115">
        <v>0</v>
      </c>
      <c r="BD158" s="115">
        <v>0</v>
      </c>
      <c r="BE158" s="115">
        <v>0</v>
      </c>
      <c r="BF158" s="115">
        <v>0</v>
      </c>
      <c r="BG158" s="115">
        <v>0</v>
      </c>
      <c r="BH158" s="115">
        <v>0</v>
      </c>
      <c r="BI158" s="115">
        <v>0</v>
      </c>
      <c r="BJ158" s="115">
        <v>0</v>
      </c>
      <c r="BK158" s="115">
        <v>0</v>
      </c>
      <c r="BL158" s="115">
        <v>0</v>
      </c>
      <c r="BM158" s="144">
        <v>0</v>
      </c>
      <c r="BN158" s="115">
        <v>0</v>
      </c>
      <c r="BO158" s="115">
        <v>0</v>
      </c>
      <c r="BP158" s="115">
        <v>0</v>
      </c>
      <c r="BQ158" s="115">
        <v>0</v>
      </c>
      <c r="BR158" s="115">
        <v>0</v>
      </c>
      <c r="BS158" s="115">
        <v>0</v>
      </c>
      <c r="BT158" s="115">
        <v>0</v>
      </c>
      <c r="BU158" s="115">
        <v>0</v>
      </c>
      <c r="BV158" s="115">
        <v>0</v>
      </c>
      <c r="BX158" s="4"/>
      <c r="CA158"/>
    </row>
    <row r="159" spans="1:79" x14ac:dyDescent="0.25">
      <c r="A159" s="114"/>
      <c r="C159" s="5">
        <f>SUM(C145:C158)</f>
        <v>0</v>
      </c>
      <c r="D159" s="5">
        <f t="shared" ref="D159:AP159" si="468">SUM(D145:D158)</f>
        <v>0</v>
      </c>
      <c r="E159" s="5">
        <f t="shared" si="468"/>
        <v>0</v>
      </c>
      <c r="F159" s="5">
        <f t="shared" si="468"/>
        <v>0</v>
      </c>
      <c r="G159" s="5">
        <f t="shared" si="468"/>
        <v>0</v>
      </c>
      <c r="H159" s="5">
        <f t="shared" si="468"/>
        <v>0</v>
      </c>
      <c r="I159" s="5">
        <f t="shared" si="468"/>
        <v>0</v>
      </c>
      <c r="J159" s="5">
        <f t="shared" si="468"/>
        <v>0</v>
      </c>
      <c r="K159" s="5">
        <f t="shared" si="468"/>
        <v>0</v>
      </c>
      <c r="L159" s="5">
        <f t="shared" si="468"/>
        <v>0</v>
      </c>
      <c r="M159" s="5">
        <f t="shared" si="468"/>
        <v>0</v>
      </c>
      <c r="N159" s="5">
        <f t="shared" si="468"/>
        <v>0</v>
      </c>
      <c r="O159" s="145">
        <f t="shared" si="468"/>
        <v>0</v>
      </c>
      <c r="P159" s="5">
        <f>SUM(P145:P158)</f>
        <v>0</v>
      </c>
      <c r="Q159" s="5">
        <f t="shared" ref="Q159:AB159" si="469">SUM(Q145:Q158)</f>
        <v>0</v>
      </c>
      <c r="R159" s="5">
        <f t="shared" si="469"/>
        <v>0</v>
      </c>
      <c r="S159" s="5">
        <f t="shared" si="469"/>
        <v>0</v>
      </c>
      <c r="T159" s="5">
        <f t="shared" si="469"/>
        <v>0</v>
      </c>
      <c r="U159" s="5">
        <f t="shared" si="469"/>
        <v>0</v>
      </c>
      <c r="V159" s="5">
        <f t="shared" si="469"/>
        <v>0</v>
      </c>
      <c r="W159" s="5">
        <f t="shared" si="469"/>
        <v>0</v>
      </c>
      <c r="X159" s="5">
        <f t="shared" si="469"/>
        <v>0</v>
      </c>
      <c r="Y159" s="5">
        <f t="shared" si="469"/>
        <v>0</v>
      </c>
      <c r="Z159" s="5">
        <f t="shared" si="469"/>
        <v>0</v>
      </c>
      <c r="AA159" s="5">
        <f t="shared" si="469"/>
        <v>0</v>
      </c>
      <c r="AB159" s="145">
        <f t="shared" si="469"/>
        <v>0</v>
      </c>
      <c r="AC159" s="5">
        <f t="shared" si="468"/>
        <v>0</v>
      </c>
      <c r="AD159" s="5">
        <f t="shared" si="468"/>
        <v>0</v>
      </c>
      <c r="AE159" s="5">
        <f t="shared" si="468"/>
        <v>0</v>
      </c>
      <c r="AF159" s="5">
        <f t="shared" si="468"/>
        <v>0</v>
      </c>
      <c r="AG159" s="5">
        <f t="shared" si="468"/>
        <v>0</v>
      </c>
      <c r="AH159" s="5">
        <f t="shared" si="468"/>
        <v>0</v>
      </c>
      <c r="AI159" s="5">
        <f t="shared" ref="AI159:AK159" si="470">SUM(AI145:AI158)</f>
        <v>0</v>
      </c>
      <c r="AJ159" s="5">
        <f t="shared" si="470"/>
        <v>0</v>
      </c>
      <c r="AK159" s="5">
        <f t="shared" si="470"/>
        <v>0</v>
      </c>
      <c r="AM159" s="5"/>
      <c r="AN159" s="5">
        <f t="shared" si="468"/>
        <v>0</v>
      </c>
      <c r="AO159" s="5">
        <f t="shared" si="468"/>
        <v>0</v>
      </c>
      <c r="AP159" s="5">
        <f t="shared" si="468"/>
        <v>0</v>
      </c>
      <c r="AQ159" s="5">
        <f>SUM(AQ145:AQ158)</f>
        <v>0</v>
      </c>
      <c r="AR159" s="5">
        <f t="shared" ref="AR159:BQ159" si="471">SUM(AR145:AR158)</f>
        <v>0</v>
      </c>
      <c r="AS159" s="5">
        <f t="shared" si="471"/>
        <v>0</v>
      </c>
      <c r="AT159" s="5">
        <f t="shared" si="471"/>
        <v>0</v>
      </c>
      <c r="AU159" s="5">
        <f t="shared" si="471"/>
        <v>0</v>
      </c>
      <c r="AV159" s="5">
        <f t="shared" si="471"/>
        <v>0</v>
      </c>
      <c r="AW159" s="5">
        <f t="shared" si="471"/>
        <v>0</v>
      </c>
      <c r="AX159" s="5">
        <f t="shared" si="471"/>
        <v>0</v>
      </c>
      <c r="AY159" s="5">
        <f t="shared" si="471"/>
        <v>0</v>
      </c>
      <c r="AZ159" s="145">
        <f t="shared" si="471"/>
        <v>0</v>
      </c>
      <c r="BA159" s="5">
        <f t="shared" si="471"/>
        <v>0</v>
      </c>
      <c r="BB159" s="5">
        <f t="shared" si="471"/>
        <v>0</v>
      </c>
      <c r="BC159" s="5">
        <f t="shared" si="471"/>
        <v>0</v>
      </c>
      <c r="BD159" s="5">
        <f>SUM(BD145:BD158)</f>
        <v>0</v>
      </c>
      <c r="BE159" s="5">
        <f t="shared" ref="BE159:BM159" si="472">SUM(BE145:BE158)</f>
        <v>0</v>
      </c>
      <c r="BF159" s="5">
        <f t="shared" si="472"/>
        <v>0</v>
      </c>
      <c r="BG159" s="5">
        <f t="shared" si="472"/>
        <v>0</v>
      </c>
      <c r="BH159" s="5">
        <f t="shared" si="472"/>
        <v>0</v>
      </c>
      <c r="BI159" s="5">
        <f t="shared" si="472"/>
        <v>0</v>
      </c>
      <c r="BJ159" s="5">
        <f t="shared" si="472"/>
        <v>0</v>
      </c>
      <c r="BK159" s="5">
        <f t="shared" si="472"/>
        <v>0</v>
      </c>
      <c r="BL159" s="5">
        <f t="shared" si="472"/>
        <v>0</v>
      </c>
      <c r="BM159" s="145">
        <f t="shared" si="472"/>
        <v>0</v>
      </c>
      <c r="BN159" s="5">
        <f t="shared" si="471"/>
        <v>0</v>
      </c>
      <c r="BO159" s="5">
        <f t="shared" si="471"/>
        <v>0</v>
      </c>
      <c r="BP159" s="5">
        <f t="shared" si="471"/>
        <v>0</v>
      </c>
      <c r="BQ159" s="5">
        <f t="shared" si="471"/>
        <v>0</v>
      </c>
      <c r="BR159" s="5">
        <f>SUM(BR145:BR158)</f>
        <v>0</v>
      </c>
      <c r="BS159" s="5">
        <f>SUM(BS145:BS158)</f>
        <v>0</v>
      </c>
      <c r="BT159" s="5">
        <f t="shared" ref="BT159:BV159" si="473">SUM(BT145:BT158)</f>
        <v>0</v>
      </c>
      <c r="BU159" s="5">
        <f t="shared" si="473"/>
        <v>0</v>
      </c>
      <c r="BV159" s="5">
        <f t="shared" si="473"/>
        <v>0</v>
      </c>
      <c r="BX159" s="4"/>
      <c r="CA159"/>
    </row>
    <row r="160" spans="1:79" x14ac:dyDescent="0.25">
      <c r="A160" s="114"/>
      <c r="B160" s="125">
        <f>SUM(C160:AK160)</f>
        <v>-127</v>
      </c>
      <c r="C160" s="5">
        <f t="shared" ref="C160:AK160" si="474">+C159-C7</f>
        <v>-4</v>
      </c>
      <c r="D160" s="5">
        <f t="shared" si="474"/>
        <v>-4</v>
      </c>
      <c r="E160" s="5">
        <f t="shared" si="474"/>
        <v>-4</v>
      </c>
      <c r="F160" s="5">
        <f t="shared" si="474"/>
        <v>-4</v>
      </c>
      <c r="G160" s="5">
        <f t="shared" si="474"/>
        <v>-4</v>
      </c>
      <c r="H160" s="5">
        <f t="shared" si="474"/>
        <v>-4</v>
      </c>
      <c r="I160" s="5">
        <f t="shared" si="474"/>
        <v>-4</v>
      </c>
      <c r="J160" s="5">
        <f t="shared" si="474"/>
        <v>-4</v>
      </c>
      <c r="K160" s="5">
        <f t="shared" si="474"/>
        <v>-4</v>
      </c>
      <c r="L160" s="5">
        <f t="shared" si="474"/>
        <v>-4</v>
      </c>
      <c r="M160" s="5">
        <f t="shared" si="474"/>
        <v>-4</v>
      </c>
      <c r="N160" s="5">
        <f t="shared" si="474"/>
        <v>-4</v>
      </c>
      <c r="O160" s="145">
        <f t="shared" si="474"/>
        <v>-4</v>
      </c>
      <c r="P160" s="5">
        <f t="shared" ref="P160:AB160" si="475">+P159-P7</f>
        <v>-3</v>
      </c>
      <c r="Q160" s="5">
        <f t="shared" si="475"/>
        <v>-3</v>
      </c>
      <c r="R160" s="5">
        <f t="shared" si="475"/>
        <v>-3</v>
      </c>
      <c r="S160" s="5">
        <f t="shared" si="475"/>
        <v>-3</v>
      </c>
      <c r="T160" s="5">
        <f t="shared" si="475"/>
        <v>-3</v>
      </c>
      <c r="U160" s="5">
        <f t="shared" si="475"/>
        <v>-3</v>
      </c>
      <c r="V160" s="5">
        <f t="shared" si="475"/>
        <v>-3</v>
      </c>
      <c r="W160" s="5">
        <f t="shared" si="475"/>
        <v>-3</v>
      </c>
      <c r="X160" s="5">
        <f t="shared" si="475"/>
        <v>-3</v>
      </c>
      <c r="Y160" s="5">
        <f t="shared" si="475"/>
        <v>-3</v>
      </c>
      <c r="Z160" s="5">
        <f t="shared" si="475"/>
        <v>-3</v>
      </c>
      <c r="AA160" s="5">
        <f t="shared" si="475"/>
        <v>-3</v>
      </c>
      <c r="AB160" s="145">
        <f t="shared" si="475"/>
        <v>-3</v>
      </c>
      <c r="AC160" s="5">
        <f t="shared" si="474"/>
        <v>-4</v>
      </c>
      <c r="AD160" s="5">
        <f t="shared" si="474"/>
        <v>-4</v>
      </c>
      <c r="AE160" s="5">
        <f t="shared" si="474"/>
        <v>-4</v>
      </c>
      <c r="AF160" s="5">
        <f t="shared" si="474"/>
        <v>-4</v>
      </c>
      <c r="AG160" s="5">
        <f t="shared" si="474"/>
        <v>-4</v>
      </c>
      <c r="AH160" s="5">
        <f t="shared" si="474"/>
        <v>-4</v>
      </c>
      <c r="AI160" s="5">
        <f t="shared" si="474"/>
        <v>-4</v>
      </c>
      <c r="AJ160" s="5">
        <f t="shared" si="474"/>
        <v>-4</v>
      </c>
      <c r="AK160" s="5">
        <f t="shared" si="474"/>
        <v>-4</v>
      </c>
      <c r="AM160" s="125">
        <f>SUM(AN160:BV160)</f>
        <v>-679564</v>
      </c>
      <c r="AN160" s="5">
        <f t="shared" ref="AN160:BV160" si="476">+AN159-AN7</f>
        <v>-5896</v>
      </c>
      <c r="AO160" s="5">
        <f t="shared" si="476"/>
        <v>-5506</v>
      </c>
      <c r="AP160" s="5">
        <f t="shared" si="476"/>
        <v>-5988</v>
      </c>
      <c r="AQ160" s="5">
        <f t="shared" si="476"/>
        <v>-5646</v>
      </c>
      <c r="AR160" s="5">
        <f t="shared" si="476"/>
        <v>-6005</v>
      </c>
      <c r="AS160" s="5">
        <f t="shared" si="476"/>
        <v>-6029</v>
      </c>
      <c r="AT160" s="5">
        <f t="shared" si="476"/>
        <v>-5744</v>
      </c>
      <c r="AU160" s="5">
        <f t="shared" si="476"/>
        <v>-5646</v>
      </c>
      <c r="AV160" s="5">
        <f t="shared" si="476"/>
        <v>-5641</v>
      </c>
      <c r="AW160" s="5">
        <f t="shared" si="476"/>
        <v>-4483</v>
      </c>
      <c r="AX160" s="5">
        <f t="shared" si="476"/>
        <v>-4136</v>
      </c>
      <c r="AY160" s="5">
        <f t="shared" si="476"/>
        <v>-4062</v>
      </c>
      <c r="AZ160" s="145">
        <f t="shared" si="476"/>
        <v>-64782</v>
      </c>
      <c r="BA160" s="5">
        <f t="shared" ref="BA160:BM160" si="477">+BA159-BA7</f>
        <v>-4756</v>
      </c>
      <c r="BB160" s="5">
        <f t="shared" si="477"/>
        <v>-4354</v>
      </c>
      <c r="BC160" s="5">
        <f t="shared" si="477"/>
        <v>-3714</v>
      </c>
      <c r="BD160" s="5">
        <f t="shared" si="477"/>
        <v>-3696</v>
      </c>
      <c r="BE160" s="5">
        <f t="shared" si="477"/>
        <v>-3714</v>
      </c>
      <c r="BF160" s="5">
        <f t="shared" si="477"/>
        <v>-4391</v>
      </c>
      <c r="BG160" s="5">
        <f t="shared" si="477"/>
        <v>-4409</v>
      </c>
      <c r="BH160" s="5">
        <f t="shared" si="477"/>
        <v>-4409</v>
      </c>
      <c r="BI160" s="5">
        <f t="shared" si="477"/>
        <v>-5085</v>
      </c>
      <c r="BJ160" s="5">
        <f t="shared" si="477"/>
        <v>-4409</v>
      </c>
      <c r="BK160" s="5">
        <f t="shared" si="477"/>
        <v>-3696</v>
      </c>
      <c r="BL160" s="5">
        <f t="shared" si="477"/>
        <v>-3367</v>
      </c>
      <c r="BM160" s="145">
        <f t="shared" si="477"/>
        <v>-50000</v>
      </c>
      <c r="BN160" s="5">
        <f t="shared" si="476"/>
        <v>-50000</v>
      </c>
      <c r="BO160" s="5">
        <f t="shared" si="476"/>
        <v>-50000</v>
      </c>
      <c r="BP160" s="5">
        <f t="shared" si="476"/>
        <v>-50000</v>
      </c>
      <c r="BQ160" s="5">
        <f t="shared" si="476"/>
        <v>-50000</v>
      </c>
      <c r="BR160" s="5">
        <f t="shared" si="476"/>
        <v>-50000</v>
      </c>
      <c r="BS160" s="5">
        <f t="shared" si="476"/>
        <v>-50000</v>
      </c>
      <c r="BT160" s="5">
        <f t="shared" si="476"/>
        <v>-50000</v>
      </c>
      <c r="BU160" s="5">
        <f t="shared" si="476"/>
        <v>-50000</v>
      </c>
      <c r="BV160" s="5">
        <f t="shared" si="476"/>
        <v>-50000</v>
      </c>
      <c r="BX160" s="4"/>
      <c r="CA160"/>
    </row>
    <row r="161" spans="1:79" x14ac:dyDescent="0.25">
      <c r="A161" s="114"/>
      <c r="BX161" s="4"/>
      <c r="CA161"/>
    </row>
    <row r="162" spans="1:79" x14ac:dyDescent="0.25">
      <c r="B162" s="114"/>
    </row>
    <row r="163" spans="1:79" x14ac:dyDescent="0.25">
      <c r="B163" s="114"/>
      <c r="P163" s="19"/>
    </row>
    <row r="164" spans="1:79" x14ac:dyDescent="0.25">
      <c r="B164" s="114"/>
    </row>
    <row r="165" spans="1:79" x14ac:dyDescent="0.25">
      <c r="B165" s="114"/>
    </row>
    <row r="166" spans="1:79" x14ac:dyDescent="0.25">
      <c r="B166" s="114"/>
      <c r="D166" s="4"/>
      <c r="E166" s="4"/>
      <c r="F166" s="4"/>
      <c r="G166" s="4"/>
      <c r="H166" s="4"/>
      <c r="I166" s="4"/>
    </row>
    <row r="167" spans="1:79" x14ac:dyDescent="0.25">
      <c r="B167" s="209" t="s">
        <v>467</v>
      </c>
      <c r="C167" s="114"/>
      <c r="P167" s="114"/>
    </row>
    <row r="168" spans="1:79" x14ac:dyDescent="0.25">
      <c r="B168" s="117" t="s">
        <v>414</v>
      </c>
      <c r="C168" s="210">
        <v>8603</v>
      </c>
      <c r="D168" s="210">
        <v>8590</v>
      </c>
      <c r="E168" s="210">
        <v>8618.0000000000018</v>
      </c>
      <c r="F168" s="210">
        <v>8635</v>
      </c>
      <c r="G168" s="210">
        <v>8634</v>
      </c>
      <c r="H168" s="210">
        <v>8668</v>
      </c>
      <c r="I168" s="210">
        <v>8700</v>
      </c>
      <c r="J168" s="210">
        <v>8648.2699999999986</v>
      </c>
      <c r="K168" s="210">
        <v>8646.68</v>
      </c>
      <c r="L168" s="210">
        <v>8652.7099999999991</v>
      </c>
      <c r="M168" s="210">
        <v>8656.42</v>
      </c>
      <c r="N168" s="210">
        <v>8678.6299999999992</v>
      </c>
      <c r="O168" s="210">
        <v>8644.2258333333339</v>
      </c>
      <c r="P168" s="210">
        <v>8704.41</v>
      </c>
      <c r="Q168" s="210">
        <v>8705.69</v>
      </c>
      <c r="R168" s="210">
        <v>8724</v>
      </c>
      <c r="S168" s="210">
        <v>8721.4699999999993</v>
      </c>
      <c r="T168" s="210">
        <v>8718.8199999999979</v>
      </c>
      <c r="U168" s="210">
        <v>8721.7199999999993</v>
      </c>
      <c r="V168" s="210">
        <v>8717.83</v>
      </c>
      <c r="W168" s="210">
        <v>8711.6299999999992</v>
      </c>
      <c r="X168" s="210">
        <v>8708.64</v>
      </c>
      <c r="Y168" s="210">
        <v>8713.2900000000009</v>
      </c>
      <c r="Z168" s="210">
        <v>8715.65</v>
      </c>
      <c r="AA168" s="210">
        <v>8736.5300000000007</v>
      </c>
      <c r="AB168" s="210">
        <v>8716.64</v>
      </c>
      <c r="AC168" s="210">
        <v>8762.7374999999993</v>
      </c>
      <c r="AD168" s="210">
        <v>8810.9166666666661</v>
      </c>
      <c r="AE168" s="210">
        <v>8856.6041666666679</v>
      </c>
      <c r="AF168" s="210">
        <v>8900.1866666666665</v>
      </c>
      <c r="AG168" s="210">
        <v>8941.9266666666681</v>
      </c>
      <c r="AH168" s="210">
        <v>8982.0191666666651</v>
      </c>
      <c r="AI168" s="210">
        <v>9020.6216666666678</v>
      </c>
      <c r="AJ168" s="210">
        <v>9057.878333333334</v>
      </c>
      <c r="AK168" s="210">
        <v>0</v>
      </c>
      <c r="AL168" s="210"/>
      <c r="AM168" t="s">
        <v>414</v>
      </c>
      <c r="AN168" s="210">
        <v>6577.5096799999992</v>
      </c>
      <c r="AO168" s="210">
        <v>6048.8202999999994</v>
      </c>
      <c r="AP168" s="210">
        <v>5837.4023000000025</v>
      </c>
      <c r="AQ168" s="210">
        <v>6175.8383500000018</v>
      </c>
      <c r="AR168" s="210">
        <v>5690.3240399999995</v>
      </c>
      <c r="AS168" s="210">
        <v>5350.0629600000002</v>
      </c>
      <c r="AT168" s="210">
        <v>5906.7780000000012</v>
      </c>
      <c r="AU168" s="210">
        <v>5270.8611168999996</v>
      </c>
      <c r="AV168" s="210">
        <v>5501.2772163999998</v>
      </c>
      <c r="AW168" s="210">
        <v>5364.7667271</v>
      </c>
      <c r="AX168" s="210">
        <v>5758.0774555999997</v>
      </c>
      <c r="AY168" s="210">
        <v>6522.6847353999992</v>
      </c>
      <c r="AZ168" s="210">
        <v>70004.402881400005</v>
      </c>
      <c r="BA168" s="210">
        <v>7240.8255979833339</v>
      </c>
      <c r="BB168" s="210">
        <v>7031.9993031916665</v>
      </c>
      <c r="BC168" s="210">
        <v>6945.0571233333349</v>
      </c>
      <c r="BD168" s="210">
        <v>6616.9134970000014</v>
      </c>
      <c r="BE168" s="210">
        <v>6362.2945207999992</v>
      </c>
      <c r="BF168" s="210">
        <v>5917.6054147999994</v>
      </c>
      <c r="BG168" s="210">
        <v>5624.5582153333326</v>
      </c>
      <c r="BH168" s="210">
        <v>5385.3410171055548</v>
      </c>
      <c r="BI168" s="210">
        <v>5624.3542584064817</v>
      </c>
      <c r="BJ168" s="210">
        <v>5477.094285974229</v>
      </c>
      <c r="BK168" s="210">
        <v>5875.898478919933</v>
      </c>
      <c r="BL168" s="210">
        <v>6627.9211813065904</v>
      </c>
      <c r="BM168" s="210">
        <v>74729.862894154459</v>
      </c>
      <c r="BN168" s="210">
        <v>74215.917628874988</v>
      </c>
      <c r="BO168" s="210">
        <v>74623.970599166656</v>
      </c>
      <c r="BP168" s="210">
        <v>75010.920423541684</v>
      </c>
      <c r="BQ168" s="210">
        <v>75380.041971466664</v>
      </c>
      <c r="BR168" s="210">
        <v>75733.558484066685</v>
      </c>
      <c r="BS168" s="210">
        <v>76073.12151189163</v>
      </c>
      <c r="BT168" s="210">
        <v>76400.064999616661</v>
      </c>
      <c r="BU168" s="210">
        <v>76715.609965383337</v>
      </c>
      <c r="BV168" s="210">
        <v>0</v>
      </c>
    </row>
    <row r="169" spans="1:79" x14ac:dyDescent="0.25">
      <c r="B169" s="117" t="s">
        <v>415</v>
      </c>
      <c r="C169" s="210">
        <v>4285</v>
      </c>
      <c r="D169" s="210">
        <v>4288</v>
      </c>
      <c r="E169" s="210">
        <v>4305</v>
      </c>
      <c r="F169" s="210">
        <v>4314</v>
      </c>
      <c r="G169" s="210">
        <v>4324</v>
      </c>
      <c r="H169" s="210">
        <v>4344</v>
      </c>
      <c r="I169" s="210">
        <v>4343</v>
      </c>
      <c r="J169" s="210">
        <v>4363.4799999999996</v>
      </c>
      <c r="K169" s="210">
        <v>4372.68</v>
      </c>
      <c r="L169" s="210">
        <v>4381.8200000000006</v>
      </c>
      <c r="M169" s="210">
        <v>4390.8999999999987</v>
      </c>
      <c r="N169" s="210">
        <v>4399.93</v>
      </c>
      <c r="O169" s="210">
        <v>4342.650833333334</v>
      </c>
      <c r="P169" s="210">
        <v>4411.41</v>
      </c>
      <c r="Q169" s="210">
        <v>4418.84</v>
      </c>
      <c r="R169" s="210">
        <v>4426.24</v>
      </c>
      <c r="S169" s="210">
        <v>4433.5999999999995</v>
      </c>
      <c r="T169" s="210">
        <v>4440.91</v>
      </c>
      <c r="U169" s="210">
        <v>4448.1899999999996</v>
      </c>
      <c r="V169" s="210">
        <v>4455.43</v>
      </c>
      <c r="W169" s="210">
        <v>4462.62</v>
      </c>
      <c r="X169" s="210">
        <v>4469.78</v>
      </c>
      <c r="Y169" s="210">
        <v>4476.91</v>
      </c>
      <c r="Z169" s="210">
        <v>4483.99</v>
      </c>
      <c r="AA169" s="210">
        <v>4491.0400000000009</v>
      </c>
      <c r="AB169" s="210">
        <v>4451.579999999999</v>
      </c>
      <c r="AC169" s="210">
        <v>4532.87</v>
      </c>
      <c r="AD169" s="210">
        <v>4615.2075000000004</v>
      </c>
      <c r="AE169" s="210">
        <v>4695.0133333333333</v>
      </c>
      <c r="AF169" s="210">
        <v>4772.7108333333335</v>
      </c>
      <c r="AG169" s="210">
        <v>4848.564166666667</v>
      </c>
      <c r="AH169" s="210">
        <v>4922.7474999999995</v>
      </c>
      <c r="AI169" s="210">
        <v>4995.4049999999997</v>
      </c>
      <c r="AJ169" s="210">
        <v>5066.6658333333326</v>
      </c>
      <c r="AK169" s="210">
        <v>0</v>
      </c>
      <c r="AL169" s="210"/>
      <c r="AM169" t="s">
        <v>415</v>
      </c>
      <c r="AN169" s="210">
        <v>3471.6212999999998</v>
      </c>
      <c r="AO169" s="210">
        <v>3322.5568000000003</v>
      </c>
      <c r="AP169" s="210">
        <v>3202.5325499999999</v>
      </c>
      <c r="AQ169" s="210">
        <v>3097.9265399999999</v>
      </c>
      <c r="AR169" s="210">
        <v>2932.4935600000003</v>
      </c>
      <c r="AS169" s="210">
        <v>2794.5820800000006</v>
      </c>
      <c r="AT169" s="210">
        <v>2993.6733300000001</v>
      </c>
      <c r="AU169" s="210">
        <v>2935.7929787999992</v>
      </c>
      <c r="AV169" s="210">
        <v>3070.8894372</v>
      </c>
      <c r="AW169" s="210">
        <v>2977.0523262000006</v>
      </c>
      <c r="AX169" s="210">
        <v>3255.1498059999994</v>
      </c>
      <c r="AY169" s="210">
        <v>3525.5319111000003</v>
      </c>
      <c r="AZ169" s="210">
        <v>37579.802619299997</v>
      </c>
      <c r="BA169" s="210">
        <v>3925.9040825666671</v>
      </c>
      <c r="BB169" s="210">
        <v>3949.8395990333333</v>
      </c>
      <c r="BC169" s="210">
        <v>3731.0314589333339</v>
      </c>
      <c r="BD169" s="210">
        <v>3640.1159559999996</v>
      </c>
      <c r="BE169" s="210">
        <v>3398.8779571999994</v>
      </c>
      <c r="BF169" s="210">
        <v>3178.2219227999999</v>
      </c>
      <c r="BG169" s="210">
        <v>3157.2020597916676</v>
      </c>
      <c r="BH169" s="210">
        <v>3087.7144882069438</v>
      </c>
      <c r="BI169" s="210">
        <v>3226.8570488331015</v>
      </c>
      <c r="BJ169" s="210">
        <v>3132.3146395052854</v>
      </c>
      <c r="BK169" s="210">
        <v>3413.2905440728323</v>
      </c>
      <c r="BL169" s="210">
        <v>3684.9558161849727</v>
      </c>
      <c r="BM169" s="210">
        <v>41526.325573128139</v>
      </c>
      <c r="BN169" s="210">
        <v>41345.667130999995</v>
      </c>
      <c r="BO169" s="210">
        <v>42096.69216975</v>
      </c>
      <c r="BP169" s="210">
        <v>42824.625117333329</v>
      </c>
      <c r="BQ169" s="210">
        <v>43533.32732408333</v>
      </c>
      <c r="BR169" s="210">
        <v>44225.20833341666</v>
      </c>
      <c r="BS169" s="210">
        <v>44901.856771749983</v>
      </c>
      <c r="BT169" s="210">
        <v>45564.587626499997</v>
      </c>
      <c r="BU169" s="210">
        <v>46214.579065583326</v>
      </c>
      <c r="BV169" s="210">
        <v>0</v>
      </c>
    </row>
    <row r="170" spans="1:79" x14ac:dyDescent="0.25">
      <c r="B170" s="117" t="s">
        <v>416</v>
      </c>
      <c r="C170" s="210">
        <v>2341</v>
      </c>
      <c r="D170" s="210">
        <v>2344</v>
      </c>
      <c r="E170" s="210">
        <v>2346</v>
      </c>
      <c r="F170" s="210">
        <v>2346</v>
      </c>
      <c r="G170" s="210">
        <v>2343</v>
      </c>
      <c r="H170" s="210">
        <v>2347</v>
      </c>
      <c r="I170" s="210">
        <v>2342</v>
      </c>
      <c r="J170" s="210">
        <v>2344.29</v>
      </c>
      <c r="K170" s="210">
        <v>2348.66</v>
      </c>
      <c r="L170" s="210">
        <v>2346.8800000000006</v>
      </c>
      <c r="M170" s="210">
        <v>2354.4299999999998</v>
      </c>
      <c r="N170" s="210">
        <v>2359.6799999999998</v>
      </c>
      <c r="O170" s="210">
        <v>2346.9116666666664</v>
      </c>
      <c r="P170" s="210">
        <v>2365.87</v>
      </c>
      <c r="Q170" s="210">
        <v>2364.33</v>
      </c>
      <c r="R170" s="210">
        <v>2368.5700000000002</v>
      </c>
      <c r="S170" s="210">
        <v>2368.7800000000007</v>
      </c>
      <c r="T170" s="210">
        <v>2369.37</v>
      </c>
      <c r="U170" s="210">
        <v>2377.19</v>
      </c>
      <c r="V170" s="210">
        <v>2376.9499999999998</v>
      </c>
      <c r="W170" s="210">
        <v>2378.13</v>
      </c>
      <c r="X170" s="210">
        <v>2381.44</v>
      </c>
      <c r="Y170" s="210">
        <v>2378.6199999999994</v>
      </c>
      <c r="Z170" s="210">
        <v>2385.1700000000005</v>
      </c>
      <c r="AA170" s="210">
        <v>2389.4499999999998</v>
      </c>
      <c r="AB170" s="210">
        <v>2375.3224999999998</v>
      </c>
      <c r="AC170" s="210">
        <v>2400.6624999999999</v>
      </c>
      <c r="AD170" s="210">
        <v>2423.9974999999999</v>
      </c>
      <c r="AE170" s="210">
        <v>2445.560833333333</v>
      </c>
      <c r="AF170" s="210">
        <v>2465.9850000000001</v>
      </c>
      <c r="AG170" s="210">
        <v>2485.5891666666666</v>
      </c>
      <c r="AH170" s="210">
        <v>2504.5291666666662</v>
      </c>
      <c r="AI170" s="210">
        <v>2522.9016666666676</v>
      </c>
      <c r="AJ170" s="210">
        <v>2540.7741666666666</v>
      </c>
      <c r="AK170" s="210">
        <v>0</v>
      </c>
      <c r="AL170" s="210"/>
      <c r="AM170" t="s">
        <v>416</v>
      </c>
      <c r="AN170" s="210">
        <v>1784.6613500000001</v>
      </c>
      <c r="AO170" s="210">
        <v>1663.2086399999998</v>
      </c>
      <c r="AP170" s="210">
        <v>1382.3101200000001</v>
      </c>
      <c r="AQ170" s="210">
        <v>1586.4825000000001</v>
      </c>
      <c r="AR170" s="210">
        <v>1331.17545</v>
      </c>
      <c r="AS170" s="210">
        <v>1340.5829300000003</v>
      </c>
      <c r="AT170" s="210">
        <v>1186.1995799999997</v>
      </c>
      <c r="AU170" s="210">
        <v>1376.7311882999998</v>
      </c>
      <c r="AV170" s="210">
        <v>1356.5390427999998</v>
      </c>
      <c r="AW170" s="210">
        <v>1386.9356736000007</v>
      </c>
      <c r="AX170" s="210">
        <v>1407.9020513999999</v>
      </c>
      <c r="AY170" s="210">
        <v>1663.6451903999996</v>
      </c>
      <c r="AZ170" s="210">
        <v>17466.373716499998</v>
      </c>
      <c r="BA170" s="210">
        <v>1907.1265813</v>
      </c>
      <c r="BB170" s="210">
        <v>1897.3375905499993</v>
      </c>
      <c r="BC170" s="210">
        <v>1798.8839204000001</v>
      </c>
      <c r="BD170" s="210">
        <v>1786.7198258000005</v>
      </c>
      <c r="BE170" s="210">
        <v>1576.4308786999998</v>
      </c>
      <c r="BF170" s="210">
        <v>1448.3070547999998</v>
      </c>
      <c r="BG170" s="210">
        <v>1416.8786764999998</v>
      </c>
      <c r="BH170" s="210">
        <v>1420.5810351</v>
      </c>
      <c r="BI170" s="210">
        <v>1400.0340352000001</v>
      </c>
      <c r="BJ170" s="210">
        <v>1427.3199913999999</v>
      </c>
      <c r="BK170" s="210">
        <v>1444.6875766000005</v>
      </c>
      <c r="BL170" s="210">
        <v>1700.8502034999995</v>
      </c>
      <c r="BM170" s="210">
        <v>19225.15736985</v>
      </c>
      <c r="BN170" s="210">
        <v>19201.410926749999</v>
      </c>
      <c r="BO170" s="210">
        <v>19388.053124049999</v>
      </c>
      <c r="BP170" s="210">
        <v>19560.524858116667</v>
      </c>
      <c r="BQ170" s="210">
        <v>19723.8851043</v>
      </c>
      <c r="BR170" s="210">
        <v>19880.686678883332</v>
      </c>
      <c r="BS170" s="210">
        <v>20032.17599608333</v>
      </c>
      <c r="BT170" s="210">
        <v>20179.126232633342</v>
      </c>
      <c r="BU170" s="210">
        <v>20322.077279183333</v>
      </c>
      <c r="BV170" s="210">
        <v>0</v>
      </c>
    </row>
    <row r="171" spans="1:79" x14ac:dyDescent="0.25">
      <c r="B171" s="117" t="s">
        <v>417</v>
      </c>
      <c r="C171" s="210">
        <v>5067</v>
      </c>
      <c r="D171" s="210">
        <v>5089.0000000000009</v>
      </c>
      <c r="E171" s="210">
        <v>5111</v>
      </c>
      <c r="F171" s="210">
        <v>5097</v>
      </c>
      <c r="G171" s="210">
        <v>5098</v>
      </c>
      <c r="H171" s="210">
        <v>5109.0000000000009</v>
      </c>
      <c r="I171" s="210">
        <v>5129</v>
      </c>
      <c r="J171" s="210">
        <v>5146.3500000000004</v>
      </c>
      <c r="K171" s="210">
        <v>5157.88</v>
      </c>
      <c r="L171" s="210">
        <v>5167.68</v>
      </c>
      <c r="M171" s="210">
        <v>5180.7700000000004</v>
      </c>
      <c r="N171" s="210">
        <v>5198.4300000000012</v>
      </c>
      <c r="O171" s="210">
        <v>5129.2591666666658</v>
      </c>
      <c r="P171" s="210">
        <v>5220.47</v>
      </c>
      <c r="Q171" s="210">
        <v>5233.5000000000009</v>
      </c>
      <c r="R171" s="210">
        <v>5249.58</v>
      </c>
      <c r="S171" s="210">
        <v>5246.37</v>
      </c>
      <c r="T171" s="210">
        <v>5255.8600000000006</v>
      </c>
      <c r="U171" s="210">
        <v>5270.88</v>
      </c>
      <c r="V171" s="210">
        <v>5276.51</v>
      </c>
      <c r="W171" s="210">
        <v>5285.6900000000005</v>
      </c>
      <c r="X171" s="210">
        <v>5290.15</v>
      </c>
      <c r="Y171" s="210">
        <v>5293.7900000000009</v>
      </c>
      <c r="Z171" s="210">
        <v>5301.45</v>
      </c>
      <c r="AA171" s="210">
        <v>5314.27</v>
      </c>
      <c r="AB171" s="210">
        <v>5269.8766666666679</v>
      </c>
      <c r="AC171" s="210">
        <v>5358.0133333333333</v>
      </c>
      <c r="AD171" s="210">
        <v>5447.2925000000014</v>
      </c>
      <c r="AE171" s="210">
        <v>5532.1549999999997</v>
      </c>
      <c r="AF171" s="210">
        <v>5613.47</v>
      </c>
      <c r="AG171" s="210">
        <v>5691.7083333333339</v>
      </c>
      <c r="AH171" s="210">
        <v>5767.189166666667</v>
      </c>
      <c r="AI171" s="210">
        <v>5840.1866666666665</v>
      </c>
      <c r="AJ171" s="210">
        <v>5910.93</v>
      </c>
      <c r="AK171" s="210">
        <v>0</v>
      </c>
      <c r="AL171" s="210"/>
      <c r="AM171" t="s">
        <v>417</v>
      </c>
      <c r="AN171" s="210">
        <v>5188.4559900000004</v>
      </c>
      <c r="AO171" s="210">
        <v>5405.9938100000018</v>
      </c>
      <c r="AP171" s="210">
        <v>4580.8870800000004</v>
      </c>
      <c r="AQ171" s="210">
        <v>4028.1081300000005</v>
      </c>
      <c r="AR171" s="210">
        <v>4023.2396399999993</v>
      </c>
      <c r="AS171" s="210">
        <v>3931.5798599999998</v>
      </c>
      <c r="AT171" s="210">
        <v>3825.5159399999998</v>
      </c>
      <c r="AU171" s="210">
        <v>4010.1903105000001</v>
      </c>
      <c r="AV171" s="210">
        <v>4025.5706036000006</v>
      </c>
      <c r="AW171" s="210">
        <v>3986.2966751999993</v>
      </c>
      <c r="AX171" s="210">
        <v>4421.4245411000011</v>
      </c>
      <c r="AY171" s="210">
        <v>5276.9262930000014</v>
      </c>
      <c r="AZ171" s="210">
        <v>52704.188873399995</v>
      </c>
      <c r="BA171" s="210">
        <v>6463.0864239999992</v>
      </c>
      <c r="BB171" s="210">
        <v>5909.8851397500021</v>
      </c>
      <c r="BC171" s="210">
        <v>5766.0596658000004</v>
      </c>
      <c r="BD171" s="210">
        <v>5591.7761931999994</v>
      </c>
      <c r="BE171" s="210">
        <v>4786.6202006000003</v>
      </c>
      <c r="BF171" s="210">
        <v>4585.7915455999992</v>
      </c>
      <c r="BG171" s="210">
        <v>4487.8939913666654</v>
      </c>
      <c r="BH171" s="210">
        <v>4282.2585490277788</v>
      </c>
      <c r="BI171" s="210">
        <v>4293.7765355157408</v>
      </c>
      <c r="BJ171" s="210">
        <v>4214.3873658573502</v>
      </c>
      <c r="BK171" s="210">
        <v>4684.9852375502405</v>
      </c>
      <c r="BL171" s="210">
        <v>5599.9838770000006</v>
      </c>
      <c r="BM171" s="210">
        <v>60666.504725267776</v>
      </c>
      <c r="BN171" s="210">
        <v>59679.695712000008</v>
      </c>
      <c r="BO171" s="210">
        <v>60674.122782000006</v>
      </c>
      <c r="BP171" s="210">
        <v>61619.355251999994</v>
      </c>
      <c r="BQ171" s="210">
        <v>62525.074247999997</v>
      </c>
      <c r="BR171" s="210">
        <v>63396.52410000001</v>
      </c>
      <c r="BS171" s="210">
        <v>64237.259814000005</v>
      </c>
      <c r="BT171" s="210">
        <v>65050.335167999998</v>
      </c>
      <c r="BU171" s="210">
        <v>65838.302712000004</v>
      </c>
      <c r="BV171" s="210">
        <v>0</v>
      </c>
    </row>
    <row r="172" spans="1:79" x14ac:dyDescent="0.25">
      <c r="B172" s="117" t="s">
        <v>418</v>
      </c>
      <c r="C172" s="210">
        <v>465</v>
      </c>
      <c r="D172" s="210">
        <v>466.00000000000006</v>
      </c>
      <c r="E172" s="210">
        <v>465</v>
      </c>
      <c r="F172" s="210">
        <v>468</v>
      </c>
      <c r="G172" s="210">
        <v>468</v>
      </c>
      <c r="H172" s="210">
        <v>466.00000000000006</v>
      </c>
      <c r="I172" s="210">
        <v>465</v>
      </c>
      <c r="J172" s="210">
        <v>465.16000000000008</v>
      </c>
      <c r="K172" s="210">
        <v>464.03999999999996</v>
      </c>
      <c r="L172" s="210">
        <v>466.48</v>
      </c>
      <c r="M172" s="210">
        <v>465.7600000000001</v>
      </c>
      <c r="N172" s="210">
        <v>467.43</v>
      </c>
      <c r="O172" s="210">
        <v>465.98916666666668</v>
      </c>
      <c r="P172" s="210">
        <v>467.08999999999992</v>
      </c>
      <c r="Q172" s="210">
        <v>466.99</v>
      </c>
      <c r="R172" s="210">
        <v>467.65</v>
      </c>
      <c r="S172" s="210">
        <v>467.94000000000005</v>
      </c>
      <c r="T172" s="210">
        <v>466.88</v>
      </c>
      <c r="U172" s="210">
        <v>464.84</v>
      </c>
      <c r="V172" s="210">
        <v>464.93</v>
      </c>
      <c r="W172" s="210">
        <v>467.11</v>
      </c>
      <c r="X172" s="210">
        <v>466.99000000000007</v>
      </c>
      <c r="Y172" s="210">
        <v>469.90000000000003</v>
      </c>
      <c r="Z172" s="210">
        <v>469.42000000000013</v>
      </c>
      <c r="AA172" s="210">
        <v>471.20000000000005</v>
      </c>
      <c r="AB172" s="210">
        <v>467.57833333333338</v>
      </c>
      <c r="AC172" s="210">
        <v>471.40250000000009</v>
      </c>
      <c r="AD172" s="210">
        <v>475.13083333333333</v>
      </c>
      <c r="AE172" s="210">
        <v>478.76833333333349</v>
      </c>
      <c r="AF172" s="210">
        <v>482.32666666666677</v>
      </c>
      <c r="AG172" s="210">
        <v>485.81666666666666</v>
      </c>
      <c r="AH172" s="210">
        <v>489.24500000000006</v>
      </c>
      <c r="AI172" s="210">
        <v>492.61166666666668</v>
      </c>
      <c r="AJ172" s="210">
        <v>495.92583333333346</v>
      </c>
      <c r="AK172" s="210">
        <v>0</v>
      </c>
      <c r="AL172" s="210"/>
      <c r="AM172" t="s">
        <v>418</v>
      </c>
      <c r="AN172" s="210">
        <v>435.40740000000005</v>
      </c>
      <c r="AO172" s="210">
        <v>321.78231999999997</v>
      </c>
      <c r="AP172" s="210">
        <v>269.13734999999997</v>
      </c>
      <c r="AQ172" s="210">
        <v>248.11955999999998</v>
      </c>
      <c r="AR172" s="210">
        <v>179.96472</v>
      </c>
      <c r="AS172" s="210">
        <v>163.38892000000001</v>
      </c>
      <c r="AT172" s="210">
        <v>141.95519999999999</v>
      </c>
      <c r="AU172" s="210">
        <v>143.76700120000004</v>
      </c>
      <c r="AV172" s="210">
        <v>145.1470716</v>
      </c>
      <c r="AW172" s="210">
        <v>153.34130560000003</v>
      </c>
      <c r="AX172" s="210">
        <v>182.06092640000006</v>
      </c>
      <c r="AY172" s="210">
        <v>282.52404060000009</v>
      </c>
      <c r="AZ172" s="210">
        <v>2666.5958154</v>
      </c>
      <c r="BA172" s="210">
        <v>403.04261919999988</v>
      </c>
      <c r="BB172" s="210">
        <v>381.03115069999996</v>
      </c>
      <c r="BC172" s="210">
        <v>308.02702549999998</v>
      </c>
      <c r="BD172" s="210">
        <v>250.00630380000001</v>
      </c>
      <c r="BE172" s="210">
        <v>175.52820479999997</v>
      </c>
      <c r="BF172" s="210">
        <v>154.06192119999997</v>
      </c>
      <c r="BG172" s="210">
        <v>145.1697432</v>
      </c>
      <c r="BH172" s="210">
        <v>145.46739620000002</v>
      </c>
      <c r="BI172" s="210">
        <v>146.3126369</v>
      </c>
      <c r="BJ172" s="210">
        <v>154.521916</v>
      </c>
      <c r="BK172" s="210">
        <v>183.50566640000005</v>
      </c>
      <c r="BL172" s="210">
        <v>284.80270400000001</v>
      </c>
      <c r="BM172" s="210">
        <v>2731.4772878999997</v>
      </c>
      <c r="BN172" s="210">
        <v>2753.1225927000005</v>
      </c>
      <c r="BO172" s="210">
        <v>2774.8971033000003</v>
      </c>
      <c r="BP172" s="210">
        <v>2796.1411218000007</v>
      </c>
      <c r="BQ172" s="210">
        <v>2816.9227848000005</v>
      </c>
      <c r="BR172" s="210">
        <v>2837.3053619999991</v>
      </c>
      <c r="BS172" s="210">
        <v>2857.3277886000001</v>
      </c>
      <c r="BT172" s="210">
        <v>2876.9900645999996</v>
      </c>
      <c r="BU172" s="210">
        <v>2896.3457259000006</v>
      </c>
      <c r="BV172" s="210">
        <v>0</v>
      </c>
    </row>
    <row r="173" spans="1:79" x14ac:dyDescent="0.25">
      <c r="B173" s="117" t="s">
        <v>419</v>
      </c>
      <c r="C173" s="210">
        <v>3885</v>
      </c>
      <c r="D173" s="210">
        <v>3885</v>
      </c>
      <c r="E173" s="210">
        <v>3898</v>
      </c>
      <c r="F173" s="210">
        <v>3918</v>
      </c>
      <c r="G173" s="210">
        <v>3923.0000000000005</v>
      </c>
      <c r="H173" s="210">
        <v>3928</v>
      </c>
      <c r="I173" s="210">
        <v>3938</v>
      </c>
      <c r="J173" s="210">
        <v>3949.87</v>
      </c>
      <c r="K173" s="210">
        <v>3964.0700000000011</v>
      </c>
      <c r="L173" s="210">
        <v>3979.68</v>
      </c>
      <c r="M173" s="210">
        <v>3999.05</v>
      </c>
      <c r="N173" s="210">
        <v>4020.73</v>
      </c>
      <c r="O173" s="210">
        <v>3940.7000000000003</v>
      </c>
      <c r="P173" s="210">
        <v>4045.5500000000006</v>
      </c>
      <c r="Q173" s="210">
        <v>4060.3999999999996</v>
      </c>
      <c r="R173" s="210">
        <v>4072.4500000000003</v>
      </c>
      <c r="S173" s="210">
        <v>4077.11</v>
      </c>
      <c r="T173" s="210">
        <v>4067.33</v>
      </c>
      <c r="U173" s="210">
        <v>4071.83</v>
      </c>
      <c r="V173" s="210">
        <v>4083.3100000000009</v>
      </c>
      <c r="W173" s="210">
        <v>4089.6700000000005</v>
      </c>
      <c r="X173" s="210">
        <v>4098.6200000000008</v>
      </c>
      <c r="Y173" s="210">
        <v>4109.2300000000005</v>
      </c>
      <c r="Z173" s="210">
        <v>4123.8000000000011</v>
      </c>
      <c r="AA173" s="210">
        <v>4140.880000000001</v>
      </c>
      <c r="AB173" s="210">
        <v>4083.6816666666668</v>
      </c>
      <c r="AC173" s="210">
        <v>4194.3908333333338</v>
      </c>
      <c r="AD173" s="210">
        <v>4288.4450000000006</v>
      </c>
      <c r="AE173" s="210">
        <v>4379.3675000000021</v>
      </c>
      <c r="AF173" s="210">
        <v>4465.9975000000013</v>
      </c>
      <c r="AG173" s="210">
        <v>4549.1641666666674</v>
      </c>
      <c r="AH173" s="210">
        <v>4629.3116666666665</v>
      </c>
      <c r="AI173" s="210">
        <v>4706.7725000000009</v>
      </c>
      <c r="AJ173" s="210">
        <v>4781.8050000000012</v>
      </c>
      <c r="AK173" s="210">
        <v>0</v>
      </c>
      <c r="AL173" s="210"/>
      <c r="AM173" t="s">
        <v>419</v>
      </c>
      <c r="AN173" s="210">
        <v>3448.7922000000003</v>
      </c>
      <c r="AO173" s="210">
        <v>3278.97885</v>
      </c>
      <c r="AP173" s="210">
        <v>2810.7308600000006</v>
      </c>
      <c r="AQ173" s="210">
        <v>2770.6136999999999</v>
      </c>
      <c r="AR173" s="210">
        <v>2363.2936600000003</v>
      </c>
      <c r="AS173" s="210">
        <v>2301.76872</v>
      </c>
      <c r="AT173" s="210">
        <v>2185.8262800000002</v>
      </c>
      <c r="AU173" s="210">
        <v>2408.5912272999994</v>
      </c>
      <c r="AV173" s="210">
        <v>2369.6417646</v>
      </c>
      <c r="AW173" s="210">
        <v>2422.3118255999998</v>
      </c>
      <c r="AX173" s="210">
        <v>2558.2722660000004</v>
      </c>
      <c r="AY173" s="210">
        <v>3186.2676958000006</v>
      </c>
      <c r="AZ173" s="210">
        <v>32105.089049300001</v>
      </c>
      <c r="BA173" s="210">
        <v>3820.9067709333344</v>
      </c>
      <c r="BB173" s="210">
        <v>3668.3655239666664</v>
      </c>
      <c r="BC173" s="210">
        <v>3371.2153724999998</v>
      </c>
      <c r="BD173" s="210">
        <v>3051.9259274999999</v>
      </c>
      <c r="BE173" s="210">
        <v>2665.7020004000001</v>
      </c>
      <c r="BF173" s="210">
        <v>2648.6112101999997</v>
      </c>
      <c r="BG173" s="210">
        <v>2494.7311896833339</v>
      </c>
      <c r="BH173" s="210">
        <v>2530.9207560138893</v>
      </c>
      <c r="BI173" s="210">
        <v>2483.2273198828702</v>
      </c>
      <c r="BJ173" s="210">
        <v>2535.4024430966829</v>
      </c>
      <c r="BK173" s="210">
        <v>2665.9134348294633</v>
      </c>
      <c r="BL173" s="210">
        <v>3309.0986201010405</v>
      </c>
      <c r="BM173" s="210">
        <v>34862.404732416675</v>
      </c>
      <c r="BN173" s="210">
        <v>36175.327235407283</v>
      </c>
      <c r="BO173" s="210">
        <v>36620.489926300012</v>
      </c>
      <c r="BP173" s="210">
        <v>37396.908067450022</v>
      </c>
      <c r="BQ173" s="210">
        <v>38136.671091650009</v>
      </c>
      <c r="BR173" s="210">
        <v>38846.859534983341</v>
      </c>
      <c r="BS173" s="210">
        <v>39531.266287633334</v>
      </c>
      <c r="BT173" s="210">
        <v>40192.730680150016</v>
      </c>
      <c r="BU173" s="210">
        <v>40833.458708700011</v>
      </c>
      <c r="BV173" s="210">
        <v>0</v>
      </c>
    </row>
    <row r="174" spans="1:79" x14ac:dyDescent="0.25">
      <c r="B174" s="117" t="s">
        <v>420</v>
      </c>
      <c r="C174" s="210">
        <v>675</v>
      </c>
      <c r="D174" s="210">
        <v>681</v>
      </c>
      <c r="E174" s="210">
        <v>684</v>
      </c>
      <c r="F174" s="210">
        <v>684</v>
      </c>
      <c r="G174" s="210">
        <v>685</v>
      </c>
      <c r="H174" s="210">
        <v>689</v>
      </c>
      <c r="I174" s="210">
        <v>692</v>
      </c>
      <c r="J174" s="210">
        <v>690.04</v>
      </c>
      <c r="K174" s="210">
        <v>689.16</v>
      </c>
      <c r="L174" s="210">
        <v>688.97</v>
      </c>
      <c r="M174" s="210">
        <v>689.23</v>
      </c>
      <c r="N174" s="210">
        <v>689.78000000000009</v>
      </c>
      <c r="O174" s="210">
        <v>686.43166666666662</v>
      </c>
      <c r="P174" s="210">
        <v>690.43999999999994</v>
      </c>
      <c r="Q174" s="210">
        <v>691.20999999999992</v>
      </c>
      <c r="R174" s="210">
        <v>692.06</v>
      </c>
      <c r="S174" s="210">
        <v>692.95000000000016</v>
      </c>
      <c r="T174" s="210">
        <v>693.86999999999989</v>
      </c>
      <c r="U174" s="210">
        <v>694.8</v>
      </c>
      <c r="V174" s="210">
        <v>695.74</v>
      </c>
      <c r="W174" s="210">
        <v>696.68</v>
      </c>
      <c r="X174" s="210">
        <v>697.61999999999989</v>
      </c>
      <c r="Y174" s="210">
        <v>698.55999999999983</v>
      </c>
      <c r="Z174" s="210">
        <v>699.49</v>
      </c>
      <c r="AA174" s="210">
        <v>700.42</v>
      </c>
      <c r="AB174" s="210">
        <v>695.31999999999994</v>
      </c>
      <c r="AC174" s="210">
        <v>706.41250000000002</v>
      </c>
      <c r="AD174" s="210">
        <v>717.03583333333336</v>
      </c>
      <c r="AE174" s="210">
        <v>727.13249999999994</v>
      </c>
      <c r="AF174" s="210">
        <v>736.78833333333341</v>
      </c>
      <c r="AG174" s="210">
        <v>746.0625</v>
      </c>
      <c r="AH174" s="210">
        <v>754.99583333333317</v>
      </c>
      <c r="AI174" s="210">
        <v>763.625</v>
      </c>
      <c r="AJ174" s="210">
        <v>771.97499999999968</v>
      </c>
      <c r="AK174" s="210">
        <v>0</v>
      </c>
      <c r="AL174" s="210"/>
      <c r="AM174" t="s">
        <v>420</v>
      </c>
      <c r="AN174" s="210">
        <v>599.17049999999995</v>
      </c>
      <c r="AO174" s="210">
        <v>505.71740999999997</v>
      </c>
      <c r="AP174" s="210">
        <v>506.50883999999996</v>
      </c>
      <c r="AQ174" s="210">
        <v>527.19983999999999</v>
      </c>
      <c r="AR174" s="210">
        <v>502.10499999999996</v>
      </c>
      <c r="AS174" s="210">
        <v>476.47106000000002</v>
      </c>
      <c r="AT174" s="210">
        <v>507.77575999999999</v>
      </c>
      <c r="AU174" s="210">
        <v>467.66770959999997</v>
      </c>
      <c r="AV174" s="210">
        <v>494.14150319999999</v>
      </c>
      <c r="AW174" s="210">
        <v>467.28701280000007</v>
      </c>
      <c r="AX174" s="210">
        <v>479.73854150000005</v>
      </c>
      <c r="AY174" s="210">
        <v>529.81312020000007</v>
      </c>
      <c r="AZ174" s="210">
        <v>6063.5962973000005</v>
      </c>
      <c r="BA174" s="210">
        <v>590.82331679999993</v>
      </c>
      <c r="BB174" s="210">
        <v>566.7714636999998</v>
      </c>
      <c r="BC174" s="210">
        <v>559.81425460000003</v>
      </c>
      <c r="BD174" s="210">
        <v>544.38152000000014</v>
      </c>
      <c r="BE174" s="210">
        <v>521.36004059999982</v>
      </c>
      <c r="BF174" s="210">
        <v>492.28664399999997</v>
      </c>
      <c r="BG174" s="210">
        <v>488.72256299999998</v>
      </c>
      <c r="BH174" s="210">
        <v>472.16790319999996</v>
      </c>
      <c r="BI174" s="210">
        <v>500.20749239999986</v>
      </c>
      <c r="BJ174" s="210">
        <v>473.79133439999987</v>
      </c>
      <c r="BK174" s="210">
        <v>486.88001450000013</v>
      </c>
      <c r="BL174" s="210">
        <v>537.98559779999994</v>
      </c>
      <c r="BM174" s="210">
        <v>6235.1921450000009</v>
      </c>
      <c r="BN174" s="210">
        <v>6336.3082012500008</v>
      </c>
      <c r="BO174" s="210">
        <v>6431.5963142500013</v>
      </c>
      <c r="BP174" s="210">
        <v>6522.1603852500002</v>
      </c>
      <c r="BQ174" s="210">
        <v>6608.7703135000011</v>
      </c>
      <c r="BR174" s="210">
        <v>6691.9568062500002</v>
      </c>
      <c r="BS174" s="210">
        <v>6772.0861262500002</v>
      </c>
      <c r="BT174" s="210">
        <v>6849.4871625000014</v>
      </c>
      <c r="BU174" s="210">
        <v>6924.3841574999988</v>
      </c>
      <c r="BV174" s="210">
        <v>0</v>
      </c>
    </row>
    <row r="175" spans="1:79" x14ac:dyDescent="0.25">
      <c r="B175" s="117" t="s">
        <v>421</v>
      </c>
      <c r="C175" s="210">
        <v>1357.0000000000002</v>
      </c>
      <c r="D175" s="210">
        <v>1361</v>
      </c>
      <c r="E175" s="210">
        <v>1357.0000000000002</v>
      </c>
      <c r="F175" s="210">
        <v>1362</v>
      </c>
      <c r="G175" s="210">
        <v>1366</v>
      </c>
      <c r="H175" s="210">
        <v>1367</v>
      </c>
      <c r="I175" s="210">
        <v>1367</v>
      </c>
      <c r="J175" s="210">
        <v>1365.7700000000002</v>
      </c>
      <c r="K175" s="210">
        <v>1363.52</v>
      </c>
      <c r="L175" s="210">
        <v>1367.2200000000003</v>
      </c>
      <c r="M175" s="210">
        <v>1371.2800000000002</v>
      </c>
      <c r="N175" s="210">
        <v>1372.61</v>
      </c>
      <c r="O175" s="210">
        <v>1364.7833333333335</v>
      </c>
      <c r="P175" s="210">
        <v>1374.7200000000003</v>
      </c>
      <c r="Q175" s="210">
        <v>1376.4900000000002</v>
      </c>
      <c r="R175" s="210">
        <v>1378.62</v>
      </c>
      <c r="S175" s="210">
        <v>1377.35</v>
      </c>
      <c r="T175" s="210">
        <v>1378.21</v>
      </c>
      <c r="U175" s="210">
        <v>1383.81</v>
      </c>
      <c r="V175" s="210">
        <v>1383.5</v>
      </c>
      <c r="W175" s="210">
        <v>1382.98</v>
      </c>
      <c r="X175" s="210">
        <v>1380.96</v>
      </c>
      <c r="Y175" s="210">
        <v>1384.7400000000002</v>
      </c>
      <c r="Z175" s="210">
        <v>1388.84</v>
      </c>
      <c r="AA175" s="210">
        <v>1390.1900000000003</v>
      </c>
      <c r="AB175" s="210">
        <v>1381.7008333333333</v>
      </c>
      <c r="AC175" s="210">
        <v>1396.9250000000004</v>
      </c>
      <c r="AD175" s="210">
        <v>1412.5808333333332</v>
      </c>
      <c r="AE175" s="210">
        <v>1427.738333333333</v>
      </c>
      <c r="AF175" s="210">
        <v>1442.4866666666669</v>
      </c>
      <c r="AG175" s="210">
        <v>1456.8783333333336</v>
      </c>
      <c r="AH175" s="210">
        <v>1470.969166666667</v>
      </c>
      <c r="AI175" s="210">
        <v>1484.7641666666666</v>
      </c>
      <c r="AJ175" s="210">
        <v>1498.3016666666665</v>
      </c>
      <c r="AK175" s="210">
        <v>0</v>
      </c>
      <c r="AL175" s="210"/>
      <c r="AM175" t="s">
        <v>421</v>
      </c>
      <c r="AN175" s="210">
        <v>997.84281000000033</v>
      </c>
      <c r="AO175" s="210">
        <v>937.63373000000001</v>
      </c>
      <c r="AP175" s="210">
        <v>928.40512000000012</v>
      </c>
      <c r="AQ175" s="210">
        <v>973.92534000000012</v>
      </c>
      <c r="AR175" s="210">
        <v>774.9591200000001</v>
      </c>
      <c r="AS175" s="210">
        <v>754.47463999999991</v>
      </c>
      <c r="AT175" s="210">
        <v>746.72375</v>
      </c>
      <c r="AU175" s="210">
        <v>753.16752420000023</v>
      </c>
      <c r="AV175" s="210">
        <v>739.96866880000005</v>
      </c>
      <c r="AW175" s="210">
        <v>744.91614479999998</v>
      </c>
      <c r="AX175" s="210">
        <v>817.83139200000016</v>
      </c>
      <c r="AY175" s="210">
        <v>959.63282929999991</v>
      </c>
      <c r="AZ175" s="210">
        <v>10129.481069100002</v>
      </c>
      <c r="BA175" s="210">
        <v>1100.3086886000003</v>
      </c>
      <c r="BB175" s="210">
        <v>1072.5839879</v>
      </c>
      <c r="BC175" s="210">
        <v>1075.3828109999997</v>
      </c>
      <c r="BD175" s="210">
        <v>1016.0537509999998</v>
      </c>
      <c r="BE175" s="210">
        <v>864.65972110000007</v>
      </c>
      <c r="BF175" s="210">
        <v>829.68587579999985</v>
      </c>
      <c r="BG175" s="210">
        <v>816.83692499999984</v>
      </c>
      <c r="BH175" s="210">
        <v>779.44869080000012</v>
      </c>
      <c r="BI175" s="210">
        <v>771.29779240000005</v>
      </c>
      <c r="BJ175" s="210">
        <v>771.38580160000015</v>
      </c>
      <c r="BK175" s="210">
        <v>847.65667600000006</v>
      </c>
      <c r="BL175" s="210">
        <v>995.97340470000006</v>
      </c>
      <c r="BM175" s="210">
        <v>10941.274125900001</v>
      </c>
      <c r="BN175" s="210">
        <v>10836.142794500003</v>
      </c>
      <c r="BO175" s="210">
        <v>10957.587285483332</v>
      </c>
      <c r="BP175" s="210">
        <v>11075.166135033331</v>
      </c>
      <c r="BQ175" s="210">
        <v>11189.571021466667</v>
      </c>
      <c r="BR175" s="210">
        <v>11301.209194633333</v>
      </c>
      <c r="BS175" s="210">
        <v>11410.513761516668</v>
      </c>
      <c r="BT175" s="210">
        <v>11517.523507816664</v>
      </c>
      <c r="BU175" s="210">
        <v>11622.535790566664</v>
      </c>
      <c r="BV175" s="210">
        <v>0</v>
      </c>
    </row>
    <row r="176" spans="1:79" x14ac:dyDescent="0.25">
      <c r="B176" s="117" t="s">
        <v>422</v>
      </c>
      <c r="C176" s="210">
        <v>105.99999999999999</v>
      </c>
      <c r="D176" s="210">
        <v>105.99999999999999</v>
      </c>
      <c r="E176" s="210">
        <v>105.99999999999999</v>
      </c>
      <c r="F176" s="210">
        <v>105.99999999999999</v>
      </c>
      <c r="G176" s="210">
        <v>107.99999999999999</v>
      </c>
      <c r="H176" s="210">
        <v>107.99999999999999</v>
      </c>
      <c r="I176" s="210">
        <v>106</v>
      </c>
      <c r="J176" s="210">
        <v>105.33</v>
      </c>
      <c r="K176" s="210">
        <v>105.9</v>
      </c>
      <c r="L176" s="210">
        <v>105.9</v>
      </c>
      <c r="M176" s="210">
        <v>106.80000000000001</v>
      </c>
      <c r="N176" s="210">
        <v>107.2</v>
      </c>
      <c r="O176" s="210">
        <v>106.42750000000001</v>
      </c>
      <c r="P176" s="210">
        <v>106.37</v>
      </c>
      <c r="Q176" s="210">
        <v>106.25</v>
      </c>
      <c r="R176" s="210">
        <v>106.72</v>
      </c>
      <c r="S176" s="210">
        <v>107.11</v>
      </c>
      <c r="T176" s="210">
        <v>106.27</v>
      </c>
      <c r="U176" s="210">
        <v>105.92999999999999</v>
      </c>
      <c r="V176" s="210">
        <v>105.48999999999997</v>
      </c>
      <c r="W176" s="210">
        <v>104.84999999999998</v>
      </c>
      <c r="X176" s="210">
        <v>105.43999999999998</v>
      </c>
      <c r="Y176" s="210">
        <v>105.47</v>
      </c>
      <c r="Z176" s="210">
        <v>106.38999999999999</v>
      </c>
      <c r="AA176" s="210">
        <v>106.82</v>
      </c>
      <c r="AB176" s="210">
        <v>106.09249999999999</v>
      </c>
      <c r="AC176" s="210">
        <v>105.75916666666663</v>
      </c>
      <c r="AD176" s="210">
        <v>105.49166666666666</v>
      </c>
      <c r="AE176" s="210">
        <v>105.26916666666662</v>
      </c>
      <c r="AF176" s="210">
        <v>105.07250000000003</v>
      </c>
      <c r="AG176" s="210">
        <v>104.89999999999998</v>
      </c>
      <c r="AH176" s="210">
        <v>104.73916666666665</v>
      </c>
      <c r="AI176" s="210">
        <v>104.59083333333335</v>
      </c>
      <c r="AJ176" s="210">
        <v>104.44583333333331</v>
      </c>
      <c r="AK176" s="210">
        <v>0</v>
      </c>
      <c r="AL176" s="210"/>
      <c r="AM176" t="s">
        <v>422</v>
      </c>
      <c r="AN176" s="210">
        <v>135.55279999999999</v>
      </c>
      <c r="AO176" s="210">
        <v>142.44915999999998</v>
      </c>
      <c r="AP176" s="210">
        <v>139.66771999999997</v>
      </c>
      <c r="AQ176" s="210">
        <v>117.61017999999999</v>
      </c>
      <c r="AR176" s="210">
        <v>103.45643999999999</v>
      </c>
      <c r="AS176" s="210">
        <v>115.58483999999999</v>
      </c>
      <c r="AT176" s="210">
        <v>90.722220000000007</v>
      </c>
      <c r="AU176" s="210">
        <v>104.4167889</v>
      </c>
      <c r="AV176" s="210">
        <v>103.62844500000001</v>
      </c>
      <c r="AW176" s="210">
        <v>109.06746900000002</v>
      </c>
      <c r="AX176" s="210">
        <v>114.91252800000004</v>
      </c>
      <c r="AY176" s="210">
        <v>128.32375999999999</v>
      </c>
      <c r="AZ176" s="210">
        <v>1405.3923509000001</v>
      </c>
      <c r="BA176" s="210">
        <v>136.91627290000002</v>
      </c>
      <c r="BB176" s="210">
        <v>135.50806250000002</v>
      </c>
      <c r="BC176" s="210">
        <v>129.08317599999998</v>
      </c>
      <c r="BD176" s="210">
        <v>117.47075029999999</v>
      </c>
      <c r="BE176" s="210">
        <v>111.22430739999999</v>
      </c>
      <c r="BF176" s="210">
        <v>107.1037044</v>
      </c>
      <c r="BG176" s="210">
        <v>102.08689259999994</v>
      </c>
      <c r="BH176" s="210">
        <v>103.94095049999999</v>
      </c>
      <c r="BI176" s="210">
        <v>103.17831199999998</v>
      </c>
      <c r="BJ176" s="210">
        <v>108.62460770000001</v>
      </c>
      <c r="BK176" s="210">
        <v>114.47138440000001</v>
      </c>
      <c r="BL176" s="210">
        <v>127.86888099999999</v>
      </c>
      <c r="BM176" s="210">
        <v>1397.4773016999998</v>
      </c>
      <c r="BN176" s="210">
        <v>1392.5372930499993</v>
      </c>
      <c r="BO176" s="210">
        <v>1389.0151045</v>
      </c>
      <c r="BP176" s="210">
        <v>1386.0854336499992</v>
      </c>
      <c r="BQ176" s="210">
        <v>1383.4959118500005</v>
      </c>
      <c r="BR176" s="210">
        <v>1381.2245939999993</v>
      </c>
      <c r="BS176" s="210">
        <v>1379.1068918499998</v>
      </c>
      <c r="BT176" s="210">
        <v>1377.1537779500002</v>
      </c>
      <c r="BU176" s="210">
        <v>1375.2445542499995</v>
      </c>
      <c r="BV176" s="210">
        <v>0</v>
      </c>
    </row>
    <row r="177" spans="2:74" x14ac:dyDescent="0.25">
      <c r="B177" s="117" t="s">
        <v>423</v>
      </c>
      <c r="C177" s="210">
        <v>2813</v>
      </c>
      <c r="D177" s="210">
        <v>2817.9999999999991</v>
      </c>
      <c r="E177" s="210">
        <v>2813</v>
      </c>
      <c r="F177" s="210">
        <v>2817.9999999999991</v>
      </c>
      <c r="G177" s="210">
        <v>2808</v>
      </c>
      <c r="H177" s="210">
        <v>2820.9999999999995</v>
      </c>
      <c r="I177" s="210">
        <v>2811</v>
      </c>
      <c r="J177" s="210">
        <v>2845.39</v>
      </c>
      <c r="K177" s="210">
        <v>2846.4600000000005</v>
      </c>
      <c r="L177" s="210">
        <v>2856.3399999999997</v>
      </c>
      <c r="M177" s="210">
        <v>2863.7000000000003</v>
      </c>
      <c r="N177" s="210">
        <v>2869.38</v>
      </c>
      <c r="O177" s="210">
        <v>2831.9391666666666</v>
      </c>
      <c r="P177" s="210">
        <v>2875.02</v>
      </c>
      <c r="Q177" s="210">
        <v>2887.1200000000003</v>
      </c>
      <c r="R177" s="210">
        <v>2892.6400000000003</v>
      </c>
      <c r="S177" s="210">
        <v>2889.2600000000007</v>
      </c>
      <c r="T177" s="210">
        <v>2896.1299999999997</v>
      </c>
      <c r="U177" s="210">
        <v>2899.14</v>
      </c>
      <c r="V177" s="210">
        <v>2901.0399999999995</v>
      </c>
      <c r="W177" s="210">
        <v>2908.59</v>
      </c>
      <c r="X177" s="210">
        <v>2908.3399999999997</v>
      </c>
      <c r="Y177" s="210">
        <v>2916.91</v>
      </c>
      <c r="Z177" s="210">
        <v>2922.9799999999996</v>
      </c>
      <c r="AA177" s="210">
        <v>2927.3999999999996</v>
      </c>
      <c r="AB177" s="210">
        <v>2902.0475000000001</v>
      </c>
      <c r="AC177" s="210">
        <v>2958.2999999999997</v>
      </c>
      <c r="AD177" s="210">
        <v>3011.6791666666668</v>
      </c>
      <c r="AE177" s="210">
        <v>3062.6091666666666</v>
      </c>
      <c r="AF177" s="210">
        <v>3111.4708333333333</v>
      </c>
      <c r="AG177" s="210">
        <v>3158.5291666666662</v>
      </c>
      <c r="AH177" s="210">
        <v>3203.9658333333332</v>
      </c>
      <c r="AI177" s="210">
        <v>3247.938333333333</v>
      </c>
      <c r="AJ177" s="210">
        <v>3290.5750000000007</v>
      </c>
      <c r="AK177" s="210">
        <v>0</v>
      </c>
      <c r="AL177" s="210"/>
      <c r="AM177" t="s">
        <v>423</v>
      </c>
      <c r="AN177" s="210">
        <v>2089.2150999999994</v>
      </c>
      <c r="AO177" s="210">
        <v>2126.6318799999995</v>
      </c>
      <c r="AP177" s="210">
        <v>1933.62807</v>
      </c>
      <c r="AQ177" s="210">
        <v>1881.8885799999989</v>
      </c>
      <c r="AR177" s="210">
        <v>1528.75944</v>
      </c>
      <c r="AS177" s="210">
        <v>1589.5770799999998</v>
      </c>
      <c r="AT177" s="210">
        <v>1518.0524400000002</v>
      </c>
      <c r="AU177" s="210">
        <v>1415.3823477000001</v>
      </c>
      <c r="AV177" s="210">
        <v>1465.7845770000004</v>
      </c>
      <c r="AW177" s="210">
        <v>1520.9724865999999</v>
      </c>
      <c r="AX177" s="210">
        <v>1635.8599880000004</v>
      </c>
      <c r="AY177" s="210">
        <v>1996.8015419999999</v>
      </c>
      <c r="AZ177" s="210">
        <v>20702.553531299996</v>
      </c>
      <c r="BA177" s="210">
        <v>2310.5385731999995</v>
      </c>
      <c r="BB177" s="210">
        <v>2228.9432536000004</v>
      </c>
      <c r="BC177" s="210">
        <v>2120.2183408000005</v>
      </c>
      <c r="BD177" s="210">
        <v>2007.3133849999999</v>
      </c>
      <c r="BE177" s="210">
        <v>1688.5885964999998</v>
      </c>
      <c r="BF177" s="210">
        <v>1590.1782900000001</v>
      </c>
      <c r="BG177" s="210">
        <v>1547.5887983999996</v>
      </c>
      <c r="BH177" s="210">
        <v>1446.8199236999999</v>
      </c>
      <c r="BI177" s="210">
        <v>1497.6496829999999</v>
      </c>
      <c r="BJ177" s="210">
        <v>1553.2254058999999</v>
      </c>
      <c r="BK177" s="210">
        <v>1669.7230951999998</v>
      </c>
      <c r="BL177" s="210">
        <v>2037.1776599999996</v>
      </c>
      <c r="BM177" s="210">
        <v>21697.9650053</v>
      </c>
      <c r="BN177" s="210">
        <v>22129.385651999994</v>
      </c>
      <c r="BO177" s="210">
        <v>22528.685305499999</v>
      </c>
      <c r="BP177" s="210">
        <v>22909.664114699997</v>
      </c>
      <c r="BQ177" s="210">
        <v>23275.170880500002</v>
      </c>
      <c r="BR177" s="210">
        <v>23627.1879195</v>
      </c>
      <c r="BS177" s="210">
        <v>23967.074178299998</v>
      </c>
      <c r="BT177" s="210">
        <v>24296.007826200002</v>
      </c>
      <c r="BU177" s="210">
        <v>24614.948853000005</v>
      </c>
      <c r="BV177" s="210">
        <v>0</v>
      </c>
    </row>
    <row r="178" spans="2:74" x14ac:dyDescent="0.25">
      <c r="B178" s="117" t="s">
        <v>424</v>
      </c>
      <c r="C178" s="210">
        <v>852</v>
      </c>
      <c r="D178" s="210">
        <v>853.99999999999989</v>
      </c>
      <c r="E178" s="210">
        <v>852</v>
      </c>
      <c r="F178" s="210">
        <v>852</v>
      </c>
      <c r="G178" s="210">
        <v>853.99999999999989</v>
      </c>
      <c r="H178" s="210">
        <v>853</v>
      </c>
      <c r="I178" s="210">
        <v>852</v>
      </c>
      <c r="J178" s="210">
        <v>856.04</v>
      </c>
      <c r="K178" s="210">
        <v>856.75999999999988</v>
      </c>
      <c r="L178" s="210">
        <v>857.46999999999991</v>
      </c>
      <c r="M178" s="210">
        <v>858.19</v>
      </c>
      <c r="N178" s="210">
        <v>858.9</v>
      </c>
      <c r="O178" s="210">
        <v>854.69666666666672</v>
      </c>
      <c r="P178" s="210">
        <v>861.11000000000013</v>
      </c>
      <c r="Q178" s="210">
        <v>862.32</v>
      </c>
      <c r="R178" s="210">
        <v>863.53</v>
      </c>
      <c r="S178" s="210">
        <v>864.7299999999999</v>
      </c>
      <c r="T178" s="210">
        <v>865.93</v>
      </c>
      <c r="U178" s="210">
        <v>867.12999999999988</v>
      </c>
      <c r="V178" s="210">
        <v>868.32</v>
      </c>
      <c r="W178" s="210">
        <v>869.51</v>
      </c>
      <c r="X178" s="210">
        <v>870.70000000000016</v>
      </c>
      <c r="Y178" s="210">
        <v>871.8900000000001</v>
      </c>
      <c r="Z178" s="210">
        <v>873.07000000000016</v>
      </c>
      <c r="AA178" s="210">
        <v>874.25000000000011</v>
      </c>
      <c r="AB178" s="210">
        <v>867.7075000000001</v>
      </c>
      <c r="AC178" s="210">
        <v>881.02666666666676</v>
      </c>
      <c r="AD178" s="210">
        <v>895.29750000000024</v>
      </c>
      <c r="AE178" s="210">
        <v>909.53250000000025</v>
      </c>
      <c r="AF178" s="210">
        <v>923.75583333333327</v>
      </c>
      <c r="AG178" s="210">
        <v>937.98416666666674</v>
      </c>
      <c r="AH178" s="210">
        <v>952.2125000000002</v>
      </c>
      <c r="AI178" s="210">
        <v>966.43583333333345</v>
      </c>
      <c r="AJ178" s="210">
        <v>980.66333333333341</v>
      </c>
      <c r="AK178" s="210">
        <v>0</v>
      </c>
      <c r="AL178" s="210"/>
      <c r="AM178" t="s">
        <v>424</v>
      </c>
      <c r="AN178" s="210">
        <v>697.43016</v>
      </c>
      <c r="AO178" s="210">
        <v>695.48905999999988</v>
      </c>
      <c r="AP178" s="210">
        <v>635.57495999999992</v>
      </c>
      <c r="AQ178" s="210">
        <v>647.17920000000004</v>
      </c>
      <c r="AR178" s="210">
        <v>616.69047999999987</v>
      </c>
      <c r="AS178" s="210">
        <v>592.22937000000002</v>
      </c>
      <c r="AT178" s="210">
        <v>536.18916000000002</v>
      </c>
      <c r="AU178" s="210">
        <v>595.55558840000003</v>
      </c>
      <c r="AV178" s="210">
        <v>567.85196039999983</v>
      </c>
      <c r="AW178" s="210">
        <v>572.41267319999986</v>
      </c>
      <c r="AX178" s="210">
        <v>620.71166320000009</v>
      </c>
      <c r="AY178" s="210">
        <v>697.54704600000002</v>
      </c>
      <c r="AZ178" s="210">
        <v>7474.8613212</v>
      </c>
      <c r="BA178" s="210">
        <v>830.42363606666663</v>
      </c>
      <c r="BB178" s="210">
        <v>779.69685038333341</v>
      </c>
      <c r="BC178" s="210">
        <v>753.69302689999995</v>
      </c>
      <c r="BD178" s="210">
        <v>754.63595600000008</v>
      </c>
      <c r="BE178" s="210">
        <v>680.22211919999995</v>
      </c>
      <c r="BF178" s="210">
        <v>638.78528609999989</v>
      </c>
      <c r="BG178" s="210">
        <v>616.98537800000008</v>
      </c>
      <c r="BH178" s="210">
        <v>628.12949209999988</v>
      </c>
      <c r="BI178" s="210">
        <v>602.46771300000012</v>
      </c>
      <c r="BJ178" s="210">
        <v>607.1663284</v>
      </c>
      <c r="BK178" s="210">
        <v>658.45568960000014</v>
      </c>
      <c r="BL178" s="210">
        <v>739.72935500000006</v>
      </c>
      <c r="BM178" s="210">
        <v>8290.3908307499987</v>
      </c>
      <c r="BN178" s="210">
        <v>8125.9380135999991</v>
      </c>
      <c r="BO178" s="210">
        <v>8257.5616198500011</v>
      </c>
      <c r="BP178" s="210">
        <v>8388.854725950001</v>
      </c>
      <c r="BQ178" s="210">
        <v>8520.0402273499985</v>
      </c>
      <c r="BR178" s="210">
        <v>8651.2718450499997</v>
      </c>
      <c r="BS178" s="210">
        <v>8782.5034627500027</v>
      </c>
      <c r="BT178" s="210">
        <v>8913.6889641499965</v>
      </c>
      <c r="BU178" s="210">
        <v>9044.9128957999983</v>
      </c>
      <c r="BV178" s="210">
        <v>0</v>
      </c>
    </row>
    <row r="179" spans="2:74" x14ac:dyDescent="0.25">
      <c r="B179" s="117" t="s">
        <v>425</v>
      </c>
      <c r="C179" s="210">
        <v>1611</v>
      </c>
      <c r="D179" s="210">
        <v>1607</v>
      </c>
      <c r="E179" s="210">
        <v>1602</v>
      </c>
      <c r="F179" s="210">
        <v>1605</v>
      </c>
      <c r="G179" s="210">
        <v>1602</v>
      </c>
      <c r="H179" s="210">
        <v>1606</v>
      </c>
      <c r="I179" s="210">
        <v>1599</v>
      </c>
      <c r="J179" s="210">
        <v>1599.72</v>
      </c>
      <c r="K179" s="210">
        <v>1599.59</v>
      </c>
      <c r="L179" s="210">
        <v>1600.1999999999998</v>
      </c>
      <c r="M179" s="210">
        <v>1603.62</v>
      </c>
      <c r="N179" s="210">
        <v>1609.24</v>
      </c>
      <c r="O179" s="210">
        <v>1603.6975</v>
      </c>
      <c r="P179" s="210">
        <v>1617.85</v>
      </c>
      <c r="Q179" s="210">
        <v>1620.0499999999997</v>
      </c>
      <c r="R179" s="210">
        <v>1630.5199999999998</v>
      </c>
      <c r="S179" s="210">
        <v>1623.63</v>
      </c>
      <c r="T179" s="210">
        <v>1620.64</v>
      </c>
      <c r="U179" s="210">
        <v>1616.8000000000002</v>
      </c>
      <c r="V179" s="210">
        <v>1612.9700000000003</v>
      </c>
      <c r="W179" s="210">
        <v>1613.2700000000002</v>
      </c>
      <c r="X179" s="210">
        <v>1612.73</v>
      </c>
      <c r="Y179" s="210">
        <v>1612.9600000000003</v>
      </c>
      <c r="Z179" s="210">
        <v>1616.0100000000002</v>
      </c>
      <c r="AA179" s="210">
        <v>1621.2900000000002</v>
      </c>
      <c r="AB179" s="210">
        <v>1618.2266666666667</v>
      </c>
      <c r="AC179" s="210">
        <v>1626.429166666667</v>
      </c>
      <c r="AD179" s="210">
        <v>1633.3033333333333</v>
      </c>
      <c r="AE179" s="210">
        <v>1638.8341666666668</v>
      </c>
      <c r="AF179" s="210">
        <v>1643.6075000000001</v>
      </c>
      <c r="AG179" s="210">
        <v>1647.9475000000002</v>
      </c>
      <c r="AH179" s="210">
        <v>1652.0500000000002</v>
      </c>
      <c r="AI179" s="210">
        <v>1656.0083333333337</v>
      </c>
      <c r="AJ179" s="210">
        <v>1659.8816666666669</v>
      </c>
      <c r="AK179" s="210">
        <v>0</v>
      </c>
      <c r="AL179" s="210"/>
      <c r="AM179" t="s">
        <v>425</v>
      </c>
      <c r="AN179" s="210">
        <v>949.99059000000011</v>
      </c>
      <c r="AO179" s="210">
        <v>940.86636000000021</v>
      </c>
      <c r="AP179" s="210">
        <v>943.04933999999992</v>
      </c>
      <c r="AQ179" s="210">
        <v>1067.6781000000001</v>
      </c>
      <c r="AR179" s="210">
        <v>852.42420000000016</v>
      </c>
      <c r="AS179" s="210">
        <v>684.13994000000002</v>
      </c>
      <c r="AT179" s="210">
        <v>652.99962000000005</v>
      </c>
      <c r="AU179" s="210">
        <v>577.86685560000001</v>
      </c>
      <c r="AV179" s="210">
        <v>587.01753819999999</v>
      </c>
      <c r="AW179" s="210">
        <v>632.27102400000001</v>
      </c>
      <c r="AX179" s="210">
        <v>748.76225039999986</v>
      </c>
      <c r="AY179" s="210">
        <v>892.0500092000002</v>
      </c>
      <c r="AZ179" s="210">
        <v>9529.1158274000009</v>
      </c>
      <c r="BA179" s="210">
        <v>1044.6485544666666</v>
      </c>
      <c r="BB179" s="210">
        <v>1028.5243272333332</v>
      </c>
      <c r="BC179" s="210">
        <v>923.74116293333304</v>
      </c>
      <c r="BD179" s="210">
        <v>795.3692569000001</v>
      </c>
      <c r="BE179" s="210">
        <v>707.05018000000018</v>
      </c>
      <c r="BF179" s="210">
        <v>643.86089800000013</v>
      </c>
      <c r="BG179" s="210">
        <v>627.00766540000018</v>
      </c>
      <c r="BH179" s="210">
        <v>609.5339421000001</v>
      </c>
      <c r="BI179" s="210">
        <v>634.39017540000009</v>
      </c>
      <c r="BJ179" s="210">
        <v>678.80888520000019</v>
      </c>
      <c r="BK179" s="210">
        <v>803.73521920000007</v>
      </c>
      <c r="BL179" s="210">
        <v>950.78135570000018</v>
      </c>
      <c r="BM179" s="210">
        <v>9447.4516225333336</v>
      </c>
      <c r="BN179" s="210">
        <v>9034.3461072678383</v>
      </c>
      <c r="BO179" s="210">
        <v>9072.5301254461301</v>
      </c>
      <c r="BP179" s="210">
        <v>9103.252313426412</v>
      </c>
      <c r="BQ179" s="210">
        <v>9129.7668068347375</v>
      </c>
      <c r="BR179" s="210">
        <v>9153.8742582437044</v>
      </c>
      <c r="BS179" s="210">
        <v>9176.6624654799471</v>
      </c>
      <c r="BT179" s="210">
        <v>9198.6498683587088</v>
      </c>
      <c r="BU179" s="210">
        <v>9220.1651206914394</v>
      </c>
      <c r="BV179" s="210">
        <v>0</v>
      </c>
    </row>
    <row r="180" spans="2:74" x14ac:dyDescent="0.25">
      <c r="B180" s="117" t="s">
        <v>426</v>
      </c>
      <c r="C180" s="210">
        <v>1592.0000000000002</v>
      </c>
      <c r="D180" s="210">
        <v>1590.0000000000002</v>
      </c>
      <c r="E180" s="210">
        <v>1596</v>
      </c>
      <c r="F180" s="210">
        <v>1598</v>
      </c>
      <c r="G180" s="210">
        <v>1603</v>
      </c>
      <c r="H180" s="210">
        <v>1603</v>
      </c>
      <c r="I180" s="210">
        <v>1604</v>
      </c>
      <c r="J180" s="210">
        <v>1605.82</v>
      </c>
      <c r="K180" s="210">
        <v>1607.0200000000002</v>
      </c>
      <c r="L180" s="210">
        <v>1611.48</v>
      </c>
      <c r="M180" s="210">
        <v>1614.3900000000003</v>
      </c>
      <c r="N180" s="210">
        <v>1623.15</v>
      </c>
      <c r="O180" s="210">
        <v>1603.9883333333337</v>
      </c>
      <c r="P180" s="210">
        <v>1631.1300000000003</v>
      </c>
      <c r="Q180" s="210">
        <v>1632.13</v>
      </c>
      <c r="R180" s="210">
        <v>1630.1300000000003</v>
      </c>
      <c r="S180" s="210">
        <v>1637.67</v>
      </c>
      <c r="T180" s="210">
        <v>1631.5799999999997</v>
      </c>
      <c r="U180" s="210">
        <v>1637.4999999999998</v>
      </c>
      <c r="V180" s="210">
        <v>1640.3799999999999</v>
      </c>
      <c r="W180" s="210">
        <v>1643.7300000000002</v>
      </c>
      <c r="X180" s="210">
        <v>1646.3299999999997</v>
      </c>
      <c r="Y180" s="210">
        <v>1652.0899999999997</v>
      </c>
      <c r="Z180" s="210">
        <v>1656.21</v>
      </c>
      <c r="AA180" s="210">
        <v>1666.0999999999997</v>
      </c>
      <c r="AB180" s="210">
        <v>1642.0816666666667</v>
      </c>
      <c r="AC180" s="210">
        <v>1684.9741666666669</v>
      </c>
      <c r="AD180" s="210">
        <v>1726.3816666666664</v>
      </c>
      <c r="AE180" s="210">
        <v>1760.8566666666663</v>
      </c>
      <c r="AF180" s="210">
        <v>1791.9174999999998</v>
      </c>
      <c r="AG180" s="210">
        <v>1822.7666666666667</v>
      </c>
      <c r="AH180" s="210">
        <v>1853.4083333333333</v>
      </c>
      <c r="AI180" s="210">
        <v>1883.853333333333</v>
      </c>
      <c r="AJ180" s="210">
        <v>1914.1183333333333</v>
      </c>
      <c r="AK180" s="210">
        <v>0</v>
      </c>
      <c r="AL180" s="210"/>
      <c r="AM180" t="s">
        <v>426</v>
      </c>
      <c r="AN180" s="210">
        <v>1320.1819200000004</v>
      </c>
      <c r="AO180" s="210">
        <v>1116.4503</v>
      </c>
      <c r="AP180" s="210">
        <v>925.21716000000004</v>
      </c>
      <c r="AQ180" s="210">
        <v>971.98350000000005</v>
      </c>
      <c r="AR180" s="210">
        <v>862.30178999999976</v>
      </c>
      <c r="AS180" s="210">
        <v>791.94611999999995</v>
      </c>
      <c r="AT180" s="210">
        <v>794.97448000000009</v>
      </c>
      <c r="AU180" s="210">
        <v>777.52198579999992</v>
      </c>
      <c r="AV180" s="210">
        <v>759.78298580000023</v>
      </c>
      <c r="AW180" s="210">
        <v>804.59584920000009</v>
      </c>
      <c r="AX180" s="210">
        <v>903.60637080000038</v>
      </c>
      <c r="AY180" s="210">
        <v>1117.5550065000002</v>
      </c>
      <c r="AZ180" s="210">
        <v>11146.117468099999</v>
      </c>
      <c r="BA180" s="210">
        <v>1335.6722997333341</v>
      </c>
      <c r="BB180" s="210">
        <v>1236.7196332666665</v>
      </c>
      <c r="BC180" s="210">
        <v>1093.8871233666671</v>
      </c>
      <c r="BD180" s="210">
        <v>1046.0516971000002</v>
      </c>
      <c r="BE180" s="210">
        <v>891.3673303999999</v>
      </c>
      <c r="BF180" s="210">
        <v>830.87891999999977</v>
      </c>
      <c r="BG180" s="210">
        <v>820.66717279999989</v>
      </c>
      <c r="BH180" s="210">
        <v>812.41713870000001</v>
      </c>
      <c r="BI180" s="210">
        <v>793.96812069999987</v>
      </c>
      <c r="BJ180" s="210">
        <v>842.57522609999978</v>
      </c>
      <c r="BK180" s="210">
        <v>948.97154120000027</v>
      </c>
      <c r="BL180" s="210">
        <v>1172.5447509999999</v>
      </c>
      <c r="BM180" s="210">
        <v>11825.720954366665</v>
      </c>
      <c r="BN180" s="210">
        <v>11910.172498116668</v>
      </c>
      <c r="BO180" s="210">
        <v>12202.859755566667</v>
      </c>
      <c r="BP180" s="210">
        <v>12446.544914066666</v>
      </c>
      <c r="BQ180" s="210">
        <v>12666.097172049998</v>
      </c>
      <c r="BR180" s="210">
        <v>12884.153272666668</v>
      </c>
      <c r="BS180" s="210">
        <v>13100.742667833334</v>
      </c>
      <c r="BT180" s="210">
        <v>13315.941932533329</v>
      </c>
      <c r="BU180" s="210">
        <v>13529.86887443333</v>
      </c>
      <c r="BV180" s="210">
        <v>0</v>
      </c>
    </row>
    <row r="181" spans="2:74" x14ac:dyDescent="0.25">
      <c r="B181" s="117" t="s">
        <v>427</v>
      </c>
      <c r="C181" s="210">
        <v>2836</v>
      </c>
      <c r="D181" s="210">
        <v>2842</v>
      </c>
      <c r="E181" s="210">
        <v>2858.0000000000005</v>
      </c>
      <c r="F181" s="210">
        <v>2871.0000000000005</v>
      </c>
      <c r="G181" s="210">
        <v>2881</v>
      </c>
      <c r="H181" s="210">
        <v>2869</v>
      </c>
      <c r="I181" s="210">
        <v>2868</v>
      </c>
      <c r="J181" s="210">
        <v>2920.24</v>
      </c>
      <c r="K181" s="210">
        <v>2922.23</v>
      </c>
      <c r="L181" s="210">
        <v>2941.6099999999997</v>
      </c>
      <c r="M181" s="210">
        <v>2945.7</v>
      </c>
      <c r="N181" s="210">
        <v>2959.01</v>
      </c>
      <c r="O181" s="210">
        <v>2892.8158333333336</v>
      </c>
      <c r="P181" s="210">
        <v>2937.7099999999996</v>
      </c>
      <c r="Q181" s="210">
        <v>2966.2399999999993</v>
      </c>
      <c r="R181" s="210">
        <v>2979.71</v>
      </c>
      <c r="S181" s="210">
        <v>2996.38</v>
      </c>
      <c r="T181" s="210">
        <v>3009.79</v>
      </c>
      <c r="U181" s="210">
        <v>3016.4</v>
      </c>
      <c r="V181" s="210">
        <v>3016.4900000000007</v>
      </c>
      <c r="W181" s="210">
        <v>3026.7500000000009</v>
      </c>
      <c r="X181" s="210">
        <v>3029.6600000000008</v>
      </c>
      <c r="Y181" s="210">
        <v>3049.9700000000003</v>
      </c>
      <c r="Z181" s="210">
        <v>3054.9700000000003</v>
      </c>
      <c r="AA181" s="210">
        <v>3069.1800000000007</v>
      </c>
      <c r="AB181" s="210">
        <v>3012.7708333333335</v>
      </c>
      <c r="AC181" s="210">
        <v>3119.3025000000007</v>
      </c>
      <c r="AD181" s="210">
        <v>3211.8633333333341</v>
      </c>
      <c r="AE181" s="210">
        <v>3285.3125</v>
      </c>
      <c r="AF181" s="210">
        <v>3349.2083333333344</v>
      </c>
      <c r="AG181" s="210">
        <v>3410.8241666666681</v>
      </c>
      <c r="AH181" s="210">
        <v>3470.3775000000014</v>
      </c>
      <c r="AI181" s="210">
        <v>3528.0708333333346</v>
      </c>
      <c r="AJ181" s="210">
        <v>3584.0625000000009</v>
      </c>
      <c r="AK181" s="210">
        <v>0</v>
      </c>
      <c r="AL181" s="210"/>
      <c r="AM181" t="s">
        <v>427</v>
      </c>
      <c r="AN181" s="210">
        <v>2523.10412</v>
      </c>
      <c r="AO181" s="210">
        <v>2408.3392199999998</v>
      </c>
      <c r="AP181" s="210">
        <v>2287.1716599999995</v>
      </c>
      <c r="AQ181" s="210">
        <v>2281.0095000000006</v>
      </c>
      <c r="AR181" s="210">
        <v>2112.0034799999999</v>
      </c>
      <c r="AS181" s="210">
        <v>1889.9824399999998</v>
      </c>
      <c r="AT181" s="210">
        <v>1810.9986000000004</v>
      </c>
      <c r="AU181" s="210">
        <v>1770.3078928</v>
      </c>
      <c r="AV181" s="210">
        <v>1791.1224338999996</v>
      </c>
      <c r="AW181" s="210">
        <v>1772.4671054999999</v>
      </c>
      <c r="AX181" s="210">
        <v>2033.6229090000002</v>
      </c>
      <c r="AY181" s="210">
        <v>2280.2722862000005</v>
      </c>
      <c r="AZ181" s="210">
        <v>24960.401647400002</v>
      </c>
      <c r="BA181" s="210">
        <v>2649.9319283999994</v>
      </c>
      <c r="BB181" s="210">
        <v>2523.2913807999994</v>
      </c>
      <c r="BC181" s="210">
        <v>2636.4772051</v>
      </c>
      <c r="BD181" s="210">
        <v>2623.9000022000005</v>
      </c>
      <c r="BE181" s="210">
        <v>2236.5147532000001</v>
      </c>
      <c r="BF181" s="210">
        <v>2014.5630679999999</v>
      </c>
      <c r="BG181" s="210">
        <v>1933.0271218000007</v>
      </c>
      <c r="BH181" s="210">
        <v>1834.8763850000005</v>
      </c>
      <c r="BI181" s="210">
        <v>1856.9695038000002</v>
      </c>
      <c r="BJ181" s="210">
        <v>1837.7594235000001</v>
      </c>
      <c r="BK181" s="210">
        <v>2109.0596389000002</v>
      </c>
      <c r="BL181" s="210">
        <v>2365.171491600001</v>
      </c>
      <c r="BM181" s="210">
        <v>26621.541902300003</v>
      </c>
      <c r="BN181" s="210">
        <v>27598.590343200005</v>
      </c>
      <c r="BO181" s="210">
        <v>28417.538977066677</v>
      </c>
      <c r="BP181" s="210">
        <v>29067.393700000004</v>
      </c>
      <c r="BQ181" s="210">
        <v>29632.723586666678</v>
      </c>
      <c r="BR181" s="210">
        <v>30177.880762933353</v>
      </c>
      <c r="BS181" s="210">
        <v>30704.789599200019</v>
      </c>
      <c r="BT181" s="210">
        <v>31215.241750666686</v>
      </c>
      <c r="BU181" s="210">
        <v>31710.638100000011</v>
      </c>
      <c r="BV181" s="210">
        <v>0</v>
      </c>
    </row>
    <row r="182" spans="2:74" x14ac:dyDescent="0.25">
      <c r="B182" s="117"/>
      <c r="C182" s="211">
        <f>SUM(C168:C181)</f>
        <v>36488</v>
      </c>
      <c r="D182" s="211">
        <f t="shared" ref="D182:AK182" si="478">SUM(D168:D181)</f>
        <v>36521</v>
      </c>
      <c r="E182" s="211">
        <f t="shared" si="478"/>
        <v>36611</v>
      </c>
      <c r="F182" s="211">
        <f t="shared" si="478"/>
        <v>36674</v>
      </c>
      <c r="G182" s="211">
        <f t="shared" si="478"/>
        <v>36697</v>
      </c>
      <c r="H182" s="211">
        <f t="shared" si="478"/>
        <v>36778</v>
      </c>
      <c r="I182" s="211">
        <f t="shared" si="478"/>
        <v>36816</v>
      </c>
      <c r="J182" s="211">
        <f t="shared" si="478"/>
        <v>36905.770000000004</v>
      </c>
      <c r="K182" s="211">
        <f t="shared" si="478"/>
        <v>36944.65</v>
      </c>
      <c r="L182" s="211">
        <f t="shared" si="478"/>
        <v>37024.44000000001</v>
      </c>
      <c r="M182" s="211">
        <f t="shared" si="478"/>
        <v>37100.239999999991</v>
      </c>
      <c r="N182" s="211">
        <f t="shared" si="478"/>
        <v>37214.100000000006</v>
      </c>
      <c r="O182" s="211">
        <f t="shared" si="478"/>
        <v>36814.51666666667</v>
      </c>
      <c r="P182" s="211">
        <f t="shared" si="478"/>
        <v>37309.149999999994</v>
      </c>
      <c r="Q182" s="211">
        <f t="shared" si="478"/>
        <v>37391.56</v>
      </c>
      <c r="R182" s="211">
        <f t="shared" si="478"/>
        <v>37482.42</v>
      </c>
      <c r="S182" s="211">
        <f t="shared" si="478"/>
        <v>37504.35</v>
      </c>
      <c r="T182" s="211">
        <f t="shared" si="478"/>
        <v>37521.590000000004</v>
      </c>
      <c r="U182" s="211">
        <f t="shared" si="478"/>
        <v>37576.160000000003</v>
      </c>
      <c r="V182" s="211">
        <f t="shared" si="478"/>
        <v>37598.89</v>
      </c>
      <c r="W182" s="211">
        <f t="shared" si="478"/>
        <v>37641.21</v>
      </c>
      <c r="X182" s="211">
        <f t="shared" si="478"/>
        <v>37667.400000000009</v>
      </c>
      <c r="Y182" s="211">
        <f t="shared" si="478"/>
        <v>37734.33</v>
      </c>
      <c r="Z182" s="211">
        <f t="shared" si="478"/>
        <v>37797.440000000002</v>
      </c>
      <c r="AA182" s="211">
        <f t="shared" si="478"/>
        <v>37899.019999999997</v>
      </c>
      <c r="AB182" s="211">
        <f t="shared" si="478"/>
        <v>37590.626666666671</v>
      </c>
      <c r="AC182" s="211">
        <f t="shared" si="478"/>
        <v>38199.205833333333</v>
      </c>
      <c r="AD182" s="211">
        <f t="shared" si="478"/>
        <v>38774.623333333329</v>
      </c>
      <c r="AE182" s="211">
        <f t="shared" si="478"/>
        <v>39304.754166666666</v>
      </c>
      <c r="AF182" s="211">
        <f t="shared" si="478"/>
        <v>39804.984166666676</v>
      </c>
      <c r="AG182" s="211">
        <f t="shared" si="478"/>
        <v>40288.661666666681</v>
      </c>
      <c r="AH182" s="211">
        <f t="shared" si="478"/>
        <v>40757.760000000002</v>
      </c>
      <c r="AI182" s="211">
        <f t="shared" si="478"/>
        <v>41213.785833333342</v>
      </c>
      <c r="AJ182" s="211">
        <f t="shared" si="478"/>
        <v>41658.002500000002</v>
      </c>
      <c r="AK182" s="211">
        <f t="shared" si="478"/>
        <v>0</v>
      </c>
      <c r="AL182" s="211"/>
      <c r="AM182" s="5"/>
      <c r="AN182" s="211">
        <f t="shared" ref="AN182:AP182" si="479">SUM(AN168:AN181)</f>
        <v>30218.93592</v>
      </c>
      <c r="AO182" s="211">
        <f t="shared" si="479"/>
        <v>28914.917840000002</v>
      </c>
      <c r="AP182" s="211">
        <f t="shared" si="479"/>
        <v>26382.223130000002</v>
      </c>
      <c r="AQ182" s="211">
        <f t="shared" ref="AQ182:BV182" si="480">SUM(AQ168:AQ181)</f>
        <v>26375.563020000001</v>
      </c>
      <c r="AR182" s="211">
        <f t="shared" si="480"/>
        <v>23873.191020000006</v>
      </c>
      <c r="AS182" s="211">
        <f t="shared" si="480"/>
        <v>22776.37096</v>
      </c>
      <c r="AT182" s="211">
        <f t="shared" si="480"/>
        <v>22898.384360000004</v>
      </c>
      <c r="AU182" s="211">
        <f t="shared" si="480"/>
        <v>22607.820515999996</v>
      </c>
      <c r="AV182" s="211">
        <f t="shared" si="480"/>
        <v>22978.363248500002</v>
      </c>
      <c r="AW182" s="211">
        <f t="shared" si="480"/>
        <v>22914.694298400005</v>
      </c>
      <c r="AX182" s="211">
        <f t="shared" si="480"/>
        <v>24937.932689400001</v>
      </c>
      <c r="AY182" s="211">
        <f t="shared" si="480"/>
        <v>29059.575465700003</v>
      </c>
      <c r="AZ182" s="211">
        <f t="shared" si="480"/>
        <v>303937.97246799996</v>
      </c>
      <c r="BA182" s="211">
        <f t="shared" si="480"/>
        <v>33760.155346150008</v>
      </c>
      <c r="BB182" s="211">
        <f t="shared" si="480"/>
        <v>32410.497266575003</v>
      </c>
      <c r="BC182" s="211">
        <f t="shared" si="480"/>
        <v>31212.571667166671</v>
      </c>
      <c r="BD182" s="211">
        <f t="shared" si="480"/>
        <v>29842.6340218</v>
      </c>
      <c r="BE182" s="211">
        <f t="shared" si="480"/>
        <v>26666.4408109</v>
      </c>
      <c r="BF182" s="211">
        <f t="shared" si="480"/>
        <v>25079.941755699998</v>
      </c>
      <c r="BG182" s="211">
        <f t="shared" si="480"/>
        <v>24279.356392875001</v>
      </c>
      <c r="BH182" s="211">
        <f t="shared" si="480"/>
        <v>23539.617667754163</v>
      </c>
      <c r="BI182" s="211">
        <f t="shared" si="480"/>
        <v>23934.690627438198</v>
      </c>
      <c r="BJ182" s="211">
        <f t="shared" si="480"/>
        <v>23814.37765463355</v>
      </c>
      <c r="BK182" s="211">
        <f t="shared" si="480"/>
        <v>25907.234197372469</v>
      </c>
      <c r="BL182" s="211">
        <f t="shared" si="480"/>
        <v>30134.84489889261</v>
      </c>
      <c r="BM182" s="211">
        <f t="shared" si="480"/>
        <v>330198.74647056707</v>
      </c>
      <c r="BN182" s="211">
        <f t="shared" si="480"/>
        <v>330734.56212971685</v>
      </c>
      <c r="BO182" s="211">
        <f t="shared" si="480"/>
        <v>335435.60019222955</v>
      </c>
      <c r="BP182" s="211">
        <f t="shared" si="480"/>
        <v>340107.5965623181</v>
      </c>
      <c r="BQ182" s="211">
        <f t="shared" si="480"/>
        <v>344521.55844451807</v>
      </c>
      <c r="BR182" s="211">
        <f t="shared" si="480"/>
        <v>348788.90114662703</v>
      </c>
      <c r="BS182" s="211">
        <f t="shared" si="480"/>
        <v>352926.48732313822</v>
      </c>
      <c r="BT182" s="211">
        <f t="shared" si="480"/>
        <v>356947.52956167533</v>
      </c>
      <c r="BU182" s="211">
        <f t="shared" si="480"/>
        <v>360863.07180299144</v>
      </c>
      <c r="BV182" s="211">
        <f t="shared" si="480"/>
        <v>0</v>
      </c>
    </row>
    <row r="183" spans="2:74" x14ac:dyDescent="0.25">
      <c r="B183" s="124">
        <f>SUM(C183:AK183)</f>
        <v>163095.01349349704</v>
      </c>
      <c r="C183" s="5">
        <f>+C182-C11</f>
        <v>-1494.9323854864197</v>
      </c>
      <c r="D183" s="5">
        <f t="shared" ref="D183:AK183" si="481">+D182-D11</f>
        <v>-1537.4308959261543</v>
      </c>
      <c r="E183" s="5">
        <f t="shared" si="481"/>
        <v>-1508.7111965561562</v>
      </c>
      <c r="F183" s="5">
        <f t="shared" si="481"/>
        <v>-1505.5166635835994</v>
      </c>
      <c r="G183" s="5">
        <f t="shared" si="481"/>
        <v>-1547.2409260051718</v>
      </c>
      <c r="H183" s="5">
        <f t="shared" si="481"/>
        <v>-1515.6473953493478</v>
      </c>
      <c r="I183" s="5">
        <f t="shared" si="481"/>
        <v>-1544.0742235071957</v>
      </c>
      <c r="J183" s="5">
        <f t="shared" si="481"/>
        <v>-1503.31645360127</v>
      </c>
      <c r="K183" s="5">
        <f t="shared" si="481"/>
        <v>-1514.6283737429621</v>
      </c>
      <c r="L183" s="5">
        <f t="shared" si="481"/>
        <v>-1485.0216278365551</v>
      </c>
      <c r="M183" s="5">
        <f t="shared" si="481"/>
        <v>-1459.4005151517631</v>
      </c>
      <c r="N183" s="5">
        <f t="shared" si="481"/>
        <v>-1395.7193331005692</v>
      </c>
      <c r="O183" s="5">
        <f t="shared" si="481"/>
        <v>-1500.9699991539237</v>
      </c>
      <c r="P183" s="5">
        <f t="shared" si="481"/>
        <v>-1350.8521329126525</v>
      </c>
      <c r="Q183" s="5">
        <f t="shared" si="481"/>
        <v>-1318.6325827564797</v>
      </c>
      <c r="R183" s="5">
        <f t="shared" si="481"/>
        <v>-1277.9739028163895</v>
      </c>
      <c r="S183" s="5">
        <f t="shared" si="481"/>
        <v>-1306.2588473472279</v>
      </c>
      <c r="T183" s="5">
        <f t="shared" si="481"/>
        <v>-1339.2497162997388</v>
      </c>
      <c r="U183" s="5">
        <f t="shared" si="481"/>
        <v>-1334.9283845264436</v>
      </c>
      <c r="V183" s="5">
        <f t="shared" si="481"/>
        <v>-1362.4663404286985</v>
      </c>
      <c r="W183" s="5">
        <f t="shared" si="481"/>
        <v>-1365.804346579338</v>
      </c>
      <c r="X183" s="5">
        <f t="shared" si="481"/>
        <v>-1385.2936290635698</v>
      </c>
      <c r="Y183" s="5">
        <f t="shared" si="481"/>
        <v>-1364.0647728611366</v>
      </c>
      <c r="Z183" s="5">
        <f t="shared" si="481"/>
        <v>-1346.6781425025838</v>
      </c>
      <c r="AA183" s="5">
        <f t="shared" si="481"/>
        <v>-1290.8439171015852</v>
      </c>
      <c r="AB183" s="5">
        <f t="shared" si="481"/>
        <v>-1339.9205595996464</v>
      </c>
      <c r="AC183" s="5">
        <f t="shared" si="481"/>
        <v>-1282.3321312312983</v>
      </c>
      <c r="AD183" s="5">
        <f t="shared" si="481"/>
        <v>-1225.2293445229298</v>
      </c>
      <c r="AE183" s="5">
        <f t="shared" si="481"/>
        <v>-1225.0419336188497</v>
      </c>
      <c r="AF183" s="5">
        <f t="shared" si="481"/>
        <v>39804.984166666676</v>
      </c>
      <c r="AG183" s="5">
        <f t="shared" si="481"/>
        <v>40288.661666666681</v>
      </c>
      <c r="AH183" s="5">
        <f t="shared" si="481"/>
        <v>40757.760000000002</v>
      </c>
      <c r="AI183" s="5">
        <f t="shared" si="481"/>
        <v>41213.785833333342</v>
      </c>
      <c r="AJ183" s="5">
        <f t="shared" si="481"/>
        <v>41658.002500000002</v>
      </c>
      <c r="AK183" s="5">
        <f t="shared" si="481"/>
        <v>0</v>
      </c>
      <c r="AL183" s="5"/>
      <c r="AM183" s="125">
        <f>SUM(AN183:BV183)</f>
        <v>1709105.713269223</v>
      </c>
      <c r="AN183" s="5">
        <f t="shared" ref="AN183:AP183" si="482">+AN182-AN11</f>
        <v>-1664.03590383767</v>
      </c>
      <c r="AO183" s="5">
        <f t="shared" si="482"/>
        <v>-2215.4577183905567</v>
      </c>
      <c r="AP183" s="5">
        <f t="shared" si="482"/>
        <v>-3377.0541116807181</v>
      </c>
      <c r="AQ183" s="5">
        <f t="shared" ref="AQ183:BV183" si="483">+AQ182-AQ11</f>
        <v>-797.34553343114385</v>
      </c>
      <c r="AR183" s="5">
        <f t="shared" si="483"/>
        <v>-1004.7353454488548</v>
      </c>
      <c r="AS183" s="5">
        <f t="shared" si="483"/>
        <v>-1444.5558665685348</v>
      </c>
      <c r="AT183" s="5">
        <f t="shared" si="483"/>
        <v>-161.70144173858353</v>
      </c>
      <c r="AU183" s="5">
        <f t="shared" si="483"/>
        <v>286.84293057480681</v>
      </c>
      <c r="AV183" s="5">
        <f t="shared" si="483"/>
        <v>-756.41767769381113</v>
      </c>
      <c r="AW183" s="5">
        <f t="shared" si="483"/>
        <v>240.33866263385062</v>
      </c>
      <c r="AX183" s="5">
        <f t="shared" si="483"/>
        <v>-631.12739400290957</v>
      </c>
      <c r="AY183" s="5">
        <f t="shared" si="483"/>
        <v>-1388.794608188804</v>
      </c>
      <c r="AZ183" s="5">
        <f t="shared" si="483"/>
        <v>-12914.044007772987</v>
      </c>
      <c r="BA183" s="5">
        <f t="shared" si="483"/>
        <v>447.21634681252181</v>
      </c>
      <c r="BB183" s="5">
        <f t="shared" si="483"/>
        <v>-65.660195461437979</v>
      </c>
      <c r="BC183" s="5">
        <f t="shared" si="483"/>
        <v>164.20837521564681</v>
      </c>
      <c r="BD183" s="5">
        <f t="shared" si="483"/>
        <v>1442.1907088110529</v>
      </c>
      <c r="BE183" s="5">
        <f t="shared" si="483"/>
        <v>632.87304336683883</v>
      </c>
      <c r="BF183" s="5">
        <f t="shared" si="483"/>
        <v>-262.32989703270141</v>
      </c>
      <c r="BG183" s="5">
        <f t="shared" si="483"/>
        <v>156.83998293859258</v>
      </c>
      <c r="BH183" s="5">
        <f t="shared" si="483"/>
        <v>202.85299523992217</v>
      </c>
      <c r="BI183" s="5">
        <f t="shared" si="483"/>
        <v>-812.7615350268934</v>
      </c>
      <c r="BJ183" s="5">
        <f t="shared" si="483"/>
        <v>185.45722997200937</v>
      </c>
      <c r="BK183" s="5">
        <f t="shared" si="483"/>
        <v>-615.76244480532478</v>
      </c>
      <c r="BL183" s="5">
        <f t="shared" si="483"/>
        <v>-1290.9996516490792</v>
      </c>
      <c r="BM183" s="5">
        <f t="shared" si="483"/>
        <v>-199.49087830947246</v>
      </c>
      <c r="BN183" s="5">
        <f t="shared" si="483"/>
        <v>-8100.2373634168762</v>
      </c>
      <c r="BO183" s="5">
        <f t="shared" si="483"/>
        <v>-10068.63277884596</v>
      </c>
      <c r="BP183" s="5">
        <f t="shared" si="483"/>
        <v>-10929.510931990168</v>
      </c>
      <c r="BQ183" s="5">
        <f t="shared" si="483"/>
        <v>344521.55844451807</v>
      </c>
      <c r="BR183" s="5">
        <f t="shared" si="483"/>
        <v>348788.90114662703</v>
      </c>
      <c r="BS183" s="5">
        <f t="shared" si="483"/>
        <v>352926.48732313822</v>
      </c>
      <c r="BT183" s="5">
        <f t="shared" si="483"/>
        <v>356947.52956167533</v>
      </c>
      <c r="BU183" s="5">
        <f t="shared" si="483"/>
        <v>360863.07180299144</v>
      </c>
      <c r="BV183" s="5">
        <f t="shared" si="483"/>
        <v>0</v>
      </c>
    </row>
  </sheetData>
  <mergeCells count="5">
    <mergeCell ref="C1:AH1"/>
    <mergeCell ref="AN1:BS1"/>
    <mergeCell ref="BY1:DD1"/>
    <mergeCell ref="C75:AH75"/>
    <mergeCell ref="AN75:BS75"/>
  </mergeCells>
  <pageMargins left="0" right="0" top="0.25" bottom="0.25" header="0.3" footer="0.3"/>
  <pageSetup scale="37" orientation="landscape" r:id="rId1"/>
  <customProperties>
    <customPr name="_pios_id" r:id="rId2"/>
    <customPr name="EpmWorksheetKeyString_GUID" r:id="rId3"/>
  </customProperties>
  <legacy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  <pageSetUpPr fitToPage="1"/>
  </sheetPr>
  <dimension ref="A3:X68"/>
  <sheetViews>
    <sheetView zoomScale="75" zoomScaleNormal="75" workbookViewId="0">
      <selection activeCell="Q47" sqref="Q47"/>
    </sheetView>
  </sheetViews>
  <sheetFormatPr defaultRowHeight="15" x14ac:dyDescent="0.25"/>
  <cols>
    <col min="1" max="1" width="3" customWidth="1"/>
  </cols>
  <sheetData>
    <row r="3" spans="1:24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13" spans="1:24" x14ac:dyDescent="0.25">
      <c r="W13" t="s">
        <v>53</v>
      </c>
    </row>
    <row r="36" spans="1:24" x14ac:dyDescent="0.25">
      <c r="R36" s="4"/>
      <c r="S36" s="4"/>
      <c r="T36" s="4"/>
      <c r="U36" s="4"/>
      <c r="V36" s="4"/>
      <c r="W36" s="4"/>
      <c r="X36" s="4"/>
    </row>
    <row r="37" spans="1:24" x14ac:dyDescent="0.25">
      <c r="R37" s="4"/>
      <c r="S37" s="4"/>
      <c r="T37" s="4"/>
      <c r="U37" s="4"/>
      <c r="V37" s="4"/>
      <c r="W37" s="4"/>
      <c r="X37" s="4"/>
    </row>
    <row r="38" spans="1:24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5"/>
      <c r="T38" s="5"/>
      <c r="U38" s="5"/>
      <c r="V38" s="5"/>
      <c r="W38" s="5"/>
      <c r="X38" s="5"/>
    </row>
    <row r="39" spans="1:2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4"/>
      <c r="S39" s="4"/>
      <c r="T39" s="4"/>
      <c r="U39" s="4"/>
      <c r="V39" s="4"/>
      <c r="W39" s="4"/>
      <c r="X39" s="4"/>
    </row>
    <row r="40" spans="1:2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5"/>
      <c r="S40" s="5"/>
      <c r="T40" s="5"/>
      <c r="U40" s="5"/>
      <c r="V40" s="5"/>
      <c r="W40" s="5"/>
      <c r="X40" s="5"/>
    </row>
    <row r="41" spans="1:24" x14ac:dyDescent="0.2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5"/>
      <c r="S41" s="5"/>
      <c r="T41" s="5"/>
      <c r="U41" s="5"/>
      <c r="V41" s="5"/>
      <c r="W41" s="5"/>
      <c r="X41" s="5"/>
    </row>
    <row r="42" spans="1:24" x14ac:dyDescent="0.2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5"/>
      <c r="S42" s="5"/>
      <c r="T42" s="5"/>
      <c r="U42" s="5"/>
      <c r="V42" s="5"/>
      <c r="W42" s="5"/>
      <c r="X42" s="5"/>
    </row>
    <row r="43" spans="1:24" x14ac:dyDescent="0.25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</row>
    <row r="44" spans="1:24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4"/>
      <c r="S44" s="4"/>
      <c r="T44" s="4"/>
      <c r="U44" s="4"/>
      <c r="V44" s="4"/>
      <c r="W44" s="4"/>
      <c r="X44" s="4"/>
    </row>
    <row r="45" spans="1:24" x14ac:dyDescent="0.2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4"/>
      <c r="S45" s="4"/>
      <c r="T45" s="4"/>
      <c r="U45" s="4"/>
      <c r="V45" s="4"/>
      <c r="W45" s="4"/>
      <c r="X45" s="4"/>
    </row>
    <row r="46" spans="1:24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</row>
    <row r="47" spans="1:24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</row>
    <row r="48" spans="1:24" x14ac:dyDescent="0.2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</row>
    <row r="49" spans="1:24" x14ac:dyDescent="0.25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</row>
    <row r="50" spans="1:24" x14ac:dyDescent="0.2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</row>
    <row r="51" spans="1:24" x14ac:dyDescent="0.2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3"/>
      <c r="S51" s="13"/>
      <c r="T51" s="13"/>
      <c r="U51" s="13"/>
      <c r="V51" s="13"/>
      <c r="W51" s="13"/>
      <c r="X51" s="13"/>
    </row>
    <row r="52" spans="1:24" x14ac:dyDescent="0.2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</row>
    <row r="53" spans="1:24" x14ac:dyDescent="0.2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4"/>
      <c r="S53" s="4"/>
      <c r="T53" s="4"/>
      <c r="U53" s="4"/>
      <c r="V53" s="4"/>
      <c r="W53" s="4"/>
      <c r="X53" s="4"/>
    </row>
    <row r="54" spans="1:24" x14ac:dyDescent="0.2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4"/>
      <c r="S54" s="4"/>
      <c r="T54" s="4"/>
      <c r="U54" s="4"/>
      <c r="V54" s="4"/>
      <c r="W54" s="4"/>
      <c r="X54" s="4"/>
    </row>
    <row r="55" spans="1:24" x14ac:dyDescent="0.2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4"/>
      <c r="S55" s="4"/>
      <c r="T55" s="4"/>
      <c r="U55" s="4"/>
      <c r="V55" s="4"/>
      <c r="W55" s="4"/>
      <c r="X55" s="4"/>
    </row>
    <row r="56" spans="1:24" x14ac:dyDescent="0.2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</row>
    <row r="57" spans="1:24" x14ac:dyDescent="0.2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4"/>
      <c r="S57" s="4"/>
      <c r="T57" s="4"/>
      <c r="U57" s="4"/>
      <c r="V57" s="4"/>
      <c r="W57" s="4"/>
      <c r="X57" s="4"/>
    </row>
    <row r="58" spans="1:24" x14ac:dyDescent="0.2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</row>
    <row r="59" spans="1:24" x14ac:dyDescent="0.2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4"/>
      <c r="S59" s="4"/>
    </row>
    <row r="60" spans="1:24" x14ac:dyDescent="0.2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4"/>
      <c r="S60" s="4"/>
      <c r="T60" s="4"/>
      <c r="U60" s="4"/>
      <c r="V60" s="4"/>
      <c r="W60" s="4"/>
      <c r="X60" s="4"/>
    </row>
    <row r="61" spans="1:24" x14ac:dyDescent="0.2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</row>
    <row r="62" spans="1:24" x14ac:dyDescent="0.2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4"/>
      <c r="S62" s="4"/>
      <c r="T62" s="4"/>
      <c r="U62" s="4"/>
      <c r="V62" s="4"/>
      <c r="W62" s="4"/>
      <c r="X62" s="4"/>
    </row>
    <row r="63" spans="1:24" x14ac:dyDescent="0.2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</row>
    <row r="64" spans="1:24" x14ac:dyDescent="0.2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4"/>
      <c r="S64" s="4"/>
      <c r="T64" s="4"/>
      <c r="U64" s="4"/>
      <c r="V64" s="4"/>
      <c r="W64" s="4"/>
      <c r="X64" s="4"/>
    </row>
    <row r="65" spans="1:24" x14ac:dyDescent="0.2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4"/>
      <c r="S65" s="4"/>
      <c r="T65" s="4"/>
      <c r="U65" s="4"/>
      <c r="V65" s="4"/>
      <c r="W65" s="4"/>
      <c r="X65" s="4"/>
    </row>
    <row r="66" spans="1:24" x14ac:dyDescent="0.2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</row>
    <row r="67" spans="1:24" x14ac:dyDescent="0.2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</row>
    <row r="68" spans="1:24" x14ac:dyDescent="0.2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</row>
  </sheetData>
  <pageMargins left="0" right="0" top="0" bottom="0" header="0.3" footer="0.3"/>
  <pageSetup scale="62" fitToHeight="0" orientation="landscape" r:id="rId1"/>
  <rowBreaks count="1" manualBreakCount="1">
    <brk id="48" min="1" max="24" man="1"/>
  </rowBreaks>
  <customProperties>
    <customPr name="_pios_id" r:id="rId2"/>
    <customPr name="EpmWorksheetKeyString_GUID" r:id="rId3"/>
  </customProperties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  <pageSetUpPr fitToPage="1"/>
  </sheetPr>
  <dimension ref="A1:AL75"/>
  <sheetViews>
    <sheetView zoomScale="80" zoomScaleNormal="80" workbookViewId="0">
      <pane xSplit="1" ySplit="2" topLeftCell="B14" activePane="bottomRight" state="frozen"/>
      <selection activeCell="B66" sqref="B66"/>
      <selection pane="topRight" activeCell="B66" sqref="B66"/>
      <selection pane="bottomLeft" activeCell="B66" sqref="B66"/>
      <selection pane="bottomRight" activeCell="O16" sqref="O16"/>
    </sheetView>
  </sheetViews>
  <sheetFormatPr defaultColWidth="9" defaultRowHeight="15" x14ac:dyDescent="0.25"/>
  <cols>
    <col min="1" max="1" width="21" style="172" customWidth="1"/>
    <col min="2" max="6" width="18" style="172" bestFit="1" customWidth="1"/>
    <col min="7" max="7" width="17" style="172" bestFit="1" customWidth="1"/>
    <col min="8" max="13" width="18" style="172" bestFit="1" customWidth="1"/>
    <col min="14" max="14" width="16" style="172" bestFit="1" customWidth="1"/>
    <col min="15" max="27" width="16" style="172" customWidth="1"/>
    <col min="28" max="28" width="3.85546875" style="172" customWidth="1"/>
    <col min="29" max="30" width="1.85546875" style="172" customWidth="1"/>
    <col min="31" max="31" width="15" style="172" bestFit="1" customWidth="1"/>
    <col min="32" max="16384" width="9" style="172"/>
  </cols>
  <sheetData>
    <row r="1" spans="1:38" ht="24" thickBot="1" x14ac:dyDescent="0.4">
      <c r="B1" s="354" t="s">
        <v>461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173"/>
      <c r="AE1" s="174">
        <v>2022</v>
      </c>
    </row>
    <row r="2" spans="1:38" s="175" customFormat="1" ht="15.75" thickBot="1" x14ac:dyDescent="0.3">
      <c r="B2" s="208" t="s">
        <v>58</v>
      </c>
      <c r="C2" s="176" t="s">
        <v>59</v>
      </c>
      <c r="D2" s="176" t="s">
        <v>60</v>
      </c>
      <c r="E2" s="176" t="s">
        <v>61</v>
      </c>
      <c r="F2" s="176" t="s">
        <v>62</v>
      </c>
      <c r="G2" s="176" t="s">
        <v>63</v>
      </c>
      <c r="H2" s="176" t="s">
        <v>64</v>
      </c>
      <c r="I2" s="176" t="s">
        <v>65</v>
      </c>
      <c r="J2" s="176" t="s">
        <v>66</v>
      </c>
      <c r="K2" s="176" t="s">
        <v>67</v>
      </c>
      <c r="L2" s="176" t="s">
        <v>68</v>
      </c>
      <c r="M2" s="176" t="s">
        <v>69</v>
      </c>
      <c r="N2" s="176">
        <f>'SUMMARY (BC)'!Q1</f>
        <v>2023</v>
      </c>
      <c r="O2" s="208" t="s">
        <v>58</v>
      </c>
      <c r="P2" s="176" t="s">
        <v>59</v>
      </c>
      <c r="Q2" s="176" t="s">
        <v>60</v>
      </c>
      <c r="R2" s="176" t="s">
        <v>61</v>
      </c>
      <c r="S2" s="176" t="s">
        <v>62</v>
      </c>
      <c r="T2" s="176" t="s">
        <v>63</v>
      </c>
      <c r="U2" s="176" t="s">
        <v>64</v>
      </c>
      <c r="V2" s="176" t="s">
        <v>65</v>
      </c>
      <c r="W2" s="176" t="s">
        <v>66</v>
      </c>
      <c r="X2" s="176" t="s">
        <v>67</v>
      </c>
      <c r="Y2" s="176" t="s">
        <v>68</v>
      </c>
      <c r="Z2" s="176" t="s">
        <v>69</v>
      </c>
      <c r="AA2" s="176">
        <f>'SUMMARY (BC)'!AD1</f>
        <v>2024</v>
      </c>
      <c r="AB2" s="173"/>
      <c r="AE2" s="177" t="s">
        <v>69</v>
      </c>
    </row>
    <row r="3" spans="1:38" s="175" customFormat="1" x14ac:dyDescent="0.25">
      <c r="A3" s="178" t="s">
        <v>10</v>
      </c>
      <c r="B3" s="247">
        <f t="shared" ref="B3:M3" si="0">SUM(B16:B25)</f>
        <v>1675.8853688216593</v>
      </c>
      <c r="C3" s="247">
        <f t="shared" ref="C3" si="1">SUM(C16:C25)</f>
        <v>-156.94086194712486</v>
      </c>
      <c r="D3" s="179">
        <f t="shared" si="0"/>
        <v>-1025.1194918042056</v>
      </c>
      <c r="E3" s="179">
        <f t="shared" si="0"/>
        <v>-1195.3797734591913</v>
      </c>
      <c r="F3" s="179">
        <f t="shared" si="0"/>
        <v>-1297.7572427011294</v>
      </c>
      <c r="G3" s="179">
        <f t="shared" si="0"/>
        <v>-752.73359878584506</v>
      </c>
      <c r="H3" s="179">
        <f t="shared" si="0"/>
        <v>-499.19457109656247</v>
      </c>
      <c r="I3" s="179">
        <f t="shared" si="0"/>
        <v>-165.44176081210057</v>
      </c>
      <c r="J3" s="179">
        <f t="shared" si="0"/>
        <v>308.11971263003954</v>
      </c>
      <c r="K3" s="179">
        <f t="shared" si="0"/>
        <v>123.10644257440769</v>
      </c>
      <c r="L3" s="179">
        <f t="shared" si="0"/>
        <v>1129.280874359408</v>
      </c>
      <c r="M3" s="179">
        <f t="shared" si="0"/>
        <v>2257.3547245431419</v>
      </c>
      <c r="N3" s="179">
        <f t="shared" ref="N3:N8" si="2">SUM(B3:M3)</f>
        <v>401.17982232249665</v>
      </c>
      <c r="O3" s="179">
        <f t="shared" ref="O3:Z3" si="3">SUM(O16:O25)</f>
        <v>1464.2672189549703</v>
      </c>
      <c r="P3" s="179">
        <f t="shared" si="3"/>
        <v>-160.14254867866251</v>
      </c>
      <c r="Q3" s="179">
        <f t="shared" si="3"/>
        <v>-1047.5910244845559</v>
      </c>
      <c r="R3" s="179">
        <f t="shared" si="3"/>
        <v>-1228.9574875449894</v>
      </c>
      <c r="S3" s="179">
        <f t="shared" si="3"/>
        <v>-1340.5629265478703</v>
      </c>
      <c r="T3" s="179">
        <f t="shared" si="3"/>
        <v>-778.34799357475822</v>
      </c>
      <c r="U3" s="179">
        <f t="shared" si="3"/>
        <v>-512.96085868199782</v>
      </c>
      <c r="V3" s="179">
        <f t="shared" si="3"/>
        <v>-169.09706936577277</v>
      </c>
      <c r="W3" s="179">
        <f t="shared" si="3"/>
        <v>318.12169874352378</v>
      </c>
      <c r="X3" s="179">
        <f t="shared" si="3"/>
        <v>127.34435533849317</v>
      </c>
      <c r="Y3" s="179">
        <f t="shared" si="3"/>
        <v>1163.0391061896526</v>
      </c>
      <c r="Z3" s="179">
        <f t="shared" si="3"/>
        <v>2321.9315719048941</v>
      </c>
      <c r="AA3" s="179">
        <f t="shared" ref="AA3:AA8" si="4">SUM(O3:Z3)</f>
        <v>157.04404225292683</v>
      </c>
      <c r="AB3" s="180"/>
      <c r="AE3" s="181">
        <f t="shared" ref="AE3" si="5">SUM(AE16:AE25)</f>
        <v>11772.8020309986</v>
      </c>
    </row>
    <row r="4" spans="1:38" s="175" customFormat="1" x14ac:dyDescent="0.25">
      <c r="A4" s="178" t="s">
        <v>14</v>
      </c>
      <c r="B4" s="247">
        <f>SUM(B27:B46)+B62+B63</f>
        <v>1472.2210547971767</v>
      </c>
      <c r="C4" s="247">
        <f t="shared" ref="C4" si="6">SUM(C27:C46)+C62+C63</f>
        <v>-379.08138272355762</v>
      </c>
      <c r="D4" s="179">
        <f t="shared" ref="D4:M4" si="7">SUM(D27:D46)+D62+D63</f>
        <v>-684.02225835491788</v>
      </c>
      <c r="E4" s="179">
        <f t="shared" si="7"/>
        <v>-1292.7473941247872</v>
      </c>
      <c r="F4" s="179">
        <f t="shared" si="7"/>
        <v>-1148.9402939911413</v>
      </c>
      <c r="G4" s="179">
        <f t="shared" si="7"/>
        <v>-328.66214086873578</v>
      </c>
      <c r="H4" s="179">
        <f t="shared" si="7"/>
        <v>-579.44146241497458</v>
      </c>
      <c r="I4" s="179">
        <f t="shared" si="7"/>
        <v>-368.60950815669815</v>
      </c>
      <c r="J4" s="179">
        <f t="shared" si="7"/>
        <v>706.90167038431173</v>
      </c>
      <c r="K4" s="179">
        <f t="shared" si="7"/>
        <v>-530.21264521382898</v>
      </c>
      <c r="L4" s="179">
        <f t="shared" si="7"/>
        <v>1450.034888104092</v>
      </c>
      <c r="M4" s="179">
        <f t="shared" si="7"/>
        <v>2442.2641381000913</v>
      </c>
      <c r="N4" s="179">
        <f t="shared" si="2"/>
        <v>759.70466553703022</v>
      </c>
      <c r="O4" s="179">
        <f>SUM(O27:O46)+O62+O63</f>
        <v>1427.4881770100526</v>
      </c>
      <c r="P4" s="179">
        <f t="shared" ref="P4" si="8">SUM(P27:P46)+P62+P63</f>
        <v>-421.22021865052108</v>
      </c>
      <c r="Q4" s="179">
        <f t="shared" ref="Q4:Z4" si="9">SUM(Q27:Q46)+Q62+Q63</f>
        <v>-712.2719850427095</v>
      </c>
      <c r="R4" s="179">
        <f t="shared" si="9"/>
        <v>-1323.5825894810362</v>
      </c>
      <c r="S4" s="179">
        <f t="shared" si="9"/>
        <v>-1184.8352941564665</v>
      </c>
      <c r="T4" s="179">
        <f t="shared" si="9"/>
        <v>-345.84275740023088</v>
      </c>
      <c r="U4" s="179">
        <f t="shared" si="9"/>
        <v>-608.89857139814546</v>
      </c>
      <c r="V4" s="179">
        <f t="shared" si="9"/>
        <v>-391.93126871108353</v>
      </c>
      <c r="W4" s="179">
        <f t="shared" si="9"/>
        <v>705.3437449754249</v>
      </c>
      <c r="X4" s="179">
        <f t="shared" si="9"/>
        <v>-556.58320461606127</v>
      </c>
      <c r="Y4" s="179">
        <f t="shared" si="9"/>
        <v>1449.6472516152694</v>
      </c>
      <c r="Z4" s="179">
        <f t="shared" si="9"/>
        <v>2456.7122398962342</v>
      </c>
      <c r="AA4" s="179">
        <f t="shared" si="4"/>
        <v>494.02552404072685</v>
      </c>
      <c r="AB4" s="180"/>
      <c r="AE4" s="181">
        <f t="shared" ref="AE4" si="10">SUM(AE27:AE46)+AE62+AE63</f>
        <v>28981.495914243318</v>
      </c>
    </row>
    <row r="5" spans="1:38" s="175" customFormat="1" x14ac:dyDescent="0.25">
      <c r="A5" s="178" t="s">
        <v>15</v>
      </c>
      <c r="B5" s="247">
        <f t="shared" ref="B5:M5" si="11">SUM(B48:B51)</f>
        <v>0</v>
      </c>
      <c r="C5" s="247">
        <f t="shared" ref="C5" si="12">SUM(C48:C51)</f>
        <v>0</v>
      </c>
      <c r="D5" s="179">
        <f t="shared" si="11"/>
        <v>0</v>
      </c>
      <c r="E5" s="179">
        <f t="shared" si="11"/>
        <v>0</v>
      </c>
      <c r="F5" s="179">
        <f t="shared" si="11"/>
        <v>0</v>
      </c>
      <c r="G5" s="179">
        <f t="shared" si="11"/>
        <v>0</v>
      </c>
      <c r="H5" s="179">
        <f t="shared" si="11"/>
        <v>0</v>
      </c>
      <c r="I5" s="179">
        <f t="shared" si="11"/>
        <v>0</v>
      </c>
      <c r="J5" s="179">
        <f t="shared" si="11"/>
        <v>0</v>
      </c>
      <c r="K5" s="179">
        <f t="shared" si="11"/>
        <v>0</v>
      </c>
      <c r="L5" s="179">
        <f t="shared" si="11"/>
        <v>0</v>
      </c>
      <c r="M5" s="179">
        <f t="shared" si="11"/>
        <v>0</v>
      </c>
      <c r="N5" s="179">
        <f t="shared" si="2"/>
        <v>0</v>
      </c>
      <c r="O5" s="179">
        <f t="shared" ref="O5:Z5" si="13">SUM(O48:O51)</f>
        <v>0</v>
      </c>
      <c r="P5" s="179">
        <f t="shared" si="13"/>
        <v>0</v>
      </c>
      <c r="Q5" s="179">
        <f t="shared" si="13"/>
        <v>0</v>
      </c>
      <c r="R5" s="179">
        <f t="shared" si="13"/>
        <v>0</v>
      </c>
      <c r="S5" s="179">
        <f t="shared" si="13"/>
        <v>0</v>
      </c>
      <c r="T5" s="179">
        <f t="shared" si="13"/>
        <v>0</v>
      </c>
      <c r="U5" s="179">
        <f t="shared" si="13"/>
        <v>0</v>
      </c>
      <c r="V5" s="179">
        <f t="shared" si="13"/>
        <v>0</v>
      </c>
      <c r="W5" s="179">
        <f t="shared" si="13"/>
        <v>0</v>
      </c>
      <c r="X5" s="179">
        <f t="shared" si="13"/>
        <v>0</v>
      </c>
      <c r="Y5" s="179">
        <f t="shared" si="13"/>
        <v>0</v>
      </c>
      <c r="Z5" s="179">
        <f t="shared" si="13"/>
        <v>0</v>
      </c>
      <c r="AA5" s="179">
        <f t="shared" si="4"/>
        <v>0</v>
      </c>
      <c r="AB5" s="180"/>
      <c r="AE5" s="181">
        <v>0</v>
      </c>
    </row>
    <row r="6" spans="1:38" s="175" customFormat="1" x14ac:dyDescent="0.25">
      <c r="A6" s="178" t="s">
        <v>4</v>
      </c>
      <c r="B6" s="247">
        <f t="shared" ref="B6:M6" si="14">+B56</f>
        <v>0</v>
      </c>
      <c r="C6" s="247">
        <f t="shared" ref="C6" si="15">+C56</f>
        <v>0</v>
      </c>
      <c r="D6" s="179">
        <f t="shared" si="14"/>
        <v>0</v>
      </c>
      <c r="E6" s="179">
        <f t="shared" si="14"/>
        <v>0</v>
      </c>
      <c r="F6" s="179">
        <f t="shared" si="14"/>
        <v>0</v>
      </c>
      <c r="G6" s="179">
        <f t="shared" si="14"/>
        <v>0</v>
      </c>
      <c r="H6" s="179">
        <f t="shared" si="14"/>
        <v>0</v>
      </c>
      <c r="I6" s="179">
        <f t="shared" si="14"/>
        <v>0</v>
      </c>
      <c r="J6" s="179">
        <f t="shared" si="14"/>
        <v>0</v>
      </c>
      <c r="K6" s="179">
        <f t="shared" si="14"/>
        <v>0</v>
      </c>
      <c r="L6" s="179">
        <f t="shared" si="14"/>
        <v>0</v>
      </c>
      <c r="M6" s="179">
        <f t="shared" si="14"/>
        <v>0</v>
      </c>
      <c r="N6" s="179">
        <f t="shared" si="2"/>
        <v>0</v>
      </c>
      <c r="O6" s="179">
        <f t="shared" ref="O6:Z6" si="16">+O56</f>
        <v>0</v>
      </c>
      <c r="P6" s="179">
        <f t="shared" si="16"/>
        <v>0</v>
      </c>
      <c r="Q6" s="179">
        <f t="shared" si="16"/>
        <v>0</v>
      </c>
      <c r="R6" s="179">
        <f t="shared" si="16"/>
        <v>0</v>
      </c>
      <c r="S6" s="179">
        <f t="shared" si="16"/>
        <v>0</v>
      </c>
      <c r="T6" s="179">
        <f t="shared" si="16"/>
        <v>0</v>
      </c>
      <c r="U6" s="179">
        <f t="shared" si="16"/>
        <v>0</v>
      </c>
      <c r="V6" s="179">
        <f t="shared" si="16"/>
        <v>0</v>
      </c>
      <c r="W6" s="179">
        <f t="shared" si="16"/>
        <v>0</v>
      </c>
      <c r="X6" s="179">
        <f t="shared" si="16"/>
        <v>0</v>
      </c>
      <c r="Y6" s="179">
        <f t="shared" si="16"/>
        <v>0</v>
      </c>
      <c r="Z6" s="179">
        <f t="shared" si="16"/>
        <v>0</v>
      </c>
      <c r="AA6" s="179">
        <f t="shared" si="4"/>
        <v>0</v>
      </c>
      <c r="AB6" s="180"/>
      <c r="AE6" s="181">
        <v>0</v>
      </c>
    </row>
    <row r="7" spans="1:38" s="175" customFormat="1" x14ac:dyDescent="0.25">
      <c r="A7" s="178" t="s">
        <v>44</v>
      </c>
      <c r="B7" s="248">
        <f t="shared" ref="B7:M7" si="17">SUM(B53:B55)</f>
        <v>0</v>
      </c>
      <c r="C7" s="248">
        <f t="shared" ref="C7" si="18">SUM(C53:C55)</f>
        <v>0</v>
      </c>
      <c r="D7" s="182">
        <f t="shared" si="17"/>
        <v>0</v>
      </c>
      <c r="E7" s="182">
        <f t="shared" si="17"/>
        <v>0</v>
      </c>
      <c r="F7" s="182">
        <f t="shared" si="17"/>
        <v>0</v>
      </c>
      <c r="G7" s="182">
        <f t="shared" si="17"/>
        <v>0</v>
      </c>
      <c r="H7" s="182">
        <f t="shared" si="17"/>
        <v>0</v>
      </c>
      <c r="I7" s="182">
        <f t="shared" si="17"/>
        <v>0</v>
      </c>
      <c r="J7" s="182">
        <f t="shared" si="17"/>
        <v>0</v>
      </c>
      <c r="K7" s="182">
        <f t="shared" si="17"/>
        <v>0</v>
      </c>
      <c r="L7" s="182">
        <f t="shared" si="17"/>
        <v>0</v>
      </c>
      <c r="M7" s="182">
        <f t="shared" si="17"/>
        <v>0</v>
      </c>
      <c r="N7" s="182">
        <f t="shared" si="2"/>
        <v>0</v>
      </c>
      <c r="O7" s="182">
        <f t="shared" ref="O7:Z7" si="19">SUM(O53:O55)</f>
        <v>0</v>
      </c>
      <c r="P7" s="182">
        <f t="shared" si="19"/>
        <v>0</v>
      </c>
      <c r="Q7" s="182">
        <f t="shared" si="19"/>
        <v>0</v>
      </c>
      <c r="R7" s="182">
        <f t="shared" si="19"/>
        <v>0</v>
      </c>
      <c r="S7" s="182">
        <f t="shared" si="19"/>
        <v>0</v>
      </c>
      <c r="T7" s="182">
        <f t="shared" si="19"/>
        <v>0</v>
      </c>
      <c r="U7" s="182">
        <f t="shared" si="19"/>
        <v>0</v>
      </c>
      <c r="V7" s="182">
        <f t="shared" si="19"/>
        <v>0</v>
      </c>
      <c r="W7" s="182">
        <f t="shared" si="19"/>
        <v>0</v>
      </c>
      <c r="X7" s="182">
        <f t="shared" si="19"/>
        <v>0</v>
      </c>
      <c r="Y7" s="182">
        <f t="shared" si="19"/>
        <v>0</v>
      </c>
      <c r="Z7" s="182">
        <f t="shared" si="19"/>
        <v>0</v>
      </c>
      <c r="AA7" s="182">
        <f t="shared" si="4"/>
        <v>0</v>
      </c>
      <c r="AB7" s="180"/>
      <c r="AE7" s="183">
        <v>0</v>
      </c>
    </row>
    <row r="8" spans="1:38" x14ac:dyDescent="0.25">
      <c r="A8" s="184"/>
      <c r="B8" s="247">
        <f t="shared" ref="B8:M8" si="20">SUM(B3:B7)</f>
        <v>3148.1064236188358</v>
      </c>
      <c r="C8" s="247">
        <f t="shared" ref="C8" si="21">SUM(C3:C7)</f>
        <v>-536.02224467068254</v>
      </c>
      <c r="D8" s="179">
        <f t="shared" si="20"/>
        <v>-1709.1417501591236</v>
      </c>
      <c r="E8" s="179">
        <f t="shared" si="20"/>
        <v>-2488.1271675839785</v>
      </c>
      <c r="F8" s="179">
        <f t="shared" si="20"/>
        <v>-2446.6975366922707</v>
      </c>
      <c r="G8" s="179">
        <f t="shared" si="20"/>
        <v>-1081.3957396545809</v>
      </c>
      <c r="H8" s="179">
        <f t="shared" si="20"/>
        <v>-1078.6360335115371</v>
      </c>
      <c r="I8" s="179">
        <f t="shared" si="20"/>
        <v>-534.05126896879869</v>
      </c>
      <c r="J8" s="179">
        <f t="shared" si="20"/>
        <v>1015.0213830143513</v>
      </c>
      <c r="K8" s="179">
        <f t="shared" si="20"/>
        <v>-407.10620263942127</v>
      </c>
      <c r="L8" s="179">
        <f t="shared" si="20"/>
        <v>2579.3157624635001</v>
      </c>
      <c r="M8" s="179">
        <f t="shared" si="20"/>
        <v>4699.6188626432331</v>
      </c>
      <c r="N8" s="179">
        <f t="shared" si="2"/>
        <v>1160.8844878595278</v>
      </c>
      <c r="O8" s="179">
        <f t="shared" ref="O8:Z8" si="22">SUM(O3:O7)</f>
        <v>2891.7553959650231</v>
      </c>
      <c r="P8" s="179">
        <f t="shared" si="22"/>
        <v>-581.36276732918361</v>
      </c>
      <c r="Q8" s="179">
        <f t="shared" si="22"/>
        <v>-1759.8630095272654</v>
      </c>
      <c r="R8" s="179">
        <f t="shared" si="22"/>
        <v>-2552.5400770260258</v>
      </c>
      <c r="S8" s="179">
        <f t="shared" si="22"/>
        <v>-2525.3982207043368</v>
      </c>
      <c r="T8" s="179">
        <f t="shared" si="22"/>
        <v>-1124.190750974989</v>
      </c>
      <c r="U8" s="179">
        <f t="shared" si="22"/>
        <v>-1121.8594300801433</v>
      </c>
      <c r="V8" s="179">
        <f t="shared" si="22"/>
        <v>-561.02833807685624</v>
      </c>
      <c r="W8" s="179">
        <f t="shared" si="22"/>
        <v>1023.4654437189487</v>
      </c>
      <c r="X8" s="179">
        <f t="shared" si="22"/>
        <v>-429.23884927756808</v>
      </c>
      <c r="Y8" s="179">
        <f t="shared" si="22"/>
        <v>2612.686357804922</v>
      </c>
      <c r="Z8" s="179">
        <f t="shared" si="22"/>
        <v>4778.6438118011283</v>
      </c>
      <c r="AA8" s="179">
        <f t="shared" si="4"/>
        <v>651.06956629365413</v>
      </c>
      <c r="AB8" s="180"/>
      <c r="AE8" s="181">
        <f>+AE3+AE4+AE5+AE6+AE7</f>
        <v>40754.297945241917</v>
      </c>
    </row>
    <row r="9" spans="1:38" x14ac:dyDescent="0.25"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  <c r="Z9" s="185"/>
      <c r="AA9" s="185"/>
      <c r="AE9" s="186"/>
    </row>
    <row r="10" spans="1:38" x14ac:dyDescent="0.25">
      <c r="B10" s="247"/>
      <c r="C10" s="247"/>
      <c r="D10" s="179"/>
      <c r="E10" s="179"/>
      <c r="F10" s="179"/>
      <c r="G10" s="179"/>
      <c r="H10" s="179"/>
      <c r="I10" s="179"/>
      <c r="J10" s="179"/>
      <c r="K10" s="179"/>
      <c r="L10" s="179"/>
      <c r="M10" s="179"/>
      <c r="N10" s="179"/>
      <c r="O10" s="179"/>
      <c r="P10" s="179"/>
      <c r="Q10" s="179"/>
      <c r="R10" s="179"/>
      <c r="S10" s="179"/>
      <c r="T10" s="179"/>
      <c r="U10" s="179"/>
      <c r="V10" s="179"/>
      <c r="W10" s="179"/>
      <c r="X10" s="179"/>
      <c r="Y10" s="179"/>
      <c r="Z10" s="179"/>
      <c r="AA10" s="179"/>
      <c r="AE10" s="186"/>
    </row>
    <row r="11" spans="1:38" x14ac:dyDescent="0.25">
      <c r="A11" s="172" t="s">
        <v>432</v>
      </c>
      <c r="B11" s="249">
        <f>+B3/'Final Forecast'!AN3</f>
        <v>0.11079286871241253</v>
      </c>
      <c r="C11" s="249">
        <f>+C3/'Final Forecast'!AO3</f>
        <v>-1.0595227304522751E-2</v>
      </c>
      <c r="D11" s="187">
        <f>+D3/'Final Forecast'!AP3</f>
        <v>-8.0324844931819156E-2</v>
      </c>
      <c r="E11" s="187">
        <f>+E3/'Final Forecast'!AQ3</f>
        <v>-0.11525718139357907</v>
      </c>
      <c r="F11" s="187">
        <f>+F3/'Final Forecast'!AR3</f>
        <v>-0.16689483811277508</v>
      </c>
      <c r="G11" s="187">
        <f>+G3/'Final Forecast'!AS3</f>
        <v>-0.1200449568847502</v>
      </c>
      <c r="H11" s="187">
        <f>+H3/'Final Forecast'!AT3</f>
        <v>-9.4687144096949602E-2</v>
      </c>
      <c r="I11" s="187">
        <f>+I3/'Final Forecast'!AU3</f>
        <v>-3.3482385142543168E-2</v>
      </c>
      <c r="J11" s="187">
        <f>+J3/'Final Forecast'!AV3</f>
        <v>5.5443165166974388E-2</v>
      </c>
      <c r="K11" s="187">
        <f>+K3/'Final Forecast'!AW3</f>
        <v>2.1212044303196884E-2</v>
      </c>
      <c r="L11" s="187">
        <f>+L3/'Final Forecast'!AX3</f>
        <v>0.14007153936001082</v>
      </c>
      <c r="M11" s="187">
        <f>+M3/'Final Forecast'!AY3</f>
        <v>0.17948445272525215</v>
      </c>
      <c r="N11" s="187">
        <f>+N3/'Final Forecast'!AZ3</f>
        <v>3.6693764499939087E-3</v>
      </c>
      <c r="O11" s="187">
        <f>+O3/'Final Forecast'!BA3</f>
        <v>9.4435854428636126E-2</v>
      </c>
      <c r="P11" s="187">
        <f>+P3/'Final Forecast'!BB3</f>
        <v>-1.0546010337866507E-2</v>
      </c>
      <c r="Q11" s="187">
        <f>+Q3/'Final Forecast'!BC3</f>
        <v>-8.0030184006628091E-2</v>
      </c>
      <c r="R11" s="187">
        <f>+R3/'Final Forecast'!BD3</f>
        <v>-0.11559006380659249</v>
      </c>
      <c r="S11" s="187">
        <f>+S3/'Final Forecast'!BE3</f>
        <v>-0.16860500751672616</v>
      </c>
      <c r="T11" s="187">
        <f>+T3/'Final Forecast'!BF3</f>
        <v>-0.12172695792467067</v>
      </c>
      <c r="U11" s="187">
        <f>+U3/'Final Forecast'!BG3</f>
        <v>-9.5553857403602352E-2</v>
      </c>
      <c r="V11" s="187">
        <f>+V3/'Final Forecast'!BH3</f>
        <v>-3.3617064052449311E-2</v>
      </c>
      <c r="W11" s="187">
        <f>+W3/'Final Forecast'!BI3</f>
        <v>5.6142362788558477E-2</v>
      </c>
      <c r="X11" s="187">
        <f>+X3/'Final Forecast'!BJ3</f>
        <v>2.150713468175856E-2</v>
      </c>
      <c r="Y11" s="187">
        <f>+Y3/'Final Forecast'!BK3</f>
        <v>0.14102389605166138</v>
      </c>
      <c r="Z11" s="187">
        <f>+Z3/'Final Forecast'!BL3</f>
        <v>0.1801207833938768</v>
      </c>
      <c r="AA11" s="187">
        <f>+AA3/'Final Forecast'!BM3</f>
        <v>1.4036643064551553E-3</v>
      </c>
      <c r="AE11" s="186"/>
    </row>
    <row r="12" spans="1:38" x14ac:dyDescent="0.25">
      <c r="A12" s="172" t="s">
        <v>433</v>
      </c>
      <c r="B12" s="249">
        <f>+B4/'Final Forecast'!AN4</f>
        <v>2.8591543018504303E-2</v>
      </c>
      <c r="C12" s="249">
        <f>+C4/'Final Forecast'!AO4</f>
        <v>-7.7516470642950124E-3</v>
      </c>
      <c r="D12" s="187">
        <f>+D4/'Final Forecast'!AP4</f>
        <v>-1.3907300285593767E-2</v>
      </c>
      <c r="E12" s="187">
        <f>+E4/'Final Forecast'!AQ4</f>
        <v>-2.8111861091671929E-2</v>
      </c>
      <c r="F12" s="187">
        <f>+F4/'Final Forecast'!AR4</f>
        <v>-2.6376227862212418E-2</v>
      </c>
      <c r="G12" s="187">
        <f>+G4/'Final Forecast'!AS4</f>
        <v>-7.7177910212224464E-3</v>
      </c>
      <c r="H12" s="187">
        <f>+H4/'Final Forecast'!AT4</f>
        <v>-1.3989326803479505E-2</v>
      </c>
      <c r="I12" s="187">
        <f>+I4/'Final Forecast'!AU4</f>
        <v>-8.9990443413929741E-3</v>
      </c>
      <c r="J12" s="187">
        <f>+J4/'Final Forecast'!AV4</f>
        <v>1.6880195392401369E-2</v>
      </c>
      <c r="K12" s="187">
        <f>+K4/'Final Forecast'!AW4</f>
        <v>-1.2824646474031493E-2</v>
      </c>
      <c r="L12" s="187">
        <f>+L4/'Final Forecast'!AX4</f>
        <v>3.25594217490629E-2</v>
      </c>
      <c r="M12" s="187">
        <f>+M4/'Final Forecast'!AY4</f>
        <v>4.9087929162250098E-2</v>
      </c>
      <c r="N12" s="187">
        <f>+N4/'Final Forecast'!AZ4</f>
        <v>1.4027051779072913E-3</v>
      </c>
      <c r="O12" s="187">
        <f>+O4/'Final Forecast'!BA4</f>
        <v>2.6661573902255802E-2</v>
      </c>
      <c r="P12" s="187">
        <f>+P4/'Final Forecast'!BB4</f>
        <v>-8.2804285392862262E-3</v>
      </c>
      <c r="Q12" s="187">
        <f>+Q4/'Final Forecast'!BC4</f>
        <v>-1.3953863554308119E-2</v>
      </c>
      <c r="R12" s="187">
        <f>+R4/'Final Forecast'!BD4</f>
        <v>-2.7699286213022593E-2</v>
      </c>
      <c r="S12" s="187">
        <f>+S4/'Final Forecast'!BE4</f>
        <v>-2.6381479404394226E-2</v>
      </c>
      <c r="T12" s="187">
        <f>+T4/'Final Forecast'!BF4</f>
        <v>-7.8775760436246411E-3</v>
      </c>
      <c r="U12" s="187">
        <f>+U4/'Final Forecast'!BG4</f>
        <v>-1.4318821106886608E-2</v>
      </c>
      <c r="V12" s="187">
        <f>+V4/'Final Forecast'!BH4</f>
        <v>-9.3276071214158183E-3</v>
      </c>
      <c r="W12" s="187">
        <f>+W4/'Final Forecast'!BI4</f>
        <v>1.6429356997761702E-2</v>
      </c>
      <c r="X12" s="187">
        <f>+X4/'Final Forecast'!BJ4</f>
        <v>-1.31325257183997E-2</v>
      </c>
      <c r="Y12" s="187">
        <f>+Y4/'Final Forecast'!BK4</f>
        <v>3.1809352301018883E-2</v>
      </c>
      <c r="Z12" s="187">
        <f>+Z4/'Final Forecast'!BL4</f>
        <v>4.8306669301460194E-2</v>
      </c>
      <c r="AA12" s="187">
        <f>+AA4/'Final Forecast'!BM4</f>
        <v>8.8481239069186125E-4</v>
      </c>
      <c r="AE12" s="186"/>
    </row>
    <row r="13" spans="1:38" x14ac:dyDescent="0.25">
      <c r="B13" s="247"/>
      <c r="C13" s="247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179"/>
      <c r="Q13" s="179"/>
      <c r="R13" s="179"/>
      <c r="S13" s="179"/>
      <c r="T13" s="179"/>
      <c r="U13" s="179"/>
      <c r="V13" s="179"/>
      <c r="W13" s="179"/>
      <c r="X13" s="179"/>
      <c r="Y13" s="179"/>
      <c r="Z13" s="179"/>
      <c r="AA13" s="179"/>
      <c r="AE13" s="186"/>
    </row>
    <row r="14" spans="1:38" ht="15.75" x14ac:dyDescent="0.25">
      <c r="A14" s="188"/>
      <c r="B14" s="247"/>
      <c r="C14" s="247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179"/>
      <c r="Q14" s="179"/>
      <c r="R14" s="179"/>
      <c r="S14" s="179"/>
      <c r="T14" s="179"/>
      <c r="U14" s="179"/>
      <c r="V14" s="179"/>
      <c r="W14" s="179"/>
      <c r="X14" s="179"/>
      <c r="Y14" s="179"/>
      <c r="Z14" s="179"/>
      <c r="AA14" s="179"/>
      <c r="AE14" s="186"/>
    </row>
    <row r="15" spans="1:38" x14ac:dyDescent="0.25">
      <c r="A15" s="189" t="s">
        <v>22</v>
      </c>
      <c r="B15" s="189"/>
      <c r="C15" s="189"/>
      <c r="D15" s="189"/>
      <c r="AE15" s="190"/>
      <c r="AH15" s="191"/>
      <c r="AI15" s="191"/>
      <c r="AJ15" s="191"/>
      <c r="AK15" s="191"/>
      <c r="AL15" s="191"/>
    </row>
    <row r="16" spans="1:38" x14ac:dyDescent="0.25">
      <c r="A16" s="172" t="s">
        <v>7</v>
      </c>
      <c r="B16" s="246">
        <f>+('Final Forecast'!AN16*0.5)-(AE16*0.5)</f>
        <v>148.974336819673</v>
      </c>
      <c r="C16" s="246">
        <f>+('Final Forecast'!AO16*0.5)-('Final Forecast'!AN16*0.5)</f>
        <v>-16.609271476387335</v>
      </c>
      <c r="D16" s="184">
        <f>+('Final Forecast'!AP16*0.5)-('Final Forecast'!AO16*0.5)</f>
        <v>-51.3248775228667</v>
      </c>
      <c r="E16" s="184">
        <f>+('Final Forecast'!AQ16*0.5)-('Final Forecast'!AP16*0.5)</f>
        <v>-81.631132369519719</v>
      </c>
      <c r="F16" s="184">
        <f>+('Final Forecast'!AR16*0.5)-('Final Forecast'!AQ16*0.5)</f>
        <v>-96.891447195549972</v>
      </c>
      <c r="G16" s="184">
        <f>+('Final Forecast'!AS16*0.5)-('Final Forecast'!AR16*0.5)</f>
        <v>-55.220365319479868</v>
      </c>
      <c r="H16" s="184">
        <f>+('Final Forecast'!AT16*0.5)-('Final Forecast'!AS16*0.5)</f>
        <v>-54.817584797498938</v>
      </c>
      <c r="I16" s="184">
        <f>+('Final Forecast'!AU16*0.5)-('Final Forecast'!AT16*0.5)</f>
        <v>-6.1623255094032174</v>
      </c>
      <c r="J16" s="184">
        <f>+('Final Forecast'!AV16*0.5)-('Final Forecast'!AU16*0.5)</f>
        <v>27.771869735481062</v>
      </c>
      <c r="K16" s="184">
        <f>+('Final Forecast'!AW16*0.5)-('Final Forecast'!AV16*0.5)</f>
        <v>4.2480623900947592</v>
      </c>
      <c r="L16" s="184">
        <f>+('Final Forecast'!AX16*0.5)-('Final Forecast'!AW16*0.5)</f>
        <v>74.704474634641542</v>
      </c>
      <c r="M16" s="184">
        <f>+('Final Forecast'!AY16*0.5)-('Final Forecast'!AX16*0.5)</f>
        <v>137.49874158250446</v>
      </c>
      <c r="N16" s="184">
        <f>SUM(B16:M16)</f>
        <v>30.540480971689078</v>
      </c>
      <c r="O16" s="184">
        <f>+('Final Forecast'!BA16*0.5)-('Final Forecast'!AY16*0.5)</f>
        <v>133.84851845289069</v>
      </c>
      <c r="P16" s="184">
        <f>+('Final Forecast'!BB16*0.5)-('Final Forecast'!BA16*0.5)</f>
        <v>-16.950119648815416</v>
      </c>
      <c r="Q16" s="184">
        <f>+('Final Forecast'!BC16*0.5)-('Final Forecast'!BB16*0.5)</f>
        <v>-51.860806365785606</v>
      </c>
      <c r="R16" s="184">
        <f>+('Final Forecast'!BD16*0.5)-('Final Forecast'!BC16*0.5)</f>
        <v>-83.954916274688628</v>
      </c>
      <c r="S16" s="184">
        <f>+('Final Forecast'!BE16*0.5)-('Final Forecast'!BD16*0.5)</f>
        <v>-100.70530548934596</v>
      </c>
      <c r="T16" s="184">
        <f>+('Final Forecast'!BF16*0.5)-('Final Forecast'!BE16*0.5)</f>
        <v>-57.6247548429576</v>
      </c>
      <c r="U16" s="184">
        <f>+('Final Forecast'!BG16*0.5)-('Final Forecast'!BF16*0.5)</f>
        <v>-56.368166783108137</v>
      </c>
      <c r="V16" s="184">
        <f>+('Final Forecast'!BH16*0.5)-('Final Forecast'!BG16*0.5)</f>
        <v>-6.3755836522781806</v>
      </c>
      <c r="W16" s="184">
        <f>+('Final Forecast'!BI16*0.5)-('Final Forecast'!BH16*0.5)</f>
        <v>28.678779914108162</v>
      </c>
      <c r="X16" s="184">
        <f>+('Final Forecast'!BJ16*0.5)-('Final Forecast'!BI16*0.5)</f>
        <v>4.4942325567319585</v>
      </c>
      <c r="Y16" s="184">
        <f>+('Final Forecast'!BK16*0.5)-('Final Forecast'!BJ16*0.5)</f>
        <v>77.218538597667532</v>
      </c>
      <c r="Z16" s="184">
        <f>+('Final Forecast'!BL16*0.5)-('Final Forecast'!BK16*0.5)</f>
        <v>141.92612954622081</v>
      </c>
      <c r="AA16" s="184">
        <f>SUM(O16:Z16)</f>
        <v>12.326546010639618</v>
      </c>
      <c r="AE16" s="192">
        <v>883.59814165928219</v>
      </c>
      <c r="AH16" s="193"/>
      <c r="AI16" s="193"/>
      <c r="AJ16" s="193"/>
      <c r="AK16" s="193"/>
    </row>
    <row r="17" spans="1:31" x14ac:dyDescent="0.25">
      <c r="A17" s="172" t="s">
        <v>9</v>
      </c>
      <c r="B17" s="246">
        <f>+('Final Forecast'!AN17*0.5)-(AE17*0.5)</f>
        <v>668.24317344646761</v>
      </c>
      <c r="C17" s="246">
        <f>+('Final Forecast'!AO17*0.5)-('Final Forecast'!AN17*0.5)</f>
        <v>-29.789811797637412</v>
      </c>
      <c r="D17" s="184">
        <f>+('Final Forecast'!AP17*0.5)-('Final Forecast'!AO17*0.5)</f>
        <v>-469.20107615087636</v>
      </c>
      <c r="E17" s="184">
        <f>+('Final Forecast'!AQ17*0.5)-('Final Forecast'!AP17*0.5)</f>
        <v>-427.7173710945217</v>
      </c>
      <c r="F17" s="184">
        <f>+('Final Forecast'!AR17*0.5)-('Final Forecast'!AQ17*0.5)</f>
        <v>-291.01454625492011</v>
      </c>
      <c r="G17" s="184">
        <f>+('Final Forecast'!AS17*0.5)-('Final Forecast'!AR17*0.5)</f>
        <v>-130.97702053672469</v>
      </c>
      <c r="H17" s="184">
        <f>+('Final Forecast'!AT17*0.5)-('Final Forecast'!AS17*0.5)</f>
        <v>-110.18794037183295</v>
      </c>
      <c r="I17" s="184">
        <f>+('Final Forecast'!AU17*0.5)-('Final Forecast'!AT17*0.5)</f>
        <v>-28.144655302571323</v>
      </c>
      <c r="J17" s="184">
        <f>+('Final Forecast'!AV17*0.5)-('Final Forecast'!AU17*0.5)</f>
        <v>112.91010720656709</v>
      </c>
      <c r="K17" s="184">
        <f>+('Final Forecast'!AW17*0.5)-('Final Forecast'!AV17*0.5)</f>
        <v>-13.104133375401943</v>
      </c>
      <c r="L17" s="184">
        <f>+('Final Forecast'!AX17*0.5)-('Final Forecast'!AW17*0.5)</f>
        <v>238.98122226382338</v>
      </c>
      <c r="M17" s="184">
        <f>+('Final Forecast'!AY17*0.5)-('Final Forecast'!AX17*0.5)</f>
        <v>608.37879718705767</v>
      </c>
      <c r="N17" s="184">
        <f t="shared" ref="N17:N44" si="23">SUM(B17:M17)</f>
        <v>128.37674521942927</v>
      </c>
      <c r="O17" s="184">
        <f>+('Final Forecast'!BA17*0.5)-('Final Forecast'!AY17*0.5)</f>
        <v>594.77840708407984</v>
      </c>
      <c r="P17" s="184">
        <f>+('Final Forecast'!BB17*0.5)-('Final Forecast'!BA17*0.5)</f>
        <v>-31.028078680545605</v>
      </c>
      <c r="Q17" s="184">
        <f>+('Final Forecast'!BC17*0.5)-('Final Forecast'!BB17*0.5)</f>
        <v>-478.98488851698517</v>
      </c>
      <c r="R17" s="184">
        <f>+('Final Forecast'!BD17*0.5)-('Final Forecast'!BC17*0.5)</f>
        <v>-437.94803535717188</v>
      </c>
      <c r="S17" s="184">
        <f>+('Final Forecast'!BE17*0.5)-('Final Forecast'!BD17*0.5)</f>
        <v>-299.25527345327305</v>
      </c>
      <c r="T17" s="184">
        <f>+('Final Forecast'!BF17*0.5)-('Final Forecast'!BE17*0.5)</f>
        <v>-135.41334731748361</v>
      </c>
      <c r="U17" s="184">
        <f>+('Final Forecast'!BG17*0.5)-('Final Forecast'!BF17*0.5)</f>
        <v>-113.12389915833637</v>
      </c>
      <c r="V17" s="184">
        <f>+('Final Forecast'!BH17*0.5)-('Final Forecast'!BG17*0.5)</f>
        <v>-28.886289305154492</v>
      </c>
      <c r="W17" s="184">
        <f>+('Final Forecast'!BI17*0.5)-('Final Forecast'!BH17*0.5)</f>
        <v>116.69697187723784</v>
      </c>
      <c r="X17" s="184">
        <f>+('Final Forecast'!BJ17*0.5)-('Final Forecast'!BI17*0.5)</f>
        <v>-12.855600935192342</v>
      </c>
      <c r="Y17" s="184">
        <f>+('Final Forecast'!BK17*0.5)-('Final Forecast'!BJ17*0.5)</f>
        <v>245.97914687868774</v>
      </c>
      <c r="Z17" s="184">
        <f>+('Final Forecast'!BL17*0.5)-('Final Forecast'!BK17*0.5)</f>
        <v>623.81353081511929</v>
      </c>
      <c r="AA17" s="184">
        <f t="shared" ref="AA17:AA44" si="24">SUM(O17:Z17)</f>
        <v>43.772643930982213</v>
      </c>
      <c r="AE17" s="192">
        <v>3462.7370684203643</v>
      </c>
    </row>
    <row r="18" spans="1:31" x14ac:dyDescent="0.25">
      <c r="A18" s="172" t="s">
        <v>8</v>
      </c>
      <c r="B18" s="246">
        <f>+('Final Forecast'!AN18*0.5)-(AE18*0.5)</f>
        <v>703.30827019322669</v>
      </c>
      <c r="C18" s="246">
        <f>+('Final Forecast'!AO18*0.5)-('Final Forecast'!AN18*0.5)</f>
        <v>-102.98127189205979</v>
      </c>
      <c r="D18" s="184">
        <f>+('Final Forecast'!AP18*0.5)-('Final Forecast'!AO18*0.5)</f>
        <v>-359.47546850079652</v>
      </c>
      <c r="E18" s="184">
        <f>+('Final Forecast'!AQ18*0.5)-('Final Forecast'!AP18*0.5)</f>
        <v>-488.45354460764656</v>
      </c>
      <c r="F18" s="184">
        <f>+('Final Forecast'!AR18*0.5)-('Final Forecast'!AQ18*0.5)</f>
        <v>-635.58853416294619</v>
      </c>
      <c r="G18" s="184">
        <f>+('Final Forecast'!AS18*0.5)-('Final Forecast'!AR18*0.5)</f>
        <v>-404.10951133189337</v>
      </c>
      <c r="H18" s="184">
        <f>+('Final Forecast'!AT18*0.5)-('Final Forecast'!AS18*0.5)</f>
        <v>-239.44654008397197</v>
      </c>
      <c r="I18" s="184">
        <f>+('Final Forecast'!AU18*0.5)-('Final Forecast'!AT18*0.5)</f>
        <v>-72.652409471343731</v>
      </c>
      <c r="J18" s="184">
        <f>+('Final Forecast'!AV18*0.5)-('Final Forecast'!AU18*0.5)</f>
        <v>125.26307582818015</v>
      </c>
      <c r="K18" s="184">
        <f>+('Final Forecast'!AW18*0.5)-('Final Forecast'!AV18*0.5)</f>
        <v>65.632554804997881</v>
      </c>
      <c r="L18" s="184">
        <f>+('Final Forecast'!AX18*0.5)-('Final Forecast'!AW18*0.5)</f>
        <v>521.61455465934978</v>
      </c>
      <c r="M18" s="184">
        <f>+('Final Forecast'!AY18*0.5)-('Final Forecast'!AX18*0.5)</f>
        <v>1079.1097225938088</v>
      </c>
      <c r="N18" s="184">
        <f t="shared" si="23"/>
        <v>192.22089802890537</v>
      </c>
      <c r="O18" s="184">
        <f>+('Final Forecast'!BA18*0.5)-('Final Forecast'!AY18*0.5)</f>
        <v>608.32558807631904</v>
      </c>
      <c r="P18" s="184">
        <f>+('Final Forecast'!BB18*0.5)-('Final Forecast'!BA18*0.5)</f>
        <v>-104.11733525834779</v>
      </c>
      <c r="Q18" s="184">
        <f>+('Final Forecast'!BC18*0.5)-('Final Forecast'!BB18*0.5)</f>
        <v>-369.13009335562674</v>
      </c>
      <c r="R18" s="184">
        <f>+('Final Forecast'!BD18*0.5)-('Final Forecast'!BC18*0.5)</f>
        <v>-505.46245390806689</v>
      </c>
      <c r="S18" s="184">
        <f>+('Final Forecast'!BE18*0.5)-('Final Forecast'!BD18*0.5)</f>
        <v>-660.65195335200269</v>
      </c>
      <c r="T18" s="184">
        <f>+('Final Forecast'!BF18*0.5)-('Final Forecast'!BE18*0.5)</f>
        <v>-419.48517075154314</v>
      </c>
      <c r="U18" s="184">
        <f>+('Final Forecast'!BG18*0.5)-('Final Forecast'!BF18*0.5)</f>
        <v>-247.52920047938937</v>
      </c>
      <c r="V18" s="184">
        <f>+('Final Forecast'!BH18*0.5)-('Final Forecast'!BG18*0.5)</f>
        <v>-74.522314659129506</v>
      </c>
      <c r="W18" s="184">
        <f>+('Final Forecast'!BI18*0.5)-('Final Forecast'!BH18*0.5)</f>
        <v>129.85335021433957</v>
      </c>
      <c r="X18" s="184">
        <f>+('Final Forecast'!BJ18*0.5)-('Final Forecast'!BI18*0.5)</f>
        <v>68.2697883739595</v>
      </c>
      <c r="Y18" s="184">
        <f>+('Final Forecast'!BK18*0.5)-('Final Forecast'!BJ18*0.5)</f>
        <v>539.9122179119438</v>
      </c>
      <c r="Z18" s="184">
        <f>+('Final Forecast'!BL18*0.5)-('Final Forecast'!BK18*0.5)</f>
        <v>1115.255498421388</v>
      </c>
      <c r="AA18" s="184">
        <f t="shared" si="24"/>
        <v>80.717921233843754</v>
      </c>
      <c r="AE18" s="192">
        <v>5168.5016837408002</v>
      </c>
    </row>
    <row r="19" spans="1:31" x14ac:dyDescent="0.25">
      <c r="A19" s="172" t="s">
        <v>11</v>
      </c>
      <c r="B19" s="246">
        <f>+('Final Forecast'!AN19*0.5)-(AE19*0.5)</f>
        <v>52.189084073210324</v>
      </c>
      <c r="C19" s="246">
        <f>+('Final Forecast'!AO19*0.5)-('Final Forecast'!AN19*0.5)</f>
        <v>-22.551030251155396</v>
      </c>
      <c r="D19" s="184">
        <f>+('Final Forecast'!AP19*0.5)-('Final Forecast'!AO19*0.5)</f>
        <v>-41.240827525238331</v>
      </c>
      <c r="E19" s="184">
        <f>+('Final Forecast'!AQ19*0.5)-('Final Forecast'!AP19*0.5)</f>
        <v>-71.629329280451543</v>
      </c>
      <c r="F19" s="184">
        <f>+('Final Forecast'!AR19*0.5)-('Final Forecast'!AQ19*0.5)</f>
        <v>-125.37706020128911</v>
      </c>
      <c r="G19" s="184">
        <f>+('Final Forecast'!AS19*0.5)-('Final Forecast'!AR19*0.5)</f>
        <v>-79.33376981958105</v>
      </c>
      <c r="H19" s="184">
        <f>+('Final Forecast'!AT19*0.5)-('Final Forecast'!AS19*0.5)</f>
        <v>-14.817915643852444</v>
      </c>
      <c r="I19" s="184">
        <f>+('Final Forecast'!AU19*0.5)-('Final Forecast'!AT19*0.5)</f>
        <v>-33.023806385834035</v>
      </c>
      <c r="J19" s="184">
        <f>+('Final Forecast'!AV19*0.5)-('Final Forecast'!AU19*0.5)</f>
        <v>11.352015341789013</v>
      </c>
      <c r="K19" s="184">
        <f>+('Final Forecast'!AW19*0.5)-('Final Forecast'!AV19*0.5)</f>
        <v>12.232545795112358</v>
      </c>
      <c r="L19" s="184">
        <f>+('Final Forecast'!AX19*0.5)-('Final Forecast'!AW19*0.5)</f>
        <v>143.07233914805374</v>
      </c>
      <c r="M19" s="184">
        <f>+('Final Forecast'!AY19*0.5)-('Final Forecast'!AX19*0.5)</f>
        <v>191.81115904722412</v>
      </c>
      <c r="N19" s="184">
        <f t="shared" si="23"/>
        <v>22.683404297987636</v>
      </c>
      <c r="O19" s="184">
        <f>+('Final Forecast'!BA19*0.5)-('Final Forecast'!AY19*0.5)</f>
        <v>40.072655536779109</v>
      </c>
      <c r="P19" s="184">
        <f>+('Final Forecast'!BB19*0.5)-('Final Forecast'!BA19*0.5)</f>
        <v>-23.078100115801021</v>
      </c>
      <c r="Q19" s="184">
        <f>+('Final Forecast'!BC19*0.5)-('Final Forecast'!BB19*0.5)</f>
        <v>-41.928299791519066</v>
      </c>
      <c r="R19" s="184">
        <f>+('Final Forecast'!BD19*0.5)-('Final Forecast'!BC19*0.5)</f>
        <v>-73.512361504012461</v>
      </c>
      <c r="S19" s="184">
        <f>+('Final Forecast'!BE19*0.5)-('Final Forecast'!BD19*0.5)</f>
        <v>-128.71774032854918</v>
      </c>
      <c r="T19" s="184">
        <f>+('Final Forecast'!BF19*0.5)-('Final Forecast'!BE19*0.5)</f>
        <v>-81.343261899527477</v>
      </c>
      <c r="U19" s="184">
        <f>+('Final Forecast'!BG19*0.5)-('Final Forecast'!BF19*0.5)</f>
        <v>-15.178489918396863</v>
      </c>
      <c r="V19" s="184">
        <f>+('Final Forecast'!BH19*0.5)-('Final Forecast'!BG19*0.5)</f>
        <v>-33.592156077936735</v>
      </c>
      <c r="W19" s="184">
        <f>+('Final Forecast'!BI19*0.5)-('Final Forecast'!BH19*0.5)</f>
        <v>11.663248155367086</v>
      </c>
      <c r="X19" s="184">
        <f>+('Final Forecast'!BJ19*0.5)-('Final Forecast'!BI19*0.5)</f>
        <v>12.639834422150727</v>
      </c>
      <c r="Y19" s="184">
        <f>+('Final Forecast'!BK19*0.5)-('Final Forecast'!BJ19*0.5)</f>
        <v>146.38276850998216</v>
      </c>
      <c r="Z19" s="184">
        <f>+('Final Forecast'!BL19*0.5)-('Final Forecast'!BK19*0.5)</f>
        <v>196.49999382505791</v>
      </c>
      <c r="AA19" s="184">
        <f t="shared" si="24"/>
        <v>9.9080908135941286</v>
      </c>
      <c r="AE19" s="192">
        <v>840.48912004887381</v>
      </c>
    </row>
    <row r="20" spans="1:31" x14ac:dyDescent="0.25">
      <c r="A20" s="172" t="s">
        <v>12</v>
      </c>
      <c r="B20" s="246">
        <f>+('Final Forecast'!AN20*0.5)-(AE20*0.5)</f>
        <v>3.4087197588256828</v>
      </c>
      <c r="C20" s="246">
        <f>+('Final Forecast'!AO20*0.5)-('Final Forecast'!AN20*0.5)</f>
        <v>7.5366109183191057</v>
      </c>
      <c r="D20" s="184">
        <f>+('Final Forecast'!AP20*0.5)-('Final Forecast'!AO20*0.5)</f>
        <v>-12.303363463711946</v>
      </c>
      <c r="E20" s="184">
        <f>+('Final Forecast'!AQ20*0.5)-('Final Forecast'!AP20*0.5)</f>
        <v>-5.1353752288883321</v>
      </c>
      <c r="F20" s="184">
        <f>+('Final Forecast'!AR20*0.5)-('Final Forecast'!AQ20*0.5)</f>
        <v>-7.5509810122058525</v>
      </c>
      <c r="G20" s="184">
        <f>+('Final Forecast'!AS20*0.5)-('Final Forecast'!AR20*0.5)</f>
        <v>-4.657458934443401</v>
      </c>
      <c r="H20" s="184">
        <f>+('Final Forecast'!AT20*0.5)-('Final Forecast'!AS20*0.5)</f>
        <v>-1.9322738430209707</v>
      </c>
      <c r="I20" s="184">
        <f>+('Final Forecast'!AU20*0.5)-('Final Forecast'!AT20*0.5)</f>
        <v>-3.0974962305940945</v>
      </c>
      <c r="J20" s="184">
        <f>+('Final Forecast'!AV20*0.5)-('Final Forecast'!AU20*0.5)</f>
        <v>0.73401776942707642</v>
      </c>
      <c r="K20" s="184">
        <f>+('Final Forecast'!AW20*0.5)-('Final Forecast'!AV20*0.5)</f>
        <v>4.4279258435765971</v>
      </c>
      <c r="L20" s="184">
        <f>+('Final Forecast'!AX20*0.5)-('Final Forecast'!AW20*0.5)</f>
        <v>8.8281000146143978</v>
      </c>
      <c r="M20" s="184">
        <f>+('Final Forecast'!AY20*0.5)-('Final Forecast'!AX20*0.5)</f>
        <v>10.97096294260103</v>
      </c>
      <c r="N20" s="184">
        <f t="shared" si="23"/>
        <v>1.2293885344992876</v>
      </c>
      <c r="O20" s="184">
        <f>+('Final Forecast'!BA20*0.5)-('Final Forecast'!AY20*0.5)</f>
        <v>2.5356021102230883</v>
      </c>
      <c r="P20" s="184">
        <f>+('Final Forecast'!BB20*0.5)-('Final Forecast'!BA20*0.5)</f>
        <v>7.6218144201880804</v>
      </c>
      <c r="Q20" s="184">
        <f>+('Final Forecast'!BC20*0.5)-('Final Forecast'!BB20*0.5)</f>
        <v>-12.396056004550402</v>
      </c>
      <c r="R20" s="184">
        <f>+('Final Forecast'!BD20*0.5)-('Final Forecast'!BC20*0.5)</f>
        <v>-5.1900765344576811</v>
      </c>
      <c r="S20" s="184">
        <f>+('Final Forecast'!BE20*0.5)-('Final Forecast'!BD20*0.5)</f>
        <v>-7.651988882446016</v>
      </c>
      <c r="T20" s="184">
        <f>+('Final Forecast'!BF20*0.5)-('Final Forecast'!BE20*0.5)</f>
        <v>-4.7177924817771242</v>
      </c>
      <c r="U20" s="184">
        <f>+('Final Forecast'!BG20*0.5)-('Final Forecast'!BF20*0.5)</f>
        <v>-1.9435785089253059</v>
      </c>
      <c r="V20" s="184">
        <f>+('Final Forecast'!BH20*0.5)-('Final Forecast'!BG20*0.5)</f>
        <v>-3.1293752492942843</v>
      </c>
      <c r="W20" s="184">
        <f>+('Final Forecast'!BI20*0.5)-('Final Forecast'!BH20*0.5)</f>
        <v>0.73956694788082444</v>
      </c>
      <c r="X20" s="184">
        <f>+('Final Forecast'!BJ20*0.5)-('Final Forecast'!BI20*0.5)</f>
        <v>4.4729633262405173</v>
      </c>
      <c r="Y20" s="184">
        <f>+('Final Forecast'!BK20*0.5)-('Final Forecast'!BJ20*0.5)</f>
        <v>8.9453896162523669</v>
      </c>
      <c r="Z20" s="184">
        <f>+('Final Forecast'!BL20*0.5)-('Final Forecast'!BK20*0.5)</f>
        <v>11.087727098394978</v>
      </c>
      <c r="AA20" s="184">
        <f t="shared" si="24"/>
        <v>0.37419585772904185</v>
      </c>
      <c r="AE20" s="192">
        <v>68.912192024659646</v>
      </c>
    </row>
    <row r="21" spans="1:31" x14ac:dyDescent="0.25">
      <c r="A21" s="172" t="s">
        <v>13</v>
      </c>
      <c r="B21" s="246">
        <f>+('Final Forecast'!AN21*0.5)-(AE21*0.5)</f>
        <v>-0.29951910453863584</v>
      </c>
      <c r="C21" s="246">
        <f>+('Final Forecast'!AO21*0.5)-('Final Forecast'!AN21*0.5)</f>
        <v>1.0023131657630067</v>
      </c>
      <c r="D21" s="184">
        <f>+('Final Forecast'!AP21*0.5)-('Final Forecast'!AO21*0.5)</f>
        <v>-0.24928880114395247</v>
      </c>
      <c r="E21" s="184">
        <f>+('Final Forecast'!AQ21*0.5)-('Final Forecast'!AP21*0.5)</f>
        <v>-0.72692933171563268</v>
      </c>
      <c r="F21" s="184">
        <f>+('Final Forecast'!AR21*0.5)-('Final Forecast'!AQ21*0.5)</f>
        <v>-0.11768532267657217</v>
      </c>
      <c r="G21" s="184">
        <f>+('Final Forecast'!AS21*0.5)-('Final Forecast'!AR21*0.5)</f>
        <v>0.43983191115487386</v>
      </c>
      <c r="H21" s="184">
        <f>+('Final Forecast'!AT21*0.5)-('Final Forecast'!AS21*0.5)</f>
        <v>-0.64611944316067393</v>
      </c>
      <c r="I21" s="184">
        <f>+('Final Forecast'!AU21*0.5)-('Final Forecast'!AT21*0.5)</f>
        <v>0.12876469514208411</v>
      </c>
      <c r="J21" s="184">
        <f>+('Final Forecast'!AV21*0.5)-('Final Forecast'!AU21*0.5)</f>
        <v>-5.0872163492966083E-2</v>
      </c>
      <c r="K21" s="184">
        <f>+('Final Forecast'!AW21*0.5)-('Final Forecast'!AV21*0.5)</f>
        <v>4.0177275584941108E-2</v>
      </c>
      <c r="L21" s="184">
        <f>+('Final Forecast'!AX21*0.5)-('Final Forecast'!AW21*0.5)</f>
        <v>0.17010633156413457</v>
      </c>
      <c r="M21" s="184">
        <f>+('Final Forecast'!AY21*0.5)-('Final Forecast'!AX21*0.5)</f>
        <v>0.36986903230640045</v>
      </c>
      <c r="N21" s="184">
        <f t="shared" si="23"/>
        <v>6.0648244787007588E-2</v>
      </c>
      <c r="O21" s="184">
        <f>+('Final Forecast'!BA21*0.5)-('Final Forecast'!AY21*0.5)</f>
        <v>-0.34707494052188492</v>
      </c>
      <c r="P21" s="184">
        <f>+('Final Forecast'!BB21*0.5)-('Final Forecast'!BA21*0.5)</f>
        <v>1.0044573375114298</v>
      </c>
      <c r="Q21" s="184">
        <f>+('Final Forecast'!BC21*0.5)-('Final Forecast'!BB21*0.5)</f>
        <v>-0.24533676322954245</v>
      </c>
      <c r="R21" s="184">
        <f>+('Final Forecast'!BD21*0.5)-('Final Forecast'!BC21*0.5)</f>
        <v>-0.73396438012433729</v>
      </c>
      <c r="S21" s="184">
        <f>+('Final Forecast'!BE21*0.5)-('Final Forecast'!BD21*0.5)</f>
        <v>-0.12042281046019765</v>
      </c>
      <c r="T21" s="184">
        <f>+('Final Forecast'!BF21*0.5)-('Final Forecast'!BE21*0.5)</f>
        <v>0.44119176090530654</v>
      </c>
      <c r="U21" s="184">
        <f>+('Final Forecast'!BG21*0.5)-('Final Forecast'!BF21*0.5)</f>
        <v>-0.65117628471298517</v>
      </c>
      <c r="V21" s="184">
        <f>+('Final Forecast'!BH21*0.5)-('Final Forecast'!BG21*0.5)</f>
        <v>0.12972831320544287</v>
      </c>
      <c r="W21" s="184">
        <f>+('Final Forecast'!BI21*0.5)-('Final Forecast'!BH21*0.5)</f>
        <v>-5.0622333192251179E-2</v>
      </c>
      <c r="X21" s="184">
        <f>+('Final Forecast'!BJ21*0.5)-('Final Forecast'!BI21*0.5)</f>
        <v>4.0730473181021964E-2</v>
      </c>
      <c r="Y21" s="184">
        <f>+('Final Forecast'!BK21*0.5)-('Final Forecast'!BJ21*0.5)</f>
        <v>0.1715810913062481</v>
      </c>
      <c r="Z21" s="184">
        <f>+('Final Forecast'!BL21*0.5)-('Final Forecast'!BK21*0.5)</f>
        <v>0.39135376840312908</v>
      </c>
      <c r="AA21" s="184">
        <f t="shared" si="24"/>
        <v>3.0445232271379741E-2</v>
      </c>
      <c r="AE21" s="192">
        <v>2.1727108895457254</v>
      </c>
    </row>
    <row r="22" spans="1:31" x14ac:dyDescent="0.25">
      <c r="A22" s="172" t="s">
        <v>17</v>
      </c>
      <c r="B22" s="246">
        <f>+('Final Forecast'!AN22*0.5)-(AE22*0.5)</f>
        <v>37.144699396174133</v>
      </c>
      <c r="C22" s="246">
        <f>+('Final Forecast'!AO22*0.5)-('Final Forecast'!AN22*0.5)</f>
        <v>0.86170117669723822</v>
      </c>
      <c r="D22" s="184">
        <f>+('Final Forecast'!AP22*0.5)-('Final Forecast'!AO22*0.5)</f>
        <v>-38.223769708749558</v>
      </c>
      <c r="E22" s="184">
        <f>+('Final Forecast'!AQ22*0.5)-('Final Forecast'!AP22*0.5)</f>
        <v>-36.376204338522925</v>
      </c>
      <c r="F22" s="184">
        <f>+('Final Forecast'!AR22*0.5)-('Final Forecast'!AQ22*0.5)</f>
        <v>-45.517873050080141</v>
      </c>
      <c r="G22" s="184">
        <f>+('Final Forecast'!AS22*0.5)-('Final Forecast'!AR22*0.5)</f>
        <v>-25.594409184290406</v>
      </c>
      <c r="H22" s="184">
        <f>+('Final Forecast'!AT22*0.5)-('Final Forecast'!AS22*0.5)</f>
        <v>-18.627359987879146</v>
      </c>
      <c r="I22" s="184">
        <f>+('Final Forecast'!AU22*0.5)-('Final Forecast'!AT22*0.5)</f>
        <v>-2.8601843933106395</v>
      </c>
      <c r="J22" s="184">
        <f>+('Final Forecast'!AV22*0.5)-('Final Forecast'!AU22*0.5)</f>
        <v>4.2842651684117996</v>
      </c>
      <c r="K22" s="184">
        <f>+('Final Forecast'!AW22*0.5)-('Final Forecast'!AV22*0.5)</f>
        <v>7.9204049749562486</v>
      </c>
      <c r="L22" s="184">
        <f>+('Final Forecast'!AX22*0.5)-('Final Forecast'!AW22*0.5)</f>
        <v>46.697362204012336</v>
      </c>
      <c r="M22" s="184">
        <f>+('Final Forecast'!AY22*0.5)-('Final Forecast'!AX22*0.5)</f>
        <v>79.130071446469174</v>
      </c>
      <c r="N22" s="184">
        <f t="shared" si="23"/>
        <v>8.8387037038881147</v>
      </c>
      <c r="O22" s="184">
        <f>+('Final Forecast'!BA22*0.5)-('Final Forecast'!AY22*0.5)</f>
        <v>33.05279284572336</v>
      </c>
      <c r="P22" s="184">
        <f>+('Final Forecast'!BB22*0.5)-('Final Forecast'!BA22*0.5)</f>
        <v>0.76111082009353481</v>
      </c>
      <c r="Q22" s="184">
        <f>+('Final Forecast'!BC22*0.5)-('Final Forecast'!BB22*0.5)</f>
        <v>-39.385189575130852</v>
      </c>
      <c r="R22" s="184">
        <f>+('Final Forecast'!BD22*0.5)-('Final Forecast'!BC22*0.5)</f>
        <v>-37.358830911308146</v>
      </c>
      <c r="S22" s="184">
        <f>+('Final Forecast'!BE22*0.5)-('Final Forecast'!BD22*0.5)</f>
        <v>-46.680160219519621</v>
      </c>
      <c r="T22" s="184">
        <f>+('Final Forecast'!BF22*0.5)-('Final Forecast'!BE22*0.5)</f>
        <v>-26.186890714087376</v>
      </c>
      <c r="U22" s="184">
        <f>+('Final Forecast'!BG22*0.5)-('Final Forecast'!BF22*0.5)</f>
        <v>-18.882780809442536</v>
      </c>
      <c r="V22" s="184">
        <f>+('Final Forecast'!BH22*0.5)-('Final Forecast'!BG22*0.5)</f>
        <v>-2.9052406671635822</v>
      </c>
      <c r="W22" s="184">
        <f>+('Final Forecast'!BI22*0.5)-('Final Forecast'!BH22*0.5)</f>
        <v>4.3813304286077397</v>
      </c>
      <c r="X22" s="184">
        <f>+('Final Forecast'!BJ22*0.5)-('Final Forecast'!BI22*0.5)</f>
        <v>8.0776768819645426</v>
      </c>
      <c r="Y22" s="184">
        <f>+('Final Forecast'!BK22*0.5)-('Final Forecast'!BJ22*0.5)</f>
        <v>47.86731580554104</v>
      </c>
      <c r="Z22" s="184">
        <f>+('Final Forecast'!BL22*0.5)-('Final Forecast'!BK22*0.5)</f>
        <v>81.073498752218441</v>
      </c>
      <c r="AA22" s="184">
        <f t="shared" si="24"/>
        <v>3.8146326374965298</v>
      </c>
      <c r="AE22" s="192">
        <v>311.59532597832822</v>
      </c>
    </row>
    <row r="23" spans="1:31" x14ac:dyDescent="0.25">
      <c r="A23" s="172" t="s">
        <v>18</v>
      </c>
      <c r="B23" s="246">
        <f>+('Final Forecast'!AN23*0.5)-(AE23*0.5)</f>
        <v>55.604176401333518</v>
      </c>
      <c r="C23" s="246">
        <f>+('Final Forecast'!AO23*0.5)-('Final Forecast'!AN23*0.5)</f>
        <v>-13.176957689110338</v>
      </c>
      <c r="D23" s="184">
        <f>+('Final Forecast'!AP23*0.5)-('Final Forecast'!AO23*0.5)</f>
        <v>-35.329321383544539</v>
      </c>
      <c r="E23" s="184">
        <f>+('Final Forecast'!AQ23*0.5)-('Final Forecast'!AP23*0.5)</f>
        <v>-65.369579831419685</v>
      </c>
      <c r="F23" s="184">
        <f>+('Final Forecast'!AR23*0.5)-('Final Forecast'!AQ23*0.5)</f>
        <v>-67.202558711213214</v>
      </c>
      <c r="G23" s="184">
        <f>+('Final Forecast'!AS23*0.5)-('Final Forecast'!AR23*0.5)</f>
        <v>-41.102666706328563</v>
      </c>
      <c r="H23" s="184">
        <f>+('Final Forecast'!AT23*0.5)-('Final Forecast'!AS23*0.5)</f>
        <v>-45.416213279532684</v>
      </c>
      <c r="I23" s="184">
        <f>+('Final Forecast'!AU23*0.5)-('Final Forecast'!AT23*0.5)</f>
        <v>-8.7556782680227059</v>
      </c>
      <c r="J23" s="184">
        <f>+('Final Forecast'!AV23*0.5)-('Final Forecast'!AU23*0.5)</f>
        <v>14.660336024856747</v>
      </c>
      <c r="K23" s="184">
        <f>+('Final Forecast'!AW23*0.5)-('Final Forecast'!AV23*0.5)</f>
        <v>26.661787256851483</v>
      </c>
      <c r="L23" s="184">
        <f>+('Final Forecast'!AX23*0.5)-('Final Forecast'!AW23*0.5)</f>
        <v>76.14945692950036</v>
      </c>
      <c r="M23" s="184">
        <f>+('Final Forecast'!AY23*0.5)-('Final Forecast'!AX23*0.5)</f>
        <v>116.40913401647816</v>
      </c>
      <c r="N23" s="184">
        <f t="shared" si="23"/>
        <v>13.131914759848542</v>
      </c>
      <c r="O23" s="184">
        <f>+('Final Forecast'!BA23*0.5)-('Final Forecast'!AY23*0.5)</f>
        <v>47.471676606734945</v>
      </c>
      <c r="P23" s="184">
        <f>+('Final Forecast'!BB23*0.5)-('Final Forecast'!BA23*0.5)</f>
        <v>-13.467432799279493</v>
      </c>
      <c r="Q23" s="184">
        <f>+('Final Forecast'!BC23*0.5)-('Final Forecast'!BB23*0.5)</f>
        <v>-35.826427915466468</v>
      </c>
      <c r="R23" s="184">
        <f>+('Final Forecast'!BD23*0.5)-('Final Forecast'!BC23*0.5)</f>
        <v>-66.229626149477497</v>
      </c>
      <c r="S23" s="184">
        <f>+('Final Forecast'!BE23*0.5)-('Final Forecast'!BD23*0.5)</f>
        <v>-68.022343940749067</v>
      </c>
      <c r="T23" s="184">
        <f>+('Final Forecast'!BF23*0.5)-('Final Forecast'!BE23*0.5)</f>
        <v>-41.753268069906255</v>
      </c>
      <c r="U23" s="184">
        <f>+('Final Forecast'!BG23*0.5)-('Final Forecast'!BF23*0.5)</f>
        <v>-45.983286411657929</v>
      </c>
      <c r="V23" s="184">
        <f>+('Final Forecast'!BH23*0.5)-('Final Forecast'!BG23*0.5)</f>
        <v>-8.7990745090480686</v>
      </c>
      <c r="W23" s="184">
        <f>+('Final Forecast'!BI23*0.5)-('Final Forecast'!BH23*0.5)</f>
        <v>14.862109795516943</v>
      </c>
      <c r="X23" s="184">
        <f>+('Final Forecast'!BJ23*0.5)-('Final Forecast'!BI23*0.5)</f>
        <v>27.033851661563602</v>
      </c>
      <c r="Y23" s="184">
        <f>+('Final Forecast'!BK23*0.5)-('Final Forecast'!BJ23*0.5)</f>
        <v>77.35656236318016</v>
      </c>
      <c r="Z23" s="184">
        <f>+('Final Forecast'!BL23*0.5)-('Final Forecast'!BK23*0.5)</f>
        <v>117.99698820125533</v>
      </c>
      <c r="AA23" s="184">
        <f t="shared" si="24"/>
        <v>4.6397288326662078</v>
      </c>
      <c r="AE23" s="192">
        <v>701.53036725925392</v>
      </c>
    </row>
    <row r="24" spans="1:31" x14ac:dyDescent="0.25">
      <c r="A24" s="172" t="s">
        <v>19</v>
      </c>
      <c r="B24" s="246">
        <f>+('Final Forecast'!AN24*0.5)-(AE24*0.5)</f>
        <v>7.3124278372868048</v>
      </c>
      <c r="C24" s="246">
        <f>+('Final Forecast'!AO24*0.5)-('Final Forecast'!AN24*0.5)</f>
        <v>18.766855898446067</v>
      </c>
      <c r="D24" s="184">
        <f>+('Final Forecast'!AP24*0.5)-('Final Forecast'!AO24*0.5)</f>
        <v>-17.771498747277633</v>
      </c>
      <c r="E24" s="184">
        <f>+('Final Forecast'!AQ24*0.5)-('Final Forecast'!AP24*0.5)</f>
        <v>-18.340307376505336</v>
      </c>
      <c r="F24" s="184">
        <f>+('Final Forecast'!AR24*0.5)-('Final Forecast'!AQ24*0.5)</f>
        <v>-28.496556790248206</v>
      </c>
      <c r="G24" s="184">
        <f>+('Final Forecast'!AS24*0.5)-('Final Forecast'!AR24*0.5)</f>
        <v>-12.178228864258642</v>
      </c>
      <c r="H24" s="184">
        <f>+('Final Forecast'!AT24*0.5)-('Final Forecast'!AS24*0.5)</f>
        <v>-13.302623645812602</v>
      </c>
      <c r="I24" s="184">
        <f>+('Final Forecast'!AU24*0.5)-('Final Forecast'!AT24*0.5)</f>
        <v>-10.873969946162902</v>
      </c>
      <c r="J24" s="184">
        <f>+('Final Forecast'!AV24*0.5)-('Final Forecast'!AU24*0.5)</f>
        <v>11.194897718819576</v>
      </c>
      <c r="K24" s="184">
        <f>+('Final Forecast'!AW24*0.5)-('Final Forecast'!AV24*0.5)</f>
        <v>15.047117608635361</v>
      </c>
      <c r="L24" s="184">
        <f>+('Final Forecast'!AX24*0.5)-('Final Forecast'!AW24*0.5)</f>
        <v>19.063258173848411</v>
      </c>
      <c r="M24" s="184">
        <f>+('Final Forecast'!AY24*0.5)-('Final Forecast'!AX24*0.5)</f>
        <v>33.676266694691975</v>
      </c>
      <c r="N24" s="184">
        <f t="shared" si="23"/>
        <v>4.0976385614628725</v>
      </c>
      <c r="O24" s="184">
        <f>+('Final Forecast'!BA24*0.5)-('Final Forecast'!AY24*0.5)</f>
        <v>4.5290531827419329</v>
      </c>
      <c r="P24" s="184">
        <f>+('Final Forecast'!BB24*0.5)-('Final Forecast'!BA24*0.5)</f>
        <v>19.11113524633376</v>
      </c>
      <c r="Q24" s="184">
        <f>+('Final Forecast'!BC24*0.5)-('Final Forecast'!BB24*0.5)</f>
        <v>-17.833926196262041</v>
      </c>
      <c r="R24" s="184">
        <f>+('Final Forecast'!BD24*0.5)-('Final Forecast'!BC24*0.5)</f>
        <v>-18.567222525682013</v>
      </c>
      <c r="S24" s="184">
        <f>+('Final Forecast'!BE24*0.5)-('Final Forecast'!BD24*0.5)</f>
        <v>-28.757738071524443</v>
      </c>
      <c r="T24" s="184">
        <f>+('Final Forecast'!BF24*0.5)-('Final Forecast'!BE24*0.5)</f>
        <v>-12.264699258380858</v>
      </c>
      <c r="U24" s="184">
        <f>+('Final Forecast'!BG24*0.5)-('Final Forecast'!BF24*0.5)</f>
        <v>-13.300280328028421</v>
      </c>
      <c r="V24" s="184">
        <f>+('Final Forecast'!BH24*0.5)-('Final Forecast'!BG24*0.5)</f>
        <v>-11.016763558973338</v>
      </c>
      <c r="W24" s="184">
        <f>+('Final Forecast'!BI24*0.5)-('Final Forecast'!BH24*0.5)</f>
        <v>11.296963743657784</v>
      </c>
      <c r="X24" s="184">
        <f>+('Final Forecast'!BJ24*0.5)-('Final Forecast'!BI24*0.5)</f>
        <v>15.170878577893646</v>
      </c>
      <c r="Y24" s="184">
        <f>+('Final Forecast'!BK24*0.5)-('Final Forecast'!BJ24*0.5)</f>
        <v>19.205585415091605</v>
      </c>
      <c r="Z24" s="184">
        <f>+('Final Forecast'!BL24*0.5)-('Final Forecast'!BK24*0.5)</f>
        <v>33.88685147683654</v>
      </c>
      <c r="AA24" s="184">
        <f t="shared" si="24"/>
        <v>1.459837703704153</v>
      </c>
      <c r="AE24" s="192">
        <v>333.2654209774883</v>
      </c>
    </row>
    <row r="25" spans="1:31" x14ac:dyDescent="0.25">
      <c r="A25" s="172" t="s">
        <v>20</v>
      </c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E25" s="192"/>
    </row>
    <row r="26" spans="1:31" x14ac:dyDescent="0.25">
      <c r="A26" s="235" t="s">
        <v>552</v>
      </c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E26" s="192"/>
    </row>
    <row r="27" spans="1:31" x14ac:dyDescent="0.25">
      <c r="A27" s="172" t="s">
        <v>0</v>
      </c>
      <c r="B27" s="246">
        <f>+('Final Forecast'!AN27*0.5)-(AE27*0.5)</f>
        <v>50.955337209151196</v>
      </c>
      <c r="C27" s="246">
        <f>+('Final Forecast'!AO27*0.5)-('Final Forecast'!AN27*0.5)</f>
        <v>12.478383493378772</v>
      </c>
      <c r="D27" s="184">
        <f>+('Final Forecast'!AP27*0.5)-('Final Forecast'!AO27*0.5)</f>
        <v>-46.953635444770043</v>
      </c>
      <c r="E27" s="184">
        <f>+('Final Forecast'!AQ27*0.5)-('Final Forecast'!AP27*0.5)</f>
        <v>-29.450701729899407</v>
      </c>
      <c r="F27" s="184">
        <f>+('Final Forecast'!AR27*0.5)-('Final Forecast'!AQ27*0.5)</f>
        <v>-24.887134011226834</v>
      </c>
      <c r="G27" s="184">
        <f>+('Final Forecast'!AS27*0.5)-('Final Forecast'!AR27*0.5)</f>
        <v>-9.1489331210471505</v>
      </c>
      <c r="H27" s="184">
        <f>+('Final Forecast'!AT27*0.5)-('Final Forecast'!AS27*0.5)</f>
        <v>-25.821027318232012</v>
      </c>
      <c r="I27" s="184">
        <f>+('Final Forecast'!AU27*0.5)-('Final Forecast'!AT27*0.5)</f>
        <v>-2.4443808639510962</v>
      </c>
      <c r="J27" s="184">
        <f>+('Final Forecast'!AV27*0.5)-('Final Forecast'!AU27*0.5)</f>
        <v>67.440810747287514</v>
      </c>
      <c r="K27" s="184">
        <f>+('Final Forecast'!AW27*0.5)-('Final Forecast'!AV27*0.5)</f>
        <v>-84.181041481188743</v>
      </c>
      <c r="L27" s="184">
        <f>+('Final Forecast'!AX27*0.5)-('Final Forecast'!AW27*0.5)</f>
        <v>52.173803287791884</v>
      </c>
      <c r="M27" s="184">
        <f>+('Final Forecast'!AY27*0.5)-('Final Forecast'!AX27*0.5)</f>
        <v>52.143945984849751</v>
      </c>
      <c r="N27" s="184">
        <f t="shared" si="23"/>
        <v>12.305426752143831</v>
      </c>
      <c r="O27" s="184">
        <f>+('Final Forecast'!BA27*0.5)-('Final Forecast'!AY27*0.5)</f>
        <v>50.491001962335019</v>
      </c>
      <c r="P27" s="184">
        <f>+('Final Forecast'!BB27*0.5)-('Final Forecast'!BA27*0.5)</f>
        <v>12.269404750507704</v>
      </c>
      <c r="Q27" s="184">
        <f>+('Final Forecast'!BC27*0.5)-('Final Forecast'!BB27*0.5)</f>
        <v>-48.495234616099765</v>
      </c>
      <c r="R27" s="184">
        <f>+('Final Forecast'!BD27*0.5)-('Final Forecast'!BC27*0.5)</f>
        <v>-30.149707052396565</v>
      </c>
      <c r="S27" s="184">
        <f>+('Final Forecast'!BE27*0.5)-('Final Forecast'!BD27*0.5)</f>
        <v>-25.634028274203359</v>
      </c>
      <c r="T27" s="184">
        <f>+('Final Forecast'!BF27*0.5)-('Final Forecast'!BE27*0.5)</f>
        <v>-9.6348056935633224</v>
      </c>
      <c r="U27" s="184">
        <f>+('Final Forecast'!BG27*0.5)-('Final Forecast'!BF27*0.5)</f>
        <v>-26.966346796821</v>
      </c>
      <c r="V27" s="184">
        <f>+('Final Forecast'!BH27*0.5)-('Final Forecast'!BG27*0.5)</f>
        <v>-2.7408572415294259</v>
      </c>
      <c r="W27" s="184">
        <f>+('Final Forecast'!BI27*0.5)-('Final Forecast'!BH27*0.5)</f>
        <v>69.374683290253955</v>
      </c>
      <c r="X27" s="184">
        <f>+('Final Forecast'!BJ27*0.5)-('Final Forecast'!BI27*0.5)</f>
        <v>-86.90837981472842</v>
      </c>
      <c r="Y27" s="184">
        <f>+('Final Forecast'!BK27*0.5)-('Final Forecast'!BJ27*0.5)</f>
        <v>52.441360087525851</v>
      </c>
      <c r="Z27" s="184">
        <f>+('Final Forecast'!BL27*0.5)-('Final Forecast'!BK27*0.5)</f>
        <v>52.428712544861469</v>
      </c>
      <c r="AA27" s="184">
        <f t="shared" si="24"/>
        <v>6.475803146142141</v>
      </c>
      <c r="AE27" s="192">
        <v>510.63612758397858</v>
      </c>
    </row>
    <row r="28" spans="1:31" x14ac:dyDescent="0.25">
      <c r="A28" s="172" t="s">
        <v>49</v>
      </c>
      <c r="B28" s="246">
        <f>+('Final Forecast'!AN28*0.5)-(AE28*0.5)</f>
        <v>43.780817635144729</v>
      </c>
      <c r="C28" s="246">
        <f>+('Final Forecast'!AO28*0.5)-('Final Forecast'!AN28*0.5)</f>
        <v>31.532566925499907</v>
      </c>
      <c r="D28" s="184">
        <f>+('Final Forecast'!AP28*0.5)-('Final Forecast'!AO28*0.5)</f>
        <v>-83.470344137167388</v>
      </c>
      <c r="E28" s="184">
        <f>+('Final Forecast'!AQ28*0.5)-('Final Forecast'!AP28*0.5)</f>
        <v>-4.8537726301916848</v>
      </c>
      <c r="F28" s="184">
        <f>+('Final Forecast'!AR28*0.5)-('Final Forecast'!AQ28*0.5)</f>
        <v>-30.075515077149561</v>
      </c>
      <c r="G28" s="184">
        <f>+('Final Forecast'!AS28*0.5)-('Final Forecast'!AR28*0.5)</f>
        <v>-13.193369492043701</v>
      </c>
      <c r="H28" s="184">
        <f>+('Final Forecast'!AT28*0.5)-('Final Forecast'!AS28*0.5)</f>
        <v>-33.824127915420064</v>
      </c>
      <c r="I28" s="184">
        <f>+('Final Forecast'!AU28*0.5)-('Final Forecast'!AT28*0.5)</f>
        <v>8.9790984771492504</v>
      </c>
      <c r="J28" s="184">
        <f>+('Final Forecast'!AV28*0.5)-('Final Forecast'!AU28*0.5)</f>
        <v>10.69295035469267</v>
      </c>
      <c r="K28" s="184">
        <f>+('Final Forecast'!AW28*0.5)-('Final Forecast'!AV28*0.5)</f>
        <v>-1.2714747317579906</v>
      </c>
      <c r="L28" s="184">
        <f>+('Final Forecast'!AX28*0.5)-('Final Forecast'!AW28*0.5)</f>
        <v>33.166860863998551</v>
      </c>
      <c r="M28" s="184">
        <f>+('Final Forecast'!AY28*0.5)-('Final Forecast'!AX28*0.5)</f>
        <v>51.076002989997619</v>
      </c>
      <c r="N28" s="184">
        <f t="shared" si="23"/>
        <v>12.539693262752337</v>
      </c>
      <c r="O28" s="184">
        <f>+('Final Forecast'!BA28*0.5)-('Final Forecast'!AY28*0.5)</f>
        <v>43.445668325698705</v>
      </c>
      <c r="P28" s="184">
        <f>+('Final Forecast'!BB28*0.5)-('Final Forecast'!BA28*0.5)</f>
        <v>32.364545100719113</v>
      </c>
      <c r="Q28" s="184">
        <f>+('Final Forecast'!BC28*0.5)-('Final Forecast'!BB28*0.5)</f>
        <v>-86.952080280199169</v>
      </c>
      <c r="R28" s="184">
        <f>+('Final Forecast'!BD28*0.5)-('Final Forecast'!BC28*0.5)</f>
        <v>-4.287636098032749</v>
      </c>
      <c r="S28" s="184">
        <f>+('Final Forecast'!BE28*0.5)-('Final Forecast'!BD28*0.5)</f>
        <v>-31.125968870841149</v>
      </c>
      <c r="T28" s="184">
        <f>+('Final Forecast'!BF28*0.5)-('Final Forecast'!BE28*0.5)</f>
        <v>-13.864642062652649</v>
      </c>
      <c r="U28" s="184">
        <f>+('Final Forecast'!BG28*0.5)-('Final Forecast'!BF28*0.5)</f>
        <v>-35.396097735677756</v>
      </c>
      <c r="V28" s="184">
        <f>+('Final Forecast'!BH28*0.5)-('Final Forecast'!BG28*0.5)</f>
        <v>9.1424842005711469</v>
      </c>
      <c r="W28" s="184">
        <f>+('Final Forecast'!BI28*0.5)-('Final Forecast'!BH28*0.5)</f>
        <v>10.890471220605377</v>
      </c>
      <c r="X28" s="184">
        <f>+('Final Forecast'!BJ28*0.5)-('Final Forecast'!BI28*0.5)</f>
        <v>-1.4417722922687517</v>
      </c>
      <c r="Y28" s="184">
        <f>+('Final Forecast'!BK28*0.5)-('Final Forecast'!BJ28*0.5)</f>
        <v>33.54019265138183</v>
      </c>
      <c r="Z28" s="184">
        <f>+('Final Forecast'!BL28*0.5)-('Final Forecast'!BK28*0.5)</f>
        <v>51.571002417058764</v>
      </c>
      <c r="AA28" s="184">
        <f t="shared" si="24"/>
        <v>7.8861665763627116</v>
      </c>
      <c r="AE28" s="192">
        <v>491.35032222305006</v>
      </c>
    </row>
    <row r="29" spans="1:31" x14ac:dyDescent="0.25">
      <c r="A29" s="172" t="s">
        <v>23</v>
      </c>
      <c r="B29" s="246">
        <f>+('Final Forecast'!AN29*0.5)-(AE29*0.5)</f>
        <v>22.501406435144645</v>
      </c>
      <c r="C29" s="246">
        <f>+('Final Forecast'!AO29*0.5)-('Final Forecast'!AN29*0.5)</f>
        <v>-2.2400186805560907</v>
      </c>
      <c r="D29" s="184">
        <f>+('Final Forecast'!AP29*0.5)-('Final Forecast'!AO29*0.5)</f>
        <v>-34.415839330909535</v>
      </c>
      <c r="E29" s="184">
        <f>+('Final Forecast'!AQ29*0.5)-('Final Forecast'!AP29*0.5)</f>
        <v>-64.346212266964017</v>
      </c>
      <c r="F29" s="184">
        <f>+('Final Forecast'!AR29*0.5)-('Final Forecast'!AQ29*0.5)</f>
        <v>-57.795607442868913</v>
      </c>
      <c r="G29" s="184">
        <f>+('Final Forecast'!AS29*0.5)-('Final Forecast'!AR29*0.5)</f>
        <v>-12.650270620548099</v>
      </c>
      <c r="H29" s="184">
        <f>+('Final Forecast'!AT29*0.5)-('Final Forecast'!AS29*0.5)</f>
        <v>-48.932292274627798</v>
      </c>
      <c r="I29" s="184">
        <f>+('Final Forecast'!AU29*0.5)-('Final Forecast'!AT29*0.5)</f>
        <v>-21.468889790879189</v>
      </c>
      <c r="J29" s="184">
        <f>+('Final Forecast'!AV29*0.5)-('Final Forecast'!AU29*0.5)</f>
        <v>56.049837769712894</v>
      </c>
      <c r="K29" s="184">
        <f>+('Final Forecast'!AW29*0.5)-('Final Forecast'!AV29*0.5)</f>
        <v>-48.670971981488265</v>
      </c>
      <c r="L29" s="184">
        <f>+('Final Forecast'!AX29*0.5)-('Final Forecast'!AW29*0.5)</f>
        <v>76.531287940642869</v>
      </c>
      <c r="M29" s="184">
        <f>+('Final Forecast'!AY29*0.5)-('Final Forecast'!AX29*0.5)</f>
        <v>177.65441369862515</v>
      </c>
      <c r="N29" s="184">
        <f t="shared" si="23"/>
        <v>42.216843455283652</v>
      </c>
      <c r="O29" s="184">
        <f>+('Final Forecast'!BA29*0.5)-('Final Forecast'!AY29*0.5)</f>
        <v>16.965168218961935</v>
      </c>
      <c r="P29" s="184">
        <f>+('Final Forecast'!BB29*0.5)-('Final Forecast'!BA29*0.5)</f>
        <v>-3.7636201522508372</v>
      </c>
      <c r="Q29" s="184">
        <f>+('Final Forecast'!BC29*0.5)-('Final Forecast'!BB29*0.5)</f>
        <v>-36.077757181273569</v>
      </c>
      <c r="R29" s="184">
        <f>+('Final Forecast'!BD29*0.5)-('Final Forecast'!BC29*0.5)</f>
        <v>-65.684817317447369</v>
      </c>
      <c r="S29" s="184">
        <f>+('Final Forecast'!BE29*0.5)-('Final Forecast'!BD29*0.5)</f>
        <v>-59.594253367554643</v>
      </c>
      <c r="T29" s="184">
        <f>+('Final Forecast'!BF29*0.5)-('Final Forecast'!BE29*0.5)</f>
        <v>-13.369995379704392</v>
      </c>
      <c r="U29" s="184">
        <f>+('Final Forecast'!BG29*0.5)-('Final Forecast'!BF29*0.5)</f>
        <v>-51.190522015438432</v>
      </c>
      <c r="V29" s="184">
        <f>+('Final Forecast'!BH29*0.5)-('Final Forecast'!BG29*0.5)</f>
        <v>-23.05302994918145</v>
      </c>
      <c r="W29" s="184">
        <f>+('Final Forecast'!BI29*0.5)-('Final Forecast'!BH29*0.5)</f>
        <v>56.925230259790737</v>
      </c>
      <c r="X29" s="184">
        <f>+('Final Forecast'!BJ29*0.5)-('Final Forecast'!BI29*0.5)</f>
        <v>-51.406386176498472</v>
      </c>
      <c r="Y29" s="184">
        <f>+('Final Forecast'!BK29*0.5)-('Final Forecast'!BJ29*0.5)</f>
        <v>76.11817564135697</v>
      </c>
      <c r="Z29" s="184">
        <f>+('Final Forecast'!BL29*0.5)-('Final Forecast'!BK29*0.5)</f>
        <v>179.74261569342491</v>
      </c>
      <c r="AA29" s="184">
        <f t="shared" si="24"/>
        <v>25.610808274185388</v>
      </c>
      <c r="AE29" s="192">
        <v>1654.3826691496852</v>
      </c>
    </row>
    <row r="30" spans="1:31" x14ac:dyDescent="0.25">
      <c r="A30" s="172" t="s">
        <v>24</v>
      </c>
      <c r="B30" s="246">
        <f>+('Final Forecast'!AN30*0.5)-(AE30*0.5)</f>
        <v>39.61604122865981</v>
      </c>
      <c r="C30" s="246">
        <f>+('Final Forecast'!AO30*0.5)-('Final Forecast'!AN30*0.5)</f>
        <v>-8.5634582480732888</v>
      </c>
      <c r="D30" s="184">
        <f>+('Final Forecast'!AP30*0.5)-('Final Forecast'!AO30*0.5)</f>
        <v>-50.786976725083264</v>
      </c>
      <c r="E30" s="184">
        <f>+('Final Forecast'!AQ30*0.5)-('Final Forecast'!AP30*0.5)</f>
        <v>-56.637383358361149</v>
      </c>
      <c r="F30" s="184">
        <f>+('Final Forecast'!AR30*0.5)-('Final Forecast'!AQ30*0.5)</f>
        <v>-53.741118656985861</v>
      </c>
      <c r="G30" s="184">
        <f>+('Final Forecast'!AS30*0.5)-('Final Forecast'!AR30*0.5)</f>
        <v>-11.009092993892523</v>
      </c>
      <c r="H30" s="184">
        <f>+('Final Forecast'!AT30*0.5)-('Final Forecast'!AS30*0.5)</f>
        <v>-5.0586657641079</v>
      </c>
      <c r="I30" s="184">
        <f>+('Final Forecast'!AU30*0.5)-('Final Forecast'!AT30*0.5)</f>
        <v>-64.260341848362202</v>
      </c>
      <c r="J30" s="184">
        <f>+('Final Forecast'!AV30*0.5)-('Final Forecast'!AU30*0.5)</f>
        <v>50.466929623079068</v>
      </c>
      <c r="K30" s="184">
        <f>+('Final Forecast'!AW30*0.5)-('Final Forecast'!AV30*0.5)</f>
        <v>-22.786304448639328</v>
      </c>
      <c r="L30" s="184">
        <f>+('Final Forecast'!AX30*0.5)-('Final Forecast'!AW30*0.5)</f>
        <v>80.756938580035069</v>
      </c>
      <c r="M30" s="184">
        <f>+('Final Forecast'!AY30*0.5)-('Final Forecast'!AX30*0.5)</f>
        <v>133.67123977389224</v>
      </c>
      <c r="N30" s="184">
        <f t="shared" si="23"/>
        <v>31.66780716216067</v>
      </c>
      <c r="O30" s="184">
        <f>+('Final Forecast'!BA30*0.5)-('Final Forecast'!AY30*0.5)</f>
        <v>37.176316113035</v>
      </c>
      <c r="P30" s="184">
        <f>+('Final Forecast'!BB30*0.5)-('Final Forecast'!BA30*0.5)</f>
        <v>-9.9983838507663449</v>
      </c>
      <c r="Q30" s="184">
        <f>+('Final Forecast'!BC30*0.5)-('Final Forecast'!BB30*0.5)</f>
        <v>-53.009637192362447</v>
      </c>
      <c r="R30" s="184">
        <f>+('Final Forecast'!BD30*0.5)-('Final Forecast'!BC30*0.5)</f>
        <v>-58.11002869486083</v>
      </c>
      <c r="S30" s="184">
        <f>+('Final Forecast'!BE30*0.5)-('Final Forecast'!BD30*0.5)</f>
        <v>-55.603721003533394</v>
      </c>
      <c r="T30" s="184">
        <f>+('Final Forecast'!BF30*0.5)-('Final Forecast'!BE30*0.5)</f>
        <v>-11.546835084076633</v>
      </c>
      <c r="U30" s="184">
        <f>+('Final Forecast'!BG30*0.5)-('Final Forecast'!BF30*0.5)</f>
        <v>-5.7919263711345366</v>
      </c>
      <c r="V30" s="184">
        <f>+('Final Forecast'!BH30*0.5)-('Final Forecast'!BG30*0.5)</f>
        <v>-66.894494462216016</v>
      </c>
      <c r="W30" s="184">
        <f>+('Final Forecast'!BI30*0.5)-('Final Forecast'!BH30*0.5)</f>
        <v>51.078859200826969</v>
      </c>
      <c r="X30" s="184">
        <f>+('Final Forecast'!BJ30*0.5)-('Final Forecast'!BI30*0.5)</f>
        <v>-23.695344778054448</v>
      </c>
      <c r="Y30" s="184">
        <f>+('Final Forecast'!BK30*0.5)-('Final Forecast'!BJ30*0.5)</f>
        <v>81.691297901690177</v>
      </c>
      <c r="Z30" s="184">
        <f>+('Final Forecast'!BL30*0.5)-('Final Forecast'!BK30*0.5)</f>
        <v>135.51947893483634</v>
      </c>
      <c r="AA30" s="184">
        <f t="shared" si="24"/>
        <v>20.815580713383838</v>
      </c>
      <c r="AE30" s="192">
        <v>1187.5659564190757</v>
      </c>
    </row>
    <row r="31" spans="1:31" x14ac:dyDescent="0.25">
      <c r="A31" s="172" t="s">
        <v>25</v>
      </c>
      <c r="B31" s="246">
        <f>+('Final Forecast'!AN31*0.5)-(AE31*0.5)</f>
        <v>50.615009535272463</v>
      </c>
      <c r="C31" s="246">
        <f>+('Final Forecast'!AO31*0.5)-('Final Forecast'!AN31*0.5)</f>
        <v>2.2206413116487056</v>
      </c>
      <c r="D31" s="184">
        <f>+('Final Forecast'!AP31*0.5)-('Final Forecast'!AO31*0.5)</f>
        <v>-25.847955381457268</v>
      </c>
      <c r="E31" s="184">
        <f>+('Final Forecast'!AQ31*0.5)-('Final Forecast'!AP31*0.5)</f>
        <v>-13.396687673767474</v>
      </c>
      <c r="F31" s="184">
        <f>+('Final Forecast'!AR31*0.5)-('Final Forecast'!AQ31*0.5)</f>
        <v>-3.1191517961599402</v>
      </c>
      <c r="G31" s="184">
        <f>+('Final Forecast'!AS31*0.5)-('Final Forecast'!AR31*0.5)</f>
        <v>-7.5033331813391442</v>
      </c>
      <c r="H31" s="184">
        <f>+('Final Forecast'!AT31*0.5)-('Final Forecast'!AS31*0.5)</f>
        <v>-12.993304312497216</v>
      </c>
      <c r="I31" s="184">
        <f>+('Final Forecast'!AU31*0.5)-('Final Forecast'!AT31*0.5)</f>
        <v>-11.826028924100328</v>
      </c>
      <c r="J31" s="184">
        <f>+('Final Forecast'!AV31*0.5)-('Final Forecast'!AU31*0.5)</f>
        <v>-2.8464063379720557</v>
      </c>
      <c r="K31" s="184">
        <f>+('Final Forecast'!AW31*0.5)-('Final Forecast'!AV31*0.5)</f>
        <v>16.172656241520983</v>
      </c>
      <c r="L31" s="184">
        <f>+('Final Forecast'!AX31*0.5)-('Final Forecast'!AW31*0.5)</f>
        <v>30.922717926481482</v>
      </c>
      <c r="M31" s="184">
        <f>+('Final Forecast'!AY31*0.5)-('Final Forecast'!AX31*0.5)</f>
        <v>-15.107998154867488</v>
      </c>
      <c r="N31" s="184">
        <f t="shared" si="23"/>
        <v>7.2901592527627201</v>
      </c>
      <c r="O31" s="184">
        <f>+('Final Forecast'!BA31*0.5)-('Final Forecast'!AY31*0.5)</f>
        <v>52.230373363318648</v>
      </c>
      <c r="P31" s="184">
        <f>+('Final Forecast'!BB31*0.5)-('Final Forecast'!BA31*0.5)</f>
        <v>2.2877052719566393</v>
      </c>
      <c r="Q31" s="184">
        <f>+('Final Forecast'!BC31*0.5)-('Final Forecast'!BB31*0.5)</f>
        <v>-27.092979767098626</v>
      </c>
      <c r="R31" s="184">
        <f>+('Final Forecast'!BD31*0.5)-('Final Forecast'!BC31*0.5)</f>
        <v>-13.861883190237137</v>
      </c>
      <c r="S31" s="184">
        <f>+('Final Forecast'!BE31*0.5)-('Final Forecast'!BD31*0.5)</f>
        <v>-2.8708600239864097</v>
      </c>
      <c r="T31" s="184">
        <f>+('Final Forecast'!BF31*0.5)-('Final Forecast'!BE31*0.5)</f>
        <v>-7.5583679809551541</v>
      </c>
      <c r="U31" s="184">
        <f>+('Final Forecast'!BG31*0.5)-('Final Forecast'!BF31*0.5)</f>
        <v>-13.966403501529925</v>
      </c>
      <c r="V31" s="184">
        <f>+('Final Forecast'!BH31*0.5)-('Final Forecast'!BG31*0.5)</f>
        <v>-12.310641296085691</v>
      </c>
      <c r="W31" s="184">
        <f>+('Final Forecast'!BI31*0.5)-('Final Forecast'!BH31*0.5)</f>
        <v>-3.5924464132807827</v>
      </c>
      <c r="X31" s="184">
        <f>+('Final Forecast'!BJ31*0.5)-('Final Forecast'!BI31*0.5)</f>
        <v>16.75990567500142</v>
      </c>
      <c r="Y31" s="184">
        <f>+('Final Forecast'!BK31*0.5)-('Final Forecast'!BJ31*0.5)</f>
        <v>31.430310838072302</v>
      </c>
      <c r="Z31" s="184">
        <f>+('Final Forecast'!BL31*0.5)-('Final Forecast'!BK31*0.5)</f>
        <v>-16.996267664310665</v>
      </c>
      <c r="AA31" s="184">
        <f t="shared" si="24"/>
        <v>4.4584453108646187</v>
      </c>
      <c r="AE31" s="192">
        <v>268.48976058729158</v>
      </c>
    </row>
    <row r="32" spans="1:31" x14ac:dyDescent="0.25">
      <c r="A32" s="172" t="s">
        <v>26</v>
      </c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E32" s="192"/>
    </row>
    <row r="33" spans="1:31" x14ac:dyDescent="0.25">
      <c r="A33" s="172" t="s">
        <v>27</v>
      </c>
      <c r="B33" s="194"/>
      <c r="C33" s="194"/>
      <c r="D33" s="194"/>
      <c r="E33" s="194"/>
      <c r="F33" s="194"/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E33" s="192"/>
    </row>
    <row r="34" spans="1:31" x14ac:dyDescent="0.25">
      <c r="A34" s="172" t="s">
        <v>28</v>
      </c>
      <c r="B34" s="246">
        <f>+('Final Forecast'!AN34*0.5)-(AE34*0.5)</f>
        <v>310.58021819289888</v>
      </c>
      <c r="C34" s="246">
        <f>+('Final Forecast'!AO34*0.5)-('Final Forecast'!AN34*0.5)</f>
        <v>-98.027349036124178</v>
      </c>
      <c r="D34" s="184">
        <f>+('Final Forecast'!AP34*0.5)-('Final Forecast'!AO34*0.5)</f>
        <v>-131.22062027346919</v>
      </c>
      <c r="E34" s="184">
        <f>+('Final Forecast'!AQ34*0.5)-('Final Forecast'!AP34*0.5)</f>
        <v>-225.14212557760857</v>
      </c>
      <c r="F34" s="184">
        <f>+('Final Forecast'!AR34*0.5)-('Final Forecast'!AQ34*0.5)</f>
        <v>-242.20263519302762</v>
      </c>
      <c r="G34" s="184">
        <f>+('Final Forecast'!AS34*0.5)-('Final Forecast'!AR34*0.5)</f>
        <v>-24.039972769542146</v>
      </c>
      <c r="H34" s="184">
        <f>+('Final Forecast'!AT34*0.5)-('Final Forecast'!AS34*0.5)</f>
        <v>-155.81290902594765</v>
      </c>
      <c r="I34" s="184">
        <f>+('Final Forecast'!AU34*0.5)-('Final Forecast'!AT34*0.5)</f>
        <v>-63.113064261970521</v>
      </c>
      <c r="J34" s="184">
        <f>+('Final Forecast'!AV34*0.5)-('Final Forecast'!AU34*0.5)</f>
        <v>191.74767574179623</v>
      </c>
      <c r="K34" s="184">
        <f>+('Final Forecast'!AW34*0.5)-('Final Forecast'!AV34*0.5)</f>
        <v>-178.99145798982045</v>
      </c>
      <c r="L34" s="184">
        <f>+('Final Forecast'!AX34*0.5)-('Final Forecast'!AW34*0.5)</f>
        <v>286.26941269629833</v>
      </c>
      <c r="M34" s="184">
        <f>+('Final Forecast'!AY34*0.5)-('Final Forecast'!AX34*0.5)</f>
        <v>498.87492548190858</v>
      </c>
      <c r="N34" s="184">
        <f t="shared" si="23"/>
        <v>168.9220979853917</v>
      </c>
      <c r="O34" s="184">
        <f>+('Final Forecast'!BA34*0.5)-('Final Forecast'!AY34*0.5)</f>
        <v>301.12835065639138</v>
      </c>
      <c r="P34" s="184">
        <f>+('Final Forecast'!BB34*0.5)-('Final Forecast'!BA34*0.5)</f>
        <v>-108.23284470156159</v>
      </c>
      <c r="Q34" s="184">
        <f>+('Final Forecast'!BC34*0.5)-('Final Forecast'!BB34*0.5)</f>
        <v>-135.76950258410488</v>
      </c>
      <c r="R34" s="184">
        <f>+('Final Forecast'!BD34*0.5)-('Final Forecast'!BC34*0.5)</f>
        <v>-228.88683967172892</v>
      </c>
      <c r="S34" s="184">
        <f>+('Final Forecast'!BE34*0.5)-('Final Forecast'!BD34*0.5)</f>
        <v>-249.28937375556234</v>
      </c>
      <c r="T34" s="184">
        <f>+('Final Forecast'!BF34*0.5)-('Final Forecast'!BE34*0.5)</f>
        <v>-24.944862725158146</v>
      </c>
      <c r="U34" s="184">
        <f>+('Final Forecast'!BG34*0.5)-('Final Forecast'!BF34*0.5)</f>
        <v>-162.84043970350513</v>
      </c>
      <c r="V34" s="184">
        <f>+('Final Forecast'!BH34*0.5)-('Final Forecast'!BG34*0.5)</f>
        <v>-68.019879971612681</v>
      </c>
      <c r="W34" s="184">
        <f>+('Final Forecast'!BI34*0.5)-('Final Forecast'!BH34*0.5)</f>
        <v>193.31121763229658</v>
      </c>
      <c r="X34" s="184">
        <f>+('Final Forecast'!BJ34*0.5)-('Final Forecast'!BI34*0.5)</f>
        <v>-188.12919052119196</v>
      </c>
      <c r="Y34" s="184">
        <f>+('Final Forecast'!BK34*0.5)-('Final Forecast'!BJ34*0.5)</f>
        <v>284.34022569508988</v>
      </c>
      <c r="Z34" s="184">
        <f>+('Final Forecast'!BL34*0.5)-('Final Forecast'!BK34*0.5)</f>
        <v>499.92756128802785</v>
      </c>
      <c r="AA34" s="184">
        <f t="shared" si="24"/>
        <v>112.59442163738004</v>
      </c>
      <c r="AE34" s="192">
        <v>6535.6252158178113</v>
      </c>
    </row>
    <row r="35" spans="1:31" x14ac:dyDescent="0.25">
      <c r="A35" s="172" t="s">
        <v>29</v>
      </c>
      <c r="B35" s="246">
        <f>+('Final Forecast'!AN35*0.5)-(AE35*0.5)</f>
        <v>606.62174181843784</v>
      </c>
      <c r="C35" s="246">
        <f>+('Final Forecast'!AO35*0.5)-('Final Forecast'!AN35*0.5)</f>
        <v>-211.65910589899067</v>
      </c>
      <c r="D35" s="184">
        <f>+('Final Forecast'!AP35*0.5)-('Final Forecast'!AO35*0.5)</f>
        <v>-248.11298248433832</v>
      </c>
      <c r="E35" s="184">
        <f>+('Final Forecast'!AQ35*0.5)-('Final Forecast'!AP35*0.5)</f>
        <v>-458.90350110828967</v>
      </c>
      <c r="F35" s="184">
        <f>+('Final Forecast'!AR35*0.5)-('Final Forecast'!AQ35*0.5)</f>
        <v>-521.53812072887649</v>
      </c>
      <c r="G35" s="184">
        <f>+('Final Forecast'!AS35*0.5)-('Final Forecast'!AR35*0.5)</f>
        <v>-137.82079096075722</v>
      </c>
      <c r="H35" s="184">
        <f>+('Final Forecast'!AT35*0.5)-('Final Forecast'!AS35*0.5)</f>
        <v>-210.00569218781948</v>
      </c>
      <c r="I35" s="184">
        <f>+('Final Forecast'!AU35*0.5)-('Final Forecast'!AT35*0.5)</f>
        <v>-84.537958642189551</v>
      </c>
      <c r="J35" s="184">
        <f>+('Final Forecast'!AV35*0.5)-('Final Forecast'!AU35*0.5)</f>
        <v>258.92042425219461</v>
      </c>
      <c r="K35" s="184">
        <f>+('Final Forecast'!AW35*0.5)-('Final Forecast'!AV35*0.5)</f>
        <v>-244.95046269983141</v>
      </c>
      <c r="L35" s="184">
        <f>+('Final Forecast'!AX35*0.5)-('Final Forecast'!AW35*0.5)</f>
        <v>551.93922564008699</v>
      </c>
      <c r="M35" s="184">
        <f>+('Final Forecast'!AY35*0.5)-('Final Forecast'!AX35*0.5)</f>
        <v>997.4981058343983</v>
      </c>
      <c r="N35" s="184">
        <f t="shared" si="23"/>
        <v>297.45088283402492</v>
      </c>
      <c r="O35" s="184">
        <f>+('Final Forecast'!BA35*0.5)-('Final Forecast'!AY35*0.5)</f>
        <v>593.23391589509811</v>
      </c>
      <c r="P35" s="184">
        <f>+('Final Forecast'!BB35*0.5)-('Final Forecast'!BA35*0.5)</f>
        <v>-232.22757951447875</v>
      </c>
      <c r="Q35" s="184">
        <f>+('Final Forecast'!BC35*0.5)-('Final Forecast'!BB35*0.5)</f>
        <v>-258.2194420268761</v>
      </c>
      <c r="R35" s="184">
        <f>+('Final Forecast'!BD35*0.5)-('Final Forecast'!BC35*0.5)</f>
        <v>-468.5727100685699</v>
      </c>
      <c r="S35" s="184">
        <f>+('Final Forecast'!BE35*0.5)-('Final Forecast'!BD35*0.5)</f>
        <v>-539.55852617842447</v>
      </c>
      <c r="T35" s="184">
        <f>+('Final Forecast'!BF35*0.5)-('Final Forecast'!BE35*0.5)</f>
        <v>-144.85713271633267</v>
      </c>
      <c r="U35" s="184">
        <f>+('Final Forecast'!BG35*0.5)-('Final Forecast'!BF35*0.5)</f>
        <v>-220.49808872943322</v>
      </c>
      <c r="V35" s="184">
        <f>+('Final Forecast'!BH35*0.5)-('Final Forecast'!BG35*0.5)</f>
        <v>-91.934339558487409</v>
      </c>
      <c r="W35" s="184">
        <f>+('Final Forecast'!BI35*0.5)-('Final Forecast'!BH35*0.5)</f>
        <v>257.91231047323436</v>
      </c>
      <c r="X35" s="184">
        <f>+('Final Forecast'!BJ35*0.5)-('Final Forecast'!BI35*0.5)</f>
        <v>-258.7295714573811</v>
      </c>
      <c r="Y35" s="184">
        <f>+('Final Forecast'!BK35*0.5)-('Final Forecast'!BJ35*0.5)</f>
        <v>550.87031947276773</v>
      </c>
      <c r="Z35" s="184">
        <f>+('Final Forecast'!BL35*0.5)-('Final Forecast'!BK35*0.5)</f>
        <v>1002.4026730414698</v>
      </c>
      <c r="AA35" s="184">
        <f t="shared" si="24"/>
        <v>189.8218286325864</v>
      </c>
      <c r="AE35" s="192">
        <v>11415.721049836846</v>
      </c>
    </row>
    <row r="36" spans="1:31" x14ac:dyDescent="0.25">
      <c r="A36" s="172" t="s">
        <v>30</v>
      </c>
      <c r="B36" s="246">
        <f>+('Final Forecast'!AN36*0.5)-(AE36*0.5)</f>
        <v>349.72582559961029</v>
      </c>
      <c r="C36" s="246">
        <f>+('Final Forecast'!AO36*0.5)-('Final Forecast'!AN36*0.5)</f>
        <v>-102.03979259034077</v>
      </c>
      <c r="D36" s="184">
        <f>+('Final Forecast'!AP36*0.5)-('Final Forecast'!AO36*0.5)</f>
        <v>-64.740804577722884</v>
      </c>
      <c r="E36" s="184">
        <f>+('Final Forecast'!AQ36*0.5)-('Final Forecast'!AP36*0.5)</f>
        <v>-440.4539597797052</v>
      </c>
      <c r="F36" s="184">
        <f>+('Final Forecast'!AR36*0.5)-('Final Forecast'!AQ36*0.5)</f>
        <v>-214.13181108484605</v>
      </c>
      <c r="G36" s="184">
        <f>+('Final Forecast'!AS36*0.5)-('Final Forecast'!AR36*0.5)</f>
        <v>-113.13400630099432</v>
      </c>
      <c r="H36" s="184">
        <f>+('Final Forecast'!AT36*0.5)-('Final Forecast'!AS36*0.5)</f>
        <v>-87.972493616322481</v>
      </c>
      <c r="I36" s="184">
        <f>+('Final Forecast'!AU36*0.5)-('Final Forecast'!AT36*0.5)</f>
        <v>-130.88254230239454</v>
      </c>
      <c r="J36" s="184">
        <f>+('Final Forecast'!AV36*0.5)-('Final Forecast'!AU36*0.5)</f>
        <v>74.429448233520816</v>
      </c>
      <c r="K36" s="184">
        <f>+('Final Forecast'!AW36*0.5)-('Final Forecast'!AV36*0.5)</f>
        <v>34.466411877376231</v>
      </c>
      <c r="L36" s="184">
        <f>+('Final Forecast'!AX36*0.5)-('Final Forecast'!AW36*0.5)</f>
        <v>335.59197688304266</v>
      </c>
      <c r="M36" s="184">
        <f>+('Final Forecast'!AY36*0.5)-('Final Forecast'!AX36*0.5)</f>
        <v>543.84435963414398</v>
      </c>
      <c r="N36" s="184">
        <f t="shared" si="23"/>
        <v>184.70261197536774</v>
      </c>
      <c r="O36" s="184">
        <f>+('Final Forecast'!BA36*0.5)-('Final Forecast'!AY36*0.5)</f>
        <v>337.61366818949955</v>
      </c>
      <c r="P36" s="184">
        <f>+('Final Forecast'!BB36*0.5)-('Final Forecast'!BA36*0.5)</f>
        <v>-111.08999555464698</v>
      </c>
      <c r="Q36" s="184">
        <f>+('Final Forecast'!BC36*0.5)-('Final Forecast'!BB36*0.5)</f>
        <v>-68.280451394694865</v>
      </c>
      <c r="R36" s="184">
        <f>+('Final Forecast'!BD36*0.5)-('Final Forecast'!BC36*0.5)</f>
        <v>-454.40636738776266</v>
      </c>
      <c r="S36" s="184">
        <f>+('Final Forecast'!BE36*0.5)-('Final Forecast'!BD36*0.5)</f>
        <v>-219.76104125378924</v>
      </c>
      <c r="T36" s="184">
        <f>+('Final Forecast'!BF36*0.5)-('Final Forecast'!BE36*0.5)</f>
        <v>-119.87141575778787</v>
      </c>
      <c r="U36" s="184">
        <f>+('Final Forecast'!BG36*0.5)-('Final Forecast'!BF36*0.5)</f>
        <v>-93.227796544605553</v>
      </c>
      <c r="V36" s="184">
        <f>+('Final Forecast'!BH36*0.5)-('Final Forecast'!BG36*0.5)</f>
        <v>-137.06511043254204</v>
      </c>
      <c r="W36" s="184">
        <f>+('Final Forecast'!BI36*0.5)-('Final Forecast'!BH36*0.5)</f>
        <v>69.443419311697653</v>
      </c>
      <c r="X36" s="184">
        <f>+('Final Forecast'!BJ36*0.5)-('Final Forecast'!BI36*0.5)</f>
        <v>34.284870463346124</v>
      </c>
      <c r="Y36" s="184">
        <f>+('Final Forecast'!BK36*0.5)-('Final Forecast'!BJ36*0.5)</f>
        <v>336.60622647024184</v>
      </c>
      <c r="Z36" s="184">
        <f>+('Final Forecast'!BL36*0.5)-('Final Forecast'!BK36*0.5)</f>
        <v>546.82817792657988</v>
      </c>
      <c r="AA36" s="184">
        <f t="shared" si="24"/>
        <v>121.07418403553584</v>
      </c>
      <c r="AE36" s="192">
        <v>6869.7449269112931</v>
      </c>
    </row>
    <row r="37" spans="1:31" x14ac:dyDescent="0.25">
      <c r="A37" s="172" t="s">
        <v>31</v>
      </c>
      <c r="B37" s="194"/>
      <c r="C37" s="194"/>
      <c r="D37" s="194"/>
      <c r="E37" s="194"/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E37" s="192"/>
    </row>
    <row r="38" spans="1:31" x14ac:dyDescent="0.25">
      <c r="A38" s="172" t="s">
        <v>32</v>
      </c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E38" s="192"/>
    </row>
    <row r="39" spans="1:31" x14ac:dyDescent="0.25">
      <c r="A39" s="172" t="s">
        <v>33</v>
      </c>
      <c r="B39" s="194"/>
      <c r="C39" s="194"/>
      <c r="D39" s="194"/>
      <c r="E39" s="194"/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E39" s="192"/>
    </row>
    <row r="40" spans="1:31" x14ac:dyDescent="0.25">
      <c r="A40" s="172" t="s">
        <v>35</v>
      </c>
      <c r="B40" s="194"/>
      <c r="C40" s="194"/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E40" s="192"/>
    </row>
    <row r="41" spans="1:31" x14ac:dyDescent="0.25">
      <c r="A41" s="172" t="s">
        <v>34</v>
      </c>
      <c r="B41" s="246">
        <f>+('Final Forecast'!AN41*0.5)-(AE41*0.5)</f>
        <v>0.13764999999999983</v>
      </c>
      <c r="C41" s="246">
        <f>+('Final Forecast'!AO41*0.5)-('Final Forecast'!AN41*0.5)</f>
        <v>-0.1944999999999999</v>
      </c>
      <c r="D41" s="184">
        <f>+('Final Forecast'!AP41*0.5)-('Final Forecast'!AO41*0.5)</f>
        <v>6.0799999999999965E-2</v>
      </c>
      <c r="E41" s="184">
        <f>+('Final Forecast'!AQ41*0.5)-('Final Forecast'!AP41*0.5)</f>
        <v>-6.800000000000006E-2</v>
      </c>
      <c r="F41" s="184">
        <f>+('Final Forecast'!AR41*0.5)-('Final Forecast'!AQ41*0.5)</f>
        <v>-0.19120000000000004</v>
      </c>
      <c r="G41" s="184">
        <f>+('Final Forecast'!AS41*0.5)-('Final Forecast'!AR41*0.5)</f>
        <v>5.0350000000000117E-2</v>
      </c>
      <c r="H41" s="184">
        <f>+('Final Forecast'!AT41*0.5)-('Final Forecast'!AS41*0.5)</f>
        <v>-9.890000000000021E-2</v>
      </c>
      <c r="I41" s="184">
        <f>+('Final Forecast'!AU41*0.5)-('Final Forecast'!AT41*0.5)</f>
        <v>0.30380000000000029</v>
      </c>
      <c r="J41" s="184">
        <f>+('Final Forecast'!AV41*0.5)-('Final Forecast'!AU41*0.5)</f>
        <v>0</v>
      </c>
      <c r="K41" s="184">
        <f>+('Final Forecast'!AW41*0.5)-('Final Forecast'!AV41*0.5)</f>
        <v>0</v>
      </c>
      <c r="L41" s="184">
        <f>+('Final Forecast'!AX41*0.5)-('Final Forecast'!AW41*0.5)</f>
        <v>0</v>
      </c>
      <c r="M41" s="184">
        <f>+('Final Forecast'!AY41*0.5)-('Final Forecast'!AX41*0.5)</f>
        <v>0</v>
      </c>
      <c r="N41" s="184">
        <f t="shared" si="23"/>
        <v>0</v>
      </c>
      <c r="O41" s="184">
        <f>+('Final Forecast'!BA41*0.5)-('Final Forecast'!AY41*0.5)</f>
        <v>0.13764999999999983</v>
      </c>
      <c r="P41" s="184">
        <f>+('Final Forecast'!BB41*0.5)-('Final Forecast'!BA41*0.5)</f>
        <v>-0.1944999999999999</v>
      </c>
      <c r="Q41" s="184">
        <f>+('Final Forecast'!BC41*0.5)-('Final Forecast'!BB41*0.5)</f>
        <v>6.0799999999999965E-2</v>
      </c>
      <c r="R41" s="184">
        <f>+('Final Forecast'!BD41*0.5)-('Final Forecast'!BC41*0.5)</f>
        <v>-6.800000000000006E-2</v>
      </c>
      <c r="S41" s="184">
        <f>+('Final Forecast'!BE41*0.5)-('Final Forecast'!BD41*0.5)</f>
        <v>-0.19120000000000004</v>
      </c>
      <c r="T41" s="184">
        <f>+('Final Forecast'!BF41*0.5)-('Final Forecast'!BE41*0.5)</f>
        <v>5.0350000000000117E-2</v>
      </c>
      <c r="U41" s="184">
        <f>+('Final Forecast'!BG41*0.5)-('Final Forecast'!BF41*0.5)</f>
        <v>-9.890000000000021E-2</v>
      </c>
      <c r="V41" s="184">
        <f>+('Final Forecast'!BH41*0.5)-('Final Forecast'!BG41*0.5)</f>
        <v>0.30380000000000029</v>
      </c>
      <c r="W41" s="184">
        <f>+('Final Forecast'!BI41*0.5)-('Final Forecast'!BH41*0.5)</f>
        <v>0</v>
      </c>
      <c r="X41" s="184">
        <f>+('Final Forecast'!BJ41*0.5)-('Final Forecast'!BI41*0.5)</f>
        <v>0</v>
      </c>
      <c r="Y41" s="184">
        <f>+('Final Forecast'!BK41*0.5)-('Final Forecast'!BJ41*0.5)</f>
        <v>0</v>
      </c>
      <c r="Z41" s="184">
        <f>+('Final Forecast'!BL41*0.5)-('Final Forecast'!BK41*0.5)</f>
        <v>0</v>
      </c>
      <c r="AA41" s="184">
        <f t="shared" si="24"/>
        <v>0</v>
      </c>
      <c r="AE41" s="192">
        <v>2.9248000000000003</v>
      </c>
    </row>
    <row r="42" spans="1:31" x14ac:dyDescent="0.25">
      <c r="A42" s="172" t="s">
        <v>36</v>
      </c>
      <c r="B42" s="246">
        <f>+('Final Forecast'!AN42*0.5)-(AE42*0.5)</f>
        <v>-2.3129928571428593</v>
      </c>
      <c r="C42" s="246">
        <f>+('Final Forecast'!AO42*0.5)-('Final Forecast'!AN42*0.5)</f>
        <v>-2.588750000000001</v>
      </c>
      <c r="D42" s="184">
        <f>+('Final Forecast'!AP42*0.5)-('Final Forecast'!AO42*0.5)</f>
        <v>1.4661000000000008</v>
      </c>
      <c r="E42" s="184">
        <f>+('Final Forecast'!AQ42*0.5)-('Final Forecast'!AP42*0.5)</f>
        <v>0.50494999999999735</v>
      </c>
      <c r="F42" s="184">
        <f>+('Final Forecast'!AR42*0.5)-('Final Forecast'!AQ42*0.5)</f>
        <v>-1.2579999999999956</v>
      </c>
      <c r="G42" s="184">
        <f>+('Final Forecast'!AS42*0.5)-('Final Forecast'!AR42*0.5)</f>
        <v>-0.2127214285714345</v>
      </c>
      <c r="H42" s="184">
        <f>+('Final Forecast'!AT42*0.5)-('Final Forecast'!AS42*0.5)</f>
        <v>1.0779500000000084</v>
      </c>
      <c r="I42" s="184">
        <f>+('Final Forecast'!AU42*0.5)-('Final Forecast'!AT42*0.5)</f>
        <v>0.6407999999999987</v>
      </c>
      <c r="J42" s="184">
        <f>+('Final Forecast'!AV42*0.5)-('Final Forecast'!AU42*0.5)</f>
        <v>0</v>
      </c>
      <c r="K42" s="184">
        <f>+('Final Forecast'!AW42*0.5)-('Final Forecast'!AV42*0.5)</f>
        <v>0</v>
      </c>
      <c r="L42" s="184">
        <f>+('Final Forecast'!AX42*0.5)-('Final Forecast'!AW42*0.5)</f>
        <v>2.6826642857142851</v>
      </c>
      <c r="M42" s="184">
        <f>+('Final Forecast'!AY42*0.5)-('Final Forecast'!AX42*0.5)</f>
        <v>2.6091428571428565</v>
      </c>
      <c r="N42" s="184">
        <f t="shared" si="23"/>
        <v>2.6091428571428565</v>
      </c>
      <c r="O42" s="184">
        <f>+('Final Forecast'!BA42*0.5)-('Final Forecast'!AY42*0.5)</f>
        <v>-4.9339357142857168</v>
      </c>
      <c r="P42" s="184">
        <f>+('Final Forecast'!BB42*0.5)-('Final Forecast'!BA42*0.5)</f>
        <v>-2.6349499999999999</v>
      </c>
      <c r="Q42" s="184">
        <f>+('Final Forecast'!BC42*0.5)-('Final Forecast'!BB42*0.5)</f>
        <v>1.5642999999999994</v>
      </c>
      <c r="R42" s="184">
        <f>+('Final Forecast'!BD42*0.5)-('Final Forecast'!BC42*0.5)</f>
        <v>0.44539999999999935</v>
      </c>
      <c r="S42" s="184">
        <f>+('Final Forecast'!BE42*0.5)-('Final Forecast'!BD42*0.5)</f>
        <v>-1.2063214285714245</v>
      </c>
      <c r="T42" s="184">
        <f>+('Final Forecast'!BF42*0.5)-('Final Forecast'!BE42*0.5)</f>
        <v>-0.24505000000000621</v>
      </c>
      <c r="U42" s="184">
        <f>+('Final Forecast'!BG42*0.5)-('Final Forecast'!BF42*0.5)</f>
        <v>1.0779500000000084</v>
      </c>
      <c r="V42" s="184">
        <f>+('Final Forecast'!BH42*0.5)-('Final Forecast'!BG42*0.5)</f>
        <v>0.6407999999999987</v>
      </c>
      <c r="W42" s="184">
        <f>+('Final Forecast'!BI42*0.5)-('Final Forecast'!BH42*0.5)</f>
        <v>0</v>
      </c>
      <c r="X42" s="184">
        <f>+('Final Forecast'!BJ42*0.5)-('Final Forecast'!BI42*0.5)</f>
        <v>2.6826642857142851</v>
      </c>
      <c r="Y42" s="184">
        <f>+('Final Forecast'!BK42*0.5)-('Final Forecast'!BJ42*0.5)</f>
        <v>2.6091428571428565</v>
      </c>
      <c r="Z42" s="184">
        <f>+('Final Forecast'!BL42*0.5)-('Final Forecast'!BK42*0.5)</f>
        <v>5.2882857142857134</v>
      </c>
      <c r="AA42" s="184">
        <f t="shared" si="24"/>
        <v>5.2882857142857134</v>
      </c>
      <c r="AE42" s="192">
        <v>45.055085714285717</v>
      </c>
    </row>
    <row r="43" spans="1:31" x14ac:dyDescent="0.25">
      <c r="A43" s="172" t="s">
        <v>37</v>
      </c>
      <c r="B43" s="246">
        <f>+('Final Forecast'!AN43*0.5)-(AE43*0.5)</f>
        <v>0</v>
      </c>
      <c r="C43" s="246">
        <f>+('Final Forecast'!AO43*0.5)-('Final Forecast'!AN43*0.5)</f>
        <v>0</v>
      </c>
      <c r="D43" s="184">
        <f>+('Final Forecast'!AP43*0.5)-('Final Forecast'!AO43*0.5)</f>
        <v>0</v>
      </c>
      <c r="E43" s="184">
        <f>+('Final Forecast'!AQ43*0.5)-('Final Forecast'!AP43*0.5)</f>
        <v>0</v>
      </c>
      <c r="F43" s="184">
        <f>+('Final Forecast'!AR43*0.5)-('Final Forecast'!AQ43*0.5)</f>
        <v>0</v>
      </c>
      <c r="G43" s="184">
        <f>+('Final Forecast'!AS43*0.5)-('Final Forecast'!AR43*0.5)</f>
        <v>0</v>
      </c>
      <c r="H43" s="184">
        <f>+('Final Forecast'!AT43*0.5)-('Final Forecast'!AS43*0.5)</f>
        <v>0</v>
      </c>
      <c r="I43" s="184">
        <f>+('Final Forecast'!AU43*0.5)-('Final Forecast'!AT43*0.5)</f>
        <v>0</v>
      </c>
      <c r="J43" s="184">
        <f>+('Final Forecast'!AV43*0.5)-('Final Forecast'!AU43*0.5)</f>
        <v>0</v>
      </c>
      <c r="K43" s="184">
        <f>+('Final Forecast'!AW43*0.5)-('Final Forecast'!AV43*0.5)</f>
        <v>0</v>
      </c>
      <c r="L43" s="184">
        <f>+('Final Forecast'!AX43*0.5)-('Final Forecast'!AW43*0.5)</f>
        <v>0</v>
      </c>
      <c r="M43" s="184">
        <f>+('Final Forecast'!AY43*0.5)-('Final Forecast'!AX43*0.5)</f>
        <v>0</v>
      </c>
      <c r="N43" s="184">
        <f t="shared" si="23"/>
        <v>0</v>
      </c>
      <c r="O43" s="184">
        <f>+('Final Forecast'!BA43*0.5)-('Final Forecast'!AY43*0.5)</f>
        <v>0</v>
      </c>
      <c r="P43" s="184">
        <f>+('Final Forecast'!BB43*0.5)-('Final Forecast'!BA43*0.5)</f>
        <v>0</v>
      </c>
      <c r="Q43" s="184">
        <f>+('Final Forecast'!BC43*0.5)-('Final Forecast'!BB43*0.5)</f>
        <v>0</v>
      </c>
      <c r="R43" s="184">
        <f>+('Final Forecast'!BD43*0.5)-('Final Forecast'!BC43*0.5)</f>
        <v>0</v>
      </c>
      <c r="S43" s="184">
        <f>+('Final Forecast'!BE43*0.5)-('Final Forecast'!BD43*0.5)</f>
        <v>0</v>
      </c>
      <c r="T43" s="184">
        <f>+('Final Forecast'!BF43*0.5)-('Final Forecast'!BE43*0.5)</f>
        <v>0</v>
      </c>
      <c r="U43" s="184">
        <f>+('Final Forecast'!BG43*0.5)-('Final Forecast'!BF43*0.5)</f>
        <v>0</v>
      </c>
      <c r="V43" s="184">
        <f>+('Final Forecast'!BH43*0.5)-('Final Forecast'!BG43*0.5)</f>
        <v>0</v>
      </c>
      <c r="W43" s="184">
        <f>+('Final Forecast'!BI43*0.5)-('Final Forecast'!BH43*0.5)</f>
        <v>0</v>
      </c>
      <c r="X43" s="184">
        <f>+('Final Forecast'!BJ43*0.5)-('Final Forecast'!BI43*0.5)</f>
        <v>0</v>
      </c>
      <c r="Y43" s="184">
        <f>+('Final Forecast'!BK43*0.5)-('Final Forecast'!BJ43*0.5)</f>
        <v>0</v>
      </c>
      <c r="Z43" s="184">
        <f>+('Final Forecast'!BL43*0.5)-('Final Forecast'!BK43*0.5)</f>
        <v>0</v>
      </c>
      <c r="AA43" s="184">
        <f t="shared" si="24"/>
        <v>0</v>
      </c>
      <c r="AE43" s="192"/>
    </row>
    <row r="44" spans="1:31" x14ac:dyDescent="0.25">
      <c r="A44" s="172" t="s">
        <v>38</v>
      </c>
      <c r="B44" s="246">
        <f>+('Final Forecast'!AN44*0.5)-(AE44*0.5)</f>
        <v>0</v>
      </c>
      <c r="C44" s="246">
        <f>+('Final Forecast'!AO44*0.5)-('Final Forecast'!AN44*0.5)</f>
        <v>0</v>
      </c>
      <c r="D44" s="184">
        <f>+('Final Forecast'!AP44*0.5)-('Final Forecast'!AO44*0.5)</f>
        <v>0</v>
      </c>
      <c r="E44" s="184">
        <f>+('Final Forecast'!AQ44*0.5)-('Final Forecast'!AP44*0.5)</f>
        <v>0</v>
      </c>
      <c r="F44" s="184">
        <f>+('Final Forecast'!AR44*0.5)-('Final Forecast'!AQ44*0.5)</f>
        <v>0</v>
      </c>
      <c r="G44" s="184">
        <f>+('Final Forecast'!AS44*0.5)-('Final Forecast'!AR44*0.5)</f>
        <v>0</v>
      </c>
      <c r="H44" s="184">
        <f>+('Final Forecast'!AT44*0.5)-('Final Forecast'!AS44*0.5)</f>
        <v>0</v>
      </c>
      <c r="I44" s="184">
        <f>+('Final Forecast'!AU44*0.5)-('Final Forecast'!AT44*0.5)</f>
        <v>0</v>
      </c>
      <c r="J44" s="184">
        <f>+('Final Forecast'!AV44*0.5)-('Final Forecast'!AU44*0.5)</f>
        <v>0</v>
      </c>
      <c r="K44" s="184">
        <f>+('Final Forecast'!AW44*0.5)-('Final Forecast'!AV44*0.5)</f>
        <v>0</v>
      </c>
      <c r="L44" s="184">
        <f>+('Final Forecast'!AX44*0.5)-('Final Forecast'!AW44*0.5)</f>
        <v>0</v>
      </c>
      <c r="M44" s="184">
        <f>+('Final Forecast'!AY44*0.5)-('Final Forecast'!AX44*0.5)</f>
        <v>0</v>
      </c>
      <c r="N44" s="184">
        <f t="shared" si="23"/>
        <v>0</v>
      </c>
      <c r="O44" s="184">
        <f>+('Final Forecast'!BA44*0.5)-('Final Forecast'!AY44*0.5)</f>
        <v>0</v>
      </c>
      <c r="P44" s="184">
        <f>+('Final Forecast'!BB44*0.5)-('Final Forecast'!BA44*0.5)</f>
        <v>0</v>
      </c>
      <c r="Q44" s="184">
        <f>+('Final Forecast'!BC44*0.5)-('Final Forecast'!BB44*0.5)</f>
        <v>0</v>
      </c>
      <c r="R44" s="184">
        <f>+('Final Forecast'!BD44*0.5)-('Final Forecast'!BC44*0.5)</f>
        <v>0</v>
      </c>
      <c r="S44" s="184">
        <f>+('Final Forecast'!BE44*0.5)-('Final Forecast'!BD44*0.5)</f>
        <v>0</v>
      </c>
      <c r="T44" s="184">
        <f>+('Final Forecast'!BF44*0.5)-('Final Forecast'!BE44*0.5)</f>
        <v>0</v>
      </c>
      <c r="U44" s="184">
        <f>+('Final Forecast'!BG44*0.5)-('Final Forecast'!BF44*0.5)</f>
        <v>0</v>
      </c>
      <c r="V44" s="184">
        <f>+('Final Forecast'!BH44*0.5)-('Final Forecast'!BG44*0.5)</f>
        <v>0</v>
      </c>
      <c r="W44" s="184">
        <f>+('Final Forecast'!BI44*0.5)-('Final Forecast'!BH44*0.5)</f>
        <v>0</v>
      </c>
      <c r="X44" s="184">
        <f>+('Final Forecast'!BJ44*0.5)-('Final Forecast'!BI44*0.5)</f>
        <v>0</v>
      </c>
      <c r="Y44" s="184">
        <f>+('Final Forecast'!BK44*0.5)-('Final Forecast'!BJ44*0.5)</f>
        <v>0</v>
      </c>
      <c r="Z44" s="184">
        <f>+('Final Forecast'!BL44*0.5)-('Final Forecast'!BK44*0.5)</f>
        <v>0</v>
      </c>
      <c r="AA44" s="184">
        <f t="shared" si="24"/>
        <v>0</v>
      </c>
      <c r="AE44" s="192"/>
    </row>
    <row r="45" spans="1:31" x14ac:dyDescent="0.25">
      <c r="A45" s="172" t="s">
        <v>40</v>
      </c>
      <c r="B45" s="194"/>
      <c r="C45" s="194"/>
      <c r="D45" s="194"/>
      <c r="E45" s="194"/>
      <c r="F45" s="194"/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E45" s="192"/>
    </row>
    <row r="46" spans="1:31" x14ac:dyDescent="0.25">
      <c r="A46" s="172" t="s">
        <v>39</v>
      </c>
      <c r="B46" s="194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E46" s="195"/>
    </row>
    <row r="47" spans="1:31" x14ac:dyDescent="0.25">
      <c r="A47" s="4" t="s">
        <v>553</v>
      </c>
      <c r="B47" s="194"/>
      <c r="C47" s="194"/>
      <c r="D47" s="194"/>
      <c r="E47" s="194"/>
      <c r="F47" s="194"/>
      <c r="G47" s="194"/>
      <c r="H47" s="194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</row>
    <row r="48" spans="1:31" x14ac:dyDescent="0.25">
      <c r="A48" s="172" t="s">
        <v>1</v>
      </c>
      <c r="B48" s="194"/>
      <c r="C48" s="194"/>
      <c r="D48" s="194"/>
      <c r="E48" s="194"/>
      <c r="F48" s="194"/>
      <c r="G48" s="194"/>
      <c r="H48" s="194"/>
      <c r="I48" s="194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</row>
    <row r="49" spans="1:33" x14ac:dyDescent="0.25">
      <c r="A49" s="172" t="s">
        <v>42</v>
      </c>
      <c r="B49" s="194"/>
      <c r="C49" s="194"/>
      <c r="D49" s="194"/>
      <c r="E49" s="194"/>
      <c r="F49" s="194"/>
      <c r="G49" s="194"/>
      <c r="H49" s="194"/>
      <c r="I49" s="194"/>
      <c r="J49" s="194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</row>
    <row r="50" spans="1:33" x14ac:dyDescent="0.25">
      <c r="A50" s="172" t="s">
        <v>2</v>
      </c>
      <c r="B50" s="194"/>
      <c r="C50" s="194"/>
      <c r="D50" s="194"/>
      <c r="E50" s="194"/>
      <c r="F50" s="194"/>
      <c r="G50" s="194"/>
      <c r="H50" s="194"/>
      <c r="I50" s="194"/>
      <c r="J50" s="194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</row>
    <row r="51" spans="1:33" x14ac:dyDescent="0.25">
      <c r="A51" s="172" t="s">
        <v>41</v>
      </c>
      <c r="B51" s="194"/>
      <c r="C51" s="194"/>
      <c r="D51" s="194"/>
      <c r="E51" s="194"/>
      <c r="F51" s="194"/>
      <c r="G51" s="194"/>
      <c r="H51" s="194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</row>
    <row r="52" spans="1:33" x14ac:dyDescent="0.25">
      <c r="A52" s="172" t="s">
        <v>3</v>
      </c>
      <c r="B52" s="194"/>
      <c r="C52" s="194"/>
      <c r="D52" s="194"/>
      <c r="E52" s="194"/>
      <c r="F52" s="194"/>
      <c r="G52" s="194"/>
      <c r="H52" s="194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  <c r="AA52" s="194"/>
      <c r="AB52" s="184"/>
    </row>
    <row r="53" spans="1:33" x14ac:dyDescent="0.25">
      <c r="A53" s="172" t="s">
        <v>43</v>
      </c>
      <c r="B53" s="194"/>
      <c r="C53" s="194"/>
      <c r="D53" s="194"/>
      <c r="E53" s="194"/>
      <c r="F53" s="194"/>
      <c r="G53" s="194"/>
      <c r="H53" s="194"/>
      <c r="I53" s="194"/>
      <c r="J53" s="194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</row>
    <row r="54" spans="1:33" x14ac:dyDescent="0.25">
      <c r="B54" s="246"/>
      <c r="C54" s="246"/>
      <c r="D54" s="184"/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</row>
    <row r="55" spans="1:33" x14ac:dyDescent="0.25">
      <c r="A55" s="196" t="s">
        <v>408</v>
      </c>
      <c r="B55" s="246"/>
      <c r="C55" s="246"/>
      <c r="D55" s="184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</row>
    <row r="56" spans="1:33" x14ac:dyDescent="0.25">
      <c r="A56" s="172" t="s">
        <v>1</v>
      </c>
      <c r="B56" s="194"/>
      <c r="C56" s="194"/>
      <c r="D56" s="194"/>
      <c r="E56" s="194"/>
      <c r="F56" s="194"/>
      <c r="G56" s="194"/>
      <c r="H56" s="194"/>
      <c r="I56" s="194"/>
      <c r="J56" s="194"/>
      <c r="K56" s="194"/>
      <c r="L56" s="194"/>
      <c r="M56" s="194"/>
      <c r="N56" s="194"/>
      <c r="O56" s="194"/>
      <c r="P56" s="194"/>
      <c r="Q56" s="194"/>
      <c r="R56" s="194"/>
      <c r="S56" s="194"/>
      <c r="T56" s="194"/>
      <c r="U56" s="194"/>
      <c r="V56" s="194"/>
      <c r="W56" s="194"/>
      <c r="X56" s="194"/>
      <c r="Y56" s="194"/>
      <c r="Z56" s="194"/>
      <c r="AA56" s="194"/>
    </row>
    <row r="57" spans="1:33" x14ac:dyDescent="0.25">
      <c r="A57" s="172" t="s">
        <v>42</v>
      </c>
      <c r="B57" s="194"/>
      <c r="C57" s="194"/>
      <c r="D57" s="194"/>
      <c r="E57" s="194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</row>
    <row r="58" spans="1:33" s="197" customFormat="1" ht="18.75" x14ac:dyDescent="0.3">
      <c r="A58" s="172" t="s">
        <v>2</v>
      </c>
      <c r="B58" s="194"/>
      <c r="C58" s="194"/>
      <c r="D58" s="194"/>
      <c r="E58" s="194"/>
      <c r="F58" s="194"/>
      <c r="G58" s="194"/>
      <c r="H58" s="194"/>
      <c r="I58" s="194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G58" s="172"/>
    </row>
    <row r="59" spans="1:33" x14ac:dyDescent="0.25">
      <c r="A59" s="172" t="s">
        <v>41</v>
      </c>
      <c r="B59" s="194"/>
      <c r="C59" s="194"/>
      <c r="D59" s="194"/>
      <c r="E59" s="194"/>
      <c r="F59" s="194"/>
      <c r="G59" s="194"/>
      <c r="H59" s="194"/>
      <c r="I59" s="194"/>
      <c r="J59" s="194"/>
      <c r="K59" s="194"/>
      <c r="L59" s="194"/>
      <c r="M59" s="194"/>
      <c r="N59" s="194"/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A59" s="194"/>
    </row>
    <row r="60" spans="1:33" x14ac:dyDescent="0.25">
      <c r="A60" s="172" t="s">
        <v>3</v>
      </c>
      <c r="B60" s="194"/>
      <c r="C60" s="194"/>
      <c r="D60" s="194"/>
      <c r="E60" s="194"/>
      <c r="F60" s="194"/>
      <c r="G60" s="194"/>
      <c r="H60" s="194"/>
      <c r="I60" s="194"/>
      <c r="J60" s="194"/>
      <c r="K60" s="194"/>
      <c r="L60" s="194"/>
      <c r="M60" s="194"/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  <c r="AA60" s="194"/>
    </row>
    <row r="61" spans="1:33" x14ac:dyDescent="0.25">
      <c r="A61" s="172" t="s">
        <v>43</v>
      </c>
      <c r="B61" s="194"/>
      <c r="C61" s="194"/>
      <c r="D61" s="194"/>
      <c r="E61" s="194"/>
      <c r="F61" s="194"/>
      <c r="G61" s="194"/>
      <c r="H61" s="194"/>
      <c r="I61" s="194"/>
      <c r="J61" s="194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</row>
    <row r="62" spans="1:33" x14ac:dyDescent="0.25">
      <c r="A62" s="172" t="s">
        <v>26</v>
      </c>
      <c r="B62" s="194"/>
      <c r="C62" s="194"/>
      <c r="D62" s="194"/>
      <c r="E62" s="194"/>
      <c r="F62" s="194"/>
      <c r="G62" s="194"/>
      <c r="H62" s="194"/>
      <c r="I62" s="194"/>
      <c r="J62" s="194"/>
      <c r="K62" s="194"/>
      <c r="L62" s="194"/>
      <c r="M62" s="194"/>
      <c r="N62" s="194"/>
      <c r="O62" s="194"/>
      <c r="P62" s="194"/>
      <c r="Q62" s="194"/>
      <c r="R62" s="194"/>
      <c r="S62" s="194"/>
      <c r="T62" s="194"/>
      <c r="U62" s="194"/>
      <c r="V62" s="194"/>
      <c r="W62" s="194"/>
      <c r="X62" s="194"/>
      <c r="Y62" s="194"/>
      <c r="Z62" s="194"/>
      <c r="AA62" s="194"/>
    </row>
    <row r="63" spans="1:33" x14ac:dyDescent="0.25">
      <c r="A63" t="s">
        <v>32</v>
      </c>
      <c r="B63" s="194"/>
      <c r="C63" s="194"/>
      <c r="D63" s="194"/>
      <c r="E63" s="194"/>
      <c r="F63" s="194"/>
      <c r="G63" s="194"/>
      <c r="H63" s="194"/>
      <c r="I63" s="194"/>
      <c r="J63" s="194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  <c r="AA63" s="194"/>
    </row>
    <row r="64" spans="1:33" x14ac:dyDescent="0.25">
      <c r="B64" s="194"/>
      <c r="C64" s="194"/>
      <c r="D64" s="194"/>
      <c r="E64" s="194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4"/>
      <c r="T64" s="194"/>
      <c r="U64" s="194"/>
      <c r="V64" s="194"/>
      <c r="W64" s="194"/>
      <c r="X64" s="194"/>
      <c r="Y64" s="194"/>
      <c r="Z64" s="194"/>
      <c r="AA64" s="194"/>
    </row>
    <row r="66" spans="1:27" x14ac:dyDescent="0.25">
      <c r="A66" s="172" t="s">
        <v>4</v>
      </c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194"/>
      <c r="Q66" s="194"/>
      <c r="R66" s="194"/>
      <c r="S66" s="194"/>
      <c r="T66" s="194"/>
      <c r="U66" s="194"/>
      <c r="V66" s="194"/>
      <c r="W66" s="194"/>
      <c r="X66" s="194"/>
      <c r="Y66" s="194"/>
      <c r="Z66" s="194"/>
      <c r="AA66" s="194"/>
    </row>
    <row r="67" spans="1:27" x14ac:dyDescent="0.25">
      <c r="A67" t="s">
        <v>588</v>
      </c>
      <c r="B67" s="194"/>
      <c r="C67" s="194"/>
      <c r="D67" s="194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</row>
    <row r="75" spans="1:27" x14ac:dyDescent="0.25">
      <c r="B75"/>
    </row>
  </sheetData>
  <mergeCells count="1">
    <mergeCell ref="B1:N1"/>
  </mergeCells>
  <pageMargins left="0" right="0" top="0.25" bottom="0.25" header="0.3" footer="0.3"/>
  <pageSetup scale="37" orientation="landscape" r:id="rId1"/>
  <customProperties>
    <customPr name="_pios_id" r:id="rId2"/>
    <customPr name="EpmWorksheetKeyString_GUID" r:id="rId3"/>
  </customProperties>
  <drawing r:id="rId4"/>
  <legacy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  <pageSetUpPr fitToPage="1"/>
  </sheetPr>
  <dimension ref="A1:AA67"/>
  <sheetViews>
    <sheetView tabSelected="1" zoomScaleNormal="100" workbookViewId="0">
      <pane xSplit="1" ySplit="2" topLeftCell="B3" activePane="bottomRight" state="frozen"/>
      <selection activeCell="B66" sqref="B66"/>
      <selection pane="topRight" activeCell="B66" sqref="B66"/>
      <selection pane="bottomLeft" activeCell="B66" sqref="B66"/>
      <selection pane="bottomRight" activeCell="B3" sqref="B3"/>
    </sheetView>
  </sheetViews>
  <sheetFormatPr defaultColWidth="9" defaultRowHeight="15" x14ac:dyDescent="0.25"/>
  <cols>
    <col min="1" max="1" width="23.140625" bestFit="1" customWidth="1"/>
    <col min="2" max="2" width="15.42578125" bestFit="1" customWidth="1"/>
    <col min="3" max="13" width="11.42578125" bestFit="1" customWidth="1"/>
    <col min="14" max="14" width="12.85546875" style="150" bestFit="1" customWidth="1"/>
    <col min="15" max="15" width="12.42578125" bestFit="1" customWidth="1"/>
    <col min="16" max="21" width="11.42578125" bestFit="1" customWidth="1"/>
    <col min="22" max="22" width="11" bestFit="1" customWidth="1"/>
    <col min="23" max="26" width="11.42578125" bestFit="1" customWidth="1"/>
    <col min="27" max="27" width="14.5703125" style="150" bestFit="1" customWidth="1"/>
  </cols>
  <sheetData>
    <row r="1" spans="1:27" ht="24" thickBot="1" x14ac:dyDescent="0.4">
      <c r="B1" s="356" t="s">
        <v>462</v>
      </c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357"/>
      <c r="Y1" s="357"/>
      <c r="Z1" s="357"/>
      <c r="AA1" s="357"/>
    </row>
    <row r="2" spans="1:27" s="2" customFormat="1" ht="15.75" thickBot="1" x14ac:dyDescent="0.3">
      <c r="B2" s="66" t="s">
        <v>58</v>
      </c>
      <c r="C2" s="67" t="s">
        <v>59</v>
      </c>
      <c r="D2" s="67" t="s">
        <v>60</v>
      </c>
      <c r="E2" s="67" t="s">
        <v>61</v>
      </c>
      <c r="F2" s="67" t="s">
        <v>62</v>
      </c>
      <c r="G2" s="67" t="s">
        <v>63</v>
      </c>
      <c r="H2" s="67" t="s">
        <v>64</v>
      </c>
      <c r="I2" s="67" t="s">
        <v>65</v>
      </c>
      <c r="J2" s="67" t="s">
        <v>66</v>
      </c>
      <c r="K2" s="67" t="s">
        <v>67</v>
      </c>
      <c r="L2" s="67" t="s">
        <v>68</v>
      </c>
      <c r="M2" s="67" t="s">
        <v>69</v>
      </c>
      <c r="N2" s="322">
        <f>'SUMMARY (BC)'!Q1</f>
        <v>2023</v>
      </c>
      <c r="O2" s="66" t="s">
        <v>58</v>
      </c>
      <c r="P2" s="67" t="s">
        <v>59</v>
      </c>
      <c r="Q2" s="67" t="s">
        <v>60</v>
      </c>
      <c r="R2" s="67" t="s">
        <v>61</v>
      </c>
      <c r="S2" s="67" t="s">
        <v>62</v>
      </c>
      <c r="T2" s="67" t="s">
        <v>63</v>
      </c>
      <c r="U2" s="67" t="s">
        <v>64</v>
      </c>
      <c r="V2" s="67" t="s">
        <v>65</v>
      </c>
      <c r="W2" s="67" t="s">
        <v>66</v>
      </c>
      <c r="X2" s="67" t="s">
        <v>67</v>
      </c>
      <c r="Y2" s="67" t="s">
        <v>68</v>
      </c>
      <c r="Z2" s="67" t="s">
        <v>69</v>
      </c>
      <c r="AA2" s="322">
        <f>'SUMMARY (BC)'!AD1</f>
        <v>2024</v>
      </c>
    </row>
    <row r="3" spans="1:27" s="2" customFormat="1" x14ac:dyDescent="0.25">
      <c r="A3" s="9" t="s">
        <v>10</v>
      </c>
      <c r="B3" s="236">
        <f>SUM(B16:B25)</f>
        <v>16801.540137463573</v>
      </c>
      <c r="C3" s="8">
        <f t="shared" ref="C3:M3" si="0">SUM(C16:C25)</f>
        <v>14654.832182800539</v>
      </c>
      <c r="D3" s="8">
        <f t="shared" si="0"/>
        <v>11736.414569335047</v>
      </c>
      <c r="E3" s="8">
        <f t="shared" si="0"/>
        <v>9175.3947407616797</v>
      </c>
      <c r="F3" s="8">
        <f t="shared" si="0"/>
        <v>6477.5027861174831</v>
      </c>
      <c r="G3" s="8">
        <f t="shared" si="0"/>
        <v>5517.0592324610789</v>
      </c>
      <c r="H3" s="8">
        <f t="shared" si="0"/>
        <v>4772.2091179572353</v>
      </c>
      <c r="I3" s="8">
        <f t="shared" si="0"/>
        <v>4775.0784066174965</v>
      </c>
      <c r="J3" s="8">
        <f t="shared" si="0"/>
        <v>5864.8793053197151</v>
      </c>
      <c r="K3" s="8">
        <f t="shared" si="0"/>
        <v>5926.0789204128996</v>
      </c>
      <c r="L3" s="8">
        <f t="shared" si="0"/>
        <v>9190.8151009167141</v>
      </c>
      <c r="M3" s="8">
        <f t="shared" si="0"/>
        <v>14833.598400186735</v>
      </c>
      <c r="N3" s="323">
        <f t="shared" ref="N3:N8" si="1">SUM(B3:M3)</f>
        <v>109725.40290035019</v>
      </c>
      <c r="O3" s="236">
        <f>SUM(O16:O26)</f>
        <v>16969.683332508495</v>
      </c>
      <c r="P3" s="236">
        <f t="shared" ref="P3:Z3" si="2">SUM(P16:P26)</f>
        <v>15024.988467517544</v>
      </c>
      <c r="Q3" s="236">
        <f t="shared" si="2"/>
        <v>12042.357942742539</v>
      </c>
      <c r="R3" s="236">
        <f t="shared" si="2"/>
        <v>9403.0765045921271</v>
      </c>
      <c r="S3" s="236">
        <f t="shared" si="2"/>
        <v>6610.3452124935029</v>
      </c>
      <c r="T3" s="236">
        <f t="shared" si="2"/>
        <v>5615.8641583171002</v>
      </c>
      <c r="U3" s="236">
        <f t="shared" si="2"/>
        <v>4855.3295758458644</v>
      </c>
      <c r="V3" s="236">
        <f t="shared" si="2"/>
        <v>4860.9992264305438</v>
      </c>
      <c r="W3" s="236">
        <f t="shared" si="2"/>
        <v>5984.4613920268885</v>
      </c>
      <c r="X3" s="236">
        <f t="shared" si="2"/>
        <v>6048.3727592988444</v>
      </c>
      <c r="Y3" s="236">
        <f t="shared" si="2"/>
        <v>9410.145722529307</v>
      </c>
      <c r="Z3" s="236">
        <f t="shared" si="2"/>
        <v>15212.901332054338</v>
      </c>
      <c r="AA3" s="323">
        <f t="shared" ref="AA3:AA8" si="3">SUM(O3:Z3)</f>
        <v>112038.52562635709</v>
      </c>
    </row>
    <row r="4" spans="1:27" s="2" customFormat="1" x14ac:dyDescent="0.25">
      <c r="A4" s="9" t="s">
        <v>14</v>
      </c>
      <c r="B4" s="236">
        <f t="shared" ref="B4:L4" si="4">SUM(B27:B47)+B62+B63+B65</f>
        <v>52963.707675311598</v>
      </c>
      <c r="C4" s="236">
        <f t="shared" si="4"/>
        <v>48524.25226744359</v>
      </c>
      <c r="D4" s="236">
        <f t="shared" si="4"/>
        <v>48500.380487552553</v>
      </c>
      <c r="E4" s="236">
        <f t="shared" si="4"/>
        <v>44693.087193958047</v>
      </c>
      <c r="F4" s="236">
        <f t="shared" si="4"/>
        <v>42410.749135184473</v>
      </c>
      <c r="G4" s="236">
        <f t="shared" si="4"/>
        <v>42256.339184637203</v>
      </c>
      <c r="H4" s="236">
        <f t="shared" si="4"/>
        <v>40840.812031902751</v>
      </c>
      <c r="I4" s="236">
        <f t="shared" si="4"/>
        <v>40592.351919847628</v>
      </c>
      <c r="J4" s="236">
        <f t="shared" si="4"/>
        <v>42584.477963282196</v>
      </c>
      <c r="K4" s="236">
        <f t="shared" si="4"/>
        <v>40813.043583131453</v>
      </c>
      <c r="L4" s="236">
        <f t="shared" si="4"/>
        <v>45985.06684535394</v>
      </c>
      <c r="M4" s="236">
        <f>SUM(M27:M47)+M62+M63+M65</f>
        <v>52195.109283139464</v>
      </c>
      <c r="N4" s="323">
        <f t="shared" si="1"/>
        <v>542359.37757074495</v>
      </c>
      <c r="O4" s="236">
        <f>SUM(O27:O47)+O62+O63+O65</f>
        <v>54968.520009690954</v>
      </c>
      <c r="P4" s="236">
        <f t="shared" ref="P4:Z4" si="5">SUM(P27:P47)+P62+P63+P65</f>
        <v>50448.154071829173</v>
      </c>
      <c r="Q4" s="236">
        <f t="shared" si="5"/>
        <v>50332.514447801739</v>
      </c>
      <c r="R4" s="236">
        <f t="shared" si="5"/>
        <v>46460.413694826275</v>
      </c>
      <c r="S4" s="236">
        <f t="shared" si="5"/>
        <v>43726.796688055823</v>
      </c>
      <c r="T4" s="236">
        <f t="shared" si="5"/>
        <v>43556.336730936549</v>
      </c>
      <c r="U4" s="236">
        <f t="shared" si="5"/>
        <v>41915.452201117412</v>
      </c>
      <c r="V4" s="236">
        <f t="shared" si="5"/>
        <v>41626.483916382298</v>
      </c>
      <c r="W4" s="236">
        <f t="shared" si="5"/>
        <v>43637.257944144585</v>
      </c>
      <c r="X4" s="236">
        <f t="shared" si="5"/>
        <v>41825.454839767466</v>
      </c>
      <c r="Y4" s="236">
        <f t="shared" si="5"/>
        <v>47022.635909068573</v>
      </c>
      <c r="Z4" s="236">
        <f t="shared" si="5"/>
        <v>53313.297374445632</v>
      </c>
      <c r="AA4" s="323">
        <f>SUM(O4:Z4)</f>
        <v>558833.31782806653</v>
      </c>
    </row>
    <row r="5" spans="1:27" s="2" customFormat="1" x14ac:dyDescent="0.25">
      <c r="A5" s="9" t="s">
        <v>15</v>
      </c>
      <c r="B5" s="236">
        <f t="shared" ref="B5:L5" si="6">SUM(B48:B51)</f>
        <v>16060.896127824362</v>
      </c>
      <c r="C5" s="236">
        <f t="shared" si="6"/>
        <v>14504.129877087327</v>
      </c>
      <c r="D5" s="236">
        <f t="shared" si="6"/>
        <v>17857.765482074366</v>
      </c>
      <c r="E5" s="236">
        <f t="shared" si="6"/>
        <v>16535.21210362035</v>
      </c>
      <c r="F5" s="236">
        <f t="shared" si="6"/>
        <v>16187.457432074367</v>
      </c>
      <c r="G5" s="236">
        <f t="shared" si="6"/>
        <v>15416.177903620352</v>
      </c>
      <c r="H5" s="236">
        <f t="shared" si="6"/>
        <v>15728.621782074364</v>
      </c>
      <c r="I5" s="236">
        <f t="shared" si="6"/>
        <v>14566.308482074362</v>
      </c>
      <c r="J5" s="236">
        <f t="shared" si="6"/>
        <v>13689.176703620351</v>
      </c>
      <c r="K5" s="236">
        <f t="shared" si="6"/>
        <v>15212.626782074363</v>
      </c>
      <c r="L5" s="236">
        <f t="shared" si="6"/>
        <v>15032.876653620353</v>
      </c>
      <c r="M5" s="236">
        <f>SUM(M48:M51)</f>
        <v>16530.78733207436</v>
      </c>
      <c r="N5" s="323">
        <f t="shared" si="1"/>
        <v>187322.03666183929</v>
      </c>
      <c r="O5" s="236">
        <f>SUM(O48:O51)</f>
        <v>16060.896127824362</v>
      </c>
      <c r="P5" s="8">
        <f t="shared" ref="P5:Z5" si="7">SUM(P48:P51)</f>
        <v>14504.129877087327</v>
      </c>
      <c r="Q5" s="8">
        <f t="shared" si="7"/>
        <v>17857.765482074366</v>
      </c>
      <c r="R5" s="8">
        <f t="shared" si="7"/>
        <v>16535.21210362035</v>
      </c>
      <c r="S5" s="8">
        <f t="shared" si="7"/>
        <v>16187.457432074367</v>
      </c>
      <c r="T5" s="8">
        <f t="shared" si="7"/>
        <v>15416.177903620352</v>
      </c>
      <c r="U5" s="8">
        <f t="shared" si="7"/>
        <v>15728.621782074364</v>
      </c>
      <c r="V5" s="8">
        <f t="shared" si="7"/>
        <v>14566.308482074362</v>
      </c>
      <c r="W5" s="8">
        <f t="shared" si="7"/>
        <v>13689.176703620351</v>
      </c>
      <c r="X5" s="8">
        <f t="shared" si="7"/>
        <v>15212.626782074363</v>
      </c>
      <c r="Y5" s="8">
        <f t="shared" si="7"/>
        <v>15032.876653620353</v>
      </c>
      <c r="Z5" s="8">
        <f t="shared" si="7"/>
        <v>16530.78733207436</v>
      </c>
      <c r="AA5" s="323">
        <f t="shared" si="3"/>
        <v>187322.03666183929</v>
      </c>
    </row>
    <row r="6" spans="1:27" s="2" customFormat="1" x14ac:dyDescent="0.25">
      <c r="A6" s="9" t="s">
        <v>4</v>
      </c>
      <c r="B6" s="236">
        <f>+B66</f>
        <v>5896</v>
      </c>
      <c r="C6" s="8">
        <f t="shared" ref="C6:M6" si="8">+C66</f>
        <v>5506</v>
      </c>
      <c r="D6" s="8">
        <f t="shared" si="8"/>
        <v>5988</v>
      </c>
      <c r="E6" s="8">
        <f t="shared" si="8"/>
        <v>5646</v>
      </c>
      <c r="F6" s="8">
        <f t="shared" si="8"/>
        <v>6005</v>
      </c>
      <c r="G6" s="8">
        <f t="shared" si="8"/>
        <v>6029</v>
      </c>
      <c r="H6" s="8">
        <f t="shared" si="8"/>
        <v>5744</v>
      </c>
      <c r="I6" s="8">
        <f t="shared" si="8"/>
        <v>5646</v>
      </c>
      <c r="J6" s="8">
        <f t="shared" si="8"/>
        <v>5641</v>
      </c>
      <c r="K6" s="8">
        <f t="shared" si="8"/>
        <v>4483</v>
      </c>
      <c r="L6" s="8">
        <f t="shared" si="8"/>
        <v>4136</v>
      </c>
      <c r="M6" s="8">
        <f t="shared" si="8"/>
        <v>4062</v>
      </c>
      <c r="N6" s="323">
        <f t="shared" si="1"/>
        <v>64782</v>
      </c>
      <c r="O6" s="236">
        <f>+O66</f>
        <v>4756</v>
      </c>
      <c r="P6" s="8">
        <f t="shared" ref="P6:Z6" si="9">+P66</f>
        <v>4354</v>
      </c>
      <c r="Q6" s="8">
        <f t="shared" si="9"/>
        <v>3714</v>
      </c>
      <c r="R6" s="8">
        <f t="shared" si="9"/>
        <v>3696</v>
      </c>
      <c r="S6" s="8">
        <f t="shared" si="9"/>
        <v>3714</v>
      </c>
      <c r="T6" s="8">
        <f t="shared" si="9"/>
        <v>4391</v>
      </c>
      <c r="U6" s="8">
        <f t="shared" si="9"/>
        <v>4409</v>
      </c>
      <c r="V6" s="8">
        <f t="shared" si="9"/>
        <v>4409</v>
      </c>
      <c r="W6" s="8">
        <f t="shared" si="9"/>
        <v>5085</v>
      </c>
      <c r="X6" s="8">
        <f t="shared" si="9"/>
        <v>4409</v>
      </c>
      <c r="Y6" s="8">
        <f t="shared" si="9"/>
        <v>3696</v>
      </c>
      <c r="Z6" s="8">
        <f t="shared" si="9"/>
        <v>3367</v>
      </c>
      <c r="AA6" s="323">
        <f t="shared" si="3"/>
        <v>50000</v>
      </c>
    </row>
    <row r="7" spans="1:27" s="2" customFormat="1" x14ac:dyDescent="0.25">
      <c r="A7" s="9" t="s">
        <v>44</v>
      </c>
      <c r="B7" s="237">
        <f>SUM(B56:B64)+B53</f>
        <v>61623.948117736669</v>
      </c>
      <c r="C7" s="237">
        <f t="shared" ref="C7:Z7" si="10">SUM(C56:C64)+C53</f>
        <v>55685.508552901658</v>
      </c>
      <c r="D7" s="237">
        <f t="shared" si="10"/>
        <v>64897.241118333324</v>
      </c>
      <c r="E7" s="237">
        <f t="shared" si="10"/>
        <v>72342.532225833333</v>
      </c>
      <c r="F7" s="237">
        <f t="shared" si="10"/>
        <v>80458.360465833335</v>
      </c>
      <c r="G7" s="237">
        <f t="shared" si="10"/>
        <v>84296.744423333352</v>
      </c>
      <c r="H7" s="237">
        <f t="shared" si="10"/>
        <v>89925.515145833342</v>
      </c>
      <c r="I7" s="237">
        <f t="shared" si="10"/>
        <v>84537.329668333332</v>
      </c>
      <c r="J7" s="237">
        <f t="shared" si="10"/>
        <v>74442.839724971825</v>
      </c>
      <c r="K7" s="237">
        <f t="shared" si="10"/>
        <v>76363.169246787569</v>
      </c>
      <c r="L7" s="237">
        <f t="shared" si="10"/>
        <v>53909.336334458334</v>
      </c>
      <c r="M7" s="237">
        <f t="shared" si="10"/>
        <v>56256.147731395831</v>
      </c>
      <c r="N7" s="324">
        <f t="shared" si="1"/>
        <v>854738.67275575176</v>
      </c>
      <c r="O7" s="237">
        <f t="shared" si="10"/>
        <v>61965.61478440334</v>
      </c>
      <c r="P7" s="237">
        <f t="shared" si="10"/>
        <v>56027.175219568322</v>
      </c>
      <c r="Q7" s="237">
        <f t="shared" si="10"/>
        <v>65197.241118333324</v>
      </c>
      <c r="R7" s="237">
        <f t="shared" si="10"/>
        <v>72342.532225833333</v>
      </c>
      <c r="S7" s="237">
        <f t="shared" si="10"/>
        <v>80458.360465833321</v>
      </c>
      <c r="T7" s="237">
        <f t="shared" si="10"/>
        <v>84296.744423333337</v>
      </c>
      <c r="U7" s="237">
        <f t="shared" si="10"/>
        <v>89925.515145833328</v>
      </c>
      <c r="V7" s="237">
        <f t="shared" si="10"/>
        <v>84537.329668333332</v>
      </c>
      <c r="W7" s="237">
        <f t="shared" si="10"/>
        <v>74442.839724971825</v>
      </c>
      <c r="X7" s="237">
        <f t="shared" si="10"/>
        <v>76363.169246787569</v>
      </c>
      <c r="Y7" s="237">
        <f t="shared" si="10"/>
        <v>53909.336334458327</v>
      </c>
      <c r="Z7" s="237">
        <f t="shared" si="10"/>
        <v>56256.147731395831</v>
      </c>
      <c r="AA7" s="324">
        <f t="shared" si="3"/>
        <v>855722.00608908501</v>
      </c>
    </row>
    <row r="8" spans="1:27" x14ac:dyDescent="0.25">
      <c r="A8" s="4"/>
      <c r="B8" s="236">
        <f>SUM(B3:B7)</f>
        <v>153346.09205833619</v>
      </c>
      <c r="C8" s="8">
        <f t="shared" ref="C8:M8" si="11">SUM(C3:C7)</f>
        <v>138874.72288023311</v>
      </c>
      <c r="D8" s="8">
        <f t="shared" si="11"/>
        <v>148979.80165729529</v>
      </c>
      <c r="E8" s="8">
        <f t="shared" si="11"/>
        <v>148392.2262641734</v>
      </c>
      <c r="F8" s="8">
        <f t="shared" si="11"/>
        <v>151539.06981920966</v>
      </c>
      <c r="G8" s="8">
        <f t="shared" si="11"/>
        <v>153515.32074405198</v>
      </c>
      <c r="H8" s="8">
        <f t="shared" si="11"/>
        <v>157011.1580777677</v>
      </c>
      <c r="I8" s="8">
        <f t="shared" si="11"/>
        <v>150117.06847687281</v>
      </c>
      <c r="J8" s="8">
        <f t="shared" si="11"/>
        <v>142222.3736971941</v>
      </c>
      <c r="K8" s="8">
        <f t="shared" si="11"/>
        <v>142797.91853240627</v>
      </c>
      <c r="L8" s="8">
        <f t="shared" si="11"/>
        <v>128254.09493434934</v>
      </c>
      <c r="M8" s="8">
        <f t="shared" si="11"/>
        <v>143877.64274679637</v>
      </c>
      <c r="N8" s="323">
        <f t="shared" si="1"/>
        <v>1758927.489888686</v>
      </c>
      <c r="O8" s="8">
        <f>SUM(O3:O7)</f>
        <v>154720.71425442715</v>
      </c>
      <c r="P8" s="8">
        <f t="shared" ref="P8:Z8" si="12">SUM(P3:P7)</f>
        <v>140358.44763600238</v>
      </c>
      <c r="Q8" s="8">
        <f t="shared" si="12"/>
        <v>149143.87899095195</v>
      </c>
      <c r="R8" s="8">
        <f t="shared" si="12"/>
        <v>148437.23452887207</v>
      </c>
      <c r="S8" s="8">
        <f t="shared" si="12"/>
        <v>150696.95979845701</v>
      </c>
      <c r="T8" s="8">
        <f t="shared" si="12"/>
        <v>153276.12321620731</v>
      </c>
      <c r="U8" s="8">
        <f t="shared" si="12"/>
        <v>156833.91870487097</v>
      </c>
      <c r="V8" s="8">
        <f t="shared" si="12"/>
        <v>150000.12129322052</v>
      </c>
      <c r="W8" s="8">
        <f t="shared" si="12"/>
        <v>142838.73576476367</v>
      </c>
      <c r="X8" s="8">
        <f t="shared" si="12"/>
        <v>143858.62362792826</v>
      </c>
      <c r="Y8" s="8">
        <f t="shared" si="12"/>
        <v>129070.99461967655</v>
      </c>
      <c r="Z8" s="8">
        <f t="shared" si="12"/>
        <v>144680.13376997015</v>
      </c>
      <c r="AA8" s="323">
        <f t="shared" si="3"/>
        <v>1763915.886205348</v>
      </c>
    </row>
    <row r="9" spans="1:27" x14ac:dyDescent="0.25">
      <c r="F9" s="5"/>
      <c r="G9" s="5"/>
      <c r="H9" s="5"/>
      <c r="I9" s="5"/>
      <c r="J9" s="5"/>
      <c r="K9" s="5"/>
      <c r="L9" s="5"/>
      <c r="M9" s="5"/>
      <c r="N9" s="325"/>
    </row>
    <row r="10" spans="1:27" x14ac:dyDescent="0.25">
      <c r="B10" s="236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323"/>
    </row>
    <row r="11" spans="1:27" x14ac:dyDescent="0.25">
      <c r="B11" s="250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326"/>
    </row>
    <row r="12" spans="1:27" x14ac:dyDescent="0.25">
      <c r="B12" s="250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326"/>
    </row>
    <row r="13" spans="1:27" x14ac:dyDescent="0.25">
      <c r="B13" s="236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323"/>
    </row>
    <row r="14" spans="1:27" ht="15.75" x14ac:dyDescent="0.25">
      <c r="A14" s="14"/>
      <c r="B14" s="236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323"/>
    </row>
    <row r="15" spans="1:27" x14ac:dyDescent="0.25">
      <c r="A15" s="7" t="s">
        <v>22</v>
      </c>
      <c r="B15" s="7"/>
      <c r="C15" s="7"/>
      <c r="D15" s="7"/>
    </row>
    <row r="16" spans="1:27" x14ac:dyDescent="0.25">
      <c r="A16" t="s">
        <v>7</v>
      </c>
      <c r="B16" s="228">
        <f>+'Final Forecast'!AN16+'Unbilled Therms'!B16</f>
        <v>1330.5211521183012</v>
      </c>
      <c r="C16" s="22">
        <f>+'Final Forecast'!AO16+'Unbilled Therms'!C16</f>
        <v>1131.7190008694661</v>
      </c>
      <c r="D16" s="22">
        <f>+'Final Forecast'!AP16+'Unbilled Therms'!D16</f>
        <v>994.35363977725342</v>
      </c>
      <c r="E16" s="22">
        <f>+'Final Forecast'!AQ16+'Unbilled Therms'!E16</f>
        <v>800.78512019156096</v>
      </c>
      <c r="F16" s="22">
        <f>+'Final Forecast'!AR16+'Unbilled Therms'!F16</f>
        <v>591.74191097443077</v>
      </c>
      <c r="G16" s="22">
        <f>+'Final Forecast'!AS16+'Unbilled Therms'!G16</f>
        <v>522.97226221154119</v>
      </c>
      <c r="H16" s="22">
        <f>+'Final Forecast'!AT16+'Unbilled Therms'!H16</f>
        <v>413.73987313852422</v>
      </c>
      <c r="I16" s="22">
        <f>+'Final Forecast'!AU16+'Unbilled Therms'!I16</f>
        <v>450.07048140781347</v>
      </c>
      <c r="J16" s="22">
        <f>+'Final Forecast'!AV16+'Unbilled Therms'!J16</f>
        <v>539.54841612365988</v>
      </c>
      <c r="K16" s="22">
        <f>+'Final Forecast'!AW16+'Unbilled Therms'!K16</f>
        <v>524.52073355846312</v>
      </c>
      <c r="L16" s="22">
        <f>+'Final Forecast'!AX16+'Unbilled Therms'!L16</f>
        <v>744.38609507229296</v>
      </c>
      <c r="M16" s="22">
        <f>+'Final Forecast'!AY16+'Unbilled Therms'!M16</f>
        <v>1082.1778451851649</v>
      </c>
      <c r="N16" s="65">
        <f>SUM(B16:M16)</f>
        <v>9126.5365306284712</v>
      </c>
      <c r="O16" s="22">
        <f>+'Final Forecast'!BA16+'Unbilled Therms'!O16</f>
        <v>1346.2246589613324</v>
      </c>
      <c r="P16" s="22">
        <f>+'Final Forecast'!BB16+'Unbilled Therms'!P16</f>
        <v>1161.5257815619955</v>
      </c>
      <c r="Q16" s="22">
        <f>+'Final Forecast'!BC16+'Unbilled Therms'!Q16</f>
        <v>1022.8934821134541</v>
      </c>
      <c r="R16" s="22">
        <f>+'Final Forecast'!BD16+'Unbilled Therms'!R16</f>
        <v>822.88953965517385</v>
      </c>
      <c r="S16" s="22">
        <f>+'Final Forecast'!BE16+'Unbilled Therms'!S16</f>
        <v>604.72853946182454</v>
      </c>
      <c r="T16" s="22">
        <f>+'Final Forecast'!BF16+'Unbilled Therms'!T16</f>
        <v>532.5595804222977</v>
      </c>
      <c r="U16" s="22">
        <f>+'Final Forecast'!BG16+'Unbilled Therms'!U16</f>
        <v>421.07983491593086</v>
      </c>
      <c r="V16" s="22">
        <f>+'Final Forecast'!BH16+'Unbilled Therms'!V16</f>
        <v>458.32125074220448</v>
      </c>
      <c r="W16" s="22">
        <f>+'Final Forecast'!BI16+'Unbilled Therms'!W16</f>
        <v>550.73317413680718</v>
      </c>
      <c r="X16" s="22">
        <f>+'Final Forecast'!BJ16+'Unbilled Therms'!X16</f>
        <v>535.53709189289486</v>
      </c>
      <c r="Y16" s="22">
        <f>+'Final Forecast'!BK16+'Unbilled Therms'!Y16</f>
        <v>762.69847512916544</v>
      </c>
      <c r="Z16" s="22">
        <f>+'Final Forecast'!BL16+'Unbilled Therms'!Z16</f>
        <v>1111.2583251701603</v>
      </c>
      <c r="AA16" s="65">
        <f>SUM(O16:Z16)</f>
        <v>9330.4497341632414</v>
      </c>
    </row>
    <row r="17" spans="1:27" x14ac:dyDescent="0.25">
      <c r="A17" t="s">
        <v>9</v>
      </c>
      <c r="B17" s="228">
        <f>+'Final Forecast'!AN17+'Unbilled Therms'!B17</f>
        <v>5467.4665887597675</v>
      </c>
      <c r="C17" s="22">
        <f>+'Final Forecast'!AO17+'Unbilled Therms'!C17</f>
        <v>4709.8539799203872</v>
      </c>
      <c r="D17" s="22">
        <f>+'Final Forecast'!AP17+'Unbilled Therms'!D17</f>
        <v>3332.0405632653956</v>
      </c>
      <c r="E17" s="22">
        <f>+'Final Forecast'!AQ17+'Unbilled Therms'!E17</f>
        <v>2518.0895261327069</v>
      </c>
      <c r="F17" s="22">
        <f>+'Final Forecast'!AR17+'Unbilled Therms'!F17</f>
        <v>2072.763258462468</v>
      </c>
      <c r="G17" s="22">
        <f>+'Final Forecast'!AS17+'Unbilled Therms'!G17</f>
        <v>1970.8467431072143</v>
      </c>
      <c r="H17" s="22">
        <f>+'Final Forecast'!AT17+'Unbilled Therms'!H17</f>
        <v>1771.2599425284402</v>
      </c>
      <c r="I17" s="22">
        <f>+'Final Forecast'!AU17+'Unbilled Therms'!I17</f>
        <v>1797.0139169925592</v>
      </c>
      <c r="J17" s="22">
        <f>+'Final Forecast'!AV17+'Unbilled Therms'!J17</f>
        <v>2163.8888939148319</v>
      </c>
      <c r="K17" s="22">
        <f>+'Final Forecast'!AW17+'Unbilled Therms'!K17</f>
        <v>2011.6663865820587</v>
      </c>
      <c r="L17" s="22">
        <f>+'Final Forecast'!AX17+'Unbilled Therms'!L17</f>
        <v>2741.7141867489308</v>
      </c>
      <c r="M17" s="22">
        <f>+'Final Forecast'!AY17+'Unbilled Therms'!M17</f>
        <v>4327.8693560462807</v>
      </c>
      <c r="N17" s="65">
        <f t="shared" ref="N17:N61" si="13">SUM(B17:M17)</f>
        <v>34884.473342461039</v>
      </c>
      <c r="O17" s="22">
        <f>+'Final Forecast'!BA17+'Unbilled Therms'!O17</f>
        <v>5503.8257801114623</v>
      </c>
      <c r="P17" s="22">
        <f>+'Final Forecast'!BB17+'Unbilled Therms'!P17</f>
        <v>4815.9631369857452</v>
      </c>
      <c r="Q17" s="22">
        <f>+'Final Forecast'!BC17+'Unbilled Therms'!Q17</f>
        <v>3410.0365501153356</v>
      </c>
      <c r="R17" s="22">
        <f>+'Final Forecast'!BD17+'Unbilled Therms'!R17</f>
        <v>2575.1773325608056</v>
      </c>
      <c r="S17" s="22">
        <f>+'Final Forecast'!BE17+'Unbilled Therms'!S17</f>
        <v>2115.3595475581578</v>
      </c>
      <c r="T17" s="22">
        <f>+'Final Forecast'!BF17+'Unbilled Therms'!T17</f>
        <v>2008.3747790589803</v>
      </c>
      <c r="U17" s="22">
        <f>+'Final Forecast'!BG17+'Unbilled Therms'!U17</f>
        <v>1804.4164289014548</v>
      </c>
      <c r="V17" s="22">
        <f>+'Final Forecast'!BH17+'Unbilled Therms'!V17</f>
        <v>1830.8814601443278</v>
      </c>
      <c r="W17" s="22">
        <f>+'Final Forecast'!BI17+'Unbilled Therms'!W17</f>
        <v>2209.8586650811958</v>
      </c>
      <c r="X17" s="22">
        <f>+'Final Forecast'!BJ17+'Unbilled Therms'!X17</f>
        <v>2054.5948903983808</v>
      </c>
      <c r="Y17" s="22">
        <f>+'Final Forecast'!BK17+'Unbilled Therms'!Y17</f>
        <v>2805.3879319696362</v>
      </c>
      <c r="Z17" s="22">
        <f>+'Final Forecast'!BL17+'Unbilled Therms'!Z17</f>
        <v>4430.8493775363067</v>
      </c>
      <c r="AA17" s="65">
        <f t="shared" ref="AA17:AA61" si="14">SUM(O17:Z17)</f>
        <v>35564.725880421785</v>
      </c>
    </row>
    <row r="18" spans="1:27" x14ac:dyDescent="0.25">
      <c r="A18" t="s">
        <v>8</v>
      </c>
      <c r="B18" s="228">
        <f>+'Final Forecast'!AN18+'Unbilled Therms'!B18</f>
        <v>7278.4264943204798</v>
      </c>
      <c r="C18" s="22">
        <f>+'Final Forecast'!AO18+'Unbilled Therms'!C18</f>
        <v>6266.1744084510738</v>
      </c>
      <c r="D18" s="22">
        <f>+'Final Forecast'!AP18+'Unbilled Therms'!D18</f>
        <v>5290.7292748407444</v>
      </c>
      <c r="E18" s="22">
        <f>+'Final Forecast'!AQ18+'Unbilled Therms'!E18</f>
        <v>4184.8441095186008</v>
      </c>
      <c r="F18" s="22">
        <f>+'Final Forecast'!AR18+'Unbilled Therms'!F18</f>
        <v>2766.5320516374095</v>
      </c>
      <c r="G18" s="22">
        <f>+'Final Forecast'!AS18+'Unbilled Therms'!G18</f>
        <v>2189.7920518046753</v>
      </c>
      <c r="H18" s="22">
        <f>+'Final Forecast'!AT18+'Unbilled Therms'!H18</f>
        <v>1875.5619428846528</v>
      </c>
      <c r="I18" s="22">
        <f>+'Final Forecast'!AU18+'Unbilled Therms'!I18</f>
        <v>1897.0512545545935</v>
      </c>
      <c r="J18" s="22">
        <f>+'Final Forecast'!AV18+'Unbilled Therms'!J18</f>
        <v>2345.4928915104779</v>
      </c>
      <c r="K18" s="22">
        <f>+'Final Forecast'!AW18+'Unbilled Therms'!K18</f>
        <v>2417.1274800972915</v>
      </c>
      <c r="L18" s="22">
        <f>+'Final Forecast'!AX18+'Unbilled Therms'!L18</f>
        <v>3916.3385892703427</v>
      </c>
      <c r="M18" s="22">
        <f>+'Final Forecast'!AY18+'Unbilled Therms'!M18</f>
        <v>6632.0532023924188</v>
      </c>
      <c r="N18" s="65">
        <f t="shared" si="13"/>
        <v>47060.12375128275</v>
      </c>
      <c r="O18" s="22">
        <f>+'Final Forecast'!BA18+'Unbilled Therms'!O18</f>
        <v>7377.9202440275676</v>
      </c>
      <c r="P18" s="22">
        <f>+'Final Forecast'!BB18+'Unbilled Therms'!P18</f>
        <v>6457.2426501762056</v>
      </c>
      <c r="Q18" s="22">
        <f>+'Final Forecast'!BC18+'Unbilled Therms'!Q18</f>
        <v>5453.9697053676728</v>
      </c>
      <c r="R18" s="22">
        <f>+'Final Forecast'!BD18+'Unbilled Therms'!R18</f>
        <v>4306.7124369990988</v>
      </c>
      <c r="S18" s="22">
        <f>+'Final Forecast'!BE18+'Unbilled Therms'!S18</f>
        <v>2830.2190308511576</v>
      </c>
      <c r="T18" s="22">
        <f>+'Final Forecast'!BF18+'Unbilled Therms'!T18</f>
        <v>2232.4154719485309</v>
      </c>
      <c r="U18" s="22">
        <f>+'Final Forecast'!BG18+'Unbilled Therms'!U18</f>
        <v>1909.3130412619059</v>
      </c>
      <c r="V18" s="22">
        <f>+'Final Forecast'!BH18+'Unbilled Therms'!V18</f>
        <v>1933.2752977639068</v>
      </c>
      <c r="W18" s="22">
        <f>+'Final Forecast'!BI18+'Unbilled Therms'!W18</f>
        <v>2397.357663066055</v>
      </c>
      <c r="X18" s="22">
        <f>+'Final Forecast'!BJ18+'Unbilled Therms'!X18</f>
        <v>2472.3136779735942</v>
      </c>
      <c r="Y18" s="22">
        <f>+'Final Forecast'!BK18+'Unbilled Therms'!Y18</f>
        <v>4023.7805433354661</v>
      </c>
      <c r="Z18" s="22">
        <f>+'Final Forecast'!BL18+'Unbilled Therms'!Z18</f>
        <v>6829.6348206876864</v>
      </c>
      <c r="AA18" s="65">
        <f t="shared" si="14"/>
        <v>48224.154583458847</v>
      </c>
    </row>
    <row r="19" spans="1:27" x14ac:dyDescent="0.25">
      <c r="A19" t="s">
        <v>11</v>
      </c>
      <c r="B19" s="228">
        <f>+'Final Forecast'!AN19+'Unbilled Therms'!B19</f>
        <v>997.05637226850479</v>
      </c>
      <c r="C19" s="22">
        <f>+'Final Forecast'!AO19+'Unbilled Therms'!C19</f>
        <v>877.21419744182822</v>
      </c>
      <c r="D19" s="22">
        <f>+'Final Forecast'!AP19+'Unbilled Therms'!D19</f>
        <v>776.04274511726862</v>
      </c>
      <c r="E19" s="22">
        <f>+'Final Forecast'!AQ19+'Unbilled Therms'!E19</f>
        <v>602.39558480115238</v>
      </c>
      <c r="F19" s="22">
        <f>+'Final Forecast'!AR19+'Unbilled Therms'!F19</f>
        <v>297.89373347773659</v>
      </c>
      <c r="G19" s="22">
        <f>+'Final Forecast'!AS19+'Unbilled Therms'!G19</f>
        <v>185.26948422028255</v>
      </c>
      <c r="H19" s="22">
        <f>+'Final Forecast'!AT19+'Unbilled Therms'!H19</f>
        <v>220.14950710830627</v>
      </c>
      <c r="I19" s="22">
        <f>+'Final Forecast'!AU19+'Unbilled Therms'!I19</f>
        <v>135.89600359465661</v>
      </c>
      <c r="J19" s="22">
        <f>+'Final Forecast'!AV19+'Unbilled Therms'!J19</f>
        <v>202.97585600585768</v>
      </c>
      <c r="K19" s="22">
        <f>+'Final Forecast'!AW19+'Unbilled Therms'!K19</f>
        <v>228.32147804940575</v>
      </c>
      <c r="L19" s="22">
        <f>+'Final Forecast'!AX19+'Unbilled Therms'!L19</f>
        <v>645.30594969845458</v>
      </c>
      <c r="M19" s="22">
        <f>+'Final Forecast'!AY19+'Unbilled Therms'!M19</f>
        <v>1077.6670876920732</v>
      </c>
      <c r="N19" s="65">
        <f t="shared" si="13"/>
        <v>6246.1879994755272</v>
      </c>
      <c r="O19" s="22">
        <f>+'Final Forecast'!BA19+'Unbilled Therms'!O19</f>
        <v>1006.0738952551865</v>
      </c>
      <c r="P19" s="22">
        <f>+'Final Forecast'!BB19+'Unbilled Therms'!P19</f>
        <v>896.76693937100424</v>
      </c>
      <c r="Q19" s="22">
        <f>+'Final Forecast'!BC19+'Unbilled Therms'!Q19</f>
        <v>794.06014011224806</v>
      </c>
      <c r="R19" s="22">
        <f>+'Final Forecast'!BD19+'Unbilled Therms'!R19</f>
        <v>615.45135539172975</v>
      </c>
      <c r="S19" s="22">
        <f>+'Final Forecast'!BE19+'Unbilled Therms'!S19</f>
        <v>302.81049591009469</v>
      </c>
      <c r="T19" s="22">
        <f>+'Final Forecast'!BF19+'Unbilled Therms'!T19</f>
        <v>187.49845054006141</v>
      </c>
      <c r="U19" s="22">
        <f>+'Final Forecast'!BG19+'Unbilled Therms'!U19</f>
        <v>223.30624268439828</v>
      </c>
      <c r="V19" s="22">
        <f>+'Final Forecast'!BH19+'Unbilled Therms'!V19</f>
        <v>137.70826436898494</v>
      </c>
      <c r="W19" s="22">
        <f>+'Final Forecast'!BI19+'Unbilled Therms'!W19</f>
        <v>206.29016491302295</v>
      </c>
      <c r="X19" s="22">
        <f>+'Final Forecast'!BJ19+'Unbilled Therms'!X19</f>
        <v>232.54642002410804</v>
      </c>
      <c r="Y19" s="22">
        <f>+'Final Forecast'!BK19+'Unbilled Therms'!Y19</f>
        <v>659.05489113190379</v>
      </c>
      <c r="Z19" s="22">
        <f>+'Final Forecast'!BL19+'Unbilled Therms'!Z19</f>
        <v>1102.1721040970954</v>
      </c>
      <c r="AA19" s="65">
        <f t="shared" si="14"/>
        <v>6363.7393637998366</v>
      </c>
    </row>
    <row r="20" spans="1:27" x14ac:dyDescent="0.25">
      <c r="A20" t="s">
        <v>12</v>
      </c>
      <c r="B20" s="228">
        <f>+'Final Forecast'!AN20+'Unbilled Therms'!B20</f>
        <v>79.138351301136694</v>
      </c>
      <c r="C20" s="22">
        <f>+'Final Forecast'!AO20+'Unbilled Therms'!C20</f>
        <v>98.339464297268336</v>
      </c>
      <c r="D20" s="22">
        <f>+'Final Forecast'!AP20+'Unbilled Therms'!D20</f>
        <v>53.892762987813384</v>
      </c>
      <c r="E20" s="22">
        <f>+'Final Forecast'!AQ20+'Unbilled Therms'!E20</f>
        <v>50.790000764860338</v>
      </c>
      <c r="F20" s="22">
        <f>+'Final Forecast'!AR20+'Unbilled Therms'!F20</f>
        <v>33.272432957131109</v>
      </c>
      <c r="G20" s="22">
        <f>+'Final Forecast'!AS20+'Unbilled Therms'!G20</f>
        <v>26.851037166006758</v>
      </c>
      <c r="H20" s="22">
        <f>+'Final Forecast'!AT20+'Unbilled Therms'!H20</f>
        <v>25.711674571387249</v>
      </c>
      <c r="I20" s="22">
        <f>+'Final Forecast'!AU20+'Unbilled Therms'!I20</f>
        <v>18.351459722625933</v>
      </c>
      <c r="J20" s="22">
        <f>+'Final Forecast'!AV20+'Unbilled Therms'!J20</f>
        <v>23.651009261501258</v>
      </c>
      <c r="K20" s="22">
        <f>+'Final Forecast'!AW20+'Unbilled Therms'!K20</f>
        <v>36.200769022803975</v>
      </c>
      <c r="L20" s="22">
        <f>+'Final Forecast'!AX20+'Unbilled Therms'!L20</f>
        <v>58.257143223070571</v>
      </c>
      <c r="M20" s="22">
        <f>+'Final Forecast'!AY20+'Unbilled Therms'!M20</f>
        <v>82.341932036259266</v>
      </c>
      <c r="N20" s="65">
        <f t="shared" si="13"/>
        <v>586.79803731186485</v>
      </c>
      <c r="O20" s="22">
        <f>+'Final Forecast'!BA20+'Unbilled Therms'!O20</f>
        <v>78.97777542432749</v>
      </c>
      <c r="P20" s="22">
        <f>+'Final Forecast'!BB20+'Unbilled Therms'!P20</f>
        <v>99.307616574668657</v>
      </c>
      <c r="Q20" s="22">
        <f>+'Final Forecast'!BC20+'Unbilled Therms'!Q20</f>
        <v>54.497634140829362</v>
      </c>
      <c r="R20" s="22">
        <f>+'Final Forecast'!BD20+'Unbilled Therms'!R20</f>
        <v>51.323460542006721</v>
      </c>
      <c r="S20" s="22">
        <f>+'Final Forecast'!BE20+'Unbilled Therms'!S20</f>
        <v>33.557570429126358</v>
      </c>
      <c r="T20" s="22">
        <f>+'Final Forecast'!BF20+'Unbilled Therms'!T20</f>
        <v>27.056181866240998</v>
      </c>
      <c r="U20" s="22">
        <f>+'Final Forecast'!BG20+'Unbilled Therms'!U20</f>
        <v>25.943238821242204</v>
      </c>
      <c r="V20" s="22">
        <f>+'Final Forecast'!BH20+'Unbilled Therms'!V20</f>
        <v>18.498691582284657</v>
      </c>
      <c r="W20" s="22">
        <f>+'Final Forecast'!BI20+'Unbilled Therms'!W20</f>
        <v>23.846767675221415</v>
      </c>
      <c r="X20" s="22">
        <f>+'Final Forecast'!BJ20+'Unbilled Therms'!X20</f>
        <v>36.526090706062142</v>
      </c>
      <c r="Y20" s="22">
        <f>+'Final Forecast'!BK20+'Unbilled Therms'!Y20</f>
        <v>58.889296228578729</v>
      </c>
      <c r="Z20" s="22">
        <f>+'Final Forecast'!BL20+'Unbilled Therms'!Z20</f>
        <v>83.207087907511294</v>
      </c>
      <c r="AA20" s="65">
        <f t="shared" si="14"/>
        <v>591.63141189810005</v>
      </c>
    </row>
    <row r="21" spans="1:27" x14ac:dyDescent="0.25">
      <c r="A21" t="s">
        <v>13</v>
      </c>
      <c r="B21" s="228">
        <f>+'Final Forecast'!AN21+'Unbilled Therms'!B21</f>
        <v>1.2741535759298179</v>
      </c>
      <c r="C21" s="22">
        <f>+'Final Forecast'!AO21+'Unbilled Therms'!C21</f>
        <v>4.580612177757474</v>
      </c>
      <c r="D21" s="22">
        <f>+'Final Forecast'!AP21+'Unbilled Therms'!D21</f>
        <v>2.8304326085626097</v>
      </c>
      <c r="E21" s="22">
        <f>+'Final Forecast'!AQ21+'Unbilled Therms'!E21</f>
        <v>0.89893341455966413</v>
      </c>
      <c r="F21" s="22">
        <f>+'Final Forecast'!AR21+'Unbilled Therms'!F21</f>
        <v>1.2728067782455803</v>
      </c>
      <c r="G21" s="22">
        <f>+'Final Forecast'!AS21+'Unbilled Therms'!G21</f>
        <v>2.7099878343867738</v>
      </c>
      <c r="H21" s="22">
        <f>+'Final Forecast'!AT21+'Unbilled Therms'!H21</f>
        <v>0.33179759374987838</v>
      </c>
      <c r="I21" s="22">
        <f>+'Final Forecast'!AU21+'Unbilled Therms'!I21</f>
        <v>1.3642111223368047</v>
      </c>
      <c r="J21" s="22">
        <f>+'Final Forecast'!AV21+'Unbilled Therms'!J21</f>
        <v>1.0828299367158223</v>
      </c>
      <c r="K21" s="22">
        <f>+'Final Forecast'!AW21+'Unbilled Therms'!K21</f>
        <v>1.2542339269636118</v>
      </c>
      <c r="L21" s="22">
        <f>+'Final Forecast'!AX21+'Unbilled Therms'!L21</f>
        <v>1.7243756460710742</v>
      </c>
      <c r="M21" s="22">
        <f>+'Final Forecast'!AY21+'Unbilled Therms'!M21</f>
        <v>2.6638764114261413</v>
      </c>
      <c r="N21" s="65">
        <f t="shared" si="13"/>
        <v>21.988251026705253</v>
      </c>
      <c r="O21" s="22">
        <f>+'Final Forecast'!BA21+'Unbilled Therms'!O21</f>
        <v>1.2527825575540859</v>
      </c>
      <c r="P21" s="22">
        <f>+'Final Forecast'!BB21+'Unbilled Therms'!P21</f>
        <v>4.6132295106102603</v>
      </c>
      <c r="Q21" s="22">
        <f>+'Final Forecast'!BC21+'Unbilled Therms'!Q21</f>
        <v>2.8727618834102033</v>
      </c>
      <c r="R21" s="22">
        <f>+'Final Forecast'!BD21+'Unbilled Therms'!R21</f>
        <v>0.91620550626673369</v>
      </c>
      <c r="S21" s="22">
        <f>+'Final Forecast'!BE21+'Unbilled Therms'!S21</f>
        <v>1.288901455010478</v>
      </c>
      <c r="T21" s="22">
        <f>+'Final Forecast'!BF21+'Unbilled Therms'!T21</f>
        <v>2.7328995481865954</v>
      </c>
      <c r="U21" s="22">
        <f>+'Final Forecast'!BG21+'Unbilled Therms'!U21</f>
        <v>0.33817893314233327</v>
      </c>
      <c r="V21" s="22">
        <f>+'Final Forecast'!BH21+'Unbilled Therms'!V21</f>
        <v>1.3785401574716469</v>
      </c>
      <c r="W21" s="22">
        <f>+'Final Forecast'!BI21+'Unbilled Therms'!W21</f>
        <v>1.0969448446894505</v>
      </c>
      <c r="X21" s="22">
        <f>+'Final Forecast'!BJ21+'Unbilled Therms'!X21</f>
        <v>1.2697585974247678</v>
      </c>
      <c r="Y21" s="22">
        <f>+'Final Forecast'!BK21+'Unbilled Therms'!Y21</f>
        <v>1.74377139816249</v>
      </c>
      <c r="Z21" s="22">
        <f>+'Final Forecast'!BL21+'Unbilled Therms'!Z21</f>
        <v>2.7462516120656293</v>
      </c>
      <c r="AA21" s="65">
        <f t="shared" si="14"/>
        <v>22.250226003994676</v>
      </c>
    </row>
    <row r="22" spans="1:27" x14ac:dyDescent="0.25">
      <c r="A22" t="s">
        <v>17</v>
      </c>
      <c r="B22" s="228">
        <f>+'Final Forecast'!AN22+'Unbilled Therms'!B22</f>
        <v>423.02942416685062</v>
      </c>
      <c r="C22" s="22">
        <f>+'Final Forecast'!AO22+'Unbilled Therms'!C22</f>
        <v>388.4698283007682</v>
      </c>
      <c r="D22" s="22">
        <f>+'Final Forecast'!AP22+'Unbilled Therms'!D22</f>
        <v>272.93681799782229</v>
      </c>
      <c r="E22" s="22">
        <f>+'Final Forecast'!AQ22+'Unbilled Therms'!E22</f>
        <v>202.03197469100309</v>
      </c>
      <c r="F22" s="22">
        <f>+'Final Forecast'!AR22+'Unbilled Therms'!F22</f>
        <v>101.85455987928557</v>
      </c>
      <c r="G22" s="22">
        <f>+'Final Forecast'!AS22+'Unbilled Therms'!G22</f>
        <v>70.589205376494505</v>
      </c>
      <c r="H22" s="22">
        <f>+'Final Forecast'!AT22+'Unbilled Therms'!H22</f>
        <v>40.301534597147466</v>
      </c>
      <c r="I22" s="22">
        <f>+'Final Forecast'!AU22+'Unbilled Therms'!I22</f>
        <v>50.348341405094693</v>
      </c>
      <c r="J22" s="22">
        <f>+'Final Forecast'!AV22+'Unbilled Therms'!J22</f>
        <v>66.061321303640739</v>
      </c>
      <c r="K22" s="22">
        <f>+'Final Forecast'!AW22+'Unbilled Therms'!K22</f>
        <v>85.538271060097685</v>
      </c>
      <c r="L22" s="22">
        <f>+'Final Forecast'!AX22+'Unbilled Therms'!L22</f>
        <v>217.70995269717844</v>
      </c>
      <c r="M22" s="22">
        <f>+'Final Forecast'!AY22+'Unbilled Therms'!M22</f>
        <v>408.40280483257362</v>
      </c>
      <c r="N22" s="65">
        <f t="shared" si="13"/>
        <v>2327.274036307957</v>
      </c>
      <c r="O22" s="22">
        <f>+'Final Forecast'!BA22+'Unbilled Therms'!O22</f>
        <v>428.43111192327456</v>
      </c>
      <c r="P22" s="22">
        <f>+'Final Forecast'!BB22+'Unbilled Therms'!P22</f>
        <v>397.66165153783174</v>
      </c>
      <c r="Q22" s="22">
        <f>+'Final Forecast'!BC22+'Unbilled Therms'!Q22</f>
        <v>278.74497199234565</v>
      </c>
      <c r="R22" s="22">
        <f>+'Final Forecast'!BD22+'Unbilled Therms'!R22</f>
        <v>206.05366883355208</v>
      </c>
      <c r="S22" s="22">
        <f>+'Final Forecast'!BE22+'Unbilled Therms'!S22</f>
        <v>103.37201908630138</v>
      </c>
      <c r="T22" s="22">
        <f>+'Final Forecast'!BF22+'Unbilled Therms'!T22</f>
        <v>71.491507163558879</v>
      </c>
      <c r="U22" s="22">
        <f>+'Final Forecast'!BG22+'Unbilled Therms'!U22</f>
        <v>41.030055449318638</v>
      </c>
      <c r="V22" s="22">
        <f>+'Final Forecast'!BH22+'Unbilled Therms'!V22</f>
        <v>51.197114257270428</v>
      </c>
      <c r="W22" s="22">
        <f>+'Final Forecast'!BI22+'Unbilled Therms'!W22</f>
        <v>67.246346210257229</v>
      </c>
      <c r="X22" s="22">
        <f>+'Final Forecast'!BJ22+'Unbilled Therms'!X22</f>
        <v>87.098046427543125</v>
      </c>
      <c r="Y22" s="22">
        <f>+'Final Forecast'!BK22+'Unbilled Therms'!Y22</f>
        <v>222.62231696220169</v>
      </c>
      <c r="Z22" s="22">
        <f>+'Final Forecast'!BL22+'Unbilled Therms'!Z22</f>
        <v>417.97549741331596</v>
      </c>
      <c r="AA22" s="65">
        <f t="shared" si="14"/>
        <v>2372.9243072567715</v>
      </c>
    </row>
    <row r="23" spans="1:27" x14ac:dyDescent="0.25">
      <c r="A23" t="s">
        <v>18</v>
      </c>
      <c r="B23" s="228">
        <f>+'Final Forecast'!AN23+'Unbilled Therms'!B23</f>
        <v>868.34289646325442</v>
      </c>
      <c r="C23" s="22">
        <f>+'Final Forecast'!AO23+'Unbilled Therms'!C23</f>
        <v>773.20784699459</v>
      </c>
      <c r="D23" s="22">
        <f>+'Final Forecast'!AP23+'Unbilled Therms'!D23</f>
        <v>680.39684053306667</v>
      </c>
      <c r="E23" s="22">
        <f>+'Final Forecast'!AQ23+'Unbilled Therms'!E23</f>
        <v>519.61742242235209</v>
      </c>
      <c r="F23" s="22">
        <f>+'Final Forecast'!AR23+'Unbilled Therms'!F23</f>
        <v>383.37932612013219</v>
      </c>
      <c r="G23" s="22">
        <f>+'Final Forecast'!AS23+'Unbilled Therms'!G23</f>
        <v>327.27388471235975</v>
      </c>
      <c r="H23" s="22">
        <f>+'Final Forecast'!AT23+'Unbilled Therms'!H23</f>
        <v>232.12791158009023</v>
      </c>
      <c r="I23" s="22">
        <f>+'Final Forecast'!AU23+'Unbilled Therms'!I23</f>
        <v>251.27709005555479</v>
      </c>
      <c r="J23" s="22">
        <f>+'Final Forecast'!AV23+'Unbilled Therms'!J23</f>
        <v>304.01377639814774</v>
      </c>
      <c r="K23" s="22">
        <f>+'Final Forecast'!AW23+'Unbilled Therms'!K23</f>
        <v>369.33880214384544</v>
      </c>
      <c r="L23" s="22">
        <f>+'Final Forecast'!AX23+'Unbilled Therms'!L23</f>
        <v>571.12538567549507</v>
      </c>
      <c r="M23" s="22">
        <f>+'Final Forecast'!AY23+'Unbilled Therms'!M23</f>
        <v>844.20333079542911</v>
      </c>
      <c r="N23" s="65">
        <f t="shared" si="13"/>
        <v>6124.3045138943162</v>
      </c>
      <c r="O23" s="22">
        <f>+'Final Forecast'!BA23+'Unbilled Therms'!O23</f>
        <v>870.20922659915584</v>
      </c>
      <c r="P23" s="22">
        <f>+'Final Forecast'!BB23+'Unbilled Therms'!P23</f>
        <v>782.33525159458236</v>
      </c>
      <c r="Q23" s="22">
        <f>+'Final Forecast'!BC23+'Unbilled Therms'!Q23</f>
        <v>688.32340064746245</v>
      </c>
      <c r="R23" s="22">
        <f>+'Final Forecast'!BD23+'Unbilled Therms'!R23</f>
        <v>525.46095011449643</v>
      </c>
      <c r="S23" s="22">
        <f>+'Final Forecast'!BE23+'Unbilled Therms'!S23</f>
        <v>387.62354444172678</v>
      </c>
      <c r="T23" s="22">
        <f>+'Final Forecast'!BF23+'Unbilled Therms'!T23</f>
        <v>330.38608417275708</v>
      </c>
      <c r="U23" s="22">
        <f>+'Final Forecast'!BG23+'Unbilled Therms'!U23</f>
        <v>234.18949300768955</v>
      </c>
      <c r="V23" s="22">
        <f>+'Final Forecast'!BH23+'Unbilled Therms'!V23</f>
        <v>253.77555589220327</v>
      </c>
      <c r="W23" s="22">
        <f>+'Final Forecast'!BI23+'Unbilled Therms'!W23</f>
        <v>307.1609597878022</v>
      </c>
      <c r="X23" s="22">
        <f>+'Final Forecast'!BJ23+'Unbilled Therms'!X23</f>
        <v>373.40040497697601</v>
      </c>
      <c r="Y23" s="22">
        <f>+'Final Forecast'!BK23+'Unbilled Therms'!Y23</f>
        <v>578.43624040495297</v>
      </c>
      <c r="Z23" s="22">
        <f>+'Final Forecast'!BL23+'Unbilled Therms'!Z23</f>
        <v>855.07064264553878</v>
      </c>
      <c r="AA23" s="65">
        <f t="shared" si="14"/>
        <v>6186.3717542853437</v>
      </c>
    </row>
    <row r="24" spans="1:27" x14ac:dyDescent="0.25">
      <c r="A24" t="s">
        <v>19</v>
      </c>
      <c r="B24" s="228">
        <f>+'Final Forecast'!AN24+'Unbilled Therms'!B24</f>
        <v>355.20270448934872</v>
      </c>
      <c r="C24" s="22">
        <f>+'Final Forecast'!AO24+'Unbilled Therms'!C24</f>
        <v>404.19084434740012</v>
      </c>
      <c r="D24" s="22">
        <f>+'Final Forecast'!AP24+'Unbilled Therms'!D24</f>
        <v>332.10949220712115</v>
      </c>
      <c r="E24" s="22">
        <f>+'Final Forecast'!AQ24+'Unbilled Therms'!E24</f>
        <v>294.86006882488277</v>
      </c>
      <c r="F24" s="22">
        <f>+'Final Forecast'!AR24+'Unbilled Therms'!F24</f>
        <v>227.71070583064349</v>
      </c>
      <c r="G24" s="22">
        <f>+'Final Forecast'!AS24+'Unbilled Therms'!G24</f>
        <v>219.67257602811577</v>
      </c>
      <c r="H24" s="22">
        <f>+'Final Forecast'!AT24+'Unbilled Therms'!H24</f>
        <v>191.94293395493662</v>
      </c>
      <c r="I24" s="22">
        <f>+'Final Forecast'!AU24+'Unbilled Therms'!I24</f>
        <v>172.6236477622605</v>
      </c>
      <c r="J24" s="22">
        <f>+'Final Forecast'!AV24+'Unbilled Therms'!J24</f>
        <v>217.08231086488212</v>
      </c>
      <c r="K24" s="22">
        <f>+'Final Forecast'!AW24+'Unbilled Therms'!K24</f>
        <v>251.02876597196865</v>
      </c>
      <c r="L24" s="22">
        <f>+'Final Forecast'!AX24+'Unbilled Therms'!L24</f>
        <v>293.1714228848785</v>
      </c>
      <c r="M24" s="22">
        <f>+'Final Forecast'!AY24+'Unbilled Therms'!M24</f>
        <v>375.136964795106</v>
      </c>
      <c r="N24" s="65">
        <f t="shared" si="13"/>
        <v>3334.7324379615447</v>
      </c>
      <c r="O24" s="22">
        <f>+'Final Forecast'!BA24+'Unbilled Therms'!O24</f>
        <v>355.04785764863982</v>
      </c>
      <c r="P24" s="22">
        <f>+'Final Forecast'!BB24+'Unbilled Therms'!P24</f>
        <v>407.85221020489917</v>
      </c>
      <c r="Q24" s="22">
        <f>+'Final Forecast'!BC24+'Unbilled Therms'!Q24</f>
        <v>335.23929636977931</v>
      </c>
      <c r="R24" s="22">
        <f>+'Final Forecast'!BD24+'Unbilled Therms'!R24</f>
        <v>297.37155498899529</v>
      </c>
      <c r="S24" s="22">
        <f>+'Final Forecast'!BE24+'Unbilled Therms'!S24</f>
        <v>229.665563300104</v>
      </c>
      <c r="T24" s="22">
        <f>+'Final Forecast'!BF24+'Unbilled Therms'!T24</f>
        <v>221.62920359648587</v>
      </c>
      <c r="U24" s="22">
        <f>+'Final Forecast'!BG24+'Unbilled Therms'!U24</f>
        <v>193.99306187078145</v>
      </c>
      <c r="V24" s="22">
        <f>+'Final Forecast'!BH24+'Unbilled Therms'!V24</f>
        <v>174.24305152188987</v>
      </c>
      <c r="W24" s="22">
        <f>+'Final Forecast'!BI24+'Unbilled Therms'!W24</f>
        <v>219.15070631183656</v>
      </c>
      <c r="X24" s="22">
        <f>+'Final Forecast'!BJ24+'Unbilled Therms'!X24</f>
        <v>253.3663783018597</v>
      </c>
      <c r="Y24" s="22">
        <f>+'Final Forecast'!BK24+'Unbilled Therms'!Y24</f>
        <v>295.81225596924088</v>
      </c>
      <c r="Z24" s="22">
        <f>+'Final Forecast'!BL24+'Unbilled Therms'!Z24</f>
        <v>378.26722498465892</v>
      </c>
      <c r="AA24" s="65">
        <f t="shared" si="14"/>
        <v>3361.6383650691714</v>
      </c>
    </row>
    <row r="25" spans="1:27" x14ac:dyDescent="0.25">
      <c r="A25" t="s">
        <v>20</v>
      </c>
      <c r="B25" s="228">
        <f>+'Final Forecast'!AN25+'Unbilled Therms'!B25</f>
        <v>1.0820000000000001</v>
      </c>
      <c r="C25" s="22">
        <f>+'Final Forecast'!AO25+'Unbilled Therms'!C25</f>
        <v>1.0820000000000001</v>
      </c>
      <c r="D25" s="22">
        <f>+'Final Forecast'!AP25+'Unbilled Therms'!D25</f>
        <v>1.0820000000000001</v>
      </c>
      <c r="E25" s="22">
        <f>+'Final Forecast'!AQ25+'Unbilled Therms'!E25</f>
        <v>1.0820000000000001</v>
      </c>
      <c r="F25" s="22">
        <f>+'Final Forecast'!AR25+'Unbilled Therms'!F25</f>
        <v>1.0820000000000001</v>
      </c>
      <c r="G25" s="22">
        <f>+'Final Forecast'!AS25+'Unbilled Therms'!G25</f>
        <v>1.0820000000000001</v>
      </c>
      <c r="H25" s="22">
        <f>+'Final Forecast'!AT25+'Unbilled Therms'!H25</f>
        <v>1.0820000000000001</v>
      </c>
      <c r="I25" s="22">
        <f>+'Final Forecast'!AU25+'Unbilled Therms'!I25</f>
        <v>1.0820000000000001</v>
      </c>
      <c r="J25" s="22">
        <f>+'Final Forecast'!AV25+'Unbilled Therms'!J25</f>
        <v>1.0820000000000001</v>
      </c>
      <c r="K25" s="22">
        <f>+'Final Forecast'!AW25+'Unbilled Therms'!K25</f>
        <v>1.0820000000000001</v>
      </c>
      <c r="L25" s="22">
        <f>+'Final Forecast'!AX25+'Unbilled Therms'!L25</f>
        <v>1.0820000000000001</v>
      </c>
      <c r="M25" s="22">
        <f>+'Final Forecast'!AY25+'Unbilled Therms'!M25</f>
        <v>1.0820000000000001</v>
      </c>
      <c r="N25" s="65">
        <f t="shared" si="13"/>
        <v>12.984000000000004</v>
      </c>
      <c r="O25" s="22">
        <f>+'Final Forecast'!BA25+'Unbilled Therms'!O25</f>
        <v>1.0820000000000001</v>
      </c>
      <c r="P25" s="22">
        <f>+'Final Forecast'!BB25+'Unbilled Therms'!P25</f>
        <v>1.0820000000000001</v>
      </c>
      <c r="Q25" s="22">
        <f>+'Final Forecast'!BC25+'Unbilled Therms'!Q25</f>
        <v>1.0820000000000001</v>
      </c>
      <c r="R25" s="22">
        <f>+'Final Forecast'!BD25+'Unbilled Therms'!R25</f>
        <v>1.0820000000000001</v>
      </c>
      <c r="S25" s="22">
        <f>+'Final Forecast'!BE25+'Unbilled Therms'!S25</f>
        <v>1.0820000000000001</v>
      </c>
      <c r="T25" s="22">
        <f>+'Final Forecast'!BF25+'Unbilled Therms'!T25</f>
        <v>1.0820000000000001</v>
      </c>
      <c r="U25" s="22">
        <f>+'Final Forecast'!BG25+'Unbilled Therms'!U25</f>
        <v>1.0820000000000001</v>
      </c>
      <c r="V25" s="22">
        <f>+'Final Forecast'!BH25+'Unbilled Therms'!V25</f>
        <v>1.0820000000000001</v>
      </c>
      <c r="W25" s="22">
        <f>+'Final Forecast'!BI25+'Unbilled Therms'!W25</f>
        <v>1.0820000000000001</v>
      </c>
      <c r="X25" s="22">
        <f>+'Final Forecast'!BJ25+'Unbilled Therms'!X25</f>
        <v>1.0820000000000001</v>
      </c>
      <c r="Y25" s="22">
        <f>+'Final Forecast'!BK25+'Unbilled Therms'!Y25</f>
        <v>1.0820000000000001</v>
      </c>
      <c r="Z25" s="22">
        <f>+'Final Forecast'!BL25+'Unbilled Therms'!Z25</f>
        <v>1.0820000000000001</v>
      </c>
      <c r="AA25" s="65">
        <f t="shared" si="14"/>
        <v>12.984000000000004</v>
      </c>
    </row>
    <row r="26" spans="1:27" x14ac:dyDescent="0.25">
      <c r="A26" s="235" t="s">
        <v>552</v>
      </c>
      <c r="B26" s="228">
        <f>+'Final Forecast'!AN26+'Unbilled Therms'!B26</f>
        <v>0.63800000000000001</v>
      </c>
      <c r="C26" s="22">
        <f>+'Final Forecast'!AO26+'Unbilled Therms'!C26</f>
        <v>0.63800000000000001</v>
      </c>
      <c r="D26" s="22">
        <f>+'Final Forecast'!AP26+'Unbilled Therms'!D26</f>
        <v>0.63800000000000001</v>
      </c>
      <c r="E26" s="22">
        <f>+'Final Forecast'!AQ26+'Unbilled Therms'!E26</f>
        <v>0.63800000000000001</v>
      </c>
      <c r="F26" s="22">
        <f>+'Final Forecast'!AR26+'Unbilled Therms'!F26</f>
        <v>0.63800000000000001</v>
      </c>
      <c r="G26" s="22">
        <f>+'Final Forecast'!AS26+'Unbilled Therms'!G26</f>
        <v>0.63800000000000001</v>
      </c>
      <c r="H26" s="22">
        <f>+'Final Forecast'!AT26+'Unbilled Therms'!H26</f>
        <v>0.63800000000000001</v>
      </c>
      <c r="I26" s="22">
        <f>+'Final Forecast'!AU26+'Unbilled Therms'!I26</f>
        <v>0.63800000000000001</v>
      </c>
      <c r="J26" s="22">
        <f>+'Final Forecast'!AV26+'Unbilled Therms'!J26</f>
        <v>0.63800000000000001</v>
      </c>
      <c r="K26" s="22">
        <f>+'Final Forecast'!AW26+'Unbilled Therms'!K26</f>
        <v>0.63800000000000001</v>
      </c>
      <c r="L26" s="22">
        <f>+'Final Forecast'!AX26+'Unbilled Therms'!L26</f>
        <v>0.63800000000000001</v>
      </c>
      <c r="M26" s="22">
        <f>+'Final Forecast'!AY26+'Unbilled Therms'!M26</f>
        <v>0.63800000000000001</v>
      </c>
      <c r="N26" s="65">
        <f t="shared" ref="N26" si="15">SUM(B26:M26)</f>
        <v>7.6559999999999997</v>
      </c>
      <c r="O26" s="22">
        <f>+'Final Forecast'!BA26+'Unbilled Therms'!O26</f>
        <v>0.63800000000000001</v>
      </c>
      <c r="P26" s="22">
        <f>+'Final Forecast'!BB26+'Unbilled Therms'!P26</f>
        <v>0.63800000000000001</v>
      </c>
      <c r="Q26" s="22">
        <f>+'Final Forecast'!BC26+'Unbilled Therms'!Q26</f>
        <v>0.63800000000000001</v>
      </c>
      <c r="R26" s="22">
        <f>+'Final Forecast'!BD26+'Unbilled Therms'!R26</f>
        <v>0.63800000000000001</v>
      </c>
      <c r="S26" s="22">
        <f>+'Final Forecast'!BE26+'Unbilled Therms'!S26</f>
        <v>0.63800000000000001</v>
      </c>
      <c r="T26" s="22">
        <f>+'Final Forecast'!BF26+'Unbilled Therms'!T26</f>
        <v>0.63800000000000001</v>
      </c>
      <c r="U26" s="22">
        <f>+'Final Forecast'!BG26+'Unbilled Therms'!U26</f>
        <v>0.63800000000000001</v>
      </c>
      <c r="V26" s="22">
        <f>+'Final Forecast'!BH26+'Unbilled Therms'!V26</f>
        <v>0.63800000000000001</v>
      </c>
      <c r="W26" s="22">
        <f>+'Final Forecast'!BI26+'Unbilled Therms'!W26</f>
        <v>0.63800000000000001</v>
      </c>
      <c r="X26" s="22">
        <f>+'Final Forecast'!BJ26+'Unbilled Therms'!X26</f>
        <v>0.63800000000000001</v>
      </c>
      <c r="Y26" s="22">
        <f>+'Final Forecast'!BK26+'Unbilled Therms'!Y26</f>
        <v>0.63800000000000001</v>
      </c>
      <c r="Z26" s="22">
        <f>+'Final Forecast'!BL26+'Unbilled Therms'!Z26</f>
        <v>0.63800000000000001</v>
      </c>
      <c r="AA26" s="65">
        <f t="shared" si="14"/>
        <v>7.6559999999999997</v>
      </c>
    </row>
    <row r="27" spans="1:27" x14ac:dyDescent="0.25">
      <c r="A27" t="s">
        <v>0</v>
      </c>
      <c r="B27" s="231">
        <f>+'Final Forecast'!AN27+'Unbilled Therms'!B27</f>
        <v>663.50213921143222</v>
      </c>
      <c r="C27" s="22">
        <f>+'Final Forecast'!AO27+'Unbilled Therms'!C27</f>
        <v>649.98195248241723</v>
      </c>
      <c r="D27" s="22">
        <f>+'Final Forecast'!AP27+'Unbilled Therms'!D27</f>
        <v>496.64266265472838</v>
      </c>
      <c r="E27" s="22">
        <f>+'Final Forecast'!AQ27+'Unbilled Therms'!E27</f>
        <v>455.24419290980018</v>
      </c>
      <c r="F27" s="22">
        <f>+'Final Forecast'!AR27+'Unbilled Therms'!F27</f>
        <v>410.03349260601908</v>
      </c>
      <c r="G27" s="22">
        <f>+'Final Forecast'!AS27+'Unbilled Therms'!G27</f>
        <v>407.47382725410449</v>
      </c>
      <c r="H27" s="22">
        <f>+'Final Forecast'!AT27+'Unbilled Therms'!H27</f>
        <v>339.15967842045563</v>
      </c>
      <c r="I27" s="22">
        <f>+'Final Forecast'!AU27+'Unbilled Therms'!I27</f>
        <v>357.64756314683433</v>
      </c>
      <c r="J27" s="22">
        <f>+'Final Forecast'!AV27+'Unbilled Therms'!J27</f>
        <v>562.41437625264803</v>
      </c>
      <c r="K27" s="22">
        <f>+'Final Forecast'!AW27+'Unbilled Therms'!K27</f>
        <v>242.43044106179423</v>
      </c>
      <c r="L27" s="22">
        <f>+'Final Forecast'!AX27+'Unbilled Therms'!L27</f>
        <v>483.13289240635862</v>
      </c>
      <c r="M27" s="22">
        <f>+'Final Forecast'!AY27+'Unbilled Therms'!M27</f>
        <v>587.39092707311602</v>
      </c>
      <c r="N27" s="65">
        <f t="shared" si="13"/>
        <v>5655.0541454797076</v>
      </c>
      <c r="O27" s="22">
        <f>+'Final Forecast'!BA27+'Unbilled Therms'!O27</f>
        <v>686.71998697527124</v>
      </c>
      <c r="P27" s="22">
        <f>+'Final Forecast'!BB27+'Unbilled Therms'!P27</f>
        <v>673.03719926445933</v>
      </c>
      <c r="Q27" s="22">
        <f>+'Final Forecast'!BC27+'Unbilled Therms'!Q27</f>
        <v>515.28209066565239</v>
      </c>
      <c r="R27" s="22">
        <f>+'Final Forecast'!BD27+'Unbilled Therms'!R27</f>
        <v>473.32820412456249</v>
      </c>
      <c r="S27" s="22">
        <f>+'Final Forecast'!BE27+'Unbilled Therms'!S27</f>
        <v>426.57582635434892</v>
      </c>
      <c r="T27" s="22">
        <f>+'Final Forecast'!BF27+'Unbilled Therms'!T27</f>
        <v>423.30543754786231</v>
      </c>
      <c r="U27" s="22">
        <f>+'Final Forecast'!BG27+'Unbilled Therms'!U27</f>
        <v>352.04120285096269</v>
      </c>
      <c r="V27" s="22">
        <f>+'Final Forecast'!BH27+'Unbilled Therms'!V27</f>
        <v>370.78497792319536</v>
      </c>
      <c r="W27" s="22">
        <f>+'Final Forecast'!BI27+'Unbilled Therms'!W27</f>
        <v>581.6498850354867</v>
      </c>
      <c r="X27" s="22">
        <f>+'Final Forecast'!BJ27+'Unbilled Therms'!X27</f>
        <v>251.55006230104746</v>
      </c>
      <c r="Y27" s="22">
        <f>+'Final Forecast'!BK27+'Unbilled Therms'!Y27</f>
        <v>495.78252237835341</v>
      </c>
      <c r="Z27" s="22">
        <f>+'Final Forecast'!BL27+'Unbilled Therms'!Z27</f>
        <v>600.62729992541199</v>
      </c>
      <c r="AA27" s="65">
        <f t="shared" si="14"/>
        <v>5850.6846953466138</v>
      </c>
    </row>
    <row r="28" spans="1:27" x14ac:dyDescent="0.25">
      <c r="A28" t="s">
        <v>49</v>
      </c>
      <c r="B28" s="231">
        <f>+'Final Forecast'!AN28+'Unbilled Therms'!B28</f>
        <v>622.6927751284843</v>
      </c>
      <c r="C28" s="22">
        <f>+'Final Forecast'!AO28+'Unbilled Therms'!C28</f>
        <v>673.50965826983929</v>
      </c>
      <c r="D28" s="22">
        <f>+'Final Forecast'!AP28+'Unbilled Therms'!D28</f>
        <v>391.56605893283717</v>
      </c>
      <c r="E28" s="22">
        <f>+'Final Forecast'!AQ28+'Unbilled Therms'!E28</f>
        <v>460.47508517942947</v>
      </c>
      <c r="F28" s="22">
        <f>+'Final Forecast'!AR28+'Unbilled Therms'!F28</f>
        <v>375.10231257817247</v>
      </c>
      <c r="G28" s="22">
        <f>+'Final Forecast'!AS28+'Unbilled Therms'!G28</f>
        <v>365.59771917919096</v>
      </c>
      <c r="H28" s="22">
        <f>+'Final Forecast'!AT28+'Unbilled Therms'!H28</f>
        <v>277.31870492497444</v>
      </c>
      <c r="I28" s="22">
        <f>+'Final Forecast'!AU28+'Unbilled Therms'!I28</f>
        <v>338.08012827184228</v>
      </c>
      <c r="J28" s="22">
        <f>+'Final Forecast'!AV28+'Unbilled Therms'!J28</f>
        <v>361.17988085877107</v>
      </c>
      <c r="K28" s="22">
        <f>+'Final Forecast'!AW28+'Unbilled Therms'!K28</f>
        <v>346.67250630880437</v>
      </c>
      <c r="L28" s="22">
        <f>+'Final Forecast'!AX28+'Unbilled Therms'!L28</f>
        <v>447.44456363255802</v>
      </c>
      <c r="M28" s="22">
        <f>+'Final Forecast'!AY28+'Unbilled Therms'!M28</f>
        <v>567.50571173855235</v>
      </c>
      <c r="N28" s="65">
        <f t="shared" si="13"/>
        <v>5227.1451050034566</v>
      </c>
      <c r="O28" s="22">
        <f>+'Final Forecast'!BA28+'Unbilled Therms'!O28</f>
        <v>646.76671372565079</v>
      </c>
      <c r="P28" s="22">
        <f>+'Final Forecast'!BB28+'Unbilled Therms'!P28</f>
        <v>700.41468070210954</v>
      </c>
      <c r="Q28" s="22">
        <f>+'Final Forecast'!BC28+'Unbilled Therms'!Q28</f>
        <v>407.19389476079289</v>
      </c>
      <c r="R28" s="22">
        <f>+'Final Forecast'!BD28+'Unbilled Therms'!R28</f>
        <v>481.28306674689378</v>
      </c>
      <c r="S28" s="22">
        <f>+'Final Forecast'!BE28+'Unbilled Therms'!S28</f>
        <v>392.19279623240311</v>
      </c>
      <c r="T28" s="22">
        <f>+'Final Forecast'!BF28+'Unbilled Therms'!T28</f>
        <v>381.72483891528628</v>
      </c>
      <c r="U28" s="22">
        <f>+'Final Forecast'!BG28+'Unbilled Therms'!U28</f>
        <v>289.40118777090566</v>
      </c>
      <c r="V28" s="22">
        <f>+'Final Forecast'!BH28+'Unbilled Therms'!V28</f>
        <v>352.22473810829683</v>
      </c>
      <c r="W28" s="22">
        <f>+'Final Forecast'!BI28+'Unbilled Therms'!W28</f>
        <v>375.75366756954185</v>
      </c>
      <c r="X28" s="22">
        <f>+'Final Forecast'!BJ28+'Unbilled Therms'!X28</f>
        <v>360.53787947213021</v>
      </c>
      <c r="Y28" s="22">
        <f>+'Final Forecast'!BK28+'Unbilled Therms'!Y28</f>
        <v>462.60022971854448</v>
      </c>
      <c r="Z28" s="22">
        <f>+'Final Forecast'!BL28+'Unbilled Therms'!Z28</f>
        <v>583.77304431833886</v>
      </c>
      <c r="AA28" s="65">
        <f t="shared" si="14"/>
        <v>5433.8667380408942</v>
      </c>
    </row>
    <row r="29" spans="1:27" x14ac:dyDescent="0.25">
      <c r="A29" t="s">
        <v>23</v>
      </c>
      <c r="B29" s="22">
        <f>+'Final Forecast'!AN29+'Unbilled Therms'!B29</f>
        <v>1721.8868884551191</v>
      </c>
      <c r="C29" s="22">
        <f>+'Final Forecast'!AO29+'Unbilled Therms'!C29</f>
        <v>1692.6654259783063</v>
      </c>
      <c r="D29" s="22">
        <f>+'Final Forecast'!AP29+'Unbilled Therms'!D29</f>
        <v>1591.6579266661338</v>
      </c>
      <c r="E29" s="22">
        <f>+'Final Forecast'!AQ29+'Unbilled Therms'!E29</f>
        <v>1433.035129196151</v>
      </c>
      <c r="F29" s="22">
        <f>+'Final Forecast'!AR29+'Unbilled Therms'!F29</f>
        <v>1323.9945191345084</v>
      </c>
      <c r="G29" s="22">
        <f>+'Final Forecast'!AS29+'Unbilled Therms'!G29</f>
        <v>1343.8393147157331</v>
      </c>
      <c r="H29" s="22">
        <f>+'Final Forecast'!AT29+'Unbilled Therms'!H29</f>
        <v>1209.6927085123978</v>
      </c>
      <c r="I29" s="22">
        <f>+'Final Forecast'!AU29+'Unbilled Therms'!I29</f>
        <v>1194.2183314143881</v>
      </c>
      <c r="J29" s="22">
        <f>+'Final Forecast'!AV29+'Unbilled Therms'!J29</f>
        <v>1383.8367345144059</v>
      </c>
      <c r="K29" s="22">
        <f>+'Final Forecast'!AW29+'Unbilled Therms'!K29</f>
        <v>1181.7739808002282</v>
      </c>
      <c r="L29" s="22">
        <f>+'Final Forecast'!AX29+'Unbilled Therms'!L29</f>
        <v>1460.038816603645</v>
      </c>
      <c r="M29" s="22">
        <f>+'Final Forecast'!AY29+'Unbilled Therms'!M29</f>
        <v>1916.4707697588776</v>
      </c>
      <c r="N29" s="65">
        <f t="shared" si="13"/>
        <v>17453.110545749892</v>
      </c>
      <c r="O29" s="22">
        <f>+'Final Forecast'!BA29+'Unbilled Therms'!O29</f>
        <v>1789.7118607171383</v>
      </c>
      <c r="P29" s="22">
        <f>+'Final Forecast'!BB29+'Unbilled Therms'!P29</f>
        <v>1761.4558320414239</v>
      </c>
      <c r="Q29" s="22">
        <f>+'Final Forecast'!BC29+'Unbilled Therms'!Q29</f>
        <v>1656.9861806498538</v>
      </c>
      <c r="R29" s="22">
        <f>+'Final Forecast'!BD29+'Unbilled Therms'!R29</f>
        <v>1496.0094858787854</v>
      </c>
      <c r="S29" s="22">
        <f>+'Final Forecast'!BE29+'Unbilled Therms'!S29</f>
        <v>1382.911543093569</v>
      </c>
      <c r="T29" s="22">
        <f>+'Final Forecast'!BF29+'Unbilled Therms'!T29</f>
        <v>1402.3958103220102</v>
      </c>
      <c r="U29" s="22">
        <f>+'Final Forecast'!BG29+'Unbilled Therms'!U29</f>
        <v>1262.1942396553995</v>
      </c>
      <c r="V29" s="22">
        <f>+'Final Forecast'!BH29+'Unbilled Therms'!V29</f>
        <v>1244.2256718232934</v>
      </c>
      <c r="W29" s="22">
        <f>+'Final Forecast'!BI29+'Unbilled Therms'!W29</f>
        <v>1438.0543925518473</v>
      </c>
      <c r="X29" s="22">
        <f>+'Final Forecast'!BJ29+'Unbilled Therms'!X29</f>
        <v>1226.910003762561</v>
      </c>
      <c r="Y29" s="22">
        <f>+'Final Forecast'!BK29+'Unbilled Therms'!Y29</f>
        <v>1506.6709168631305</v>
      </c>
      <c r="Z29" s="22">
        <f>+'Final Forecast'!BL29+'Unbilled Therms'!Z29</f>
        <v>1969.7805883020483</v>
      </c>
      <c r="AA29" s="65">
        <f t="shared" si="14"/>
        <v>18137.306525661061</v>
      </c>
    </row>
    <row r="30" spans="1:27" x14ac:dyDescent="0.25">
      <c r="A30" t="s">
        <v>24</v>
      </c>
      <c r="B30" s="22">
        <f>+'Final Forecast'!AN30+'Unbilled Therms'!B30</f>
        <v>1306.4140801050553</v>
      </c>
      <c r="C30" s="22">
        <f>+'Final Forecast'!AO30+'Unbilled Therms'!C30</f>
        <v>1241.1076641321756</v>
      </c>
      <c r="D30" s="22">
        <f>+'Final Forecast'!AP30+'Unbilled Therms'!D30</f>
        <v>1097.3101922049991</v>
      </c>
      <c r="E30" s="22">
        <f>+'Final Forecast'!AQ30+'Unbilled Therms'!E30</f>
        <v>978.18501885499882</v>
      </c>
      <c r="F30" s="22">
        <f>+'Final Forecast'!AR30+'Unbilled Therms'!F30</f>
        <v>873.59904624240244</v>
      </c>
      <c r="G30" s="22">
        <f>+'Final Forecast'!AS30+'Unbilled Therms'!G30</f>
        <v>894.31288591771067</v>
      </c>
      <c r="H30" s="22">
        <f>+'Final Forecast'!AT30+'Unbilled Therms'!H30</f>
        <v>890.1459816192795</v>
      </c>
      <c r="I30" s="22">
        <f>+'Final Forecast'!AU30+'Unbilled Therms'!I30</f>
        <v>702.42362183830073</v>
      </c>
      <c r="J30" s="22">
        <f>+'Final Forecast'!AV30+'Unbilled Therms'!J30</f>
        <v>918.0847525559002</v>
      </c>
      <c r="K30" s="22">
        <f>+'Final Forecast'!AW30+'Unbilled Therms'!K30</f>
        <v>799.2589095869032</v>
      </c>
      <c r="L30" s="22">
        <f>+'Final Forecast'!AX30+'Unbilled Therms'!L30</f>
        <v>1064.3160297756476</v>
      </c>
      <c r="M30" s="22">
        <f>+'Final Forecast'!AY30+'Unbilled Therms'!M30</f>
        <v>1384.5728105172893</v>
      </c>
      <c r="N30" s="65">
        <f t="shared" si="13"/>
        <v>12149.730993350662</v>
      </c>
      <c r="O30" s="22">
        <f>+'Final Forecast'!BA30+'Unbilled Therms'!O30</f>
        <v>1362.4305190825021</v>
      </c>
      <c r="P30" s="22">
        <f>+'Final Forecast'!BB30+'Unbilled Therms'!P30</f>
        <v>1295.2590514171679</v>
      </c>
      <c r="Q30" s="22">
        <f>+'Final Forecast'!BC30+'Unbilled Therms'!Q30</f>
        <v>1146.2285236908469</v>
      </c>
      <c r="R30" s="22">
        <f>+'Final Forecast'!BD30+'Unbilled Therms'!R30</f>
        <v>1024.908074798627</v>
      </c>
      <c r="S30" s="22">
        <f>+'Final Forecast'!BE30+'Unbilled Therms'!S30</f>
        <v>916.2069404828876</v>
      </c>
      <c r="T30" s="22">
        <f>+'Final Forecast'!BF30+'Unbilled Therms'!T30</f>
        <v>937.17015623419115</v>
      </c>
      <c r="U30" s="22">
        <f>+'Final Forecast'!BG30+'Unbilled Therms'!U30</f>
        <v>931.34121220486418</v>
      </c>
      <c r="V30" s="22">
        <f>+'Final Forecast'!BH30+'Unbilled Therms'!V30</f>
        <v>736.44965518935066</v>
      </c>
      <c r="W30" s="22">
        <f>+'Final Forecast'!BI30+'Unbilled Therms'!W30</f>
        <v>956.58072725404759</v>
      </c>
      <c r="X30" s="22">
        <f>+'Final Forecast'!BJ30+'Unbilled Therms'!X30</f>
        <v>834.41583371905722</v>
      </c>
      <c r="Y30" s="22">
        <f>+'Final Forecast'!BK30+'Unbilled Therms'!Y30</f>
        <v>1103.1850722021823</v>
      </c>
      <c r="Z30" s="22">
        <f>+'Final Forecast'!BL30+'Unbilled Therms'!Z30</f>
        <v>1428.0522111050011</v>
      </c>
      <c r="AA30" s="65">
        <f t="shared" si="14"/>
        <v>12672.227977380726</v>
      </c>
    </row>
    <row r="31" spans="1:27" x14ac:dyDescent="0.25">
      <c r="A31" t="s">
        <v>25</v>
      </c>
      <c r="B31" s="22">
        <f>+'Final Forecast'!AN31+'Unbilled Therms'!B31</f>
        <v>420.33478919310897</v>
      </c>
      <c r="C31" s="22">
        <f>+'Final Forecast'!AO31+'Unbilled Therms'!C31</f>
        <v>376.38170359278263</v>
      </c>
      <c r="D31" s="22">
        <f>+'Final Forecast'!AP31+'Unbilled Therms'!D31</f>
        <v>296.61719613676212</v>
      </c>
      <c r="E31" s="22">
        <f>+'Final Forecast'!AQ31+'Unbilled Therms'!E31</f>
        <v>282.27508849691696</v>
      </c>
      <c r="F31" s="22">
        <f>+'Final Forecast'!AR31+'Unbilled Therms'!F31</f>
        <v>286.31432078220462</v>
      </c>
      <c r="G31" s="22">
        <f>+'Final Forecast'!AS31+'Unbilled Therms'!G31</f>
        <v>266.92347303434713</v>
      </c>
      <c r="H31" s="22">
        <f>+'Final Forecast'!AT31+'Unbilled Therms'!H31</f>
        <v>235.44689327819464</v>
      </c>
      <c r="I31" s="22">
        <f>+'Final Forecast'!AU31+'Unbilled Therms'!I31</f>
        <v>212.96211081839084</v>
      </c>
      <c r="J31" s="22">
        <f>+'Final Forecast'!AV31+'Unbilled Therms'!J31</f>
        <v>216.248920728575</v>
      </c>
      <c r="K31" s="22">
        <f>+'Final Forecast'!AW31+'Unbilled Therms'!K31</f>
        <v>267.61329579111003</v>
      </c>
      <c r="L31" s="22">
        <f>+'Final Forecast'!AX31+'Unbilled Therms'!L31</f>
        <v>344.20879332903348</v>
      </c>
      <c r="M31" s="22">
        <f>+'Final Forecast'!AY31+'Unbilled Therms'!M31</f>
        <v>267.96208093794951</v>
      </c>
      <c r="N31" s="65">
        <f t="shared" si="13"/>
        <v>3473.2886661193756</v>
      </c>
      <c r="O31" s="22">
        <f>+'Final Forecast'!BA31+'Unbilled Therms'!O31</f>
        <v>439.761199182773</v>
      </c>
      <c r="P31" s="22">
        <f>+'Final Forecast'!BB31+'Unbilled Therms'!P31</f>
        <v>394.39394163532427</v>
      </c>
      <c r="Q31" s="22">
        <f>+'Final Forecast'!BC31+'Unbilled Therms'!Q31</f>
        <v>310.82729706207169</v>
      </c>
      <c r="R31" s="22">
        <f>+'Final Forecast'!BD31+'Unbilled Therms'!R31</f>
        <v>296.33462725845891</v>
      </c>
      <c r="S31" s="22">
        <f>+'Final Forecast'!BE31+'Unbilled Therms'!S31</f>
        <v>301.58393037673682</v>
      </c>
      <c r="T31" s="22">
        <f>+'Final Forecast'!BF31+'Unbilled Therms'!T31</f>
        <v>281.77968645785779</v>
      </c>
      <c r="U31" s="22">
        <f>+'Final Forecast'!BG31+'Unbilled Therms'!U31</f>
        <v>247.43884393422317</v>
      </c>
      <c r="V31" s="22">
        <f>+'Final Forecast'!BH31+'Unbilled Therms'!V31</f>
        <v>224.47332354749602</v>
      </c>
      <c r="W31" s="22">
        <f>+'Final Forecast'!BI31+'Unbilled Therms'!W31</f>
        <v>226.00662560373937</v>
      </c>
      <c r="X31" s="22">
        <f>+'Final Forecast'!BJ31+'Unbilled Therms'!X31</f>
        <v>279.87878904202444</v>
      </c>
      <c r="Y31" s="22">
        <f>+'Final Forecast'!BK31+'Unbilled Therms'!Y31</f>
        <v>357.40981588123987</v>
      </c>
      <c r="Z31" s="22">
        <f>+'Final Forecast'!BL31+'Unbilled Therms'!Z31</f>
        <v>274.9907020502356</v>
      </c>
      <c r="AA31" s="65">
        <f t="shared" si="14"/>
        <v>3634.8787820321813</v>
      </c>
    </row>
    <row r="32" spans="1:27" x14ac:dyDescent="0.25">
      <c r="A32" t="s">
        <v>26</v>
      </c>
      <c r="B32" s="22">
        <f>+'Final Forecast'!AN32+'Unbilled Therms'!B32</f>
        <v>37.955444931506847</v>
      </c>
      <c r="C32" s="22">
        <f>+'Final Forecast'!AO32+'Unbilled Therms'!C32</f>
        <v>27.480756712328766</v>
      </c>
      <c r="D32" s="22">
        <f>+'Final Forecast'!AP32+'Unbilled Therms'!D32</f>
        <v>29.921444931506851</v>
      </c>
      <c r="E32" s="22">
        <f>+'Final Forecast'!AQ32+'Unbilled Therms'!E32</f>
        <v>29.25288219178082</v>
      </c>
      <c r="F32" s="22">
        <f>+'Final Forecast'!AR32+'Unbilled Therms'!F32</f>
        <v>31.150444931506851</v>
      </c>
      <c r="G32" s="22">
        <f>+'Final Forecast'!AS32+'Unbilled Therms'!G32</f>
        <v>29.212882191780821</v>
      </c>
      <c r="H32" s="22">
        <f>+'Final Forecast'!AT32+'Unbilled Therms'!H32</f>
        <v>38.340444931506852</v>
      </c>
      <c r="I32" s="22">
        <f>+'Final Forecast'!AU32+'Unbilled Therms'!I32</f>
        <v>23.858444931506849</v>
      </c>
      <c r="J32" s="22">
        <f>+'Final Forecast'!AV32+'Unbilled Therms'!J32</f>
        <v>28.370882191780822</v>
      </c>
      <c r="K32" s="22">
        <f>+'Final Forecast'!AW32+'Unbilled Therms'!K32</f>
        <v>27.29244493150685</v>
      </c>
      <c r="L32" s="22">
        <f>+'Final Forecast'!AX32+'Unbilled Therms'!L32</f>
        <v>23.145882191780821</v>
      </c>
      <c r="M32" s="22">
        <f>+'Final Forecast'!AY32+'Unbilled Therms'!M32</f>
        <v>34.638444931506847</v>
      </c>
      <c r="N32" s="65">
        <f t="shared" si="13"/>
        <v>360.62039999999996</v>
      </c>
      <c r="O32" s="22">
        <f>+'Final Forecast'!BA32+'Unbilled Therms'!O32</f>
        <v>37.955444931506847</v>
      </c>
      <c r="P32" s="22">
        <f>+'Final Forecast'!BB32+'Unbilled Therms'!P32</f>
        <v>27.480756712328766</v>
      </c>
      <c r="Q32" s="22">
        <f>+'Final Forecast'!BC32+'Unbilled Therms'!Q32</f>
        <v>29.921444931506851</v>
      </c>
      <c r="R32" s="22">
        <f>+'Final Forecast'!BD32+'Unbilled Therms'!R32</f>
        <v>29.25288219178082</v>
      </c>
      <c r="S32" s="22">
        <f>+'Final Forecast'!BE32+'Unbilled Therms'!S32</f>
        <v>31.150444931506851</v>
      </c>
      <c r="T32" s="22">
        <f>+'Final Forecast'!BF32+'Unbilled Therms'!T32</f>
        <v>29.212882191780821</v>
      </c>
      <c r="U32" s="22">
        <f>+'Final Forecast'!BG32+'Unbilled Therms'!U32</f>
        <v>38.340444931506852</v>
      </c>
      <c r="V32" s="22">
        <f>+'Final Forecast'!BH32+'Unbilled Therms'!V32</f>
        <v>23.858444931506849</v>
      </c>
      <c r="W32" s="22">
        <f>+'Final Forecast'!BI32+'Unbilled Therms'!W32</f>
        <v>28.370882191780822</v>
      </c>
      <c r="X32" s="22">
        <f>+'Final Forecast'!BJ32+'Unbilled Therms'!X32</f>
        <v>27.29244493150685</v>
      </c>
      <c r="Y32" s="22">
        <f>+'Final Forecast'!BK32+'Unbilled Therms'!Y32</f>
        <v>23.145882191780821</v>
      </c>
      <c r="Z32" s="22">
        <f>+'Final Forecast'!BL32+'Unbilled Therms'!Z32</f>
        <v>34.638444931506847</v>
      </c>
      <c r="AA32" s="65">
        <f t="shared" si="14"/>
        <v>360.62039999999996</v>
      </c>
    </row>
    <row r="33" spans="1:27" x14ac:dyDescent="0.25">
      <c r="A33" t="s">
        <v>27</v>
      </c>
      <c r="B33" s="22">
        <f>+'Final Forecast'!AN33+'Unbilled Therms'!B33</f>
        <v>369.38433836692758</v>
      </c>
      <c r="C33" s="22">
        <f>+'Final Forecast'!AO33+'Unbilled Therms'!C33</f>
        <v>333.60666929109584</v>
      </c>
      <c r="D33" s="22">
        <f>+'Final Forecast'!AP33+'Unbilled Therms'!D33</f>
        <v>411.34878786692764</v>
      </c>
      <c r="E33" s="22">
        <f>+'Final Forecast'!AQ33+'Unbilled Therms'!E33</f>
        <v>255.06658825831698</v>
      </c>
      <c r="F33" s="22">
        <f>+'Final Forecast'!AR33+'Unbilled Therms'!F33</f>
        <v>397.51823786692751</v>
      </c>
      <c r="G33" s="22">
        <f>+'Final Forecast'!AS33+'Unbilled Therms'!G33</f>
        <v>361.184488258317</v>
      </c>
      <c r="H33" s="22">
        <f>+'Final Forecast'!AT33+'Unbilled Therms'!H33</f>
        <v>406.6156878669276</v>
      </c>
      <c r="I33" s="22">
        <f>+'Final Forecast'!AU33+'Unbilled Therms'!I33</f>
        <v>364.9619378669276</v>
      </c>
      <c r="J33" s="22">
        <f>+'Final Forecast'!AV33+'Unbilled Therms'!J33</f>
        <v>425.74633825831705</v>
      </c>
      <c r="K33" s="22">
        <f>+'Final Forecast'!AW33+'Unbilled Therms'!K33</f>
        <v>382.63643786692762</v>
      </c>
      <c r="L33" s="22">
        <f>+'Final Forecast'!AX33+'Unbilled Therms'!L33</f>
        <v>348.87443825831701</v>
      </c>
      <c r="M33" s="22">
        <f>+'Final Forecast'!AY33+'Unbilled Therms'!M33</f>
        <v>428.56038786692761</v>
      </c>
      <c r="N33" s="65">
        <f t="shared" si="13"/>
        <v>4485.5043378928567</v>
      </c>
      <c r="O33" s="22">
        <f>+'Final Forecast'!BA33+'Unbilled Therms'!O33</f>
        <v>369.38433836692758</v>
      </c>
      <c r="P33" s="22">
        <f>+'Final Forecast'!BB33+'Unbilled Therms'!P33</f>
        <v>333.60666929109584</v>
      </c>
      <c r="Q33" s="22">
        <f>+'Final Forecast'!BC33+'Unbilled Therms'!Q33</f>
        <v>411.34878786692764</v>
      </c>
      <c r="R33" s="22">
        <f>+'Final Forecast'!BD33+'Unbilled Therms'!R33</f>
        <v>255.06658825831698</v>
      </c>
      <c r="S33" s="22">
        <f>+'Final Forecast'!BE33+'Unbilled Therms'!S33</f>
        <v>397.51823786692751</v>
      </c>
      <c r="T33" s="22">
        <f>+'Final Forecast'!BF33+'Unbilled Therms'!T33</f>
        <v>361.184488258317</v>
      </c>
      <c r="U33" s="22">
        <f>+'Final Forecast'!BG33+'Unbilled Therms'!U33</f>
        <v>406.6156878669276</v>
      </c>
      <c r="V33" s="22">
        <f>+'Final Forecast'!BH33+'Unbilled Therms'!V33</f>
        <v>364.9619378669276</v>
      </c>
      <c r="W33" s="22">
        <f>+'Final Forecast'!BI33+'Unbilled Therms'!W33</f>
        <v>425.74633825831705</v>
      </c>
      <c r="X33" s="22">
        <f>+'Final Forecast'!BJ33+'Unbilled Therms'!X33</f>
        <v>382.63643786692762</v>
      </c>
      <c r="Y33" s="22">
        <f>+'Final Forecast'!BK33+'Unbilled Therms'!Y33</f>
        <v>348.87443825831701</v>
      </c>
      <c r="Z33" s="22">
        <f>+'Final Forecast'!BL33+'Unbilled Therms'!Z33</f>
        <v>428.56038786692761</v>
      </c>
      <c r="AA33" s="65">
        <f t="shared" si="14"/>
        <v>4485.5043378928567</v>
      </c>
    </row>
    <row r="34" spans="1:27" x14ac:dyDescent="0.25">
      <c r="A34" t="s">
        <v>28</v>
      </c>
      <c r="B34" s="22">
        <f>+'Final Forecast'!AN34+'Unbilled Therms'!B34</f>
        <v>7467.3658703965084</v>
      </c>
      <c r="C34" s="22">
        <f>+'Final Forecast'!AO34+'Unbilled Therms'!C34</f>
        <v>6862.7036050952365</v>
      </c>
      <c r="D34" s="22">
        <f>+'Final Forecast'!AP34+'Unbilled Therms'!D34</f>
        <v>6567.0690933109527</v>
      </c>
      <c r="E34" s="22">
        <f>+'Final Forecast'!AQ34+'Unbilled Therms'!E34</f>
        <v>6022.8633368515966</v>
      </c>
      <c r="F34" s="22">
        <f>+'Final Forecast'!AR34+'Unbilled Therms'!F34</f>
        <v>5521.3975568501228</v>
      </c>
      <c r="G34" s="22">
        <f>+'Final Forecast'!AS34+'Unbilled Therms'!G34</f>
        <v>5691.4802737345235</v>
      </c>
      <c r="H34" s="22">
        <f>+'Final Forecast'!AT34+'Unbilled Therms'!H34</f>
        <v>5248.0815194262232</v>
      </c>
      <c r="I34" s="22">
        <f>+'Final Forecast'!AU34+'Unbilled Therms'!I34</f>
        <v>5214.5552356662593</v>
      </c>
      <c r="J34" s="22">
        <f>+'Final Forecast'!AV34+'Unbilled Therms'!J34</f>
        <v>5852.911327153618</v>
      </c>
      <c r="K34" s="22">
        <f>+'Final Forecast'!AW34+'Unbilled Therms'!K34</f>
        <v>5124.1892774423604</v>
      </c>
      <c r="L34" s="22">
        <f>+'Final Forecast'!AX34+'Unbilled Therms'!L34</f>
        <v>6161.9889735210763</v>
      </c>
      <c r="M34" s="22">
        <f>+'Final Forecast'!AY34+'Unbilled Therms'!M34</f>
        <v>7372.3443372705033</v>
      </c>
      <c r="N34" s="65">
        <f t="shared" si="13"/>
        <v>73106.950406718999</v>
      </c>
      <c r="O34" s="22">
        <f>+'Final Forecast'!BA34+'Unbilled Therms'!O34</f>
        <v>7776.8544637577688</v>
      </c>
      <c r="P34" s="22">
        <f>+'Final Forecast'!BB34+'Unbilled Therms'!P34</f>
        <v>7151.0275789966927</v>
      </c>
      <c r="Q34" s="22">
        <f>+'Final Forecast'!BC34+'Unbilled Therms'!Q34</f>
        <v>6851.9519159459396</v>
      </c>
      <c r="R34" s="22">
        <f>+'Final Forecast'!BD34+'Unbilled Therms'!R34</f>
        <v>6301.0608995148577</v>
      </c>
      <c r="S34" s="22">
        <f>+'Final Forecast'!BE34+'Unbilled Therms'!S34</f>
        <v>5782.0796179198996</v>
      </c>
      <c r="T34" s="22">
        <f>+'Final Forecast'!BF34+'Unbilled Therms'!T34</f>
        <v>5956.5344034999871</v>
      </c>
      <c r="U34" s="22">
        <f>+'Final Forecast'!BG34+'Unbilled Therms'!U34</f>
        <v>5492.9579471146299</v>
      </c>
      <c r="V34" s="22">
        <f>+'Final Forecast'!BH34+'Unbilled Therms'!V34</f>
        <v>5451.7387469032974</v>
      </c>
      <c r="W34" s="22">
        <f>+'Final Forecast'!BI34+'Unbilled Therms'!W34</f>
        <v>6099.6922797717998</v>
      </c>
      <c r="X34" s="22">
        <f>+'Final Forecast'!BJ34+'Unbilled Therms'!X34</f>
        <v>5341.9934905759274</v>
      </c>
      <c r="Y34" s="22">
        <f>+'Final Forecast'!BK34+'Unbilled Therms'!Y34</f>
        <v>6383.1433581823894</v>
      </c>
      <c r="Z34" s="22">
        <f>+'Final Forecast'!BL34+'Unbilled Therms'!Z34</f>
        <v>7598.5858163513822</v>
      </c>
      <c r="AA34" s="65">
        <f t="shared" si="14"/>
        <v>76187.620518534575</v>
      </c>
    </row>
    <row r="35" spans="1:27" x14ac:dyDescent="0.25">
      <c r="A35" t="s">
        <v>29</v>
      </c>
      <c r="B35" s="22">
        <f>+'Final Forecast'!AN35+'Unbilled Therms'!B35</f>
        <v>13235.58627529216</v>
      </c>
      <c r="C35" s="22">
        <f>+'Final Forecast'!AO35+'Unbilled Therms'!C35</f>
        <v>11993.98721577675</v>
      </c>
      <c r="D35" s="22">
        <f>+'Final Forecast'!AP35+'Unbilled Therms'!D35</f>
        <v>11461.307374222724</v>
      </c>
      <c r="E35" s="22">
        <f>+'Final Forecast'!AQ35+'Unbilled Therms'!E35</f>
        <v>10332.709853382195</v>
      </c>
      <c r="F35" s="22">
        <f>+'Final Forecast'!AR35+'Unbilled Therms'!F35</f>
        <v>9226.9989923038556</v>
      </c>
      <c r="G35" s="22">
        <f>+'Final Forecast'!AS35+'Unbilled Therms'!G35</f>
        <v>9335.0747401504595</v>
      </c>
      <c r="H35" s="22">
        <f>+'Final Forecast'!AT35+'Unbilled Therms'!H35</f>
        <v>8842.8784545477574</v>
      </c>
      <c r="I35" s="22">
        <f>+'Final Forecast'!AU35+'Unbilled Therms'!I35</f>
        <v>8799.2702708090092</v>
      </c>
      <c r="J35" s="22">
        <f>+'Final Forecast'!AV35+'Unbilled Therms'!J35</f>
        <v>9660.5695022077816</v>
      </c>
      <c r="K35" s="22">
        <f>+'Final Forecast'!AW35+'Unbilled Therms'!K35</f>
        <v>8666.7976898560937</v>
      </c>
      <c r="L35" s="22">
        <f>+'Final Forecast'!AX35+'Unbilled Therms'!L35</f>
        <v>10567.565829476185</v>
      </c>
      <c r="M35" s="22">
        <f>+'Final Forecast'!AY35+'Unbilled Therms'!M35</f>
        <v>13008.120921339294</v>
      </c>
      <c r="N35" s="65">
        <f t="shared" si="13"/>
        <v>125130.86711936427</v>
      </c>
      <c r="O35" s="22">
        <f>+'Final Forecast'!BA35+'Unbilled Therms'!O35</f>
        <v>13790.32456319019</v>
      </c>
      <c r="P35" s="22">
        <f>+'Final Forecast'!BB35+'Unbilled Therms'!P35</f>
        <v>12500.407908751655</v>
      </c>
      <c r="Q35" s="22">
        <f>+'Final Forecast'!BC35+'Unbilled Therms'!Q35</f>
        <v>11957.977162185507</v>
      </c>
      <c r="R35" s="22">
        <f>+'Final Forecast'!BD35+'Unbilled Therms'!R35</f>
        <v>10810.478474006672</v>
      </c>
      <c r="S35" s="22">
        <f>+'Final Forecast'!BE35+'Unbilled Therms'!S35</f>
        <v>9660.3756055399681</v>
      </c>
      <c r="T35" s="22">
        <f>+'Final Forecast'!BF35+'Unbilled Therms'!T35</f>
        <v>9765.3627335693964</v>
      </c>
      <c r="U35" s="22">
        <f>+'Final Forecast'!BG35+'Unbilled Therms'!U35</f>
        <v>9248.7256000974285</v>
      </c>
      <c r="V35" s="22">
        <f>+'Final Forecast'!BH35+'Unbilled Therms'!V35</f>
        <v>9193.4206701513995</v>
      </c>
      <c r="W35" s="22">
        <f>+'Final Forecast'!BI35+'Unbilled Therms'!W35</f>
        <v>10059.091941129591</v>
      </c>
      <c r="X35" s="22">
        <f>+'Final Forecast'!BJ35+'Unbilled Therms'!X35</f>
        <v>9024.9909162842123</v>
      </c>
      <c r="Y35" s="22">
        <f>+'Final Forecast'!BK35+'Unbilled Therms'!Y35</f>
        <v>10936.331446159897</v>
      </c>
      <c r="Z35" s="22">
        <f>+'Final Forecast'!BL35+'Unbilled Therms'!Z35</f>
        <v>13392.669145811538</v>
      </c>
      <c r="AA35" s="65">
        <f t="shared" si="14"/>
        <v>130340.15616687747</v>
      </c>
    </row>
    <row r="36" spans="1:27" x14ac:dyDescent="0.25">
      <c r="A36" t="s">
        <v>30</v>
      </c>
      <c r="B36" s="22">
        <f>+'Final Forecast'!AN36+'Unbilled Therms'!B36</f>
        <v>7918.9224037101239</v>
      </c>
      <c r="C36" s="22">
        <f>+'Final Forecast'!AO36+'Unbilled Therms'!C36</f>
        <v>7263.0772003394914</v>
      </c>
      <c r="D36" s="22">
        <f>+'Final Forecast'!AP36+'Unbilled Therms'!D36</f>
        <v>7170.8945791966635</v>
      </c>
      <c r="E36" s="22">
        <f>+'Final Forecast'!AQ36+'Unbilled Therms'!E36</f>
        <v>5914.2735044352703</v>
      </c>
      <c r="F36" s="22">
        <f>+'Final Forecast'!AR36+'Unbilled Therms'!F36</f>
        <v>5712.3320309604378</v>
      </c>
      <c r="G36" s="22">
        <f>+'Final Forecast'!AS36+'Unbilled Therms'!G36</f>
        <v>5587.0618231423014</v>
      </c>
      <c r="H36" s="22">
        <f>+'Final Forecast'!AT36+'Unbilled Therms'!H36</f>
        <v>5436.2783485943273</v>
      </c>
      <c r="I36" s="22">
        <f>+'Final Forecast'!AU36+'Unbilled Therms'!I36</f>
        <v>5131.6032153034666</v>
      </c>
      <c r="J36" s="22">
        <f>+'Final Forecast'!AV36+'Unbilled Therms'!J36</f>
        <v>5485.7741023064236</v>
      </c>
      <c r="K36" s="22">
        <f>+'Final Forecast'!AW36+'Unbilled Therms'!K36</f>
        <v>5514.7438897050315</v>
      </c>
      <c r="L36" s="22">
        <f>+'Final Forecast'!AX36+'Unbilled Therms'!L36</f>
        <v>6487.0534084767833</v>
      </c>
      <c r="M36" s="22">
        <f>+'Final Forecast'!AY36+'Unbilled Therms'!M36</f>
        <v>7782.9945104961726</v>
      </c>
      <c r="N36" s="65">
        <f t="shared" si="13"/>
        <v>75405.009016666489</v>
      </c>
      <c r="O36" s="22">
        <f>+'Final Forecast'!BA36+'Unbilled Therms'!O36</f>
        <v>8251.9911554305272</v>
      </c>
      <c r="P36" s="22">
        <f>+'Final Forecast'!BB36+'Unbilled Therms'!P36</f>
        <v>7581.1075005770872</v>
      </c>
      <c r="Q36" s="22">
        <f>+'Final Forecast'!BC36+'Unbilled Therms'!Q36</f>
        <v>7487.3561419476491</v>
      </c>
      <c r="R36" s="22">
        <f>+'Final Forecast'!BD36+'Unbilled Therms'!R36</f>
        <v>6192.417491179056</v>
      </c>
      <c r="S36" s="22">
        <f>+'Final Forecast'!BE36+'Unbilled Therms'!S36</f>
        <v>5987.5407348054505</v>
      </c>
      <c r="T36" s="22">
        <f>+'Final Forecast'!BF36+'Unbilled Therms'!T36</f>
        <v>5847.6875287858766</v>
      </c>
      <c r="U36" s="22">
        <f>+'Final Forecast'!BG36+'Unbilled Therms'!U36</f>
        <v>5687.8755549098478</v>
      </c>
      <c r="V36" s="22">
        <f>+'Final Forecast'!BH36+'Unbilled Therms'!V36</f>
        <v>5369.9080201568268</v>
      </c>
      <c r="W36" s="22">
        <f>+'Final Forecast'!BI36+'Unbilled Therms'!W36</f>
        <v>5715.3033885244622</v>
      </c>
      <c r="X36" s="22">
        <f>+'Final Forecast'!BJ36+'Unbilled Therms'!X36</f>
        <v>5748.7145806028029</v>
      </c>
      <c r="Y36" s="22">
        <f>+'Final Forecast'!BK36+'Unbilled Therms'!Y36</f>
        <v>6724.2483895501828</v>
      </c>
      <c r="Z36" s="22">
        <f>+'Final Forecast'!BL36+'Unbilled Therms'!Z36</f>
        <v>8028.1266968596801</v>
      </c>
      <c r="AA36" s="65">
        <f t="shared" si="14"/>
        <v>78622.277183329454</v>
      </c>
    </row>
    <row r="37" spans="1:27" x14ac:dyDescent="0.25">
      <c r="A37" t="s">
        <v>31</v>
      </c>
      <c r="B37" s="22">
        <f>+'Final Forecast'!AN37+'Unbilled Therms'!B37</f>
        <v>4999.8840005137372</v>
      </c>
      <c r="C37" s="22">
        <f>+'Final Forecast'!AO37+'Unbilled Therms'!C37</f>
        <v>4564.8932977019222</v>
      </c>
      <c r="D37" s="22">
        <f>+'Final Forecast'!AP37+'Unbilled Therms'!D37</f>
        <v>4725.621926263736</v>
      </c>
      <c r="E37" s="22">
        <f>+'Final Forecast'!AQ37+'Unbilled Therms'!E37</f>
        <v>4703.4924318681315</v>
      </c>
      <c r="F37" s="22">
        <f>+'Final Forecast'!AR37+'Unbilled Therms'!F37</f>
        <v>4620.9253262637358</v>
      </c>
      <c r="G37" s="22">
        <f>+'Final Forecast'!AS37+'Unbilled Therms'!G37</f>
        <v>4438.5809818681309</v>
      </c>
      <c r="H37" s="22">
        <f>+'Final Forecast'!AT37+'Unbilled Therms'!H37</f>
        <v>4661.329742930403</v>
      </c>
      <c r="I37" s="22">
        <f>+'Final Forecast'!AU37+'Unbilled Therms'!I37</f>
        <v>4582.8935429304029</v>
      </c>
      <c r="J37" s="22">
        <f>+'Final Forecast'!AV37+'Unbilled Therms'!J37</f>
        <v>4507.8716485347977</v>
      </c>
      <c r="K37" s="22">
        <f>+'Final Forecast'!AW37+'Unbilled Therms'!K37</f>
        <v>4278.8044429304027</v>
      </c>
      <c r="L37" s="22">
        <f>+'Final Forecast'!AX37+'Unbilled Therms'!L37</f>
        <v>4416.9724485347988</v>
      </c>
      <c r="M37" s="22">
        <f>+'Final Forecast'!AY37+'Unbilled Therms'!M37</f>
        <v>4614.5257429304029</v>
      </c>
      <c r="N37" s="65">
        <f t="shared" si="13"/>
        <v>55115.795533270604</v>
      </c>
      <c r="O37" s="22">
        <f>+'Final Forecast'!BA37+'Unbilled Therms'!O37</f>
        <v>5029.0506671804042</v>
      </c>
      <c r="P37" s="22">
        <f>+'Final Forecast'!BB37+'Unbilled Therms'!P37</f>
        <v>4594.0599643685882</v>
      </c>
      <c r="Q37" s="22">
        <f>+'Final Forecast'!BC37+'Unbilled Therms'!Q37</f>
        <v>4754.788592930403</v>
      </c>
      <c r="R37" s="22">
        <f>+'Final Forecast'!BD37+'Unbilled Therms'!R37</f>
        <v>4732.6590985347975</v>
      </c>
      <c r="S37" s="22">
        <f>+'Final Forecast'!BE37+'Unbilled Therms'!S37</f>
        <v>4650.0919929304018</v>
      </c>
      <c r="T37" s="22">
        <f>+'Final Forecast'!BF37+'Unbilled Therms'!T37</f>
        <v>4467.7476485347979</v>
      </c>
      <c r="U37" s="22">
        <f>+'Final Forecast'!BG37+'Unbilled Therms'!U37</f>
        <v>4661.329742930403</v>
      </c>
      <c r="V37" s="22">
        <f>+'Final Forecast'!BH37+'Unbilled Therms'!V37</f>
        <v>4582.8935429304029</v>
      </c>
      <c r="W37" s="22">
        <f>+'Final Forecast'!BI37+'Unbilled Therms'!W37</f>
        <v>4507.8716485347977</v>
      </c>
      <c r="X37" s="22">
        <f>+'Final Forecast'!BJ37+'Unbilled Therms'!X37</f>
        <v>4278.8044429304027</v>
      </c>
      <c r="Y37" s="22">
        <f>+'Final Forecast'!BK37+'Unbilled Therms'!Y37</f>
        <v>4416.9724485347988</v>
      </c>
      <c r="Z37" s="22">
        <f>+'Final Forecast'!BL37+'Unbilled Therms'!Z37</f>
        <v>4614.5257429304029</v>
      </c>
      <c r="AA37" s="65">
        <f t="shared" si="14"/>
        <v>55290.795533270604</v>
      </c>
    </row>
    <row r="38" spans="1:27" x14ac:dyDescent="0.25">
      <c r="A38" t="s">
        <v>32</v>
      </c>
      <c r="B38" s="22">
        <f>+'Final Forecast'!AN38+'Unbilled Therms'!B38</f>
        <v>13773.678552450488</v>
      </c>
      <c r="C38" s="22">
        <f>+'Final Forecast'!AO38+'Unbilled Therms'!C38</f>
        <v>12459.177971552059</v>
      </c>
      <c r="D38" s="22">
        <f>+'Final Forecast'!AP38+'Unbilled Therms'!D38</f>
        <v>13953.74612825049</v>
      </c>
      <c r="E38" s="22">
        <f>+'Final Forecast'!AQ38+'Unbilled Therms'!E38</f>
        <v>13493.672107984345</v>
      </c>
      <c r="F38" s="22">
        <f>+'Final Forecast'!AR38+'Unbilled Therms'!F38</f>
        <v>13363.553478250487</v>
      </c>
      <c r="G38" s="22">
        <f>+'Final Forecast'!AS38+'Unbilled Therms'!G38</f>
        <v>13294.129257984345</v>
      </c>
      <c r="H38" s="22">
        <f>+'Final Forecast'!AT38+'Unbilled Therms'!H38</f>
        <v>13041.456678250492</v>
      </c>
      <c r="I38" s="22">
        <f>+'Final Forecast'!AU38+'Unbilled Therms'!I38</f>
        <v>13437.026528250486</v>
      </c>
      <c r="J38" s="22">
        <f>+'Final Forecast'!AV38+'Unbilled Therms'!J38</f>
        <v>12965.512957984343</v>
      </c>
      <c r="K38" s="22">
        <f>+'Final Forecast'!AW38+'Unbilled Therms'!K38</f>
        <v>13729.52852825049</v>
      </c>
      <c r="L38" s="22">
        <f>+'Final Forecast'!AX38+'Unbilled Therms'!L38</f>
        <v>13873.187507984345</v>
      </c>
      <c r="M38" s="22">
        <f>+'Final Forecast'!AY38+'Unbilled Therms'!M38</f>
        <v>13812.973628250489</v>
      </c>
      <c r="N38" s="65">
        <f t="shared" si="13"/>
        <v>161197.64332544286</v>
      </c>
      <c r="O38" s="22">
        <f>+'Final Forecast'!BA38+'Unbilled Therms'!O38</f>
        <v>14365.345222450491</v>
      </c>
      <c r="P38" s="22">
        <f>+'Final Forecast'!BB38+'Unbilled Therms'!P38</f>
        <v>13050.844641552058</v>
      </c>
      <c r="Q38" s="22">
        <f>+'Final Forecast'!BC38+'Unbilled Therms'!Q38</f>
        <v>14495.412798250491</v>
      </c>
      <c r="R38" s="22">
        <f>+'Final Forecast'!BD38+'Unbilled Therms'!R38</f>
        <v>14035.338777984347</v>
      </c>
      <c r="S38" s="22">
        <f>+'Final Forecast'!BE38+'Unbilled Therms'!S38</f>
        <v>13530.220148250488</v>
      </c>
      <c r="T38" s="22">
        <f>+'Final Forecast'!BF38+'Unbilled Therms'!T38</f>
        <v>13460.795927984345</v>
      </c>
      <c r="U38" s="22">
        <f>+'Final Forecast'!BG38+'Unbilled Therms'!U38</f>
        <v>13083.123348250492</v>
      </c>
      <c r="V38" s="22">
        <f>+'Final Forecast'!BH38+'Unbilled Therms'!V38</f>
        <v>13478.693198250487</v>
      </c>
      <c r="W38" s="22">
        <f>+'Final Forecast'!BI38+'Unbilled Therms'!W38</f>
        <v>13007.179627984344</v>
      </c>
      <c r="X38" s="22">
        <f>+'Final Forecast'!BJ38+'Unbilled Therms'!X38</f>
        <v>13771.195198250489</v>
      </c>
      <c r="Y38" s="22">
        <f>+'Final Forecast'!BK38+'Unbilled Therms'!Y38</f>
        <v>13914.854177984344</v>
      </c>
      <c r="Z38" s="22">
        <f>+'Final Forecast'!BL38+'Unbilled Therms'!Z38</f>
        <v>13854.64029825049</v>
      </c>
      <c r="AA38" s="65">
        <f t="shared" si="14"/>
        <v>164047.64336544287</v>
      </c>
    </row>
    <row r="39" spans="1:27" x14ac:dyDescent="0.25">
      <c r="A39" t="s">
        <v>33</v>
      </c>
      <c r="B39" s="22">
        <f>+'Final Forecast'!AN39+'Unbilled Therms'!B39</f>
        <v>14.980600000000003</v>
      </c>
      <c r="C39" s="22">
        <f>+'Final Forecast'!AO39+'Unbilled Therms'!C39</f>
        <v>14.597999999999999</v>
      </c>
      <c r="D39" s="22">
        <f>+'Final Forecast'!AP39+'Unbilled Therms'!D39</f>
        <v>14.963099999999999</v>
      </c>
      <c r="E39" s="22">
        <f>+'Final Forecast'!AQ39+'Unbilled Therms'!E39</f>
        <v>15.450200000000001</v>
      </c>
      <c r="F39" s="22">
        <f>+'Final Forecast'!AR39+'Unbilled Therms'!F39</f>
        <v>13.903799999999999</v>
      </c>
      <c r="G39" s="22">
        <f>+'Final Forecast'!AS39+'Unbilled Therms'!G39</f>
        <v>12.875957142857141</v>
      </c>
      <c r="H39" s="22">
        <f>+'Final Forecast'!AT39+'Unbilled Therms'!H39</f>
        <v>12.776957142857142</v>
      </c>
      <c r="I39" s="22">
        <f>+'Final Forecast'!AU39+'Unbilled Therms'!I39</f>
        <v>12.653657142857142</v>
      </c>
      <c r="J39" s="22">
        <f>+'Final Forecast'!AV39+'Unbilled Therms'!J39</f>
        <v>12.653657142857142</v>
      </c>
      <c r="K39" s="22">
        <f>+'Final Forecast'!AW39+'Unbilled Therms'!K39</f>
        <v>12.653657142857142</v>
      </c>
      <c r="L39" s="22">
        <f>+'Final Forecast'!AX39+'Unbilled Therms'!L39</f>
        <v>32.868985714285714</v>
      </c>
      <c r="M39" s="22">
        <f>+'Final Forecast'!AY39+'Unbilled Therms'!M39</f>
        <v>52.941371428571436</v>
      </c>
      <c r="N39" s="65">
        <f t="shared" si="13"/>
        <v>223.31994285714288</v>
      </c>
      <c r="O39" s="22">
        <f>+'Final Forecast'!BA39+'Unbilled Therms'!O39</f>
        <v>14.415300000000002</v>
      </c>
      <c r="P39" s="22">
        <f>+'Final Forecast'!BB39+'Unbilled Therms'!P39</f>
        <v>14.462299999999999</v>
      </c>
      <c r="Q39" s="22">
        <f>+'Final Forecast'!BC39+'Unbilled Therms'!Q39</f>
        <v>15.329299999999998</v>
      </c>
      <c r="R39" s="22">
        <f>+'Final Forecast'!BD39+'Unbilled Therms'!R39</f>
        <v>15.1807</v>
      </c>
      <c r="S39" s="22">
        <f>+'Final Forecast'!BE39+'Unbilled Therms'!S39</f>
        <v>14.073757142857142</v>
      </c>
      <c r="T39" s="22">
        <f>+'Final Forecast'!BF39+'Unbilled Therms'!T39</f>
        <v>12.875957142857141</v>
      </c>
      <c r="U39" s="22">
        <f>+'Final Forecast'!BG39+'Unbilled Therms'!U39</f>
        <v>12.776957142857142</v>
      </c>
      <c r="V39" s="22">
        <f>+'Final Forecast'!BH39+'Unbilled Therms'!V39</f>
        <v>12.653657142857142</v>
      </c>
      <c r="W39" s="22">
        <f>+'Final Forecast'!BI39+'Unbilled Therms'!W39</f>
        <v>12.653657142857142</v>
      </c>
      <c r="X39" s="22">
        <f>+'Final Forecast'!BJ39+'Unbilled Therms'!X39</f>
        <v>32.868985714285714</v>
      </c>
      <c r="Y39" s="22">
        <f>+'Final Forecast'!BK39+'Unbilled Therms'!Y39</f>
        <v>52.941371428571436</v>
      </c>
      <c r="Z39" s="22">
        <f>+'Final Forecast'!BL39+'Unbilled Therms'!Z39</f>
        <v>93.338342857142877</v>
      </c>
      <c r="AA39" s="65">
        <f t="shared" si="14"/>
        <v>303.57028571428572</v>
      </c>
    </row>
    <row r="40" spans="1:27" x14ac:dyDescent="0.25">
      <c r="A40" t="s">
        <v>35</v>
      </c>
      <c r="B40" s="22">
        <f>+'Final Forecast'!AN40+'Unbilled Therms'!B40</f>
        <v>14.970108400000003</v>
      </c>
      <c r="C40" s="22">
        <f>+'Final Forecast'!AO40+'Unbilled Therms'!C40</f>
        <v>15.419812700000001</v>
      </c>
      <c r="D40" s="22">
        <f>+'Final Forecast'!AP40+'Unbilled Therms'!D40</f>
        <v>13.6362021</v>
      </c>
      <c r="E40" s="22">
        <f>+'Final Forecast'!AQ40+'Unbilled Therms'!E40</f>
        <v>14.555308399999998</v>
      </c>
      <c r="F40" s="22">
        <f>+'Final Forecast'!AR40+'Unbilled Therms'!F40</f>
        <v>16.798211599999998</v>
      </c>
      <c r="G40" s="22">
        <f>+'Final Forecast'!AS40+'Unbilled Therms'!G40</f>
        <v>14.394008400000001</v>
      </c>
      <c r="H40" s="22">
        <f>+'Final Forecast'!AT40+'Unbilled Therms'!H40</f>
        <v>14.157109499999999</v>
      </c>
      <c r="I40" s="22">
        <f>+'Final Forecast'!AU40+'Unbilled Therms'!I40</f>
        <v>12.183109500000002</v>
      </c>
      <c r="J40" s="22">
        <f>+'Final Forecast'!AV40+'Unbilled Therms'!J40</f>
        <v>12.183109500000002</v>
      </c>
      <c r="K40" s="22">
        <f>+'Final Forecast'!AW40+'Unbilled Therms'!K40</f>
        <v>12.183109500000002</v>
      </c>
      <c r="L40" s="22">
        <f>+'Final Forecast'!AX40+'Unbilled Therms'!L40</f>
        <v>29.152809499999993</v>
      </c>
      <c r="M40" s="22">
        <f>+'Final Forecast'!AY40+'Unbilled Therms'!M40</f>
        <v>46.215609499999992</v>
      </c>
      <c r="N40" s="65">
        <f t="shared" si="13"/>
        <v>215.8485086</v>
      </c>
      <c r="O40" s="22">
        <f>+'Final Forecast'!BA40+'Unbilled Therms'!O40</f>
        <v>14.3037084</v>
      </c>
      <c r="P40" s="22">
        <f>+'Final Forecast'!BB40+'Unbilled Therms'!P40</f>
        <v>15.096912700000001</v>
      </c>
      <c r="Q40" s="22">
        <f>+'Final Forecast'!BC40+'Unbilled Therms'!Q40</f>
        <v>13.653902100000002</v>
      </c>
      <c r="R40" s="22">
        <f>+'Final Forecast'!BD40+'Unbilled Therms'!R40</f>
        <v>14.657108399999998</v>
      </c>
      <c r="S40" s="22">
        <f>+'Final Forecast'!BE40+'Unbilled Therms'!S40</f>
        <v>17.031411599999998</v>
      </c>
      <c r="T40" s="22">
        <f>+'Final Forecast'!BF40+'Unbilled Therms'!T40</f>
        <v>14.394008400000001</v>
      </c>
      <c r="U40" s="22">
        <f>+'Final Forecast'!BG40+'Unbilled Therms'!U40</f>
        <v>14.157109499999999</v>
      </c>
      <c r="V40" s="22">
        <f>+'Final Forecast'!BH40+'Unbilled Therms'!V40</f>
        <v>12.183109500000002</v>
      </c>
      <c r="W40" s="22">
        <f>+'Final Forecast'!BI40+'Unbilled Therms'!W40</f>
        <v>12.183109500000002</v>
      </c>
      <c r="X40" s="22">
        <f>+'Final Forecast'!BJ40+'Unbilled Therms'!X40</f>
        <v>29.152809499999993</v>
      </c>
      <c r="Y40" s="22">
        <f>+'Final Forecast'!BK40+'Unbilled Therms'!Y40</f>
        <v>46.215609499999992</v>
      </c>
      <c r="Z40" s="22">
        <f>+'Final Forecast'!BL40+'Unbilled Therms'!Z40</f>
        <v>79.840909499999981</v>
      </c>
      <c r="AA40" s="65">
        <f t="shared" si="14"/>
        <v>282.86970859999997</v>
      </c>
    </row>
    <row r="41" spans="1:27" x14ac:dyDescent="0.25">
      <c r="A41" t="s">
        <v>34</v>
      </c>
      <c r="B41" s="22">
        <f>+'Final Forecast'!AN41+'Unbilled Therms'!B41</f>
        <v>3.3377499999999998</v>
      </c>
      <c r="C41" s="22">
        <f>+'Final Forecast'!AO41+'Unbilled Therms'!C41</f>
        <v>2.6166</v>
      </c>
      <c r="D41" s="22">
        <f>+'Final Forecast'!AP41+'Unbilled Therms'!D41</f>
        <v>2.9935</v>
      </c>
      <c r="E41" s="22">
        <f>+'Final Forecast'!AQ41+'Unbilled Therms'!E41</f>
        <v>2.7286999999999999</v>
      </c>
      <c r="F41" s="22">
        <f>+'Final Forecast'!AR41+'Unbilled Therms'!F41</f>
        <v>2.2230999999999996</v>
      </c>
      <c r="G41" s="22">
        <f>+'Final Forecast'!AS41+'Unbilled Therms'!G41</f>
        <v>2.5653500000000005</v>
      </c>
      <c r="H41" s="22">
        <f>+'Final Forecast'!AT41+'Unbilled Therms'!H41</f>
        <v>2.2182999999999993</v>
      </c>
      <c r="I41" s="22">
        <f>+'Final Forecast'!AU41+'Unbilled Therms'!I41</f>
        <v>3.2286000000000006</v>
      </c>
      <c r="J41" s="22">
        <f>+'Final Forecast'!AV41+'Unbilled Therms'!J41</f>
        <v>2.9248000000000003</v>
      </c>
      <c r="K41" s="22">
        <f>+'Final Forecast'!AW41+'Unbilled Therms'!K41</f>
        <v>2.9248000000000003</v>
      </c>
      <c r="L41" s="22">
        <f>+'Final Forecast'!AX41+'Unbilled Therms'!L41</f>
        <v>2.9248000000000003</v>
      </c>
      <c r="M41" s="22">
        <f>+'Final Forecast'!AY41+'Unbilled Therms'!M41</f>
        <v>2.9248000000000003</v>
      </c>
      <c r="N41" s="65">
        <f t="shared" si="13"/>
        <v>33.6111</v>
      </c>
      <c r="O41" s="22">
        <f>+'Final Forecast'!BA41+'Unbilled Therms'!O41</f>
        <v>3.3377499999999998</v>
      </c>
      <c r="P41" s="22">
        <f>+'Final Forecast'!BB41+'Unbilled Therms'!P41</f>
        <v>2.6166</v>
      </c>
      <c r="Q41" s="22">
        <f>+'Final Forecast'!BC41+'Unbilled Therms'!Q41</f>
        <v>2.9935</v>
      </c>
      <c r="R41" s="22">
        <f>+'Final Forecast'!BD41+'Unbilled Therms'!R41</f>
        <v>2.7286999999999999</v>
      </c>
      <c r="S41" s="22">
        <f>+'Final Forecast'!BE41+'Unbilled Therms'!S41</f>
        <v>2.2230999999999996</v>
      </c>
      <c r="T41" s="22">
        <f>+'Final Forecast'!BF41+'Unbilled Therms'!T41</f>
        <v>2.5653500000000005</v>
      </c>
      <c r="U41" s="22">
        <f>+'Final Forecast'!BG41+'Unbilled Therms'!U41</f>
        <v>2.2182999999999993</v>
      </c>
      <c r="V41" s="22">
        <f>+'Final Forecast'!BH41+'Unbilled Therms'!V41</f>
        <v>3.2286000000000006</v>
      </c>
      <c r="W41" s="22">
        <f>+'Final Forecast'!BI41+'Unbilled Therms'!W41</f>
        <v>2.9248000000000003</v>
      </c>
      <c r="X41" s="22">
        <f>+'Final Forecast'!BJ41+'Unbilled Therms'!X41</f>
        <v>2.9248000000000003</v>
      </c>
      <c r="Y41" s="22">
        <f>+'Final Forecast'!BK41+'Unbilled Therms'!Y41</f>
        <v>2.9248000000000003</v>
      </c>
      <c r="Z41" s="22">
        <f>+'Final Forecast'!BL41+'Unbilled Therms'!Z41</f>
        <v>2.9248000000000003</v>
      </c>
      <c r="AA41" s="65">
        <f t="shared" si="14"/>
        <v>33.6111</v>
      </c>
    </row>
    <row r="42" spans="1:27" x14ac:dyDescent="0.25">
      <c r="A42" t="s">
        <v>36</v>
      </c>
      <c r="B42" s="22">
        <f>+'Final Forecast'!AN42+'Unbilled Therms'!B42</f>
        <v>38.116107142857139</v>
      </c>
      <c r="C42" s="22">
        <f>+'Final Forecast'!AO42+'Unbilled Therms'!C42</f>
        <v>32.662849999999992</v>
      </c>
      <c r="D42" s="22">
        <f>+'Final Forecast'!AP42+'Unbilled Therms'!D42</f>
        <v>39.649900000000002</v>
      </c>
      <c r="E42" s="22">
        <f>+'Final Forecast'!AQ42+'Unbilled Therms'!E42</f>
        <v>39.698649999999986</v>
      </c>
      <c r="F42" s="22">
        <f>+'Final Forecast'!AR42+'Unbilled Therms'!F42</f>
        <v>35.419700000000006</v>
      </c>
      <c r="G42" s="22">
        <f>+'Final Forecast'!AS42+'Unbilled Therms'!G42</f>
        <v>36.039535714285698</v>
      </c>
      <c r="H42" s="22">
        <f>+'Final Forecast'!AT42+'Unbilled Therms'!H42</f>
        <v>39.486107142857158</v>
      </c>
      <c r="I42" s="22">
        <f>+'Final Forecast'!AU42+'Unbilled Therms'!I42</f>
        <v>40.330557142857145</v>
      </c>
      <c r="J42" s="22">
        <f>+'Final Forecast'!AV42+'Unbilled Therms'!J42</f>
        <v>39.689757142857147</v>
      </c>
      <c r="K42" s="22">
        <f>+'Final Forecast'!AW42+'Unbilled Therms'!K42</f>
        <v>39.689757142857147</v>
      </c>
      <c r="L42" s="22">
        <f>+'Final Forecast'!AX42+'Unbilled Therms'!L42</f>
        <v>47.737750000000005</v>
      </c>
      <c r="M42" s="22">
        <f>+'Final Forecast'!AY42+'Unbilled Therms'!M42</f>
        <v>52.882514285714286</v>
      </c>
      <c r="N42" s="65">
        <f t="shared" si="13"/>
        <v>481.40318571428583</v>
      </c>
      <c r="O42" s="22">
        <f>+'Final Forecast'!BA42+'Unbilled Therms'!O42</f>
        <v>35.47156428571428</v>
      </c>
      <c r="P42" s="22">
        <f>+'Final Forecast'!BB42+'Unbilled Therms'!P42</f>
        <v>32.500649999999993</v>
      </c>
      <c r="Q42" s="22">
        <f>+'Final Forecast'!BC42+'Unbilled Therms'!Q42</f>
        <v>39.828499999999991</v>
      </c>
      <c r="R42" s="22">
        <f>+'Final Forecast'!BD42+'Unbilled Therms'!R42</f>
        <v>39.600399999999993</v>
      </c>
      <c r="S42" s="22">
        <f>+'Final Forecast'!BE42+'Unbilled Therms'!S42</f>
        <v>35.536035714285717</v>
      </c>
      <c r="T42" s="22">
        <f>+'Final Forecast'!BF42+'Unbilled Therms'!T42</f>
        <v>36.007207142857126</v>
      </c>
      <c r="U42" s="22">
        <f>+'Final Forecast'!BG42+'Unbilled Therms'!U42</f>
        <v>39.486107142857158</v>
      </c>
      <c r="V42" s="22">
        <f>+'Final Forecast'!BH42+'Unbilled Therms'!V42</f>
        <v>40.330557142857145</v>
      </c>
      <c r="W42" s="22">
        <f>+'Final Forecast'!BI42+'Unbilled Therms'!W42</f>
        <v>39.689757142857147</v>
      </c>
      <c r="X42" s="22">
        <f>+'Final Forecast'!BJ42+'Unbilled Therms'!X42</f>
        <v>47.737750000000005</v>
      </c>
      <c r="Y42" s="22">
        <f>+'Final Forecast'!BK42+'Unbilled Therms'!Y42</f>
        <v>52.882514285714286</v>
      </c>
      <c r="Z42" s="22">
        <f>+'Final Forecast'!BL42+'Unbilled Therms'!Z42</f>
        <v>66.13822857142857</v>
      </c>
      <c r="AA42" s="65">
        <f t="shared" si="14"/>
        <v>505.20927142857147</v>
      </c>
    </row>
    <row r="43" spans="1:27" x14ac:dyDescent="0.25">
      <c r="A43" t="s">
        <v>37</v>
      </c>
      <c r="B43" s="22">
        <f>+'Final Forecast'!AN43+'Unbilled Therms'!B43</f>
        <v>0</v>
      </c>
      <c r="C43" s="22">
        <f>+'Final Forecast'!AO43+'Unbilled Therms'!C43</f>
        <v>0</v>
      </c>
      <c r="D43" s="22">
        <f>+'Final Forecast'!AP43+'Unbilled Therms'!D43</f>
        <v>0</v>
      </c>
      <c r="E43" s="22">
        <f>+'Final Forecast'!AQ43+'Unbilled Therms'!E43</f>
        <v>0</v>
      </c>
      <c r="F43" s="22">
        <f>+'Final Forecast'!AR43+'Unbilled Therms'!F43</f>
        <v>0</v>
      </c>
      <c r="G43" s="22">
        <f>+'Final Forecast'!AS43+'Unbilled Therms'!G43</f>
        <v>0</v>
      </c>
      <c r="H43" s="22">
        <f>+'Final Forecast'!AT43+'Unbilled Therms'!H43</f>
        <v>0</v>
      </c>
      <c r="I43" s="22">
        <f>+'Final Forecast'!AU43+'Unbilled Therms'!I43</f>
        <v>0</v>
      </c>
      <c r="J43" s="22">
        <f>+'Final Forecast'!AV43+'Unbilled Therms'!J43</f>
        <v>0</v>
      </c>
      <c r="K43" s="22">
        <f>+'Final Forecast'!AW43+'Unbilled Therms'!K43</f>
        <v>0</v>
      </c>
      <c r="L43" s="22">
        <f>+'Final Forecast'!AX43+'Unbilled Therms'!L43</f>
        <v>0</v>
      </c>
      <c r="M43" s="22">
        <f>+'Final Forecast'!AY43+'Unbilled Therms'!M43</f>
        <v>0</v>
      </c>
      <c r="N43" s="65">
        <f t="shared" si="13"/>
        <v>0</v>
      </c>
      <c r="O43" s="22">
        <f>+'Final Forecast'!BA43+'Unbilled Therms'!O43</f>
        <v>0</v>
      </c>
      <c r="P43" s="22">
        <f>+'Final Forecast'!BB43+'Unbilled Therms'!P43</f>
        <v>0</v>
      </c>
      <c r="Q43" s="22">
        <f>+'Final Forecast'!BC43+'Unbilled Therms'!Q43</f>
        <v>0</v>
      </c>
      <c r="R43" s="22">
        <f>+'Final Forecast'!BD43+'Unbilled Therms'!R43</f>
        <v>0</v>
      </c>
      <c r="S43" s="22">
        <f>+'Final Forecast'!BE43+'Unbilled Therms'!S43</f>
        <v>0</v>
      </c>
      <c r="T43" s="22">
        <f>+'Final Forecast'!BF43+'Unbilled Therms'!T43</f>
        <v>0</v>
      </c>
      <c r="U43" s="22">
        <f>+'Final Forecast'!BG43+'Unbilled Therms'!U43</f>
        <v>0</v>
      </c>
      <c r="V43" s="22">
        <f>+'Final Forecast'!BH43+'Unbilled Therms'!V43</f>
        <v>0</v>
      </c>
      <c r="W43" s="22">
        <f>+'Final Forecast'!BI43+'Unbilled Therms'!W43</f>
        <v>0</v>
      </c>
      <c r="X43" s="22">
        <f>+'Final Forecast'!BJ43+'Unbilled Therms'!X43</f>
        <v>0</v>
      </c>
      <c r="Y43" s="22">
        <f>+'Final Forecast'!BK43+'Unbilled Therms'!Y43</f>
        <v>0</v>
      </c>
      <c r="Z43" s="22">
        <f>+'Final Forecast'!BL43+'Unbilled Therms'!Z43</f>
        <v>0</v>
      </c>
      <c r="AA43" s="65">
        <f t="shared" si="14"/>
        <v>0</v>
      </c>
    </row>
    <row r="44" spans="1:27" x14ac:dyDescent="0.25">
      <c r="A44" t="s">
        <v>38</v>
      </c>
      <c r="B44" s="22">
        <f>+'Final Forecast'!AN44+'Unbilled Therms'!B44</f>
        <v>0</v>
      </c>
      <c r="C44" s="22">
        <f>+'Final Forecast'!AO44+'Unbilled Therms'!C44</f>
        <v>0</v>
      </c>
      <c r="D44" s="22">
        <f>+'Final Forecast'!AP44+'Unbilled Therms'!D44</f>
        <v>0</v>
      </c>
      <c r="E44" s="22">
        <f>+'Final Forecast'!AQ44+'Unbilled Therms'!E44</f>
        <v>0</v>
      </c>
      <c r="F44" s="22">
        <f>+'Final Forecast'!AR44+'Unbilled Therms'!F44</f>
        <v>0</v>
      </c>
      <c r="G44" s="22">
        <f>+'Final Forecast'!AS44+'Unbilled Therms'!G44</f>
        <v>0</v>
      </c>
      <c r="H44" s="22">
        <f>+'Final Forecast'!AT44+'Unbilled Therms'!H44</f>
        <v>0</v>
      </c>
      <c r="I44" s="22">
        <f>+'Final Forecast'!AU44+'Unbilled Therms'!I44</f>
        <v>0</v>
      </c>
      <c r="J44" s="22">
        <f>+'Final Forecast'!AV44+'Unbilled Therms'!J44</f>
        <v>0</v>
      </c>
      <c r="K44" s="22">
        <f>+'Final Forecast'!AW44+'Unbilled Therms'!K44</f>
        <v>0</v>
      </c>
      <c r="L44" s="22">
        <f>+'Final Forecast'!AX44+'Unbilled Therms'!L44</f>
        <v>0</v>
      </c>
      <c r="M44" s="22">
        <f>+'Final Forecast'!AY44+'Unbilled Therms'!M44</f>
        <v>0</v>
      </c>
      <c r="N44" s="65">
        <f t="shared" si="13"/>
        <v>0</v>
      </c>
      <c r="O44" s="22">
        <f>+'Final Forecast'!BA44+'Unbilled Therms'!O44</f>
        <v>0</v>
      </c>
      <c r="P44" s="22">
        <f>+'Final Forecast'!BB44+'Unbilled Therms'!P44</f>
        <v>0</v>
      </c>
      <c r="Q44" s="22">
        <f>+'Final Forecast'!BC44+'Unbilled Therms'!Q44</f>
        <v>0</v>
      </c>
      <c r="R44" s="22">
        <f>+'Final Forecast'!BD44+'Unbilled Therms'!R44</f>
        <v>0</v>
      </c>
      <c r="S44" s="22">
        <f>+'Final Forecast'!BE44+'Unbilled Therms'!S44</f>
        <v>0</v>
      </c>
      <c r="T44" s="22">
        <f>+'Final Forecast'!BF44+'Unbilled Therms'!T44</f>
        <v>0</v>
      </c>
      <c r="U44" s="22">
        <f>+'Final Forecast'!BG44+'Unbilled Therms'!U44</f>
        <v>0</v>
      </c>
      <c r="V44" s="22">
        <f>+'Final Forecast'!BH44+'Unbilled Therms'!V44</f>
        <v>0</v>
      </c>
      <c r="W44" s="22">
        <f>+'Final Forecast'!BI44+'Unbilled Therms'!W44</f>
        <v>0</v>
      </c>
      <c r="X44" s="22">
        <f>+'Final Forecast'!BJ44+'Unbilled Therms'!X44</f>
        <v>0</v>
      </c>
      <c r="Y44" s="22">
        <f>+'Final Forecast'!BK44+'Unbilled Therms'!Y44</f>
        <v>0</v>
      </c>
      <c r="Z44" s="22">
        <f>+'Final Forecast'!BL44+'Unbilled Therms'!Z44</f>
        <v>0</v>
      </c>
      <c r="AA44" s="65">
        <f t="shared" si="14"/>
        <v>0</v>
      </c>
    </row>
    <row r="45" spans="1:27" x14ac:dyDescent="0.25">
      <c r="A45" t="s">
        <v>40</v>
      </c>
      <c r="B45" s="22">
        <f>+'Final Forecast'!AN45+'Unbilled Therms'!B45</f>
        <v>298.96706796829744</v>
      </c>
      <c r="C45" s="22">
        <f>+'Final Forecast'!AO45+'Unbilled Therms'!C45</f>
        <v>269.98961640684934</v>
      </c>
      <c r="D45" s="22">
        <f>+'Final Forecast'!AP45+'Unbilled Therms'!D45</f>
        <v>181.31404416829744</v>
      </c>
      <c r="E45" s="22">
        <f>+'Final Forecast'!AQ45+'Unbilled Therms'!E45</f>
        <v>209.19202661448142</v>
      </c>
      <c r="F45" s="22">
        <f>+'Final Forecast'!AR45+'Unbilled Therms'!F45</f>
        <v>149.86429416829748</v>
      </c>
      <c r="G45" s="22">
        <f>+'Final Forecast'!AS45+'Unbilled Therms'!G45</f>
        <v>129.46432661448142</v>
      </c>
      <c r="H45" s="22">
        <f>+'Final Forecast'!AT45+'Unbilled Therms'!H45</f>
        <v>99.184894168297447</v>
      </c>
      <c r="I45" s="22">
        <f>+'Final Forecast'!AU45+'Unbilled Therms'!I45</f>
        <v>117.33334416829746</v>
      </c>
      <c r="J45" s="22">
        <f>+'Final Forecast'!AV45+'Unbilled Therms'!J45</f>
        <v>103.37127661448139</v>
      </c>
      <c r="K45" s="22">
        <f>+'Final Forecast'!AW45+'Unbilled Therms'!K45</f>
        <v>136.30569416829746</v>
      </c>
      <c r="L45" s="22">
        <f>+'Final Forecast'!AX45+'Unbilled Therms'!L45</f>
        <v>145.7843766144814</v>
      </c>
      <c r="M45" s="22">
        <f>+'Final Forecast'!AY45+'Unbilled Therms'!M45</f>
        <v>209.37214416829744</v>
      </c>
      <c r="N45" s="65">
        <f t="shared" si="13"/>
        <v>2050.143105842857</v>
      </c>
      <c r="O45" s="22">
        <f>+'Final Forecast'!BA45+'Unbilled Therms'!O45</f>
        <v>298.96706796829744</v>
      </c>
      <c r="P45" s="22">
        <f>+'Final Forecast'!BB45+'Unbilled Therms'!P45</f>
        <v>269.98961640684934</v>
      </c>
      <c r="Q45" s="22">
        <f>+'Final Forecast'!BC45+'Unbilled Therms'!Q45</f>
        <v>181.31404416829744</v>
      </c>
      <c r="R45" s="22">
        <f>+'Final Forecast'!BD45+'Unbilled Therms'!R45</f>
        <v>209.19202661448142</v>
      </c>
      <c r="S45" s="22">
        <f>+'Final Forecast'!BE45+'Unbilled Therms'!S45</f>
        <v>149.86429416829748</v>
      </c>
      <c r="T45" s="22">
        <f>+'Final Forecast'!BF45+'Unbilled Therms'!T45</f>
        <v>129.46432661448142</v>
      </c>
      <c r="U45" s="22">
        <f>+'Final Forecast'!BG45+'Unbilled Therms'!U45</f>
        <v>99.184894168297447</v>
      </c>
      <c r="V45" s="22">
        <f>+'Final Forecast'!BH45+'Unbilled Therms'!V45</f>
        <v>117.33334416829746</v>
      </c>
      <c r="W45" s="22">
        <f>+'Final Forecast'!BI45+'Unbilled Therms'!W45</f>
        <v>103.37127661448139</v>
      </c>
      <c r="X45" s="22">
        <f>+'Final Forecast'!BJ45+'Unbilled Therms'!X45</f>
        <v>136.30569416829746</v>
      </c>
      <c r="Y45" s="22">
        <f>+'Final Forecast'!BK45+'Unbilled Therms'!Y45</f>
        <v>145.7843766144814</v>
      </c>
      <c r="Z45" s="22">
        <f>+'Final Forecast'!BL45+'Unbilled Therms'!Z45</f>
        <v>209.37214416829744</v>
      </c>
      <c r="AA45" s="65">
        <f t="shared" si="14"/>
        <v>2050.143105842857</v>
      </c>
    </row>
    <row r="46" spans="1:27" x14ac:dyDescent="0.25">
      <c r="A46" t="s">
        <v>39</v>
      </c>
      <c r="B46" s="22">
        <f>+'Final Forecast'!AN46+'Unbilled Therms'!B46</f>
        <v>55.065484045792573</v>
      </c>
      <c r="C46" s="22">
        <f>+'Final Forecast'!AO46+'Unbilled Therms'!C46</f>
        <v>49.729267412328767</v>
      </c>
      <c r="D46" s="22">
        <f>+'Final Forecast'!AP46+'Unbilled Therms'!D46</f>
        <v>53.457370645792565</v>
      </c>
      <c r="E46" s="22">
        <f>+'Final Forecast'!AQ46+'Unbilled Therms'!E46</f>
        <v>50.254089334637975</v>
      </c>
      <c r="F46" s="22">
        <f>+'Final Forecast'!AR46+'Unbilled Therms'!F46</f>
        <v>48.957270645792562</v>
      </c>
      <c r="G46" s="22">
        <f>+'Final Forecast'!AS46+'Unbilled Therms'!G46</f>
        <v>45.465339334637974</v>
      </c>
      <c r="H46" s="22">
        <f>+'Final Forecast'!AT46+'Unbilled Therms'!H46</f>
        <v>45.580820645792556</v>
      </c>
      <c r="I46" s="22">
        <f>+'Final Forecast'!AU46+'Unbilled Therms'!I46</f>
        <v>46.458720645792567</v>
      </c>
      <c r="J46" s="22">
        <f>+'Final Forecast'!AV46+'Unbilled Therms'!J46</f>
        <v>44.470939334637961</v>
      </c>
      <c r="K46" s="22">
        <f>+'Final Forecast'!AW46+'Unbilled Therms'!K46</f>
        <v>46.881720645792569</v>
      </c>
      <c r="L46" s="22">
        <f>+'Final Forecast'!AX46+'Unbilled Therms'!L46</f>
        <v>48.005539334637966</v>
      </c>
      <c r="M46" s="22">
        <f>+'Final Forecast'!AY46+'Unbilled Therms'!M46</f>
        <v>52.049570645792556</v>
      </c>
      <c r="N46" s="65">
        <f t="shared" si="13"/>
        <v>586.37613267142865</v>
      </c>
      <c r="O46" s="22">
        <f>+'Final Forecast'!BA46+'Unbilled Therms'!O46</f>
        <v>55.065484045792573</v>
      </c>
      <c r="P46" s="22">
        <f>+'Final Forecast'!BB46+'Unbilled Therms'!P46</f>
        <v>49.729267412328767</v>
      </c>
      <c r="Q46" s="22">
        <f>+'Final Forecast'!BC46+'Unbilled Therms'!Q46</f>
        <v>53.457370645792565</v>
      </c>
      <c r="R46" s="22">
        <f>+'Final Forecast'!BD46+'Unbilled Therms'!R46</f>
        <v>50.254089334637975</v>
      </c>
      <c r="S46" s="22">
        <f>+'Final Forecast'!BE46+'Unbilled Therms'!S46</f>
        <v>48.957270645792562</v>
      </c>
      <c r="T46" s="22">
        <f>+'Final Forecast'!BF46+'Unbilled Therms'!T46</f>
        <v>45.465339334637974</v>
      </c>
      <c r="U46" s="22">
        <f>+'Final Forecast'!BG46+'Unbilled Therms'!U46</f>
        <v>45.580820645792556</v>
      </c>
      <c r="V46" s="22">
        <f>+'Final Forecast'!BH46+'Unbilled Therms'!V46</f>
        <v>46.458720645792567</v>
      </c>
      <c r="W46" s="22">
        <f>+'Final Forecast'!BI46+'Unbilled Therms'!W46</f>
        <v>44.470939334637961</v>
      </c>
      <c r="X46" s="22">
        <f>+'Final Forecast'!BJ46+'Unbilled Therms'!X46</f>
        <v>46.881720645792569</v>
      </c>
      <c r="Y46" s="22">
        <f>+'Final Forecast'!BK46+'Unbilled Therms'!Y46</f>
        <v>48.005539334637966</v>
      </c>
      <c r="Z46" s="22">
        <f>+'Final Forecast'!BL46+'Unbilled Therms'!Z46</f>
        <v>52.049570645792556</v>
      </c>
      <c r="AA46" s="65">
        <f t="shared" si="14"/>
        <v>586.37613267142865</v>
      </c>
    </row>
    <row r="47" spans="1:27" x14ac:dyDescent="0.25">
      <c r="A47" s="4" t="s">
        <v>553</v>
      </c>
      <c r="B47" s="22">
        <f>+'Final Forecast'!AN47+'Unbilled Therms'!B47</f>
        <v>0.66300000000000003</v>
      </c>
      <c r="C47" s="22">
        <f>+'Final Forecast'!AO47+'Unbilled Therms'!C47</f>
        <v>0.66300000000000003</v>
      </c>
      <c r="D47" s="22">
        <f>+'Final Forecast'!AP47+'Unbilled Therms'!D47</f>
        <v>0.66300000000000003</v>
      </c>
      <c r="E47" s="22">
        <f>+'Final Forecast'!AQ47+'Unbilled Therms'!E47</f>
        <v>0.66300000000000003</v>
      </c>
      <c r="F47" s="22">
        <f>+'Final Forecast'!AR47+'Unbilled Therms'!F47</f>
        <v>0.66300000000000003</v>
      </c>
      <c r="G47" s="22">
        <f>+'Final Forecast'!AS47+'Unbilled Therms'!G47</f>
        <v>0.66300000000000003</v>
      </c>
      <c r="H47" s="22">
        <f>+'Final Forecast'!AT47+'Unbilled Therms'!H47</f>
        <v>0.66300000000000003</v>
      </c>
      <c r="I47" s="22">
        <f>+'Final Forecast'!AU47+'Unbilled Therms'!I47</f>
        <v>0.66300000000000003</v>
      </c>
      <c r="J47" s="22">
        <f>+'Final Forecast'!AV47+'Unbilled Therms'!J47</f>
        <v>0.66300000000000003</v>
      </c>
      <c r="K47" s="22">
        <f>+'Final Forecast'!AW47+'Unbilled Therms'!K47</f>
        <v>0.66300000000000003</v>
      </c>
      <c r="L47" s="22">
        <f>+'Final Forecast'!AX47+'Unbilled Therms'!L47</f>
        <v>0.66300000000000003</v>
      </c>
      <c r="M47" s="22">
        <f>+'Final Forecast'!AY47+'Unbilled Therms'!M47</f>
        <v>0.66300000000000003</v>
      </c>
      <c r="N47" s="65">
        <f t="shared" si="13"/>
        <v>7.9560000000000022</v>
      </c>
      <c r="O47" s="22">
        <f>+'Final Forecast'!BA47+'Unbilled Therms'!O47</f>
        <v>0.66300000000000003</v>
      </c>
      <c r="P47" s="22">
        <f>+'Final Forecast'!BB47+'Unbilled Therms'!P47</f>
        <v>0.66300000000000003</v>
      </c>
      <c r="Q47" s="22">
        <f>+'Final Forecast'!BC47+'Unbilled Therms'!Q47</f>
        <v>0.66300000000000003</v>
      </c>
      <c r="R47" s="22">
        <f>+'Final Forecast'!BD47+'Unbilled Therms'!R47</f>
        <v>0.66300000000000003</v>
      </c>
      <c r="S47" s="22">
        <f>+'Final Forecast'!BE47+'Unbilled Therms'!S47</f>
        <v>0.66300000000000003</v>
      </c>
      <c r="T47" s="22">
        <f>+'Final Forecast'!BF47+'Unbilled Therms'!T47</f>
        <v>0.66300000000000003</v>
      </c>
      <c r="U47" s="22">
        <f>+'Final Forecast'!BG47+'Unbilled Therms'!U47</f>
        <v>0.66300000000000003</v>
      </c>
      <c r="V47" s="22">
        <f>+'Final Forecast'!BH47+'Unbilled Therms'!V47</f>
        <v>0.66300000000000003</v>
      </c>
      <c r="W47" s="22">
        <f>+'Final Forecast'!BI47+'Unbilled Therms'!W47</f>
        <v>0.66300000000000003</v>
      </c>
      <c r="X47" s="22">
        <f>+'Final Forecast'!BJ47+'Unbilled Therms'!X47</f>
        <v>0.66300000000000003</v>
      </c>
      <c r="Y47" s="22">
        <f>+'Final Forecast'!BK47+'Unbilled Therms'!Y47</f>
        <v>0.66300000000000003</v>
      </c>
      <c r="Z47" s="22">
        <f>+'Final Forecast'!BL47+'Unbilled Therms'!Z47</f>
        <v>0.66300000000000003</v>
      </c>
      <c r="AA47" s="65">
        <f t="shared" si="14"/>
        <v>7.9560000000000022</v>
      </c>
    </row>
    <row r="48" spans="1:27" x14ac:dyDescent="0.25">
      <c r="A48" t="s">
        <v>1</v>
      </c>
      <c r="B48" s="22">
        <f>+'Final Forecast'!AN48+'Unbilled Therms'!B48</f>
        <v>0</v>
      </c>
      <c r="C48" s="22">
        <f>+'Final Forecast'!AO48+'Unbilled Therms'!C48</f>
        <v>0</v>
      </c>
      <c r="D48" s="22">
        <f>+'Final Forecast'!AP48+'Unbilled Therms'!D48</f>
        <v>0</v>
      </c>
      <c r="E48" s="22">
        <f>+'Final Forecast'!AQ48+'Unbilled Therms'!E48</f>
        <v>0</v>
      </c>
      <c r="F48" s="22">
        <f>+'Final Forecast'!AR48+'Unbilled Therms'!F48</f>
        <v>0</v>
      </c>
      <c r="G48" s="22">
        <f>+'Final Forecast'!AS48+'Unbilled Therms'!G48</f>
        <v>0</v>
      </c>
      <c r="H48" s="22">
        <f>+'Final Forecast'!AT48+'Unbilled Therms'!H48</f>
        <v>0</v>
      </c>
      <c r="I48" s="22">
        <f>+'Final Forecast'!AU48+'Unbilled Therms'!I48</f>
        <v>0</v>
      </c>
      <c r="J48" s="22">
        <f>+'Final Forecast'!AV48+'Unbilled Therms'!J48</f>
        <v>0</v>
      </c>
      <c r="K48" s="22">
        <f>+'Final Forecast'!AW48+'Unbilled Therms'!K48</f>
        <v>0</v>
      </c>
      <c r="L48" s="22">
        <f>+'Final Forecast'!AX48+'Unbilled Therms'!L48</f>
        <v>0</v>
      </c>
      <c r="M48" s="22">
        <f>+'Final Forecast'!AY48+'Unbilled Therms'!M48</f>
        <v>0</v>
      </c>
      <c r="N48" s="65">
        <f t="shared" si="13"/>
        <v>0</v>
      </c>
      <c r="O48" s="22">
        <f>+'Final Forecast'!BA48+'Unbilled Therms'!O48</f>
        <v>0</v>
      </c>
      <c r="P48" s="22">
        <f>+'Final Forecast'!BB48+'Unbilled Therms'!P48</f>
        <v>0</v>
      </c>
      <c r="Q48" s="22">
        <f>+'Final Forecast'!BC48+'Unbilled Therms'!Q48</f>
        <v>0</v>
      </c>
      <c r="R48" s="22">
        <f>+'Final Forecast'!BD48+'Unbilled Therms'!R48</f>
        <v>0</v>
      </c>
      <c r="S48" s="22">
        <f>+'Final Forecast'!BE48+'Unbilled Therms'!S48</f>
        <v>0</v>
      </c>
      <c r="T48" s="22">
        <f>+'Final Forecast'!BF48+'Unbilled Therms'!T48</f>
        <v>0</v>
      </c>
      <c r="U48" s="22">
        <f>+'Final Forecast'!BG48+'Unbilled Therms'!U48</f>
        <v>0</v>
      </c>
      <c r="V48" s="22">
        <f>+'Final Forecast'!BH48+'Unbilled Therms'!V48</f>
        <v>0</v>
      </c>
      <c r="W48" s="22">
        <f>+'Final Forecast'!BI48+'Unbilled Therms'!W48</f>
        <v>0</v>
      </c>
      <c r="X48" s="22">
        <f>+'Final Forecast'!BJ48+'Unbilled Therms'!X48</f>
        <v>0</v>
      </c>
      <c r="Y48" s="22">
        <f>+'Final Forecast'!BK48+'Unbilled Therms'!Y48</f>
        <v>0</v>
      </c>
      <c r="Z48" s="22">
        <f>+'Final Forecast'!BL48+'Unbilled Therms'!Z48</f>
        <v>0</v>
      </c>
      <c r="AA48" s="65">
        <f t="shared" si="14"/>
        <v>0</v>
      </c>
    </row>
    <row r="49" spans="1:27" x14ac:dyDescent="0.25">
      <c r="A49" t="s">
        <v>42</v>
      </c>
      <c r="B49" s="22">
        <f>+'Final Forecast'!AN49+'Unbilled Therms'!B49</f>
        <v>4133.3583492243642</v>
      </c>
      <c r="C49" s="22">
        <f>+'Final Forecast'!AO49+'Unbilled Therms'!C49</f>
        <v>3732.7162017873284</v>
      </c>
      <c r="D49" s="22">
        <f>+'Final Forecast'!AP49+'Unbilled Therms'!D49</f>
        <v>4060.0518820743646</v>
      </c>
      <c r="E49" s="22">
        <f>+'Final Forecast'!AQ49+'Unbilled Therms'!E49</f>
        <v>3811.5464536203517</v>
      </c>
      <c r="F49" s="22">
        <f>+'Final Forecast'!AR49+'Unbilled Therms'!F49</f>
        <v>3678.0142320743644</v>
      </c>
      <c r="G49" s="22">
        <f>+'Final Forecast'!AS49+'Unbilled Therms'!G49</f>
        <v>3512.8125036203523</v>
      </c>
      <c r="H49" s="22">
        <f>+'Final Forecast'!AT49+'Unbilled Therms'!H49</f>
        <v>3528.396032074364</v>
      </c>
      <c r="I49" s="22">
        <f>+'Final Forecast'!AU49+'Unbilled Therms'!I49</f>
        <v>3619.7350820743636</v>
      </c>
      <c r="J49" s="22">
        <f>+'Final Forecast'!AV49+'Unbilled Therms'!J49</f>
        <v>3433.0703036203522</v>
      </c>
      <c r="K49" s="22">
        <f>+'Final Forecast'!AW49+'Unbilled Therms'!K49</f>
        <v>3490.7098820743636</v>
      </c>
      <c r="L49" s="22">
        <f>+'Final Forecast'!AX49+'Unbilled Therms'!L49</f>
        <v>3602.0078036203522</v>
      </c>
      <c r="M49" s="22">
        <f>+'Final Forecast'!AY49+'Unbilled Therms'!M49</f>
        <v>3627.0044320743636</v>
      </c>
      <c r="N49" s="65">
        <f t="shared" si="13"/>
        <v>44229.42315793928</v>
      </c>
      <c r="O49" s="22">
        <f>+'Final Forecast'!BA49+'Unbilled Therms'!O49</f>
        <v>4133.3583492243642</v>
      </c>
      <c r="P49" s="22">
        <f>+'Final Forecast'!BB49+'Unbilled Therms'!P49</f>
        <v>3732.7162017873284</v>
      </c>
      <c r="Q49" s="22">
        <f>+'Final Forecast'!BC49+'Unbilled Therms'!Q49</f>
        <v>4060.0518820743646</v>
      </c>
      <c r="R49" s="22">
        <f>+'Final Forecast'!BD49+'Unbilled Therms'!R49</f>
        <v>3811.5464536203517</v>
      </c>
      <c r="S49" s="22">
        <f>+'Final Forecast'!BE49+'Unbilled Therms'!S49</f>
        <v>3678.0142320743644</v>
      </c>
      <c r="T49" s="22">
        <f>+'Final Forecast'!BF49+'Unbilled Therms'!T49</f>
        <v>3512.8125036203523</v>
      </c>
      <c r="U49" s="22">
        <f>+'Final Forecast'!BG49+'Unbilled Therms'!U49</f>
        <v>3528.396032074364</v>
      </c>
      <c r="V49" s="22">
        <f>+'Final Forecast'!BH49+'Unbilled Therms'!V49</f>
        <v>3619.7350820743636</v>
      </c>
      <c r="W49" s="22">
        <f>+'Final Forecast'!BI49+'Unbilled Therms'!W49</f>
        <v>3433.0703036203522</v>
      </c>
      <c r="X49" s="22">
        <f>+'Final Forecast'!BJ49+'Unbilled Therms'!X49</f>
        <v>3490.7098820743636</v>
      </c>
      <c r="Y49" s="22">
        <f>+'Final Forecast'!BK49+'Unbilled Therms'!Y49</f>
        <v>3602.0078036203522</v>
      </c>
      <c r="Z49" s="22">
        <f>+'Final Forecast'!BL49+'Unbilled Therms'!Z49</f>
        <v>3627.0044320743636</v>
      </c>
      <c r="AA49" s="65">
        <f t="shared" si="14"/>
        <v>44229.42315793928</v>
      </c>
    </row>
    <row r="50" spans="1:27" x14ac:dyDescent="0.25">
      <c r="A50" t="s">
        <v>2</v>
      </c>
      <c r="B50" s="22">
        <f>+'Final Forecast'!AN50+'Unbilled Therms'!B50</f>
        <v>0</v>
      </c>
      <c r="C50" s="22">
        <f>+'Final Forecast'!AO50+'Unbilled Therms'!C50</f>
        <v>0</v>
      </c>
      <c r="D50" s="22">
        <f>+'Final Forecast'!AP50+'Unbilled Therms'!D50</f>
        <v>0</v>
      </c>
      <c r="E50" s="22">
        <f>+'Final Forecast'!AQ50+'Unbilled Therms'!E50</f>
        <v>0</v>
      </c>
      <c r="F50" s="22">
        <f>+'Final Forecast'!AR50+'Unbilled Therms'!F50</f>
        <v>0</v>
      </c>
      <c r="G50" s="22">
        <f>+'Final Forecast'!AS50+'Unbilled Therms'!G50</f>
        <v>0</v>
      </c>
      <c r="H50" s="22">
        <f>+'Final Forecast'!AT50+'Unbilled Therms'!H50</f>
        <v>0</v>
      </c>
      <c r="I50" s="22">
        <f>+'Final Forecast'!AU50+'Unbilled Therms'!I50</f>
        <v>0</v>
      </c>
      <c r="J50" s="22">
        <f>+'Final Forecast'!AV50+'Unbilled Therms'!J50</f>
        <v>0</v>
      </c>
      <c r="K50" s="22">
        <f>+'Final Forecast'!AW50+'Unbilled Therms'!K50</f>
        <v>0</v>
      </c>
      <c r="L50" s="22">
        <f>+'Final Forecast'!AX50+'Unbilled Therms'!L50</f>
        <v>0</v>
      </c>
      <c r="M50" s="22">
        <f>+'Final Forecast'!AY50+'Unbilled Therms'!M50</f>
        <v>0</v>
      </c>
      <c r="N50" s="65">
        <f t="shared" si="13"/>
        <v>0</v>
      </c>
      <c r="O50" s="22">
        <f>+'Final Forecast'!BA50+'Unbilled Therms'!O50</f>
        <v>0</v>
      </c>
      <c r="P50" s="22">
        <f>+'Final Forecast'!BB50+'Unbilled Therms'!P50</f>
        <v>0</v>
      </c>
      <c r="Q50" s="22">
        <f>+'Final Forecast'!BC50+'Unbilled Therms'!Q50</f>
        <v>0</v>
      </c>
      <c r="R50" s="22">
        <f>+'Final Forecast'!BD50+'Unbilled Therms'!R50</f>
        <v>0</v>
      </c>
      <c r="S50" s="22">
        <f>+'Final Forecast'!BE50+'Unbilled Therms'!S50</f>
        <v>0</v>
      </c>
      <c r="T50" s="22">
        <f>+'Final Forecast'!BF50+'Unbilled Therms'!T50</f>
        <v>0</v>
      </c>
      <c r="U50" s="22">
        <f>+'Final Forecast'!BG50+'Unbilled Therms'!U50</f>
        <v>0</v>
      </c>
      <c r="V50" s="22">
        <f>+'Final Forecast'!BH50+'Unbilled Therms'!V50</f>
        <v>0</v>
      </c>
      <c r="W50" s="22">
        <f>+'Final Forecast'!BI50+'Unbilled Therms'!W50</f>
        <v>0</v>
      </c>
      <c r="X50" s="22">
        <f>+'Final Forecast'!BJ50+'Unbilled Therms'!X50</f>
        <v>0</v>
      </c>
      <c r="Y50" s="22">
        <f>+'Final Forecast'!BK50+'Unbilled Therms'!Y50</f>
        <v>0</v>
      </c>
      <c r="Z50" s="22">
        <f>+'Final Forecast'!BL50+'Unbilled Therms'!Z50</f>
        <v>0</v>
      </c>
      <c r="AA50" s="65">
        <f t="shared" si="14"/>
        <v>0</v>
      </c>
    </row>
    <row r="51" spans="1:27" x14ac:dyDescent="0.25">
      <c r="A51" t="s">
        <v>41</v>
      </c>
      <c r="B51" s="22">
        <f>+'Final Forecast'!AN51+'Unbilled Therms'!B51</f>
        <v>11927.537778599999</v>
      </c>
      <c r="C51" s="22">
        <f>+'Final Forecast'!AO51+'Unbilled Therms'!C51</f>
        <v>10771.413675299998</v>
      </c>
      <c r="D51" s="22">
        <f>+'Final Forecast'!AP51+'Unbilled Therms'!D51</f>
        <v>13797.713600000001</v>
      </c>
      <c r="E51" s="22">
        <f>+'Final Forecast'!AQ51+'Unbilled Therms'!E51</f>
        <v>12723.665649999999</v>
      </c>
      <c r="F51" s="22">
        <f>+'Final Forecast'!AR51+'Unbilled Therms'!F51</f>
        <v>12509.443200000002</v>
      </c>
      <c r="G51" s="22">
        <f>+'Final Forecast'!AS51+'Unbilled Therms'!G51</f>
        <v>11903.365399999999</v>
      </c>
      <c r="H51" s="22">
        <f>+'Final Forecast'!AT51+'Unbilled Therms'!H51</f>
        <v>12200.22575</v>
      </c>
      <c r="I51" s="22">
        <f>+'Final Forecast'!AU51+'Unbilled Therms'!I51</f>
        <v>10946.573399999999</v>
      </c>
      <c r="J51" s="22">
        <f>+'Final Forecast'!AV51+'Unbilled Therms'!J51</f>
        <v>10256.106399999999</v>
      </c>
      <c r="K51" s="22">
        <f>+'Final Forecast'!AW51+'Unbilled Therms'!K51</f>
        <v>11721.9169</v>
      </c>
      <c r="L51" s="22">
        <f>+'Final Forecast'!AX51+'Unbilled Therms'!L51</f>
        <v>11430.868850000001</v>
      </c>
      <c r="M51" s="22">
        <f>+'Final Forecast'!AY51+'Unbilled Therms'!M51</f>
        <v>12903.782899999998</v>
      </c>
      <c r="N51" s="65">
        <f t="shared" si="13"/>
        <v>143092.61350389998</v>
      </c>
      <c r="O51" s="22">
        <f>+'Final Forecast'!BA51+'Unbilled Therms'!O51</f>
        <v>11927.537778599999</v>
      </c>
      <c r="P51" s="22">
        <f>+'Final Forecast'!BB51+'Unbilled Therms'!P51</f>
        <v>10771.413675299998</v>
      </c>
      <c r="Q51" s="22">
        <f>+'Final Forecast'!BC51+'Unbilled Therms'!Q51</f>
        <v>13797.713600000001</v>
      </c>
      <c r="R51" s="22">
        <f>+'Final Forecast'!BD51+'Unbilled Therms'!R51</f>
        <v>12723.665649999999</v>
      </c>
      <c r="S51" s="22">
        <f>+'Final Forecast'!BE51+'Unbilled Therms'!S51</f>
        <v>12509.443200000002</v>
      </c>
      <c r="T51" s="22">
        <f>+'Final Forecast'!BF51+'Unbilled Therms'!T51</f>
        <v>11903.365399999999</v>
      </c>
      <c r="U51" s="22">
        <f>+'Final Forecast'!BG51+'Unbilled Therms'!U51</f>
        <v>12200.22575</v>
      </c>
      <c r="V51" s="22">
        <f>+'Final Forecast'!BH51+'Unbilled Therms'!V51</f>
        <v>10946.573399999999</v>
      </c>
      <c r="W51" s="22">
        <f>+'Final Forecast'!BI51+'Unbilled Therms'!W51</f>
        <v>10256.106399999999</v>
      </c>
      <c r="X51" s="22">
        <f>+'Final Forecast'!BJ51+'Unbilled Therms'!X51</f>
        <v>11721.9169</v>
      </c>
      <c r="Y51" s="22">
        <f>+'Final Forecast'!BK51+'Unbilled Therms'!Y51</f>
        <v>11430.868850000001</v>
      </c>
      <c r="Z51" s="22">
        <f>+'Final Forecast'!BL51+'Unbilled Therms'!Z51</f>
        <v>12903.782899999998</v>
      </c>
      <c r="AA51" s="65">
        <f t="shared" si="14"/>
        <v>143092.61350389998</v>
      </c>
    </row>
    <row r="52" spans="1:27" x14ac:dyDescent="0.25">
      <c r="A52" t="s">
        <v>3</v>
      </c>
      <c r="B52" s="22">
        <f>+'Final Forecast'!AN52+'Unbilled Therms'!B52</f>
        <v>0</v>
      </c>
      <c r="C52" s="22">
        <f>+'Final Forecast'!AO52+'Unbilled Therms'!C52</f>
        <v>0</v>
      </c>
      <c r="D52" s="22">
        <f>+'Final Forecast'!AP52+'Unbilled Therms'!D52</f>
        <v>0</v>
      </c>
      <c r="E52" s="22">
        <f>+'Final Forecast'!AQ52+'Unbilled Therms'!E52</f>
        <v>0</v>
      </c>
      <c r="F52" s="22">
        <f>+'Final Forecast'!AR52+'Unbilled Therms'!F52</f>
        <v>0</v>
      </c>
      <c r="G52" s="22">
        <f>+'Final Forecast'!AS52+'Unbilled Therms'!G52</f>
        <v>0</v>
      </c>
      <c r="H52" s="22">
        <f>+'Final Forecast'!AT52+'Unbilled Therms'!H52</f>
        <v>0</v>
      </c>
      <c r="I52" s="22">
        <f>+'Final Forecast'!AU52+'Unbilled Therms'!I52</f>
        <v>0</v>
      </c>
      <c r="J52" s="22">
        <f>+'Final Forecast'!AV52+'Unbilled Therms'!J52</f>
        <v>0</v>
      </c>
      <c r="K52" s="22">
        <f>+'Final Forecast'!AW52+'Unbilled Therms'!K52</f>
        <v>0</v>
      </c>
      <c r="L52" s="22">
        <f>+'Final Forecast'!AX52+'Unbilled Therms'!L52</f>
        <v>0</v>
      </c>
      <c r="M52" s="22">
        <f>+'Final Forecast'!AY52+'Unbilled Therms'!M52</f>
        <v>0</v>
      </c>
      <c r="N52" s="65">
        <f t="shared" si="13"/>
        <v>0</v>
      </c>
      <c r="O52" s="22">
        <f>+'Final Forecast'!BA52+'Unbilled Therms'!O52</f>
        <v>0</v>
      </c>
      <c r="P52" s="22">
        <f>+'Final Forecast'!BB52+'Unbilled Therms'!P52</f>
        <v>0</v>
      </c>
      <c r="Q52" s="22">
        <f>+'Final Forecast'!BC52+'Unbilled Therms'!Q52</f>
        <v>0</v>
      </c>
      <c r="R52" s="22">
        <f>+'Final Forecast'!BD52+'Unbilled Therms'!R52</f>
        <v>0</v>
      </c>
      <c r="S52" s="22">
        <f>+'Final Forecast'!BE52+'Unbilled Therms'!S52</f>
        <v>0</v>
      </c>
      <c r="T52" s="22">
        <f>+'Final Forecast'!BF52+'Unbilled Therms'!T52</f>
        <v>0</v>
      </c>
      <c r="U52" s="22">
        <f>+'Final Forecast'!BG52+'Unbilled Therms'!U52</f>
        <v>0</v>
      </c>
      <c r="V52" s="22">
        <f>+'Final Forecast'!BH52+'Unbilled Therms'!V52</f>
        <v>0</v>
      </c>
      <c r="W52" s="22">
        <f>+'Final Forecast'!BI52+'Unbilled Therms'!W52</f>
        <v>0</v>
      </c>
      <c r="X52" s="22">
        <f>+'Final Forecast'!BJ52+'Unbilled Therms'!X52</f>
        <v>0</v>
      </c>
      <c r="Y52" s="22">
        <f>+'Final Forecast'!BK52+'Unbilled Therms'!Y52</f>
        <v>0</v>
      </c>
      <c r="Z52" s="22">
        <f>+'Final Forecast'!BL52+'Unbilled Therms'!Z52</f>
        <v>0</v>
      </c>
      <c r="AA52" s="65">
        <f t="shared" si="14"/>
        <v>0</v>
      </c>
    </row>
    <row r="53" spans="1:27" x14ac:dyDescent="0.25">
      <c r="A53" t="s">
        <v>43</v>
      </c>
      <c r="B53" s="22">
        <f>+'Final Forecast'!AN53+'Unbilled Therms'!B53</f>
        <v>0</v>
      </c>
      <c r="C53" s="22">
        <f>+'Final Forecast'!AO53+'Unbilled Therms'!C53</f>
        <v>0</v>
      </c>
      <c r="D53" s="22">
        <f>+'Final Forecast'!AP53+'Unbilled Therms'!D53</f>
        <v>0</v>
      </c>
      <c r="E53" s="22">
        <f>+'Final Forecast'!AQ53+'Unbilled Therms'!E53</f>
        <v>0</v>
      </c>
      <c r="F53" s="22">
        <f>+'Final Forecast'!AR53+'Unbilled Therms'!F53</f>
        <v>0</v>
      </c>
      <c r="G53" s="22">
        <f>+'Final Forecast'!AS53+'Unbilled Therms'!G53</f>
        <v>0</v>
      </c>
      <c r="H53" s="22">
        <f>+'Final Forecast'!AT53+'Unbilled Therms'!H53</f>
        <v>0</v>
      </c>
      <c r="I53" s="22">
        <f>+'Final Forecast'!AU53+'Unbilled Therms'!I53</f>
        <v>0</v>
      </c>
      <c r="J53" s="22">
        <f>+'Final Forecast'!AV53+'Unbilled Therms'!J53</f>
        <v>0</v>
      </c>
      <c r="K53" s="22">
        <f>+'Final Forecast'!AW53+'Unbilled Therms'!K53</f>
        <v>0</v>
      </c>
      <c r="L53" s="22">
        <f>+'Final Forecast'!AX53+'Unbilled Therms'!L53</f>
        <v>0</v>
      </c>
      <c r="M53" s="22">
        <f>+'Final Forecast'!AY53+'Unbilled Therms'!M53</f>
        <v>0</v>
      </c>
      <c r="N53" s="65">
        <f t="shared" si="13"/>
        <v>0</v>
      </c>
      <c r="O53" s="22">
        <f>+'Final Forecast'!BA53+'Unbilled Therms'!O53</f>
        <v>0</v>
      </c>
      <c r="P53" s="22">
        <f>+'Final Forecast'!BB53+'Unbilled Therms'!P53</f>
        <v>0</v>
      </c>
      <c r="Q53" s="22">
        <f>+'Final Forecast'!BC53+'Unbilled Therms'!Q53</f>
        <v>0</v>
      </c>
      <c r="R53" s="22">
        <f>+'Final Forecast'!BD53+'Unbilled Therms'!R53</f>
        <v>0</v>
      </c>
      <c r="S53" s="22">
        <f>+'Final Forecast'!BE53+'Unbilled Therms'!S53</f>
        <v>0</v>
      </c>
      <c r="T53" s="22">
        <f>+'Final Forecast'!BF53+'Unbilled Therms'!T53</f>
        <v>0</v>
      </c>
      <c r="U53" s="22">
        <f>+'Final Forecast'!BG53+'Unbilled Therms'!U53</f>
        <v>0</v>
      </c>
      <c r="V53" s="22">
        <f>+'Final Forecast'!BH53+'Unbilled Therms'!V53</f>
        <v>0</v>
      </c>
      <c r="W53" s="22">
        <f>+'Final Forecast'!BI53+'Unbilled Therms'!W53</f>
        <v>0</v>
      </c>
      <c r="X53" s="22">
        <f>+'Final Forecast'!BJ53+'Unbilled Therms'!X53</f>
        <v>0</v>
      </c>
      <c r="Y53" s="22">
        <f>+'Final Forecast'!BK53+'Unbilled Therms'!Y53</f>
        <v>0</v>
      </c>
      <c r="Z53" s="22">
        <f>+'Final Forecast'!BL53+'Unbilled Therms'!Z53</f>
        <v>0</v>
      </c>
      <c r="AA53" s="65">
        <f t="shared" si="14"/>
        <v>0</v>
      </c>
    </row>
    <row r="54" spans="1:27" x14ac:dyDescent="0.25">
      <c r="B54" s="22">
        <f>+'Final Forecast'!AN54+'Unbilled Therms'!B54</f>
        <v>0</v>
      </c>
      <c r="C54" s="22">
        <f>+'Final Forecast'!AO54+'Unbilled Therms'!C54</f>
        <v>0</v>
      </c>
      <c r="D54" s="22">
        <f>+'Final Forecast'!AP54+'Unbilled Therms'!D54</f>
        <v>0</v>
      </c>
      <c r="E54" s="22">
        <f>+'Final Forecast'!AQ54+'Unbilled Therms'!E54</f>
        <v>0</v>
      </c>
      <c r="F54" s="22">
        <f>+'Final Forecast'!AR54+'Unbilled Therms'!F54</f>
        <v>0</v>
      </c>
      <c r="G54" s="22">
        <f>+'Final Forecast'!AS54+'Unbilled Therms'!G54</f>
        <v>0</v>
      </c>
      <c r="H54" s="22">
        <f>+'Final Forecast'!AT54+'Unbilled Therms'!H54</f>
        <v>0</v>
      </c>
      <c r="I54" s="22">
        <f>+'Final Forecast'!AU54+'Unbilled Therms'!I54</f>
        <v>0</v>
      </c>
      <c r="J54" s="22">
        <f>+'Final Forecast'!AV54+'Unbilled Therms'!J54</f>
        <v>0</v>
      </c>
      <c r="K54" s="22">
        <f>+'Final Forecast'!AW54+'Unbilled Therms'!K54</f>
        <v>0</v>
      </c>
      <c r="L54" s="22">
        <f>+'Final Forecast'!AX54+'Unbilled Therms'!L54</f>
        <v>0</v>
      </c>
      <c r="M54" s="22">
        <f>+'Final Forecast'!AY54+'Unbilled Therms'!M54</f>
        <v>0</v>
      </c>
      <c r="N54" s="65">
        <f t="shared" si="13"/>
        <v>0</v>
      </c>
      <c r="O54" s="22">
        <f>+'Final Forecast'!BA54+'Unbilled Therms'!O54</f>
        <v>0</v>
      </c>
      <c r="P54" s="22">
        <f>+'Final Forecast'!BB54+'Unbilled Therms'!P54</f>
        <v>0</v>
      </c>
      <c r="Q54" s="22">
        <f>+'Final Forecast'!BC54+'Unbilled Therms'!Q54</f>
        <v>0</v>
      </c>
      <c r="R54" s="22">
        <f>+'Final Forecast'!BD54+'Unbilled Therms'!R54</f>
        <v>0</v>
      </c>
      <c r="S54" s="22">
        <f>+'Final Forecast'!BE54+'Unbilled Therms'!S54</f>
        <v>0</v>
      </c>
      <c r="T54" s="22">
        <f>+'Final Forecast'!BF54+'Unbilled Therms'!T54</f>
        <v>0</v>
      </c>
      <c r="U54" s="22">
        <f>+'Final Forecast'!BG54+'Unbilled Therms'!U54</f>
        <v>0</v>
      </c>
      <c r="V54" s="22">
        <f>+'Final Forecast'!BH54+'Unbilled Therms'!V54</f>
        <v>0</v>
      </c>
      <c r="W54" s="22">
        <f>+'Final Forecast'!BI54+'Unbilled Therms'!W54</f>
        <v>0</v>
      </c>
      <c r="X54" s="22">
        <f>+'Final Forecast'!BJ54+'Unbilled Therms'!X54</f>
        <v>0</v>
      </c>
      <c r="Y54" s="22">
        <f>+'Final Forecast'!BK54+'Unbilled Therms'!Y54</f>
        <v>0</v>
      </c>
      <c r="Z54" s="22">
        <f>+'Final Forecast'!BL54+'Unbilled Therms'!Z54</f>
        <v>0</v>
      </c>
      <c r="AA54" s="65">
        <f t="shared" si="14"/>
        <v>0</v>
      </c>
    </row>
    <row r="55" spans="1:27" x14ac:dyDescent="0.25">
      <c r="A55" s="70" t="s">
        <v>408</v>
      </c>
      <c r="B55" s="22">
        <f>+'Final Forecast'!AN55+'Unbilled Therms'!B55</f>
        <v>0</v>
      </c>
      <c r="C55" s="22">
        <f>+'Final Forecast'!AO55+'Unbilled Therms'!C55</f>
        <v>0</v>
      </c>
      <c r="D55" s="22">
        <f>+'Final Forecast'!AP55+'Unbilled Therms'!D55</f>
        <v>0</v>
      </c>
      <c r="E55" s="22">
        <f>+'Final Forecast'!AQ55+'Unbilled Therms'!E55</f>
        <v>0</v>
      </c>
      <c r="F55" s="22">
        <f>+'Final Forecast'!AR55+'Unbilled Therms'!F55</f>
        <v>0</v>
      </c>
      <c r="G55" s="22">
        <f>+'Final Forecast'!AS55+'Unbilled Therms'!G55</f>
        <v>0</v>
      </c>
      <c r="H55" s="22">
        <f>+'Final Forecast'!AT55+'Unbilled Therms'!H55</f>
        <v>0</v>
      </c>
      <c r="I55" s="22">
        <f>+'Final Forecast'!AU55+'Unbilled Therms'!I55</f>
        <v>0</v>
      </c>
      <c r="J55" s="22">
        <f>+'Final Forecast'!AV55+'Unbilled Therms'!J55</f>
        <v>0</v>
      </c>
      <c r="K55" s="22">
        <f>+'Final Forecast'!AW55+'Unbilled Therms'!K55</f>
        <v>0</v>
      </c>
      <c r="L55" s="22">
        <f>+'Final Forecast'!AX55+'Unbilled Therms'!L55</f>
        <v>0</v>
      </c>
      <c r="M55" s="22">
        <f>+'Final Forecast'!AY55+'Unbilled Therms'!M55</f>
        <v>0</v>
      </c>
      <c r="N55" s="65">
        <f t="shared" si="13"/>
        <v>0</v>
      </c>
      <c r="O55" s="22">
        <f>+'Final Forecast'!BA55+'Unbilled Therms'!O55</f>
        <v>0</v>
      </c>
      <c r="P55" s="22">
        <f>+'Final Forecast'!BB55+'Unbilled Therms'!P55</f>
        <v>0</v>
      </c>
      <c r="Q55" s="22">
        <f>+'Final Forecast'!BC55+'Unbilled Therms'!Q55</f>
        <v>0</v>
      </c>
      <c r="R55" s="22">
        <f>+'Final Forecast'!BD55+'Unbilled Therms'!R55</f>
        <v>0</v>
      </c>
      <c r="S55" s="22">
        <f>+'Final Forecast'!BE55+'Unbilled Therms'!S55</f>
        <v>0</v>
      </c>
      <c r="T55" s="22">
        <f>+'Final Forecast'!BF55+'Unbilled Therms'!T55</f>
        <v>0</v>
      </c>
      <c r="U55" s="22">
        <f>+'Final Forecast'!BG55+'Unbilled Therms'!U55</f>
        <v>0</v>
      </c>
      <c r="V55" s="22">
        <f>+'Final Forecast'!BH55+'Unbilled Therms'!V55</f>
        <v>0</v>
      </c>
      <c r="W55" s="22">
        <f>+'Final Forecast'!BI55+'Unbilled Therms'!W55</f>
        <v>0</v>
      </c>
      <c r="X55" s="22">
        <f>+'Final Forecast'!BJ55+'Unbilled Therms'!X55</f>
        <v>0</v>
      </c>
      <c r="Y55" s="22">
        <f>+'Final Forecast'!BK55+'Unbilled Therms'!Y55</f>
        <v>0</v>
      </c>
      <c r="Z55" s="22">
        <f>+'Final Forecast'!BL55+'Unbilled Therms'!Z55</f>
        <v>0</v>
      </c>
      <c r="AA55" s="65">
        <f t="shared" si="14"/>
        <v>0</v>
      </c>
    </row>
    <row r="56" spans="1:27" x14ac:dyDescent="0.25">
      <c r="A56" t="s">
        <v>1</v>
      </c>
      <c r="B56" s="22">
        <f>+'Final Forecast'!AN56+'Unbilled Therms'!B56</f>
        <v>0</v>
      </c>
      <c r="C56" s="22">
        <f>+'Final Forecast'!AO56+'Unbilled Therms'!C56</f>
        <v>0</v>
      </c>
      <c r="D56" s="22">
        <f>+'Final Forecast'!AP56+'Unbilled Therms'!D56</f>
        <v>0</v>
      </c>
      <c r="E56" s="22">
        <f>+'Final Forecast'!AQ56+'Unbilled Therms'!E56</f>
        <v>0</v>
      </c>
      <c r="F56" s="22">
        <f>+'Final Forecast'!AR56+'Unbilled Therms'!F56</f>
        <v>0</v>
      </c>
      <c r="G56" s="22">
        <f>+'Final Forecast'!AS56+'Unbilled Therms'!G56</f>
        <v>0</v>
      </c>
      <c r="H56" s="22">
        <f>+'Final Forecast'!AT56+'Unbilled Therms'!H56</f>
        <v>0</v>
      </c>
      <c r="I56" s="22">
        <f>+'Final Forecast'!AU56+'Unbilled Therms'!I56</f>
        <v>0</v>
      </c>
      <c r="J56" s="22">
        <f>+'Final Forecast'!AV56+'Unbilled Therms'!J56</f>
        <v>0</v>
      </c>
      <c r="K56" s="22">
        <f>+'Final Forecast'!AW56+'Unbilled Therms'!K56</f>
        <v>0</v>
      </c>
      <c r="L56" s="22">
        <f>+'Final Forecast'!AX56+'Unbilled Therms'!L56</f>
        <v>0</v>
      </c>
      <c r="M56" s="22">
        <f>+'Final Forecast'!AY56+'Unbilled Therms'!M56</f>
        <v>0</v>
      </c>
      <c r="N56" s="65">
        <f t="shared" si="13"/>
        <v>0</v>
      </c>
      <c r="O56" s="22">
        <f>+'Final Forecast'!BA56+'Unbilled Therms'!O56</f>
        <v>0</v>
      </c>
      <c r="P56" s="22">
        <f>+'Final Forecast'!BB56+'Unbilled Therms'!P56</f>
        <v>0</v>
      </c>
      <c r="Q56" s="22">
        <f>+'Final Forecast'!BC56+'Unbilled Therms'!Q56</f>
        <v>0</v>
      </c>
      <c r="R56" s="22">
        <f>+'Final Forecast'!BD56+'Unbilled Therms'!R56</f>
        <v>0</v>
      </c>
      <c r="S56" s="22">
        <f>+'Final Forecast'!BE56+'Unbilled Therms'!S56</f>
        <v>0</v>
      </c>
      <c r="T56" s="22">
        <f>+'Final Forecast'!BF56+'Unbilled Therms'!T56</f>
        <v>0</v>
      </c>
      <c r="U56" s="22">
        <f>+'Final Forecast'!BG56+'Unbilled Therms'!U56</f>
        <v>0</v>
      </c>
      <c r="V56" s="22">
        <f>+'Final Forecast'!BH56+'Unbilled Therms'!V56</f>
        <v>0</v>
      </c>
      <c r="W56" s="22">
        <f>+'Final Forecast'!BI56+'Unbilled Therms'!W56</f>
        <v>0</v>
      </c>
      <c r="X56" s="22">
        <f>+'Final Forecast'!BJ56+'Unbilled Therms'!X56</f>
        <v>0</v>
      </c>
      <c r="Y56" s="22">
        <f>+'Final Forecast'!BK56+'Unbilled Therms'!Y56</f>
        <v>0</v>
      </c>
      <c r="Z56" s="22">
        <f>+'Final Forecast'!BL56+'Unbilled Therms'!Z56</f>
        <v>0</v>
      </c>
      <c r="AA56" s="65">
        <f t="shared" si="14"/>
        <v>0</v>
      </c>
    </row>
    <row r="57" spans="1:27" x14ac:dyDescent="0.25">
      <c r="A57" t="s">
        <v>42</v>
      </c>
      <c r="B57" s="22">
        <f>+'Final Forecast'!AN57+'Unbilled Therms'!B57</f>
        <v>0</v>
      </c>
      <c r="C57" s="22">
        <f>+'Final Forecast'!AO57+'Unbilled Therms'!C57</f>
        <v>0</v>
      </c>
      <c r="D57" s="22">
        <f>+'Final Forecast'!AP57+'Unbilled Therms'!D57</f>
        <v>0</v>
      </c>
      <c r="E57" s="22">
        <f>+'Final Forecast'!AQ57+'Unbilled Therms'!E57</f>
        <v>0</v>
      </c>
      <c r="F57" s="22">
        <f>+'Final Forecast'!AR57+'Unbilled Therms'!F57</f>
        <v>0</v>
      </c>
      <c r="G57" s="22">
        <f>+'Final Forecast'!AS57+'Unbilled Therms'!G57</f>
        <v>0</v>
      </c>
      <c r="H57" s="22">
        <f>+'Final Forecast'!AT57+'Unbilled Therms'!H57</f>
        <v>0</v>
      </c>
      <c r="I57" s="22">
        <f>+'Final Forecast'!AU57+'Unbilled Therms'!I57</f>
        <v>0</v>
      </c>
      <c r="J57" s="22">
        <f>+'Final Forecast'!AV57+'Unbilled Therms'!J57</f>
        <v>0</v>
      </c>
      <c r="K57" s="22">
        <f>+'Final Forecast'!AW57+'Unbilled Therms'!K57</f>
        <v>0</v>
      </c>
      <c r="L57" s="22">
        <f>+'Final Forecast'!AX57+'Unbilled Therms'!L57</f>
        <v>0</v>
      </c>
      <c r="M57" s="22">
        <f>+'Final Forecast'!AY57+'Unbilled Therms'!M57</f>
        <v>0</v>
      </c>
      <c r="N57" s="65">
        <f t="shared" si="13"/>
        <v>0</v>
      </c>
      <c r="O57" s="22">
        <f>+'Final Forecast'!BA57+'Unbilled Therms'!O57</f>
        <v>0</v>
      </c>
      <c r="P57" s="22">
        <f>+'Final Forecast'!BB57+'Unbilled Therms'!P57</f>
        <v>0</v>
      </c>
      <c r="Q57" s="22">
        <f>+'Final Forecast'!BC57+'Unbilled Therms'!Q57</f>
        <v>0</v>
      </c>
      <c r="R57" s="22">
        <f>+'Final Forecast'!BD57+'Unbilled Therms'!R57</f>
        <v>0</v>
      </c>
      <c r="S57" s="22">
        <f>+'Final Forecast'!BE57+'Unbilled Therms'!S57</f>
        <v>0</v>
      </c>
      <c r="T57" s="22">
        <f>+'Final Forecast'!BF57+'Unbilled Therms'!T57</f>
        <v>0</v>
      </c>
      <c r="U57" s="22">
        <f>+'Final Forecast'!BG57+'Unbilled Therms'!U57</f>
        <v>0</v>
      </c>
      <c r="V57" s="22">
        <f>+'Final Forecast'!BH57+'Unbilled Therms'!V57</f>
        <v>0</v>
      </c>
      <c r="W57" s="22">
        <f>+'Final Forecast'!BI57+'Unbilled Therms'!W57</f>
        <v>0</v>
      </c>
      <c r="X57" s="22">
        <f>+'Final Forecast'!BJ57+'Unbilled Therms'!X57</f>
        <v>0</v>
      </c>
      <c r="Y57" s="22">
        <f>+'Final Forecast'!BK57+'Unbilled Therms'!Y57</f>
        <v>0</v>
      </c>
      <c r="Z57" s="22">
        <f>+'Final Forecast'!BL57+'Unbilled Therms'!Z57</f>
        <v>0</v>
      </c>
      <c r="AA57" s="65">
        <f t="shared" si="14"/>
        <v>0</v>
      </c>
    </row>
    <row r="58" spans="1:27" s="64" customFormat="1" ht="18.75" x14ac:dyDescent="0.3">
      <c r="A58" t="s">
        <v>2</v>
      </c>
      <c r="B58" s="22">
        <f>+'Final Forecast'!AN58+'Unbilled Therms'!B58</f>
        <v>0</v>
      </c>
      <c r="C58" s="22">
        <f>+'Final Forecast'!AO58+'Unbilled Therms'!C58</f>
        <v>0</v>
      </c>
      <c r="D58" s="22">
        <f>+'Final Forecast'!AP58+'Unbilled Therms'!D58</f>
        <v>0</v>
      </c>
      <c r="E58" s="22">
        <f>+'Final Forecast'!AQ58+'Unbilled Therms'!E58</f>
        <v>0</v>
      </c>
      <c r="F58" s="22">
        <f>+'Final Forecast'!AR58+'Unbilled Therms'!F58</f>
        <v>0</v>
      </c>
      <c r="G58" s="22">
        <f>+'Final Forecast'!AS58+'Unbilled Therms'!G58</f>
        <v>0</v>
      </c>
      <c r="H58" s="22">
        <f>+'Final Forecast'!AT58+'Unbilled Therms'!H58</f>
        <v>0</v>
      </c>
      <c r="I58" s="22">
        <f>+'Final Forecast'!AU58+'Unbilled Therms'!I58</f>
        <v>0</v>
      </c>
      <c r="J58" s="22">
        <f>+'Final Forecast'!AV58+'Unbilled Therms'!J58</f>
        <v>0</v>
      </c>
      <c r="K58" s="22">
        <f>+'Final Forecast'!AW58+'Unbilled Therms'!K58</f>
        <v>0</v>
      </c>
      <c r="L58" s="22">
        <f>+'Final Forecast'!AX58+'Unbilled Therms'!L58</f>
        <v>0</v>
      </c>
      <c r="M58" s="22">
        <f>+'Final Forecast'!AY58+'Unbilled Therms'!M58</f>
        <v>0</v>
      </c>
      <c r="N58" s="65">
        <f t="shared" si="13"/>
        <v>0</v>
      </c>
      <c r="O58" s="22">
        <f>+'Final Forecast'!BA58+'Unbilled Therms'!O58</f>
        <v>0</v>
      </c>
      <c r="P58" s="22">
        <f>+'Final Forecast'!BB58+'Unbilled Therms'!P58</f>
        <v>0</v>
      </c>
      <c r="Q58" s="22">
        <f>+'Final Forecast'!BC58+'Unbilled Therms'!Q58</f>
        <v>0</v>
      </c>
      <c r="R58" s="22">
        <f>+'Final Forecast'!BD58+'Unbilled Therms'!R58</f>
        <v>0</v>
      </c>
      <c r="S58" s="22">
        <f>+'Final Forecast'!BE58+'Unbilled Therms'!S58</f>
        <v>0</v>
      </c>
      <c r="T58" s="22">
        <f>+'Final Forecast'!BF58+'Unbilled Therms'!T58</f>
        <v>0</v>
      </c>
      <c r="U58" s="22">
        <f>+'Final Forecast'!BG58+'Unbilled Therms'!U58</f>
        <v>0</v>
      </c>
      <c r="V58" s="22">
        <f>+'Final Forecast'!BH58+'Unbilled Therms'!V58</f>
        <v>0</v>
      </c>
      <c r="W58" s="22">
        <f>+'Final Forecast'!BI58+'Unbilled Therms'!W58</f>
        <v>0</v>
      </c>
      <c r="X58" s="22">
        <f>+'Final Forecast'!BJ58+'Unbilled Therms'!X58</f>
        <v>0</v>
      </c>
      <c r="Y58" s="22">
        <f>+'Final Forecast'!BK58+'Unbilled Therms'!Y58</f>
        <v>0</v>
      </c>
      <c r="Z58" s="22">
        <f>+'Final Forecast'!BL58+'Unbilled Therms'!Z58</f>
        <v>0</v>
      </c>
      <c r="AA58" s="65">
        <f t="shared" si="14"/>
        <v>0</v>
      </c>
    </row>
    <row r="59" spans="1:27" x14ac:dyDescent="0.25">
      <c r="A59" t="s">
        <v>41</v>
      </c>
      <c r="B59" s="22">
        <f>+'Final Forecast'!AN59+'Unbilled Therms'!B59</f>
        <v>0</v>
      </c>
      <c r="C59" s="22">
        <f>+'Final Forecast'!AO59+'Unbilled Therms'!C59</f>
        <v>0</v>
      </c>
      <c r="D59" s="22">
        <f>+'Final Forecast'!AP59+'Unbilled Therms'!D59</f>
        <v>0</v>
      </c>
      <c r="E59" s="22">
        <f>+'Final Forecast'!AQ59+'Unbilled Therms'!E59</f>
        <v>0</v>
      </c>
      <c r="F59" s="22">
        <f>+'Final Forecast'!AR59+'Unbilled Therms'!F59</f>
        <v>0</v>
      </c>
      <c r="G59" s="22">
        <f>+'Final Forecast'!AS59+'Unbilled Therms'!G59</f>
        <v>0</v>
      </c>
      <c r="H59" s="22">
        <f>+'Final Forecast'!AT59+'Unbilled Therms'!H59</f>
        <v>0</v>
      </c>
      <c r="I59" s="22">
        <f>+'Final Forecast'!AU59+'Unbilled Therms'!I59</f>
        <v>0</v>
      </c>
      <c r="J59" s="22">
        <f>+'Final Forecast'!AV59+'Unbilled Therms'!J59</f>
        <v>0</v>
      </c>
      <c r="K59" s="22">
        <f>+'Final Forecast'!AW59+'Unbilled Therms'!K59</f>
        <v>0</v>
      </c>
      <c r="L59" s="22">
        <f>+'Final Forecast'!AX59+'Unbilled Therms'!L59</f>
        <v>0</v>
      </c>
      <c r="M59" s="22">
        <f>+'Final Forecast'!AY59+'Unbilled Therms'!M59</f>
        <v>0</v>
      </c>
      <c r="N59" s="65">
        <f t="shared" si="13"/>
        <v>0</v>
      </c>
      <c r="O59" s="22">
        <f>+'Final Forecast'!BA59+'Unbilled Therms'!O59</f>
        <v>0</v>
      </c>
      <c r="P59" s="22">
        <f>+'Final Forecast'!BB59+'Unbilled Therms'!P59</f>
        <v>0</v>
      </c>
      <c r="Q59" s="22">
        <f>+'Final Forecast'!BC59+'Unbilled Therms'!Q59</f>
        <v>0</v>
      </c>
      <c r="R59" s="22">
        <f>+'Final Forecast'!BD59+'Unbilled Therms'!R59</f>
        <v>0</v>
      </c>
      <c r="S59" s="22">
        <f>+'Final Forecast'!BE59+'Unbilled Therms'!S59</f>
        <v>0</v>
      </c>
      <c r="T59" s="22">
        <f>+'Final Forecast'!BF59+'Unbilled Therms'!T59</f>
        <v>0</v>
      </c>
      <c r="U59" s="22">
        <f>+'Final Forecast'!BG59+'Unbilled Therms'!U59</f>
        <v>0</v>
      </c>
      <c r="V59" s="22">
        <f>+'Final Forecast'!BH59+'Unbilled Therms'!V59</f>
        <v>0</v>
      </c>
      <c r="W59" s="22">
        <f>+'Final Forecast'!BI59+'Unbilled Therms'!W59</f>
        <v>0</v>
      </c>
      <c r="X59" s="22">
        <f>+'Final Forecast'!BJ59+'Unbilled Therms'!X59</f>
        <v>0</v>
      </c>
      <c r="Y59" s="22">
        <f>+'Final Forecast'!BK59+'Unbilled Therms'!Y59</f>
        <v>0</v>
      </c>
      <c r="Z59" s="22">
        <f>+'Final Forecast'!BL59+'Unbilled Therms'!Z59</f>
        <v>0</v>
      </c>
      <c r="AA59" s="65">
        <f t="shared" si="14"/>
        <v>0</v>
      </c>
    </row>
    <row r="60" spans="1:27" x14ac:dyDescent="0.25">
      <c r="A60" t="s">
        <v>3</v>
      </c>
      <c r="B60" s="22">
        <f>+'Final Forecast'!AN60+'Unbilled Therms'!B60</f>
        <v>0</v>
      </c>
      <c r="C60" s="22">
        <f>+'Final Forecast'!AO60+'Unbilled Therms'!C60</f>
        <v>0</v>
      </c>
      <c r="D60" s="22">
        <f>+'Final Forecast'!AP60+'Unbilled Therms'!D60</f>
        <v>0</v>
      </c>
      <c r="E60" s="22">
        <f>+'Final Forecast'!AQ60+'Unbilled Therms'!E60</f>
        <v>0</v>
      </c>
      <c r="F60" s="22">
        <f>+'Final Forecast'!AR60+'Unbilled Therms'!F60</f>
        <v>0</v>
      </c>
      <c r="G60" s="22">
        <f>+'Final Forecast'!AS60+'Unbilled Therms'!G60</f>
        <v>0</v>
      </c>
      <c r="H60" s="22">
        <f>+'Final Forecast'!AT60+'Unbilled Therms'!H60</f>
        <v>0</v>
      </c>
      <c r="I60" s="22">
        <f>+'Final Forecast'!AU60+'Unbilled Therms'!I60</f>
        <v>0</v>
      </c>
      <c r="J60" s="22">
        <f>+'Final Forecast'!AV60+'Unbilled Therms'!J60</f>
        <v>0</v>
      </c>
      <c r="K60" s="22">
        <f>+'Final Forecast'!AW60+'Unbilled Therms'!K60</f>
        <v>0</v>
      </c>
      <c r="L60" s="22">
        <f>+'Final Forecast'!AX60+'Unbilled Therms'!L60</f>
        <v>0</v>
      </c>
      <c r="M60" s="22">
        <f>+'Final Forecast'!AY60+'Unbilled Therms'!M60</f>
        <v>0</v>
      </c>
      <c r="N60" s="65">
        <f t="shared" si="13"/>
        <v>0</v>
      </c>
      <c r="O60" s="22">
        <f>+'Final Forecast'!BA60+'Unbilled Therms'!O60</f>
        <v>0</v>
      </c>
      <c r="P60" s="22">
        <f>+'Final Forecast'!BB60+'Unbilled Therms'!P60</f>
        <v>0</v>
      </c>
      <c r="Q60" s="22">
        <f>+'Final Forecast'!BC60+'Unbilled Therms'!Q60</f>
        <v>0</v>
      </c>
      <c r="R60" s="22">
        <f>+'Final Forecast'!BD60+'Unbilled Therms'!R60</f>
        <v>0</v>
      </c>
      <c r="S60" s="22">
        <f>+'Final Forecast'!BE60+'Unbilled Therms'!S60</f>
        <v>0</v>
      </c>
      <c r="T60" s="22">
        <f>+'Final Forecast'!BF60+'Unbilled Therms'!T60</f>
        <v>0</v>
      </c>
      <c r="U60" s="22">
        <f>+'Final Forecast'!BG60+'Unbilled Therms'!U60</f>
        <v>0</v>
      </c>
      <c r="V60" s="22">
        <f>+'Final Forecast'!BH60+'Unbilled Therms'!V60</f>
        <v>0</v>
      </c>
      <c r="W60" s="22">
        <f>+'Final Forecast'!BI60+'Unbilled Therms'!W60</f>
        <v>0</v>
      </c>
      <c r="X60" s="22">
        <f>+'Final Forecast'!BJ60+'Unbilled Therms'!X60</f>
        <v>0</v>
      </c>
      <c r="Y60" s="22">
        <f>+'Final Forecast'!BK60+'Unbilled Therms'!Y60</f>
        <v>0</v>
      </c>
      <c r="Z60" s="22">
        <f>+'Final Forecast'!BL60+'Unbilled Therms'!Z60</f>
        <v>0</v>
      </c>
      <c r="AA60" s="65">
        <f t="shared" si="14"/>
        <v>0</v>
      </c>
    </row>
    <row r="61" spans="1:27" x14ac:dyDescent="0.25">
      <c r="A61" t="s">
        <v>43</v>
      </c>
      <c r="B61" s="22">
        <f>+'Final Forecast'!AN61+'Unbilled Therms'!B61</f>
        <v>0</v>
      </c>
      <c r="C61" s="22">
        <f>+'Final Forecast'!AO61+'Unbilled Therms'!C61</f>
        <v>0</v>
      </c>
      <c r="D61" s="22">
        <f>+'Final Forecast'!AP61+'Unbilled Therms'!D61</f>
        <v>0</v>
      </c>
      <c r="E61" s="22">
        <f>+'Final Forecast'!AQ61+'Unbilled Therms'!E61</f>
        <v>0</v>
      </c>
      <c r="F61" s="22">
        <f>+'Final Forecast'!AR61+'Unbilled Therms'!F61</f>
        <v>0</v>
      </c>
      <c r="G61" s="22">
        <f>+'Final Forecast'!AS61+'Unbilled Therms'!G61</f>
        <v>0</v>
      </c>
      <c r="H61" s="22">
        <f>+'Final Forecast'!AT61+'Unbilled Therms'!H61</f>
        <v>0</v>
      </c>
      <c r="I61" s="22">
        <f>+'Final Forecast'!AU61+'Unbilled Therms'!I61</f>
        <v>0</v>
      </c>
      <c r="J61" s="22">
        <f>+'Final Forecast'!AV61+'Unbilled Therms'!J61</f>
        <v>0</v>
      </c>
      <c r="K61" s="22">
        <f>+'Final Forecast'!AW61+'Unbilled Therms'!K61</f>
        <v>0</v>
      </c>
      <c r="L61" s="22">
        <f>+'Final Forecast'!AX61+'Unbilled Therms'!L61</f>
        <v>0</v>
      </c>
      <c r="M61" s="22">
        <f>+'Final Forecast'!AY61+'Unbilled Therms'!M61</f>
        <v>0</v>
      </c>
      <c r="N61" s="65">
        <f t="shared" si="13"/>
        <v>0</v>
      </c>
      <c r="O61" s="22">
        <f>+'Final Forecast'!BA61+'Unbilled Therms'!O61</f>
        <v>0</v>
      </c>
      <c r="P61" s="22">
        <f>+'Final Forecast'!BB61+'Unbilled Therms'!P61</f>
        <v>0</v>
      </c>
      <c r="Q61" s="22">
        <f>+'Final Forecast'!BC61+'Unbilled Therms'!Q61</f>
        <v>0</v>
      </c>
      <c r="R61" s="22">
        <f>+'Final Forecast'!BD61+'Unbilled Therms'!R61</f>
        <v>0</v>
      </c>
      <c r="S61" s="22">
        <f>+'Final Forecast'!BE61+'Unbilled Therms'!S61</f>
        <v>0</v>
      </c>
      <c r="T61" s="22">
        <f>+'Final Forecast'!BF61+'Unbilled Therms'!T61</f>
        <v>0</v>
      </c>
      <c r="U61" s="22">
        <f>+'Final Forecast'!BG61+'Unbilled Therms'!U61</f>
        <v>0</v>
      </c>
      <c r="V61" s="22">
        <f>+'Final Forecast'!BH61+'Unbilled Therms'!V61</f>
        <v>0</v>
      </c>
      <c r="W61" s="22">
        <f>+'Final Forecast'!BI61+'Unbilled Therms'!W61</f>
        <v>0</v>
      </c>
      <c r="X61" s="22">
        <f>+'Final Forecast'!BJ61+'Unbilled Therms'!X61</f>
        <v>0</v>
      </c>
      <c r="Y61" s="22">
        <f>+'Final Forecast'!BK61+'Unbilled Therms'!Y61</f>
        <v>0</v>
      </c>
      <c r="Z61" s="22">
        <f>+'Final Forecast'!BL61+'Unbilled Therms'!Z61</f>
        <v>0</v>
      </c>
      <c r="AA61" s="65">
        <f t="shared" si="14"/>
        <v>0</v>
      </c>
    </row>
    <row r="62" spans="1:27" x14ac:dyDescent="0.25">
      <c r="A62" t="s">
        <v>444</v>
      </c>
      <c r="B62" s="22">
        <f>+'Final Forecast'!AN62+'Unbilled Therms'!B62</f>
        <v>0</v>
      </c>
      <c r="C62" s="22">
        <f>+'Final Forecast'!AO62+'Unbilled Therms'!C62</f>
        <v>0</v>
      </c>
      <c r="D62" s="22">
        <f>+'Final Forecast'!AP62+'Unbilled Therms'!D62</f>
        <v>0</v>
      </c>
      <c r="E62" s="22">
        <f>+'Final Forecast'!AQ62+'Unbilled Therms'!E62</f>
        <v>0</v>
      </c>
      <c r="F62" s="22">
        <f>+'Final Forecast'!AR62+'Unbilled Therms'!F62</f>
        <v>0</v>
      </c>
      <c r="G62" s="22">
        <f>+'Final Forecast'!AS62+'Unbilled Therms'!G62</f>
        <v>0</v>
      </c>
      <c r="H62" s="22">
        <f>+'Final Forecast'!AT62+'Unbilled Therms'!H62</f>
        <v>0</v>
      </c>
      <c r="I62" s="22">
        <f>+'Final Forecast'!AU62+'Unbilled Therms'!I62</f>
        <v>0</v>
      </c>
      <c r="J62" s="22">
        <f>+'Final Forecast'!AV62+'Unbilled Therms'!J62</f>
        <v>0</v>
      </c>
      <c r="K62" s="22">
        <f>+'Final Forecast'!AW62+'Unbilled Therms'!K62</f>
        <v>0</v>
      </c>
      <c r="L62" s="22">
        <f>+'Final Forecast'!AX62+'Unbilled Therms'!L62</f>
        <v>0</v>
      </c>
      <c r="M62" s="22">
        <f>+'Final Forecast'!AY62+'Unbilled Therms'!M62</f>
        <v>0</v>
      </c>
      <c r="N62" s="65">
        <f>SUM(B62:M62)</f>
        <v>0</v>
      </c>
      <c r="O62" s="22">
        <f>+'Final Forecast'!BA62+'Unbilled Therms'!O62</f>
        <v>0</v>
      </c>
      <c r="P62" s="22">
        <f>+'Final Forecast'!BB62+'Unbilled Therms'!P62</f>
        <v>0</v>
      </c>
      <c r="Q62" s="22">
        <f>+'Final Forecast'!BC62+'Unbilled Therms'!Q62</f>
        <v>0</v>
      </c>
      <c r="R62" s="22">
        <f>+'Final Forecast'!BD62+'Unbilled Therms'!R62</f>
        <v>0</v>
      </c>
      <c r="S62" s="22">
        <f>+'Final Forecast'!BE62+'Unbilled Therms'!S62</f>
        <v>0</v>
      </c>
      <c r="T62" s="22">
        <f>+'Final Forecast'!BF62+'Unbilled Therms'!T62</f>
        <v>0</v>
      </c>
      <c r="U62" s="22">
        <f>+'Final Forecast'!BG62+'Unbilled Therms'!U62</f>
        <v>0</v>
      </c>
      <c r="V62" s="22">
        <f>+'Final Forecast'!BH62+'Unbilled Therms'!V62</f>
        <v>0</v>
      </c>
      <c r="W62" s="22">
        <f>+'Final Forecast'!BI62+'Unbilled Therms'!W62</f>
        <v>0</v>
      </c>
      <c r="X62" s="22">
        <f>+'Final Forecast'!BJ62+'Unbilled Therms'!X62</f>
        <v>0</v>
      </c>
      <c r="Y62" s="22">
        <f>+'Final Forecast'!BK62+'Unbilled Therms'!Y62</f>
        <v>0</v>
      </c>
      <c r="Z62" s="22">
        <f>+'Final Forecast'!BL62+'Unbilled Therms'!Z62</f>
        <v>0</v>
      </c>
      <c r="AA62" s="65">
        <f>SUM(O62:Z62)</f>
        <v>0</v>
      </c>
    </row>
    <row r="63" spans="1:27" x14ac:dyDescent="0.25">
      <c r="A63" t="s">
        <v>32</v>
      </c>
      <c r="B63" s="22">
        <f>+'Final Forecast'!AN63+'Unbilled Therms'!B63</f>
        <v>0</v>
      </c>
      <c r="C63" s="22">
        <f>+'Final Forecast'!AO63+'Unbilled Therms'!C63</f>
        <v>0</v>
      </c>
      <c r="D63" s="22">
        <f>+'Final Forecast'!AP63+'Unbilled Therms'!D63</f>
        <v>0</v>
      </c>
      <c r="E63" s="22">
        <f>+'Final Forecast'!AQ63+'Unbilled Therms'!E63</f>
        <v>0</v>
      </c>
      <c r="F63" s="22">
        <f>+'Final Forecast'!AR63+'Unbilled Therms'!F63</f>
        <v>0</v>
      </c>
      <c r="G63" s="22">
        <f>+'Final Forecast'!AS63+'Unbilled Therms'!G63</f>
        <v>0</v>
      </c>
      <c r="H63" s="22">
        <f>+'Final Forecast'!AT63+'Unbilled Therms'!H63</f>
        <v>0</v>
      </c>
      <c r="I63" s="22">
        <f>+'Final Forecast'!AU63+'Unbilled Therms'!I63</f>
        <v>0</v>
      </c>
      <c r="J63" s="22">
        <f>+'Final Forecast'!AV63+'Unbilled Therms'!J63</f>
        <v>0</v>
      </c>
      <c r="K63" s="22">
        <f>+'Final Forecast'!AW63+'Unbilled Therms'!K63</f>
        <v>0</v>
      </c>
      <c r="L63" s="22">
        <f>+'Final Forecast'!AX63+'Unbilled Therms'!L63</f>
        <v>0</v>
      </c>
      <c r="M63" s="22">
        <f>+'Final Forecast'!AY63+'Unbilled Therms'!M63</f>
        <v>0</v>
      </c>
      <c r="N63" s="65">
        <f>SUM(B63:M63)</f>
        <v>0</v>
      </c>
      <c r="O63" s="22">
        <f>+'Final Forecast'!BA63+'Unbilled Therms'!O63</f>
        <v>0</v>
      </c>
      <c r="P63" s="22">
        <f>+'Final Forecast'!BB63+'Unbilled Therms'!P63</f>
        <v>0</v>
      </c>
      <c r="Q63" s="22">
        <f>+'Final Forecast'!BC63+'Unbilled Therms'!Q63</f>
        <v>0</v>
      </c>
      <c r="R63" s="22">
        <f>+'Final Forecast'!BD63+'Unbilled Therms'!R63</f>
        <v>0</v>
      </c>
      <c r="S63" s="22">
        <f>+'Final Forecast'!BE63+'Unbilled Therms'!S63</f>
        <v>0</v>
      </c>
      <c r="T63" s="22">
        <f>+'Final Forecast'!BF63+'Unbilled Therms'!T63</f>
        <v>0</v>
      </c>
      <c r="U63" s="22">
        <f>+'Final Forecast'!BG63+'Unbilled Therms'!U63</f>
        <v>0</v>
      </c>
      <c r="V63" s="22">
        <f>+'Final Forecast'!BH63+'Unbilled Therms'!V63</f>
        <v>0</v>
      </c>
      <c r="W63" s="22">
        <f>+'Final Forecast'!BI63+'Unbilled Therms'!W63</f>
        <v>0</v>
      </c>
      <c r="X63" s="22">
        <f>+'Final Forecast'!BJ63+'Unbilled Therms'!X63</f>
        <v>0</v>
      </c>
      <c r="Y63" s="22">
        <f>+'Final Forecast'!BK63+'Unbilled Therms'!Y63</f>
        <v>0</v>
      </c>
      <c r="Z63" s="22">
        <f>+'Final Forecast'!BL63+'Unbilled Therms'!Z63</f>
        <v>0</v>
      </c>
      <c r="AA63" s="65">
        <f>SUM(O63:Z63)</f>
        <v>0</v>
      </c>
    </row>
    <row r="64" spans="1:27" x14ac:dyDescent="0.25">
      <c r="A64" t="s">
        <v>454</v>
      </c>
      <c r="B64" s="22">
        <f>+'Final Forecast'!AN64+'Unbilled Therms'!B64</f>
        <v>61623.948117736669</v>
      </c>
      <c r="C64" s="22">
        <f>+'Final Forecast'!AO64+'Unbilled Therms'!C64</f>
        <v>55685.508552901658</v>
      </c>
      <c r="D64" s="22">
        <f>+'Final Forecast'!AP64+'Unbilled Therms'!D64</f>
        <v>64897.241118333324</v>
      </c>
      <c r="E64" s="22">
        <f>+'Final Forecast'!AQ64+'Unbilled Therms'!E64</f>
        <v>72342.532225833333</v>
      </c>
      <c r="F64" s="22">
        <f>+'Final Forecast'!AR64+'Unbilled Therms'!F64</f>
        <v>80458.360465833335</v>
      </c>
      <c r="G64" s="22">
        <f>+'Final Forecast'!AS64+'Unbilled Therms'!G64</f>
        <v>84296.744423333352</v>
      </c>
      <c r="H64" s="22">
        <f>+'Final Forecast'!AT64+'Unbilled Therms'!H64</f>
        <v>89925.515145833342</v>
      </c>
      <c r="I64" s="22">
        <f>+'Final Forecast'!AU64+'Unbilled Therms'!I64</f>
        <v>84537.329668333332</v>
      </c>
      <c r="J64" s="22">
        <f>+'Final Forecast'!AV64+'Unbilled Therms'!J64</f>
        <v>74442.839724971825</v>
      </c>
      <c r="K64" s="22">
        <f>+'Final Forecast'!AW64+'Unbilled Therms'!K64</f>
        <v>76363.169246787569</v>
      </c>
      <c r="L64" s="22">
        <f>+'Final Forecast'!AX64+'Unbilled Therms'!L64</f>
        <v>53909.336334458334</v>
      </c>
      <c r="M64" s="22">
        <f>+'Final Forecast'!AY64+'Unbilled Therms'!M64</f>
        <v>56256.147731395831</v>
      </c>
      <c r="N64" s="65">
        <f t="shared" ref="N64:N67" si="16">SUM(B64:M64)</f>
        <v>854738.67275575176</v>
      </c>
      <c r="O64" s="22">
        <f>+'Final Forecast'!BA64+'Unbilled Therms'!O64</f>
        <v>61965.61478440334</v>
      </c>
      <c r="P64" s="22">
        <f>+'Final Forecast'!BB64+'Unbilled Therms'!P64</f>
        <v>56027.175219568322</v>
      </c>
      <c r="Q64" s="22">
        <f>+'Final Forecast'!BC64+'Unbilled Therms'!Q64</f>
        <v>65197.241118333324</v>
      </c>
      <c r="R64" s="22">
        <f>+'Final Forecast'!BD64+'Unbilled Therms'!R64</f>
        <v>72342.532225833333</v>
      </c>
      <c r="S64" s="22">
        <f>+'Final Forecast'!BE64+'Unbilled Therms'!S64</f>
        <v>80458.360465833321</v>
      </c>
      <c r="T64" s="22">
        <f>+'Final Forecast'!BF64+'Unbilled Therms'!T64</f>
        <v>84296.744423333337</v>
      </c>
      <c r="U64" s="22">
        <f>+'Final Forecast'!BG64+'Unbilled Therms'!U64</f>
        <v>89925.515145833328</v>
      </c>
      <c r="V64" s="22">
        <f>+'Final Forecast'!BH64+'Unbilled Therms'!V64</f>
        <v>84537.329668333332</v>
      </c>
      <c r="W64" s="22">
        <f>+'Final Forecast'!BI64+'Unbilled Therms'!W64</f>
        <v>74442.839724971825</v>
      </c>
      <c r="X64" s="22">
        <f>+'Final Forecast'!BJ64+'Unbilled Therms'!X64</f>
        <v>76363.169246787569</v>
      </c>
      <c r="Y64" s="22">
        <f>+'Final Forecast'!BK64+'Unbilled Therms'!Y64</f>
        <v>53909.336334458327</v>
      </c>
      <c r="Z64" s="22">
        <f>+'Final Forecast'!BL64+'Unbilled Therms'!Z64</f>
        <v>56256.147731395831</v>
      </c>
      <c r="AA64" s="65">
        <f t="shared" ref="AA64:AA67" si="17">SUM(O64:Z64)</f>
        <v>855722.00608908501</v>
      </c>
    </row>
    <row r="65" spans="1:27" x14ac:dyDescent="0.25">
      <c r="A65" t="s">
        <v>445</v>
      </c>
      <c r="B65" s="22">
        <f>+'Final Forecast'!AN65+'Unbilled Therms'!B65</f>
        <v>0</v>
      </c>
      <c r="C65" s="22">
        <f>+'Final Forecast'!AO65+'Unbilled Therms'!C65</f>
        <v>0</v>
      </c>
      <c r="D65" s="22">
        <f>+'Final Forecast'!AP65+'Unbilled Therms'!D65</f>
        <v>0</v>
      </c>
      <c r="E65" s="22">
        <f>+'Final Forecast'!AQ65+'Unbilled Therms'!E65</f>
        <v>0</v>
      </c>
      <c r="F65" s="22">
        <f>+'Final Forecast'!AR65+'Unbilled Therms'!F65</f>
        <v>0</v>
      </c>
      <c r="G65" s="22">
        <f>+'Final Forecast'!AS65+'Unbilled Therms'!G65</f>
        <v>0</v>
      </c>
      <c r="H65" s="22">
        <f>+'Final Forecast'!AT65+'Unbilled Therms'!H65</f>
        <v>0</v>
      </c>
      <c r="I65" s="22">
        <f>+'Final Forecast'!AU65+'Unbilled Therms'!I65</f>
        <v>0</v>
      </c>
      <c r="J65" s="22">
        <f>+'Final Forecast'!AV65+'Unbilled Therms'!J65</f>
        <v>0</v>
      </c>
      <c r="K65" s="22">
        <f>+'Final Forecast'!AW65+'Unbilled Therms'!K65</f>
        <v>0</v>
      </c>
      <c r="L65" s="22">
        <f>+'Final Forecast'!AX65+'Unbilled Therms'!L65</f>
        <v>0</v>
      </c>
      <c r="M65" s="22">
        <f>+'Final Forecast'!AY65+'Unbilled Therms'!M65</f>
        <v>0</v>
      </c>
      <c r="N65" s="65">
        <f t="shared" si="16"/>
        <v>0</v>
      </c>
      <c r="O65" s="22">
        <f>+'Final Forecast'!BA65+'Unbilled Therms'!O65</f>
        <v>0</v>
      </c>
      <c r="P65" s="22">
        <f>+'Final Forecast'!BB65+'Unbilled Therms'!P65</f>
        <v>0</v>
      </c>
      <c r="Q65" s="22">
        <f>+'Final Forecast'!BC65+'Unbilled Therms'!Q65</f>
        <v>0</v>
      </c>
      <c r="R65" s="22">
        <f>+'Final Forecast'!BD65+'Unbilled Therms'!R65</f>
        <v>0</v>
      </c>
      <c r="S65" s="22">
        <f>+'Final Forecast'!BE65+'Unbilled Therms'!S65</f>
        <v>0</v>
      </c>
      <c r="T65" s="22">
        <f>+'Final Forecast'!BF65+'Unbilled Therms'!T65</f>
        <v>0</v>
      </c>
      <c r="U65" s="22">
        <f>+'Final Forecast'!BG65+'Unbilled Therms'!U65</f>
        <v>0</v>
      </c>
      <c r="V65" s="22">
        <f>+'Final Forecast'!BH65+'Unbilled Therms'!V65</f>
        <v>0</v>
      </c>
      <c r="W65" s="22">
        <f>+'Final Forecast'!BI65+'Unbilled Therms'!W65</f>
        <v>0</v>
      </c>
      <c r="X65" s="22">
        <f>+'Final Forecast'!BJ65+'Unbilled Therms'!X65</f>
        <v>0</v>
      </c>
      <c r="Y65" s="22">
        <f>+'Final Forecast'!BK65+'Unbilled Therms'!Y65</f>
        <v>0</v>
      </c>
      <c r="Z65" s="22">
        <f>+'Final Forecast'!BL65+'Unbilled Therms'!Z65</f>
        <v>0</v>
      </c>
      <c r="AA65" s="65">
        <f t="shared" si="17"/>
        <v>0</v>
      </c>
    </row>
    <row r="66" spans="1:27" x14ac:dyDescent="0.25">
      <c r="A66" t="s">
        <v>4</v>
      </c>
      <c r="B66" s="22">
        <f>+'Final Forecast'!AN66+'Unbilled Therms'!B66</f>
        <v>5896</v>
      </c>
      <c r="C66" s="22">
        <f>+'Final Forecast'!AO66+'Unbilled Therms'!C66</f>
        <v>5506</v>
      </c>
      <c r="D66" s="22">
        <f>+'Final Forecast'!AP66+'Unbilled Therms'!D66</f>
        <v>5988</v>
      </c>
      <c r="E66" s="22">
        <f>+'Final Forecast'!AQ66+'Unbilled Therms'!E66</f>
        <v>5646</v>
      </c>
      <c r="F66" s="22">
        <f>+'Final Forecast'!AR66+'Unbilled Therms'!F66</f>
        <v>6005</v>
      </c>
      <c r="G66" s="22">
        <f>+'Final Forecast'!AS66+'Unbilled Therms'!G66</f>
        <v>6029</v>
      </c>
      <c r="H66" s="22">
        <f>+'Final Forecast'!AT66+'Unbilled Therms'!H66</f>
        <v>5744</v>
      </c>
      <c r="I66" s="22">
        <f>+'Final Forecast'!AU66+'Unbilled Therms'!I66</f>
        <v>5646</v>
      </c>
      <c r="J66" s="22">
        <f>+'Final Forecast'!AV66+'Unbilled Therms'!J66</f>
        <v>5641</v>
      </c>
      <c r="K66" s="22">
        <f>+'Final Forecast'!AW66+'Unbilled Therms'!K66</f>
        <v>4483</v>
      </c>
      <c r="L66" s="22">
        <f>+'Final Forecast'!AX66+'Unbilled Therms'!L66</f>
        <v>4136</v>
      </c>
      <c r="M66" s="22">
        <f>+'Final Forecast'!AY66+'Unbilled Therms'!M66</f>
        <v>4062</v>
      </c>
      <c r="N66" s="65">
        <f t="shared" si="16"/>
        <v>64782</v>
      </c>
      <c r="O66" s="22">
        <f>+'Final Forecast'!BA66+'Unbilled Therms'!O66</f>
        <v>4756</v>
      </c>
      <c r="P66" s="22">
        <f>+'Final Forecast'!BB66+'Unbilled Therms'!P66</f>
        <v>4354</v>
      </c>
      <c r="Q66" s="22">
        <f>+'Final Forecast'!BC66+'Unbilled Therms'!Q66</f>
        <v>3714</v>
      </c>
      <c r="R66" s="22">
        <f>+'Final Forecast'!BD66+'Unbilled Therms'!R66</f>
        <v>3696</v>
      </c>
      <c r="S66" s="22">
        <f>+'Final Forecast'!BE66+'Unbilled Therms'!S66</f>
        <v>3714</v>
      </c>
      <c r="T66" s="22">
        <f>+'Final Forecast'!BF66+'Unbilled Therms'!T66</f>
        <v>4391</v>
      </c>
      <c r="U66" s="22">
        <f>+'Final Forecast'!BG66+'Unbilled Therms'!U66</f>
        <v>4409</v>
      </c>
      <c r="V66" s="22">
        <f>+'Final Forecast'!BH66+'Unbilled Therms'!V66</f>
        <v>4409</v>
      </c>
      <c r="W66" s="22">
        <f>+'Final Forecast'!BI66+'Unbilled Therms'!W66</f>
        <v>5085</v>
      </c>
      <c r="X66" s="22">
        <f>+'Final Forecast'!BJ66+'Unbilled Therms'!X66</f>
        <v>4409</v>
      </c>
      <c r="Y66" s="22">
        <f>+'Final Forecast'!BK66+'Unbilled Therms'!Y66</f>
        <v>3696</v>
      </c>
      <c r="Z66" s="22">
        <f>+'Final Forecast'!BL66+'Unbilled Therms'!Z66</f>
        <v>3367</v>
      </c>
      <c r="AA66" s="65">
        <f t="shared" si="17"/>
        <v>50000</v>
      </c>
    </row>
    <row r="67" spans="1:27" x14ac:dyDescent="0.25">
      <c r="A67" t="s">
        <v>409</v>
      </c>
      <c r="B67" s="22">
        <f>+'Final Forecast'!AN67+'Unbilled Therms'!B67</f>
        <v>0</v>
      </c>
      <c r="C67" s="22">
        <f>+'Final Forecast'!AO67+'Unbilled Therms'!C67</f>
        <v>0</v>
      </c>
      <c r="D67" s="22">
        <f>+'Final Forecast'!AP67+'Unbilled Therms'!D67</f>
        <v>0</v>
      </c>
      <c r="E67" s="22">
        <f>+'Final Forecast'!AQ67+'Unbilled Therms'!E67</f>
        <v>0</v>
      </c>
      <c r="F67" s="22">
        <f>+'Final Forecast'!AR67+'Unbilled Therms'!F67</f>
        <v>0</v>
      </c>
      <c r="G67" s="22">
        <f>+'Final Forecast'!AS67+'Unbilled Therms'!G67</f>
        <v>0</v>
      </c>
      <c r="H67" s="22">
        <f>+'Final Forecast'!AT67+'Unbilled Therms'!H67</f>
        <v>0</v>
      </c>
      <c r="I67" s="22">
        <f>+'Final Forecast'!AU67+'Unbilled Therms'!I67</f>
        <v>0</v>
      </c>
      <c r="J67" s="22">
        <f>+'Final Forecast'!AV67+'Unbilled Therms'!J67</f>
        <v>0</v>
      </c>
      <c r="K67" s="22">
        <f>+'Final Forecast'!AW67+'Unbilled Therms'!K67</f>
        <v>0</v>
      </c>
      <c r="L67" s="22">
        <f>+'Final Forecast'!AX67+'Unbilled Therms'!L67</f>
        <v>0</v>
      </c>
      <c r="M67" s="22">
        <f>+'Final Forecast'!AY67+'Unbilled Therms'!M67</f>
        <v>0</v>
      </c>
      <c r="N67" s="65">
        <f t="shared" si="16"/>
        <v>0</v>
      </c>
      <c r="O67" s="22">
        <f>+'Final Forecast'!BA67+'Unbilled Therms'!O67</f>
        <v>0</v>
      </c>
      <c r="P67" s="22">
        <f>+'Final Forecast'!BB67+'Unbilled Therms'!P67</f>
        <v>0</v>
      </c>
      <c r="Q67" s="22">
        <f>+'Final Forecast'!BC67+'Unbilled Therms'!Q67</f>
        <v>0</v>
      </c>
      <c r="R67" s="22">
        <f>+'Final Forecast'!BD67+'Unbilled Therms'!R67</f>
        <v>0</v>
      </c>
      <c r="S67" s="22">
        <f>+'Final Forecast'!BE67+'Unbilled Therms'!S67</f>
        <v>0</v>
      </c>
      <c r="T67" s="22">
        <f>+'Final Forecast'!BF67+'Unbilled Therms'!T67</f>
        <v>0</v>
      </c>
      <c r="U67" s="22">
        <f>+'Final Forecast'!BG67+'Unbilled Therms'!U67</f>
        <v>0</v>
      </c>
      <c r="V67" s="22">
        <f>+'Final Forecast'!BH67+'Unbilled Therms'!V67</f>
        <v>0</v>
      </c>
      <c r="W67" s="22">
        <f>+'Final Forecast'!BI67+'Unbilled Therms'!W67</f>
        <v>0</v>
      </c>
      <c r="X67" s="22">
        <f>+'Final Forecast'!BJ67+'Unbilled Therms'!X67</f>
        <v>0</v>
      </c>
      <c r="Y67" s="22">
        <f>+'Final Forecast'!BK67+'Unbilled Therms'!Y67</f>
        <v>0</v>
      </c>
      <c r="Z67" s="22">
        <f>+'Final Forecast'!BL67+'Unbilled Therms'!Z67</f>
        <v>0</v>
      </c>
      <c r="AA67" s="65">
        <f t="shared" si="17"/>
        <v>0</v>
      </c>
    </row>
  </sheetData>
  <mergeCells count="1">
    <mergeCell ref="B1:AA1"/>
  </mergeCells>
  <pageMargins left="0" right="0" top="0.25" bottom="0.25" header="0.3" footer="0.3"/>
  <pageSetup scale="37" orientation="landscape" r:id="rId1"/>
  <customProperties>
    <customPr name="_pios_id" r:id="rId2"/>
    <customPr name="EpmWorksheetKeyString_GUID" r:id="rId3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2:P98"/>
  <sheetViews>
    <sheetView workbookViewId="0">
      <selection activeCell="G3" sqref="G3"/>
    </sheetView>
  </sheetViews>
  <sheetFormatPr defaultRowHeight="15" x14ac:dyDescent="0.25"/>
  <cols>
    <col min="1" max="1" width="22.140625" bestFit="1" customWidth="1"/>
    <col min="2" max="3" width="22.140625" customWidth="1"/>
    <col min="4" max="4" width="8" customWidth="1"/>
    <col min="5" max="8" width="22.140625" customWidth="1"/>
    <col min="9" max="9" width="22.140625" style="214" customWidth="1"/>
    <col min="10" max="11" width="13.42578125" style="214" bestFit="1" customWidth="1"/>
    <col min="12" max="12" width="9" style="214"/>
    <col min="13" max="14" width="11.85546875" style="214" bestFit="1" customWidth="1"/>
  </cols>
  <sheetData>
    <row r="2" spans="1:16" x14ac:dyDescent="0.25">
      <c r="E2" s="358" t="s">
        <v>551</v>
      </c>
      <c r="F2" s="358"/>
    </row>
    <row r="3" spans="1:16" ht="21" x14ac:dyDescent="0.35">
      <c r="B3" s="224" t="s">
        <v>550</v>
      </c>
      <c r="C3" s="224" t="s">
        <v>550</v>
      </c>
      <c r="I3" s="219" t="s">
        <v>547</v>
      </c>
      <c r="J3" s="214" t="s">
        <v>545</v>
      </c>
      <c r="K3" s="214" t="s">
        <v>545</v>
      </c>
      <c r="M3" s="214" t="s">
        <v>546</v>
      </c>
      <c r="N3" s="214" t="s">
        <v>546</v>
      </c>
    </row>
    <row r="4" spans="1:16" x14ac:dyDescent="0.25">
      <c r="B4" s="222" t="s">
        <v>548</v>
      </c>
      <c r="C4" s="222" t="s">
        <v>549</v>
      </c>
      <c r="E4" s="223">
        <v>2020</v>
      </c>
      <c r="F4" s="223">
        <v>2021</v>
      </c>
      <c r="J4" s="215">
        <v>2020</v>
      </c>
      <c r="K4" s="215">
        <v>2021</v>
      </c>
      <c r="M4" s="215">
        <v>2020</v>
      </c>
      <c r="N4" s="215">
        <v>2021</v>
      </c>
    </row>
    <row r="5" spans="1:16" ht="15.75" x14ac:dyDescent="0.25">
      <c r="A5" s="212" t="s">
        <v>468</v>
      </c>
      <c r="B5" s="212"/>
      <c r="C5" s="212"/>
      <c r="D5" s="212"/>
      <c r="E5" s="220">
        <f>+J5*12</f>
        <v>1401653.5713445514</v>
      </c>
      <c r="F5" s="220">
        <f>+K5*12</f>
        <v>1418329.0471239933</v>
      </c>
      <c r="G5" s="220"/>
      <c r="H5" s="212"/>
      <c r="I5" s="216" t="str">
        <f>+'Final Forecast'!B16</f>
        <v>RS1</v>
      </c>
      <c r="J5" s="217">
        <f>+'Final Forecast'!O16</f>
        <v>116804.46427871262</v>
      </c>
      <c r="K5" s="217">
        <f>+'Final Forecast'!AB16</f>
        <v>118194.08726033277</v>
      </c>
      <c r="L5" s="217"/>
      <c r="M5" s="217">
        <f>+'Final Forecast'!AZ16*1000</f>
        <v>9095996.0496567823</v>
      </c>
      <c r="N5" s="217">
        <f>+'Final Forecast'!BM16*1000</f>
        <v>9318123.1881526019</v>
      </c>
      <c r="P5" s="4"/>
    </row>
    <row r="6" spans="1:16" ht="15.75" x14ac:dyDescent="0.25">
      <c r="A6" s="212" t="s">
        <v>469</v>
      </c>
      <c r="B6" s="212"/>
      <c r="C6" s="212"/>
      <c r="D6" s="212"/>
      <c r="E6" s="221">
        <f>+J6</f>
        <v>9095996.0496567823</v>
      </c>
      <c r="F6" s="221">
        <f>+K6</f>
        <v>9318123.1881526019</v>
      </c>
      <c r="G6" s="221"/>
      <c r="H6" s="212"/>
      <c r="J6" s="218">
        <f>+M5</f>
        <v>9095996.0496567823</v>
      </c>
      <c r="K6" s="218">
        <f>+N5</f>
        <v>9318123.1881526019</v>
      </c>
    </row>
    <row r="7" spans="1:16" ht="15.75" x14ac:dyDescent="0.25">
      <c r="A7" s="212" t="s">
        <v>470</v>
      </c>
      <c r="B7" s="212"/>
      <c r="C7" s="212"/>
      <c r="D7" s="212"/>
      <c r="E7" s="220">
        <f>+J7*12</f>
        <v>2341447.4916172875</v>
      </c>
      <c r="F7" s="220">
        <f>+K7*12</f>
        <v>2453601.5032397737</v>
      </c>
      <c r="G7" s="220"/>
      <c r="H7" s="212"/>
      <c r="I7" s="216" t="str">
        <f>+'Final Forecast'!B17</f>
        <v>RS2</v>
      </c>
      <c r="J7" s="217">
        <f>+'Final Forecast'!O17</f>
        <v>195120.62430144064</v>
      </c>
      <c r="K7" s="217">
        <f>+'Final Forecast'!AB17</f>
        <v>204466.79193664782</v>
      </c>
      <c r="L7" s="217"/>
      <c r="M7" s="217">
        <f>+'Final Forecast'!AZ17*1000</f>
        <v>34756096.59724161</v>
      </c>
      <c r="N7" s="217">
        <f>+'Final Forecast'!BM17*1000</f>
        <v>35520953.236490808</v>
      </c>
    </row>
    <row r="8" spans="1:16" ht="15.75" x14ac:dyDescent="0.25">
      <c r="A8" s="212" t="s">
        <v>471</v>
      </c>
      <c r="B8" s="212"/>
      <c r="C8" s="212"/>
      <c r="D8" s="212"/>
      <c r="E8" s="221">
        <f>+J8</f>
        <v>34756096.59724161</v>
      </c>
      <c r="F8" s="221">
        <f>+K8</f>
        <v>35520953.236490808</v>
      </c>
      <c r="G8" s="221"/>
      <c r="H8" s="212"/>
      <c r="J8" s="218">
        <f>+M7</f>
        <v>34756096.59724161</v>
      </c>
      <c r="K8" s="218">
        <f>+N7</f>
        <v>35520953.236490808</v>
      </c>
    </row>
    <row r="9" spans="1:16" ht="15.75" x14ac:dyDescent="0.25">
      <c r="A9" s="212" t="s">
        <v>472</v>
      </c>
      <c r="B9" s="212"/>
      <c r="C9" s="212"/>
      <c r="D9" s="212"/>
      <c r="E9" s="220">
        <f>+J9*12</f>
        <v>1421985.8445830927</v>
      </c>
      <c r="F9" s="220">
        <f>+K9*12</f>
        <v>1467293.0713409474</v>
      </c>
      <c r="G9" s="220"/>
      <c r="H9" s="212"/>
      <c r="I9" s="216" t="str">
        <f>+'Final Forecast'!B18</f>
        <v>RS3</v>
      </c>
      <c r="J9" s="217">
        <f>+'Final Forecast'!O18</f>
        <v>118498.82038192439</v>
      </c>
      <c r="K9" s="217">
        <f>+'Final Forecast'!AB18</f>
        <v>122274.42261174561</v>
      </c>
      <c r="L9" s="217"/>
      <c r="M9" s="217">
        <f>+'Final Forecast'!AZ18*1000</f>
        <v>46867902.853253849</v>
      </c>
      <c r="N9" s="217">
        <f>+'Final Forecast'!BM18*1000</f>
        <v>48143436.662225001</v>
      </c>
    </row>
    <row r="10" spans="1:16" ht="15.75" x14ac:dyDescent="0.25">
      <c r="A10" s="212" t="s">
        <v>473</v>
      </c>
      <c r="B10" s="212"/>
      <c r="C10" s="212"/>
      <c r="D10" s="212"/>
      <c r="E10" s="221">
        <f>+J10</f>
        <v>46867902.853253849</v>
      </c>
      <c r="F10" s="221">
        <f>+K10</f>
        <v>48143436.662225001</v>
      </c>
      <c r="G10" s="221"/>
      <c r="H10" s="212"/>
      <c r="J10" s="218">
        <f>+M9</f>
        <v>46867902.853253849</v>
      </c>
      <c r="K10" s="218">
        <f>+N9</f>
        <v>48143436.662225001</v>
      </c>
    </row>
    <row r="11" spans="1:16" ht="15.75" x14ac:dyDescent="0.25">
      <c r="A11" s="212" t="s">
        <v>474</v>
      </c>
      <c r="B11" s="212"/>
      <c r="C11" s="212"/>
      <c r="D11" s="212"/>
      <c r="E11" s="220">
        <f>+J11*12</f>
        <v>31453.533333050487</v>
      </c>
      <c r="F11" s="220">
        <f>+K11*12</f>
        <v>32974.338441218068</v>
      </c>
      <c r="G11" s="220"/>
      <c r="H11" s="212"/>
      <c r="I11" s="216" t="str">
        <f>+'Final Forecast'!B19</f>
        <v>RES GS1</v>
      </c>
      <c r="J11" s="217">
        <f>+'Final Forecast'!O19</f>
        <v>2621.1277777542073</v>
      </c>
      <c r="K11" s="217">
        <f>+'Final Forecast'!AB19</f>
        <v>2747.8615367681723</v>
      </c>
      <c r="L11" s="217"/>
      <c r="M11" s="217">
        <f>+'Final Forecast'!AZ19*1000</f>
        <v>6223504.5951775396</v>
      </c>
      <c r="N11" s="217">
        <f>+'Final Forecast'!BM19*1000</f>
        <v>6353831.2729862425</v>
      </c>
    </row>
    <row r="12" spans="1:16" ht="15.75" x14ac:dyDescent="0.25">
      <c r="A12" s="212" t="s">
        <v>475</v>
      </c>
      <c r="B12" s="212"/>
      <c r="C12" s="212"/>
      <c r="D12" s="212"/>
      <c r="E12" s="221">
        <f>+J12</f>
        <v>6223504.5951775396</v>
      </c>
      <c r="F12" s="221">
        <f>+K12</f>
        <v>6353831.2729862425</v>
      </c>
      <c r="G12" s="221"/>
      <c r="H12" s="212"/>
      <c r="J12" s="218">
        <f>+M11</f>
        <v>6223504.5951775396</v>
      </c>
      <c r="K12" s="218">
        <f>+N11</f>
        <v>6353831.2729862425</v>
      </c>
    </row>
    <row r="13" spans="1:16" ht="15.75" x14ac:dyDescent="0.25">
      <c r="A13" s="212" t="s">
        <v>476</v>
      </c>
      <c r="B13" s="212"/>
      <c r="C13" s="212"/>
      <c r="D13" s="212"/>
      <c r="E13" s="220">
        <f>+J13*12</f>
        <v>4959.4051730640431</v>
      </c>
      <c r="F13" s="220">
        <f>+K13*12</f>
        <v>4996.939839453793</v>
      </c>
      <c r="G13" s="220"/>
      <c r="H13" s="212"/>
      <c r="I13" s="216" t="str">
        <f>+'Final Forecast'!B22</f>
        <v>RES GTS1</v>
      </c>
      <c r="J13" s="217">
        <f>+'Final Forecast'!O22</f>
        <v>413.28376442200357</v>
      </c>
      <c r="K13" s="217">
        <f>+'Final Forecast'!AB22</f>
        <v>416.41165328781608</v>
      </c>
      <c r="L13" s="217"/>
      <c r="M13" s="217">
        <f>+'Final Forecast'!AZ22*1000</f>
        <v>2318435.3326040693</v>
      </c>
      <c r="N13" s="217">
        <f>+'Final Forecast'!BM22*1000</f>
        <v>2369109.6746192747</v>
      </c>
    </row>
    <row r="14" spans="1:16" ht="15.75" x14ac:dyDescent="0.25">
      <c r="A14" s="212" t="s">
        <v>477</v>
      </c>
      <c r="B14" s="212"/>
      <c r="C14" s="212"/>
      <c r="D14" s="212"/>
      <c r="E14" s="221">
        <f>+J14</f>
        <v>2318435.3326040693</v>
      </c>
      <c r="F14" s="221">
        <f>+K14</f>
        <v>2369109.6746192747</v>
      </c>
      <c r="G14" s="221"/>
      <c r="H14" s="212"/>
      <c r="J14" s="218">
        <f>+M13</f>
        <v>2318435.3326040693</v>
      </c>
      <c r="K14" s="218">
        <f>+N13</f>
        <v>2369109.6746192747</v>
      </c>
    </row>
    <row r="15" spans="1:16" ht="15.75" x14ac:dyDescent="0.25">
      <c r="A15" s="212" t="s">
        <v>478</v>
      </c>
      <c r="B15" s="212"/>
      <c r="C15" s="212"/>
      <c r="D15" s="212"/>
      <c r="E15" s="220">
        <f>+J15*12</f>
        <v>666.64145898646211</v>
      </c>
      <c r="F15" s="220">
        <f>+K15*12</f>
        <v>708.80439357682428</v>
      </c>
      <c r="G15" s="220"/>
      <c r="H15" s="212"/>
      <c r="I15" s="216" t="str">
        <f>+'Final Forecast'!B20</f>
        <v>RES GS2</v>
      </c>
      <c r="J15" s="217">
        <f>+'Final Forecast'!O20</f>
        <v>55.553454915538509</v>
      </c>
      <c r="K15" s="217">
        <f>+'Final Forecast'!AB20</f>
        <v>59.067032798068688</v>
      </c>
      <c r="L15" s="217"/>
      <c r="M15" s="217">
        <f>+'Final Forecast'!AZ20*1000</f>
        <v>585568.64877736568</v>
      </c>
      <c r="N15" s="217">
        <f>+'Final Forecast'!BM20*1000</f>
        <v>591257.21604037087</v>
      </c>
    </row>
    <row r="16" spans="1:16" ht="15.75" x14ac:dyDescent="0.25">
      <c r="A16" s="212" t="s">
        <v>479</v>
      </c>
      <c r="B16" s="212"/>
      <c r="C16" s="212"/>
      <c r="D16" s="212"/>
      <c r="E16" s="221">
        <f>+J16</f>
        <v>585568.64877736568</v>
      </c>
      <c r="F16" s="221">
        <f>+K16</f>
        <v>591257.21604037087</v>
      </c>
      <c r="G16" s="221"/>
      <c r="H16" s="212"/>
      <c r="J16" s="218">
        <f>+M15</f>
        <v>585568.64877736568</v>
      </c>
      <c r="K16" s="218">
        <f>+N15</f>
        <v>591257.21604037087</v>
      </c>
    </row>
    <row r="17" spans="1:14" ht="15.75" x14ac:dyDescent="0.25">
      <c r="A17" s="212" t="s">
        <v>480</v>
      </c>
      <c r="B17" s="212"/>
      <c r="C17" s="212"/>
      <c r="D17" s="212"/>
      <c r="E17" s="220">
        <f>+J17*12</f>
        <v>3139.3770075410675</v>
      </c>
      <c r="F17" s="220">
        <f>+K17*12</f>
        <v>3246.0993337748459</v>
      </c>
      <c r="G17" s="220"/>
      <c r="H17" s="212"/>
      <c r="I17" s="216" t="str">
        <f>+'Final Forecast'!B23</f>
        <v>RES GTS2</v>
      </c>
      <c r="J17" s="217">
        <f>+'Final Forecast'!O23</f>
        <v>261.61475062842231</v>
      </c>
      <c r="K17" s="217">
        <f>+'Final Forecast'!AB23</f>
        <v>270.50827781457048</v>
      </c>
      <c r="L17" s="217"/>
      <c r="M17" s="217">
        <f>+'Final Forecast'!AZ23*1000</f>
        <v>6111172.5991344694</v>
      </c>
      <c r="N17" s="217">
        <f>+'Final Forecast'!BM23*1000</f>
        <v>6181732.0254526772</v>
      </c>
    </row>
    <row r="18" spans="1:14" ht="15.75" x14ac:dyDescent="0.25">
      <c r="A18" s="212" t="s">
        <v>481</v>
      </c>
      <c r="B18" s="212"/>
      <c r="C18" s="212"/>
      <c r="D18" s="212"/>
      <c r="E18" s="221">
        <f>+J18</f>
        <v>6111172.5991344694</v>
      </c>
      <c r="F18" s="221">
        <f>+K18</f>
        <v>6181732.0254526772</v>
      </c>
      <c r="G18" s="221"/>
      <c r="H18" s="212"/>
      <c r="J18" s="218">
        <f>+M17</f>
        <v>6111172.5991344694</v>
      </c>
      <c r="K18" s="218">
        <f>+N17</f>
        <v>6181732.0254526772</v>
      </c>
    </row>
    <row r="19" spans="1:14" ht="15.75" x14ac:dyDescent="0.25">
      <c r="A19" s="212" t="s">
        <v>482</v>
      </c>
      <c r="B19" s="212"/>
      <c r="C19" s="212"/>
      <c r="D19" s="212"/>
      <c r="E19" s="220">
        <f>+J19*12</f>
        <v>174.69846570994986</v>
      </c>
      <c r="F19" s="220">
        <f>+K19*12</f>
        <v>335.4449206096308</v>
      </c>
      <c r="G19" s="220"/>
      <c r="H19" s="212"/>
      <c r="I19" s="216" t="str">
        <f>+'Final Forecast'!B21</f>
        <v>RES GS3</v>
      </c>
      <c r="J19" s="217">
        <f>+'Final Forecast'!O21</f>
        <v>14.558205475829155</v>
      </c>
      <c r="K19" s="217">
        <f>+'Final Forecast'!AB21</f>
        <v>27.953743384135901</v>
      </c>
      <c r="L19" s="217"/>
      <c r="M19" s="217">
        <f>+'Final Forecast'!AZ21*1000</f>
        <v>21927.602781918245</v>
      </c>
      <c r="N19" s="217">
        <f>+'Final Forecast'!BM21*1000</f>
        <v>22219.780771723297</v>
      </c>
    </row>
    <row r="20" spans="1:14" ht="15.75" x14ac:dyDescent="0.25">
      <c r="A20" s="212" t="s">
        <v>483</v>
      </c>
      <c r="B20" s="212"/>
      <c r="C20" s="212"/>
      <c r="D20" s="212"/>
      <c r="E20" s="221">
        <f>+J20</f>
        <v>21927.602781918245</v>
      </c>
      <c r="F20" s="221">
        <f>+K20</f>
        <v>22219.780771723297</v>
      </c>
      <c r="G20" s="221"/>
      <c r="H20" s="212"/>
      <c r="J20" s="218">
        <f>+M19</f>
        <v>21927.602781918245</v>
      </c>
      <c r="K20" s="218">
        <f>+N19</f>
        <v>22219.780771723297</v>
      </c>
    </row>
    <row r="21" spans="1:14" ht="15.75" x14ac:dyDescent="0.25">
      <c r="A21" s="212" t="s">
        <v>484</v>
      </c>
      <c r="B21" s="212"/>
      <c r="C21" s="212"/>
      <c r="D21" s="212"/>
      <c r="E21" s="220">
        <f>+J21*12</f>
        <v>603.66493281986789</v>
      </c>
      <c r="F21" s="220">
        <f>+K21*12</f>
        <v>594.6628582209396</v>
      </c>
      <c r="G21" s="220"/>
      <c r="H21" s="212"/>
      <c r="I21" s="216" t="str">
        <f>+'Final Forecast'!B24</f>
        <v>RES GTS3</v>
      </c>
      <c r="J21" s="217">
        <f>+'Final Forecast'!O24</f>
        <v>50.305411068322321</v>
      </c>
      <c r="K21" s="217">
        <f>+'Final Forecast'!AB24</f>
        <v>49.555238185078302</v>
      </c>
      <c r="L21" s="217"/>
      <c r="M21" s="217">
        <f>+'Final Forecast'!AZ24*1000</f>
        <v>3330634.7994000814</v>
      </c>
      <c r="N21" s="217">
        <f>+'Final Forecast'!BM24*1000</f>
        <v>3360178.5273654666</v>
      </c>
    </row>
    <row r="22" spans="1:14" ht="15.75" x14ac:dyDescent="0.25">
      <c r="A22" s="212" t="s">
        <v>485</v>
      </c>
      <c r="B22" s="212"/>
      <c r="C22" s="212"/>
      <c r="D22" s="212"/>
      <c r="E22" s="221">
        <f>+J22</f>
        <v>3330634.7994000814</v>
      </c>
      <c r="F22" s="221">
        <f>+K22</f>
        <v>3360178.5273654666</v>
      </c>
      <c r="G22" s="221"/>
      <c r="H22" s="212"/>
      <c r="J22" s="218">
        <f>+M21</f>
        <v>3330634.7994000814</v>
      </c>
      <c r="K22" s="218">
        <f>+N21</f>
        <v>3360178.5273654666</v>
      </c>
    </row>
    <row r="23" spans="1:14" ht="15.75" x14ac:dyDescent="0.25">
      <c r="A23" s="212" t="s">
        <v>486</v>
      </c>
      <c r="B23" s="212"/>
      <c r="C23" s="212"/>
      <c r="D23" s="212"/>
      <c r="E23" s="220">
        <f>+J23*12</f>
        <v>13225.917934501324</v>
      </c>
      <c r="F23" s="220">
        <f>+K23*12</f>
        <v>13841.802315181667</v>
      </c>
      <c r="G23" s="220"/>
      <c r="H23" s="212"/>
      <c r="I23" s="216" t="str">
        <f>+'Final Forecast'!B25</f>
        <v>RES SG</v>
      </c>
      <c r="J23" s="217">
        <f>+'Final Forecast'!O25</f>
        <v>1102.1598278751103</v>
      </c>
      <c r="K23" s="217">
        <f>+'Final Forecast'!AB25</f>
        <v>1153.4835262651388</v>
      </c>
      <c r="L23" s="217"/>
      <c r="M23" s="217">
        <f>+'Final Forecast'!AZ25*1000</f>
        <v>12984.000000000004</v>
      </c>
      <c r="N23" s="217">
        <f>+'Final Forecast'!BM25*1000</f>
        <v>12984.000000000004</v>
      </c>
    </row>
    <row r="24" spans="1:14" ht="15.75" x14ac:dyDescent="0.25">
      <c r="A24" s="212" t="s">
        <v>487</v>
      </c>
      <c r="B24" s="212"/>
      <c r="C24" s="212"/>
      <c r="D24" s="212"/>
      <c r="E24" s="221">
        <f>+J24</f>
        <v>12984.000000000004</v>
      </c>
      <c r="F24" s="221">
        <f>+K24</f>
        <v>12984.000000000004</v>
      </c>
      <c r="G24" s="221"/>
      <c r="H24" s="212"/>
      <c r="I24" s="216"/>
      <c r="J24" s="218">
        <f>+M23</f>
        <v>12984.000000000004</v>
      </c>
      <c r="K24" s="218">
        <f>+N23</f>
        <v>12984.000000000004</v>
      </c>
      <c r="L24" s="217"/>
      <c r="M24" s="217"/>
      <c r="N24" s="217"/>
    </row>
    <row r="25" spans="1:14" ht="15.75" x14ac:dyDescent="0.25">
      <c r="A25" s="212" t="s">
        <v>488</v>
      </c>
      <c r="B25" s="212"/>
      <c r="C25" s="212"/>
      <c r="D25" s="212"/>
      <c r="E25" s="220">
        <f>+J25*12</f>
        <v>0</v>
      </c>
      <c r="F25" s="220">
        <f>+K25*12</f>
        <v>0</v>
      </c>
      <c r="G25" s="220"/>
      <c r="H25" s="212"/>
    </row>
    <row r="26" spans="1:14" ht="15.75" x14ac:dyDescent="0.25">
      <c r="A26" s="212" t="s">
        <v>489</v>
      </c>
      <c r="B26" s="212"/>
      <c r="C26" s="212"/>
      <c r="D26" s="212"/>
      <c r="E26" s="221">
        <f>+J26</f>
        <v>0</v>
      </c>
      <c r="F26" s="221">
        <f>+K26</f>
        <v>0</v>
      </c>
      <c r="G26" s="221"/>
      <c r="H26" s="212"/>
      <c r="J26" s="218"/>
      <c r="K26" s="218"/>
    </row>
    <row r="27" spans="1:14" ht="15.75" x14ac:dyDescent="0.25">
      <c r="A27" s="212" t="s">
        <v>490</v>
      </c>
      <c r="B27" s="212"/>
      <c r="C27" s="212"/>
      <c r="D27" s="212"/>
      <c r="E27" s="220">
        <f>+J27*12</f>
        <v>0</v>
      </c>
      <c r="F27" s="220">
        <f>+K27*12</f>
        <v>0</v>
      </c>
      <c r="G27" s="220"/>
      <c r="H27" s="212"/>
    </row>
    <row r="28" spans="1:14" ht="15.75" x14ac:dyDescent="0.25">
      <c r="A28" s="212" t="s">
        <v>491</v>
      </c>
      <c r="B28" s="212"/>
      <c r="C28" s="212"/>
      <c r="D28" s="212"/>
      <c r="E28" s="221">
        <f>+J28</f>
        <v>0</v>
      </c>
      <c r="F28" s="221">
        <f>+K28</f>
        <v>0</v>
      </c>
      <c r="G28" s="221"/>
      <c r="H28" s="212"/>
    </row>
    <row r="29" spans="1:14" ht="15.75" x14ac:dyDescent="0.25">
      <c r="A29" s="212" t="s">
        <v>492</v>
      </c>
      <c r="B29" s="212"/>
      <c r="C29" s="212"/>
      <c r="D29" s="212"/>
      <c r="E29" s="220">
        <f>+J29*12</f>
        <v>11428.428571428569</v>
      </c>
      <c r="F29" s="220">
        <f>+K29*12</f>
        <v>11428.428571428569</v>
      </c>
      <c r="G29" s="220"/>
      <c r="H29" s="212"/>
      <c r="I29" s="216" t="str">
        <f>+'Final Forecast'!B39</f>
        <v>CSG</v>
      </c>
      <c r="J29" s="217">
        <f>+'Final Forecast'!O39</f>
        <v>952.36904761904736</v>
      </c>
      <c r="K29" s="217">
        <f>+'Final Forecast'!AB39</f>
        <v>952.36904761904736</v>
      </c>
      <c r="L29" s="217"/>
      <c r="M29" s="217">
        <f>+'Final Forecast'!AZ39*1000</f>
        <v>223319.94285714289</v>
      </c>
      <c r="N29" s="217">
        <f>+'Final Forecast'!BM39*1000</f>
        <v>303570.28571428574</v>
      </c>
    </row>
    <row r="30" spans="1:14" ht="15.75" x14ac:dyDescent="0.25">
      <c r="A30" s="212" t="s">
        <v>493</v>
      </c>
      <c r="B30" s="212"/>
      <c r="C30" s="212"/>
      <c r="D30" s="212"/>
      <c r="E30" s="221">
        <f>+J30</f>
        <v>223319.94285714289</v>
      </c>
      <c r="F30" s="221">
        <f>+K30</f>
        <v>303570.28571428574</v>
      </c>
      <c r="G30" s="221"/>
      <c r="H30" s="212"/>
      <c r="J30" s="218">
        <f>+M29</f>
        <v>223319.94285714289</v>
      </c>
      <c r="K30" s="218">
        <f>+N29</f>
        <v>303570.28571428574</v>
      </c>
    </row>
    <row r="31" spans="1:14" ht="15.75" x14ac:dyDescent="0.25">
      <c r="A31" s="212" t="s">
        <v>494</v>
      </c>
      <c r="B31" s="212"/>
      <c r="C31" s="212"/>
      <c r="D31" s="212"/>
      <c r="E31" s="220">
        <f>+J31*12</f>
        <v>1935</v>
      </c>
      <c r="F31" s="220">
        <f>+K31*12</f>
        <v>1935</v>
      </c>
      <c r="G31" s="220"/>
      <c r="H31" s="212"/>
      <c r="I31" s="216" t="str">
        <f>+'Final Forecast'!B40</f>
        <v>CTSG</v>
      </c>
      <c r="J31" s="217">
        <f>+'Final Forecast'!O40</f>
        <v>161.25</v>
      </c>
      <c r="K31" s="217">
        <f>+'Final Forecast'!AB40</f>
        <v>161.25</v>
      </c>
      <c r="L31" s="217"/>
      <c r="M31" s="217">
        <f>+'Final Forecast'!AZ40*1000</f>
        <v>215848.5086</v>
      </c>
      <c r="N31" s="217">
        <f>+'Final Forecast'!BM40*1000</f>
        <v>282869.70859999995</v>
      </c>
    </row>
    <row r="32" spans="1:14" ht="15.75" x14ac:dyDescent="0.25">
      <c r="A32" s="212" t="s">
        <v>495</v>
      </c>
      <c r="B32" s="212"/>
      <c r="C32" s="212"/>
      <c r="D32" s="212"/>
      <c r="E32" s="221">
        <f>+J32</f>
        <v>215848.5086</v>
      </c>
      <c r="F32" s="221">
        <f>+K32</f>
        <v>282869.70859999995</v>
      </c>
      <c r="G32" s="221"/>
      <c r="H32" s="212"/>
      <c r="J32" s="218">
        <f>+M31</f>
        <v>215848.5086</v>
      </c>
      <c r="K32" s="218">
        <f>+N31</f>
        <v>282869.70859999995</v>
      </c>
    </row>
    <row r="33" spans="1:14" ht="15.75" x14ac:dyDescent="0.25">
      <c r="A33" s="212" t="s">
        <v>496</v>
      </c>
      <c r="B33" s="212"/>
      <c r="C33" s="212"/>
      <c r="D33" s="212"/>
      <c r="E33" s="220">
        <f>+J33*12</f>
        <v>92395.348735877196</v>
      </c>
      <c r="F33" s="220">
        <f>+K33*12</f>
        <v>95051.666019065044</v>
      </c>
      <c r="G33" s="220"/>
      <c r="H33" s="212"/>
      <c r="I33" s="216" t="str">
        <f>+'Final Forecast'!B27</f>
        <v>SGS</v>
      </c>
      <c r="J33" s="217">
        <f>+'Final Forecast'!O27</f>
        <v>7699.612394656433</v>
      </c>
      <c r="K33" s="217">
        <f>+'Final Forecast'!AB27</f>
        <v>7920.97216825542</v>
      </c>
      <c r="L33" s="217"/>
      <c r="M33" s="217">
        <f>+'Final Forecast'!AZ27*1000</f>
        <v>5642748.7187275654</v>
      </c>
      <c r="N33" s="217">
        <f>+'Final Forecast'!BM27*1000</f>
        <v>5844208.8922004728</v>
      </c>
    </row>
    <row r="34" spans="1:14" ht="15.75" x14ac:dyDescent="0.25">
      <c r="A34" s="212" t="s">
        <v>497</v>
      </c>
      <c r="B34" s="212"/>
      <c r="C34" s="212"/>
      <c r="D34" s="212"/>
      <c r="E34" s="221">
        <f>+J34</f>
        <v>5642748.7187275654</v>
      </c>
      <c r="F34" s="221">
        <f>+K34</f>
        <v>5844208.8922004728</v>
      </c>
      <c r="G34" s="221"/>
      <c r="H34" s="212"/>
      <c r="J34" s="218">
        <f>+M33</f>
        <v>5642748.7187275654</v>
      </c>
      <c r="K34" s="218">
        <f>+N33</f>
        <v>5844208.8922004728</v>
      </c>
    </row>
    <row r="35" spans="1:14" ht="15.75" x14ac:dyDescent="0.25">
      <c r="A35" s="212" t="s">
        <v>498</v>
      </c>
      <c r="B35" s="212"/>
      <c r="C35" s="212"/>
      <c r="D35" s="212"/>
      <c r="E35" s="220">
        <f>+J35*12</f>
        <v>59163.171407525835</v>
      </c>
      <c r="F35" s="220">
        <f>+K35*12</f>
        <v>58960.252717309559</v>
      </c>
      <c r="G35" s="220"/>
      <c r="H35" s="212"/>
      <c r="I35" s="216" t="str">
        <f>+'Final Forecast'!B28</f>
        <v>STGS</v>
      </c>
      <c r="J35" s="217">
        <f>+'Final Forecast'!O28</f>
        <v>4930.264283960486</v>
      </c>
      <c r="K35" s="217">
        <f>+'Final Forecast'!AB28</f>
        <v>4913.3543931091299</v>
      </c>
      <c r="L35" s="217"/>
      <c r="M35" s="217">
        <f>+'Final Forecast'!AZ28*1000</f>
        <v>5214605.4117407035</v>
      </c>
      <c r="N35" s="217">
        <f>+'Final Forecast'!BM28*1000</f>
        <v>5425980.5714645321</v>
      </c>
    </row>
    <row r="36" spans="1:14" ht="15.75" x14ac:dyDescent="0.25">
      <c r="A36" s="212" t="s">
        <v>499</v>
      </c>
      <c r="B36" s="212"/>
      <c r="C36" s="212"/>
      <c r="D36" s="212"/>
      <c r="E36" s="221">
        <f>+J36</f>
        <v>5214605.4117407035</v>
      </c>
      <c r="F36" s="221">
        <f>+K36</f>
        <v>5425980.5714645321</v>
      </c>
      <c r="G36" s="221"/>
      <c r="H36" s="212"/>
      <c r="J36" s="218">
        <f>+M35</f>
        <v>5214605.4117407035</v>
      </c>
      <c r="K36" s="218">
        <f>+N35</f>
        <v>5425980.5714645321</v>
      </c>
    </row>
    <row r="37" spans="1:14" ht="15.75" x14ac:dyDescent="0.25">
      <c r="A37" s="212" t="s">
        <v>500</v>
      </c>
      <c r="B37" s="212"/>
      <c r="C37" s="212"/>
      <c r="D37" s="212"/>
      <c r="E37" s="220">
        <f>+J37*12</f>
        <v>45514.098347196516</v>
      </c>
      <c r="F37" s="220">
        <f>+K37*12</f>
        <v>45782.3027196736</v>
      </c>
      <c r="G37" s="220"/>
      <c r="H37" s="212"/>
      <c r="I37" s="216" t="str">
        <f>+'Final Forecast'!B29</f>
        <v>GS1</v>
      </c>
      <c r="J37" s="217">
        <f>+'Final Forecast'!O29</f>
        <v>3792.8415289330428</v>
      </c>
      <c r="K37" s="217">
        <f>+'Final Forecast'!AB29</f>
        <v>3815.1918933061334</v>
      </c>
      <c r="L37" s="217"/>
      <c r="M37" s="217">
        <f>+'Final Forecast'!AZ29*1000</f>
        <v>17410893.702294607</v>
      </c>
      <c r="N37" s="217">
        <f>+'Final Forecast'!BM29*1000</f>
        <v>18111695.717386875</v>
      </c>
    </row>
    <row r="38" spans="1:14" ht="15.75" x14ac:dyDescent="0.25">
      <c r="A38" s="212" t="s">
        <v>501</v>
      </c>
      <c r="B38" s="212"/>
      <c r="C38" s="212"/>
      <c r="D38" s="212"/>
      <c r="E38" s="221">
        <f>+J38</f>
        <v>17410893.702294607</v>
      </c>
      <c r="F38" s="221">
        <f>+K38</f>
        <v>18111695.717386875</v>
      </c>
      <c r="G38" s="221"/>
      <c r="H38" s="212"/>
      <c r="J38" s="218">
        <f>+M37</f>
        <v>17410893.702294607</v>
      </c>
      <c r="K38" s="218">
        <f>+N37</f>
        <v>18111695.717386875</v>
      </c>
    </row>
    <row r="39" spans="1:14" ht="15.75" x14ac:dyDescent="0.25">
      <c r="A39" s="212" t="s">
        <v>502</v>
      </c>
      <c r="B39" s="212"/>
      <c r="C39" s="212"/>
      <c r="D39" s="212"/>
      <c r="E39" s="220">
        <f>+J39*12</f>
        <v>162394.91508766648</v>
      </c>
      <c r="F39" s="220">
        <f>+K39*12</f>
        <v>164459.5117279905</v>
      </c>
      <c r="G39" s="220"/>
      <c r="H39" s="212"/>
      <c r="I39" s="216" t="str">
        <f>+'Final Forecast'!B34</f>
        <v>GTS1</v>
      </c>
      <c r="J39" s="217">
        <f>+'Final Forecast'!O34</f>
        <v>13532.909590638874</v>
      </c>
      <c r="K39" s="217">
        <f>+'Final Forecast'!AB34</f>
        <v>13704.959310665874</v>
      </c>
      <c r="L39" s="217"/>
      <c r="M39" s="217">
        <f>+'Final Forecast'!AZ34*1000</f>
        <v>72938028.308733582</v>
      </c>
      <c r="N39" s="217">
        <f>+'Final Forecast'!BM34*1000</f>
        <v>76075026.096897185</v>
      </c>
    </row>
    <row r="40" spans="1:14" ht="15.75" x14ac:dyDescent="0.25">
      <c r="A40" s="212" t="s">
        <v>503</v>
      </c>
      <c r="B40" s="212"/>
      <c r="C40" s="212"/>
      <c r="D40" s="212"/>
      <c r="E40" s="221">
        <f>+J40</f>
        <v>72938028.308733582</v>
      </c>
      <c r="F40" s="221">
        <f>+K40</f>
        <v>76075026.096897185</v>
      </c>
      <c r="G40" s="221"/>
      <c r="H40" s="212"/>
      <c r="J40" s="218">
        <f>+M39</f>
        <v>72938028.308733582</v>
      </c>
      <c r="K40" s="218">
        <f>+N39</f>
        <v>76075026.096897185</v>
      </c>
    </row>
    <row r="41" spans="1:14" ht="15.75" x14ac:dyDescent="0.25">
      <c r="A41" s="212" t="s">
        <v>504</v>
      </c>
      <c r="B41" s="212"/>
      <c r="C41" s="212"/>
      <c r="D41" s="212"/>
      <c r="E41" s="220">
        <f>+J41*12</f>
        <v>9767.5020528311852</v>
      </c>
      <c r="F41" s="220">
        <f>+K41*12</f>
        <v>9399.7275332815989</v>
      </c>
      <c r="G41" s="220"/>
      <c r="H41" s="212"/>
      <c r="I41" s="216" t="str">
        <f>+'Final Forecast'!B30</f>
        <v>GS2</v>
      </c>
      <c r="J41" s="217">
        <f>+'Final Forecast'!O30</f>
        <v>813.95850440259881</v>
      </c>
      <c r="K41" s="217">
        <f>+'Final Forecast'!AB30</f>
        <v>783.31062777346654</v>
      </c>
      <c r="L41" s="217"/>
      <c r="M41" s="217">
        <f>+'Final Forecast'!AZ30*1000</f>
        <v>12118063.186188502</v>
      </c>
      <c r="N41" s="217">
        <f>+'Final Forecast'!BM30*1000</f>
        <v>12651412.396667341</v>
      </c>
    </row>
    <row r="42" spans="1:14" ht="15.75" x14ac:dyDescent="0.25">
      <c r="A42" s="212" t="s">
        <v>505</v>
      </c>
      <c r="B42" s="212"/>
      <c r="C42" s="212"/>
      <c r="D42" s="212"/>
      <c r="E42" s="221">
        <f>+J42</f>
        <v>12118063.186188502</v>
      </c>
      <c r="F42" s="221">
        <f>+K42</f>
        <v>12651412.396667341</v>
      </c>
      <c r="G42" s="221"/>
      <c r="H42" s="212"/>
      <c r="J42" s="218">
        <f>+M41</f>
        <v>12118063.186188502</v>
      </c>
      <c r="K42" s="218">
        <f>+N41</f>
        <v>12651412.396667341</v>
      </c>
    </row>
    <row r="43" spans="1:14" ht="15.75" x14ac:dyDescent="0.25">
      <c r="A43" s="212" t="s">
        <v>506</v>
      </c>
      <c r="B43" s="212"/>
      <c r="C43" s="212"/>
      <c r="D43" s="212"/>
      <c r="E43" s="220">
        <f>+J43*12</f>
        <v>81144.226165548156</v>
      </c>
      <c r="F43" s="220">
        <f>+K43*12</f>
        <v>83777.611630397965</v>
      </c>
      <c r="G43" s="220"/>
      <c r="H43" s="212"/>
      <c r="I43" s="216" t="str">
        <f>+'Final Forecast'!B35</f>
        <v>GTS2</v>
      </c>
      <c r="J43" s="217">
        <f>+'Final Forecast'!O35</f>
        <v>6762.018847129013</v>
      </c>
      <c r="K43" s="217">
        <f>+'Final Forecast'!AB35</f>
        <v>6981.4676358664974</v>
      </c>
      <c r="L43" s="217"/>
      <c r="M43" s="217">
        <f>+'Final Forecast'!AZ35*1000</f>
        <v>124833416.23653026</v>
      </c>
      <c r="N43" s="217">
        <f>+'Final Forecast'!BM35*1000</f>
        <v>130150334.3382449</v>
      </c>
    </row>
    <row r="44" spans="1:14" ht="15.75" x14ac:dyDescent="0.25">
      <c r="A44" s="212" t="s">
        <v>507</v>
      </c>
      <c r="B44" s="212"/>
      <c r="C44" s="212"/>
      <c r="D44" s="212"/>
      <c r="E44" s="221">
        <f>+J44</f>
        <v>124833416.23653026</v>
      </c>
      <c r="F44" s="221">
        <f>+K44</f>
        <v>130150334.3382449</v>
      </c>
      <c r="G44" s="221"/>
      <c r="H44" s="212"/>
      <c r="J44" s="218">
        <f>+M43</f>
        <v>124833416.23653026</v>
      </c>
      <c r="K44" s="218">
        <f>+N43</f>
        <v>130150334.3382449</v>
      </c>
    </row>
    <row r="45" spans="1:14" ht="15.75" x14ac:dyDescent="0.25">
      <c r="A45" s="212" t="s">
        <v>508</v>
      </c>
      <c r="B45" s="212"/>
      <c r="C45" s="212"/>
      <c r="D45" s="212"/>
      <c r="E45" s="220">
        <f>+J45*12</f>
        <v>569.44399794684603</v>
      </c>
      <c r="F45" s="220">
        <f>+K45*12</f>
        <v>587.23381031245822</v>
      </c>
      <c r="G45" s="220"/>
      <c r="H45" s="212"/>
      <c r="I45" s="216" t="str">
        <f>+'Final Forecast'!B31</f>
        <v>GS3</v>
      </c>
      <c r="J45" s="217">
        <f>+'Final Forecast'!O31</f>
        <v>47.453666495570502</v>
      </c>
      <c r="K45" s="217">
        <f>+'Final Forecast'!AB31</f>
        <v>48.936150859371516</v>
      </c>
      <c r="L45" s="217"/>
      <c r="M45" s="217">
        <f>+'Final Forecast'!AZ31*1000</f>
        <v>3465998.5068666134</v>
      </c>
      <c r="N45" s="217">
        <f>+'Final Forecast'!BM31*1000</f>
        <v>3630420.3367213164</v>
      </c>
    </row>
    <row r="46" spans="1:14" ht="15.75" x14ac:dyDescent="0.25">
      <c r="A46" s="212" t="s">
        <v>509</v>
      </c>
      <c r="B46" s="212"/>
      <c r="C46" s="212"/>
      <c r="D46" s="212"/>
      <c r="E46" s="221">
        <f>+J46</f>
        <v>3465998.5068666134</v>
      </c>
      <c r="F46" s="221">
        <f>+K46</f>
        <v>3630420.3367213164</v>
      </c>
      <c r="G46" s="221"/>
      <c r="H46" s="212"/>
      <c r="J46" s="218">
        <f>+M45</f>
        <v>3465998.5068666134</v>
      </c>
      <c r="K46" s="218">
        <f>+N45</f>
        <v>3630420.3367213164</v>
      </c>
    </row>
    <row r="47" spans="1:14" ht="15.75" x14ac:dyDescent="0.25">
      <c r="A47" s="212" t="s">
        <v>510</v>
      </c>
      <c r="B47" s="212"/>
      <c r="C47" s="212"/>
      <c r="D47" s="212"/>
      <c r="E47" s="220">
        <f>+J47*12</f>
        <v>8813.1341952549901</v>
      </c>
      <c r="F47" s="220">
        <f>+K47*12</f>
        <v>9124.2605571651238</v>
      </c>
      <c r="G47" s="220"/>
      <c r="H47" s="212"/>
      <c r="I47" s="216" t="str">
        <f>+'Final Forecast'!B36</f>
        <v>GTS3</v>
      </c>
      <c r="J47" s="217">
        <f>+'Final Forecast'!O36</f>
        <v>734.42784960458255</v>
      </c>
      <c r="K47" s="217">
        <f>+'Final Forecast'!AB36</f>
        <v>760.35504643042702</v>
      </c>
      <c r="L47" s="217"/>
      <c r="M47" s="217">
        <f>+'Final Forecast'!AZ36*1000</f>
        <v>75220306.40469113</v>
      </c>
      <c r="N47" s="217">
        <f>+'Final Forecast'!BM36*1000</f>
        <v>78501202.999293894</v>
      </c>
    </row>
    <row r="48" spans="1:14" ht="15.75" x14ac:dyDescent="0.25">
      <c r="A48" s="212" t="s">
        <v>511</v>
      </c>
      <c r="B48" s="212"/>
      <c r="C48" s="212"/>
      <c r="D48" s="212"/>
      <c r="E48" s="221">
        <f>+J48</f>
        <v>75220306.40469113</v>
      </c>
      <c r="F48" s="221">
        <f>+K48</f>
        <v>78501202.999293894</v>
      </c>
      <c r="G48" s="221"/>
      <c r="H48" s="212"/>
      <c r="J48" s="218">
        <f>+M47</f>
        <v>75220306.40469113</v>
      </c>
      <c r="K48" s="218">
        <f>+N47</f>
        <v>78501202.999293894</v>
      </c>
    </row>
    <row r="49" spans="1:14" ht="15.75" x14ac:dyDescent="0.25">
      <c r="A49" s="212" t="s">
        <v>512</v>
      </c>
      <c r="B49" s="212"/>
      <c r="C49" s="212"/>
      <c r="D49" s="212"/>
      <c r="E49" s="220">
        <f>+J49*12</f>
        <v>36</v>
      </c>
      <c r="F49" s="220">
        <f>+K49*12</f>
        <v>36</v>
      </c>
      <c r="G49" s="220"/>
      <c r="H49" s="212"/>
      <c r="I49" s="216" t="str">
        <f>+'Final Forecast'!B32</f>
        <v>GS4</v>
      </c>
      <c r="J49" s="217">
        <f>+'Final Forecast'!O32</f>
        <v>3</v>
      </c>
      <c r="K49" s="217">
        <f>+'Final Forecast'!AB32</f>
        <v>3</v>
      </c>
      <c r="L49" s="217"/>
      <c r="M49" s="217">
        <f>+'Final Forecast'!AZ32*1000</f>
        <v>360620.39999999997</v>
      </c>
      <c r="N49" s="217">
        <f>+'Final Forecast'!BM32*1000</f>
        <v>360620.39999999997</v>
      </c>
    </row>
    <row r="50" spans="1:14" ht="15.75" x14ac:dyDescent="0.25">
      <c r="A50" s="212" t="s">
        <v>513</v>
      </c>
      <c r="B50" s="212"/>
      <c r="C50" s="212"/>
      <c r="D50" s="212"/>
      <c r="E50" s="221">
        <f>+J50</f>
        <v>360620.39999999997</v>
      </c>
      <c r="F50" s="221">
        <f>+K50</f>
        <v>360620.39999999997</v>
      </c>
      <c r="G50" s="221"/>
      <c r="H50" s="212"/>
      <c r="J50" s="218">
        <f>+M49</f>
        <v>360620.39999999997</v>
      </c>
      <c r="K50" s="218">
        <f>+N49</f>
        <v>360620.39999999997</v>
      </c>
    </row>
    <row r="51" spans="1:14" ht="15.75" x14ac:dyDescent="0.25">
      <c r="A51" s="212" t="s">
        <v>514</v>
      </c>
      <c r="B51" s="212"/>
      <c r="C51" s="212"/>
      <c r="D51" s="212"/>
      <c r="E51" s="220">
        <f>+J51*12</f>
        <v>1662</v>
      </c>
      <c r="F51" s="220">
        <f>+K51*12</f>
        <v>1668</v>
      </c>
      <c r="G51" s="220"/>
      <c r="H51" s="212"/>
      <c r="I51" s="216" t="str">
        <f>+'Final Forecast'!B37</f>
        <v>GTS4</v>
      </c>
      <c r="J51" s="217">
        <f>+'Final Forecast'!O37</f>
        <v>138.5</v>
      </c>
      <c r="K51" s="217">
        <f>+'Final Forecast'!AB37</f>
        <v>139</v>
      </c>
      <c r="L51" s="217"/>
      <c r="M51" s="217">
        <f>+'Final Forecast'!AZ37*1000</f>
        <v>55115795.533270605</v>
      </c>
      <c r="N51" s="217">
        <f>+'Final Forecast'!BM37*1000</f>
        <v>55290795.533270605</v>
      </c>
    </row>
    <row r="52" spans="1:14" ht="15.75" x14ac:dyDescent="0.25">
      <c r="A52" s="212" t="s">
        <v>515</v>
      </c>
      <c r="B52" s="212"/>
      <c r="C52" s="212"/>
      <c r="D52" s="212"/>
      <c r="E52" s="221">
        <f>+J52</f>
        <v>55115795.533270605</v>
      </c>
      <c r="F52" s="221">
        <f>+K52</f>
        <v>55290795.533270605</v>
      </c>
      <c r="G52" s="221"/>
      <c r="H52" s="212"/>
      <c r="J52" s="218">
        <f>+M51</f>
        <v>55115795.533270605</v>
      </c>
      <c r="K52" s="218">
        <f>+N51</f>
        <v>55290795.533270605</v>
      </c>
    </row>
    <row r="53" spans="1:14" ht="15.75" x14ac:dyDescent="0.25">
      <c r="A53" s="212" t="s">
        <v>516</v>
      </c>
      <c r="B53" s="212"/>
      <c r="C53" s="212"/>
      <c r="D53" s="212"/>
      <c r="E53" s="220">
        <f>+J53*12</f>
        <v>48</v>
      </c>
      <c r="F53" s="220">
        <f>+K53*12</f>
        <v>48</v>
      </c>
      <c r="G53" s="220"/>
      <c r="H53" s="212"/>
      <c r="I53" s="216" t="str">
        <f>+'Final Forecast'!B33</f>
        <v>GS5</v>
      </c>
      <c r="J53" s="217">
        <f>+'Final Forecast'!O33</f>
        <v>4</v>
      </c>
      <c r="K53" s="217">
        <f>+'Final Forecast'!AB33</f>
        <v>4</v>
      </c>
      <c r="L53" s="217"/>
      <c r="M53" s="217">
        <f>+'Final Forecast'!AZ33*1000</f>
        <v>4485504.3378928564</v>
      </c>
      <c r="N53" s="217">
        <f>+'Final Forecast'!BM33*1000</f>
        <v>4485504.3378928564</v>
      </c>
    </row>
    <row r="54" spans="1:14" ht="15.75" x14ac:dyDescent="0.25">
      <c r="A54" s="212" t="s">
        <v>517</v>
      </c>
      <c r="B54" s="212"/>
      <c r="C54" s="212"/>
      <c r="D54" s="212"/>
      <c r="E54" s="221">
        <f>+J54</f>
        <v>4485504.3378928564</v>
      </c>
      <c r="F54" s="221">
        <f>+K54</f>
        <v>4485504.3378928564</v>
      </c>
      <c r="G54" s="221"/>
      <c r="H54" s="212"/>
      <c r="J54" s="218">
        <f>+M53</f>
        <v>4485504.3378928564</v>
      </c>
      <c r="K54" s="218">
        <f>+N53</f>
        <v>4485504.3378928564</v>
      </c>
    </row>
    <row r="55" spans="1:14" ht="15.75" x14ac:dyDescent="0.25">
      <c r="A55" s="212" t="s">
        <v>518</v>
      </c>
      <c r="B55" s="212"/>
      <c r="C55" s="212"/>
      <c r="D55" s="212"/>
      <c r="E55" s="220">
        <f>+J55*12</f>
        <v>2288</v>
      </c>
      <c r="F55" s="220">
        <f>+K55*12</f>
        <v>2316</v>
      </c>
      <c r="G55" s="220"/>
      <c r="H55" s="212"/>
      <c r="I55" s="216" t="str">
        <f>+'Final Forecast'!B38</f>
        <v>GTS5</v>
      </c>
      <c r="J55" s="217">
        <f>+'Final Forecast'!O38</f>
        <v>190.66666666666666</v>
      </c>
      <c r="K55" s="217">
        <f>+'Final Forecast'!AB38</f>
        <v>193</v>
      </c>
      <c r="L55" s="217"/>
      <c r="M55" s="217">
        <f>+'Final Forecast'!AZ38*1000</f>
        <v>161197643.32544285</v>
      </c>
      <c r="N55" s="217">
        <f>+'Final Forecast'!BM38*1000</f>
        <v>164047643.36544287</v>
      </c>
    </row>
    <row r="56" spans="1:14" ht="15.75" x14ac:dyDescent="0.25">
      <c r="A56" s="212" t="s">
        <v>519</v>
      </c>
      <c r="B56" s="212"/>
      <c r="C56" s="212"/>
      <c r="D56" s="212"/>
      <c r="E56" s="221">
        <f>+J56</f>
        <v>161197643.32544285</v>
      </c>
      <c r="F56" s="221">
        <f>+K56</f>
        <v>164047643.36544287</v>
      </c>
      <c r="G56" s="221"/>
      <c r="H56" s="212"/>
      <c r="J56" s="218">
        <f>+M55</f>
        <v>161197643.32544285</v>
      </c>
      <c r="K56" s="218">
        <f>+N55</f>
        <v>164047643.36544287</v>
      </c>
    </row>
    <row r="57" spans="1:14" ht="15.75" x14ac:dyDescent="0.25">
      <c r="A57" s="212" t="s">
        <v>520</v>
      </c>
      <c r="B57" s="212"/>
      <c r="C57" s="212"/>
      <c r="D57" s="212"/>
      <c r="E57" s="220">
        <f>+J57*12</f>
        <v>0</v>
      </c>
      <c r="F57" s="220">
        <f>+K57*12</f>
        <v>0</v>
      </c>
      <c r="G57" s="220"/>
      <c r="H57" s="212"/>
      <c r="I57" s="216" t="str">
        <f>+'Final Forecast'!B41</f>
        <v>CSLS</v>
      </c>
      <c r="J57" s="217">
        <f>+'Final Forecast'!O41</f>
        <v>0</v>
      </c>
      <c r="K57" s="217">
        <f>+'Final Forecast'!AB41</f>
        <v>0</v>
      </c>
      <c r="L57" s="217"/>
      <c r="M57" s="217">
        <f>+'Final Forecast'!AZ41*1000</f>
        <v>33611.100000000006</v>
      </c>
      <c r="N57" s="217">
        <f>+'Final Forecast'!BM41*1000</f>
        <v>33611.100000000006</v>
      </c>
    </row>
    <row r="58" spans="1:14" ht="15.75" x14ac:dyDescent="0.25">
      <c r="A58" s="212" t="s">
        <v>521</v>
      </c>
      <c r="B58" s="212"/>
      <c r="C58" s="212"/>
      <c r="D58" s="212"/>
      <c r="E58" s="221">
        <f>+J58</f>
        <v>33611.100000000006</v>
      </c>
      <c r="F58" s="221">
        <f>+K58</f>
        <v>33611.100000000006</v>
      </c>
      <c r="G58" s="221"/>
      <c r="H58" s="212"/>
      <c r="J58" s="218">
        <f>+M57</f>
        <v>33611.100000000006</v>
      </c>
      <c r="K58" s="218">
        <f>+N57</f>
        <v>33611.100000000006</v>
      </c>
    </row>
    <row r="59" spans="1:14" ht="15.75" x14ac:dyDescent="0.25">
      <c r="A59" s="212" t="s">
        <v>522</v>
      </c>
      <c r="B59" s="212"/>
      <c r="C59" s="212"/>
      <c r="D59" s="212"/>
      <c r="E59" s="220">
        <f>+J59*12</f>
        <v>0</v>
      </c>
      <c r="F59" s="220">
        <f>+K59*12</f>
        <v>0</v>
      </c>
      <c r="G59" s="220"/>
      <c r="H59" s="212"/>
      <c r="I59" s="216" t="str">
        <f>+'Final Forecast'!B42</f>
        <v>CTSLS</v>
      </c>
      <c r="J59" s="217">
        <f>+'Final Forecast'!O42</f>
        <v>0</v>
      </c>
      <c r="K59" s="217">
        <f>+'Final Forecast'!AB42</f>
        <v>0</v>
      </c>
      <c r="L59" s="217"/>
      <c r="M59" s="217">
        <f>+'Final Forecast'!AZ42*1000</f>
        <v>478794.04285714292</v>
      </c>
      <c r="N59" s="217">
        <f>+'Final Forecast'!BM42*1000</f>
        <v>499920.98571428575</v>
      </c>
    </row>
    <row r="60" spans="1:14" ht="15.75" x14ac:dyDescent="0.25">
      <c r="A60" s="212" t="s">
        <v>523</v>
      </c>
      <c r="B60" s="212"/>
      <c r="C60" s="212"/>
      <c r="D60" s="212"/>
      <c r="E60" s="221">
        <f>+J60</f>
        <v>478794.04285714292</v>
      </c>
      <c r="F60" s="221">
        <f>+K60</f>
        <v>499920.98571428575</v>
      </c>
      <c r="G60" s="221"/>
      <c r="H60" s="212"/>
      <c r="J60" s="218">
        <f>+M59</f>
        <v>478794.04285714292</v>
      </c>
      <c r="K60" s="218">
        <f>+N59</f>
        <v>499920.98571428575</v>
      </c>
    </row>
    <row r="61" spans="1:14" ht="15.75" x14ac:dyDescent="0.25">
      <c r="A61" s="212" t="s">
        <v>524</v>
      </c>
      <c r="B61" s="212"/>
      <c r="C61" s="212"/>
      <c r="D61" s="212"/>
      <c r="E61" s="220">
        <f>+J61*12</f>
        <v>0</v>
      </c>
      <c r="F61" s="220">
        <f>+K61*12</f>
        <v>0</v>
      </c>
      <c r="G61" s="220"/>
      <c r="H61" s="212"/>
      <c r="I61" s="216" t="str">
        <f>+'Final Forecast'!B43</f>
        <v>NGVS</v>
      </c>
      <c r="J61" s="217">
        <f>+'Final Forecast'!O43</f>
        <v>0</v>
      </c>
      <c r="K61" s="217">
        <f>+'Final Forecast'!AB43</f>
        <v>0</v>
      </c>
      <c r="L61" s="217"/>
      <c r="M61" s="217">
        <f>+'Final Forecast'!AZ43*1000</f>
        <v>0</v>
      </c>
      <c r="N61" s="217">
        <f>+'Final Forecast'!BM43*1000</f>
        <v>0</v>
      </c>
    </row>
    <row r="62" spans="1:14" ht="15.75" x14ac:dyDescent="0.25">
      <c r="A62" s="212" t="s">
        <v>525</v>
      </c>
      <c r="B62" s="212"/>
      <c r="C62" s="212"/>
      <c r="D62" s="212"/>
      <c r="E62" s="221">
        <f>+J62</f>
        <v>0</v>
      </c>
      <c r="F62" s="221">
        <f>+K62</f>
        <v>0</v>
      </c>
      <c r="G62" s="221"/>
      <c r="H62" s="212"/>
      <c r="J62" s="218">
        <f>+M61</f>
        <v>0</v>
      </c>
      <c r="K62" s="218">
        <f>+N61</f>
        <v>0</v>
      </c>
    </row>
    <row r="63" spans="1:14" ht="15.75" x14ac:dyDescent="0.25">
      <c r="A63" s="212" t="s">
        <v>526</v>
      </c>
      <c r="B63" s="212"/>
      <c r="C63" s="212"/>
      <c r="D63" s="212"/>
      <c r="E63" s="220">
        <f>+J63*12</f>
        <v>0</v>
      </c>
      <c r="F63" s="220">
        <f>+K63*12</f>
        <v>0</v>
      </c>
      <c r="G63" s="220"/>
      <c r="H63" s="212"/>
      <c r="I63" s="216" t="str">
        <f>+'Final Forecast'!B44</f>
        <v>NTGVS</v>
      </c>
      <c r="J63" s="217">
        <f>+'Final Forecast'!O44</f>
        <v>0</v>
      </c>
      <c r="K63" s="217">
        <f>+'Final Forecast'!AB44</f>
        <v>0</v>
      </c>
      <c r="L63" s="217"/>
      <c r="M63" s="217">
        <f>+'Final Forecast'!AZ44*1000</f>
        <v>0</v>
      </c>
      <c r="N63" s="217">
        <f>+'Final Forecast'!BM44*1000</f>
        <v>0</v>
      </c>
    </row>
    <row r="64" spans="1:14" ht="15.75" x14ac:dyDescent="0.25">
      <c r="A64" s="212" t="s">
        <v>527</v>
      </c>
      <c r="B64" s="212"/>
      <c r="C64" s="212"/>
      <c r="D64" s="212"/>
      <c r="E64" s="221">
        <f>+J64</f>
        <v>0</v>
      </c>
      <c r="F64" s="221">
        <f>+K64</f>
        <v>0</v>
      </c>
      <c r="G64" s="221"/>
      <c r="H64" s="212"/>
      <c r="J64" s="218">
        <f>+M63</f>
        <v>0</v>
      </c>
      <c r="K64" s="218">
        <f>+N63</f>
        <v>0</v>
      </c>
    </row>
    <row r="65" spans="1:14" ht="15.75" x14ac:dyDescent="0.25">
      <c r="A65" s="212" t="s">
        <v>528</v>
      </c>
      <c r="B65" s="212"/>
      <c r="C65" s="212"/>
      <c r="D65" s="212"/>
      <c r="E65" s="220">
        <f>+J65*12</f>
        <v>120</v>
      </c>
      <c r="F65" s="220">
        <f>+K65*12</f>
        <v>120</v>
      </c>
      <c r="G65" s="220"/>
      <c r="H65" s="212"/>
      <c r="I65" s="216" t="str">
        <f>+'Final Forecast'!B45</f>
        <v>WHSE</v>
      </c>
      <c r="J65" s="217">
        <f>+'Final Forecast'!O45</f>
        <v>10</v>
      </c>
      <c r="K65" s="217">
        <f>+'Final Forecast'!AB45</f>
        <v>10</v>
      </c>
      <c r="L65" s="217"/>
      <c r="M65" s="217">
        <f>+'Final Forecast'!AZ45*1000</f>
        <v>2050143.1058428572</v>
      </c>
      <c r="N65" s="217">
        <f>+'Final Forecast'!BM45*1000</f>
        <v>2050143.1058428572</v>
      </c>
    </row>
    <row r="66" spans="1:14" ht="15.75" x14ac:dyDescent="0.25">
      <c r="A66" s="212" t="s">
        <v>529</v>
      </c>
      <c r="B66" s="212"/>
      <c r="C66" s="212"/>
      <c r="D66" s="212"/>
      <c r="E66" s="221">
        <f>+J66</f>
        <v>2050143.1058428572</v>
      </c>
      <c r="F66" s="221">
        <f>+K66</f>
        <v>2050143.1058428572</v>
      </c>
      <c r="G66" s="221"/>
      <c r="H66" s="212"/>
      <c r="J66" s="218">
        <f>+M65</f>
        <v>2050143.1058428572</v>
      </c>
      <c r="K66" s="218">
        <f>+N65</f>
        <v>2050143.1058428572</v>
      </c>
    </row>
    <row r="67" spans="1:14" ht="15.75" x14ac:dyDescent="0.25">
      <c r="A67" s="212" t="s">
        <v>530</v>
      </c>
      <c r="B67" s="212"/>
      <c r="C67" s="212"/>
      <c r="D67" s="212"/>
      <c r="E67" s="220">
        <f>+J67*12</f>
        <v>60</v>
      </c>
      <c r="F67" s="220">
        <f>+K67*12</f>
        <v>60</v>
      </c>
      <c r="G67" s="220"/>
      <c r="H67" s="212"/>
      <c r="I67" s="216" t="str">
        <f>+'Final Forecast'!B46</f>
        <v>WHST</v>
      </c>
      <c r="J67" s="217">
        <f>+'Final Forecast'!O46</f>
        <v>5</v>
      </c>
      <c r="K67" s="217">
        <f>+'Final Forecast'!AB46</f>
        <v>5</v>
      </c>
      <c r="L67" s="217"/>
      <c r="M67" s="217">
        <f>+'Final Forecast'!AZ46*1000</f>
        <v>586376.13267142861</v>
      </c>
      <c r="N67" s="217">
        <f>+'Final Forecast'!BM46*1000</f>
        <v>586376.13267142861</v>
      </c>
    </row>
    <row r="68" spans="1:14" ht="15.75" x14ac:dyDescent="0.25">
      <c r="A68" s="212" t="s">
        <v>531</v>
      </c>
      <c r="B68" s="212"/>
      <c r="C68" s="212"/>
      <c r="D68" s="212"/>
      <c r="E68" s="221">
        <f>+J68</f>
        <v>586376.13267142861</v>
      </c>
      <c r="F68" s="221">
        <f>+K68</f>
        <v>586376.13267142861</v>
      </c>
      <c r="G68" s="221"/>
      <c r="H68" s="212"/>
      <c r="J68" s="218">
        <f>+M67</f>
        <v>586376.13267142861</v>
      </c>
      <c r="K68" s="218">
        <f>+N67</f>
        <v>586376.13267142861</v>
      </c>
    </row>
    <row r="69" spans="1:14" ht="15.75" x14ac:dyDescent="0.25">
      <c r="A69" s="212" t="s">
        <v>532</v>
      </c>
      <c r="B69" s="212"/>
      <c r="C69" s="212"/>
      <c r="D69" s="212"/>
      <c r="E69" s="220">
        <f>+J69*12</f>
        <v>324</v>
      </c>
      <c r="F69" s="220">
        <f>+K69*12</f>
        <v>324</v>
      </c>
      <c r="G69" s="220"/>
      <c r="H69" s="212"/>
      <c r="I69" s="216" t="str">
        <f>+'Final Forecast'!B49</f>
        <v>STIS</v>
      </c>
      <c r="J69" s="217">
        <f>+'Final Forecast'!O49</f>
        <v>27</v>
      </c>
      <c r="K69" s="217">
        <f>+'Final Forecast'!AB49</f>
        <v>27</v>
      </c>
      <c r="L69" s="217"/>
      <c r="M69" s="217">
        <f>+'Final Forecast'!AZ49*1000</f>
        <v>44229423.157939278</v>
      </c>
      <c r="N69" s="217">
        <f>+'Final Forecast'!BM49*1000</f>
        <v>44229423.157939278</v>
      </c>
    </row>
    <row r="70" spans="1:14" ht="15.75" x14ac:dyDescent="0.25">
      <c r="A70" s="212" t="s">
        <v>533</v>
      </c>
      <c r="B70" s="212"/>
      <c r="C70" s="212"/>
      <c r="D70" s="212"/>
      <c r="E70" s="221">
        <f>+J70</f>
        <v>44229423.157939278</v>
      </c>
      <c r="F70" s="221">
        <f>+K70</f>
        <v>44229423.157939278</v>
      </c>
      <c r="G70" s="221"/>
      <c r="H70" s="212"/>
      <c r="J70" s="218">
        <f>+M69</f>
        <v>44229423.157939278</v>
      </c>
      <c r="K70" s="218">
        <f>+N69</f>
        <v>44229423.157939278</v>
      </c>
    </row>
    <row r="71" spans="1:14" ht="15.75" x14ac:dyDescent="0.25">
      <c r="A71" s="212" t="s">
        <v>534</v>
      </c>
      <c r="B71" s="212"/>
      <c r="C71" s="212"/>
      <c r="D71" s="212"/>
      <c r="E71" s="220">
        <f>+J71*12</f>
        <v>168</v>
      </c>
      <c r="F71" s="220">
        <f>+K71*12</f>
        <v>168</v>
      </c>
      <c r="G71" s="220"/>
      <c r="H71" s="212"/>
      <c r="I71" s="216" t="str">
        <f>+'Final Forecast'!B51</f>
        <v>ITS</v>
      </c>
      <c r="J71" s="217">
        <f>+'Final Forecast'!O51</f>
        <v>14</v>
      </c>
      <c r="K71" s="217">
        <f>+'Final Forecast'!AB51</f>
        <v>14</v>
      </c>
      <c r="L71" s="217"/>
      <c r="M71" s="217">
        <f>+'Final Forecast'!AZ51*1000</f>
        <v>143092613.50389999</v>
      </c>
      <c r="N71" s="217">
        <f>+'Final Forecast'!BM51*1000</f>
        <v>143092613.50389999</v>
      </c>
    </row>
    <row r="72" spans="1:14" ht="15.75" x14ac:dyDescent="0.25">
      <c r="A72" s="212" t="s">
        <v>535</v>
      </c>
      <c r="B72" s="212"/>
      <c r="C72" s="212"/>
      <c r="D72" s="212"/>
      <c r="E72" s="221">
        <f>+J72</f>
        <v>143092613.50389999</v>
      </c>
      <c r="F72" s="221">
        <f>+K72</f>
        <v>143092613.50389999</v>
      </c>
      <c r="G72" s="221"/>
      <c r="H72" s="212"/>
      <c r="J72" s="218">
        <f>+M71</f>
        <v>143092613.50389999</v>
      </c>
      <c r="K72" s="218">
        <f>+N71</f>
        <v>143092613.50389999</v>
      </c>
    </row>
    <row r="73" spans="1:14" ht="15.75" x14ac:dyDescent="0.25">
      <c r="A73" s="212" t="s">
        <v>536</v>
      </c>
      <c r="B73" s="212"/>
      <c r="C73" s="212"/>
      <c r="D73" s="212"/>
      <c r="E73" s="220">
        <f>+J73*12</f>
        <v>0</v>
      </c>
      <c r="F73" s="220">
        <f>+K73*12</f>
        <v>0</v>
      </c>
      <c r="G73" s="220"/>
      <c r="H73" s="212"/>
      <c r="I73" s="216" t="str">
        <f>+'Final Forecast'!B53</f>
        <v>ITSLV</v>
      </c>
      <c r="J73" s="217">
        <f>+'Final Forecast'!O53</f>
        <v>0</v>
      </c>
      <c r="K73" s="217">
        <f>+'Final Forecast'!AB53</f>
        <v>0</v>
      </c>
      <c r="L73" s="217"/>
      <c r="M73" s="217">
        <f>+'Final Forecast'!AZ53*1000</f>
        <v>0</v>
      </c>
      <c r="N73" s="217">
        <f>+'Final Forecast'!BM53*1000</f>
        <v>0</v>
      </c>
    </row>
    <row r="74" spans="1:14" ht="15.75" x14ac:dyDescent="0.25">
      <c r="A74" s="212" t="s">
        <v>537</v>
      </c>
      <c r="B74" s="212"/>
      <c r="C74" s="212"/>
      <c r="D74" s="212"/>
      <c r="E74" s="221">
        <f>+J74</f>
        <v>0</v>
      </c>
      <c r="F74" s="221">
        <f>+K74</f>
        <v>0</v>
      </c>
      <c r="G74" s="221"/>
      <c r="H74" s="212"/>
      <c r="J74" s="218">
        <f>+M73</f>
        <v>0</v>
      </c>
      <c r="K74" s="218">
        <f>+N73</f>
        <v>0</v>
      </c>
    </row>
    <row r="75" spans="1:14" ht="15.75" x14ac:dyDescent="0.25">
      <c r="A75" s="212" t="s">
        <v>538</v>
      </c>
      <c r="B75" s="212"/>
      <c r="C75" s="212"/>
      <c r="D75" s="212"/>
      <c r="E75" s="220">
        <f>+J75*12</f>
        <v>247</v>
      </c>
      <c r="F75" s="220">
        <f>+K75*12</f>
        <v>251</v>
      </c>
      <c r="G75" s="220"/>
      <c r="H75" s="212"/>
      <c r="I75" s="214" t="s">
        <v>544</v>
      </c>
      <c r="J75" s="218">
        <f>SUM(J87:J96)</f>
        <v>20.583333333333332</v>
      </c>
      <c r="K75" s="218">
        <f t="shared" ref="K75:N75" si="0">SUM(K87:K96)</f>
        <v>20.916666666666668</v>
      </c>
      <c r="L75" s="218"/>
      <c r="M75" s="218">
        <f t="shared" si="0"/>
        <v>854738672.75575173</v>
      </c>
      <c r="N75" s="218">
        <f t="shared" si="0"/>
        <v>855722006.08908498</v>
      </c>
    </row>
    <row r="76" spans="1:14" ht="15.75" x14ac:dyDescent="0.25">
      <c r="A76" s="212" t="s">
        <v>539</v>
      </c>
      <c r="B76" s="212"/>
      <c r="C76" s="212"/>
      <c r="D76" s="212"/>
      <c r="E76" s="221">
        <f>+J76</f>
        <v>854738672.75575173</v>
      </c>
      <c r="F76" s="221">
        <f>+K76</f>
        <v>855722006.08908498</v>
      </c>
      <c r="G76" s="221"/>
      <c r="H76" s="212"/>
      <c r="J76" s="218">
        <f>+M75</f>
        <v>854738672.75575173</v>
      </c>
      <c r="K76" s="218">
        <f>+N75</f>
        <v>855722006.08908498</v>
      </c>
    </row>
    <row r="77" spans="1:14" ht="15.75" x14ac:dyDescent="0.25">
      <c r="A77" s="212" t="s">
        <v>540</v>
      </c>
      <c r="B77" s="212"/>
      <c r="C77" s="212"/>
      <c r="D77" s="212"/>
      <c r="E77" s="220">
        <f>+J77*12</f>
        <v>48</v>
      </c>
      <c r="F77" s="220">
        <f>+K77*12</f>
        <v>36</v>
      </c>
      <c r="G77" s="220"/>
      <c r="H77" s="212"/>
      <c r="I77" s="216" t="str">
        <f>+'Final Forecast'!B66</f>
        <v>OSS</v>
      </c>
      <c r="J77" s="217">
        <f>+'Final Forecast'!O66</f>
        <v>4</v>
      </c>
      <c r="K77" s="217">
        <f>+'Final Forecast'!AB66</f>
        <v>3</v>
      </c>
      <c r="L77" s="217"/>
      <c r="M77" s="217">
        <f>+'Final Forecast'!AZ66*1000</f>
        <v>64782000</v>
      </c>
      <c r="N77" s="217">
        <f>+'Final Forecast'!BM66*1000</f>
        <v>50000000</v>
      </c>
    </row>
    <row r="78" spans="1:14" ht="15.75" x14ac:dyDescent="0.25">
      <c r="A78" s="212" t="s">
        <v>541</v>
      </c>
      <c r="B78" s="212"/>
      <c r="C78" s="212"/>
      <c r="D78" s="212"/>
      <c r="E78" s="221">
        <f>+J78</f>
        <v>64782000</v>
      </c>
      <c r="F78" s="221">
        <f>+K78</f>
        <v>50000000</v>
      </c>
      <c r="G78" s="221"/>
      <c r="H78" s="212"/>
      <c r="J78" s="218">
        <f>+M77</f>
        <v>64782000</v>
      </c>
      <c r="K78" s="218">
        <f>+N77</f>
        <v>50000000</v>
      </c>
    </row>
    <row r="79" spans="1:14" ht="15.75" x14ac:dyDescent="0.25">
      <c r="A79" s="213" t="s">
        <v>542</v>
      </c>
      <c r="B79" s="213"/>
      <c r="C79" s="213"/>
      <c r="D79" s="213"/>
      <c r="E79" s="221">
        <f>+E5+E7+E9+E11+E13+E15+E17+E19+E21+E23+E29+E31+E33+E35+E37+E39+E41+E43+E45+E47+E49+E51+E53+E55+E57+E59+E61+E63+E65+E67+E69+E71+E73+E75+E77</f>
        <v>5697436.4144118791</v>
      </c>
      <c r="F79" s="221">
        <f>+F5+F7+F9+F11+F13+F15+F17+F19+F21+F23+F29+F31+F33+F35+F37+F39+F41+F43+F45+F47+F49+F51+F53+F55+F57+F59+F61+F63+F65+F67+F69+F71+F73+F75+F77</f>
        <v>5881454.7090933742</v>
      </c>
      <c r="G79" s="221"/>
      <c r="H79" s="213"/>
      <c r="J79" s="218">
        <f>+J5+J7+J9+J11+J13+J15+J17+J19+J21+J23+J29+J31+J33+J35+J37+J39+J41+J43+J45+J47+J49+J51+J53+J55+J57+J59+J61+J63+J65+J67+J69+J71+J73+J75+J77</f>
        <v>474786.36786765675</v>
      </c>
      <c r="K79" s="218">
        <f>+K5+K7+K9+K11+K13+K15+K17+K19+K21+K23+K29+K31+K33+K35+K37+K39+K41+K43+K45+K47+K49+K51+K53+K55+K57+K59+K61+K63+K65+K67+K69+K71+K73+K75+K77</f>
        <v>490121.2257577813</v>
      </c>
    </row>
    <row r="80" spans="1:14" ht="15.75" x14ac:dyDescent="0.25">
      <c r="A80" s="213" t="s">
        <v>22</v>
      </c>
      <c r="B80" s="213"/>
      <c r="C80" s="213"/>
      <c r="D80" s="213"/>
      <c r="E80" s="221">
        <f>+E6+E8+E10+E12+E14+E16+E18+E20+E22+E24+E30+E32+E34+E36+E38+E40+E42+E44+E46+E48+E50+E52+E54+E56+E58+E60+E62+E64+E66+E68+E70+E72+E74+E76+E78</f>
        <v>1757758649.4008265</v>
      </c>
      <c r="F80" s="221">
        <f>+F6+F8+F10+F12+F14+F16+F18+F20+F22+F24+F30+F32+F34+F36+F38+F40+F42+F44+F46+F48+F50+F52+F54+F56+F58+F60+F62+F64+F66+F68+F70+F72+F74+F76+F78</f>
        <v>1763249204.6390543</v>
      </c>
      <c r="G80" s="221"/>
      <c r="H80" s="213"/>
      <c r="J80" s="218">
        <f>+J6+J8+J10+J12+J14+J16+J18+J20+J22+J24+J30+J32+J34+J36+J38+J40+J42+J44+J46+J48+J50+J52+J54+J56+J58+J60+J62+J64+J66+J68+J70+J72+J74+J76+J78</f>
        <v>1757758649.4008265</v>
      </c>
      <c r="K80" s="218">
        <f>+K6+K8+K10+K12+K14+K16+K18+K20+K22+K24+K30+K32+K34+K36+K38+K40+K42+K44+K46+K48+K50+K52+K54+K56+K58+K60+K62+K64+K66+K68+K70+K72+K74+K76+K78</f>
        <v>1763249204.6390543</v>
      </c>
    </row>
    <row r="81" spans="5:14" x14ac:dyDescent="0.25">
      <c r="J81" s="217"/>
    </row>
    <row r="84" spans="5:14" ht="15.75" x14ac:dyDescent="0.25">
      <c r="I84" s="216" t="str">
        <f>+'Final Forecast'!B48</f>
        <v>SIS</v>
      </c>
      <c r="J84" s="217">
        <f>+'Final Forecast'!O48</f>
        <v>0</v>
      </c>
      <c r="K84" s="217">
        <f>+'Final Forecast'!AB48</f>
        <v>0</v>
      </c>
      <c r="L84" s="217"/>
      <c r="M84" s="217">
        <f>+'Final Forecast'!AZ48*1000</f>
        <v>0</v>
      </c>
      <c r="N84" s="217">
        <f>+'Final Forecast'!BM48*1000</f>
        <v>0</v>
      </c>
    </row>
    <row r="85" spans="5:14" ht="15.75" x14ac:dyDescent="0.25">
      <c r="I85" s="216" t="str">
        <f>+'Final Forecast'!B50</f>
        <v>IS</v>
      </c>
      <c r="J85" s="217">
        <f>+'Final Forecast'!O50</f>
        <v>0</v>
      </c>
      <c r="K85" s="217">
        <f>+'Final Forecast'!AB50</f>
        <v>0</v>
      </c>
      <c r="L85" s="217"/>
      <c r="M85" s="217">
        <f>+'Final Forecast'!AZ50*1000</f>
        <v>0</v>
      </c>
      <c r="N85" s="217">
        <f>+'Final Forecast'!BM50*1000</f>
        <v>0</v>
      </c>
    </row>
    <row r="86" spans="5:14" ht="15.75" x14ac:dyDescent="0.25">
      <c r="I86" s="216" t="str">
        <f>+'Final Forecast'!B52</f>
        <v>ISLV</v>
      </c>
      <c r="J86" s="217">
        <f>+'Final Forecast'!O52</f>
        <v>0</v>
      </c>
      <c r="K86" s="217">
        <f>+'Final Forecast'!AB52</f>
        <v>0</v>
      </c>
      <c r="L86" s="217"/>
      <c r="M86" s="217">
        <f>+'Final Forecast'!AZ52*1000</f>
        <v>0</v>
      </c>
      <c r="N86" s="217">
        <f>+'Final Forecast'!BM52*1000</f>
        <v>0</v>
      </c>
    </row>
    <row r="87" spans="5:14" ht="15.75" x14ac:dyDescent="0.25">
      <c r="E87" t="s">
        <v>543</v>
      </c>
      <c r="I87" s="216" t="str">
        <f>+'Final Forecast'!B56</f>
        <v>SIS</v>
      </c>
      <c r="J87" s="217">
        <f>+'Final Forecast'!O56</f>
        <v>0</v>
      </c>
      <c r="K87" s="217">
        <f>+'Final Forecast'!AB56</f>
        <v>0</v>
      </c>
      <c r="L87" s="217"/>
      <c r="M87" s="217">
        <f>+'Final Forecast'!AZ56*1000</f>
        <v>0</v>
      </c>
      <c r="N87" s="217">
        <f>+'Final Forecast'!BM56*1000</f>
        <v>0</v>
      </c>
    </row>
    <row r="88" spans="5:14" ht="15.75" x14ac:dyDescent="0.25">
      <c r="E88" t="s">
        <v>543</v>
      </c>
      <c r="I88" s="216" t="str">
        <f>+'Final Forecast'!B57</f>
        <v>STIS</v>
      </c>
      <c r="J88" s="217">
        <f>+'Final Forecast'!O57</f>
        <v>0</v>
      </c>
      <c r="K88" s="217">
        <f>+'Final Forecast'!AB57</f>
        <v>0</v>
      </c>
      <c r="L88" s="217"/>
      <c r="M88" s="217">
        <f>+'Final Forecast'!AZ57*1000</f>
        <v>0</v>
      </c>
      <c r="N88" s="217">
        <f>+'Final Forecast'!BM57*1000</f>
        <v>0</v>
      </c>
    </row>
    <row r="89" spans="5:14" ht="15.75" x14ac:dyDescent="0.25">
      <c r="E89" t="s">
        <v>543</v>
      </c>
      <c r="I89" s="216" t="str">
        <f>+'Final Forecast'!B58</f>
        <v>IS</v>
      </c>
      <c r="J89" s="217">
        <f>+'Final Forecast'!O58</f>
        <v>0</v>
      </c>
      <c r="K89" s="217">
        <f>+'Final Forecast'!AB58</f>
        <v>0</v>
      </c>
      <c r="L89" s="217"/>
      <c r="M89" s="217">
        <f>+'Final Forecast'!AZ58*1000</f>
        <v>0</v>
      </c>
      <c r="N89" s="217">
        <f>+'Final Forecast'!BM58*1000</f>
        <v>0</v>
      </c>
    </row>
    <row r="90" spans="5:14" ht="15.75" x14ac:dyDescent="0.25">
      <c r="E90" t="s">
        <v>543</v>
      </c>
      <c r="I90" s="216" t="str">
        <f>+'Final Forecast'!B59</f>
        <v>ITS</v>
      </c>
      <c r="J90" s="217">
        <f>+'Final Forecast'!O59</f>
        <v>0</v>
      </c>
      <c r="K90" s="217">
        <f>+'Final Forecast'!AB59</f>
        <v>0</v>
      </c>
      <c r="L90" s="217"/>
      <c r="M90" s="217">
        <f>+'Final Forecast'!AZ59*1000</f>
        <v>0</v>
      </c>
      <c r="N90" s="217">
        <f>+'Final Forecast'!BM59*1000</f>
        <v>0</v>
      </c>
    </row>
    <row r="91" spans="5:14" ht="15.75" x14ac:dyDescent="0.25">
      <c r="E91" t="s">
        <v>543</v>
      </c>
      <c r="I91" s="216" t="str">
        <f>+'Final Forecast'!B60</f>
        <v>ISLV</v>
      </c>
      <c r="J91" s="217">
        <f>+'Final Forecast'!O60</f>
        <v>0</v>
      </c>
      <c r="K91" s="217">
        <f>+'Final Forecast'!AB60</f>
        <v>0</v>
      </c>
      <c r="L91" s="217"/>
      <c r="M91" s="217">
        <f>+'Final Forecast'!AZ60*1000</f>
        <v>0</v>
      </c>
      <c r="N91" s="217">
        <f>+'Final Forecast'!BM60*1000</f>
        <v>0</v>
      </c>
    </row>
    <row r="92" spans="5:14" ht="15.75" x14ac:dyDescent="0.25">
      <c r="E92" t="s">
        <v>543</v>
      </c>
      <c r="I92" s="216" t="str">
        <f>+'Final Forecast'!B61</f>
        <v>ITSLV</v>
      </c>
      <c r="J92" s="217">
        <f>+'Final Forecast'!O61</f>
        <v>0</v>
      </c>
      <c r="K92" s="217">
        <f>+'Final Forecast'!AB61</f>
        <v>0</v>
      </c>
      <c r="L92" s="217"/>
      <c r="M92" s="217">
        <f>+'Final Forecast'!AZ61*1000</f>
        <v>0</v>
      </c>
      <c r="N92" s="217">
        <f>+'Final Forecast'!BM61*1000</f>
        <v>0</v>
      </c>
    </row>
    <row r="93" spans="5:14" ht="15.75" x14ac:dyDescent="0.25">
      <c r="E93" t="s">
        <v>543</v>
      </c>
      <c r="I93" s="216" t="str">
        <f>+'Final Forecast'!B62</f>
        <v>GS4</v>
      </c>
      <c r="J93" s="217">
        <f>+'Final Forecast'!O62</f>
        <v>0</v>
      </c>
      <c r="K93" s="217">
        <f>+'Final Forecast'!AB62</f>
        <v>0</v>
      </c>
      <c r="L93" s="217"/>
      <c r="M93" s="217">
        <f>+'Final Forecast'!AZ62*1000</f>
        <v>0</v>
      </c>
      <c r="N93" s="217">
        <f>+'Final Forecast'!BM62*1000</f>
        <v>0</v>
      </c>
    </row>
    <row r="94" spans="5:14" ht="15.75" x14ac:dyDescent="0.25">
      <c r="E94" t="s">
        <v>543</v>
      </c>
      <c r="I94" s="216" t="str">
        <f>+'Final Forecast'!B63</f>
        <v>GTS5</v>
      </c>
      <c r="J94" s="217">
        <f>+'Final Forecast'!O63</f>
        <v>0</v>
      </c>
      <c r="K94" s="217">
        <f>+'Final Forecast'!AB63</f>
        <v>0</v>
      </c>
      <c r="L94" s="217"/>
      <c r="M94" s="217">
        <f>+'Final Forecast'!AZ63*1000</f>
        <v>0</v>
      </c>
      <c r="N94" s="217">
        <f>+'Final Forecast'!BM63*1000</f>
        <v>0</v>
      </c>
    </row>
    <row r="95" spans="5:14" ht="15.75" x14ac:dyDescent="0.25">
      <c r="E95" t="s">
        <v>543</v>
      </c>
      <c r="I95" s="216" t="str">
        <f>+'Final Forecast'!B64</f>
        <v>CIST</v>
      </c>
      <c r="J95" s="217">
        <f>+'Final Forecast'!O64</f>
        <v>20.583333333333332</v>
      </c>
      <c r="K95" s="217">
        <f>+'Final Forecast'!AB64</f>
        <v>20.916666666666668</v>
      </c>
      <c r="L95" s="217"/>
      <c r="M95" s="217">
        <f>+'Final Forecast'!AZ64*1000</f>
        <v>854738672.75575173</v>
      </c>
      <c r="N95" s="217">
        <f>+'Final Forecast'!BM64*1000</f>
        <v>855722006.08908498</v>
      </c>
    </row>
    <row r="96" spans="5:14" ht="15.75" x14ac:dyDescent="0.25">
      <c r="E96" t="s">
        <v>543</v>
      </c>
      <c r="I96" s="216" t="str">
        <f>+'Final Forecast'!B65</f>
        <v>GS2</v>
      </c>
      <c r="J96" s="217">
        <f>+'Final Forecast'!O65</f>
        <v>0</v>
      </c>
      <c r="K96" s="217">
        <f>+'Final Forecast'!AB65</f>
        <v>0</v>
      </c>
      <c r="L96" s="217"/>
      <c r="M96" s="217">
        <f>+'Final Forecast'!AZ65*1000</f>
        <v>0</v>
      </c>
      <c r="N96" s="217">
        <f>+'Final Forecast'!BM65*1000</f>
        <v>0</v>
      </c>
    </row>
    <row r="98" spans="9:14" ht="15.75" x14ac:dyDescent="0.25">
      <c r="I98" s="216"/>
      <c r="J98" s="217">
        <f>+'Final Forecast'!O67</f>
        <v>0</v>
      </c>
      <c r="K98" s="217">
        <f>+'Final Forecast'!AB67</f>
        <v>0</v>
      </c>
      <c r="L98" s="217"/>
      <c r="M98" s="217">
        <f>+'Final Forecast'!AZ67*1000</f>
        <v>0</v>
      </c>
      <c r="N98" s="217">
        <f>+'Final Forecast'!BM67*1000</f>
        <v>0</v>
      </c>
    </row>
  </sheetData>
  <mergeCells count="1">
    <mergeCell ref="E2:F2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  <legacy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  <pageSetUpPr fitToPage="1"/>
  </sheetPr>
  <dimension ref="A1:AU183"/>
  <sheetViews>
    <sheetView zoomScale="69" zoomScaleNormal="69" workbookViewId="0">
      <pane xSplit="1" ySplit="2" topLeftCell="J21" activePane="bottomRight" state="frozen"/>
      <selection activeCell="B4" sqref="B4:X7"/>
      <selection pane="topRight" activeCell="B4" sqref="B4:X7"/>
      <selection pane="bottomLeft" activeCell="B4" sqref="B4:X7"/>
      <selection pane="bottomRight" activeCell="V54" sqref="V54"/>
    </sheetView>
  </sheetViews>
  <sheetFormatPr defaultColWidth="9" defaultRowHeight="15" x14ac:dyDescent="0.25"/>
  <cols>
    <col min="1" max="1" width="16.5703125" customWidth="1"/>
    <col min="2" max="3" width="15.42578125" bestFit="1" customWidth="1"/>
    <col min="4" max="5" width="16" bestFit="1" customWidth="1"/>
    <col min="6" max="7" width="15.42578125" bestFit="1" customWidth="1"/>
    <col min="8" max="10" width="16" bestFit="1" customWidth="1"/>
    <col min="11" max="11" width="15" bestFit="1" customWidth="1"/>
    <col min="12" max="13" width="16" bestFit="1" customWidth="1"/>
    <col min="14" max="14" width="17.42578125" bestFit="1" customWidth="1"/>
    <col min="15" max="26" width="17.42578125" customWidth="1"/>
    <col min="27" max="27" width="17" bestFit="1" customWidth="1"/>
    <col min="28" max="32" width="17.42578125" bestFit="1" customWidth="1"/>
    <col min="33" max="33" width="17" bestFit="1" customWidth="1"/>
    <col min="34" max="36" width="17" customWidth="1"/>
    <col min="37" max="37" width="12" bestFit="1" customWidth="1"/>
    <col min="38" max="44" width="17.5703125" bestFit="1" customWidth="1"/>
    <col min="45" max="45" width="13" customWidth="1"/>
    <col min="46" max="47" width="17.5703125" bestFit="1" customWidth="1"/>
  </cols>
  <sheetData>
    <row r="1" spans="1:37" ht="24" thickBot="1" x14ac:dyDescent="0.4">
      <c r="B1" s="354" t="s">
        <v>407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200"/>
      <c r="AI1" s="200"/>
      <c r="AJ1" s="200"/>
    </row>
    <row r="2" spans="1:37" s="2" customFormat="1" ht="15.75" thickBot="1" x14ac:dyDescent="0.3">
      <c r="A2" s="21"/>
      <c r="B2" s="68" t="s">
        <v>58</v>
      </c>
      <c r="C2" s="69" t="s">
        <v>59</v>
      </c>
      <c r="D2" s="69" t="s">
        <v>60</v>
      </c>
      <c r="E2" s="69" t="s">
        <v>61</v>
      </c>
      <c r="F2" s="69" t="s">
        <v>62</v>
      </c>
      <c r="G2" s="69" t="s">
        <v>63</v>
      </c>
      <c r="H2" s="69" t="s">
        <v>64</v>
      </c>
      <c r="I2" s="69" t="s">
        <v>65</v>
      </c>
      <c r="J2" s="69" t="s">
        <v>66</v>
      </c>
      <c r="K2" s="69" t="s">
        <v>67</v>
      </c>
      <c r="L2" s="69" t="s">
        <v>68</v>
      </c>
      <c r="M2" s="69" t="s">
        <v>69</v>
      </c>
      <c r="N2" s="69">
        <f>'SUMMARY (BC)'!Q1</f>
        <v>2023</v>
      </c>
      <c r="O2" s="68" t="s">
        <v>58</v>
      </c>
      <c r="P2" s="69" t="s">
        <v>59</v>
      </c>
      <c r="Q2" s="69" t="s">
        <v>60</v>
      </c>
      <c r="R2" s="69" t="s">
        <v>61</v>
      </c>
      <c r="S2" s="69" t="s">
        <v>62</v>
      </c>
      <c r="T2" s="69" t="s">
        <v>63</v>
      </c>
      <c r="U2" s="69" t="s">
        <v>64</v>
      </c>
      <c r="V2" s="69" t="s">
        <v>65</v>
      </c>
      <c r="W2" s="69" t="s">
        <v>66</v>
      </c>
      <c r="X2" s="69" t="s">
        <v>67</v>
      </c>
      <c r="Y2" s="69" t="s">
        <v>68</v>
      </c>
      <c r="Z2" s="69" t="s">
        <v>69</v>
      </c>
      <c r="AA2" s="69">
        <f>'SUMMARY (BC)'!AD1</f>
        <v>2024</v>
      </c>
      <c r="AB2" s="253">
        <f t="shared" ref="AB2:AJ2" si="0">+AA2+1</f>
        <v>2025</v>
      </c>
      <c r="AC2" s="253">
        <f t="shared" si="0"/>
        <v>2026</v>
      </c>
      <c r="AD2" s="253">
        <f t="shared" si="0"/>
        <v>2027</v>
      </c>
      <c r="AE2" s="253">
        <f t="shared" si="0"/>
        <v>2028</v>
      </c>
      <c r="AF2" s="253">
        <f t="shared" si="0"/>
        <v>2029</v>
      </c>
      <c r="AG2" s="253">
        <f t="shared" si="0"/>
        <v>2030</v>
      </c>
      <c r="AH2" s="253">
        <f t="shared" si="0"/>
        <v>2031</v>
      </c>
      <c r="AI2" s="253">
        <f t="shared" si="0"/>
        <v>2032</v>
      </c>
      <c r="AJ2" s="253">
        <f t="shared" si="0"/>
        <v>2033</v>
      </c>
    </row>
    <row r="3" spans="1:37" s="81" customFormat="1" x14ac:dyDescent="0.25">
      <c r="A3" s="21" t="s">
        <v>10</v>
      </c>
      <c r="B3" s="8">
        <f>SUM(B16:B26)</f>
        <v>4119314.7681135288</v>
      </c>
      <c r="C3" s="8">
        <f t="shared" ref="C3:M3" si="1">SUM(C16:C26)</f>
        <v>4030694.3930997509</v>
      </c>
      <c r="D3" s="8">
        <f t="shared" si="1"/>
        <v>3472509.6729828706</v>
      </c>
      <c r="E3" s="8">
        <f t="shared" si="1"/>
        <v>2820244.7798830108</v>
      </c>
      <c r="F3" s="8">
        <f t="shared" si="1"/>
        <v>2108448.1403367668</v>
      </c>
      <c r="G3" s="8">
        <f t="shared" si="1"/>
        <v>1694612.1116756981</v>
      </c>
      <c r="H3" s="8">
        <f t="shared" si="1"/>
        <v>1423960.7513698512</v>
      </c>
      <c r="I3" s="8">
        <f t="shared" si="1"/>
        <v>1332800.6519900637</v>
      </c>
      <c r="J3" s="8">
        <f t="shared" si="1"/>
        <v>1499277.3013101828</v>
      </c>
      <c r="K3" s="8">
        <f t="shared" si="1"/>
        <v>1565651.8344786386</v>
      </c>
      <c r="L3" s="8">
        <f t="shared" si="1"/>
        <v>2188915.2607040424</v>
      </c>
      <c r="M3" s="8">
        <f t="shared" si="1"/>
        <v>3426499.3835074683</v>
      </c>
      <c r="N3" s="8">
        <f t="shared" ref="N3:N7" si="2">SUM(B3:M3)</f>
        <v>29682929.049451873</v>
      </c>
      <c r="O3" s="8">
        <f t="shared" ref="O3:Z3" si="3">SUM(O16:O26)</f>
        <v>4222820.1552647464</v>
      </c>
      <c r="P3" s="8">
        <f t="shared" si="3"/>
        <v>4132383.0293676355</v>
      </c>
      <c r="Q3" s="8">
        <f t="shared" si="3"/>
        <v>3561914.8064626791</v>
      </c>
      <c r="R3" s="8">
        <f t="shared" si="3"/>
        <v>2891302.4721697969</v>
      </c>
      <c r="S3" s="8">
        <f t="shared" si="3"/>
        <v>2156039.592020011</v>
      </c>
      <c r="T3" s="8">
        <f t="shared" si="3"/>
        <v>1728162.9877200383</v>
      </c>
      <c r="U3" s="8">
        <f t="shared" si="3"/>
        <v>1450027.9981705053</v>
      </c>
      <c r="V3" s="8">
        <f t="shared" si="3"/>
        <v>1356857.3670426428</v>
      </c>
      <c r="W3" s="8">
        <f t="shared" si="3"/>
        <v>1528759.1369611337</v>
      </c>
      <c r="X3" s="8">
        <f t="shared" si="3"/>
        <v>1597454.0880962426</v>
      </c>
      <c r="Y3" s="8">
        <f t="shared" si="3"/>
        <v>2239303.7496374948</v>
      </c>
      <c r="Z3" s="8">
        <f t="shared" si="3"/>
        <v>3512290.6718166368</v>
      </c>
      <c r="AA3" s="8">
        <f>SUM(O3:Z3)</f>
        <v>30377316.054729562</v>
      </c>
      <c r="AB3" s="8">
        <f t="shared" ref="AB3:AJ3" si="4">SUM(AB16:AB26)</f>
        <v>31001171.769359373</v>
      </c>
      <c r="AC3" s="8">
        <f t="shared" si="4"/>
        <v>31746250.556398738</v>
      </c>
      <c r="AD3" s="8">
        <f t="shared" si="4"/>
        <v>32524275.055177055</v>
      </c>
      <c r="AE3" s="8" t="e">
        <f t="shared" si="4"/>
        <v>#DIV/0!</v>
      </c>
      <c r="AF3" s="8" t="e">
        <f t="shared" si="4"/>
        <v>#DIV/0!</v>
      </c>
      <c r="AG3" s="8" t="e">
        <f t="shared" si="4"/>
        <v>#DIV/0!</v>
      </c>
      <c r="AH3" s="8" t="e">
        <f t="shared" si="4"/>
        <v>#DIV/0!</v>
      </c>
      <c r="AI3" s="8" t="e">
        <f t="shared" si="4"/>
        <v>#DIV/0!</v>
      </c>
      <c r="AJ3" s="8" t="e">
        <f t="shared" si="4"/>
        <v>#DIV/0!</v>
      </c>
    </row>
    <row r="4" spans="1:37" s="81" customFormat="1" x14ac:dyDescent="0.25">
      <c r="A4" s="21" t="s">
        <v>14</v>
      </c>
      <c r="B4" s="8">
        <f>SUM(B27:B47)</f>
        <v>11316691.00640092</v>
      </c>
      <c r="C4" s="8">
        <f t="shared" ref="C4:M4" si="5">SUM(C27:C47)</f>
        <v>10880609.895565867</v>
      </c>
      <c r="D4" s="8">
        <f t="shared" si="5"/>
        <v>10678724.601062706</v>
      </c>
      <c r="E4" s="8">
        <f t="shared" si="5"/>
        <v>9926926.8906550352</v>
      </c>
      <c r="F4" s="8">
        <f t="shared" si="5"/>
        <v>9272262.7128841802</v>
      </c>
      <c r="G4" s="8">
        <f t="shared" si="5"/>
        <v>9049217.8323164582</v>
      </c>
      <c r="H4" s="8">
        <f t="shared" si="5"/>
        <v>8728438.4888927862</v>
      </c>
      <c r="I4" s="8">
        <f t="shared" si="5"/>
        <v>8567737.0132096689</v>
      </c>
      <c r="J4" s="8">
        <f t="shared" si="5"/>
        <v>8915010.5578233395</v>
      </c>
      <c r="K4" s="8">
        <f t="shared" si="5"/>
        <v>8636715.1986919437</v>
      </c>
      <c r="L4" s="8">
        <f t="shared" si="5"/>
        <v>9481978.5874451417</v>
      </c>
      <c r="M4" s="8">
        <f t="shared" si="5"/>
        <v>10885283.542331582</v>
      </c>
      <c r="N4" s="8">
        <f t="shared" si="2"/>
        <v>116339596.32727963</v>
      </c>
      <c r="O4" s="8">
        <f>SUM(O27:O47)</f>
        <v>11778633.968705017</v>
      </c>
      <c r="P4" s="8">
        <f t="shared" ref="P4:Z4" si="6">SUM(P27:P47)</f>
        <v>11320389.93300271</v>
      </c>
      <c r="Q4" s="8">
        <f t="shared" si="6"/>
        <v>11096541.992922751</v>
      </c>
      <c r="R4" s="8">
        <f t="shared" si="6"/>
        <v>10328988.795854267</v>
      </c>
      <c r="S4" s="8">
        <f t="shared" si="6"/>
        <v>9610169.5491470322</v>
      </c>
      <c r="T4" s="8">
        <f t="shared" si="6"/>
        <v>9378029.6262579765</v>
      </c>
      <c r="U4" s="8">
        <f t="shared" si="6"/>
        <v>9020614.4197406583</v>
      </c>
      <c r="V4" s="8">
        <f t="shared" si="6"/>
        <v>8847513.529304456</v>
      </c>
      <c r="W4" s="8">
        <f t="shared" si="6"/>
        <v>9195258.5578474551</v>
      </c>
      <c r="X4" s="8">
        <f t="shared" si="6"/>
        <v>8916867.0831713118</v>
      </c>
      <c r="Y4" s="8">
        <f t="shared" si="6"/>
        <v>9761697.6542704236</v>
      </c>
      <c r="Z4" s="8">
        <f t="shared" si="6"/>
        <v>11188725.393086215</v>
      </c>
      <c r="AA4" s="8">
        <f t="shared" ref="AA4:AA7" si="7">SUM(O4:Z4)</f>
        <v>120443430.50331028</v>
      </c>
      <c r="AB4" s="8">
        <f>SUM(AB27:AB47)</f>
        <v>122724471.7922686</v>
      </c>
      <c r="AC4" s="8">
        <f t="shared" ref="AC4:AJ4" si="8">SUM(AC27:AC47)</f>
        <v>124528158.23630375</v>
      </c>
      <c r="AD4" s="8">
        <f t="shared" si="8"/>
        <v>126024933.79806307</v>
      </c>
      <c r="AE4" s="8">
        <f t="shared" si="8"/>
        <v>30763917.028161358</v>
      </c>
      <c r="AF4" s="8">
        <f t="shared" si="8"/>
        <v>30763917.028161358</v>
      </c>
      <c r="AG4" s="8">
        <f t="shared" si="8"/>
        <v>30763917.028161358</v>
      </c>
      <c r="AH4" s="8">
        <f t="shared" si="8"/>
        <v>30763917.028161358</v>
      </c>
      <c r="AI4" s="8">
        <f t="shared" si="8"/>
        <v>30763917.028161358</v>
      </c>
      <c r="AJ4" s="8">
        <f t="shared" si="8"/>
        <v>30763917.028161358</v>
      </c>
    </row>
    <row r="5" spans="1:37" s="81" customFormat="1" x14ac:dyDescent="0.25">
      <c r="A5" s="21" t="s">
        <v>15</v>
      </c>
      <c r="B5" s="8">
        <f>SUM(B48:B53)</f>
        <v>806169.90219216852</v>
      </c>
      <c r="C5" s="8">
        <f t="shared" ref="C5:M5" si="9">SUM(C48:C53)</f>
        <v>728028.67934336537</v>
      </c>
      <c r="D5" s="8">
        <f t="shared" si="9"/>
        <v>876181.65642175311</v>
      </c>
      <c r="E5" s="8">
        <f t="shared" si="9"/>
        <v>813257.04510450293</v>
      </c>
      <c r="F5" s="8">
        <f t="shared" si="9"/>
        <v>794142.82212125324</v>
      </c>
      <c r="G5" s="8">
        <f t="shared" si="9"/>
        <v>756682.85210800287</v>
      </c>
      <c r="H5" s="8">
        <f t="shared" si="9"/>
        <v>769923.86070225295</v>
      </c>
      <c r="I5" s="8">
        <f t="shared" si="9"/>
        <v>726290.91406575299</v>
      </c>
      <c r="J5" s="8">
        <f t="shared" si="9"/>
        <v>683735.41483400296</v>
      </c>
      <c r="K5" s="8">
        <f t="shared" si="9"/>
        <v>747606.42593175301</v>
      </c>
      <c r="L5" s="8">
        <f t="shared" si="9"/>
        <v>744519.13843400287</v>
      </c>
      <c r="M5" s="8">
        <f t="shared" si="9"/>
        <v>806126.14390525292</v>
      </c>
      <c r="N5" s="8">
        <f t="shared" si="2"/>
        <v>9252664.8551640622</v>
      </c>
      <c r="O5" s="310">
        <f t="shared" ref="O5:Z5" si="10">SUM(O48:O53)</f>
        <v>806169.90219216852</v>
      </c>
      <c r="P5" s="8">
        <f t="shared" si="10"/>
        <v>728028.67934336537</v>
      </c>
      <c r="Q5" s="8">
        <f t="shared" si="10"/>
        <v>876181.65642175311</v>
      </c>
      <c r="R5" s="8">
        <f t="shared" si="10"/>
        <v>813257.04510450293</v>
      </c>
      <c r="S5" s="8">
        <f t="shared" si="10"/>
        <v>794142.82212125324</v>
      </c>
      <c r="T5" s="8">
        <f t="shared" si="10"/>
        <v>756682.85210800287</v>
      </c>
      <c r="U5" s="8">
        <f t="shared" si="10"/>
        <v>769923.86070225295</v>
      </c>
      <c r="V5" s="8">
        <f t="shared" si="10"/>
        <v>726290.91406575299</v>
      </c>
      <c r="W5" s="8">
        <f t="shared" si="10"/>
        <v>683735.41483400296</v>
      </c>
      <c r="X5" s="8">
        <f t="shared" si="10"/>
        <v>747606.42593175301</v>
      </c>
      <c r="Y5" s="8">
        <f t="shared" si="10"/>
        <v>744519.13843400287</v>
      </c>
      <c r="Z5" s="8">
        <f t="shared" si="10"/>
        <v>806126.14390525292</v>
      </c>
      <c r="AA5" s="8">
        <f t="shared" si="7"/>
        <v>9252664.8551640622</v>
      </c>
      <c r="AB5" s="8">
        <f t="shared" ref="AB5:AJ5" si="11">SUM(AB48:AB53)</f>
        <v>9252664.8551640622</v>
      </c>
      <c r="AC5" s="8">
        <f t="shared" si="11"/>
        <v>9252664.8551640622</v>
      </c>
      <c r="AD5" s="8">
        <f t="shared" si="11"/>
        <v>9252664.8551640622</v>
      </c>
      <c r="AE5" s="8">
        <f t="shared" si="11"/>
        <v>9252664.8551640622</v>
      </c>
      <c r="AF5" s="8">
        <f t="shared" si="11"/>
        <v>9252664.8551640622</v>
      </c>
      <c r="AG5" s="8">
        <f t="shared" si="11"/>
        <v>9252664.8551640622</v>
      </c>
      <c r="AH5" s="8">
        <f t="shared" si="11"/>
        <v>9252664.8551640622</v>
      </c>
      <c r="AI5" s="8">
        <f t="shared" si="11"/>
        <v>9252664.8551640622</v>
      </c>
      <c r="AJ5" s="8">
        <f t="shared" si="11"/>
        <v>9252664.8551640622</v>
      </c>
    </row>
    <row r="6" spans="1:37" s="81" customFormat="1" x14ac:dyDescent="0.25">
      <c r="A6" s="21" t="s">
        <v>554</v>
      </c>
      <c r="B6" s="8">
        <f>SUM(B56:B65,B67)</f>
        <v>2348673.740618974</v>
      </c>
      <c r="C6" s="8">
        <f t="shared" ref="C6:M6" si="12">SUM(C56:C65,C67)</f>
        <v>2288065.6832754822</v>
      </c>
      <c r="D6" s="8">
        <f t="shared" si="12"/>
        <v>2465079.1926100003</v>
      </c>
      <c r="E6" s="8">
        <f t="shared" si="12"/>
        <v>2548364.2536845002</v>
      </c>
      <c r="F6" s="8">
        <f t="shared" si="12"/>
        <v>2567071.3456250001</v>
      </c>
      <c r="G6" s="8">
        <f t="shared" si="12"/>
        <v>2493539.7892694999</v>
      </c>
      <c r="H6" s="8">
        <f t="shared" si="12"/>
        <v>2386907.5392672503</v>
      </c>
      <c r="I6" s="8">
        <f t="shared" si="12"/>
        <v>2341425.1716140001</v>
      </c>
      <c r="J6" s="8">
        <f t="shared" si="12"/>
        <v>2347254.4621158564</v>
      </c>
      <c r="K6" s="8">
        <f t="shared" si="12"/>
        <v>2409436.6870261165</v>
      </c>
      <c r="L6" s="8">
        <f t="shared" si="12"/>
        <v>2355671.4926152374</v>
      </c>
      <c r="M6" s="8">
        <f t="shared" si="12"/>
        <v>2276206.1934897499</v>
      </c>
      <c r="N6" s="8">
        <f t="shared" si="2"/>
        <v>28827695.551211666</v>
      </c>
      <c r="O6" s="8">
        <f>SUM(O56:O65,O67)</f>
        <v>2461430.740618974</v>
      </c>
      <c r="P6" s="8">
        <f t="shared" ref="P6:Y6" si="13">SUM(P56:P65,P67)</f>
        <v>2400822.6832754822</v>
      </c>
      <c r="Q6" s="8">
        <f t="shared" si="13"/>
        <v>2477579.1926100003</v>
      </c>
      <c r="R6" s="8">
        <f t="shared" si="13"/>
        <v>2548364.2536845002</v>
      </c>
      <c r="S6" s="8">
        <f t="shared" si="13"/>
        <v>2567071.3456250001</v>
      </c>
      <c r="T6" s="8">
        <f t="shared" si="13"/>
        <v>2406697.7892694999</v>
      </c>
      <c r="U6" s="8">
        <f t="shared" si="13"/>
        <v>2300065.5392672503</v>
      </c>
      <c r="V6" s="8">
        <f t="shared" si="13"/>
        <v>2254583.1716140001</v>
      </c>
      <c r="W6" s="8">
        <f t="shared" si="13"/>
        <v>2260412.4621158564</v>
      </c>
      <c r="X6" s="8">
        <f t="shared" si="13"/>
        <v>2322594.6870261165</v>
      </c>
      <c r="Y6" s="8">
        <f t="shared" si="13"/>
        <v>2268829.4926152374</v>
      </c>
      <c r="Z6" s="8">
        <f>SUM(Z56:Z65,Z67)</f>
        <v>2152199.1934897499</v>
      </c>
      <c r="AA6" s="8">
        <f t="shared" si="7"/>
        <v>28420650.551211666</v>
      </c>
      <c r="AB6" s="8">
        <f>SUM(AB56:AB65,AB67)</f>
        <v>28420650.551211666</v>
      </c>
      <c r="AC6" s="8">
        <f t="shared" ref="AC6:AJ6" si="14">SUM(AC56:AC65,AC67)</f>
        <v>28420650.551211666</v>
      </c>
      <c r="AD6" s="8">
        <f t="shared" si="14"/>
        <v>28420650.551211666</v>
      </c>
      <c r="AE6" s="8">
        <f t="shared" si="14"/>
        <v>28420650.551211666</v>
      </c>
      <c r="AF6" s="8">
        <f t="shared" si="14"/>
        <v>28420650.551211666</v>
      </c>
      <c r="AG6" s="8">
        <f t="shared" si="14"/>
        <v>28420650.551211666</v>
      </c>
      <c r="AH6" s="8">
        <f t="shared" si="14"/>
        <v>28420650.551211666</v>
      </c>
      <c r="AI6" s="8">
        <f t="shared" si="14"/>
        <v>28420650.551211666</v>
      </c>
      <c r="AJ6" s="8">
        <f t="shared" si="14"/>
        <v>0</v>
      </c>
    </row>
    <row r="7" spans="1:37" s="81" customFormat="1" x14ac:dyDescent="0.25">
      <c r="A7" s="21" t="s">
        <v>4</v>
      </c>
      <c r="B7" s="11">
        <f>+B66</f>
        <v>326704</v>
      </c>
      <c r="C7" s="11">
        <f t="shared" ref="C7:M7" si="15">+C66</f>
        <v>319751</v>
      </c>
      <c r="D7" s="11">
        <f t="shared" si="15"/>
        <v>326704</v>
      </c>
      <c r="E7" s="11">
        <f t="shared" si="15"/>
        <v>324386</v>
      </c>
      <c r="F7" s="11">
        <f t="shared" si="15"/>
        <v>326704</v>
      </c>
      <c r="G7" s="11">
        <f t="shared" si="15"/>
        <v>324386</v>
      </c>
      <c r="H7" s="11">
        <f t="shared" si="15"/>
        <v>326704</v>
      </c>
      <c r="I7" s="11">
        <f t="shared" si="15"/>
        <v>326704</v>
      </c>
      <c r="J7" s="11">
        <f t="shared" si="15"/>
        <v>324386</v>
      </c>
      <c r="K7" s="11">
        <f t="shared" si="15"/>
        <v>326704</v>
      </c>
      <c r="L7" s="11">
        <f t="shared" si="15"/>
        <v>324386</v>
      </c>
      <c r="M7" s="11">
        <f t="shared" si="15"/>
        <v>326704</v>
      </c>
      <c r="N7" s="11">
        <f t="shared" si="2"/>
        <v>3904223</v>
      </c>
      <c r="O7" s="11">
        <f t="shared" ref="O7:Z7" si="16">+O66</f>
        <v>209199.11593164632</v>
      </c>
      <c r="P7" s="11">
        <f t="shared" si="16"/>
        <v>204746.88561590872</v>
      </c>
      <c r="Q7" s="11">
        <f t="shared" si="16"/>
        <v>209199.11593164632</v>
      </c>
      <c r="R7" s="11">
        <f t="shared" si="16"/>
        <v>207714.82571564175</v>
      </c>
      <c r="S7" s="11">
        <f t="shared" si="16"/>
        <v>209199.11593164632</v>
      </c>
      <c r="T7" s="11">
        <f t="shared" si="16"/>
        <v>207714.82571564175</v>
      </c>
      <c r="U7" s="11">
        <f t="shared" si="16"/>
        <v>209199.11593164632</v>
      </c>
      <c r="V7" s="11">
        <f t="shared" si="16"/>
        <v>209199.11593164632</v>
      </c>
      <c r="W7" s="11">
        <f t="shared" si="16"/>
        <v>207714.82571564175</v>
      </c>
      <c r="X7" s="11">
        <f t="shared" si="16"/>
        <v>209199.11593164632</v>
      </c>
      <c r="Y7" s="11">
        <f t="shared" si="16"/>
        <v>207714.82571564175</v>
      </c>
      <c r="Z7" s="11">
        <f t="shared" si="16"/>
        <v>209199.11593164632</v>
      </c>
      <c r="AA7" s="11">
        <f t="shared" si="7"/>
        <v>2500000.0000000005</v>
      </c>
      <c r="AB7" s="11">
        <f t="shared" ref="AB7:AJ7" si="17">+AB66</f>
        <v>2500000.0000000005</v>
      </c>
      <c r="AC7" s="11">
        <f t="shared" si="17"/>
        <v>2500000.0000000005</v>
      </c>
      <c r="AD7" s="11">
        <f t="shared" si="17"/>
        <v>2500000.0000000005</v>
      </c>
      <c r="AE7" s="11">
        <f t="shared" si="17"/>
        <v>2500000.0000000005</v>
      </c>
      <c r="AF7" s="11">
        <f t="shared" si="17"/>
        <v>2500000.0000000005</v>
      </c>
      <c r="AG7" s="11">
        <f t="shared" si="17"/>
        <v>2500000.0000000005</v>
      </c>
      <c r="AH7" s="11">
        <f t="shared" si="17"/>
        <v>2500000.0000000005</v>
      </c>
      <c r="AI7" s="11">
        <f t="shared" si="17"/>
        <v>2500000.0000000005</v>
      </c>
      <c r="AJ7" s="11">
        <f t="shared" si="17"/>
        <v>2500000.0000000005</v>
      </c>
    </row>
    <row r="8" spans="1:37" s="79" customFormat="1" ht="12.75" x14ac:dyDescent="0.2">
      <c r="A8" s="91"/>
      <c r="B8" s="120">
        <f t="shared" ref="B8:M8" si="18">SUM(B3:B7)</f>
        <v>18917553.417325594</v>
      </c>
      <c r="C8" s="120">
        <f t="shared" si="18"/>
        <v>18247149.651284467</v>
      </c>
      <c r="D8" s="120">
        <f t="shared" si="18"/>
        <v>17819199.123077329</v>
      </c>
      <c r="E8" s="120">
        <f t="shared" si="18"/>
        <v>16433178.969327049</v>
      </c>
      <c r="F8" s="120">
        <f t="shared" si="18"/>
        <v>15068629.0209672</v>
      </c>
      <c r="G8" s="120">
        <f t="shared" si="18"/>
        <v>14318438.58536966</v>
      </c>
      <c r="H8" s="120">
        <f t="shared" si="18"/>
        <v>13635934.640232138</v>
      </c>
      <c r="I8" s="120">
        <f t="shared" si="18"/>
        <v>13294957.750879485</v>
      </c>
      <c r="J8" s="120">
        <f t="shared" si="18"/>
        <v>13769663.736083383</v>
      </c>
      <c r="K8" s="120">
        <f t="shared" si="18"/>
        <v>13686114.146128453</v>
      </c>
      <c r="L8" s="120">
        <f t="shared" si="18"/>
        <v>15095470.479198424</v>
      </c>
      <c r="M8" s="120">
        <f t="shared" si="18"/>
        <v>17720819.263234053</v>
      </c>
      <c r="N8" s="120">
        <f>SUM(B8:M8)</f>
        <v>188007108.78310722</v>
      </c>
      <c r="O8" s="120">
        <f t="shared" ref="O8:Z8" si="19">SUM(O3:O7)</f>
        <v>19478253.88271255</v>
      </c>
      <c r="P8" s="120">
        <f t="shared" si="19"/>
        <v>18786371.2106051</v>
      </c>
      <c r="Q8" s="120">
        <f t="shared" si="19"/>
        <v>18221416.764348827</v>
      </c>
      <c r="R8" s="120">
        <f t="shared" si="19"/>
        <v>16789627.392528709</v>
      </c>
      <c r="S8" s="120">
        <f t="shared" si="19"/>
        <v>15336622.424844943</v>
      </c>
      <c r="T8" s="120">
        <f t="shared" si="19"/>
        <v>14477288.081071161</v>
      </c>
      <c r="U8" s="120">
        <f t="shared" si="19"/>
        <v>13749830.933812315</v>
      </c>
      <c r="V8" s="120">
        <f t="shared" si="19"/>
        <v>13394444.097958498</v>
      </c>
      <c r="W8" s="120">
        <f t="shared" si="19"/>
        <v>13875880.39747409</v>
      </c>
      <c r="X8" s="120">
        <f t="shared" si="19"/>
        <v>13793721.400157072</v>
      </c>
      <c r="Y8" s="120">
        <f t="shared" si="19"/>
        <v>15222064.8606728</v>
      </c>
      <c r="Z8" s="120">
        <f t="shared" si="19"/>
        <v>17868540.518229499</v>
      </c>
      <c r="AA8" s="120">
        <f>SUM(O8:Z8)</f>
        <v>190994061.96441555</v>
      </c>
      <c r="AB8" s="120">
        <f t="shared" ref="AB8:AG8" si="20">SUM(AB3:AB7)</f>
        <v>193898958.96800369</v>
      </c>
      <c r="AC8" s="120">
        <f t="shared" si="20"/>
        <v>196447724.1990782</v>
      </c>
      <c r="AD8" s="120">
        <f t="shared" si="20"/>
        <v>198722524.25961584</v>
      </c>
      <c r="AE8" s="120" t="e">
        <f t="shared" si="20"/>
        <v>#DIV/0!</v>
      </c>
      <c r="AF8" s="120" t="e">
        <f t="shared" si="20"/>
        <v>#DIV/0!</v>
      </c>
      <c r="AG8" s="120" t="e">
        <f t="shared" si="20"/>
        <v>#DIV/0!</v>
      </c>
      <c r="AH8" s="120" t="e">
        <f t="shared" ref="AH8:AJ8" si="21">SUM(AH3:AH7)</f>
        <v>#DIV/0!</v>
      </c>
      <c r="AI8" s="120" t="e">
        <f t="shared" si="21"/>
        <v>#DIV/0!</v>
      </c>
      <c r="AJ8" s="120" t="e">
        <f t="shared" si="21"/>
        <v>#DIV/0!</v>
      </c>
    </row>
    <row r="9" spans="1:37" x14ac:dyDescent="0.25">
      <c r="A9" s="6" t="s">
        <v>410</v>
      </c>
      <c r="B9" s="5">
        <f>+B8-'SUMMARY (BC)'!E31</f>
        <v>0</v>
      </c>
      <c r="C9" s="5">
        <f>+C8-'SUMMARY (BC)'!F31</f>
        <v>0</v>
      </c>
      <c r="D9" s="5">
        <f>+D8-'SUMMARY (BC)'!G31</f>
        <v>0</v>
      </c>
      <c r="E9" s="5">
        <f>+E8-'SUMMARY (BC)'!H31</f>
        <v>0</v>
      </c>
      <c r="F9" s="5">
        <f>+F8-'SUMMARY (BC)'!I31</f>
        <v>0</v>
      </c>
      <c r="G9" s="5">
        <f>+G8-'SUMMARY (BC)'!J31</f>
        <v>0</v>
      </c>
      <c r="H9" s="5">
        <f>+H8-'SUMMARY (BC)'!K31</f>
        <v>0</v>
      </c>
      <c r="I9" s="5">
        <f>+I8-'SUMMARY (BC)'!L31</f>
        <v>0</v>
      </c>
      <c r="J9" s="5">
        <f>+J8-'SUMMARY (BC)'!M31</f>
        <v>0</v>
      </c>
      <c r="K9" s="5">
        <f>+K8-'SUMMARY (BC)'!N31</f>
        <v>0</v>
      </c>
      <c r="L9" s="5">
        <f>+L8-'SUMMARY (BC)'!O31</f>
        <v>0</v>
      </c>
      <c r="M9" s="5">
        <f>+M8-'SUMMARY (BC)'!P31</f>
        <v>0</v>
      </c>
      <c r="N9" s="5">
        <f>+N8-'SUMMARY (BC)'!Q31</f>
        <v>0</v>
      </c>
      <c r="O9" s="5">
        <f>+O8-'SUMMARY (BC)'!R31</f>
        <v>0</v>
      </c>
      <c r="P9" s="5">
        <f>+P8-'SUMMARY (BC)'!S31</f>
        <v>0</v>
      </c>
      <c r="Q9" s="5">
        <f>+Q8-'SUMMARY (BC)'!T31</f>
        <v>0</v>
      </c>
      <c r="R9" s="5">
        <f>+R8-'SUMMARY (BC)'!U31</f>
        <v>0</v>
      </c>
      <c r="S9" s="5">
        <f>+S8-'SUMMARY (BC)'!V31</f>
        <v>0</v>
      </c>
      <c r="T9" s="5">
        <f>+T8-'SUMMARY (BC)'!W31</f>
        <v>0</v>
      </c>
      <c r="U9" s="5">
        <f>+U8-'SUMMARY (BC)'!X31</f>
        <v>0</v>
      </c>
      <c r="V9" s="5">
        <f>+V8-'SUMMARY (BC)'!Y31</f>
        <v>0</v>
      </c>
      <c r="W9" s="5">
        <f>+W8-'SUMMARY (BC)'!Z31</f>
        <v>0</v>
      </c>
      <c r="X9" s="5">
        <f>+X8-'SUMMARY (BC)'!AA31</f>
        <v>0</v>
      </c>
      <c r="Y9" s="5">
        <f>+Y8-'SUMMARY (BC)'!AB31</f>
        <v>0</v>
      </c>
      <c r="Z9" s="5">
        <f>+Z8-'SUMMARY (BC)'!AC31</f>
        <v>0</v>
      </c>
      <c r="AA9" s="5">
        <f>+AA8-'SUMMARY (BC)'!AD31</f>
        <v>0</v>
      </c>
      <c r="AB9" s="5">
        <f>+AB8-'SUMMARY (BC)'!AE31</f>
        <v>0</v>
      </c>
      <c r="AC9" s="5">
        <f>+AC8-'SUMMARY (BC)'!AF31</f>
        <v>0</v>
      </c>
      <c r="AD9" s="5">
        <f>+AD8-'SUMMARY (BC)'!AG31</f>
        <v>0</v>
      </c>
      <c r="AE9" s="5" t="e">
        <f>+AE8-'SUMMARY (BC)'!AH31</f>
        <v>#DIV/0!</v>
      </c>
      <c r="AF9" s="5" t="e">
        <f>+AF8-'SUMMARY (BC)'!AI31</f>
        <v>#DIV/0!</v>
      </c>
      <c r="AG9" s="5" t="e">
        <f>+AG8-'SUMMARY (BC)'!AJ31</f>
        <v>#DIV/0!</v>
      </c>
      <c r="AH9" s="5" t="e">
        <f>+AH8-'SUMMARY (BC)'!AN31</f>
        <v>#DIV/0!</v>
      </c>
      <c r="AI9" s="5" t="e">
        <f>+AI8-'SUMMARY (BC)'!AO31</f>
        <v>#DIV/0!</v>
      </c>
      <c r="AJ9" s="5" t="e">
        <f>+AJ8-'SUMMARY (BC)'!AP31</f>
        <v>#DIV/0!</v>
      </c>
    </row>
    <row r="10" spans="1:37" x14ac:dyDescent="0.25">
      <c r="A10" s="6" t="s">
        <v>411</v>
      </c>
      <c r="B10" s="5">
        <f t="shared" ref="B10:N10" si="22">SUM(B16:B67)-B8</f>
        <v>0</v>
      </c>
      <c r="C10" s="5">
        <f t="shared" si="22"/>
        <v>0</v>
      </c>
      <c r="D10" s="5">
        <f t="shared" si="22"/>
        <v>0</v>
      </c>
      <c r="E10" s="5">
        <f t="shared" si="22"/>
        <v>0</v>
      </c>
      <c r="F10" s="5">
        <f t="shared" si="22"/>
        <v>0</v>
      </c>
      <c r="G10" s="5">
        <f t="shared" si="22"/>
        <v>0</v>
      </c>
      <c r="H10" s="5">
        <f t="shared" si="22"/>
        <v>0</v>
      </c>
      <c r="I10" s="5">
        <f t="shared" si="22"/>
        <v>0</v>
      </c>
      <c r="J10" s="5">
        <f t="shared" si="22"/>
        <v>0</v>
      </c>
      <c r="K10" s="5">
        <f t="shared" si="22"/>
        <v>0</v>
      </c>
      <c r="L10" s="5">
        <f t="shared" si="22"/>
        <v>0</v>
      </c>
      <c r="M10" s="5">
        <f t="shared" si="22"/>
        <v>0</v>
      </c>
      <c r="N10" s="5">
        <f t="shared" si="22"/>
        <v>0</v>
      </c>
      <c r="O10" s="5">
        <f>SUM(O16:O68)-O8</f>
        <v>0</v>
      </c>
      <c r="P10" s="5">
        <f t="shared" ref="P10:AJ10" si="23">SUM(P16:P68)-P8</f>
        <v>0</v>
      </c>
      <c r="Q10" s="5">
        <f t="shared" si="23"/>
        <v>0</v>
      </c>
      <c r="R10" s="5">
        <f t="shared" si="23"/>
        <v>0</v>
      </c>
      <c r="S10" s="5">
        <f t="shared" si="23"/>
        <v>0</v>
      </c>
      <c r="T10" s="5">
        <f t="shared" si="23"/>
        <v>0</v>
      </c>
      <c r="U10" s="5">
        <f t="shared" si="23"/>
        <v>0</v>
      </c>
      <c r="V10" s="5">
        <f t="shared" si="23"/>
        <v>0</v>
      </c>
      <c r="W10" s="5">
        <f t="shared" si="23"/>
        <v>0</v>
      </c>
      <c r="X10" s="5">
        <f t="shared" si="23"/>
        <v>0</v>
      </c>
      <c r="Y10" s="5">
        <f t="shared" si="23"/>
        <v>0</v>
      </c>
      <c r="Z10" s="5">
        <f t="shared" si="23"/>
        <v>0</v>
      </c>
      <c r="AA10" s="5">
        <f t="shared" si="23"/>
        <v>0</v>
      </c>
      <c r="AB10" s="5">
        <f t="shared" si="23"/>
        <v>0</v>
      </c>
      <c r="AC10" s="5">
        <f t="shared" si="23"/>
        <v>0</v>
      </c>
      <c r="AD10" s="5">
        <f t="shared" si="23"/>
        <v>0</v>
      </c>
      <c r="AE10" s="5" t="e">
        <f t="shared" si="23"/>
        <v>#DIV/0!</v>
      </c>
      <c r="AF10" s="5" t="e">
        <f t="shared" si="23"/>
        <v>#DIV/0!</v>
      </c>
      <c r="AG10" s="5" t="e">
        <f t="shared" si="23"/>
        <v>#DIV/0!</v>
      </c>
      <c r="AH10" s="5" t="e">
        <f t="shared" si="23"/>
        <v>#DIV/0!</v>
      </c>
      <c r="AI10" s="5" t="e">
        <f t="shared" si="23"/>
        <v>#DIV/0!</v>
      </c>
      <c r="AJ10" s="5" t="e">
        <f t="shared" si="23"/>
        <v>#DIV/0!</v>
      </c>
    </row>
    <row r="11" spans="1:37" x14ac:dyDescent="0.25">
      <c r="A11" s="114" t="s">
        <v>435</v>
      </c>
      <c r="B11" s="18">
        <f t="shared" ref="B11:N11" si="24">+B27+B28+B29+B30+B31+B34+B35+B36+B47</f>
        <v>8655461.3341234308</v>
      </c>
      <c r="C11" s="18">
        <f t="shared" si="24"/>
        <v>8466374.2681145966</v>
      </c>
      <c r="D11" s="18">
        <f t="shared" si="24"/>
        <v>8062925.8420498706</v>
      </c>
      <c r="E11" s="18">
        <f t="shared" si="24"/>
        <v>7383362.3891904289</v>
      </c>
      <c r="F11" s="18">
        <f t="shared" si="24"/>
        <v>6752421.7492704224</v>
      </c>
      <c r="G11" s="18">
        <f t="shared" si="24"/>
        <v>6580331.5939316358</v>
      </c>
      <c r="H11" s="18">
        <f t="shared" si="24"/>
        <v>6247680.8860717639</v>
      </c>
      <c r="I11" s="18">
        <f t="shared" si="24"/>
        <v>6058582.6227486432</v>
      </c>
      <c r="J11" s="18">
        <f t="shared" si="24"/>
        <v>6469910.9869203847</v>
      </c>
      <c r="K11" s="18">
        <f t="shared" si="24"/>
        <v>6140875.6665769182</v>
      </c>
      <c r="L11" s="18">
        <f t="shared" si="24"/>
        <v>6930228.4222443318</v>
      </c>
      <c r="M11" s="18">
        <f t="shared" si="24"/>
        <v>8265357.9017761312</v>
      </c>
      <c r="N11" s="18">
        <f t="shared" si="24"/>
        <v>86013513.663018554</v>
      </c>
      <c r="O11" s="18">
        <f>+O27+O28+O29+O30+O31+O34+O35+O36+O47</f>
        <v>9042454.6912878603</v>
      </c>
      <c r="P11" s="18">
        <f t="shared" ref="P11:AJ11" si="25">+P27+P28+P29+P30+P31+P34+P35+P36+P47</f>
        <v>8830902.9851587731</v>
      </c>
      <c r="Q11" s="18">
        <f t="shared" si="25"/>
        <v>8411021.3741102517</v>
      </c>
      <c r="R11" s="18">
        <f t="shared" si="25"/>
        <v>7715968.6121129934</v>
      </c>
      <c r="S11" s="18">
        <f t="shared" si="25"/>
        <v>7065152.9084058972</v>
      </c>
      <c r="T11" s="18">
        <f t="shared" si="25"/>
        <v>6884156.0958104879</v>
      </c>
      <c r="U11" s="18">
        <f t="shared" si="25"/>
        <v>6534906.8165236367</v>
      </c>
      <c r="V11" s="18">
        <f t="shared" si="25"/>
        <v>6333409.13844743</v>
      </c>
      <c r="W11" s="18">
        <f t="shared" si="25"/>
        <v>6745208.9865484992</v>
      </c>
      <c r="X11" s="18">
        <f t="shared" si="25"/>
        <v>6398866.542970432</v>
      </c>
      <c r="Y11" s="18">
        <f t="shared" si="25"/>
        <v>7187848.0278900443</v>
      </c>
      <c r="Z11" s="18">
        <f t="shared" si="25"/>
        <v>8529617.2958826199</v>
      </c>
      <c r="AA11" s="18">
        <f t="shared" si="25"/>
        <v>89679513.475148916</v>
      </c>
      <c r="AB11" s="18">
        <f t="shared" si="25"/>
        <v>91960554.764107257</v>
      </c>
      <c r="AC11" s="18">
        <f t="shared" si="25"/>
        <v>93764241.208142385</v>
      </c>
      <c r="AD11" s="18">
        <f t="shared" si="25"/>
        <v>95261016.769901723</v>
      </c>
      <c r="AE11" s="18">
        <f t="shared" si="25"/>
        <v>0</v>
      </c>
      <c r="AF11" s="18">
        <f t="shared" si="25"/>
        <v>0</v>
      </c>
      <c r="AG11" s="18">
        <f t="shared" si="25"/>
        <v>0</v>
      </c>
      <c r="AH11" s="18">
        <f t="shared" si="25"/>
        <v>0</v>
      </c>
      <c r="AI11" s="18">
        <f t="shared" si="25"/>
        <v>0</v>
      </c>
      <c r="AJ11" s="18">
        <f t="shared" si="25"/>
        <v>0</v>
      </c>
      <c r="AK11" s="18"/>
    </row>
    <row r="12" spans="1:37" x14ac:dyDescent="0.25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</row>
    <row r="13" spans="1:37" x14ac:dyDescent="0.25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</row>
    <row r="14" spans="1:37" ht="15.75" x14ac:dyDescent="0.25">
      <c r="A14" s="14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</row>
    <row r="15" spans="1:37" x14ac:dyDescent="0.25">
      <c r="A15" s="7"/>
      <c r="B15" s="7"/>
      <c r="C15" s="7"/>
      <c r="D15" s="7"/>
      <c r="O15" s="7"/>
      <c r="P15" s="7"/>
      <c r="Q15" s="7"/>
      <c r="AB15" s="140"/>
      <c r="AC15" s="140"/>
      <c r="AD15" s="140"/>
      <c r="AE15" s="140"/>
      <c r="AF15" s="140"/>
      <c r="AG15" s="140"/>
      <c r="AH15" s="140"/>
      <c r="AI15" s="140"/>
      <c r="AJ15" s="140"/>
    </row>
    <row r="16" spans="1:37" x14ac:dyDescent="0.25">
      <c r="A16" t="s">
        <v>7</v>
      </c>
      <c r="B16" s="228">
        <f>+'Final Forecast'!AN16*Rates!C27*1000</f>
        <v>319147.61028031248</v>
      </c>
      <c r="C16" s="228">
        <f>+'Final Forecast'!AO16*Rates!D27*1000</f>
        <v>310174.94964333851</v>
      </c>
      <c r="D16" s="228">
        <f>+'Final Forecast'!AP16*Rates!E27*1000</f>
        <v>282448.22430793545</v>
      </c>
      <c r="E16" s="228">
        <f>+'Final Forecast'!AQ16*Rates!F27*1000</f>
        <v>238349.4539792735</v>
      </c>
      <c r="F16" s="228">
        <f>+'Final Forecast'!AR16*Rates!G27*1000</f>
        <v>186006.75637529351</v>
      </c>
      <c r="G16" s="228">
        <f>+'Final Forecast'!AS16*Rates!H27*1000</f>
        <v>156175.61062240409</v>
      </c>
      <c r="H16" s="228">
        <f>+'Final Forecast'!AT16*Rates!I27*1000</f>
        <v>126562.05496309922</v>
      </c>
      <c r="I16" s="228">
        <f>+'Final Forecast'!AU16*Rates!J27*1000</f>
        <v>123233.04347640941</v>
      </c>
      <c r="J16" s="228">
        <f>+'Final Forecast'!AV16*Rates!K27*1000</f>
        <v>138235.96294491101</v>
      </c>
      <c r="K16" s="228">
        <f>+'Final Forecast'!AW16*Rates!L27*1000</f>
        <v>140530.851209288</v>
      </c>
      <c r="L16" s="228">
        <f>+'Final Forecast'!AX16*Rates!M27*1000</f>
        <v>180887.70249641401</v>
      </c>
      <c r="M16" s="228">
        <f>+'Final Forecast'!AY16*Rates!N27*1000</f>
        <v>255167.27267411459</v>
      </c>
      <c r="N16" s="228">
        <f>SUM(B16:M16)</f>
        <v>2456919.492972794</v>
      </c>
      <c r="O16" s="228">
        <f>+'Final Forecast'!BA16*Rates!P27*1000</f>
        <v>327474.9193127352</v>
      </c>
      <c r="P16" s="228">
        <f>+'Final Forecast'!BB16*Rates!Q27*1000</f>
        <v>318318.12567605212</v>
      </c>
      <c r="Q16" s="228">
        <f>+'Final Forecast'!BC16*Rates!R27*1000</f>
        <v>290301.88086112746</v>
      </c>
      <c r="R16" s="228">
        <f>+'Final Forecast'!BD16*Rates!S27*1000</f>
        <v>244947.75599121515</v>
      </c>
      <c r="S16" s="228">
        <f>+'Final Forecast'!BE16*Rates!T27*1000</f>
        <v>190544.73585976067</v>
      </c>
      <c r="T16" s="228">
        <f>+'Final Forecast'!BF16*Rates!U27*1000</f>
        <v>159414.69079849814</v>
      </c>
      <c r="U16" s="228">
        <f>+'Final Forecast'!BG16*Rates!V27*1000</f>
        <v>128963.47973892745</v>
      </c>
      <c r="V16" s="228">
        <f>+'Final Forecast'!BH16*Rates!W27*1000</f>
        <v>125519.26193829373</v>
      </c>
      <c r="W16" s="228">
        <f>+'Final Forecast'!BI16*Rates!X27*1000</f>
        <v>141012.11242349321</v>
      </c>
      <c r="X16" s="228">
        <f>+'Final Forecast'!BJ16*Rates!Y27*1000</f>
        <v>143439.98673529096</v>
      </c>
      <c r="Y16" s="228">
        <f>+'Final Forecast'!BK16*Rates!Z27*1000</f>
        <v>185154.98565652294</v>
      </c>
      <c r="Z16" s="228">
        <f>+'Final Forecast'!BL16*Rates!AA27*1000</f>
        <v>261826.31935998233</v>
      </c>
      <c r="AA16" s="228">
        <f>SUM(O16:Z16)</f>
        <v>2516918.2543518995</v>
      </c>
      <c r="AB16" s="228">
        <f>+'Final Forecast'!BN16*Rates!AC27*1000</f>
        <v>2646896.8039434343</v>
      </c>
      <c r="AC16" s="228">
        <f>+'Final Forecast'!BO16*Rates!AD27*1000</f>
        <v>2712458.0651044785</v>
      </c>
      <c r="AD16" s="228">
        <f>+'Final Forecast'!BP16*Rates!AE27*1000</f>
        <v>2780622.0488025309</v>
      </c>
      <c r="AE16" s="228" t="e">
        <f>+'Final Forecast'!BQ16*Rates!AF27*1000</f>
        <v>#DIV/0!</v>
      </c>
      <c r="AF16" s="228" t="e">
        <f>+'Final Forecast'!BR16*Rates!AG27*1000</f>
        <v>#DIV/0!</v>
      </c>
      <c r="AG16" s="228" t="e">
        <f>+'Final Forecast'!BS16*Rates!AH27*1000</f>
        <v>#DIV/0!</v>
      </c>
      <c r="AH16" s="228" t="e">
        <f>+'Final Forecast'!BT16*Rates!AI27*1000</f>
        <v>#DIV/0!</v>
      </c>
      <c r="AI16" s="228" t="e">
        <f>+'Final Forecast'!BU16*Rates!AJ27*1000</f>
        <v>#DIV/0!</v>
      </c>
      <c r="AJ16" s="228" t="e">
        <f>+'Final Forecast'!BV16*Rates!AK27*1000</f>
        <v>#DIV/0!</v>
      </c>
    </row>
    <row r="17" spans="1:38" x14ac:dyDescent="0.25">
      <c r="A17" t="s">
        <v>9</v>
      </c>
      <c r="B17" s="22">
        <f>+'Final Forecast'!AN17*Rates!C28*1000</f>
        <v>1296318.2367102755</v>
      </c>
      <c r="C17" s="22">
        <f>+'Final Forecast'!AO17*Rates!D28*1000</f>
        <v>1280225.1845809559</v>
      </c>
      <c r="D17" s="22">
        <f>+'Final Forecast'!AP17*Rates!E28*1000</f>
        <v>1026753.3792227294</v>
      </c>
      <c r="E17" s="22">
        <f>+'Final Forecast'!AQ17*Rates!F28*1000</f>
        <v>795691.90101004671</v>
      </c>
      <c r="F17" s="22">
        <f>+'Final Forecast'!AR17*Rates!G28*1000</f>
        <v>638480.02283221378</v>
      </c>
      <c r="G17" s="22">
        <f>+'Final Forecast'!AS17*Rates!H28*1000</f>
        <v>567723.61679786432</v>
      </c>
      <c r="H17" s="22">
        <f>+'Final Forecast'!AT17*Rates!I28*1000</f>
        <v>508197.88765019277</v>
      </c>
      <c r="I17" s="22">
        <f>+'Final Forecast'!AU17*Rates!J28*1000</f>
        <v>492993.58196263766</v>
      </c>
      <c r="J17" s="22">
        <f>+'Final Forecast'!AV17*Rates!K28*1000</f>
        <v>553989.8800777694</v>
      </c>
      <c r="K17" s="22">
        <f>+'Final Forecast'!AW17*Rates!L28*1000</f>
        <v>546910.76514570974</v>
      </c>
      <c r="L17" s="22">
        <f>+'Final Forecast'!AX17*Rates!M28*1000</f>
        <v>676013.20103707246</v>
      </c>
      <c r="M17" s="22">
        <f>+'Final Forecast'!AY17*Rates!N28*1000</f>
        <v>1004671.5948534647</v>
      </c>
      <c r="N17" s="22">
        <f t="shared" ref="N17:N53" si="26">SUM(B17:M17)</f>
        <v>9387969.2518809326</v>
      </c>
      <c r="O17" s="22">
        <f>+'Final Forecast'!BA17*Rates!P28*1000</f>
        <v>1325982.7859284265</v>
      </c>
      <c r="P17" s="22">
        <f>+'Final Forecast'!BB17*Rates!Q28*1000</f>
        <v>1309220.7972636221</v>
      </c>
      <c r="Q17" s="22">
        <f>+'Final Forecast'!BC17*Rates!R28*1000</f>
        <v>1050463.5807889763</v>
      </c>
      <c r="R17" s="22">
        <f>+'Final Forecast'!BD17*Rates!S28*1000</f>
        <v>813875.29312832491</v>
      </c>
      <c r="S17" s="22">
        <f>+'Final Forecast'!BE17*Rates!T28*1000</f>
        <v>652211.60930339771</v>
      </c>
      <c r="T17" s="22">
        <f>+'Final Forecast'!BF17*Rates!U28*1000</f>
        <v>579058.61081554671</v>
      </c>
      <c r="U17" s="22">
        <f>+'Final Forecast'!BG17*Rates!V28*1000</f>
        <v>517946.81801223021</v>
      </c>
      <c r="V17" s="22">
        <f>+'Final Forecast'!BH17*Rates!W28*1000</f>
        <v>502341.86680379964</v>
      </c>
      <c r="W17" s="22">
        <f>+'Final Forecast'!BI17*Rates!X28*1000</f>
        <v>565383.90495132119</v>
      </c>
      <c r="X17" s="22">
        <f>+'Final Forecast'!BJ17*Rates!Y28*1000</f>
        <v>558439.05221411143</v>
      </c>
      <c r="Y17" s="22">
        <f>+'Final Forecast'!BK17*Rates!Z28*1000</f>
        <v>691321.9069409162</v>
      </c>
      <c r="Z17" s="22">
        <f>+'Final Forecast'!BL17*Rates!AA28*1000</f>
        <v>1028318.4525578599</v>
      </c>
      <c r="AA17" s="22">
        <f t="shared" ref="AA17:AA24" si="27">SUM(O17:Z17)</f>
        <v>9594564.6787085328</v>
      </c>
      <c r="AB17" s="22">
        <f>+'Final Forecast'!BN17*Rates!AC28*1000</f>
        <v>10070451.361632932</v>
      </c>
      <c r="AC17" s="22">
        <f>+'Final Forecast'!BO17*Rates!AD28*1000</f>
        <v>10302679.195376026</v>
      </c>
      <c r="AD17" s="22">
        <f>+'Final Forecast'!BP17*Rates!AE28*1000</f>
        <v>10545260.529735424</v>
      </c>
      <c r="AE17" s="22">
        <f>+'Final Forecast'!BQ17*Rates!AF28*1000</f>
        <v>0</v>
      </c>
      <c r="AF17" s="22">
        <f>+'Final Forecast'!BR17*Rates!AG28*1000</f>
        <v>0</v>
      </c>
      <c r="AG17" s="22">
        <f>+'Final Forecast'!BS17*Rates!AH28*1000</f>
        <v>0</v>
      </c>
      <c r="AH17" s="22">
        <f>+'Final Forecast'!BT17*Rates!AI28*1000</f>
        <v>0</v>
      </c>
      <c r="AI17" s="22" t="e">
        <f>+'Final Forecast'!BU17*Rates!AJ28*1000</f>
        <v>#DIV/0!</v>
      </c>
      <c r="AJ17" s="22" t="e">
        <f>+'Final Forecast'!BV17*Rates!AK28*1000</f>
        <v>#DIV/0!</v>
      </c>
    </row>
    <row r="18" spans="1:38" x14ac:dyDescent="0.25">
      <c r="A18" t="s">
        <v>8</v>
      </c>
      <c r="B18" s="22">
        <f>+'Final Forecast'!AN18*Rates!C29*1000</f>
        <v>1776005.1835190128</v>
      </c>
      <c r="C18" s="22">
        <f>+'Final Forecast'!AO18*Rates!D29*1000</f>
        <v>1720372.6408174841</v>
      </c>
      <c r="D18" s="22">
        <f>+'Final Forecast'!AP18*Rates!E29*1000</f>
        <v>1526176.8032239839</v>
      </c>
      <c r="E18" s="22">
        <f>+'Final Forecast'!AQ18*Rates!F29*1000</f>
        <v>1262304.4293560409</v>
      </c>
      <c r="F18" s="22">
        <f>+'Final Forecast'!AR18*Rates!G29*1000</f>
        <v>918946.7914305341</v>
      </c>
      <c r="G18" s="22">
        <f>+'Final Forecast'!AS18*Rates!H29*1000</f>
        <v>700638.75121881859</v>
      </c>
      <c r="H18" s="22">
        <f>+'Final Forecast'!AT18*Rates!I29*1000</f>
        <v>571284.94133465528</v>
      </c>
      <c r="I18" s="22">
        <f>+'Final Forecast'!AU18*Rates!J29*1000</f>
        <v>532036.65669004596</v>
      </c>
      <c r="J18" s="22">
        <f>+'Final Forecast'!AV18*Rates!K29*1000</f>
        <v>599706.2755139455</v>
      </c>
      <c r="K18" s="22">
        <f>+'Final Forecast'!AW18*Rates!L29*1000</f>
        <v>635162.29427070136</v>
      </c>
      <c r="L18" s="22">
        <f>+'Final Forecast'!AX18*Rates!M29*1000</f>
        <v>916948.90898877534</v>
      </c>
      <c r="M18" s="22">
        <f>+'Final Forecast'!AY18*Rates!N29*1000</f>
        <v>1499905.5633284028</v>
      </c>
      <c r="N18" s="22">
        <f t="shared" si="26"/>
        <v>12659489.239692401</v>
      </c>
      <c r="O18" s="22">
        <f>+'Final Forecast'!BA18*Rates!P29*1000</f>
        <v>1828535.2125189917</v>
      </c>
      <c r="P18" s="22">
        <f>+'Final Forecast'!BB18*Rates!Q29*1000</f>
        <v>1772288.9456657271</v>
      </c>
      <c r="Q18" s="22">
        <f>+'Final Forecast'!BC18*Rates!R29*1000</f>
        <v>1572877.4866331506</v>
      </c>
      <c r="R18" s="22">
        <f>+'Final Forecast'!BD18*Rates!S29*1000</f>
        <v>1299816.5597829346</v>
      </c>
      <c r="S18" s="22">
        <f>+'Final Forecast'!BE18*Rates!T29*1000</f>
        <v>942919.16154311574</v>
      </c>
      <c r="T18" s="22">
        <f>+'Final Forecast'!BF18*Rates!U29*1000</f>
        <v>716304.88259971712</v>
      </c>
      <c r="U18" s="22">
        <f>+'Final Forecast'!BG18*Rates!V29*1000</f>
        <v>582584.65791674133</v>
      </c>
      <c r="V18" s="22">
        <f>+'Final Forecast'!BH18*Rates!W29*1000</f>
        <v>542326.21309158637</v>
      </c>
      <c r="W18" s="22">
        <f>+'Final Forecast'!BI18*Rates!X29*1000</f>
        <v>612475.58994437696</v>
      </c>
      <c r="X18" s="22">
        <f>+'Final Forecast'!BJ18*Rates!Y29*1000</f>
        <v>649356.29501975735</v>
      </c>
      <c r="Y18" s="22">
        <f>+'Final Forecast'!BK18*Rates!Z29*1000</f>
        <v>941027.67338014755</v>
      </c>
      <c r="Z18" s="22">
        <f>+'Final Forecast'!BL18*Rates!AA29*1000</f>
        <v>1543510.9987373499</v>
      </c>
      <c r="AA18" s="22">
        <f t="shared" si="27"/>
        <v>13004023.676833596</v>
      </c>
      <c r="AB18" s="22">
        <f>+'Final Forecast'!BN18*Rates!AC29*1000</f>
        <v>13229101.06052479</v>
      </c>
      <c r="AC18" s="22">
        <f>+'Final Forecast'!BO18*Rates!AD29*1000</f>
        <v>13593336.62078191</v>
      </c>
      <c r="AD18" s="22">
        <f>+'Final Forecast'!BP18*Rates!AE29*1000</f>
        <v>13973380.521750612</v>
      </c>
      <c r="AE18" s="22">
        <f>+'Final Forecast'!BQ18*Rates!AF29*1000</f>
        <v>0</v>
      </c>
      <c r="AF18" s="22">
        <f>+'Final Forecast'!BR18*Rates!AG29*1000</f>
        <v>0</v>
      </c>
      <c r="AG18" s="22">
        <f>+'Final Forecast'!BS18*Rates!AH29*1000</f>
        <v>0</v>
      </c>
      <c r="AH18" s="22">
        <f>+'Final Forecast'!BT18*Rates!AI29*1000</f>
        <v>0</v>
      </c>
      <c r="AI18" s="22">
        <f>+'Final Forecast'!BU18*Rates!AJ29*1000</f>
        <v>0</v>
      </c>
      <c r="AJ18" s="22">
        <f>+'Final Forecast'!BV18*Rates!AK29*1000</f>
        <v>0</v>
      </c>
    </row>
    <row r="19" spans="1:38" x14ac:dyDescent="0.25">
      <c r="A19" t="s">
        <v>11</v>
      </c>
      <c r="B19" s="22">
        <f>+'Final Forecast'!AN19*Rates!C30*1000</f>
        <v>294704.10718811234</v>
      </c>
      <c r="C19" s="22">
        <f>+'Final Forecast'!AO19*Rates!D30*1000</f>
        <v>280636.77451744163</v>
      </c>
      <c r="D19" s="22">
        <f>+'Final Forecast'!AP19*Rates!E30*1000</f>
        <v>254910.74630719793</v>
      </c>
      <c r="E19" s="22">
        <f>+'Final Forecast'!AQ19*Rates!F30*1000</f>
        <v>210228.37070205229</v>
      </c>
      <c r="F19" s="22">
        <f>+'Final Forecast'!AR19*Rates!G30*1000</f>
        <v>132018.16054848811</v>
      </c>
      <c r="G19" s="22">
        <f>+'Final Forecast'!AS19*Rates!H30*1000</f>
        <v>82529.754935033459</v>
      </c>
      <c r="H19" s="22">
        <f>+'Final Forecast'!AT19*Rates!I30*1000</f>
        <v>73286.339156398302</v>
      </c>
      <c r="I19" s="22">
        <f>+'Final Forecast'!AU19*Rates!J30*1000</f>
        <v>52686.088732915028</v>
      </c>
      <c r="J19" s="22">
        <f>+'Final Forecast'!AV19*Rates!K30*1000</f>
        <v>59767.475903123021</v>
      </c>
      <c r="K19" s="22">
        <f>+'Final Forecast'!AW19*Rates!L30*1000</f>
        <v>67398.137970114112</v>
      </c>
      <c r="L19" s="22">
        <f>+'Final Forecast'!AX19*Rates!M30*1000</f>
        <v>156646.66313067003</v>
      </c>
      <c r="M19" s="22">
        <f>+'Final Forecast'!AY19*Rates!N30*1000</f>
        <v>276298.46414432843</v>
      </c>
      <c r="N19" s="22">
        <f t="shared" si="26"/>
        <v>1941111.0832358745</v>
      </c>
      <c r="O19" s="22">
        <f>+'Final Forecast'!BA19*Rates!P30*1000</f>
        <v>301295.78666817129</v>
      </c>
      <c r="P19" s="22">
        <f>+'Final Forecast'!BB19*Rates!Q30*1000</f>
        <v>286899.66781593458</v>
      </c>
      <c r="Q19" s="22">
        <f>+'Final Forecast'!BC19*Rates!R30*1000</f>
        <v>260744.79440598498</v>
      </c>
      <c r="R19" s="22">
        <f>+'Final Forecast'!BD19*Rates!S30*1000</f>
        <v>214887.78329978199</v>
      </c>
      <c r="S19" s="22">
        <f>+'Final Forecast'!BE19*Rates!T30*1000</f>
        <v>134593.65688283302</v>
      </c>
      <c r="T19" s="22">
        <f>+'Final Forecast'!BF19*Rates!U30*1000</f>
        <v>83851.730109907774</v>
      </c>
      <c r="U19" s="22">
        <f>+'Final Forecast'!BG19*Rates!V30*1000</f>
        <v>74383.388098811804</v>
      </c>
      <c r="V19" s="22">
        <f>+'Final Forecast'!BH19*Rates!W30*1000</f>
        <v>53428.601137394879</v>
      </c>
      <c r="W19" s="22">
        <f>+'Final Forecast'!BI19*Rates!X30*1000</f>
        <v>60704.135336712869</v>
      </c>
      <c r="X19" s="22">
        <f>+'Final Forecast'!BJ19*Rates!Y30*1000</f>
        <v>68588.864049250493</v>
      </c>
      <c r="Y19" s="22">
        <f>+'Final Forecast'!BK19*Rates!Z30*1000</f>
        <v>159902.43504577735</v>
      </c>
      <c r="Z19" s="22">
        <f>+'Final Forecast'!BL19*Rates!AA30*1000</f>
        <v>282479.1311938485</v>
      </c>
      <c r="AA19" s="22">
        <f t="shared" si="27"/>
        <v>1981759.9740444093</v>
      </c>
      <c r="AB19" s="22">
        <f>+'Final Forecast'!BN19*Rates!AC30*1000</f>
        <v>1869303.783219727</v>
      </c>
      <c r="AC19" s="22">
        <f>+'Final Forecast'!BO19*Rates!AD30*1000</f>
        <v>1911986.4874109218</v>
      </c>
      <c r="AD19" s="22">
        <f>+'Final Forecast'!BP19*Rates!AE30*1000</f>
        <v>1957171.5181391255</v>
      </c>
      <c r="AE19" s="22">
        <f>+'Final Forecast'!BQ19*Rates!AF30*1000</f>
        <v>0</v>
      </c>
      <c r="AF19" s="22">
        <f>+'Final Forecast'!BR19*Rates!AG30*1000</f>
        <v>0</v>
      </c>
      <c r="AG19" s="22">
        <f>+'Final Forecast'!BS19*Rates!AH30*1000</f>
        <v>0</v>
      </c>
      <c r="AH19" s="22">
        <f>+'Final Forecast'!BT19*Rates!AI30*1000</f>
        <v>0</v>
      </c>
      <c r="AI19" s="22">
        <f>+'Final Forecast'!BU19*Rates!AJ30*1000</f>
        <v>0</v>
      </c>
      <c r="AJ19" s="22">
        <f>+'Final Forecast'!BV19*Rates!AK30*1000</f>
        <v>0</v>
      </c>
    </row>
    <row r="20" spans="1:38" x14ac:dyDescent="0.25">
      <c r="A20" t="s">
        <v>12</v>
      </c>
      <c r="B20" s="22">
        <f>+'Final Forecast'!AN20*Rates!C31*1000</f>
        <v>20167.558176032846</v>
      </c>
      <c r="C20" s="22">
        <f>+'Final Forecast'!AO20*Rates!D31*1000</f>
        <v>24181.707883347968</v>
      </c>
      <c r="D20" s="22">
        <f>+'Final Forecast'!AP20*Rates!E31*1000</f>
        <v>17628.690435305711</v>
      </c>
      <c r="E20" s="22">
        <f>+'Final Forecast'!AQ20*Rates!F31*1000</f>
        <v>14893.486880895207</v>
      </c>
      <c r="F20" s="22">
        <f>+'Final Forecast'!AR20*Rates!G31*1000</f>
        <v>10871.683374174125</v>
      </c>
      <c r="G20" s="22">
        <f>+'Final Forecast'!AS20*Rates!H31*1000</f>
        <v>8391.0275965108813</v>
      </c>
      <c r="H20" s="22">
        <f>+'Final Forecast'!AT20*Rates!I31*1000</f>
        <v>7361.8599022410526</v>
      </c>
      <c r="I20" s="22">
        <f>+'Final Forecast'!AU20*Rates!J31*1000</f>
        <v>5712.0714599020257</v>
      </c>
      <c r="J20" s="22">
        <f>+'Final Forecast'!AV20*Rates!K31*1000</f>
        <v>6103.0240042542746</v>
      </c>
      <c r="K20" s="22">
        <f>+'Final Forecast'!AW20*Rates!L31*1000</f>
        <v>8461.4258670600411</v>
      </c>
      <c r="L20" s="22">
        <f>+'Final Forecast'!AX20*Rates!M31*1000</f>
        <v>13163.448496843963</v>
      </c>
      <c r="M20" s="22">
        <f>+'Final Forecast'!AY20*Rates!N31*1000</f>
        <v>19006.802779332123</v>
      </c>
      <c r="N20" s="22">
        <f t="shared" si="26"/>
        <v>155942.78685590019</v>
      </c>
      <c r="O20" s="22">
        <f>+'Final Forecast'!BA20*Rates!P31*1000</f>
        <v>20357.315175279145</v>
      </c>
      <c r="P20" s="22">
        <f>+'Final Forecast'!BB20*Rates!Q31*1000</f>
        <v>24416.845971759722</v>
      </c>
      <c r="Q20" s="22">
        <f>+'Final Forecast'!BC20*Rates!R31*1000</f>
        <v>17814.458622616083</v>
      </c>
      <c r="R20" s="22">
        <f>+'Final Forecast'!BD20*Rates!S31*1000</f>
        <v>15050.120058833234</v>
      </c>
      <c r="S20" s="22">
        <f>+'Final Forecast'!BE20*Rates!T31*1000</f>
        <v>10974.517740264839</v>
      </c>
      <c r="T20" s="22">
        <f>+'Final Forecast'!BF20*Rates!U31*1000</f>
        <v>8461.7271086207056</v>
      </c>
      <c r="U20" s="22">
        <f>+'Final Forecast'!BG20*Rates!V31*1000</f>
        <v>7426.538323196909</v>
      </c>
      <c r="V20" s="22">
        <f>+'Final Forecast'!BH20*Rates!W31*1000</f>
        <v>5759.7704779177875</v>
      </c>
      <c r="W20" s="22">
        <f>+'Final Forecast'!BI20*Rates!X31*1000</f>
        <v>6153.6786256980722</v>
      </c>
      <c r="X20" s="22">
        <f>+'Final Forecast'!BJ20*Rates!Y31*1000</f>
        <v>8536.0683525202967</v>
      </c>
      <c r="Y20" s="22">
        <f>+'Final Forecast'!BK20*Rates!Z31*1000</f>
        <v>13300.561769928632</v>
      </c>
      <c r="Z20" s="22">
        <f>+'Final Forecast'!BL20*Rates!AA31*1000</f>
        <v>19206.106977075768</v>
      </c>
      <c r="AA20" s="22">
        <f t="shared" si="27"/>
        <v>157457.70920371119</v>
      </c>
      <c r="AB20" s="22">
        <f>+'Final Forecast'!BN20*Rates!AC31*1000</f>
        <v>151240.7100497772</v>
      </c>
      <c r="AC20" s="22">
        <f>+'Final Forecast'!BO20*Rates!AD31*1000</f>
        <v>152901.84758917955</v>
      </c>
      <c r="AD20" s="22">
        <f>+'Final Forecast'!BP20*Rates!AE31*1000</f>
        <v>154679.44613845603</v>
      </c>
      <c r="AE20" s="22">
        <f>+'Final Forecast'!BQ20*Rates!AF31*1000</f>
        <v>0</v>
      </c>
      <c r="AF20" s="22">
        <f>+'Final Forecast'!BR20*Rates!AG31*1000</f>
        <v>0</v>
      </c>
      <c r="AG20" s="22">
        <f>+'Final Forecast'!BS20*Rates!AH31*1000</f>
        <v>0</v>
      </c>
      <c r="AH20" s="22">
        <f>+'Final Forecast'!BT20*Rates!AI31*1000</f>
        <v>0</v>
      </c>
      <c r="AI20" s="22">
        <f>+'Final Forecast'!BU20*Rates!AJ31*1000</f>
        <v>0</v>
      </c>
      <c r="AJ20" s="22">
        <f>+'Final Forecast'!BV20*Rates!AK31*1000</f>
        <v>0</v>
      </c>
    </row>
    <row r="21" spans="1:38" x14ac:dyDescent="0.25">
      <c r="A21" t="s">
        <v>13</v>
      </c>
      <c r="B21" s="22">
        <f>+'Final Forecast'!AN21*Rates!C32*1000</f>
        <v>342.76164653283394</v>
      </c>
      <c r="C21" s="22">
        <f>+'Final Forecast'!AO21*Rates!D32*1000</f>
        <v>779.38930780251496</v>
      </c>
      <c r="D21" s="22">
        <f>+'Final Forecast'!AP21*Rates!E32*1000</f>
        <v>670.79412024818635</v>
      </c>
      <c r="E21" s="22">
        <f>+'Final Forecast'!AQ21*Rates!F32*1000</f>
        <v>354.1291647662224</v>
      </c>
      <c r="F21" s="22">
        <f>+'Final Forecast'!AR21*Rates!G32*1000</f>
        <v>302.86308450185408</v>
      </c>
      <c r="G21" s="22">
        <f>+'Final Forecast'!AS21*Rates!H32*1000</f>
        <v>494.46266163914021</v>
      </c>
      <c r="H21" s="22">
        <f>+'Final Forecast'!AT21*Rates!I32*1000</f>
        <v>213.00010980948741</v>
      </c>
      <c r="I21" s="22">
        <f>+'Final Forecast'!AU21*Rates!J32*1000</f>
        <v>269.09258630728203</v>
      </c>
      <c r="J21" s="22">
        <f>+'Final Forecast'!AV21*Rates!K32*1000</f>
        <v>246.93165444647619</v>
      </c>
      <c r="K21" s="22">
        <f>+'Final Forecast'!AW21*Rates!L32*1000</f>
        <v>264.43367923678824</v>
      </c>
      <c r="L21" s="22">
        <f>+'Final Forecast'!AX21*Rates!M32*1000</f>
        <v>338.53539939275657</v>
      </c>
      <c r="M21" s="22">
        <f>+'Final Forecast'!AY21*Rates!N32*1000</f>
        <v>499.6577472460707</v>
      </c>
      <c r="N21" s="22">
        <f t="shared" si="26"/>
        <v>4776.051161929613</v>
      </c>
      <c r="O21" s="22">
        <f>+'Final Forecast'!BA21*Rates!P32*1000</f>
        <v>348.4649616559272</v>
      </c>
      <c r="P21" s="22">
        <f>+'Final Forecast'!BB21*Rates!Q32*1000</f>
        <v>786.02666702265628</v>
      </c>
      <c r="Q21" s="22">
        <f>+'Final Forecast'!BC21*Rates!R32*1000</f>
        <v>679.15306622460298</v>
      </c>
      <c r="R21" s="22">
        <f>+'Final Forecast'!BD21*Rates!S32*1000</f>
        <v>359.42350295483914</v>
      </c>
      <c r="S21" s="22">
        <f>+'Final Forecast'!BE21*Rates!T32*1000</f>
        <v>306.96491826216788</v>
      </c>
      <c r="T21" s="22">
        <f>+'Final Forecast'!BF21*Rates!U32*1000</f>
        <v>499.15687314773749</v>
      </c>
      <c r="U21" s="22">
        <f>+'Final Forecast'!BG21*Rates!V32*1000</f>
        <v>215.49146000106691</v>
      </c>
      <c r="V21" s="22">
        <f>+'Final Forecast'!BH21*Rates!W32*1000</f>
        <v>272.00370779962196</v>
      </c>
      <c r="W21" s="22">
        <f>+'Final Forecast'!BI21*Rates!X32*1000</f>
        <v>249.9516070144135</v>
      </c>
      <c r="X21" s="22">
        <f>+'Final Forecast'!BJ21*Rates!Y32*1000</f>
        <v>267.69461574153024</v>
      </c>
      <c r="Y21" s="22">
        <f>+'Final Forecast'!BK21*Rates!Z32*1000</f>
        <v>342.43877073635809</v>
      </c>
      <c r="Z21" s="22">
        <f>+'Final Forecast'!BL21*Rates!AA32*1000</f>
        <v>512.92029932812909</v>
      </c>
      <c r="AA21" s="22">
        <f t="shared" si="27"/>
        <v>4839.6904498890508</v>
      </c>
      <c r="AB21" s="22">
        <f>+'Final Forecast'!BN21*Rates!AC32*1000</f>
        <v>4876.3263046786742</v>
      </c>
      <c r="AC21" s="22">
        <f>+'Final Forecast'!BO21*Rates!AD32*1000</f>
        <v>4938.3498904964972</v>
      </c>
      <c r="AD21" s="22">
        <f>+'Final Forecast'!BP21*Rates!AE32*1000</f>
        <v>5002.5458322637915</v>
      </c>
      <c r="AE21" s="22">
        <f>+'Final Forecast'!BQ21*Rates!AF32*1000</f>
        <v>0</v>
      </c>
      <c r="AF21" s="22">
        <f>+'Final Forecast'!BR21*Rates!AG32*1000</f>
        <v>0</v>
      </c>
      <c r="AG21" s="22">
        <f>+'Final Forecast'!BS21*Rates!AH32*1000</f>
        <v>0</v>
      </c>
      <c r="AH21" s="22">
        <f>+'Final Forecast'!BT21*Rates!AI32*1000</f>
        <v>0</v>
      </c>
      <c r="AI21" s="22">
        <f>+'Final Forecast'!BU21*Rates!AJ32*1000</f>
        <v>0</v>
      </c>
      <c r="AJ21" s="22">
        <f>+'Final Forecast'!BV21*Rates!AK32*1000</f>
        <v>0</v>
      </c>
    </row>
    <row r="22" spans="1:38" x14ac:dyDescent="0.25">
      <c r="A22" t="s">
        <v>17</v>
      </c>
      <c r="B22" s="22">
        <f>+'Final Forecast'!AN22*Rates!C55*1000</f>
        <v>120357.44565597401</v>
      </c>
      <c r="C22" s="22">
        <f>+'Final Forecast'!AO22*Rates!D55*1000</f>
        <v>120894.97484999774</v>
      </c>
      <c r="D22" s="22">
        <f>+'Final Forecast'!AP22*Rates!E55*1000</f>
        <v>97050.987305679766</v>
      </c>
      <c r="E22" s="22">
        <f>+'Final Forecast'!AQ22*Rates!F55*1000</f>
        <v>74359.51103930916</v>
      </c>
      <c r="F22" s="22">
        <f>+'Final Forecast'!AR22*Rates!G55*1000</f>
        <v>45965.46183066917</v>
      </c>
      <c r="G22" s="22">
        <f>+'Final Forecast'!AS22*Rates!H55*1000</f>
        <v>29999.669381508815</v>
      </c>
      <c r="H22" s="22">
        <f>+'Final Forecast'!AT22*Rates!I55*1000</f>
        <v>18379.922221069803</v>
      </c>
      <c r="I22" s="22">
        <f>+'Final Forecast'!AU22*Rates!J55*1000</f>
        <v>16595.739196522623</v>
      </c>
      <c r="J22" s="22">
        <f>+'Final Forecast'!AV22*Rates!K55*1000</f>
        <v>19268.263808577907</v>
      </c>
      <c r="K22" s="22">
        <f>+'Final Forecast'!AW22*Rates!L55*1000</f>
        <v>24209.012431955613</v>
      </c>
      <c r="L22" s="22">
        <f>+'Final Forecast'!AX22*Rates!M55*1000</f>
        <v>53338.826974818512</v>
      </c>
      <c r="M22" s="22">
        <f>+'Final Forecast'!AY22*Rates!N55*1000</f>
        <v>102700.16554312597</v>
      </c>
      <c r="N22" s="22">
        <f t="shared" si="26"/>
        <v>723119.98023920914</v>
      </c>
      <c r="O22" s="22">
        <f>+'Final Forecast'!BA22*Rates!P55*1000</f>
        <v>123318.4977202882</v>
      </c>
      <c r="P22" s="22">
        <f>+'Final Forecast'!BB22*Rates!Q55*1000</f>
        <v>123793.27864986256</v>
      </c>
      <c r="Q22" s="22">
        <f>+'Final Forecast'!BC22*Rates!R55*1000</f>
        <v>99224.79739289594</v>
      </c>
      <c r="R22" s="22">
        <f>+'Final Forecast'!BD22*Rates!S55*1000</f>
        <v>75920.358670421905</v>
      </c>
      <c r="S22" s="22">
        <f>+'Final Forecast'!BE22*Rates!T55*1000</f>
        <v>46801.274725485571</v>
      </c>
      <c r="T22" s="22">
        <f>+'Final Forecast'!BF22*Rates!U55*1000</f>
        <v>30465.892298037867</v>
      </c>
      <c r="U22" s="22">
        <f>+'Final Forecast'!BG22*Rates!V55*1000</f>
        <v>18686.813629107612</v>
      </c>
      <c r="V22" s="22">
        <f>+'Final Forecast'!BH22*Rates!W55*1000</f>
        <v>16874.524500930966</v>
      </c>
      <c r="W22" s="22">
        <f>+'Final Forecast'!BI22*Rates!X55*1000</f>
        <v>19607.598422296476</v>
      </c>
      <c r="X22" s="22">
        <f>+'Final Forecast'!BJ22*Rates!Y55*1000</f>
        <v>24646.453261265957</v>
      </c>
      <c r="Y22" s="22">
        <f>+'Final Forecast'!BK22*Rates!Z55*1000</f>
        <v>54506.084860762458</v>
      </c>
      <c r="Z22" s="22">
        <f>+'Final Forecast'!BL22*Rates!AA55*1000</f>
        <v>105079.73338239633</v>
      </c>
      <c r="AA22" s="22">
        <f t="shared" si="27"/>
        <v>738925.3075137519</v>
      </c>
      <c r="AB22" s="22">
        <f>+'Final Forecast'!BN22*Rates!AC55*1000</f>
        <v>670710.42161259672</v>
      </c>
      <c r="AC22" s="22">
        <f>+'Final Forecast'!BO22*Rates!AD55*1000</f>
        <v>684917.00349949836</v>
      </c>
      <c r="AD22" s="22">
        <f>+'Final Forecast'!BP22*Rates!AE55*1000</f>
        <v>699662.32624473923</v>
      </c>
      <c r="AE22" s="22">
        <f>+'Final Forecast'!BQ22*Rates!AF55*1000</f>
        <v>0</v>
      </c>
      <c r="AF22" s="22">
        <f>+'Final Forecast'!BR22*Rates!AG55*1000</f>
        <v>0</v>
      </c>
      <c r="AG22" s="22">
        <f>+'Final Forecast'!BS22*Rates!AH55*1000</f>
        <v>0</v>
      </c>
      <c r="AH22" s="22">
        <f>+'Final Forecast'!BT22*Rates!AI55*1000</f>
        <v>0</v>
      </c>
      <c r="AI22" s="22">
        <f>+'Final Forecast'!BU22*Rates!AJ55*1000</f>
        <v>0</v>
      </c>
      <c r="AJ22" s="22">
        <f>+'Final Forecast'!BV22*Rates!AK55*1000</f>
        <v>0</v>
      </c>
    </row>
    <row r="23" spans="1:38" x14ac:dyDescent="0.25">
      <c r="A23" t="s">
        <v>18</v>
      </c>
      <c r="B23" s="22">
        <f>+'Final Forecast'!AN23*Rates!C56*1000</f>
        <v>216440.44853969014</v>
      </c>
      <c r="C23" s="22">
        <f>+'Final Forecast'!AO23*Rates!D56*1000</f>
        <v>209422.13733531622</v>
      </c>
      <c r="D23" s="22">
        <f>+'Final Forecast'!AP23*Rates!E56*1000</f>
        <v>190605.03418001274</v>
      </c>
      <c r="E23" s="22">
        <f>+'Final Forecast'!AQ23*Rates!F56*1000</f>
        <v>155787.88857020196</v>
      </c>
      <c r="F23" s="22">
        <f>+'Final Forecast'!AR23*Rates!G56*1000</f>
        <v>119994.46174943559</v>
      </c>
      <c r="G23" s="22">
        <f>+'Final Forecast'!AS23*Rates!H56*1000</f>
        <v>98102.359408310876</v>
      </c>
      <c r="H23" s="22">
        <f>+'Final Forecast'!AT23*Rates!I56*1000</f>
        <v>73912.775891366182</v>
      </c>
      <c r="I23" s="22">
        <f>+'Final Forecast'!AU23*Rates!J56*1000</f>
        <v>69249.326532251929</v>
      </c>
      <c r="J23" s="22">
        <f>+'Final Forecast'!AV23*Rates!K56*1000</f>
        <v>77057.714705811115</v>
      </c>
      <c r="K23" s="22">
        <f>+'Final Forecast'!AW23*Rates!L56*1000</f>
        <v>91258.315834555367</v>
      </c>
      <c r="L23" s="22">
        <f>+'Final Forecast'!AX23*Rates!M56*1000</f>
        <v>131817.03958434585</v>
      </c>
      <c r="M23" s="22">
        <f>+'Final Forecast'!AY23*Rates!N56*1000</f>
        <v>193818.87254420243</v>
      </c>
      <c r="N23" s="22">
        <f t="shared" si="26"/>
        <v>1627466.3748755006</v>
      </c>
      <c r="O23" s="22">
        <f>+'Final Forecast'!BA23*Rates!P56*1000</f>
        <v>219103.23693848163</v>
      </c>
      <c r="P23" s="22">
        <f>+'Final Forecast'!BB23*Rates!Q56*1000</f>
        <v>211930.21288092935</v>
      </c>
      <c r="Q23" s="22">
        <f>+'Final Forecast'!BC23*Rates!R56*1000</f>
        <v>192848.34084459362</v>
      </c>
      <c r="R23" s="22">
        <f>+'Final Forecast'!BD23*Rates!S56*1000</f>
        <v>157573.11736485892</v>
      </c>
      <c r="S23" s="22">
        <f>+'Final Forecast'!BE23*Rates!T56*1000</f>
        <v>121343.05653513713</v>
      </c>
      <c r="T23" s="22">
        <f>+'Final Forecast'!BF23*Rates!U56*1000</f>
        <v>99104.430895743673</v>
      </c>
      <c r="U23" s="22">
        <f>+'Final Forecast'!BG23*Rates!V56*1000</f>
        <v>74612.812887166423</v>
      </c>
      <c r="V23" s="22">
        <f>+'Final Forecast'!BH23*Rates!W56*1000</f>
        <v>69926.249822157246</v>
      </c>
      <c r="W23" s="22">
        <f>+'Final Forecast'!BI23*Rates!X56*1000</f>
        <v>77842.106741445474</v>
      </c>
      <c r="X23" s="22">
        <f>+'Final Forecast'!BJ23*Rates!Y56*1000</f>
        <v>92240.876813427472</v>
      </c>
      <c r="Y23" s="22">
        <f>+'Final Forecast'!BK23*Rates!Z56*1000</f>
        <v>133442.52905930448</v>
      </c>
      <c r="Z23" s="22">
        <f>+'Final Forecast'!BL23*Rates!AA56*1000</f>
        <v>196290.08491505712</v>
      </c>
      <c r="AA23" s="22">
        <f t="shared" si="27"/>
        <v>1646257.0556983023</v>
      </c>
      <c r="AB23" s="22">
        <f>+'Final Forecast'!BN23*Rates!AC56*1000</f>
        <v>1611359.4555123809</v>
      </c>
      <c r="AC23" s="22">
        <f>+'Final Forecast'!BO23*Rates!AD56*1000</f>
        <v>1629690.1457403901</v>
      </c>
      <c r="AD23" s="22">
        <f>+'Final Forecast'!BP23*Rates!AE56*1000</f>
        <v>1648824.5976335169</v>
      </c>
      <c r="AE23" s="22">
        <f>+'Final Forecast'!BQ23*Rates!AF56*1000</f>
        <v>0</v>
      </c>
      <c r="AF23" s="22">
        <f>+'Final Forecast'!BR23*Rates!AG56*1000</f>
        <v>0</v>
      </c>
      <c r="AG23" s="22">
        <f>+'Final Forecast'!BS23*Rates!AH56*1000</f>
        <v>0</v>
      </c>
      <c r="AH23" s="22">
        <f>+'Final Forecast'!BT23*Rates!AI56*1000</f>
        <v>0</v>
      </c>
      <c r="AI23" s="22">
        <f>+'Final Forecast'!BU23*Rates!AJ56*1000</f>
        <v>0</v>
      </c>
      <c r="AJ23" s="22">
        <f>+'Final Forecast'!BV23*Rates!AK56*1000</f>
        <v>0</v>
      </c>
    </row>
    <row r="24" spans="1:38" x14ac:dyDescent="0.25">
      <c r="A24" t="s">
        <v>19</v>
      </c>
      <c r="B24" s="22">
        <f>+'Final Forecast'!AN24*Rates!C57*1000</f>
        <v>75773.981157585615</v>
      </c>
      <c r="C24" s="22">
        <f>+'Final Forecast'!AO24*Rates!D57*1000</f>
        <v>83949.198924066673</v>
      </c>
      <c r="D24" s="22">
        <f>+'Final Forecast'!AP24*Rates!E57*1000</f>
        <v>76207.578639777596</v>
      </c>
      <c r="E24" s="22">
        <f>+'Final Forecast'!AQ24*Rates!F57*1000</f>
        <v>68218.173940424356</v>
      </c>
      <c r="F24" s="22">
        <f>+'Final Forecast'!AR24*Rates!G57*1000</f>
        <v>55804.503871456422</v>
      </c>
      <c r="G24" s="22">
        <f>+'Final Forecast'!AS24*Rates!H57*1000</f>
        <v>50499.423813608068</v>
      </c>
      <c r="H24" s="22">
        <f>+'Final Forecast'!AT24*Rates!I57*1000</f>
        <v>44704.534901019186</v>
      </c>
      <c r="I24" s="22">
        <f>+'Final Forecast'!AU24*Rates!J57*1000</f>
        <v>39967.616113071701</v>
      </c>
      <c r="J24" s="22">
        <f>+'Final Forecast'!AV24*Rates!K57*1000</f>
        <v>44844.337457343885</v>
      </c>
      <c r="K24" s="22">
        <f>+'Final Forecast'!AW24*Rates!L57*1000</f>
        <v>51399.162830017623</v>
      </c>
      <c r="L24" s="22">
        <f>+'Final Forecast'!AX24*Rates!M57*1000</f>
        <v>59703.499355709471</v>
      </c>
      <c r="M24" s="22">
        <f>+'Final Forecast'!AY24*Rates!N57*1000</f>
        <v>74373.554653251194</v>
      </c>
      <c r="N24" s="22">
        <f t="shared" si="26"/>
        <v>725445.56565733172</v>
      </c>
      <c r="O24" s="22">
        <f>+'Final Forecast'!BA24*Rates!P57*1000</f>
        <v>76346.500800717229</v>
      </c>
      <c r="P24" s="22">
        <f>+'Final Forecast'!BB24*Rates!Q57*1000</f>
        <v>84671.693536725143</v>
      </c>
      <c r="Q24" s="22">
        <f>+'Final Forecast'!BC24*Rates!R57*1000</f>
        <v>76902.878607109466</v>
      </c>
      <c r="R24" s="22">
        <f>+'Final Forecast'!BD24*Rates!S57*1000</f>
        <v>68814.625130471861</v>
      </c>
      <c r="S24" s="22">
        <f>+'Final Forecast'!BE24*Rates!T57*1000</f>
        <v>56287.179271754387</v>
      </c>
      <c r="T24" s="22">
        <f>+'Final Forecast'!BF24*Rates!U57*1000</f>
        <v>50944.430980818521</v>
      </c>
      <c r="U24" s="22">
        <f>+'Final Forecast'!BG24*Rates!V57*1000</f>
        <v>45150.562864322783</v>
      </c>
      <c r="V24" s="22">
        <f>+'Final Forecast'!BH24*Rates!W57*1000</f>
        <v>40351.440322762814</v>
      </c>
      <c r="W24" s="22">
        <f>+'Final Forecast'!BI24*Rates!X57*1000</f>
        <v>45272.623668775021</v>
      </c>
      <c r="X24" s="22">
        <f>+'Final Forecast'!BJ24*Rates!Y57*1000</f>
        <v>51881.361794877048</v>
      </c>
      <c r="Y24" s="22">
        <f>+'Final Forecast'!BK24*Rates!Z57*1000</f>
        <v>60247.698913399254</v>
      </c>
      <c r="Z24" s="22">
        <f>+'Final Forecast'!BL24*Rates!AA57*1000</f>
        <v>75009.489153738788</v>
      </c>
      <c r="AA24" s="22">
        <f t="shared" si="27"/>
        <v>731880.48504547251</v>
      </c>
      <c r="AB24" s="22">
        <f>+'Final Forecast'!BN24*Rates!AC57*1000</f>
        <v>747231.84655905003</v>
      </c>
      <c r="AC24" s="22">
        <f>+'Final Forecast'!BO24*Rates!AD57*1000</f>
        <v>753342.84100584022</v>
      </c>
      <c r="AD24" s="22">
        <f>+'Final Forecast'!BP24*Rates!AE57*1000</f>
        <v>759671.52090038732</v>
      </c>
      <c r="AE24" s="22">
        <f>+'Final Forecast'!BQ24*Rates!AF57*1000</f>
        <v>0</v>
      </c>
      <c r="AF24" s="22">
        <f>+'Final Forecast'!BR24*Rates!AG57*1000</f>
        <v>0</v>
      </c>
      <c r="AG24" s="22">
        <f>+'Final Forecast'!BS24*Rates!AH57*1000</f>
        <v>0</v>
      </c>
      <c r="AH24" s="22">
        <f>+'Final Forecast'!BT24*Rates!AI57*1000</f>
        <v>0</v>
      </c>
      <c r="AI24" s="22">
        <f>+'Final Forecast'!BU24*Rates!AJ57*1000</f>
        <v>0</v>
      </c>
      <c r="AJ24" s="22">
        <f>+'Final Forecast'!BV24*Rates!AK57*1000</f>
        <v>0</v>
      </c>
    </row>
    <row r="25" spans="1:38" x14ac:dyDescent="0.25">
      <c r="A25" t="s">
        <v>20</v>
      </c>
      <c r="B25" s="321">
        <f>+'Final Forecast'!AN25*Rates!C34*1000*0</f>
        <v>0</v>
      </c>
      <c r="C25" s="321">
        <f>+'Final Forecast'!AO25*Rates!D34*1000*0</f>
        <v>0</v>
      </c>
      <c r="D25" s="321">
        <f>+'Final Forecast'!AP25*Rates!E34*1000*0</f>
        <v>0</v>
      </c>
      <c r="E25" s="321">
        <f>+'Final Forecast'!AQ25*Rates!F34*1000*0</f>
        <v>0</v>
      </c>
      <c r="F25" s="321">
        <f>+'Final Forecast'!AR25*Rates!G34*1000*0</f>
        <v>0</v>
      </c>
      <c r="G25" s="321">
        <f>+'Final Forecast'!AS25*Rates!H34*1000*0</f>
        <v>0</v>
      </c>
      <c r="H25" s="321">
        <f>+'Final Forecast'!AT25*Rates!I34*1000*0</f>
        <v>0</v>
      </c>
      <c r="I25" s="321">
        <f>+'Final Forecast'!AU25*Rates!J34*1000*0</f>
        <v>0</v>
      </c>
      <c r="J25" s="321">
        <f>+'Final Forecast'!AV25*Rates!K34*1000*0</f>
        <v>0</v>
      </c>
      <c r="K25" s="321">
        <f>+'Final Forecast'!AW25*Rates!L34*1000*0</f>
        <v>0</v>
      </c>
      <c r="L25" s="321">
        <f>+'Final Forecast'!AX25*Rates!M34*1000*0</f>
        <v>0</v>
      </c>
      <c r="M25" s="321">
        <f>+'Final Forecast'!AY25*Rates!N34*1000*0</f>
        <v>0</v>
      </c>
      <c r="N25" s="22">
        <f>SUM(B25:M25)</f>
        <v>0</v>
      </c>
      <c r="O25" s="321">
        <f>+'Final Forecast'!BA25*Rates!P34*1000*0</f>
        <v>0</v>
      </c>
      <c r="P25" s="321">
        <f>+'Final Forecast'!BB25*Rates!Q34*1000*0</f>
        <v>0</v>
      </c>
      <c r="Q25" s="321">
        <f>+'Final Forecast'!BC25*Rates!R34*1000*0</f>
        <v>0</v>
      </c>
      <c r="R25" s="321">
        <f>+'Final Forecast'!BD25*Rates!S34*1000*0</f>
        <v>0</v>
      </c>
      <c r="S25" s="321">
        <f>+'Final Forecast'!BE25*Rates!T34*1000*0</f>
        <v>0</v>
      </c>
      <c r="T25" s="321">
        <f>+'Final Forecast'!BF25*Rates!U34*1000*0</f>
        <v>0</v>
      </c>
      <c r="U25" s="321">
        <f>+'Final Forecast'!BG25*Rates!V34*1000*0</f>
        <v>0</v>
      </c>
      <c r="V25" s="321">
        <f>+'Final Forecast'!BH25*Rates!W34*1000*0</f>
        <v>0</v>
      </c>
      <c r="W25" s="321">
        <f>+'Final Forecast'!BI25*Rates!X34*1000*0</f>
        <v>0</v>
      </c>
      <c r="X25" s="321">
        <f>+'Final Forecast'!BJ25*Rates!Y34*1000*0</f>
        <v>0</v>
      </c>
      <c r="Y25" s="321">
        <f>+'Final Forecast'!BK25*Rates!Z34*1000*0</f>
        <v>0</v>
      </c>
      <c r="Z25" s="321">
        <f>+'Final Forecast'!BL25*Rates!AA34*1000*0</f>
        <v>0</v>
      </c>
      <c r="AA25" s="22">
        <f>SUM(O25:Z25)</f>
        <v>0</v>
      </c>
      <c r="AB25" s="22">
        <f>+'Final Forecast'!BN25*Rates!AC34*1000</f>
        <v>0</v>
      </c>
      <c r="AC25" s="22">
        <f>+'Final Forecast'!BO25*Rates!AD34*1000</f>
        <v>0</v>
      </c>
      <c r="AD25" s="22">
        <f>+'Final Forecast'!BP25*Rates!AE34*1000</f>
        <v>0</v>
      </c>
      <c r="AE25" s="22">
        <f>+'Final Forecast'!BQ25*Rates!AF34*1000</f>
        <v>0</v>
      </c>
      <c r="AF25" s="22">
        <f>+'Final Forecast'!BR25*Rates!AG34*1000</f>
        <v>0</v>
      </c>
      <c r="AG25" s="22">
        <f>+'Final Forecast'!BS25*Rates!AH34*1000</f>
        <v>0</v>
      </c>
      <c r="AH25" s="22">
        <f>+'Final Forecast'!BT25*Rates!AI34*1000</f>
        <v>0</v>
      </c>
      <c r="AI25" s="22">
        <f>+'Final Forecast'!BU25*Rates!AJ34*1000</f>
        <v>0</v>
      </c>
      <c r="AJ25" s="22">
        <f>+'Final Forecast'!BV25*Rates!AK34*1000</f>
        <v>0</v>
      </c>
    </row>
    <row r="26" spans="1:38" x14ac:dyDescent="0.25">
      <c r="A26" s="117" t="s">
        <v>552</v>
      </c>
      <c r="B26" s="320">
        <f>+'Final Forecast'!AN26*Rates!C33*1000-3.8</f>
        <v>57.43524</v>
      </c>
      <c r="C26" s="320">
        <f>+'Final Forecast'!AO26*Rates!D33*1000-3.8</f>
        <v>57.43524</v>
      </c>
      <c r="D26" s="320">
        <f>+'Final Forecast'!AP26*Rates!E33*1000-3.8</f>
        <v>57.43524</v>
      </c>
      <c r="E26" s="320">
        <f>+'Final Forecast'!AQ26*Rates!F33*1000-3.8</f>
        <v>57.43524</v>
      </c>
      <c r="F26" s="320">
        <f>+'Final Forecast'!AR26*Rates!G33*1000-3.8</f>
        <v>57.43524</v>
      </c>
      <c r="G26" s="320">
        <f>+'Final Forecast'!AS26*Rates!H33*1000-3.8</f>
        <v>57.43524</v>
      </c>
      <c r="H26" s="320">
        <f>+'Final Forecast'!AT26*Rates!I33*1000-3.8</f>
        <v>57.43524</v>
      </c>
      <c r="I26" s="320">
        <f>+'Final Forecast'!AU26*Rates!J33*1000-3.8</f>
        <v>57.43524</v>
      </c>
      <c r="J26" s="320">
        <f>+'Final Forecast'!AV26*Rates!K33*1000-3.8</f>
        <v>57.43524</v>
      </c>
      <c r="K26" s="320">
        <f>+'Final Forecast'!AW26*Rates!L33*1000-3.8</f>
        <v>57.43524</v>
      </c>
      <c r="L26" s="320">
        <f>+'Final Forecast'!AX26*Rates!M33*1000-3.8</f>
        <v>57.43524</v>
      </c>
      <c r="M26" s="320">
        <f>+'Final Forecast'!AY26*Rates!N33*1000-3.8</f>
        <v>57.43524</v>
      </c>
      <c r="N26" s="41">
        <f t="shared" ref="N26" si="28">SUM(B26:M26)</f>
        <v>689.22288000000015</v>
      </c>
      <c r="O26" s="320">
        <f>+'Final Forecast'!BA26*Rates!P33*1000-3.8</f>
        <v>57.43524</v>
      </c>
      <c r="P26" s="320">
        <f>+'Final Forecast'!BB26*Rates!Q33*1000-3.8</f>
        <v>57.43524</v>
      </c>
      <c r="Q26" s="320">
        <f>+'Final Forecast'!BC26*Rates!R33*1000-3.8</f>
        <v>57.43524</v>
      </c>
      <c r="R26" s="320">
        <f>+'Final Forecast'!BD26*Rates!S33*1000-3.8</f>
        <v>57.43524</v>
      </c>
      <c r="S26" s="320">
        <f>+'Final Forecast'!BE26*Rates!T33*1000-3.8</f>
        <v>57.43524</v>
      </c>
      <c r="T26" s="320">
        <f>+'Final Forecast'!BF26*Rates!U33*1000-3.8</f>
        <v>57.43524</v>
      </c>
      <c r="U26" s="320">
        <f>+'Final Forecast'!BG26*Rates!V33*1000-3.8</f>
        <v>57.43524</v>
      </c>
      <c r="V26" s="320">
        <f>+'Final Forecast'!BH26*Rates!W33*1000-3.8</f>
        <v>57.43524</v>
      </c>
      <c r="W26" s="320">
        <f>+'Final Forecast'!BI26*Rates!X33*1000-3.8</f>
        <v>57.43524</v>
      </c>
      <c r="X26" s="320">
        <f>+'Final Forecast'!BJ26*Rates!Y33*1000-3.8</f>
        <v>57.43524</v>
      </c>
      <c r="Y26" s="320">
        <f>+'Final Forecast'!BK26*Rates!Z33*1000-3.8</f>
        <v>57.43524</v>
      </c>
      <c r="Z26" s="320">
        <f>+'Final Forecast'!BL26*Rates!AA33*1000-3.8</f>
        <v>57.43524</v>
      </c>
      <c r="AA26" s="41">
        <f t="shared" ref="AA26" si="29">SUM(O26:Z26)</f>
        <v>689.22288000000015</v>
      </c>
      <c r="AB26" s="320"/>
      <c r="AC26" s="320"/>
      <c r="AD26" s="320"/>
      <c r="AE26" s="320"/>
      <c r="AF26" s="320"/>
      <c r="AG26" s="320"/>
      <c r="AH26" s="320"/>
      <c r="AI26" s="320"/>
      <c r="AJ26" s="320"/>
      <c r="AK26" s="227"/>
    </row>
    <row r="27" spans="1:38" x14ac:dyDescent="0.25">
      <c r="A27" t="s">
        <v>0</v>
      </c>
      <c r="B27" s="22">
        <f>+'Final Forecast'!AN27*Rates!C35*1000</f>
        <v>238262.32957482722</v>
      </c>
      <c r="C27" s="22">
        <f>+'Final Forecast'!AO27*Rates!D35*1000</f>
        <v>247969.76322966631</v>
      </c>
      <c r="D27" s="22">
        <f>+'Final Forecast'!AP27*Rates!E35*1000</f>
        <v>211442.6520717619</v>
      </c>
      <c r="E27" s="22">
        <f>+'Final Forecast'!AQ27*Rates!F35*1000</f>
        <v>188531.77316800394</v>
      </c>
      <c r="F27" s="22">
        <f>+'Final Forecast'!AR27*Rates!G35*1000</f>
        <v>169171.07613531017</v>
      </c>
      <c r="G27" s="22">
        <f>+'Final Forecast'!AS27*Rates!H35*1000</f>
        <v>162053.75510312273</v>
      </c>
      <c r="H27" s="22">
        <f>+'Final Forecast'!AT27*Rates!I35*1000</f>
        <v>141966.54511117731</v>
      </c>
      <c r="I27" s="22">
        <f>+'Final Forecast'!AU27*Rates!J35*1000</f>
        <v>140064.96346187522</v>
      </c>
      <c r="J27" s="22">
        <f>+'Final Forecast'!AV27*Rates!K35*1000</f>
        <v>192529.86777462004</v>
      </c>
      <c r="K27" s="22">
        <f>+'Final Forecast'!AW27*Rates!L35*1000</f>
        <v>127042.06836474409</v>
      </c>
      <c r="L27" s="22">
        <f>+'Final Forecast'!AX27*Rates!M35*1000</f>
        <v>167630.15689444891</v>
      </c>
      <c r="M27" s="22">
        <f>+'Final Forecast'!AY27*Rates!N35*1000</f>
        <v>208195.01823390293</v>
      </c>
      <c r="N27" s="22">
        <f t="shared" si="26"/>
        <v>2194859.9691234604</v>
      </c>
      <c r="O27" s="22">
        <f>+'Final Forecast'!BA27*Rates!P35*1000</f>
        <v>247473.98830048181</v>
      </c>
      <c r="P27" s="22">
        <f>+'Final Forecast'!BB27*Rates!Q35*1000</f>
        <v>257018.84903209179</v>
      </c>
      <c r="Q27" s="22">
        <f>+'Final Forecast'!BC27*Rates!R35*1000</f>
        <v>219292.46621484312</v>
      </c>
      <c r="R27" s="22">
        <f>+'Final Forecast'!BD27*Rates!S35*1000</f>
        <v>195837.80311050173</v>
      </c>
      <c r="S27" s="22">
        <f>+'Final Forecast'!BE27*Rates!T35*1000</f>
        <v>175896.06715486798</v>
      </c>
      <c r="T27" s="22">
        <f>+'Final Forecast'!BF27*Rates!U35*1000</f>
        <v>168400.76641361733</v>
      </c>
      <c r="U27" s="22">
        <f>+'Final Forecast'!BG27*Rates!V35*1000</f>
        <v>147422.5665864984</v>
      </c>
      <c r="V27" s="22">
        <f>+'Final Forecast'!BH27*Rates!W35*1000</f>
        <v>145290.34410402301</v>
      </c>
      <c r="W27" s="22">
        <f>+'Final Forecast'!BI27*Rates!X35*1000</f>
        <v>199259.68522284317</v>
      </c>
      <c r="X27" s="22">
        <f>+'Final Forecast'!BJ27*Rates!Y35*1000</f>
        <v>131650.18022977334</v>
      </c>
      <c r="Y27" s="22">
        <f>+'Final Forecast'!BK27*Rates!Z35*1000</f>
        <v>172446.41189626319</v>
      </c>
      <c r="Z27" s="22">
        <f>+'Final Forecast'!BL27*Rates!AA35*1000</f>
        <v>213232.80453341271</v>
      </c>
      <c r="AA27" s="22">
        <f t="shared" ref="AA27:AA46" si="30">SUM(O27:Z27)</f>
        <v>2273221.9327992178</v>
      </c>
      <c r="AB27" s="22">
        <f>+'Final Forecast'!BN27*Rates!AC35*1000</f>
        <v>2293250.3843916631</v>
      </c>
      <c r="AC27" s="22">
        <f>+'Final Forecast'!BO27*Rates!AD35*1000</f>
        <v>2324812.3578829309</v>
      </c>
      <c r="AD27" s="22">
        <f>+'Final Forecast'!BP27*Rates!AE35*1000</f>
        <v>2350107.7604975766</v>
      </c>
      <c r="AE27" s="22">
        <f>+'Final Forecast'!BQ27*Rates!AF35*1000</f>
        <v>0</v>
      </c>
      <c r="AF27" s="22">
        <f>+'Final Forecast'!BR27*Rates!AG35*1000</f>
        <v>0</v>
      </c>
      <c r="AG27" s="22">
        <f>+'Final Forecast'!BS27*Rates!AH35*1000</f>
        <v>0</v>
      </c>
      <c r="AH27" s="22">
        <f>+'Final Forecast'!BT27*Rates!AI35*1000</f>
        <v>0</v>
      </c>
      <c r="AI27" s="22">
        <f>+'Final Forecast'!BU27*Rates!AJ35*1000</f>
        <v>0</v>
      </c>
      <c r="AJ27" s="22">
        <f>+'Final Forecast'!BV27*Rates!AK35*1000</f>
        <v>0</v>
      </c>
    </row>
    <row r="28" spans="1:38" x14ac:dyDescent="0.25">
      <c r="A28" t="s">
        <v>49</v>
      </c>
      <c r="B28" s="22">
        <f>+'Final Forecast'!AN28*Rates!C60*1000</f>
        <v>225179.38410618427</v>
      </c>
      <c r="C28" s="22">
        <f>+'Final Forecast'!AO28*Rates!D60*1000</f>
        <v>249709.82922020767</v>
      </c>
      <c r="D28" s="22">
        <f>+'Final Forecast'!AP28*Rates!E60*1000</f>
        <v>184774.90970213967</v>
      </c>
      <c r="E28" s="22">
        <f>+'Final Forecast'!AQ28*Rates!F60*1000</f>
        <v>180998.96582220832</v>
      </c>
      <c r="F28" s="22">
        <f>+'Final Forecast'!AR28*Rates!G60*1000</f>
        <v>157602.01962309063</v>
      </c>
      <c r="G28" s="22">
        <f>+'Final Forecast'!AS28*Rates!H60*1000</f>
        <v>147338.36976045015</v>
      </c>
      <c r="H28" s="22">
        <f>+'Final Forecast'!AT28*Rates!I60*1000</f>
        <v>121025.22768992826</v>
      </c>
      <c r="I28" s="22">
        <f>+'Final Forecast'!AU28*Rates!J60*1000</f>
        <v>128010.42755924175</v>
      </c>
      <c r="J28" s="22">
        <f>+'Final Forecast'!AV28*Rates!K60*1000</f>
        <v>136328.90135817134</v>
      </c>
      <c r="K28" s="22">
        <f>+'Final Forecast'!AW28*Rates!L60*1000</f>
        <v>135339.77030534754</v>
      </c>
      <c r="L28" s="22">
        <f>+'Final Forecast'!AX28*Rates!M60*1000</f>
        <v>161141.59804588658</v>
      </c>
      <c r="M28" s="22">
        <f>+'Final Forecast'!AY28*Rates!N60*1000</f>
        <v>200875.66381192533</v>
      </c>
      <c r="N28" s="22">
        <f t="shared" si="26"/>
        <v>2028325.0670047817</v>
      </c>
      <c r="O28" s="22">
        <f>+'Final Forecast'!BA28*Rates!P60*1000</f>
        <v>234673.78702921935</v>
      </c>
      <c r="P28" s="22">
        <f>+'Final Forecast'!BB28*Rates!Q60*1000</f>
        <v>259851.46124487277</v>
      </c>
      <c r="Q28" s="22">
        <f>+'Final Forecast'!BC28*Rates!R60*1000</f>
        <v>192207.95991169466</v>
      </c>
      <c r="R28" s="22">
        <f>+'Final Forecast'!BD28*Rates!S60*1000</f>
        <v>188872.43628559104</v>
      </c>
      <c r="S28" s="22">
        <f>+'Final Forecast'!BE28*Rates!T60*1000</f>
        <v>164658.3000622089</v>
      </c>
      <c r="T28" s="22">
        <f>+'Final Forecast'!BF28*Rates!U60*1000</f>
        <v>153872.44041598891</v>
      </c>
      <c r="U28" s="22">
        <f>+'Final Forecast'!BG28*Rates!V60*1000</f>
        <v>126336.40014349575</v>
      </c>
      <c r="V28" s="22">
        <f>+'Final Forecast'!BH28*Rates!W60*1000</f>
        <v>133448.70430248807</v>
      </c>
      <c r="W28" s="22">
        <f>+'Final Forecast'!BI28*Rates!X60*1000</f>
        <v>141920.83748384583</v>
      </c>
      <c r="X28" s="22">
        <f>+'Final Forecast'!BJ28*Rates!Y60*1000</f>
        <v>140799.22514679824</v>
      </c>
      <c r="Y28" s="22">
        <f>+'Final Forecast'!BK28*Rates!Z60*1000</f>
        <v>166891.48261801424</v>
      </c>
      <c r="Z28" s="22">
        <f>+'Final Forecast'!BL28*Rates!AA60*1000</f>
        <v>207010.62823834093</v>
      </c>
      <c r="AA28" s="22">
        <f t="shared" si="30"/>
        <v>2110543.662882559</v>
      </c>
      <c r="AB28" s="22">
        <f>+'Final Forecast'!BN28*Rates!AC60*1000</f>
        <v>2136581.3068203372</v>
      </c>
      <c r="AC28" s="22">
        <f>+'Final Forecast'!BO28*Rates!AD60*1000</f>
        <v>2177187.6394042335</v>
      </c>
      <c r="AD28" s="22">
        <f>+'Final Forecast'!BP28*Rates!AE60*1000</f>
        <v>2211134.1203998919</v>
      </c>
      <c r="AE28" s="22">
        <f>+'Final Forecast'!BQ28*Rates!AF60*1000</f>
        <v>0</v>
      </c>
      <c r="AF28" s="22">
        <f>+'Final Forecast'!BR28*Rates!AG60*1000</f>
        <v>0</v>
      </c>
      <c r="AG28" s="22">
        <f>+'Final Forecast'!BS28*Rates!AH60*1000</f>
        <v>0</v>
      </c>
      <c r="AH28" s="22">
        <f>+'Final Forecast'!BT28*Rates!AI60*1000</f>
        <v>0</v>
      </c>
      <c r="AI28" s="22">
        <f>+'Final Forecast'!BU28*Rates!AJ60*1000</f>
        <v>0</v>
      </c>
      <c r="AJ28" s="22">
        <f>+'Final Forecast'!BV28*Rates!AK60*1000</f>
        <v>0</v>
      </c>
    </row>
    <row r="29" spans="1:38" x14ac:dyDescent="0.25">
      <c r="A29" t="s">
        <v>23</v>
      </c>
      <c r="B29" s="228">
        <f>+'Final Forecast'!AN29*Rates!C36*1000</f>
        <v>530038.33184203005</v>
      </c>
      <c r="C29" s="228">
        <f>+'Final Forecast'!AO29*Rates!D36*1000</f>
        <v>528641.00818909914</v>
      </c>
      <c r="D29" s="228">
        <f>+'Final Forecast'!AP29*Rates!E36*1000</f>
        <v>507172.40761447779</v>
      </c>
      <c r="E29" s="228">
        <f>+'Final Forecast'!AQ29*Rates!F36*1000</f>
        <v>467033.24040234566</v>
      </c>
      <c r="F29" s="228">
        <f>+'Final Forecast'!AR29*Rates!G36*1000</f>
        <v>430980.340479484</v>
      </c>
      <c r="G29" s="228">
        <f>+'Final Forecast'!AS29*Rates!H36*1000</f>
        <v>423089.10166638612</v>
      </c>
      <c r="H29" s="228">
        <f>+'Final Forecast'!AT29*Rates!I36*1000</f>
        <v>392565.1377454733</v>
      </c>
      <c r="I29" s="228">
        <f>+'Final Forecast'!AU29*Rates!J36*1000</f>
        <v>379172.84429392283</v>
      </c>
      <c r="J29" s="228">
        <f>+'Final Forecast'!AV29*Rates!K36*1000</f>
        <v>414136.73309466976</v>
      </c>
      <c r="K29" s="228">
        <f>+'Final Forecast'!AW29*Rates!L36*1000</f>
        <v>383775.78077261738</v>
      </c>
      <c r="L29" s="228">
        <f>+'Final Forecast'!AX29*Rates!M36*1000</f>
        <v>431515.99818999041</v>
      </c>
      <c r="M29" s="228">
        <f>+'Final Forecast'!AY29*Rates!N36*1000</f>
        <v>542336.82145519275</v>
      </c>
      <c r="N29" s="228">
        <f t="shared" si="26"/>
        <v>5430457.7457456896</v>
      </c>
      <c r="O29" s="228">
        <f>+'Final Forecast'!BA29*Rates!P36*1000</f>
        <v>552919.69339018129</v>
      </c>
      <c r="P29" s="228">
        <f>+'Final Forecast'!BB29*Rates!Q36*1000</f>
        <v>550571.94713920716</v>
      </c>
      <c r="Q29" s="228">
        <f>+'Final Forecast'!BC29*Rates!R36*1000</f>
        <v>528066.64220952871</v>
      </c>
      <c r="R29" s="228">
        <f>+'Final Forecast'!BD29*Rates!S36*1000</f>
        <v>487092.45316690503</v>
      </c>
      <c r="S29" s="228">
        <f>+'Final Forecast'!BE29*Rates!T36*1000</f>
        <v>449917.55791622441</v>
      </c>
      <c r="T29" s="228">
        <f>+'Final Forecast'!BF29*Rates!U36*1000</f>
        <v>441577.35479836486</v>
      </c>
      <c r="U29" s="228">
        <f>+'Final Forecast'!BG29*Rates!V36*1000</f>
        <v>409644.70716513431</v>
      </c>
      <c r="V29" s="228">
        <f>+'Final Forecast'!BH29*Rates!W36*1000</f>
        <v>395264.22708283499</v>
      </c>
      <c r="W29" s="228">
        <f>+'Final Forecast'!BI29*Rates!X36*1000</f>
        <v>430774.18571889238</v>
      </c>
      <c r="X29" s="228">
        <f>+'Final Forecast'!BJ29*Rates!Y36*1000</f>
        <v>398706.88202199264</v>
      </c>
      <c r="Y29" s="228">
        <f>+'Final Forecast'!BK29*Rates!Z36*1000</f>
        <v>446189.39998707117</v>
      </c>
      <c r="Z29" s="228">
        <f>+'Final Forecast'!BL29*Rates!AA36*1000</f>
        <v>558312.84365662967</v>
      </c>
      <c r="AA29" s="22">
        <f t="shared" si="30"/>
        <v>5649037.8942529662</v>
      </c>
      <c r="AB29" s="22">
        <f>+'Final Forecast'!BN29*Rates!AC36*1000</f>
        <v>5781190.2437715614</v>
      </c>
      <c r="AC29" s="22">
        <f>+'Final Forecast'!BO29*Rates!AD36*1000</f>
        <v>5882060.8178944187</v>
      </c>
      <c r="AD29" s="22">
        <f>+'Final Forecast'!BP29*Rates!AE36*1000</f>
        <v>5965120.8064244902</v>
      </c>
      <c r="AE29" s="22">
        <f>+'Final Forecast'!BQ29*Rates!AF36*1000</f>
        <v>0</v>
      </c>
      <c r="AF29" s="22">
        <f>+'Final Forecast'!BR29*Rates!AG36*1000</f>
        <v>0</v>
      </c>
      <c r="AG29" s="22">
        <f>+'Final Forecast'!BS29*Rates!AH36*1000</f>
        <v>0</v>
      </c>
      <c r="AH29" s="22">
        <f>+'Final Forecast'!BT29*Rates!AI36*1000</f>
        <v>0</v>
      </c>
      <c r="AI29" s="22">
        <f>+'Final Forecast'!BU29*Rates!AJ36*1000</f>
        <v>0</v>
      </c>
      <c r="AJ29" s="22">
        <f>+'Final Forecast'!BV29*Rates!AK36*1000</f>
        <v>0</v>
      </c>
    </row>
    <row r="30" spans="1:38" x14ac:dyDescent="0.25">
      <c r="A30" t="s">
        <v>24</v>
      </c>
      <c r="B30" s="22">
        <f>+'Final Forecast'!AN30*Rates!C37*1000</f>
        <v>337360.9857331728</v>
      </c>
      <c r="C30" s="22">
        <f>+'Final Forecast'!AO30*Rates!D37*1000</f>
        <v>332799.916601084</v>
      </c>
      <c r="D30" s="22">
        <f>+'Final Forecast'!AP30*Rates!E37*1000</f>
        <v>305749.75705777016</v>
      </c>
      <c r="E30" s="22">
        <f>+'Final Forecast'!AQ30*Rates!F37*1000</f>
        <v>275583.55393343989</v>
      </c>
      <c r="F30" s="22">
        <f>+'Final Forecast'!AR30*Rates!G37*1000</f>
        <v>246959.95931435606</v>
      </c>
      <c r="G30" s="22">
        <f>+'Final Forecast'!AS30*Rates!H37*1000</f>
        <v>241096.29620394905</v>
      </c>
      <c r="H30" s="22">
        <f>+'Final Forecast'!AT30*Rates!I37*1000</f>
        <v>238401.94964466989</v>
      </c>
      <c r="I30" s="22">
        <f>+'Final Forecast'!AU30*Rates!J37*1000</f>
        <v>204175.60636939522</v>
      </c>
      <c r="J30" s="22">
        <f>+'Final Forecast'!AV30*Rates!K37*1000</f>
        <v>231055.30242523958</v>
      </c>
      <c r="K30" s="22">
        <f>+'Final Forecast'!AW30*Rates!L37*1000</f>
        <v>218918.86094980533</v>
      </c>
      <c r="L30" s="22">
        <f>+'Final Forecast'!AX30*Rates!M37*1000</f>
        <v>261931.62157630359</v>
      </c>
      <c r="M30" s="22">
        <f>+'Final Forecast'!AY30*Rates!N37*1000</f>
        <v>333127.59730467404</v>
      </c>
      <c r="N30" s="22">
        <f t="shared" si="26"/>
        <v>3227161.4071138599</v>
      </c>
      <c r="O30" s="22">
        <f>+'Final Forecast'!BA30*Rates!P37*1000</f>
        <v>352928.44679279876</v>
      </c>
      <c r="P30" s="22">
        <f>+'Final Forecast'!BB30*Rates!Q37*1000</f>
        <v>347603.10758620355</v>
      </c>
      <c r="Q30" s="22">
        <f>+'Final Forecast'!BC30*Rates!R37*1000</f>
        <v>319369.11462480755</v>
      </c>
      <c r="R30" s="22">
        <f>+'Final Forecast'!BD30*Rates!S37*1000</f>
        <v>288418.55114135076</v>
      </c>
      <c r="S30" s="22">
        <f>+'Final Forecast'!BE30*Rates!T37*1000</f>
        <v>258802.89726044878</v>
      </c>
      <c r="T30" s="22">
        <f>+'Final Forecast'!BF30*Rates!U37*1000</f>
        <v>252652.82195796788</v>
      </c>
      <c r="U30" s="22">
        <f>+'Final Forecast'!BG30*Rates!V37*1000</f>
        <v>249567.92613417419</v>
      </c>
      <c r="V30" s="22">
        <f>+'Final Forecast'!BH30*Rates!W37*1000</f>
        <v>213938.58049370872</v>
      </c>
      <c r="W30" s="22">
        <f>+'Final Forecast'!BI30*Rates!X37*1000</f>
        <v>241144.20248125319</v>
      </c>
      <c r="X30" s="22">
        <f>+'Final Forecast'!BJ30*Rates!Y37*1000</f>
        <v>228523.58794556581</v>
      </c>
      <c r="Y30" s="22">
        <f>+'Final Forecast'!BK30*Rates!Z37*1000</f>
        <v>272034.00703396404</v>
      </c>
      <c r="Z30" s="22">
        <f>+'Final Forecast'!BL30*Rates!AA37*1000</f>
        <v>344214.39190423657</v>
      </c>
      <c r="AA30" s="22">
        <f t="shared" si="30"/>
        <v>3369197.6353564798</v>
      </c>
      <c r="AB30" s="22">
        <f>+'Final Forecast'!BN30*Rates!AC37*1000</f>
        <v>3439160.5665543773</v>
      </c>
      <c r="AC30" s="22">
        <f>+'Final Forecast'!BO30*Rates!AD37*1000</f>
        <v>3508810.2446619421</v>
      </c>
      <c r="AD30" s="22">
        <f>+'Final Forecast'!BP30*Rates!AE37*1000</f>
        <v>3566415.9644386093</v>
      </c>
      <c r="AE30" s="22">
        <f>+'Final Forecast'!BQ30*Rates!AF37*1000</f>
        <v>0</v>
      </c>
      <c r="AF30" s="22">
        <f>+'Final Forecast'!BR30*Rates!AG37*1000</f>
        <v>0</v>
      </c>
      <c r="AG30" s="22">
        <f>+'Final Forecast'!BS30*Rates!AH37*1000</f>
        <v>0</v>
      </c>
      <c r="AH30" s="22">
        <f>+'Final Forecast'!BT30*Rates!AI37*1000</f>
        <v>0</v>
      </c>
      <c r="AI30" s="22">
        <f>+'Final Forecast'!BU30*Rates!AJ37*1000</f>
        <v>0</v>
      </c>
      <c r="AJ30" s="22">
        <f>+'Final Forecast'!BV30*Rates!AK37*1000</f>
        <v>0</v>
      </c>
    </row>
    <row r="31" spans="1:38" x14ac:dyDescent="0.25">
      <c r="A31" t="s">
        <v>25</v>
      </c>
      <c r="B31" s="22">
        <f>+'Final Forecast'!AN31*Rates!C38*1000</f>
        <v>80528.66520727337</v>
      </c>
      <c r="C31" s="22">
        <f>+'Final Forecast'!AO31*Rates!D38*1000</f>
        <v>81496.020975453779</v>
      </c>
      <c r="D31" s="22">
        <f>+'Final Forecast'!AP31*Rates!E38*1000</f>
        <v>70236.134652183362</v>
      </c>
      <c r="E31" s="22">
        <f>+'Final Forecast'!AQ31*Rates!F38*1000</f>
        <v>64400.269567736788</v>
      </c>
      <c r="F31" s="22">
        <f>+'Final Forecast'!AR31*Rates!G38*1000</f>
        <v>63041.504662293584</v>
      </c>
      <c r="G31" s="22">
        <f>+'Final Forecast'!AS31*Rates!H38*1000</f>
        <v>59772.902661838627</v>
      </c>
      <c r="H31" s="22">
        <f>+'Final Forecast'!AT31*Rates!I38*1000</f>
        <v>54112.759437228589</v>
      </c>
      <c r="I31" s="22">
        <f>+'Final Forecast'!AU31*Rates!J38*1000</f>
        <v>48961.104717312002</v>
      </c>
      <c r="J31" s="22">
        <f>+'Final Forecast'!AV31*Rates!K38*1000</f>
        <v>47721.153188364617</v>
      </c>
      <c r="K31" s="22">
        <f>+'Final Forecast'!AW31*Rates!L38*1000</f>
        <v>54766.285700295986</v>
      </c>
      <c r="L31" s="22">
        <f>+'Final Forecast'!AX31*Rates!M38*1000</f>
        <v>68236.840083429852</v>
      </c>
      <c r="M31" s="22">
        <f>+'Final Forecast'!AY31*Rates!N38*1000</f>
        <v>61655.49392720648</v>
      </c>
      <c r="N31" s="22">
        <f t="shared" si="26"/>
        <v>754929.13478061697</v>
      </c>
      <c r="O31" s="22">
        <f>+'Final Forecast'!BA31*Rates!P38*1000</f>
        <v>84408.089171735337</v>
      </c>
      <c r="P31" s="22">
        <f>+'Final Forecast'!BB31*Rates!Q38*1000</f>
        <v>85404.659342305094</v>
      </c>
      <c r="Q31" s="22">
        <f>+'Final Forecast'!BC31*Rates!R38*1000</f>
        <v>73602.4154961616</v>
      </c>
      <c r="R31" s="22">
        <f>+'Final Forecast'!BD31*Rates!S38*1000</f>
        <v>67563.901940830488</v>
      </c>
      <c r="S31" s="22">
        <f>+'Final Forecast'!BE31*Rates!T38*1000</f>
        <v>66313.297897181532</v>
      </c>
      <c r="T31" s="22">
        <f>+'Final Forecast'!BF31*Rates!U38*1000</f>
        <v>63020.721637317845</v>
      </c>
      <c r="U31" s="22">
        <f>+'Final Forecast'!BG31*Rates!V38*1000</f>
        <v>56936.67694398138</v>
      </c>
      <c r="V31" s="22">
        <f>+'Final Forecast'!BH31*Rates!W38*1000</f>
        <v>51573.915382580541</v>
      </c>
      <c r="W31" s="22">
        <f>+'Final Forecast'!BI31*Rates!X38*1000</f>
        <v>50008.973876027158</v>
      </c>
      <c r="X31" s="22">
        <f>+'Final Forecast'!BJ31*Rates!Y38*1000</f>
        <v>57309.923986171278</v>
      </c>
      <c r="Y31" s="22">
        <f>+'Final Forecast'!BK31*Rates!Z38*1000</f>
        <v>71001.595993452342</v>
      </c>
      <c r="Z31" s="22">
        <f>+'Final Forecast'!BL31*Rates!AA38*1000</f>
        <v>63597.681873525325</v>
      </c>
      <c r="AA31" s="22">
        <f t="shared" si="30"/>
        <v>790741.85354127001</v>
      </c>
      <c r="AB31" s="22">
        <f>+'Final Forecast'!BN31*Rates!AC38*1000</f>
        <v>813952.41069913632</v>
      </c>
      <c r="AC31" s="22">
        <f>+'Final Forecast'!BO31*Rates!AD38*1000</f>
        <v>832845.81338963052</v>
      </c>
      <c r="AD31" s="22">
        <f>+'Final Forecast'!BP31*Rates!AE38*1000</f>
        <v>848615.29809818498</v>
      </c>
      <c r="AE31" s="22">
        <f>+'Final Forecast'!BQ31*Rates!AF38*1000</f>
        <v>0</v>
      </c>
      <c r="AF31" s="22">
        <f>+'Final Forecast'!BR31*Rates!AG38*1000</f>
        <v>0</v>
      </c>
      <c r="AG31" s="22">
        <f>+'Final Forecast'!BS31*Rates!AH38*1000</f>
        <v>0</v>
      </c>
      <c r="AH31" s="22">
        <f>+'Final Forecast'!BT31*Rates!AI38*1000</f>
        <v>0</v>
      </c>
      <c r="AI31" s="22">
        <f>+'Final Forecast'!BU31*Rates!AJ38*1000</f>
        <v>0</v>
      </c>
      <c r="AJ31" s="22">
        <f>+'Final Forecast'!BV31*Rates!AK38*1000</f>
        <v>0</v>
      </c>
    </row>
    <row r="32" spans="1:38" x14ac:dyDescent="0.25">
      <c r="A32" t="s">
        <v>26</v>
      </c>
      <c r="B32" s="22">
        <f>+'Final Forecast'!AN32*Rates!C39*1000</f>
        <v>6750.3758810684931</v>
      </c>
      <c r="C32" s="22">
        <f>((+'Final Forecast'!AO32)*Rates!D39*1000)</f>
        <v>4887.4525812876709</v>
      </c>
      <c r="D32" s="22">
        <f>((+'Final Forecast'!AP32)*Rates!E39*1000)</f>
        <v>5321.5289810684935</v>
      </c>
      <c r="E32" s="22">
        <f>((+'Final Forecast'!AQ32)*Rates!F39*1000)</f>
        <v>5202.6250978082189</v>
      </c>
      <c r="F32" s="22">
        <f>((+'Final Forecast'!AR32)*Rates!G39*1000)</f>
        <v>5540.1066310684928</v>
      </c>
      <c r="G32" s="22">
        <f>((+'Final Forecast'!AS32)*Rates!H39*1000)</f>
        <v>5195.5110978082193</v>
      </c>
      <c r="H32" s="22">
        <f>((+'Final Forecast'!AT32)*Rates!I39*1000)</f>
        <v>6818.8481310684938</v>
      </c>
      <c r="I32" s="22">
        <f>((+'Final Forecast'!AU32)*Rates!J39*1000)</f>
        <v>4243.2244310684937</v>
      </c>
      <c r="J32" s="22">
        <f>((+'Final Forecast'!AV32)*Rates!K39*1000)</f>
        <v>5045.76139780822</v>
      </c>
      <c r="K32" s="22">
        <f>((+'Final Forecast'!AW32)*Rates!L39*1000)</f>
        <v>4853.9613310684936</v>
      </c>
      <c r="L32" s="22">
        <f>((+'Final Forecast'!AX32)*Rates!M39*1000)</f>
        <v>4116.4951478082194</v>
      </c>
      <c r="M32" s="22">
        <f>((+'Final Forecast'!AY32)*Rates!N39*1000)</f>
        <v>6160.4474310684936</v>
      </c>
      <c r="N32" s="22">
        <f t="shared" si="26"/>
        <v>64136.338140000007</v>
      </c>
      <c r="O32" s="22">
        <f>+'Final Forecast'!BA32*Rates!P39*1000</f>
        <v>6750.3758810684931</v>
      </c>
      <c r="P32" s="22">
        <f>((+'Final Forecast'!BB32)*Rates!Q39*1000)</f>
        <v>4887.4525812876709</v>
      </c>
      <c r="Q32" s="22">
        <f>((+'Final Forecast'!BC32)*Rates!R39*1000)</f>
        <v>5321.5289810684935</v>
      </c>
      <c r="R32" s="22">
        <f>((+'Final Forecast'!BD32)*Rates!S39*1000)</f>
        <v>5202.6250978082189</v>
      </c>
      <c r="S32" s="22">
        <f>((+'Final Forecast'!BE32)*Rates!T39*1000)</f>
        <v>5540.1066310684928</v>
      </c>
      <c r="T32" s="22">
        <f>((+'Final Forecast'!BF32)*Rates!U39*1000)</f>
        <v>5195.5110978082193</v>
      </c>
      <c r="U32" s="22">
        <f>((+'Final Forecast'!BG32)*Rates!V39*1000)</f>
        <v>6818.8481310684938</v>
      </c>
      <c r="V32" s="22">
        <f>((+'Final Forecast'!BH32)*Rates!W39*1000)</f>
        <v>4243.2244310684937</v>
      </c>
      <c r="W32" s="22">
        <f>((+'Final Forecast'!BI32)*Rates!X39*1000)</f>
        <v>5045.76139780822</v>
      </c>
      <c r="X32" s="22">
        <f>((+'Final Forecast'!BJ32)*Rates!Y39*1000)</f>
        <v>4853.9613310684936</v>
      </c>
      <c r="Y32" s="22">
        <f>((+'Final Forecast'!BK32)*Rates!Z39*1000)</f>
        <v>4116.4951478082194</v>
      </c>
      <c r="Z32" s="22">
        <f>((+'Final Forecast'!BL32)*Rates!AA39*1000)</f>
        <v>6160.4474310684936</v>
      </c>
      <c r="AA32" s="22">
        <f t="shared" si="30"/>
        <v>64136.338140000007</v>
      </c>
      <c r="AB32" s="22">
        <f>((+'Final Forecast'!BN32)*Rates!AC39*1000)</f>
        <v>64136.338140000022</v>
      </c>
      <c r="AC32" s="22">
        <f>((+'Final Forecast'!BO32)*Rates!AD39*1000)</f>
        <v>64136.338140000022</v>
      </c>
      <c r="AD32" s="22">
        <f>((+'Final Forecast'!BP32)*Rates!AE39*1000)</f>
        <v>64136.338140000022</v>
      </c>
      <c r="AE32" s="22">
        <f>((+'Final Forecast'!BQ32)*Rates!AF39*1000)</f>
        <v>64136.338140000022</v>
      </c>
      <c r="AF32" s="22">
        <f>((+'Final Forecast'!BR32)*Rates!AG39*1000)</f>
        <v>64136.338140000022</v>
      </c>
      <c r="AG32" s="22">
        <f>((+'Final Forecast'!BS32)*Rates!AH39*1000)</f>
        <v>64136.338140000022</v>
      </c>
      <c r="AH32" s="22">
        <f>((+'Final Forecast'!BT32)*Rates!AI39*1000)</f>
        <v>64136.338140000022</v>
      </c>
      <c r="AI32" s="22">
        <f>((+'Final Forecast'!BU32)*Rates!AJ39*1000)</f>
        <v>64136.338140000022</v>
      </c>
      <c r="AJ32" s="22">
        <f>((+'Final Forecast'!BV32)*Rates!AK39*1000)</f>
        <v>64136.338140000022</v>
      </c>
      <c r="AL32" s="5"/>
    </row>
    <row r="33" spans="1:47" x14ac:dyDescent="0.25">
      <c r="A33" t="s">
        <v>27</v>
      </c>
      <c r="B33" s="22">
        <f>+'Final Forecast'!AN33*Rates!C40*1000</f>
        <v>43882.859397991</v>
      </c>
      <c r="C33" s="22">
        <f>+'Final Forecast'!AO33*Rates!D40*1000</f>
        <v>39632.472311782185</v>
      </c>
      <c r="D33" s="22">
        <f>+'Final Forecast'!AP33*Rates!E40*1000</f>
        <v>48868.235998591001</v>
      </c>
      <c r="E33" s="22">
        <f>+'Final Forecast'!AQ33*Rates!F40*1000</f>
        <v>30301.910685088056</v>
      </c>
      <c r="F33" s="22">
        <f>+'Final Forecast'!AR33*Rates!G40*1000</f>
        <v>47225.166658590984</v>
      </c>
      <c r="G33" s="22">
        <f>+'Final Forecast'!AS33*Rates!H40*1000</f>
        <v>42908.717205088062</v>
      </c>
      <c r="H33" s="22">
        <f>+'Final Forecast'!AT33*Rates!I40*1000</f>
        <v>48305.943718590999</v>
      </c>
      <c r="I33" s="22">
        <f>+'Final Forecast'!AU33*Rates!J40*1000</f>
        <v>43357.478218591001</v>
      </c>
      <c r="J33" s="22">
        <f>+'Final Forecast'!AV33*Rates!K40*1000</f>
        <v>50578.664985088071</v>
      </c>
      <c r="K33" s="22">
        <f>+'Final Forecast'!AW33*Rates!L40*1000</f>
        <v>45457.208818590996</v>
      </c>
      <c r="L33" s="22">
        <f>+'Final Forecast'!AX33*Rates!M40*1000</f>
        <v>41446.283265088066</v>
      </c>
      <c r="M33" s="22">
        <f>+'Final Forecast'!AY33*Rates!N40*1000</f>
        <v>50912.974078590996</v>
      </c>
      <c r="N33" s="22">
        <f t="shared" si="26"/>
        <v>532877.91534167144</v>
      </c>
      <c r="O33" s="22">
        <f>+'Final Forecast'!BA33*Rates!P40*1000</f>
        <v>43882.859397991</v>
      </c>
      <c r="P33" s="22">
        <f>+'Final Forecast'!BB33*Rates!Q40*1000</f>
        <v>39632.472311782185</v>
      </c>
      <c r="Q33" s="22">
        <f>+'Final Forecast'!BC33*Rates!R40*1000</f>
        <v>48868.235998591001</v>
      </c>
      <c r="R33" s="22">
        <f>+'Final Forecast'!BD33*Rates!S40*1000</f>
        <v>30301.910685088056</v>
      </c>
      <c r="S33" s="22">
        <f>+'Final Forecast'!BE33*Rates!T40*1000</f>
        <v>47225.166658590984</v>
      </c>
      <c r="T33" s="22">
        <f>+'Final Forecast'!BF33*Rates!U40*1000</f>
        <v>42908.717205088062</v>
      </c>
      <c r="U33" s="22">
        <f>+'Final Forecast'!BG33*Rates!V40*1000</f>
        <v>48305.943718590999</v>
      </c>
      <c r="V33" s="22">
        <f>+'Final Forecast'!BH33*Rates!W40*1000</f>
        <v>43357.478218591001</v>
      </c>
      <c r="W33" s="22">
        <f>+'Final Forecast'!BI33*Rates!X40*1000</f>
        <v>50578.664985088071</v>
      </c>
      <c r="X33" s="22">
        <f>+'Final Forecast'!BJ33*Rates!Y40*1000</f>
        <v>45457.208818590996</v>
      </c>
      <c r="Y33" s="22">
        <f>+'Final Forecast'!BK33*Rates!Z40*1000</f>
        <v>41446.283265088066</v>
      </c>
      <c r="Z33" s="22">
        <f>+'Final Forecast'!BL33*Rates!AA40*1000</f>
        <v>50912.974078590996</v>
      </c>
      <c r="AA33" s="22">
        <f t="shared" si="30"/>
        <v>532877.91534167144</v>
      </c>
      <c r="AB33" s="22">
        <f>+'Final Forecast'!BN33*Rates!AC40*1000</f>
        <v>532877.91534167144</v>
      </c>
      <c r="AC33" s="22">
        <f>+'Final Forecast'!BO33*Rates!AD40*1000</f>
        <v>532877.91534167144</v>
      </c>
      <c r="AD33" s="22">
        <f>+'Final Forecast'!BP33*Rates!AE40*1000</f>
        <v>532877.91534167144</v>
      </c>
      <c r="AE33" s="22">
        <f>+'Final Forecast'!BQ33*Rates!AF40*1000</f>
        <v>532877.91534167144</v>
      </c>
      <c r="AF33" s="22">
        <f>+'Final Forecast'!BR33*Rates!AG40*1000</f>
        <v>532877.91534167144</v>
      </c>
      <c r="AG33" s="22">
        <f>+'Final Forecast'!BS33*Rates!AH40*1000</f>
        <v>532877.91534167144</v>
      </c>
      <c r="AH33" s="22">
        <f>+'Final Forecast'!BT33*Rates!AI40*1000</f>
        <v>532877.91534167144</v>
      </c>
      <c r="AI33" s="22">
        <f>+'Final Forecast'!BU33*Rates!AJ40*1000</f>
        <v>532877.91534167144</v>
      </c>
      <c r="AJ33" s="22">
        <f>+'Final Forecast'!BV33*Rates!AK40*1000</f>
        <v>532877.91534167144</v>
      </c>
      <c r="AL33" s="5"/>
    </row>
    <row r="34" spans="1:47" x14ac:dyDescent="0.25">
      <c r="A34" t="s">
        <v>28</v>
      </c>
      <c r="B34" s="22">
        <f>+'Final Forecast'!AN34*Rates!C61*1000</f>
        <v>2232201.4449223056</v>
      </c>
      <c r="C34" s="22">
        <f>+'Final Forecast'!AO34*Rates!D61*1000</f>
        <v>2171051.9845935716</v>
      </c>
      <c r="D34" s="22">
        <f>+'Final Forecast'!AP34*Rates!E61*1000</f>
        <v>2089196.5616669813</v>
      </c>
      <c r="E34" s="22">
        <f>+'Final Forecast'!AQ34*Rates!F61*1000</f>
        <v>1948752.9037316693</v>
      </c>
      <c r="F34" s="22">
        <f>+'Final Forecast'!AR34*Rates!G61*1000</f>
        <v>1797666.8998982587</v>
      </c>
      <c r="G34" s="22">
        <f>+'Final Forecast'!AS34*Rates!H61*1000</f>
        <v>1782670.7648846181</v>
      </c>
      <c r="H34" s="22">
        <f>+'Final Forecast'!AT34*Rates!I61*1000</f>
        <v>1685474.6722342321</v>
      </c>
      <c r="I34" s="22">
        <f>+'Final Forecast'!AU34*Rates!J61*1000</f>
        <v>1646104.7427476149</v>
      </c>
      <c r="J34" s="22">
        <f>+'Final Forecast'!AV34*Rates!K61*1000</f>
        <v>1765716.9428753473</v>
      </c>
      <c r="K34" s="22">
        <f>+'Final Forecast'!AW34*Rates!L61*1000</f>
        <v>1654062.0713812972</v>
      </c>
      <c r="L34" s="22">
        <f>+'Final Forecast'!AX34*Rates!M61*1000</f>
        <v>1832636.931021248</v>
      </c>
      <c r="M34" s="22">
        <f>+'Final Forecast'!AY34*Rates!N61*1000</f>
        <v>2143835.1095368625</v>
      </c>
      <c r="N34" s="22">
        <f t="shared" si="26"/>
        <v>22749371.029494006</v>
      </c>
      <c r="O34" s="22">
        <f>+'Final Forecast'!BA34*Rates!P61*1000</f>
        <v>2331678.9746763199</v>
      </c>
      <c r="P34" s="22">
        <f>+'Final Forecast'!BB34*Rates!Q61*1000</f>
        <v>2264163.3261514856</v>
      </c>
      <c r="Q34" s="22">
        <f>+'Final Forecast'!BC34*Rates!R61*1000</f>
        <v>2179470.3104395205</v>
      </c>
      <c r="R34" s="22">
        <f>+'Final Forecast'!BD34*Rates!S61*1000</f>
        <v>2036690.6998522964</v>
      </c>
      <c r="S34" s="22">
        <f>+'Final Forecast'!BE34*Rates!T61*1000</f>
        <v>1881183.9885035767</v>
      </c>
      <c r="T34" s="22">
        <f>+'Final Forecast'!BF34*Rates!U61*1000</f>
        <v>1865623.3831356231</v>
      </c>
      <c r="U34" s="22">
        <f>+'Final Forecast'!BG34*Rates!V61*1000</f>
        <v>1764043.5168485765</v>
      </c>
      <c r="V34" s="22">
        <f>+'Final Forecast'!BH34*Rates!W61*1000</f>
        <v>1721612.7157222845</v>
      </c>
      <c r="W34" s="22">
        <f>+'Final Forecast'!BI34*Rates!X61*1000</f>
        <v>1842200.2532813109</v>
      </c>
      <c r="X34" s="22">
        <f>+'Final Forecast'!BJ34*Rates!Y61*1000</f>
        <v>1724845.2642341915</v>
      </c>
      <c r="Y34" s="22">
        <f>+'Final Forecast'!BK34*Rates!Z61*1000</f>
        <v>1902216.6970227887</v>
      </c>
      <c r="Z34" s="22">
        <f>+'Final Forecast'!BL34*Rates!AA61*1000</f>
        <v>2214071.5097542601</v>
      </c>
      <c r="AA34" s="22">
        <f t="shared" si="30"/>
        <v>23727800.639622234</v>
      </c>
      <c r="AB34" s="22">
        <f>+'Final Forecast'!BN34*Rates!AC61*1000</f>
        <v>24425265.441302165</v>
      </c>
      <c r="AC34" s="22">
        <f>+'Final Forecast'!BO34*Rates!AD61*1000</f>
        <v>24926745.04556153</v>
      </c>
      <c r="AD34" s="22">
        <f>+'Final Forecast'!BP34*Rates!AE61*1000</f>
        <v>25346831.399148524</v>
      </c>
      <c r="AE34" s="22">
        <f>+'Final Forecast'!BQ34*Rates!AF61*1000</f>
        <v>0</v>
      </c>
      <c r="AF34" s="22">
        <f>+'Final Forecast'!BR34*Rates!AG61*1000</f>
        <v>0</v>
      </c>
      <c r="AG34" s="22">
        <f>+'Final Forecast'!BS34*Rates!AH61*1000</f>
        <v>0</v>
      </c>
      <c r="AH34" s="22">
        <f>+'Final Forecast'!BT34*Rates!AI61*1000</f>
        <v>0</v>
      </c>
      <c r="AI34" s="22">
        <f>+'Final Forecast'!BU34*Rates!AJ61*1000</f>
        <v>0</v>
      </c>
      <c r="AJ34" s="22">
        <f>+'Final Forecast'!BV34*Rates!AK61*1000</f>
        <v>0</v>
      </c>
      <c r="AL34" s="5"/>
    </row>
    <row r="35" spans="1:47" x14ac:dyDescent="0.25">
      <c r="A35" t="s">
        <v>29</v>
      </c>
      <c r="B35" s="22">
        <f>+'Final Forecast'!AN35*Rates!C62*1000</f>
        <v>3363219.5449093864</v>
      </c>
      <c r="C35" s="22">
        <f>+'Final Forecast'!AO35*Rates!D62*1000</f>
        <v>3250485.671925466</v>
      </c>
      <c r="D35" s="22">
        <f>+'Final Forecast'!AP35*Rates!E62*1000</f>
        <v>3118335.7351946579</v>
      </c>
      <c r="E35" s="22">
        <f>+'Final Forecast'!AQ35*Rates!F62*1000</f>
        <v>2873914.5524343606</v>
      </c>
      <c r="F35" s="22">
        <f>+'Final Forecast'!AR35*Rates!G62*1000</f>
        <v>2596132.9185717464</v>
      </c>
      <c r="G35" s="22">
        <f>+'Final Forecast'!AS35*Rates!H62*1000</f>
        <v>2522726.8088902277</v>
      </c>
      <c r="H35" s="22">
        <f>+'Final Forecast'!AT35*Rates!I62*1000</f>
        <v>2410873.577117152</v>
      </c>
      <c r="I35" s="22">
        <f>+'Final Forecast'!AU35*Rates!J62*1000</f>
        <v>2365846.9695851486</v>
      </c>
      <c r="J35" s="22">
        <f>+'Final Forecast'!AV35*Rates!K62*1000</f>
        <v>2503753.1659503523</v>
      </c>
      <c r="K35" s="22">
        <f>+'Final Forecast'!AW35*Rates!L62*1000</f>
        <v>2373287.6505071684</v>
      </c>
      <c r="L35" s="22">
        <f>+'Final Forecast'!AX35*Rates!M62*1000</f>
        <v>2667261.5208675917</v>
      </c>
      <c r="M35" s="22">
        <f>+'Final Forecast'!AY35*Rates!N62*1000</f>
        <v>3198548.9619971085</v>
      </c>
      <c r="N35" s="22">
        <f t="shared" si="26"/>
        <v>33244387.077950366</v>
      </c>
      <c r="O35" s="22">
        <f>+'Final Forecast'!BA35*Rates!P62*1000</f>
        <v>3514517.2102811555</v>
      </c>
      <c r="P35" s="22">
        <f>+'Final Forecast'!BB35*Rates!Q62*1000</f>
        <v>3390828.1568801538</v>
      </c>
      <c r="Q35" s="22">
        <f>+'Final Forecast'!BC35*Rates!R62*1000</f>
        <v>3253295.3176677991</v>
      </c>
      <c r="R35" s="22">
        <f>+'Final Forecast'!BD35*Rates!S62*1000</f>
        <v>3003724.1208310779</v>
      </c>
      <c r="S35" s="22">
        <f>+'Final Forecast'!BE35*Rates!T62*1000</f>
        <v>2716344.4586179252</v>
      </c>
      <c r="T35" s="22">
        <f>+'Final Forecast'!BF35*Rates!U62*1000</f>
        <v>2639190.6525905519</v>
      </c>
      <c r="U35" s="22">
        <f>+'Final Forecast'!BG35*Rates!V62*1000</f>
        <v>2521748.9605714814</v>
      </c>
      <c r="V35" s="22">
        <f>+'Final Forecast'!BH35*Rates!W62*1000</f>
        <v>2472782.8926358395</v>
      </c>
      <c r="W35" s="22">
        <f>+'Final Forecast'!BI35*Rates!X62*1000</f>
        <v>2610152.147440094</v>
      </c>
      <c r="X35" s="22">
        <f>+'Final Forecast'!BJ35*Rates!Y62*1000</f>
        <v>2472347.6030904637</v>
      </c>
      <c r="Y35" s="22">
        <f>+'Final Forecast'!BK35*Rates!Z62*1000</f>
        <v>2765752.1526480489</v>
      </c>
      <c r="Z35" s="22">
        <f>+'Final Forecast'!BL35*Rates!AA62*1000</f>
        <v>3299651.8643633965</v>
      </c>
      <c r="AA35" s="22">
        <f t="shared" si="30"/>
        <v>34660335.537617996</v>
      </c>
      <c r="AB35" s="22">
        <f>+'Final Forecast'!BN35*Rates!AC62*1000</f>
        <v>35532007.189312167</v>
      </c>
      <c r="AC35" s="22">
        <f>+'Final Forecast'!BO35*Rates!AD62*1000</f>
        <v>36217642.004256234</v>
      </c>
      <c r="AD35" s="22">
        <f>+'Final Forecast'!BP35*Rates!AE62*1000</f>
        <v>36784953.147217527</v>
      </c>
      <c r="AE35" s="22">
        <f>+'Final Forecast'!BQ35*Rates!AF62*1000</f>
        <v>0</v>
      </c>
      <c r="AF35" s="22">
        <f>+'Final Forecast'!BR35*Rates!AG62*1000</f>
        <v>0</v>
      </c>
      <c r="AG35" s="22">
        <f>+'Final Forecast'!BS35*Rates!AH62*1000</f>
        <v>0</v>
      </c>
      <c r="AH35" s="22">
        <f>+'Final Forecast'!BT35*Rates!AI62*1000</f>
        <v>0</v>
      </c>
      <c r="AI35" s="22">
        <f>+'Final Forecast'!BU35*Rates!AJ62*1000</f>
        <v>0</v>
      </c>
      <c r="AJ35" s="22">
        <f>+'Final Forecast'!BV35*Rates!AK62*1000</f>
        <v>0</v>
      </c>
      <c r="AL35" s="5"/>
    </row>
    <row r="36" spans="1:47" x14ac:dyDescent="0.25">
      <c r="A36" t="s">
        <v>30</v>
      </c>
      <c r="B36" s="22">
        <f>+'Final Forecast'!AN36*Rates!C63*1000</f>
        <v>1648646.7066782508</v>
      </c>
      <c r="C36" s="22">
        <f>+'Final Forecast'!AO36*Rates!D63*1000</f>
        <v>1604196.1322300467</v>
      </c>
      <c r="D36" s="22">
        <f>+'Final Forecast'!AP36*Rates!E63*1000</f>
        <v>1575993.7429398992</v>
      </c>
      <c r="E36" s="22">
        <f>+'Final Forecast'!AQ36*Rates!F63*1000</f>
        <v>1384123.1889806639</v>
      </c>
      <c r="F36" s="22">
        <f>+'Final Forecast'!AR36*Rates!G63*1000</f>
        <v>1290843.0894358833</v>
      </c>
      <c r="G36" s="22">
        <f>+'Final Forecast'!AS36*Rates!H63*1000</f>
        <v>1241559.6536110439</v>
      </c>
      <c r="H36" s="22">
        <f>+'Final Forecast'!AT36*Rates!I63*1000</f>
        <v>1203237.0759419019</v>
      </c>
      <c r="I36" s="22">
        <f>+'Final Forecast'!AU36*Rates!J63*1000</f>
        <v>1146222.0228641327</v>
      </c>
      <c r="J36" s="22">
        <f>+'Final Forecast'!AV36*Rates!K63*1000</f>
        <v>1178644.9791036188</v>
      </c>
      <c r="K36" s="22">
        <f>+'Final Forecast'!AW36*Rates!L63*1000</f>
        <v>1193659.2374456415</v>
      </c>
      <c r="L36" s="22">
        <f>+'Final Forecast'!AX36*Rates!M63*1000</f>
        <v>1339849.8144154327</v>
      </c>
      <c r="M36" s="22">
        <f>+'Final Forecast'!AY36*Rates!N63*1000</f>
        <v>1576759.2943592586</v>
      </c>
      <c r="N36" s="22">
        <f t="shared" si="26"/>
        <v>16383734.938005775</v>
      </c>
      <c r="O36" s="22">
        <f>+'Final Forecast'!BA36*Rates!P63*1000</f>
        <v>1723830.5604959682</v>
      </c>
      <c r="P36" s="22">
        <f>+'Final Forecast'!BB36*Rates!Q63*1000</f>
        <v>1675437.5366324531</v>
      </c>
      <c r="Q36" s="22">
        <f>+'Final Forecast'!BC36*Rates!R63*1000</f>
        <v>1645693.2063958959</v>
      </c>
      <c r="R36" s="22">
        <f>+'Final Forecast'!BD36*Rates!S63*1000</f>
        <v>1447744.704634439</v>
      </c>
      <c r="S36" s="22">
        <f>+'Final Forecast'!BE36*Rates!T63*1000</f>
        <v>1352012.399843463</v>
      </c>
      <c r="T36" s="22">
        <f>+'Final Forecast'!BF36*Rates!U63*1000</f>
        <v>1299794.0137110557</v>
      </c>
      <c r="U36" s="22">
        <f>+'Final Forecast'!BG36*Rates!V63*1000</f>
        <v>1259182.1209802944</v>
      </c>
      <c r="V36" s="22">
        <f>+'Final Forecast'!BH36*Rates!W63*1000</f>
        <v>1199473.8175736705</v>
      </c>
      <c r="W36" s="22">
        <f>+'Final Forecast'!BI36*Rates!X63*1000</f>
        <v>1229724.7598942323</v>
      </c>
      <c r="X36" s="22">
        <f>+'Final Forecast'!BJ36*Rates!Y63*1000</f>
        <v>1244659.9351654751</v>
      </c>
      <c r="Y36" s="22">
        <f>+'Final Forecast'!BK36*Rates!Z63*1000</f>
        <v>1391292.3395404418</v>
      </c>
      <c r="Z36" s="22">
        <f>+'Final Forecast'!BL36*Rates!AA63*1000</f>
        <v>1629501.6304088186</v>
      </c>
      <c r="AA36" s="22">
        <f t="shared" si="30"/>
        <v>17098347.025276206</v>
      </c>
      <c r="AB36" s="22">
        <f>+'Final Forecast'!BN36*Rates!AC63*1000</f>
        <v>17539147.221255835</v>
      </c>
      <c r="AC36" s="22">
        <f>+'Final Forecast'!BO36*Rates!AD63*1000</f>
        <v>17894137.285091478</v>
      </c>
      <c r="AD36" s="22">
        <f>+'Final Forecast'!BP36*Rates!AE63*1000</f>
        <v>18187838.273676917</v>
      </c>
      <c r="AE36" s="22">
        <f>+'Final Forecast'!BQ36*Rates!AF63*1000</f>
        <v>0</v>
      </c>
      <c r="AF36" s="22">
        <f>+'Final Forecast'!BR36*Rates!AG63*1000</f>
        <v>0</v>
      </c>
      <c r="AG36" s="22">
        <f>+'Final Forecast'!BS36*Rates!AH63*1000</f>
        <v>0</v>
      </c>
      <c r="AH36" s="22">
        <f>+'Final Forecast'!BT36*Rates!AI63*1000</f>
        <v>0</v>
      </c>
      <c r="AI36" s="22">
        <f>+'Final Forecast'!BU36*Rates!AJ63*1000</f>
        <v>0</v>
      </c>
      <c r="AJ36" s="22">
        <f>+'Final Forecast'!BV36*Rates!AK63*1000</f>
        <v>0</v>
      </c>
      <c r="AL36" s="5"/>
      <c r="AM36" s="5"/>
      <c r="AN36" s="5"/>
      <c r="AO36" s="5"/>
    </row>
    <row r="37" spans="1:47" x14ac:dyDescent="0.25">
      <c r="A37" t="s">
        <v>31</v>
      </c>
      <c r="B37" s="228">
        <f>(+'Final Forecast'!AN37*Rates!C64*1000)</f>
        <v>889229.36949136818</v>
      </c>
      <c r="C37" s="228">
        <f>(+'Final Forecast'!AO37*Rates!D64*1000)</f>
        <v>811866.27299628686</v>
      </c>
      <c r="D37" s="228">
        <f>(+'Final Forecast'!AP37*Rates!E64*1000)</f>
        <v>840451.85958600556</v>
      </c>
      <c r="E37" s="228">
        <f>(+'Final Forecast'!AQ37*Rates!F64*1000)</f>
        <v>836516.12900774716</v>
      </c>
      <c r="F37" s="228">
        <f>(+'Final Forecast'!AR37*Rates!G64*1000)</f>
        <v>821831.5692760055</v>
      </c>
      <c r="G37" s="228">
        <f>(+'Final Forecast'!AS37*Rates!H64*1000)</f>
        <v>789401.62762524711</v>
      </c>
      <c r="H37" s="228">
        <f>(+'Final Forecast'!AT37*Rates!I64*1000)</f>
        <v>829017.49478017224</v>
      </c>
      <c r="I37" s="228">
        <f>(+'Final Forecast'!AU37*Rates!J64*1000)</f>
        <v>815067.6166101722</v>
      </c>
      <c r="J37" s="228">
        <f>(+'Final Forecast'!AV37*Rates!K64*1000)</f>
        <v>801724.97269191372</v>
      </c>
      <c r="K37" s="228">
        <f>(+'Final Forecast'!AW37*Rates!L64*1000)</f>
        <v>760985.37017517223</v>
      </c>
      <c r="L37" s="228">
        <f>(+'Final Forecast'!AX37*Rates!M64*1000)</f>
        <v>785558.54997191392</v>
      </c>
      <c r="M37" s="228">
        <f>(+'Final Forecast'!AY37*Rates!N64*1000)</f>
        <v>820693.40338017221</v>
      </c>
      <c r="N37" s="228">
        <f t="shared" si="26"/>
        <v>9802344.2355921771</v>
      </c>
      <c r="O37" s="228">
        <f>(+'Final Forecast'!BA37*Rates!P64*1000)</f>
        <v>894416.66115803493</v>
      </c>
      <c r="P37" s="228">
        <f>(+'Final Forecast'!BB37*Rates!Q64*1000)</f>
        <v>817053.56466295349</v>
      </c>
      <c r="Q37" s="228">
        <f>(+'Final Forecast'!BC37*Rates!R64*1000)</f>
        <v>845639.15125267219</v>
      </c>
      <c r="R37" s="228">
        <f>(+'Final Forecast'!BD37*Rates!S64*1000)</f>
        <v>841703.42067441379</v>
      </c>
      <c r="S37" s="228">
        <f>(+'Final Forecast'!BE37*Rates!T64*1000)</f>
        <v>827018.86094267201</v>
      </c>
      <c r="T37" s="228">
        <f>(+'Final Forecast'!BF37*Rates!U64*1000)</f>
        <v>794588.91929191386</v>
      </c>
      <c r="U37" s="228">
        <f>(+'Final Forecast'!BG37*Rates!V64*1000)</f>
        <v>829017.49478017224</v>
      </c>
      <c r="V37" s="228">
        <f>(+'Final Forecast'!BH37*Rates!W64*1000)</f>
        <v>815067.6166101722</v>
      </c>
      <c r="W37" s="228">
        <f>(+'Final Forecast'!BI37*Rates!X64*1000)</f>
        <v>801724.97269191372</v>
      </c>
      <c r="X37" s="228">
        <f>(+'Final Forecast'!BJ37*Rates!Y64*1000)</f>
        <v>760985.37017517223</v>
      </c>
      <c r="Y37" s="228">
        <f>(+'Final Forecast'!BK37*Rates!Z64*1000)</f>
        <v>785558.54997191392</v>
      </c>
      <c r="Z37" s="228">
        <f>(+'Final Forecast'!BL37*Rates!AA64*1000)</f>
        <v>820693.40338017221</v>
      </c>
      <c r="AA37" s="228">
        <f t="shared" si="30"/>
        <v>9833467.9855921771</v>
      </c>
      <c r="AB37" s="228">
        <f>(+'Final Forecast'!BN37*Rates!AC64*1000)</f>
        <v>9833467.985592179</v>
      </c>
      <c r="AC37" s="228">
        <f>(+'Final Forecast'!BO37*Rates!AD64*1000)</f>
        <v>9833467.985592179</v>
      </c>
      <c r="AD37" s="228">
        <f>(+'Final Forecast'!BP37*Rates!AE64*1000)</f>
        <v>9833467.985592179</v>
      </c>
      <c r="AE37" s="228">
        <f>(+'Final Forecast'!BQ37*Rates!AF64*1000)</f>
        <v>9833467.985592179</v>
      </c>
      <c r="AF37" s="228">
        <f>(+'Final Forecast'!BR37*Rates!AG64*1000)</f>
        <v>9833467.985592179</v>
      </c>
      <c r="AG37" s="228">
        <f>(+'Final Forecast'!BS37*Rates!AH64*1000)</f>
        <v>9833467.985592179</v>
      </c>
      <c r="AH37" s="228">
        <f>(+'Final Forecast'!BT37*Rates!AI64*1000)</f>
        <v>9833467.985592179</v>
      </c>
      <c r="AI37" s="228">
        <f>(+'Final Forecast'!BU37*Rates!AJ64*1000)</f>
        <v>9833467.985592179</v>
      </c>
      <c r="AJ37" s="228">
        <f>(+'Final Forecast'!BV37*Rates!AK64*1000)</f>
        <v>9833467.985592179</v>
      </c>
      <c r="AK37" s="5"/>
      <c r="AL37" s="226"/>
      <c r="AM37" s="226"/>
      <c r="AN37" s="226"/>
      <c r="AO37" s="226"/>
      <c r="AP37" s="226"/>
      <c r="AQ37" s="226"/>
      <c r="AR37" s="226"/>
      <c r="AS37" s="226"/>
      <c r="AT37" s="226"/>
      <c r="AU37" s="226"/>
    </row>
    <row r="38" spans="1:47" x14ac:dyDescent="0.25">
      <c r="A38" t="s">
        <v>32</v>
      </c>
      <c r="B38" s="228">
        <f>+'Final Forecast'!AN38*Rates!C65*1000</f>
        <v>1636313.0120311179</v>
      </c>
      <c r="C38" s="228">
        <f>+'Final Forecast'!AO38*Rates!D65*1000</f>
        <v>1480150.3430203844</v>
      </c>
      <c r="D38" s="228">
        <f>+'Final Forecast'!AP38*Rates!E65*1000</f>
        <v>1657705.0400361582</v>
      </c>
      <c r="E38" s="228">
        <f>+'Final Forecast'!AQ38*Rates!F65*1000</f>
        <v>1603048.2464285402</v>
      </c>
      <c r="F38" s="228">
        <f>+'Final Forecast'!AR38*Rates!G65*1000</f>
        <v>1587590.1532161578</v>
      </c>
      <c r="G38" s="228">
        <f>+'Final Forecast'!AS38*Rates!H65*1000</f>
        <v>1579342.55584854</v>
      </c>
      <c r="H38" s="228">
        <f>+'Final Forecast'!AT38*Rates!I65*1000</f>
        <v>1549325.0533761585</v>
      </c>
      <c r="I38" s="228">
        <f>+'Final Forecast'!AU38*Rates!J65*1000</f>
        <v>1596318.7515561578</v>
      </c>
      <c r="J38" s="228">
        <f>+'Final Forecast'!AV38*Rates!K65*1000</f>
        <v>1540302.93940854</v>
      </c>
      <c r="K38" s="228">
        <f>+'Final Forecast'!AW38*Rates!L65*1000</f>
        <v>1631067.9891561584</v>
      </c>
      <c r="L38" s="228">
        <f>+'Final Forecast'!AX38*Rates!M65*1000</f>
        <v>1648134.6759485402</v>
      </c>
      <c r="M38" s="228">
        <f>+'Final Forecast'!AY38*Rates!N65*1000</f>
        <v>1640981.2670361581</v>
      </c>
      <c r="N38" s="228">
        <f t="shared" si="26"/>
        <v>19150280.027062614</v>
      </c>
      <c r="O38" s="228">
        <f>+'Final Forecast'!BA38*Rates!P65*1000</f>
        <v>1706603.0124271184</v>
      </c>
      <c r="P38" s="228">
        <f>+'Final Forecast'!BB38*Rates!Q65*1000</f>
        <v>1550440.3434163844</v>
      </c>
      <c r="Q38" s="228">
        <f>+'Final Forecast'!BC38*Rates!R65*1000</f>
        <v>1722055.0404321584</v>
      </c>
      <c r="R38" s="228">
        <f>+'Final Forecast'!BD38*Rates!S65*1000</f>
        <v>1667398.2468245404</v>
      </c>
      <c r="S38" s="228">
        <f>+'Final Forecast'!BE38*Rates!T65*1000</f>
        <v>1607390.153612158</v>
      </c>
      <c r="T38" s="228">
        <f>+'Final Forecast'!BF38*Rates!U65*1000</f>
        <v>1599142.5562445403</v>
      </c>
      <c r="U38" s="228">
        <f>+'Final Forecast'!BG38*Rates!V65*1000</f>
        <v>1554275.0537721585</v>
      </c>
      <c r="V38" s="228">
        <f>+'Final Forecast'!BH38*Rates!W65*1000</f>
        <v>1601268.7519521578</v>
      </c>
      <c r="W38" s="228">
        <f>+'Final Forecast'!BI38*Rates!X65*1000</f>
        <v>1545252.93980454</v>
      </c>
      <c r="X38" s="228">
        <f>+'Final Forecast'!BJ38*Rates!Y65*1000</f>
        <v>1636017.9895521579</v>
      </c>
      <c r="Y38" s="228">
        <f>+'Final Forecast'!BK38*Rates!Z65*1000</f>
        <v>1653084.67634454</v>
      </c>
      <c r="Z38" s="228">
        <f>+'Final Forecast'!BL38*Rates!AA65*1000</f>
        <v>1645931.2674321581</v>
      </c>
      <c r="AA38" s="228">
        <f t="shared" si="30"/>
        <v>19488860.031814612</v>
      </c>
      <c r="AB38" s="228">
        <f>+'Final Forecast'!BN38*Rates!AC65*1000</f>
        <v>19488860.03181462</v>
      </c>
      <c r="AC38" s="228">
        <f>+'Final Forecast'!BO38*Rates!AD65*1000</f>
        <v>19488860.03181462</v>
      </c>
      <c r="AD38" s="228">
        <f>+'Final Forecast'!BP38*Rates!AE65*1000</f>
        <v>19488860.03181462</v>
      </c>
      <c r="AE38" s="228">
        <f>+'Final Forecast'!BQ38*Rates!AF65*1000</f>
        <v>19488860.03181462</v>
      </c>
      <c r="AF38" s="228">
        <f>+'Final Forecast'!BR38*Rates!AG65*1000</f>
        <v>19488860.03181462</v>
      </c>
      <c r="AG38" s="228">
        <f>+'Final Forecast'!BS38*Rates!AH65*1000</f>
        <v>19488860.03181462</v>
      </c>
      <c r="AH38" s="228">
        <f>+'Final Forecast'!BT38*Rates!AI65*1000</f>
        <v>19488860.03181462</v>
      </c>
      <c r="AI38" s="228">
        <f>+'Final Forecast'!BU38*Rates!AJ65*1000</f>
        <v>19488860.03181462</v>
      </c>
      <c r="AJ38" s="228">
        <f>+'Final Forecast'!BV38*Rates!AK65*1000</f>
        <v>19488860.03181462</v>
      </c>
      <c r="AK38" s="5"/>
      <c r="AL38" s="226"/>
      <c r="AM38" s="226"/>
      <c r="AN38" s="226"/>
      <c r="AO38" s="226"/>
      <c r="AP38" s="226"/>
      <c r="AQ38" s="226"/>
      <c r="AR38" s="226"/>
      <c r="AS38" s="226"/>
      <c r="AT38" s="226"/>
      <c r="AU38" s="226"/>
    </row>
    <row r="39" spans="1:47" x14ac:dyDescent="0.25">
      <c r="A39" t="s">
        <v>33</v>
      </c>
      <c r="B39" s="22">
        <f>+'Final Forecast'!AN39*Rates!C42*1000</f>
        <v>6339.0408900000011</v>
      </c>
      <c r="C39" s="22">
        <f>+'Final Forecast'!AO39*Rates!D42*1000</f>
        <v>6177.1437000000005</v>
      </c>
      <c r="D39" s="22">
        <f>+'Final Forecast'!AP39*Rates!E42*1000</f>
        <v>6331.635765</v>
      </c>
      <c r="E39" s="22">
        <f>+'Final Forecast'!AQ39*Rates!F42*1000</f>
        <v>6537.7521300000008</v>
      </c>
      <c r="F39" s="22">
        <f>+'Final Forecast'!AR39*Rates!G42*1000</f>
        <v>5883.3929699999999</v>
      </c>
      <c r="G39" s="22">
        <f>+'Final Forecast'!AS39*Rates!H42*1000</f>
        <v>5448.4612649999999</v>
      </c>
      <c r="H39" s="22">
        <f>+'Final Forecast'!AT39*Rates!I42*1000</f>
        <v>5406.5694149999999</v>
      </c>
      <c r="I39" s="22">
        <f>+'Final Forecast'!AU39*Rates!J42*1000</f>
        <v>5354.3950199999999</v>
      </c>
      <c r="J39" s="22">
        <f>+'Final Forecast'!AV39*Rates!K42*1000</f>
        <v>5354.3950199999999</v>
      </c>
      <c r="K39" s="22">
        <f>+'Final Forecast'!AW39*Rates!L42*1000</f>
        <v>5354.3950199999999</v>
      </c>
      <c r="L39" s="22">
        <f>+'Final Forecast'!AX39*Rates!M42*1000</f>
        <v>13908.511305000002</v>
      </c>
      <c r="M39" s="22">
        <f>+'Final Forecast'!AY39*Rates!N42*1000</f>
        <v>22402.141320000006</v>
      </c>
      <c r="N39" s="22">
        <f t="shared" si="26"/>
        <v>94497.833820000014</v>
      </c>
      <c r="O39" s="22">
        <f>+'Final Forecast'!BA39*Rates!P42*1000</f>
        <v>6099.8341950000013</v>
      </c>
      <c r="P39" s="22">
        <f>+'Final Forecast'!BB39*Rates!Q42*1000</f>
        <v>6119.7222449999999</v>
      </c>
      <c r="Q39" s="22">
        <f>+'Final Forecast'!BC39*Rates!R42*1000</f>
        <v>6486.5932949999997</v>
      </c>
      <c r="R39" s="22">
        <f>+'Final Forecast'!BD39*Rates!S42*1000</f>
        <v>6423.713205</v>
      </c>
      <c r="S39" s="22">
        <f>+'Final Forecast'!BE39*Rates!T42*1000</f>
        <v>5955.3103350000001</v>
      </c>
      <c r="T39" s="22">
        <f>+'Final Forecast'!BF39*Rates!U42*1000</f>
        <v>5448.4612649999999</v>
      </c>
      <c r="U39" s="22">
        <f>+'Final Forecast'!BG39*Rates!V42*1000</f>
        <v>5406.5694149999999</v>
      </c>
      <c r="V39" s="22">
        <f>+'Final Forecast'!BH39*Rates!W42*1000</f>
        <v>5354.3950199999999</v>
      </c>
      <c r="W39" s="22">
        <f>+'Final Forecast'!BI39*Rates!X42*1000</f>
        <v>5354.3950199999999</v>
      </c>
      <c r="X39" s="22">
        <f>+'Final Forecast'!BJ39*Rates!Y42*1000</f>
        <v>13908.511305000002</v>
      </c>
      <c r="Y39" s="22">
        <f>+'Final Forecast'!BK39*Rates!Z42*1000</f>
        <v>22402.141320000006</v>
      </c>
      <c r="Z39" s="22">
        <f>+'Final Forecast'!BL39*Rates!AA42*1000</f>
        <v>39496.119780000008</v>
      </c>
      <c r="AA39" s="22">
        <f t="shared" si="30"/>
        <v>128455.76640000002</v>
      </c>
      <c r="AB39" s="22">
        <f>+'Final Forecast'!BN39*Rates!AC42*1000</f>
        <v>128455.76639999996</v>
      </c>
      <c r="AC39" s="22">
        <f>+'Final Forecast'!BO39*Rates!AD42*1000</f>
        <v>128455.76639999996</v>
      </c>
      <c r="AD39" s="22">
        <f>+'Final Forecast'!BP39*Rates!AE42*1000</f>
        <v>128455.76639999996</v>
      </c>
      <c r="AE39" s="22">
        <f>+'Final Forecast'!BQ39*Rates!AF42*1000</f>
        <v>128455.76639999996</v>
      </c>
      <c r="AF39" s="22">
        <f>+'Final Forecast'!BR39*Rates!AG42*1000</f>
        <v>128455.76639999996</v>
      </c>
      <c r="AG39" s="22">
        <f>+'Final Forecast'!BS39*Rates!AH42*1000</f>
        <v>128455.76639999996</v>
      </c>
      <c r="AH39" s="22">
        <f>+'Final Forecast'!BT39*Rates!AI42*1000</f>
        <v>128455.76639999996</v>
      </c>
      <c r="AI39" s="22">
        <f>+'Final Forecast'!BU39*Rates!AJ42*1000</f>
        <v>128455.76639999996</v>
      </c>
      <c r="AJ39" s="22">
        <f>+'Final Forecast'!BV39*Rates!AK42*1000</f>
        <v>128455.76639999996</v>
      </c>
      <c r="AL39" s="5"/>
    </row>
    <row r="40" spans="1:47" x14ac:dyDescent="0.25">
      <c r="A40" t="s">
        <v>35</v>
      </c>
      <c r="B40" s="22">
        <f>+'Final Forecast'!AN40*Rates!C67*1000</f>
        <v>6334.6013694600015</v>
      </c>
      <c r="C40" s="22">
        <f>+'Final Forecast'!AO40*Rates!D67*1000</f>
        <v>6524.8937440050013</v>
      </c>
      <c r="D40" s="22">
        <f>+'Final Forecast'!AP40*Rates!E67*1000</f>
        <v>5770.1589186150004</v>
      </c>
      <c r="E40" s="22">
        <f>+'Final Forecast'!AQ40*Rates!F67*1000</f>
        <v>6159.078749459999</v>
      </c>
      <c r="F40" s="22">
        <f>+'Final Forecast'!AR40*Rates!G67*1000</f>
        <v>7108.1632385399998</v>
      </c>
      <c r="G40" s="22">
        <f>+'Final Forecast'!AS40*Rates!H67*1000</f>
        <v>6090.8246544600006</v>
      </c>
      <c r="H40" s="22">
        <f>+'Final Forecast'!AT40*Rates!I67*1000</f>
        <v>5990.5808849249997</v>
      </c>
      <c r="I40" s="22">
        <f>+'Final Forecast'!AU40*Rates!J67*1000</f>
        <v>5155.2827849250016</v>
      </c>
      <c r="J40" s="22">
        <f>+'Final Forecast'!AV40*Rates!K67*1000</f>
        <v>5155.2827849250016</v>
      </c>
      <c r="K40" s="22">
        <f>+'Final Forecast'!AW40*Rates!L67*1000</f>
        <v>5155.2827849250016</v>
      </c>
      <c r="L40" s="22">
        <f>+'Final Forecast'!AX40*Rates!M67*1000</f>
        <v>12336.011339924997</v>
      </c>
      <c r="M40" s="22">
        <f>+'Final Forecast'!AY40*Rates!N67*1000</f>
        <v>19556.135159924997</v>
      </c>
      <c r="N40" s="22">
        <f t="shared" si="26"/>
        <v>91336.29641409</v>
      </c>
      <c r="O40" s="22">
        <f>+'Final Forecast'!BA40*Rates!P67*1000</f>
        <v>6052.6142094600009</v>
      </c>
      <c r="P40" s="22">
        <f>+'Final Forecast'!BB40*Rates!Q67*1000</f>
        <v>6388.2586090050008</v>
      </c>
      <c r="Q40" s="22">
        <f>+'Final Forecast'!BC40*Rates!R67*1000</f>
        <v>5777.6486736150009</v>
      </c>
      <c r="R40" s="22">
        <f>+'Final Forecast'!BD40*Rates!S67*1000</f>
        <v>6202.1554194599994</v>
      </c>
      <c r="S40" s="22">
        <f>+'Final Forecast'!BE40*Rates!T67*1000</f>
        <v>7206.8418185399996</v>
      </c>
      <c r="T40" s="22">
        <f>+'Final Forecast'!BF40*Rates!U67*1000</f>
        <v>6090.8246544600006</v>
      </c>
      <c r="U40" s="22">
        <f>+'Final Forecast'!BG40*Rates!V67*1000</f>
        <v>5990.5808849249997</v>
      </c>
      <c r="V40" s="22">
        <f>+'Final Forecast'!BH40*Rates!W67*1000</f>
        <v>5155.2827849250016</v>
      </c>
      <c r="W40" s="22">
        <f>+'Final Forecast'!BI40*Rates!X67*1000</f>
        <v>5155.2827849250016</v>
      </c>
      <c r="X40" s="22">
        <f>+'Final Forecast'!BJ40*Rates!Y67*1000</f>
        <v>12336.011339924997</v>
      </c>
      <c r="Y40" s="22">
        <f>+'Final Forecast'!BK40*Rates!Z67*1000</f>
        <v>19556.135159924997</v>
      </c>
      <c r="Z40" s="22">
        <f>+'Final Forecast'!BL40*Rates!AA67*1000</f>
        <v>33784.680854924991</v>
      </c>
      <c r="AA40" s="22">
        <f t="shared" si="30"/>
        <v>119696.31719408999</v>
      </c>
      <c r="AB40" s="22">
        <f>+'Final Forecast'!BN40*Rates!AC67*1000</f>
        <v>119696.31719408998</v>
      </c>
      <c r="AC40" s="22">
        <f>+'Final Forecast'!BO40*Rates!AD67*1000</f>
        <v>119696.31719408998</v>
      </c>
      <c r="AD40" s="22">
        <f>+'Final Forecast'!BP40*Rates!AE67*1000</f>
        <v>119696.31719408998</v>
      </c>
      <c r="AE40" s="22">
        <f>+'Final Forecast'!BQ40*Rates!AF67*1000</f>
        <v>119696.31719408998</v>
      </c>
      <c r="AF40" s="22">
        <f>+'Final Forecast'!BR40*Rates!AG67*1000</f>
        <v>119696.31719408998</v>
      </c>
      <c r="AG40" s="22">
        <f>+'Final Forecast'!BS40*Rates!AH67*1000</f>
        <v>119696.31719408998</v>
      </c>
      <c r="AH40" s="22">
        <f>+'Final Forecast'!BT40*Rates!AI67*1000</f>
        <v>119696.31719408998</v>
      </c>
      <c r="AI40" s="22">
        <f>+'Final Forecast'!BU40*Rates!AJ67*1000</f>
        <v>119696.31719408998</v>
      </c>
      <c r="AJ40" s="22">
        <f>+'Final Forecast'!BV40*Rates!AK67*1000</f>
        <v>119696.31719408998</v>
      </c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</row>
    <row r="41" spans="1:47" x14ac:dyDescent="0.25">
      <c r="A41" t="s">
        <v>34</v>
      </c>
      <c r="B41" s="22">
        <f>+'Final Forecast'!AN41*Rates!C43*1000</f>
        <v>880.44351299999994</v>
      </c>
      <c r="C41" s="22">
        <f>+'Final Forecast'!AO41*Rates!D43*1000</f>
        <v>773.41794300000004</v>
      </c>
      <c r="D41" s="22">
        <f>+'Final Forecast'!AP41*Rates!E43*1000</f>
        <v>806.87375100000008</v>
      </c>
      <c r="E41" s="22">
        <f>+'Final Forecast'!AQ41*Rates!F43*1000</f>
        <v>769.45607099999995</v>
      </c>
      <c r="F41" s="22">
        <f>+'Final Forecast'!AR41*Rates!G43*1000</f>
        <v>664.24635899999998</v>
      </c>
      <c r="G41" s="22">
        <f>+'Final Forecast'!AS41*Rates!H43*1000</f>
        <v>691.95195000000001</v>
      </c>
      <c r="H41" s="22">
        <f>+'Final Forecast'!AT41*Rates!I43*1000</f>
        <v>637.53123599999981</v>
      </c>
      <c r="I41" s="22">
        <f>+'Final Forecast'!AU41*Rates!J43*1000</f>
        <v>804.70022400000005</v>
      </c>
      <c r="J41" s="22">
        <f>+'Final Forecast'!AV41*Rates!K43*1000</f>
        <v>804.70022400000005</v>
      </c>
      <c r="K41" s="22">
        <f>+'Final Forecast'!AW41*Rates!L43*1000</f>
        <v>804.70022400000005</v>
      </c>
      <c r="L41" s="22">
        <f>+'Final Forecast'!AX41*Rates!M43*1000</f>
        <v>804.70022400000005</v>
      </c>
      <c r="M41" s="22">
        <f>+'Final Forecast'!AY41*Rates!N43*1000</f>
        <v>804.70022400000005</v>
      </c>
      <c r="N41" s="22">
        <f t="shared" si="26"/>
        <v>9247.4219429999994</v>
      </c>
      <c r="O41" s="22">
        <f>+'Final Forecast'!BA41*Rates!P43*1000</f>
        <v>880.44351299999994</v>
      </c>
      <c r="P41" s="22">
        <f>+'Final Forecast'!BB41*Rates!Q43*1000</f>
        <v>773.41794300000004</v>
      </c>
      <c r="Q41" s="22">
        <f>+'Final Forecast'!BC41*Rates!R43*1000</f>
        <v>806.87375100000008</v>
      </c>
      <c r="R41" s="22">
        <f>+'Final Forecast'!BD41*Rates!S43*1000</f>
        <v>769.45607099999995</v>
      </c>
      <c r="S41" s="22">
        <f>+'Final Forecast'!BE41*Rates!T43*1000</f>
        <v>664.24635899999998</v>
      </c>
      <c r="T41" s="22">
        <f>+'Final Forecast'!BF41*Rates!U43*1000</f>
        <v>691.95195000000001</v>
      </c>
      <c r="U41" s="22">
        <f>+'Final Forecast'!BG41*Rates!V43*1000</f>
        <v>637.53123599999981</v>
      </c>
      <c r="V41" s="22">
        <f>+'Final Forecast'!BH41*Rates!W43*1000</f>
        <v>804.70022400000005</v>
      </c>
      <c r="W41" s="22">
        <f>+'Final Forecast'!BI41*Rates!X43*1000</f>
        <v>804.70022400000005</v>
      </c>
      <c r="X41" s="22">
        <f>+'Final Forecast'!BJ41*Rates!Y43*1000</f>
        <v>804.70022400000005</v>
      </c>
      <c r="Y41" s="22">
        <f>+'Final Forecast'!BK41*Rates!Z43*1000</f>
        <v>804.70022400000005</v>
      </c>
      <c r="Z41" s="22">
        <f>+'Final Forecast'!BL41*Rates!AA43*1000</f>
        <v>804.70022400000005</v>
      </c>
      <c r="AA41" s="22">
        <f t="shared" si="30"/>
        <v>9247.4219429999994</v>
      </c>
      <c r="AB41" s="22">
        <f>+'Final Forecast'!BN41*Rates!AC43*1000</f>
        <v>9247.4219429999976</v>
      </c>
      <c r="AC41" s="22">
        <f>+'Final Forecast'!BO41*Rates!AD43*1000</f>
        <v>9247.4219429999976</v>
      </c>
      <c r="AD41" s="22">
        <f>+'Final Forecast'!BP41*Rates!AE43*1000</f>
        <v>9247.4219429999976</v>
      </c>
      <c r="AE41" s="22">
        <f>+'Final Forecast'!BQ41*Rates!AF43*1000</f>
        <v>9247.4219429999976</v>
      </c>
      <c r="AF41" s="22">
        <f>+'Final Forecast'!BR41*Rates!AG43*1000</f>
        <v>9247.4219429999976</v>
      </c>
      <c r="AG41" s="22">
        <f>+'Final Forecast'!BS41*Rates!AH43*1000</f>
        <v>9247.4219429999976</v>
      </c>
      <c r="AH41" s="22">
        <f>+'Final Forecast'!BT41*Rates!AI43*1000</f>
        <v>9247.4219429999976</v>
      </c>
      <c r="AI41" s="22">
        <f>+'Final Forecast'!BU41*Rates!AJ43*1000</f>
        <v>9247.4219429999976</v>
      </c>
      <c r="AJ41" s="22">
        <f>+'Final Forecast'!BV41*Rates!AK43*1000</f>
        <v>9247.4219429999976</v>
      </c>
      <c r="AL41" s="5"/>
    </row>
    <row r="42" spans="1:47" x14ac:dyDescent="0.25">
      <c r="A42" t="s">
        <v>36</v>
      </c>
      <c r="B42" s="22">
        <f>+'Final Forecast'!AN42*Rates!C68*1000</f>
        <v>11123.258282999999</v>
      </c>
      <c r="C42" s="22">
        <f>+'Final Forecast'!AO42*Rates!D68*1000</f>
        <v>9698.7727079999986</v>
      </c>
      <c r="D42" s="22">
        <f>+'Final Forecast'!AP42*Rates!E68*1000</f>
        <v>10505.508893999999</v>
      </c>
      <c r="E42" s="22">
        <f>+'Final Forecast'!AQ42*Rates!F68*1000</f>
        <v>10783.362680999999</v>
      </c>
      <c r="F42" s="22">
        <f>+'Final Forecast'!AR42*Rates!G68*1000</f>
        <v>10091.135601</v>
      </c>
      <c r="G42" s="22">
        <f>+'Final Forecast'!AS42*Rates!H68*1000</f>
        <v>9974.083507714282</v>
      </c>
      <c r="H42" s="22">
        <f>+'Final Forecast'!AT42*Rates!I68*1000</f>
        <v>10567.236274714287</v>
      </c>
      <c r="I42" s="22">
        <f>+'Final Forecast'!AU42*Rates!J68*1000</f>
        <v>10919.842882714287</v>
      </c>
      <c r="J42" s="22">
        <f>+'Final Forecast'!AV42*Rates!K68*1000</f>
        <v>10919.842882714287</v>
      </c>
      <c r="K42" s="22">
        <f>+'Final Forecast'!AW42*Rates!L68*1000</f>
        <v>10919.842882714287</v>
      </c>
      <c r="L42" s="22">
        <f>+'Final Forecast'!AX42*Rates!M68*1000</f>
        <v>12396.005732571428</v>
      </c>
      <c r="M42" s="22">
        <f>+'Final Forecast'!AY42*Rates!N68*1000</f>
        <v>13831.712681142857</v>
      </c>
      <c r="N42" s="22">
        <f t="shared" si="26"/>
        <v>131730.60501128572</v>
      </c>
      <c r="O42" s="22">
        <f>+'Final Forecast'!BA42*Rates!P68*1000</f>
        <v>11116.765214999999</v>
      </c>
      <c r="P42" s="22">
        <f>+'Final Forecast'!BB42*Rates!Q68*1000</f>
        <v>9666.8576279999997</v>
      </c>
      <c r="Q42" s="22">
        <f>+'Final Forecast'!BC42*Rates!R68*1000</f>
        <v>10527.629345999998</v>
      </c>
      <c r="R42" s="22">
        <f>+'Final Forecast'!BD42*Rates!S68*1000</f>
        <v>10772.715149999998</v>
      </c>
      <c r="S42" s="22">
        <f>+'Final Forecast'!BE42*Rates!T68*1000</f>
        <v>10108.924720714287</v>
      </c>
      <c r="T42" s="22">
        <f>+'Final Forecast'!BF42*Rates!U68*1000</f>
        <v>9974.083507714282</v>
      </c>
      <c r="U42" s="22">
        <f>+'Final Forecast'!BG42*Rates!V68*1000</f>
        <v>10567.236274714287</v>
      </c>
      <c r="V42" s="22">
        <f>+'Final Forecast'!BH42*Rates!W68*1000</f>
        <v>10919.842882714287</v>
      </c>
      <c r="W42" s="22">
        <f>+'Final Forecast'!BI42*Rates!X68*1000</f>
        <v>10919.842882714287</v>
      </c>
      <c r="X42" s="22">
        <f>+'Final Forecast'!BJ42*Rates!Y68*1000</f>
        <v>12396.005732571428</v>
      </c>
      <c r="Y42" s="22">
        <f>+'Final Forecast'!BK42*Rates!Z68*1000</f>
        <v>13831.712681142857</v>
      </c>
      <c r="Z42" s="22">
        <f>+'Final Forecast'!BL42*Rates!AA68*1000</f>
        <v>16741.644778285714</v>
      </c>
      <c r="AA42" s="22">
        <f t="shared" si="30"/>
        <v>137543.26079957146</v>
      </c>
      <c r="AB42" s="22">
        <f>+'Final Forecast'!BN42*Rates!AC68*1000</f>
        <v>137543.26079957141</v>
      </c>
      <c r="AC42" s="22">
        <f>+'Final Forecast'!BO42*Rates!AD68*1000</f>
        <v>137543.26079957141</v>
      </c>
      <c r="AD42" s="22">
        <f>+'Final Forecast'!BP42*Rates!AE68*1000</f>
        <v>137543.26079957141</v>
      </c>
      <c r="AE42" s="22">
        <f>+'Final Forecast'!BQ42*Rates!AF68*1000</f>
        <v>137543.26079957141</v>
      </c>
      <c r="AF42" s="22">
        <f>+'Final Forecast'!BR42*Rates!AG68*1000</f>
        <v>137543.26079957141</v>
      </c>
      <c r="AG42" s="22">
        <f>+'Final Forecast'!BS42*Rates!AH68*1000</f>
        <v>137543.26079957141</v>
      </c>
      <c r="AH42" s="22">
        <f>+'Final Forecast'!BT42*Rates!AI68*1000</f>
        <v>137543.26079957141</v>
      </c>
      <c r="AI42" s="22">
        <f>+'Final Forecast'!BU42*Rates!AJ68*1000</f>
        <v>137543.26079957141</v>
      </c>
      <c r="AJ42" s="22">
        <f>+'Final Forecast'!BV42*Rates!AK68*1000</f>
        <v>137543.26079957141</v>
      </c>
      <c r="AL42" s="5"/>
    </row>
    <row r="43" spans="1:47" x14ac:dyDescent="0.25">
      <c r="A43" t="s">
        <v>37</v>
      </c>
      <c r="B43" s="22">
        <f>+'Final Forecast'!AN43*Rates!C44*1000</f>
        <v>0</v>
      </c>
      <c r="C43" s="22">
        <f>+'Final Forecast'!AO43*Rates!D44*1000</f>
        <v>0</v>
      </c>
      <c r="D43" s="22">
        <f>+'Final Forecast'!AP43*Rates!E44*1000</f>
        <v>0</v>
      </c>
      <c r="E43" s="22">
        <f>+'Final Forecast'!AQ43*Rates!F44*1000</f>
        <v>0</v>
      </c>
      <c r="F43" s="22">
        <f>+'Final Forecast'!AR43*Rates!G44*1000</f>
        <v>0</v>
      </c>
      <c r="G43" s="22">
        <f>+'Final Forecast'!AS43*Rates!H44*1000</f>
        <v>0</v>
      </c>
      <c r="H43" s="22">
        <f>+'Final Forecast'!AT43*Rates!I44*1000</f>
        <v>0</v>
      </c>
      <c r="I43" s="22">
        <f>+'Final Forecast'!AU43*Rates!J44*1000</f>
        <v>0</v>
      </c>
      <c r="J43" s="22">
        <f>+'Final Forecast'!AV43*Rates!K44*1000</f>
        <v>0</v>
      </c>
      <c r="K43" s="22">
        <f>+'Final Forecast'!AW43*Rates!L44*1000</f>
        <v>0</v>
      </c>
      <c r="L43" s="22">
        <f>+'Final Forecast'!AX43*Rates!M44*1000</f>
        <v>0</v>
      </c>
      <c r="M43" s="22">
        <f>+'Final Forecast'!AY43*Rates!N44*1000</f>
        <v>0</v>
      </c>
      <c r="N43" s="22">
        <f t="shared" si="26"/>
        <v>0</v>
      </c>
      <c r="O43" s="22">
        <f>+'Final Forecast'!BA43*Rates!P44*1000</f>
        <v>0</v>
      </c>
      <c r="P43" s="22">
        <f>+'Final Forecast'!BB43*Rates!Q44*1000</f>
        <v>0</v>
      </c>
      <c r="Q43" s="22">
        <f>+'Final Forecast'!BC43*Rates!R44*1000</f>
        <v>0</v>
      </c>
      <c r="R43" s="22">
        <f>+'Final Forecast'!BD43*Rates!S44*1000</f>
        <v>0</v>
      </c>
      <c r="S43" s="22">
        <f>+'Final Forecast'!BE43*Rates!T44*1000</f>
        <v>0</v>
      </c>
      <c r="T43" s="22">
        <f>+'Final Forecast'!BF43*Rates!U44*1000</f>
        <v>0</v>
      </c>
      <c r="U43" s="22">
        <f>+'Final Forecast'!BG43*Rates!V44*1000</f>
        <v>0</v>
      </c>
      <c r="V43" s="22">
        <f>+'Final Forecast'!BH43*Rates!W44*1000</f>
        <v>0</v>
      </c>
      <c r="W43" s="22">
        <f>+'Final Forecast'!BI43*Rates!X44*1000</f>
        <v>0</v>
      </c>
      <c r="X43" s="22">
        <f>+'Final Forecast'!BJ43*Rates!Y44*1000</f>
        <v>0</v>
      </c>
      <c r="Y43" s="22">
        <f>+'Final Forecast'!BK43*Rates!Z44*1000</f>
        <v>0</v>
      </c>
      <c r="Z43" s="22">
        <f>+'Final Forecast'!BL43*Rates!AA44*1000</f>
        <v>0</v>
      </c>
      <c r="AA43" s="22">
        <f t="shared" si="30"/>
        <v>0</v>
      </c>
      <c r="AB43" s="22">
        <f>+'Final Forecast'!BN43*Rates!AC44*1000</f>
        <v>0</v>
      </c>
      <c r="AC43" s="22">
        <f>+'Final Forecast'!BO43*Rates!AD44*1000</f>
        <v>0</v>
      </c>
      <c r="AD43" s="22">
        <f>+'Final Forecast'!BP43*Rates!AE44*1000</f>
        <v>0</v>
      </c>
      <c r="AE43" s="22">
        <f>+'Final Forecast'!BQ43*Rates!AF44*1000</f>
        <v>0</v>
      </c>
      <c r="AF43" s="22">
        <f>+'Final Forecast'!BR43*Rates!AG44*1000</f>
        <v>0</v>
      </c>
      <c r="AG43" s="22">
        <f>+'Final Forecast'!BS43*Rates!AH44*1000</f>
        <v>0</v>
      </c>
      <c r="AH43" s="22">
        <f>+'Final Forecast'!BT43*Rates!AI44*1000</f>
        <v>0</v>
      </c>
      <c r="AI43" s="22">
        <f>+'Final Forecast'!BU43*Rates!AJ44*1000</f>
        <v>0</v>
      </c>
      <c r="AJ43" s="22">
        <f>+'Final Forecast'!BV43*Rates!AK44*1000</f>
        <v>0</v>
      </c>
      <c r="AL43" s="5"/>
    </row>
    <row r="44" spans="1:47" x14ac:dyDescent="0.25">
      <c r="A44" t="s">
        <v>38</v>
      </c>
      <c r="B44" s="22">
        <f>+'Final Forecast'!AN44*Rates!C69*1000</f>
        <v>0</v>
      </c>
      <c r="C44" s="22">
        <f>+'Final Forecast'!AO44*Rates!D69*1000</f>
        <v>0</v>
      </c>
      <c r="D44" s="22">
        <f>+'Final Forecast'!AP44*Rates!E69*1000</f>
        <v>0</v>
      </c>
      <c r="E44" s="22">
        <f>+'Final Forecast'!AQ44*Rates!F69*1000</f>
        <v>0</v>
      </c>
      <c r="F44" s="22">
        <f>+'Final Forecast'!AR44*Rates!G69*1000</f>
        <v>0</v>
      </c>
      <c r="G44" s="22">
        <f>+'Final Forecast'!AS44*Rates!H69*1000</f>
        <v>0</v>
      </c>
      <c r="H44" s="22">
        <f>+'Final Forecast'!AT44*Rates!I69*1000</f>
        <v>0</v>
      </c>
      <c r="I44" s="22">
        <f>+'Final Forecast'!AU44*Rates!J69*1000</f>
        <v>0</v>
      </c>
      <c r="J44" s="22">
        <f>+'Final Forecast'!AV44*Rates!K69*1000</f>
        <v>0</v>
      </c>
      <c r="K44" s="22">
        <f>+'Final Forecast'!AW44*Rates!L69*1000</f>
        <v>0</v>
      </c>
      <c r="L44" s="22">
        <f>+'Final Forecast'!AX44*Rates!M69*1000</f>
        <v>0</v>
      </c>
      <c r="M44" s="22">
        <f>+'Final Forecast'!AY44*Rates!N69*1000</f>
        <v>0</v>
      </c>
      <c r="N44" s="22">
        <f t="shared" si="26"/>
        <v>0</v>
      </c>
      <c r="O44" s="22">
        <f>+'Final Forecast'!BA44*Rates!P69*1000</f>
        <v>0</v>
      </c>
      <c r="P44" s="22">
        <f>+'Final Forecast'!BB44*Rates!Q69*1000</f>
        <v>0</v>
      </c>
      <c r="Q44" s="22">
        <f>+'Final Forecast'!BC44*Rates!R69*1000</f>
        <v>0</v>
      </c>
      <c r="R44" s="22">
        <f>+'Final Forecast'!BD44*Rates!S69*1000</f>
        <v>0</v>
      </c>
      <c r="S44" s="22">
        <f>+'Final Forecast'!BE44*Rates!T69*1000</f>
        <v>0</v>
      </c>
      <c r="T44" s="22">
        <f>+'Final Forecast'!BF44*Rates!U69*1000</f>
        <v>0</v>
      </c>
      <c r="U44" s="22">
        <f>+'Final Forecast'!BG44*Rates!V69*1000</f>
        <v>0</v>
      </c>
      <c r="V44" s="22">
        <f>+'Final Forecast'!BH44*Rates!W69*1000</f>
        <v>0</v>
      </c>
      <c r="W44" s="22">
        <f>+'Final Forecast'!BI44*Rates!X69*1000</f>
        <v>0</v>
      </c>
      <c r="X44" s="22">
        <f>+'Final Forecast'!BJ44*Rates!Y69*1000</f>
        <v>0</v>
      </c>
      <c r="Y44" s="22">
        <f>+'Final Forecast'!BK44*Rates!Z69*1000</f>
        <v>0</v>
      </c>
      <c r="Z44" s="22">
        <f>+'Final Forecast'!BL44*Rates!AA69*1000</f>
        <v>0</v>
      </c>
      <c r="AA44" s="22">
        <f t="shared" si="30"/>
        <v>0</v>
      </c>
      <c r="AB44" s="22">
        <f>+'Final Forecast'!BN44*Rates!AC69*1000</f>
        <v>0</v>
      </c>
      <c r="AC44" s="22">
        <f>+'Final Forecast'!BO44*Rates!AD69*1000</f>
        <v>0</v>
      </c>
      <c r="AD44" s="22">
        <f>+'Final Forecast'!BP44*Rates!AE69*1000</f>
        <v>0</v>
      </c>
      <c r="AE44" s="22">
        <f>+'Final Forecast'!BQ44*Rates!AF69*1000</f>
        <v>0</v>
      </c>
      <c r="AF44" s="22">
        <f>+'Final Forecast'!BR44*Rates!AG69*1000</f>
        <v>0</v>
      </c>
      <c r="AG44" s="22">
        <f>+'Final Forecast'!BS44*Rates!AH69*1000</f>
        <v>0</v>
      </c>
      <c r="AH44" s="22">
        <f>+'Final Forecast'!BT44*Rates!AI69*1000</f>
        <v>0</v>
      </c>
      <c r="AI44" s="22">
        <f>+'Final Forecast'!BU44*Rates!AJ69*1000</f>
        <v>0</v>
      </c>
      <c r="AJ44" s="22">
        <f>+'Final Forecast'!BV44*Rates!AK69*1000</f>
        <v>0</v>
      </c>
      <c r="AL44" s="5"/>
    </row>
    <row r="45" spans="1:47" x14ac:dyDescent="0.25">
      <c r="A45" t="s">
        <v>40</v>
      </c>
      <c r="B45" s="22">
        <f>+'Final Forecast'!AN45*Rates!C45*1000</f>
        <v>50985.843771313448</v>
      </c>
      <c r="C45" s="22">
        <f>+'Final Forecast'!AO45*Rates!D45*1000</f>
        <v>46044.029182024082</v>
      </c>
      <c r="D45" s="22">
        <f>+'Final Forecast'!AP45*Rates!E45*1000</f>
        <v>30921.297092461446</v>
      </c>
      <c r="E45" s="22">
        <f>+'Final Forecast'!AQ45*Rates!F45*1000</f>
        <v>35675.608218833659</v>
      </c>
      <c r="F45" s="22">
        <f>+'Final Forecast'!AR45*Rates!G45*1000</f>
        <v>25557.856727461451</v>
      </c>
      <c r="G45" s="22">
        <f>+'Final Forecast'!AS45*Rates!H45*1000</f>
        <v>22078.846260833659</v>
      </c>
      <c r="H45" s="22">
        <f>+'Final Forecast'!AT45*Rates!I45*1000</f>
        <v>16914.991851461447</v>
      </c>
      <c r="I45" s="22">
        <f>+'Final Forecast'!AU45*Rates!J45*1000</f>
        <v>20010.02851446145</v>
      </c>
      <c r="J45" s="22">
        <f>+'Final Forecast'!AV45*Rates!K45*1000</f>
        <v>17628.937513833655</v>
      </c>
      <c r="K45" s="22">
        <f>+'Final Forecast'!AW45*Rates!L45*1000</f>
        <v>23245.573083461448</v>
      </c>
      <c r="L45" s="22">
        <f>+'Final Forecast'!AX45*Rates!M45*1000</f>
        <v>24862.067587833659</v>
      </c>
      <c r="M45" s="22">
        <f>+'Final Forecast'!AY45*Rates!N45*1000</f>
        <v>35706.325466461443</v>
      </c>
      <c r="N45" s="22">
        <f t="shared" si="26"/>
        <v>349631.40527044079</v>
      </c>
      <c r="O45" s="22">
        <f>+'Final Forecast'!BA45*Rates!P45*1000</f>
        <v>50985.843771313448</v>
      </c>
      <c r="P45" s="22">
        <f>+'Final Forecast'!BB45*Rates!Q45*1000</f>
        <v>46044.029182024082</v>
      </c>
      <c r="Q45" s="22">
        <f>+'Final Forecast'!BC45*Rates!R45*1000</f>
        <v>30921.297092461446</v>
      </c>
      <c r="R45" s="22">
        <f>+'Final Forecast'!BD45*Rates!S45*1000</f>
        <v>35675.608218833659</v>
      </c>
      <c r="S45" s="22">
        <f>+'Final Forecast'!BE45*Rates!T45*1000</f>
        <v>25557.856727461451</v>
      </c>
      <c r="T45" s="22">
        <f>+'Final Forecast'!BF45*Rates!U45*1000</f>
        <v>22078.846260833659</v>
      </c>
      <c r="U45" s="22">
        <f>+'Final Forecast'!BG45*Rates!V45*1000</f>
        <v>16914.991851461447</v>
      </c>
      <c r="V45" s="22">
        <f>+'Final Forecast'!BH45*Rates!W45*1000</f>
        <v>20010.02851446145</v>
      </c>
      <c r="W45" s="22">
        <f>+'Final Forecast'!BI45*Rates!X45*1000</f>
        <v>17628.937513833655</v>
      </c>
      <c r="X45" s="22">
        <f>+'Final Forecast'!BJ45*Rates!Y45*1000</f>
        <v>23245.573083461448</v>
      </c>
      <c r="Y45" s="22">
        <f>+'Final Forecast'!BK45*Rates!Z45*1000</f>
        <v>24862.067587833659</v>
      </c>
      <c r="Z45" s="22">
        <f>+'Final Forecast'!BL45*Rates!AA45*1000</f>
        <v>35706.325466461443</v>
      </c>
      <c r="AA45" s="22">
        <f t="shared" si="30"/>
        <v>349631.40527044079</v>
      </c>
      <c r="AB45" s="22">
        <f>+'Final Forecast'!BN45*Rates!AC45*1000</f>
        <v>349631.40527044074</v>
      </c>
      <c r="AC45" s="22">
        <f>+'Final Forecast'!BO45*Rates!AD45*1000</f>
        <v>349631.40527044074</v>
      </c>
      <c r="AD45" s="22">
        <f>+'Final Forecast'!BP45*Rates!AE45*1000</f>
        <v>349631.40527044074</v>
      </c>
      <c r="AE45" s="22">
        <f>+'Final Forecast'!BQ45*Rates!AF45*1000</f>
        <v>349631.40527044074</v>
      </c>
      <c r="AF45" s="22">
        <f>+'Final Forecast'!BR45*Rates!AG45*1000</f>
        <v>349631.40527044074</v>
      </c>
      <c r="AG45" s="22">
        <f>+'Final Forecast'!BS45*Rates!AH45*1000</f>
        <v>349631.40527044074</v>
      </c>
      <c r="AH45" s="22">
        <f>+'Final Forecast'!BT45*Rates!AI45*1000</f>
        <v>349631.40527044074</v>
      </c>
      <c r="AI45" s="22">
        <f>+'Final Forecast'!BU45*Rates!AJ45*1000</f>
        <v>349631.40527044074</v>
      </c>
      <c r="AJ45" s="22">
        <f>+'Final Forecast'!BV45*Rates!AK45*1000</f>
        <v>349631.40527044074</v>
      </c>
      <c r="AL45" s="5"/>
    </row>
    <row r="46" spans="1:47" x14ac:dyDescent="0.25">
      <c r="A46" t="s">
        <v>39</v>
      </c>
      <c r="B46" s="22">
        <f>+'Final Forecast'!AN46*Rates!C70*1000</f>
        <v>9390.8676491694641</v>
      </c>
      <c r="C46" s="22">
        <f>+'Final Forecast'!AO46*Rates!D70*1000</f>
        <v>8480.8292644985468</v>
      </c>
      <c r="D46" s="22">
        <f>+'Final Forecast'!AP46*Rates!E70*1000</f>
        <v>9116.6199899334624</v>
      </c>
      <c r="E46" s="22">
        <f>+'Final Forecast'!AQ46*Rates!F70*1000</f>
        <v>8570.3323951291604</v>
      </c>
      <c r="F46" s="22">
        <f>+'Final Forecast'!AR46*Rates!G70*1000</f>
        <v>8349.172935933464</v>
      </c>
      <c r="G46" s="22">
        <f>+'Final Forecast'!AS46*Rates!H70*1000</f>
        <v>7753.6589701291596</v>
      </c>
      <c r="H46" s="22">
        <f>+'Final Forecast'!AT46*Rates!I70*1000</f>
        <v>7773.3531529334623</v>
      </c>
      <c r="I46" s="22">
        <f>+'Final Forecast'!AU46*Rates!J70*1000</f>
        <v>7923.0702189334643</v>
      </c>
      <c r="J46" s="22">
        <f>+'Final Forecast'!AV46*Rates!K70*1000</f>
        <v>7584.0739941291577</v>
      </c>
      <c r="K46" s="22">
        <f>+'Final Forecast'!AW46*Rates!L70*1000</f>
        <v>7995.2086389334645</v>
      </c>
      <c r="L46" s="22">
        <f>+'Final Forecast'!AX46*Rates!M70*1000</f>
        <v>8186.8646781291582</v>
      </c>
      <c r="M46" s="22">
        <f>+'Final Forecast'!AY46*Rates!N70*1000</f>
        <v>8876.5337779334623</v>
      </c>
      <c r="N46" s="22">
        <f t="shared" si="26"/>
        <v>100000.58566578543</v>
      </c>
      <c r="O46" s="22">
        <f>+'Final Forecast'!BA46*Rates!P70*1000</f>
        <v>9390.8676491694641</v>
      </c>
      <c r="P46" s="22">
        <f>+'Final Forecast'!BB46*Rates!Q70*1000</f>
        <v>8480.8292644985468</v>
      </c>
      <c r="Q46" s="22">
        <f>+'Final Forecast'!BC46*Rates!R70*1000</f>
        <v>9116.6199899334624</v>
      </c>
      <c r="R46" s="22">
        <f>+'Final Forecast'!BD46*Rates!S70*1000</f>
        <v>8570.3323951291604</v>
      </c>
      <c r="S46" s="22">
        <f>+'Final Forecast'!BE46*Rates!T70*1000</f>
        <v>8349.172935933464</v>
      </c>
      <c r="T46" s="22">
        <f>+'Final Forecast'!BF46*Rates!U70*1000</f>
        <v>7753.6589701291596</v>
      </c>
      <c r="U46" s="22">
        <f>+'Final Forecast'!BG46*Rates!V70*1000</f>
        <v>7773.3531529334623</v>
      </c>
      <c r="V46" s="22">
        <f>+'Final Forecast'!BH46*Rates!W70*1000</f>
        <v>7923.0702189334643</v>
      </c>
      <c r="W46" s="22">
        <f>+'Final Forecast'!BI46*Rates!X70*1000</f>
        <v>7584.0739941291577</v>
      </c>
      <c r="X46" s="22">
        <f>+'Final Forecast'!BJ46*Rates!Y70*1000</f>
        <v>7995.2086389334645</v>
      </c>
      <c r="Y46" s="22">
        <f>+'Final Forecast'!BK46*Rates!Z70*1000</f>
        <v>8186.8646781291582</v>
      </c>
      <c r="Z46" s="22">
        <f>+'Final Forecast'!BL46*Rates!AA70*1000</f>
        <v>8876.5337779334623</v>
      </c>
      <c r="AA46" s="22">
        <f t="shared" si="30"/>
        <v>100000.58566578543</v>
      </c>
      <c r="AB46" s="22">
        <f>+'Final Forecast'!BN46*Rates!AC70*1000</f>
        <v>100000.5856657854</v>
      </c>
      <c r="AC46" s="22">
        <f>+'Final Forecast'!BO46*Rates!AD70*1000</f>
        <v>100000.5856657854</v>
      </c>
      <c r="AD46" s="22">
        <f>+'Final Forecast'!BP46*Rates!AE70*1000</f>
        <v>100000.5856657854</v>
      </c>
      <c r="AE46" s="22">
        <f>+'Final Forecast'!BQ46*Rates!AF70*1000</f>
        <v>100000.5856657854</v>
      </c>
      <c r="AF46" s="22">
        <f>+'Final Forecast'!BR46*Rates!AG70*1000</f>
        <v>100000.5856657854</v>
      </c>
      <c r="AG46" s="22">
        <f>+'Final Forecast'!BS46*Rates!AH70*1000</f>
        <v>100000.5856657854</v>
      </c>
      <c r="AH46" s="22">
        <f>+'Final Forecast'!BT46*Rates!AI70*1000</f>
        <v>100000.5856657854</v>
      </c>
      <c r="AI46" s="22">
        <f>+'Final Forecast'!BU46*Rates!AJ70*1000</f>
        <v>100000.5856657854</v>
      </c>
      <c r="AJ46" s="22">
        <f>+'Final Forecast'!BV46*Rates!AK70*1000</f>
        <v>100000.5856657854</v>
      </c>
      <c r="AL46" s="5"/>
    </row>
    <row r="47" spans="1:47" x14ac:dyDescent="0.25">
      <c r="A47" s="117" t="s">
        <v>553</v>
      </c>
      <c r="B47" s="320">
        <f>+'Final Forecast'!AN47*Rates!C41*1000-106.04</f>
        <v>23.941150000000007</v>
      </c>
      <c r="C47" s="320">
        <f>+'Final Forecast'!AO47*Rates!D41*1000-106.04</f>
        <v>23.941150000000007</v>
      </c>
      <c r="D47" s="320">
        <f>+'Final Forecast'!AP47*Rates!E41*1000-106.04</f>
        <v>23.941150000000007</v>
      </c>
      <c r="E47" s="320">
        <f>+'Final Forecast'!AQ47*Rates!F41*1000-106.04</f>
        <v>23.941150000000007</v>
      </c>
      <c r="F47" s="320">
        <f>+'Final Forecast'!AR47*Rates!G41*1000-106.04</f>
        <v>23.941150000000007</v>
      </c>
      <c r="G47" s="320">
        <f>+'Final Forecast'!AS47*Rates!H41*1000-106.04</f>
        <v>23.941150000000007</v>
      </c>
      <c r="H47" s="320">
        <f>+'Final Forecast'!AT47*Rates!I41*1000-106.04</f>
        <v>23.941150000000007</v>
      </c>
      <c r="I47" s="320">
        <f>+'Final Forecast'!AU47*Rates!J41*1000-106.04</f>
        <v>23.941150000000007</v>
      </c>
      <c r="J47" s="320">
        <f>+'Final Forecast'!AV47*Rates!K41*1000-106.04</f>
        <v>23.941150000000007</v>
      </c>
      <c r="K47" s="320">
        <f>+'Final Forecast'!AW47*Rates!L41*1000-106.04</f>
        <v>23.941150000000007</v>
      </c>
      <c r="L47" s="320">
        <f>+'Final Forecast'!AX47*Rates!M41*1000-106.04</f>
        <v>23.941150000000007</v>
      </c>
      <c r="M47" s="320">
        <f>+'Final Forecast'!AY47*Rates!N41*1000-106.04</f>
        <v>23.941150000000007</v>
      </c>
      <c r="N47" s="41">
        <f>SUM(B47:M47)</f>
        <v>287.29380000000003</v>
      </c>
      <c r="O47" s="320">
        <f>+'Final Forecast'!BA47*Rates!P41*1000-106.04</f>
        <v>23.941150000000007</v>
      </c>
      <c r="P47" s="320">
        <f>+'Final Forecast'!BB47*Rates!Q41*1000-106.04</f>
        <v>23.941150000000007</v>
      </c>
      <c r="Q47" s="320">
        <f>+'Final Forecast'!BC47*Rates!R41*1000-106.04</f>
        <v>23.941150000000007</v>
      </c>
      <c r="R47" s="320">
        <f>+'Final Forecast'!BD47*Rates!S41*1000-106.04</f>
        <v>23.941150000000007</v>
      </c>
      <c r="S47" s="320">
        <f>+'Final Forecast'!BE47*Rates!T41*1000-106.04</f>
        <v>23.941150000000007</v>
      </c>
      <c r="T47" s="320">
        <f>+'Final Forecast'!BF47*Rates!U41*1000-106.04</f>
        <v>23.941150000000007</v>
      </c>
      <c r="U47" s="320">
        <f>+'Final Forecast'!BG47*Rates!V41*1000-106.04</f>
        <v>23.941150000000007</v>
      </c>
      <c r="V47" s="320">
        <f>+'Final Forecast'!BH47*Rates!W41*1000-106.04</f>
        <v>23.941150000000007</v>
      </c>
      <c r="W47" s="320">
        <f>+'Final Forecast'!BI47*Rates!X41*1000-106.04</f>
        <v>23.941150000000007</v>
      </c>
      <c r="X47" s="320">
        <f>+'Final Forecast'!BJ47*Rates!Y41*1000-106.04</f>
        <v>23.941150000000007</v>
      </c>
      <c r="Y47" s="320">
        <f>+'Final Forecast'!BK47*Rates!Z41*1000-106.04</f>
        <v>23.941150000000007</v>
      </c>
      <c r="Z47" s="320">
        <f>+'Final Forecast'!BL47*Rates!AA41*1000-106.04</f>
        <v>23.941150000000007</v>
      </c>
      <c r="AA47" s="41">
        <f t="shared" ref="AA47" si="31">SUM(O47:Z47)</f>
        <v>287.29380000000003</v>
      </c>
      <c r="AB47" s="320"/>
      <c r="AC47" s="320"/>
      <c r="AD47" s="320"/>
      <c r="AE47" s="320"/>
      <c r="AF47" s="320"/>
      <c r="AG47" s="320"/>
      <c r="AH47" s="320"/>
      <c r="AI47" s="320"/>
      <c r="AJ47" s="320"/>
      <c r="AK47" s="227"/>
    </row>
    <row r="48" spans="1:47" x14ac:dyDescent="0.25">
      <c r="A48" t="s">
        <v>1</v>
      </c>
      <c r="B48" s="22">
        <f>+'Final Forecast'!AN48*Rates!C46*1000</f>
        <v>0</v>
      </c>
      <c r="C48" s="22">
        <f>+'Final Forecast'!AO48*Rates!D46*1000</f>
        <v>0</v>
      </c>
      <c r="D48" s="22">
        <f>+'Final Forecast'!AP48*Rates!E46*1000</f>
        <v>0</v>
      </c>
      <c r="E48" s="22">
        <f>+'Final Forecast'!AQ48*Rates!F46*1000</f>
        <v>0</v>
      </c>
      <c r="F48" s="22">
        <f>+'Final Forecast'!AR48*Rates!G46*1000</f>
        <v>0</v>
      </c>
      <c r="G48" s="22">
        <f>+'Final Forecast'!AS48*Rates!H46*1000</f>
        <v>0</v>
      </c>
      <c r="H48" s="22">
        <f>+'Final Forecast'!AT48*Rates!I46*1000</f>
        <v>0</v>
      </c>
      <c r="I48" s="22">
        <f>+'Final Forecast'!AU48*Rates!J46*1000</f>
        <v>0</v>
      </c>
      <c r="J48" s="22">
        <f>+'Final Forecast'!AV48*Rates!K46*1000</f>
        <v>0</v>
      </c>
      <c r="K48" s="22">
        <f>+'Final Forecast'!AW48*Rates!L46*1000</f>
        <v>0</v>
      </c>
      <c r="L48" s="22">
        <f>+'Final Forecast'!AX48*Rates!M46*1000</f>
        <v>0</v>
      </c>
      <c r="M48" s="22">
        <f>+'Final Forecast'!AY48*Rates!N46*1000</f>
        <v>0</v>
      </c>
      <c r="N48" s="22">
        <f t="shared" si="26"/>
        <v>0</v>
      </c>
      <c r="O48" s="22">
        <f>+'Final Forecast'!BA48*Rates!P46*1000</f>
        <v>0</v>
      </c>
      <c r="P48" s="22">
        <f>+'Final Forecast'!BB48*Rates!Q46*1000</f>
        <v>0</v>
      </c>
      <c r="Q48" s="22">
        <f>+'Final Forecast'!BC48*Rates!R46*1000</f>
        <v>0</v>
      </c>
      <c r="R48" s="22">
        <f>+'Final Forecast'!BD48*Rates!S46*1000</f>
        <v>0</v>
      </c>
      <c r="S48" s="22">
        <f>+'Final Forecast'!BE48*Rates!T46*1000</f>
        <v>0</v>
      </c>
      <c r="T48" s="22">
        <f>+'Final Forecast'!BF48*Rates!U46*1000</f>
        <v>0</v>
      </c>
      <c r="U48" s="22">
        <f>+'Final Forecast'!BG48*Rates!V46*1000</f>
        <v>0</v>
      </c>
      <c r="V48" s="22">
        <f>+'Final Forecast'!BH48*Rates!W46*1000</f>
        <v>0</v>
      </c>
      <c r="W48" s="22">
        <f>+'Final Forecast'!BI48*Rates!X46*1000</f>
        <v>0</v>
      </c>
      <c r="X48" s="22">
        <f>+'Final Forecast'!BJ48*Rates!Y46*1000</f>
        <v>0</v>
      </c>
      <c r="Y48" s="22">
        <f>+'Final Forecast'!BK48*Rates!Z46*1000</f>
        <v>0</v>
      </c>
      <c r="Z48" s="22">
        <f>+'Final Forecast'!BL48*Rates!AA46*1000</f>
        <v>0</v>
      </c>
      <c r="AA48" s="22">
        <f t="shared" ref="AA48:AA53" si="32">SUM(O48:Z48)</f>
        <v>0</v>
      </c>
      <c r="AB48" s="22">
        <f>+'Final Forecast'!BN48*Rates!AC46*1000</f>
        <v>0</v>
      </c>
      <c r="AC48" s="22">
        <f>+'Final Forecast'!BO48*Rates!AD46*1000</f>
        <v>0</v>
      </c>
      <c r="AD48" s="22">
        <f>+'Final Forecast'!BP48*Rates!AE46*1000</f>
        <v>0</v>
      </c>
      <c r="AE48" s="22">
        <f>+'Final Forecast'!BQ48*Rates!AF46*1000</f>
        <v>0</v>
      </c>
      <c r="AF48" s="22">
        <f>+'Final Forecast'!BR48*Rates!AG46*1000</f>
        <v>0</v>
      </c>
      <c r="AG48" s="22">
        <f>+'Final Forecast'!BS48*Rates!AH46*1000</f>
        <v>0</v>
      </c>
      <c r="AH48" s="22">
        <f>+'Final Forecast'!BT48*Rates!AI46*1000</f>
        <v>0</v>
      </c>
      <c r="AI48" s="22">
        <f>+'Final Forecast'!BU48*Rates!AJ46*1000</f>
        <v>0</v>
      </c>
      <c r="AJ48" s="22">
        <f>+'Final Forecast'!BV48*Rates!AK46*1000</f>
        <v>0</v>
      </c>
    </row>
    <row r="49" spans="1:43" x14ac:dyDescent="0.25">
      <c r="A49" t="s">
        <v>42</v>
      </c>
      <c r="B49" s="22">
        <f>+'Final Forecast'!AN49*Rates!C71*1000</f>
        <v>323104.62215886853</v>
      </c>
      <c r="C49" s="22">
        <f>+'Final Forecast'!AO49*Rates!D71*1000</f>
        <v>291786.42549371545</v>
      </c>
      <c r="D49" s="22">
        <f>+'Final Forecast'!AP49*Rates!E71*1000</f>
        <v>317374.25562175311</v>
      </c>
      <c r="E49" s="22">
        <f>+'Final Forecast'!AQ49*Rates!F71*1000</f>
        <v>297948.58627950295</v>
      </c>
      <c r="F49" s="22">
        <f>+'Final Forecast'!AR49*Rates!G71*1000</f>
        <v>287510.37252125307</v>
      </c>
      <c r="G49" s="22">
        <f>+'Final Forecast'!AS49*Rates!H71*1000</f>
        <v>274596.55340800295</v>
      </c>
      <c r="H49" s="22">
        <f>+'Final Forecast'!AT49*Rates!I71*1000</f>
        <v>275814.71782725304</v>
      </c>
      <c r="I49" s="22">
        <f>+'Final Forecast'!AU49*Rates!J71*1000</f>
        <v>282954.69136575301</v>
      </c>
      <c r="J49" s="22">
        <f>+'Final Forecast'!AV49*Rates!K71*1000</f>
        <v>268363.10563400295</v>
      </c>
      <c r="K49" s="22">
        <f>+'Final Forecast'!AW49*Rates!L71*1000</f>
        <v>272868.791481753</v>
      </c>
      <c r="L49" s="22">
        <f>+'Final Forecast'!AX49*Rates!M71*1000</f>
        <v>281568.95000900293</v>
      </c>
      <c r="M49" s="22">
        <f>+'Final Forecast'!AY49*Rates!N71*1000</f>
        <v>283522.93645525305</v>
      </c>
      <c r="N49" s="22">
        <f t="shared" si="26"/>
        <v>3457414.0082561141</v>
      </c>
      <c r="O49" s="309">
        <f>+'Final Forecast'!BA49*Rates!P71*1000</f>
        <v>323104.62215886853</v>
      </c>
      <c r="P49" s="22">
        <f>+'Final Forecast'!BB49*Rates!Q71*1000</f>
        <v>291786.42549371545</v>
      </c>
      <c r="Q49" s="22">
        <f>+'Final Forecast'!BC49*Rates!R71*1000</f>
        <v>317374.25562175311</v>
      </c>
      <c r="R49" s="22">
        <f>+'Final Forecast'!BD49*Rates!S71*1000</f>
        <v>297948.58627950295</v>
      </c>
      <c r="S49" s="22">
        <f>+'Final Forecast'!BE49*Rates!T71*1000</f>
        <v>287510.37252125307</v>
      </c>
      <c r="T49" s="22">
        <f>+'Final Forecast'!BF49*Rates!U71*1000</f>
        <v>274596.55340800295</v>
      </c>
      <c r="U49" s="22">
        <f>+'Final Forecast'!BG49*Rates!V71*1000</f>
        <v>275814.71782725304</v>
      </c>
      <c r="V49" s="22">
        <f>+'Final Forecast'!BH49*Rates!W71*1000</f>
        <v>282954.69136575301</v>
      </c>
      <c r="W49" s="22">
        <f>+'Final Forecast'!BI49*Rates!X71*1000</f>
        <v>268363.10563400295</v>
      </c>
      <c r="X49" s="22">
        <f>+'Final Forecast'!BJ49*Rates!Y71*1000</f>
        <v>272868.791481753</v>
      </c>
      <c r="Y49" s="22">
        <f>+'Final Forecast'!BK49*Rates!Z71*1000</f>
        <v>281568.95000900293</v>
      </c>
      <c r="Z49" s="22">
        <f>+'Final Forecast'!BL49*Rates!AA71*1000</f>
        <v>283522.93645525305</v>
      </c>
      <c r="AA49" s="22">
        <f t="shared" si="32"/>
        <v>3457414.0082561141</v>
      </c>
      <c r="AB49" s="22">
        <f>+'Final Forecast'!BN49*Rates!AC71*1000</f>
        <v>3457414.0082561132</v>
      </c>
      <c r="AC49" s="22">
        <f>+'Final Forecast'!BO49*Rates!AD71*1000</f>
        <v>3457414.0082561132</v>
      </c>
      <c r="AD49" s="22">
        <f>+'Final Forecast'!BP49*Rates!AE71*1000</f>
        <v>3457414.0082561132</v>
      </c>
      <c r="AE49" s="22">
        <f>+'Final Forecast'!BQ49*Rates!AF71*1000</f>
        <v>3457414.0082561132</v>
      </c>
      <c r="AF49" s="22">
        <f>+'Final Forecast'!BR49*Rates!AG71*1000</f>
        <v>3457414.0082561132</v>
      </c>
      <c r="AG49" s="22">
        <f>+'Final Forecast'!BS49*Rates!AH71*1000</f>
        <v>3457414.0082561132</v>
      </c>
      <c r="AH49" s="22">
        <f>+'Final Forecast'!BT49*Rates!AI71*1000</f>
        <v>3457414.0082561132</v>
      </c>
      <c r="AI49" s="22">
        <f>+'Final Forecast'!BU49*Rates!AJ71*1000</f>
        <v>3457414.0082561132</v>
      </c>
      <c r="AJ49" s="22">
        <f>+'Final Forecast'!BV49*Rates!AK71*1000</f>
        <v>3457414.0082561132</v>
      </c>
    </row>
    <row r="50" spans="1:43" x14ac:dyDescent="0.25">
      <c r="A50" t="s">
        <v>2</v>
      </c>
      <c r="B50" s="22">
        <f>+'Final Forecast'!AN50*Rates!C47*1000</f>
        <v>0</v>
      </c>
      <c r="C50" s="22">
        <f>+'Final Forecast'!AO50*Rates!D47*1000</f>
        <v>0</v>
      </c>
      <c r="D50" s="22">
        <f>+'Final Forecast'!AP50*Rates!E47*1000</f>
        <v>0</v>
      </c>
      <c r="E50" s="22">
        <f>+'Final Forecast'!AQ50*Rates!F47*1000</f>
        <v>0</v>
      </c>
      <c r="F50" s="22">
        <f>+'Final Forecast'!AR50*Rates!G47*1000</f>
        <v>0</v>
      </c>
      <c r="G50" s="22">
        <f>+'Final Forecast'!AS50*Rates!H47*1000</f>
        <v>0</v>
      </c>
      <c r="H50" s="22">
        <f>+'Final Forecast'!AT50*Rates!I47*1000</f>
        <v>0</v>
      </c>
      <c r="I50" s="22">
        <f>+'Final Forecast'!AU50*Rates!J47*1000</f>
        <v>0</v>
      </c>
      <c r="J50" s="22">
        <f>+'Final Forecast'!AV50*Rates!K47*1000</f>
        <v>0</v>
      </c>
      <c r="K50" s="22">
        <f>+'Final Forecast'!AW50*Rates!L47*1000</f>
        <v>0</v>
      </c>
      <c r="L50" s="22">
        <f>+'Final Forecast'!AX50*Rates!M47*1000</f>
        <v>0</v>
      </c>
      <c r="M50" s="22">
        <f>+'Final Forecast'!AY50*Rates!N47*1000</f>
        <v>0</v>
      </c>
      <c r="N50" s="22">
        <f t="shared" si="26"/>
        <v>0</v>
      </c>
      <c r="O50" s="22">
        <f>+'Final Forecast'!BA50*Rates!P47*1000</f>
        <v>0</v>
      </c>
      <c r="P50" s="22">
        <f>+'Final Forecast'!BB50*Rates!Q47*1000</f>
        <v>0</v>
      </c>
      <c r="Q50" s="22">
        <f>+'Final Forecast'!BC50*Rates!R47*1000</f>
        <v>0</v>
      </c>
      <c r="R50" s="22">
        <f>+'Final Forecast'!BD50*Rates!S47*1000</f>
        <v>0</v>
      </c>
      <c r="S50" s="22">
        <f>+'Final Forecast'!BE50*Rates!T47*1000</f>
        <v>0</v>
      </c>
      <c r="T50" s="22">
        <f>+'Final Forecast'!BF50*Rates!U47*1000</f>
        <v>0</v>
      </c>
      <c r="U50" s="22">
        <f>+'Final Forecast'!BG50*Rates!V47*1000</f>
        <v>0</v>
      </c>
      <c r="V50" s="22">
        <f>+'Final Forecast'!BH50*Rates!W47*1000</f>
        <v>0</v>
      </c>
      <c r="W50" s="22">
        <f>+'Final Forecast'!BI50*Rates!X47*1000</f>
        <v>0</v>
      </c>
      <c r="X50" s="22">
        <f>+'Final Forecast'!BJ50*Rates!Y47*1000</f>
        <v>0</v>
      </c>
      <c r="Y50" s="22">
        <f>+'Final Forecast'!BK50*Rates!Z47*1000</f>
        <v>0</v>
      </c>
      <c r="Z50" s="22">
        <f>+'Final Forecast'!BL50*Rates!AA47*1000</f>
        <v>0</v>
      </c>
      <c r="AA50" s="22">
        <f t="shared" si="32"/>
        <v>0</v>
      </c>
      <c r="AB50" s="22">
        <f>+'Final Forecast'!BN50*Rates!AC47*1000</f>
        <v>0</v>
      </c>
      <c r="AC50" s="22">
        <f>+'Final Forecast'!BO50*Rates!AD47*1000</f>
        <v>0</v>
      </c>
      <c r="AD50" s="22">
        <f>+'Final Forecast'!BP50*Rates!AE47*1000</f>
        <v>0</v>
      </c>
      <c r="AE50" s="22">
        <f>+'Final Forecast'!BQ50*Rates!AF47*1000</f>
        <v>0</v>
      </c>
      <c r="AF50" s="22">
        <f>+'Final Forecast'!BR50*Rates!AG47*1000</f>
        <v>0</v>
      </c>
      <c r="AG50" s="22">
        <f>+'Final Forecast'!BS50*Rates!AH47*1000</f>
        <v>0</v>
      </c>
      <c r="AH50" s="22">
        <f>+'Final Forecast'!BT50*Rates!AI47*1000</f>
        <v>0</v>
      </c>
      <c r="AI50" s="22">
        <f>+'Final Forecast'!BU50*Rates!AJ47*1000</f>
        <v>0</v>
      </c>
      <c r="AJ50" s="22">
        <f>+'Final Forecast'!BV50*Rates!AK47*1000</f>
        <v>0</v>
      </c>
    </row>
    <row r="51" spans="1:43" x14ac:dyDescent="0.25">
      <c r="A51" t="s">
        <v>41</v>
      </c>
      <c r="B51" s="228">
        <f>+'Final Forecast'!AN51*Rates!C72*1000</f>
        <v>483065.28003329999</v>
      </c>
      <c r="C51" s="228">
        <f>+'Final Forecast'!AO51*Rates!D72*1000</f>
        <v>436242.25384964998</v>
      </c>
      <c r="D51" s="228">
        <f>+'Final Forecast'!AP51*Rates!E72*1000</f>
        <v>558807.40080000006</v>
      </c>
      <c r="E51" s="228">
        <f>+'Final Forecast'!AQ51*Rates!F72*1000</f>
        <v>515308.45882499998</v>
      </c>
      <c r="F51" s="228">
        <f>+'Final Forecast'!AR51*Rates!G72*1000</f>
        <v>506632.44960000011</v>
      </c>
      <c r="G51" s="228">
        <f>+'Final Forecast'!AS51*Rates!H72*1000</f>
        <v>482086.29869999998</v>
      </c>
      <c r="H51" s="228">
        <f>+'Final Forecast'!AT51*Rates!I72*1000</f>
        <v>494109.14287499996</v>
      </c>
      <c r="I51" s="228">
        <f>+'Final Forecast'!AU51*Rates!J72*1000</f>
        <v>443336.22269999998</v>
      </c>
      <c r="J51" s="228">
        <f>+'Final Forecast'!AV51*Rates!K72*1000</f>
        <v>415372.30919999996</v>
      </c>
      <c r="K51" s="228">
        <f>+'Final Forecast'!AW51*Rates!L72*1000</f>
        <v>474737.63445000001</v>
      </c>
      <c r="L51" s="228">
        <f>+'Final Forecast'!AX51*Rates!M72*1000</f>
        <v>462950.188425</v>
      </c>
      <c r="M51" s="228">
        <f>+'Final Forecast'!AY51*Rates!N72*1000</f>
        <v>522603.20744999987</v>
      </c>
      <c r="N51" s="228">
        <f t="shared" si="26"/>
        <v>5795250.8469079491</v>
      </c>
      <c r="O51" s="309">
        <f>+'Final Forecast'!BA51*Rates!P72*1000</f>
        <v>483065.28003329999</v>
      </c>
      <c r="P51" s="228">
        <f>+'Final Forecast'!BB51*Rates!Q72*1000</f>
        <v>436242.25384964998</v>
      </c>
      <c r="Q51" s="228">
        <f>+'Final Forecast'!BC51*Rates!R72*1000</f>
        <v>558807.40080000006</v>
      </c>
      <c r="R51" s="228">
        <f>+'Final Forecast'!BD51*Rates!S72*1000</f>
        <v>515308.45882499998</v>
      </c>
      <c r="S51" s="228">
        <f>+'Final Forecast'!BE51*Rates!T72*1000</f>
        <v>506632.44960000011</v>
      </c>
      <c r="T51" s="228">
        <f>+'Final Forecast'!BF51*Rates!U72*1000</f>
        <v>482086.29869999998</v>
      </c>
      <c r="U51" s="228">
        <f>+'Final Forecast'!BG51*Rates!V72*1000</f>
        <v>494109.14287499996</v>
      </c>
      <c r="V51" s="228">
        <f>+'Final Forecast'!BH51*Rates!W72*1000</f>
        <v>443336.22269999998</v>
      </c>
      <c r="W51" s="228">
        <f>+'Final Forecast'!BI51*Rates!X72*1000</f>
        <v>415372.30919999996</v>
      </c>
      <c r="X51" s="228">
        <f>+'Final Forecast'!BJ51*Rates!Y72*1000</f>
        <v>474737.63445000001</v>
      </c>
      <c r="Y51" s="228">
        <f>+'Final Forecast'!BK51*Rates!Z72*1000</f>
        <v>462950.188425</v>
      </c>
      <c r="Z51" s="228">
        <f>+'Final Forecast'!BL51*Rates!AA72*1000</f>
        <v>522603.20744999987</v>
      </c>
      <c r="AA51" s="228">
        <f t="shared" si="32"/>
        <v>5795250.8469079491</v>
      </c>
      <c r="AB51" s="228">
        <f>+'Final Forecast'!BN51*Rates!AC72*1000</f>
        <v>5795250.8469079481</v>
      </c>
      <c r="AC51" s="228">
        <f>+'Final Forecast'!BO51*Rates!AD72*1000</f>
        <v>5795250.8469079481</v>
      </c>
      <c r="AD51" s="228">
        <f>+'Final Forecast'!BP51*Rates!AE72*1000</f>
        <v>5795250.8469079481</v>
      </c>
      <c r="AE51" s="228">
        <f>+'Final Forecast'!BQ51*Rates!AF72*1000</f>
        <v>5795250.8469079481</v>
      </c>
      <c r="AF51" s="228">
        <f>+'Final Forecast'!BR51*Rates!AG72*1000</f>
        <v>5795250.8469079481</v>
      </c>
      <c r="AG51" s="228">
        <f>+'Final Forecast'!BS51*Rates!AH72*1000</f>
        <v>5795250.8469079481</v>
      </c>
      <c r="AH51" s="228">
        <f>+'Final Forecast'!BT51*Rates!AI72*1000</f>
        <v>5795250.8469079481</v>
      </c>
      <c r="AI51" s="228">
        <f>+'Final Forecast'!BU51*Rates!AJ72*1000</f>
        <v>5795250.8469079481</v>
      </c>
      <c r="AJ51" s="228">
        <f>+'Final Forecast'!BV51*Rates!AK72*1000</f>
        <v>5795250.8469079481</v>
      </c>
      <c r="AL51" s="5"/>
      <c r="AM51" s="5"/>
      <c r="AN51" s="5"/>
      <c r="AO51" s="5"/>
      <c r="AP51" s="5"/>
      <c r="AQ51" s="5"/>
    </row>
    <row r="52" spans="1:43" x14ac:dyDescent="0.25">
      <c r="A52" t="s">
        <v>3</v>
      </c>
      <c r="B52" s="228">
        <f>+'Final Forecast'!AN52*Rates!C48*1000</f>
        <v>0</v>
      </c>
      <c r="C52" s="228">
        <f>+'Final Forecast'!AO52*Rates!D48*1000</f>
        <v>0</v>
      </c>
      <c r="D52" s="228">
        <f>+'Final Forecast'!AP52*Rates!E48*1000</f>
        <v>0</v>
      </c>
      <c r="E52" s="228">
        <f>+'Final Forecast'!AQ52*Rates!F48*1000</f>
        <v>0</v>
      </c>
      <c r="F52" s="228">
        <f>+'Final Forecast'!AR52*Rates!G48*1000</f>
        <v>0</v>
      </c>
      <c r="G52" s="228">
        <f>+'Final Forecast'!AS52*Rates!H48*1000</f>
        <v>0</v>
      </c>
      <c r="H52" s="228">
        <f>+'Final Forecast'!AT52*Rates!I48*1000</f>
        <v>0</v>
      </c>
      <c r="I52" s="228">
        <f>+'Final Forecast'!AU52*Rates!J48*1000</f>
        <v>0</v>
      </c>
      <c r="J52" s="228">
        <f>+'Final Forecast'!AV52*Rates!K48*1000</f>
        <v>0</v>
      </c>
      <c r="K52" s="228">
        <f>+'Final Forecast'!AW52*Rates!L48*1000</f>
        <v>0</v>
      </c>
      <c r="L52" s="228">
        <f>+'Final Forecast'!AX52*Rates!M48*1000</f>
        <v>0</v>
      </c>
      <c r="M52" s="228">
        <f>+'Final Forecast'!AY52*Rates!N48*1000</f>
        <v>0</v>
      </c>
      <c r="N52" s="228">
        <f t="shared" si="26"/>
        <v>0</v>
      </c>
      <c r="O52" s="22">
        <f>+'Final Forecast'!BA52*Rates!P48*1000</f>
        <v>0</v>
      </c>
      <c r="P52" s="228">
        <f>+'Final Forecast'!BB52*Rates!Q48*1000</f>
        <v>0</v>
      </c>
      <c r="Q52" s="228">
        <f>+'Final Forecast'!BC52*Rates!R48*1000</f>
        <v>0</v>
      </c>
      <c r="R52" s="228">
        <f>+'Final Forecast'!BD52*Rates!S48*1000</f>
        <v>0</v>
      </c>
      <c r="S52" s="228">
        <f>+'Final Forecast'!BE52*Rates!T48*1000</f>
        <v>0</v>
      </c>
      <c r="T52" s="228">
        <f>+'Final Forecast'!BF52*Rates!U48*1000</f>
        <v>0</v>
      </c>
      <c r="U52" s="228">
        <f>+'Final Forecast'!BG52*Rates!V48*1000</f>
        <v>0</v>
      </c>
      <c r="V52" s="228">
        <f>+'Final Forecast'!BH52*Rates!W48*1000</f>
        <v>0</v>
      </c>
      <c r="W52" s="228">
        <f>+'Final Forecast'!BI52*Rates!X48*1000</f>
        <v>0</v>
      </c>
      <c r="X52" s="228">
        <f>+'Final Forecast'!BJ52*Rates!Y48*1000</f>
        <v>0</v>
      </c>
      <c r="Y52" s="228">
        <f>+'Final Forecast'!BK52*Rates!Z48*1000</f>
        <v>0</v>
      </c>
      <c r="Z52" s="228">
        <f>+'Final Forecast'!BL52*Rates!AA48*1000</f>
        <v>0</v>
      </c>
      <c r="AA52" s="228">
        <f t="shared" si="32"/>
        <v>0</v>
      </c>
      <c r="AB52" s="228">
        <f>+'Final Forecast'!BN52*Rates!AC48*1000</f>
        <v>0</v>
      </c>
      <c r="AC52" s="228">
        <f>+'Final Forecast'!BO52*Rates!AD48*1000</f>
        <v>0</v>
      </c>
      <c r="AD52" s="228">
        <f>+'Final Forecast'!BP52*Rates!AE48*1000</f>
        <v>0</v>
      </c>
      <c r="AE52" s="228">
        <f>+'Final Forecast'!BQ52*Rates!AF48*1000</f>
        <v>0</v>
      </c>
      <c r="AF52" s="228">
        <f>+'Final Forecast'!BR52*Rates!AG48*1000</f>
        <v>0</v>
      </c>
      <c r="AG52" s="228">
        <f>+'Final Forecast'!BS52*Rates!AH48*1000</f>
        <v>0</v>
      </c>
      <c r="AH52" s="228">
        <f>+'Final Forecast'!BT52*Rates!AI48*1000</f>
        <v>0</v>
      </c>
      <c r="AI52" s="228">
        <f>+'Final Forecast'!BU52*Rates!AJ48*1000</f>
        <v>0</v>
      </c>
      <c r="AJ52" s="228">
        <f>+'Final Forecast'!BV52*Rates!AK48*1000</f>
        <v>0</v>
      </c>
    </row>
    <row r="53" spans="1:43" x14ac:dyDescent="0.25">
      <c r="A53" t="s">
        <v>43</v>
      </c>
      <c r="B53" s="22">
        <f>+'Final Forecast'!AN53*Rates!C73*1000</f>
        <v>0</v>
      </c>
      <c r="C53" s="22">
        <f>+'Final Forecast'!AO53*Rates!D73*1000</f>
        <v>0</v>
      </c>
      <c r="D53" s="22">
        <f>+'Final Forecast'!AP53*Rates!E73*1000</f>
        <v>0</v>
      </c>
      <c r="E53" s="22">
        <f>+'Final Forecast'!AQ53*Rates!F73*1000</f>
        <v>0</v>
      </c>
      <c r="F53" s="22">
        <f>+'Final Forecast'!AR53*Rates!G73*1000</f>
        <v>0</v>
      </c>
      <c r="G53" s="22">
        <f>+'Final Forecast'!AS53*Rates!H73*1000</f>
        <v>0</v>
      </c>
      <c r="H53" s="22">
        <f>+'Final Forecast'!AT53*Rates!I73*1000</f>
        <v>0</v>
      </c>
      <c r="I53" s="22">
        <f>+'Final Forecast'!AU53*Rates!J73*1000</f>
        <v>0</v>
      </c>
      <c r="J53" s="22">
        <f>+'Final Forecast'!AV53*Rates!K73*1000</f>
        <v>0</v>
      </c>
      <c r="K53" s="22">
        <f>+'Final Forecast'!AW53*Rates!L73*1000</f>
        <v>0</v>
      </c>
      <c r="L53" s="22">
        <f>+'Final Forecast'!AX53*Rates!M73*1000</f>
        <v>0</v>
      </c>
      <c r="M53" s="22">
        <f>+'Final Forecast'!AY53*Rates!N73*1000</f>
        <v>0</v>
      </c>
      <c r="N53" s="22">
        <f t="shared" si="26"/>
        <v>0</v>
      </c>
      <c r="O53" s="309">
        <f>+'Final Forecast'!BA53*Rates!P73*1000</f>
        <v>0</v>
      </c>
      <c r="P53" s="22">
        <f>+'Final Forecast'!BB53*Rates!Q73*1000</f>
        <v>0</v>
      </c>
      <c r="Q53" s="22">
        <f>+'Final Forecast'!BC53*Rates!R73*1000</f>
        <v>0</v>
      </c>
      <c r="R53" s="22">
        <f>+'Final Forecast'!BD53*Rates!S73*1000</f>
        <v>0</v>
      </c>
      <c r="S53" s="22">
        <f>+'Final Forecast'!BE53*Rates!T73*1000</f>
        <v>0</v>
      </c>
      <c r="T53" s="22">
        <f>+'Final Forecast'!BF53*Rates!U73*1000</f>
        <v>0</v>
      </c>
      <c r="U53" s="22">
        <f>+'Final Forecast'!BG53*Rates!V73*1000</f>
        <v>0</v>
      </c>
      <c r="V53" s="22">
        <f>+'Final Forecast'!BH53*Rates!W73*1000</f>
        <v>0</v>
      </c>
      <c r="W53" s="22">
        <f>+'Final Forecast'!BI53*Rates!X73*1000</f>
        <v>0</v>
      </c>
      <c r="X53" s="22">
        <f>+'Final Forecast'!BJ53*Rates!Y73*1000</f>
        <v>0</v>
      </c>
      <c r="Y53" s="22">
        <f>+'Final Forecast'!BK53*Rates!Z73*1000</f>
        <v>0</v>
      </c>
      <c r="Z53" s="22">
        <f>+'Final Forecast'!BL53*Rates!AA73*1000</f>
        <v>0</v>
      </c>
      <c r="AA53" s="22">
        <f t="shared" si="32"/>
        <v>0</v>
      </c>
      <c r="AB53" s="22">
        <f>+'Final Forecast'!BN53*Rates!AC73*1000</f>
        <v>0</v>
      </c>
      <c r="AC53" s="22">
        <f>+'Final Forecast'!BO53*Rates!AD73*1000</f>
        <v>0</v>
      </c>
      <c r="AD53" s="22">
        <f>+'Final Forecast'!BP53*Rates!AE73*1000</f>
        <v>0</v>
      </c>
      <c r="AE53" s="22">
        <f>+'Final Forecast'!BQ53*Rates!AF73*1000</f>
        <v>0</v>
      </c>
      <c r="AF53" s="22">
        <f>+'Final Forecast'!BR53*Rates!AG73*1000</f>
        <v>0</v>
      </c>
      <c r="AG53" s="22">
        <f>+'Final Forecast'!BS53*Rates!AH73*1000</f>
        <v>0</v>
      </c>
      <c r="AH53" s="22">
        <f>+'Final Forecast'!BT53*Rates!AI73*1000</f>
        <v>0</v>
      </c>
      <c r="AI53" s="22">
        <f>+'Final Forecast'!BU53*Rates!AJ73*1000</f>
        <v>0</v>
      </c>
      <c r="AJ53" s="22">
        <f>+'Final Forecast'!BV53*Rates!AK73*1000</f>
        <v>0</v>
      </c>
    </row>
    <row r="54" spans="1:43" x14ac:dyDescent="0.25"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</row>
    <row r="55" spans="1:43" x14ac:dyDescent="0.25">
      <c r="A55" s="70" t="s">
        <v>408</v>
      </c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</row>
    <row r="56" spans="1:43" x14ac:dyDescent="0.25">
      <c r="A56" t="s">
        <v>1</v>
      </c>
      <c r="B56" s="40">
        <v>0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22">
        <f t="shared" ref="N56:N67" si="33">SUM(B56:M56)</f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22">
        <f t="shared" ref="AA56:AA67" si="34">SUM(O56:Z56)</f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  <c r="AG56" s="40">
        <v>0</v>
      </c>
      <c r="AH56" s="40">
        <v>0</v>
      </c>
      <c r="AI56" s="40">
        <v>0</v>
      </c>
      <c r="AJ56" s="40">
        <v>0</v>
      </c>
    </row>
    <row r="57" spans="1:43" x14ac:dyDescent="0.25">
      <c r="A57" t="s">
        <v>42</v>
      </c>
      <c r="B57" s="40">
        <v>0</v>
      </c>
      <c r="C57" s="40">
        <v>0</v>
      </c>
      <c r="D57" s="40">
        <v>0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22">
        <f t="shared" si="33"/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22">
        <f t="shared" si="34"/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  <c r="AG57" s="40">
        <v>0</v>
      </c>
      <c r="AH57" s="40">
        <v>0</v>
      </c>
      <c r="AI57" s="40">
        <v>0</v>
      </c>
      <c r="AJ57" s="40">
        <v>0</v>
      </c>
    </row>
    <row r="58" spans="1:43" x14ac:dyDescent="0.25">
      <c r="A58" t="s">
        <v>2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22">
        <f t="shared" si="33"/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22">
        <f t="shared" si="34"/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  <c r="AG58" s="40">
        <v>0</v>
      </c>
      <c r="AH58" s="40">
        <v>0</v>
      </c>
      <c r="AI58" s="40">
        <v>0</v>
      </c>
      <c r="AJ58" s="40">
        <v>0</v>
      </c>
    </row>
    <row r="59" spans="1:43" x14ac:dyDescent="0.25">
      <c r="A59" t="s">
        <v>41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22">
        <f t="shared" si="33"/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22">
        <f t="shared" si="34"/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  <c r="AG59" s="40">
        <v>0</v>
      </c>
      <c r="AH59" s="40">
        <v>0</v>
      </c>
      <c r="AI59" s="40">
        <v>0</v>
      </c>
      <c r="AJ59" s="40">
        <v>0</v>
      </c>
    </row>
    <row r="60" spans="1:43" x14ac:dyDescent="0.25">
      <c r="A60" t="s">
        <v>3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22">
        <f t="shared" si="33"/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22">
        <f t="shared" si="34"/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  <c r="AG60" s="40">
        <v>0</v>
      </c>
      <c r="AH60" s="40">
        <v>0</v>
      </c>
      <c r="AI60" s="40">
        <v>0</v>
      </c>
      <c r="AJ60" s="40">
        <v>0</v>
      </c>
    </row>
    <row r="61" spans="1:43" x14ac:dyDescent="0.25">
      <c r="A61" t="s">
        <v>43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22">
        <f t="shared" si="33"/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22">
        <f t="shared" si="34"/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  <c r="AG61" s="40">
        <v>0</v>
      </c>
      <c r="AH61" s="40">
        <v>0</v>
      </c>
      <c r="AI61" s="40">
        <v>0</v>
      </c>
      <c r="AJ61" s="40">
        <v>0</v>
      </c>
    </row>
    <row r="62" spans="1:43" x14ac:dyDescent="0.25">
      <c r="A62" t="s">
        <v>26</v>
      </c>
      <c r="B62" s="40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22">
        <f t="shared" si="33"/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22">
        <f t="shared" si="34"/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  <c r="AG62" s="40">
        <v>0</v>
      </c>
      <c r="AH62" s="40">
        <v>0</v>
      </c>
      <c r="AI62" s="40">
        <v>0</v>
      </c>
      <c r="AJ62" s="40">
        <v>0</v>
      </c>
    </row>
    <row r="63" spans="1:43" x14ac:dyDescent="0.25">
      <c r="A63" t="s">
        <v>32</v>
      </c>
      <c r="B63" s="40">
        <v>0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22">
        <f t="shared" si="33"/>
        <v>0</v>
      </c>
      <c r="O63" s="314">
        <v>0</v>
      </c>
      <c r="P63" s="314">
        <v>0</v>
      </c>
      <c r="Q63" s="314">
        <v>0</v>
      </c>
      <c r="R63" s="314">
        <v>0</v>
      </c>
      <c r="S63" s="314">
        <v>0</v>
      </c>
      <c r="T63" s="314">
        <v>0</v>
      </c>
      <c r="U63" s="314">
        <v>0</v>
      </c>
      <c r="V63" s="314">
        <v>0</v>
      </c>
      <c r="W63" s="314">
        <v>0</v>
      </c>
      <c r="X63" s="314">
        <v>0</v>
      </c>
      <c r="Y63" s="314">
        <v>0</v>
      </c>
      <c r="Z63" s="314">
        <v>0</v>
      </c>
      <c r="AA63" s="315">
        <f t="shared" si="34"/>
        <v>0</v>
      </c>
      <c r="AB63" s="314">
        <v>0</v>
      </c>
      <c r="AC63" s="314">
        <v>0</v>
      </c>
      <c r="AD63" s="314">
        <v>0</v>
      </c>
      <c r="AE63" s="314">
        <v>0</v>
      </c>
      <c r="AF63" s="314">
        <v>0</v>
      </c>
      <c r="AG63" s="314">
        <v>0</v>
      </c>
      <c r="AH63" s="314">
        <v>0</v>
      </c>
      <c r="AI63" s="314">
        <v>0</v>
      </c>
      <c r="AJ63" s="40">
        <v>0</v>
      </c>
    </row>
    <row r="64" spans="1:43" x14ac:dyDescent="0.25">
      <c r="A64" t="s">
        <v>454</v>
      </c>
      <c r="B64" s="40">
        <v>2348673.740618974</v>
      </c>
      <c r="C64" s="40">
        <v>2288065.6832754822</v>
      </c>
      <c r="D64" s="40">
        <v>2465079.1926100003</v>
      </c>
      <c r="E64" s="40">
        <v>2548364.2536845002</v>
      </c>
      <c r="F64" s="40">
        <v>2567071.3456250001</v>
      </c>
      <c r="G64" s="40">
        <v>2493539.7892694999</v>
      </c>
      <c r="H64" s="40">
        <v>2386907.5392672503</v>
      </c>
      <c r="I64" s="40">
        <v>2341425.1716140001</v>
      </c>
      <c r="J64" s="40">
        <v>2347254.4621158564</v>
      </c>
      <c r="K64" s="40">
        <v>2409436.6870261165</v>
      </c>
      <c r="L64" s="40">
        <v>2355671.4926152374</v>
      </c>
      <c r="M64" s="40">
        <v>2276206.1934897499</v>
      </c>
      <c r="N64" s="22">
        <f t="shared" si="33"/>
        <v>28827695.551211666</v>
      </c>
      <c r="O64" s="314">
        <v>2461430.740618974</v>
      </c>
      <c r="P64" s="314">
        <v>2400822.6832754822</v>
      </c>
      <c r="Q64" s="314">
        <v>2477579.1926100003</v>
      </c>
      <c r="R64" s="314">
        <v>2548364.2536845002</v>
      </c>
      <c r="S64" s="314">
        <v>2567071.3456250001</v>
      </c>
      <c r="T64" s="314">
        <v>2406697.7892694999</v>
      </c>
      <c r="U64" s="314">
        <v>2300065.5392672503</v>
      </c>
      <c r="V64" s="314">
        <v>2254583.1716140001</v>
      </c>
      <c r="W64" s="314">
        <v>2260412.4621158564</v>
      </c>
      <c r="X64" s="314">
        <v>2322594.6870261165</v>
      </c>
      <c r="Y64" s="314">
        <v>2268829.4926152374</v>
      </c>
      <c r="Z64" s="314">
        <v>2152199.1934897499</v>
      </c>
      <c r="AA64" s="315">
        <f>SUM(O64:Z64)</f>
        <v>28420650.551211666</v>
      </c>
      <c r="AB64" s="314">
        <v>28420650.551211666</v>
      </c>
      <c r="AC64" s="314">
        <v>28420650.551211666</v>
      </c>
      <c r="AD64" s="314">
        <v>28420650.551211666</v>
      </c>
      <c r="AE64" s="314">
        <v>28420650.551211666</v>
      </c>
      <c r="AF64" s="314">
        <v>28420650.551211666</v>
      </c>
      <c r="AG64" s="314">
        <v>28420650.551211666</v>
      </c>
      <c r="AH64" s="314">
        <v>28420650.551211666</v>
      </c>
      <c r="AI64" s="314">
        <v>28420650.551211666</v>
      </c>
      <c r="AJ64" s="40">
        <v>0</v>
      </c>
    </row>
    <row r="65" spans="1:46" x14ac:dyDescent="0.25">
      <c r="A65" t="s">
        <v>24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22">
        <f t="shared" si="33"/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22">
        <f t="shared" si="34"/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  <c r="AG65" s="40">
        <v>0</v>
      </c>
      <c r="AH65" s="40">
        <v>0</v>
      </c>
      <c r="AI65" s="40">
        <v>0</v>
      </c>
      <c r="AJ65" s="40">
        <v>0</v>
      </c>
    </row>
    <row r="66" spans="1:46" x14ac:dyDescent="0.25">
      <c r="A66" t="s">
        <v>4</v>
      </c>
      <c r="B66" s="40">
        <v>326704</v>
      </c>
      <c r="C66" s="40">
        <v>319751</v>
      </c>
      <c r="D66" s="40">
        <v>326704</v>
      </c>
      <c r="E66" s="40">
        <v>324386</v>
      </c>
      <c r="F66" s="40">
        <v>326704</v>
      </c>
      <c r="G66" s="40">
        <v>324386</v>
      </c>
      <c r="H66" s="40">
        <v>326704</v>
      </c>
      <c r="I66" s="40">
        <v>326704</v>
      </c>
      <c r="J66" s="40">
        <v>324386</v>
      </c>
      <c r="K66" s="40">
        <v>326704</v>
      </c>
      <c r="L66" s="40">
        <v>324386</v>
      </c>
      <c r="M66" s="40">
        <v>326704</v>
      </c>
      <c r="N66" s="22">
        <f t="shared" si="33"/>
        <v>3904223</v>
      </c>
      <c r="O66" s="40">
        <v>209199.11593164632</v>
      </c>
      <c r="P66" s="40">
        <v>204746.88561590872</v>
      </c>
      <c r="Q66" s="40">
        <v>209199.11593164632</v>
      </c>
      <c r="R66" s="40">
        <v>207714.82571564175</v>
      </c>
      <c r="S66" s="40">
        <v>209199.11593164632</v>
      </c>
      <c r="T66" s="40">
        <v>207714.82571564175</v>
      </c>
      <c r="U66" s="40">
        <v>209199.11593164632</v>
      </c>
      <c r="V66" s="40">
        <v>209199.11593164632</v>
      </c>
      <c r="W66" s="40">
        <v>207714.82571564175</v>
      </c>
      <c r="X66" s="40">
        <v>209199.11593164632</v>
      </c>
      <c r="Y66" s="40">
        <v>207714.82571564175</v>
      </c>
      <c r="Z66" s="40">
        <v>209199.11593164632</v>
      </c>
      <c r="AA66" s="22">
        <f t="shared" si="34"/>
        <v>2500000.0000000005</v>
      </c>
      <c r="AB66" s="40">
        <f>+AA66</f>
        <v>2500000.0000000005</v>
      </c>
      <c r="AC66" s="40">
        <f t="shared" ref="AC66:AJ67" si="35">+AB66</f>
        <v>2500000.0000000005</v>
      </c>
      <c r="AD66" s="40">
        <f t="shared" si="35"/>
        <v>2500000.0000000005</v>
      </c>
      <c r="AE66" s="40">
        <f t="shared" si="35"/>
        <v>2500000.0000000005</v>
      </c>
      <c r="AF66" s="40">
        <f t="shared" si="35"/>
        <v>2500000.0000000005</v>
      </c>
      <c r="AG66" s="40">
        <f t="shared" si="35"/>
        <v>2500000.0000000005</v>
      </c>
      <c r="AH66" s="40">
        <f t="shared" si="35"/>
        <v>2500000.0000000005</v>
      </c>
      <c r="AI66" s="40">
        <f t="shared" si="35"/>
        <v>2500000.0000000005</v>
      </c>
      <c r="AJ66" s="40">
        <f t="shared" si="35"/>
        <v>2500000.0000000005</v>
      </c>
    </row>
    <row r="67" spans="1:46" x14ac:dyDescent="0.25">
      <c r="A67" t="s">
        <v>588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22">
        <f t="shared" si="33"/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22">
        <f t="shared" si="34"/>
        <v>0</v>
      </c>
      <c r="AB67" s="40">
        <f>+AA67</f>
        <v>0</v>
      </c>
      <c r="AC67" s="40">
        <f t="shared" si="35"/>
        <v>0</v>
      </c>
      <c r="AD67" s="40">
        <f t="shared" si="35"/>
        <v>0</v>
      </c>
      <c r="AE67" s="40">
        <f t="shared" si="35"/>
        <v>0</v>
      </c>
      <c r="AF67" s="40">
        <f t="shared" si="35"/>
        <v>0</v>
      </c>
      <c r="AG67" s="40">
        <f t="shared" si="35"/>
        <v>0</v>
      </c>
      <c r="AH67" s="40">
        <f t="shared" si="35"/>
        <v>0</v>
      </c>
      <c r="AI67" s="40">
        <f t="shared" si="35"/>
        <v>0</v>
      </c>
      <c r="AJ67" s="40">
        <v>0</v>
      </c>
    </row>
    <row r="68" spans="1:46" x14ac:dyDescent="0.25">
      <c r="A68" s="117"/>
      <c r="B68" s="2"/>
      <c r="C68" s="18"/>
      <c r="E68" s="4"/>
      <c r="F68" s="15"/>
      <c r="G68" s="15"/>
      <c r="H68" s="15"/>
      <c r="I68" s="15"/>
      <c r="J68" s="15"/>
      <c r="K68" s="15"/>
      <c r="L68" s="15"/>
      <c r="M68" s="15"/>
      <c r="N68" s="15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</row>
    <row r="69" spans="1:46" s="64" customFormat="1" ht="18.75" x14ac:dyDescent="0.3">
      <c r="A69" s="165" t="s">
        <v>446</v>
      </c>
      <c r="B69" s="166">
        <f>SUM(B16:B67)-B8</f>
        <v>0</v>
      </c>
      <c r="C69" s="166">
        <f t="shared" ref="C69:M69" si="36">SUM(C16:C67)-C8</f>
        <v>0</v>
      </c>
      <c r="D69" s="166">
        <f t="shared" si="36"/>
        <v>0</v>
      </c>
      <c r="E69" s="166">
        <f t="shared" si="36"/>
        <v>0</v>
      </c>
      <c r="F69" s="166">
        <f t="shared" si="36"/>
        <v>0</v>
      </c>
      <c r="G69" s="166">
        <f t="shared" si="36"/>
        <v>0</v>
      </c>
      <c r="H69" s="166">
        <f t="shared" si="36"/>
        <v>0</v>
      </c>
      <c r="I69" s="166">
        <f t="shared" si="36"/>
        <v>0</v>
      </c>
      <c r="J69" s="166">
        <f t="shared" si="36"/>
        <v>0</v>
      </c>
      <c r="K69" s="166">
        <f t="shared" si="36"/>
        <v>0</v>
      </c>
      <c r="L69" s="166">
        <f t="shared" si="36"/>
        <v>0</v>
      </c>
      <c r="M69" s="166">
        <f t="shared" si="36"/>
        <v>0</v>
      </c>
      <c r="N69" s="166">
        <f>SUM(N16:N67)-N8</f>
        <v>0</v>
      </c>
      <c r="O69" s="166">
        <f>SUM(O16:O68)-O8</f>
        <v>0</v>
      </c>
      <c r="P69" s="166">
        <f t="shared" ref="P69:AA69" si="37">SUM(P16:P68)-P8</f>
        <v>0</v>
      </c>
      <c r="Q69" s="166">
        <f t="shared" si="37"/>
        <v>0</v>
      </c>
      <c r="R69" s="166">
        <f t="shared" si="37"/>
        <v>0</v>
      </c>
      <c r="S69" s="166">
        <f t="shared" si="37"/>
        <v>0</v>
      </c>
      <c r="T69" s="166">
        <f t="shared" si="37"/>
        <v>0</v>
      </c>
      <c r="U69" s="166">
        <f t="shared" si="37"/>
        <v>0</v>
      </c>
      <c r="V69" s="166">
        <f t="shared" si="37"/>
        <v>0</v>
      </c>
      <c r="W69" s="166">
        <f t="shared" si="37"/>
        <v>0</v>
      </c>
      <c r="X69" s="166">
        <f t="shared" si="37"/>
        <v>0</v>
      </c>
      <c r="Y69" s="166">
        <f t="shared" si="37"/>
        <v>0</v>
      </c>
      <c r="Z69" s="166">
        <f t="shared" si="37"/>
        <v>0</v>
      </c>
      <c r="AA69" s="166">
        <f t="shared" si="37"/>
        <v>0</v>
      </c>
      <c r="AB69" s="166">
        <f>SUM(AB16:AB68)-AB8</f>
        <v>0</v>
      </c>
      <c r="AC69" s="166">
        <f t="shared" ref="AC69" si="38">SUM(AC16:AC68)-AC8</f>
        <v>0</v>
      </c>
      <c r="AD69" s="166">
        <f t="shared" ref="AD69" si="39">SUM(AD16:AD68)-AD8</f>
        <v>0</v>
      </c>
      <c r="AE69" s="166" t="e">
        <f t="shared" ref="AE69" si="40">SUM(AE16:AE68)-AE8</f>
        <v>#DIV/0!</v>
      </c>
      <c r="AF69" s="166" t="e">
        <f t="shared" ref="AF69" si="41">SUM(AF16:AF68)-AF8</f>
        <v>#DIV/0!</v>
      </c>
      <c r="AG69" s="166" t="e">
        <f t="shared" ref="AG69" si="42">SUM(AG16:AG68)-AG8</f>
        <v>#DIV/0!</v>
      </c>
      <c r="AH69" s="166" t="e">
        <f t="shared" ref="AH69" si="43">SUM(AH16:AH68)-AH8</f>
        <v>#DIV/0!</v>
      </c>
      <c r="AI69" s="166" t="e">
        <f t="shared" ref="AI69" si="44">SUM(AI16:AI68)-AI8</f>
        <v>#DIV/0!</v>
      </c>
      <c r="AJ69" s="166" t="e">
        <f t="shared" ref="AJ69" si="45">SUM(AJ16:AJ68)-AJ8</f>
        <v>#DIV/0!</v>
      </c>
    </row>
    <row r="70" spans="1:46" x14ac:dyDescent="0.25">
      <c r="N70" s="316" t="s">
        <v>592</v>
      </c>
      <c r="O70" s="317"/>
      <c r="P70" s="317"/>
      <c r="Q70" s="317"/>
      <c r="R70" s="317"/>
      <c r="S70" s="317"/>
      <c r="T70" s="317"/>
      <c r="U70" s="317"/>
      <c r="V70" s="317"/>
      <c r="W70" s="317"/>
      <c r="X70" s="317"/>
      <c r="Y70" s="317"/>
      <c r="Z70" s="317"/>
      <c r="AA70" s="316"/>
      <c r="AB70" s="318"/>
      <c r="AC70" s="318"/>
      <c r="AD70" s="318"/>
      <c r="AE70" s="318"/>
      <c r="AF70" s="318"/>
      <c r="AG70" s="318"/>
      <c r="AH70" s="318"/>
      <c r="AI70" s="318"/>
      <c r="AJ70" s="4"/>
    </row>
    <row r="71" spans="1:46" x14ac:dyDescent="0.25">
      <c r="L71" s="167"/>
      <c r="N71" s="316" t="s">
        <v>591</v>
      </c>
      <c r="O71" s="316"/>
      <c r="P71" s="316"/>
      <c r="Q71" s="316"/>
      <c r="R71" s="316"/>
      <c r="S71" s="316"/>
      <c r="T71" s="316"/>
      <c r="U71" s="316"/>
      <c r="V71" s="316"/>
      <c r="W71" s="316"/>
      <c r="X71" s="316"/>
      <c r="Y71" s="316"/>
      <c r="Z71" s="316"/>
      <c r="AA71" s="316"/>
      <c r="AB71" s="316"/>
      <c r="AC71" s="316"/>
      <c r="AD71" s="316"/>
      <c r="AE71" s="316"/>
      <c r="AF71" s="316"/>
      <c r="AG71" s="316"/>
      <c r="AH71" s="316"/>
      <c r="AI71" s="316"/>
      <c r="AJ71" s="5"/>
    </row>
    <row r="72" spans="1:46" x14ac:dyDescent="0.25"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1:46" ht="18.75" x14ac:dyDescent="0.3">
      <c r="B73" s="5"/>
      <c r="L73" s="154" t="s">
        <v>441</v>
      </c>
      <c r="R73" s="5">
        <v>2198399.446606</v>
      </c>
      <c r="S73" s="5">
        <v>2196692.9994509998</v>
      </c>
      <c r="T73" s="5">
        <v>2081019.925427</v>
      </c>
      <c r="U73" s="5">
        <v>2110580.2871294999</v>
      </c>
      <c r="V73" s="5">
        <v>1970347.6961623502</v>
      </c>
      <c r="W73" s="5">
        <v>2012093.225348925</v>
      </c>
      <c r="X73" s="5">
        <v>2104748.4645731249</v>
      </c>
      <c r="Y73" s="5">
        <v>2046993.9212011502</v>
      </c>
      <c r="Z73" s="5">
        <v>1945816.1543154749</v>
      </c>
    </row>
    <row r="74" spans="1:46" ht="18.75" x14ac:dyDescent="0.3">
      <c r="L74" s="123" t="e">
        <f>+A92+A110+A128+A146</f>
        <v>#DIV/0!</v>
      </c>
      <c r="M74" s="42" t="s">
        <v>431</v>
      </c>
    </row>
    <row r="75" spans="1:46" ht="26.25" x14ac:dyDescent="0.4">
      <c r="B75" s="350" t="s">
        <v>430</v>
      </c>
      <c r="C75" s="351"/>
      <c r="D75" s="351"/>
      <c r="E75" s="351"/>
      <c r="F75" s="351"/>
      <c r="G75" s="351"/>
      <c r="H75" s="351"/>
      <c r="I75" s="351"/>
      <c r="J75" s="351"/>
      <c r="K75" s="351"/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1"/>
      <c r="Y75" s="351"/>
      <c r="Z75" s="351"/>
      <c r="AA75" s="351"/>
      <c r="AB75" s="351"/>
      <c r="AC75" s="351"/>
      <c r="AD75" s="351"/>
      <c r="AE75" s="351"/>
      <c r="AF75" s="351"/>
      <c r="AG75" s="352"/>
      <c r="AH75" s="198"/>
      <c r="AI75" s="198"/>
      <c r="AJ75" s="198"/>
    </row>
    <row r="76" spans="1:46" x14ac:dyDescent="0.25">
      <c r="A76" s="116" t="s">
        <v>401</v>
      </c>
      <c r="B76" s="122" t="str">
        <f t="shared" ref="B76:AG76" si="46">+B2</f>
        <v>Jan</v>
      </c>
      <c r="C76" s="122" t="str">
        <f t="shared" si="46"/>
        <v>Feb</v>
      </c>
      <c r="D76" s="122" t="str">
        <f t="shared" si="46"/>
        <v>Mar</v>
      </c>
      <c r="E76" s="122" t="str">
        <f t="shared" si="46"/>
        <v>Apr</v>
      </c>
      <c r="F76" s="122" t="str">
        <f t="shared" si="46"/>
        <v>May</v>
      </c>
      <c r="G76" s="122" t="str">
        <f t="shared" si="46"/>
        <v>Jun</v>
      </c>
      <c r="H76" s="122" t="str">
        <f t="shared" si="46"/>
        <v>Jul</v>
      </c>
      <c r="I76" s="122" t="str">
        <f t="shared" si="46"/>
        <v>Aug</v>
      </c>
      <c r="J76" s="122" t="str">
        <f t="shared" si="46"/>
        <v>Sep</v>
      </c>
      <c r="K76" s="122" t="str">
        <f t="shared" si="46"/>
        <v>Oct</v>
      </c>
      <c r="L76" s="122" t="str">
        <f t="shared" si="46"/>
        <v>Nov</v>
      </c>
      <c r="M76" s="122" t="str">
        <f t="shared" si="46"/>
        <v>Dec</v>
      </c>
      <c r="N76" s="122">
        <f t="shared" si="46"/>
        <v>2023</v>
      </c>
      <c r="O76" s="122" t="str">
        <f t="shared" ref="O76:AA76" si="47">+O2</f>
        <v>Jan</v>
      </c>
      <c r="P76" s="122" t="str">
        <f t="shared" si="47"/>
        <v>Feb</v>
      </c>
      <c r="Q76" s="122" t="str">
        <f t="shared" si="47"/>
        <v>Mar</v>
      </c>
      <c r="R76" s="122" t="str">
        <f t="shared" si="47"/>
        <v>Apr</v>
      </c>
      <c r="S76" s="122" t="str">
        <f t="shared" si="47"/>
        <v>May</v>
      </c>
      <c r="T76" s="122" t="str">
        <f t="shared" si="47"/>
        <v>Jun</v>
      </c>
      <c r="U76" s="122" t="str">
        <f t="shared" si="47"/>
        <v>Jul</v>
      </c>
      <c r="V76" s="122" t="str">
        <f t="shared" si="47"/>
        <v>Aug</v>
      </c>
      <c r="W76" s="122" t="str">
        <f t="shared" si="47"/>
        <v>Sep</v>
      </c>
      <c r="X76" s="122" t="str">
        <f t="shared" si="47"/>
        <v>Oct</v>
      </c>
      <c r="Y76" s="122" t="str">
        <f t="shared" si="47"/>
        <v>Nov</v>
      </c>
      <c r="Z76" s="122" t="str">
        <f t="shared" si="47"/>
        <v>Dec</v>
      </c>
      <c r="AA76" s="122">
        <f t="shared" si="47"/>
        <v>2024</v>
      </c>
      <c r="AB76" s="122">
        <f t="shared" si="46"/>
        <v>2025</v>
      </c>
      <c r="AC76" s="122">
        <f t="shared" si="46"/>
        <v>2026</v>
      </c>
      <c r="AD76" s="122">
        <f t="shared" si="46"/>
        <v>2027</v>
      </c>
      <c r="AE76" s="122">
        <f t="shared" si="46"/>
        <v>2028</v>
      </c>
      <c r="AF76" s="122">
        <f t="shared" si="46"/>
        <v>2029</v>
      </c>
      <c r="AG76" s="122">
        <f t="shared" si="46"/>
        <v>2030</v>
      </c>
      <c r="AH76" s="122">
        <f t="shared" ref="AH76:AJ76" si="48">+AH2</f>
        <v>2031</v>
      </c>
      <c r="AI76" s="122">
        <f t="shared" si="48"/>
        <v>2032</v>
      </c>
      <c r="AJ76" s="122">
        <f t="shared" si="48"/>
        <v>2033</v>
      </c>
    </row>
    <row r="77" spans="1:46" x14ac:dyDescent="0.25">
      <c r="A77" s="117" t="s">
        <v>414</v>
      </c>
      <c r="B77" s="4">
        <v>590380.92697390681</v>
      </c>
      <c r="C77" s="4">
        <v>518387.68986741162</v>
      </c>
      <c r="D77" s="4">
        <v>468128.39238872181</v>
      </c>
      <c r="E77" s="4">
        <v>457589.67213984055</v>
      </c>
      <c r="F77" s="4">
        <v>363839.7331730845</v>
      </c>
      <c r="G77" s="4">
        <v>318676.48207052186</v>
      </c>
      <c r="H77" s="4">
        <v>278737.66158655845</v>
      </c>
      <c r="I77" s="4">
        <v>241121.5648135175</v>
      </c>
      <c r="J77" s="4">
        <v>259132.17272659356</v>
      </c>
      <c r="K77" s="4">
        <v>268055.65822372818</v>
      </c>
      <c r="L77" s="4">
        <v>331728.22682091442</v>
      </c>
      <c r="M77" s="4">
        <v>433400.34898476512</v>
      </c>
      <c r="N77" s="4">
        <v>4529178.529769565</v>
      </c>
      <c r="O77" s="4">
        <v>511120.1712126272</v>
      </c>
      <c r="P77" s="4">
        <v>494720.75425360457</v>
      </c>
      <c r="Q77" s="4">
        <v>453932.60509679397</v>
      </c>
      <c r="R77" s="4">
        <v>419168.47090015333</v>
      </c>
      <c r="S77" s="4">
        <v>357324.79872872384</v>
      </c>
      <c r="T77" s="4">
        <v>304744.60595159908</v>
      </c>
      <c r="U77" s="4">
        <v>262661.77959734789</v>
      </c>
      <c r="V77" s="4">
        <v>242875.3291622691</v>
      </c>
      <c r="W77" s="4">
        <v>261116.34548097639</v>
      </c>
      <c r="X77" s="4">
        <v>270063.3846897739</v>
      </c>
      <c r="Y77" s="4">
        <v>334165.99816996104</v>
      </c>
      <c r="Z77" s="4">
        <v>436510.23674538225</v>
      </c>
      <c r="AA77" s="4">
        <v>4348404.4799892129</v>
      </c>
      <c r="AB77" s="4">
        <v>4374304.3875538679</v>
      </c>
      <c r="AC77" s="4">
        <v>4404504.8570098905</v>
      </c>
      <c r="AD77" s="4">
        <v>4434251.7291165497</v>
      </c>
      <c r="AE77" s="4">
        <v>4463636.4945293171</v>
      </c>
      <c r="AF77" s="4">
        <v>4492707.4575099749</v>
      </c>
      <c r="AG77" s="4">
        <v>4521486.9824409736</v>
      </c>
      <c r="AH77" s="4">
        <v>4549994.9799323892</v>
      </c>
      <c r="AI77" s="4">
        <v>4578250.7296242677</v>
      </c>
      <c r="AJ77" s="4">
        <v>0</v>
      </c>
      <c r="AL77" s="4"/>
      <c r="AM77" s="4"/>
      <c r="AN77" s="4"/>
      <c r="AO77" s="4"/>
      <c r="AP77" s="4"/>
      <c r="AQ77" s="4"/>
      <c r="AR77" s="4"/>
      <c r="AS77" s="4"/>
      <c r="AT77" s="4"/>
    </row>
    <row r="78" spans="1:46" x14ac:dyDescent="0.25">
      <c r="A78" s="117" t="s">
        <v>415</v>
      </c>
      <c r="B78" s="4">
        <v>758347.03500660567</v>
      </c>
      <c r="C78" s="4">
        <v>622649.6214436841</v>
      </c>
      <c r="D78" s="4">
        <v>443711.58734169137</v>
      </c>
      <c r="E78" s="4">
        <v>387367.99665215967</v>
      </c>
      <c r="F78" s="4">
        <v>310366.18629775074</v>
      </c>
      <c r="G78" s="4">
        <v>280154.19340816984</v>
      </c>
      <c r="H78" s="4">
        <v>268805.05248304451</v>
      </c>
      <c r="I78" s="4">
        <v>229630.92588596523</v>
      </c>
      <c r="J78" s="4">
        <v>244466.23024180561</v>
      </c>
      <c r="K78" s="4">
        <v>255533.08845113052</v>
      </c>
      <c r="L78" s="4">
        <v>302406.97124259343</v>
      </c>
      <c r="M78" s="4">
        <v>469632.29354916781</v>
      </c>
      <c r="N78" s="4">
        <v>4573071.1820037682</v>
      </c>
      <c r="O78" s="4">
        <v>723278.64254129864</v>
      </c>
      <c r="P78" s="4">
        <v>752628.48838960566</v>
      </c>
      <c r="Q78" s="4">
        <v>548616.40462286549</v>
      </c>
      <c r="R78" s="4">
        <v>410851.6619670908</v>
      </c>
      <c r="S78" s="4">
        <v>335403.15881181252</v>
      </c>
      <c r="T78" s="4">
        <v>279394.89808091725</v>
      </c>
      <c r="U78" s="4">
        <v>250889.59231872403</v>
      </c>
      <c r="V78" s="4">
        <v>236826.17877644417</v>
      </c>
      <c r="W78" s="4">
        <v>251958.08420734055</v>
      </c>
      <c r="X78" s="4">
        <v>263187.04590672452</v>
      </c>
      <c r="Y78" s="4">
        <v>311249.75725582533</v>
      </c>
      <c r="Z78" s="4">
        <v>483005.86968293478</v>
      </c>
      <c r="AA78" s="4">
        <v>4847289.7825615834</v>
      </c>
      <c r="AB78" s="4">
        <v>4992314.5517088734</v>
      </c>
      <c r="AC78" s="4">
        <v>5122734.4238903038</v>
      </c>
      <c r="AD78" s="4">
        <v>5250118.5123542529</v>
      </c>
      <c r="AE78" s="4">
        <v>5375004.7936340887</v>
      </c>
      <c r="AF78" s="4">
        <v>5497714.6496043634</v>
      </c>
      <c r="AG78" s="4">
        <v>5618436.0262023322</v>
      </c>
      <c r="AH78" s="4">
        <v>5737331.2145641372</v>
      </c>
      <c r="AI78" s="4">
        <v>5854546.5038373061</v>
      </c>
      <c r="AJ78" s="4">
        <v>0</v>
      </c>
      <c r="AN78" s="4"/>
      <c r="AO78" s="4"/>
      <c r="AP78" s="4"/>
      <c r="AQ78" s="4"/>
      <c r="AR78" s="4"/>
      <c r="AS78" s="4"/>
      <c r="AT78" s="4"/>
    </row>
    <row r="79" spans="1:46" x14ac:dyDescent="0.25">
      <c r="A79" s="117" t="s">
        <v>416</v>
      </c>
      <c r="B79" s="4">
        <v>146276.42516592445</v>
      </c>
      <c r="C79" s="4">
        <v>132350.09923918932</v>
      </c>
      <c r="D79" s="4">
        <v>99011.604966209095</v>
      </c>
      <c r="E79" s="4">
        <v>92969.260213095418</v>
      </c>
      <c r="F79" s="4">
        <v>69570.257281324855</v>
      </c>
      <c r="G79" s="4">
        <v>59704.422365485065</v>
      </c>
      <c r="H79" s="4">
        <v>51660.890934105802</v>
      </c>
      <c r="I79" s="4">
        <v>49074.385721773127</v>
      </c>
      <c r="J79" s="4">
        <v>50626.058847782479</v>
      </c>
      <c r="K79" s="4">
        <v>53825.73862622364</v>
      </c>
      <c r="L79" s="4">
        <v>63790.257964248434</v>
      </c>
      <c r="M79" s="4">
        <v>98226.137624817813</v>
      </c>
      <c r="N79" s="4">
        <v>967085.53895017947</v>
      </c>
      <c r="O79" s="4">
        <v>152308.45793497286</v>
      </c>
      <c r="P79" s="4">
        <v>144771.31357679694</v>
      </c>
      <c r="Q79" s="4">
        <v>112692.27490131155</v>
      </c>
      <c r="R79" s="4">
        <v>92372.969299202989</v>
      </c>
      <c r="S79" s="4">
        <v>70942.718491939508</v>
      </c>
      <c r="T79" s="4">
        <v>56564.238936266309</v>
      </c>
      <c r="U79" s="4">
        <v>51058.786702512181</v>
      </c>
      <c r="V79" s="4">
        <v>49608.066724156168</v>
      </c>
      <c r="W79" s="4">
        <v>51158.428958672084</v>
      </c>
      <c r="X79" s="4">
        <v>54375.242932138455</v>
      </c>
      <c r="Y79" s="4">
        <v>64439.152975087803</v>
      </c>
      <c r="Z79" s="4">
        <v>99204.568152230539</v>
      </c>
      <c r="AA79" s="4">
        <v>999496.21958528738</v>
      </c>
      <c r="AB79" s="4">
        <v>1008351.1816725183</v>
      </c>
      <c r="AC79" s="4">
        <v>1017627.7801666951</v>
      </c>
      <c r="AD79" s="4">
        <v>1026758.1400926843</v>
      </c>
      <c r="AE79" s="4">
        <v>1035784.8570626942</v>
      </c>
      <c r="AF79" s="4">
        <v>1044725.4659520626</v>
      </c>
      <c r="AG79" s="4">
        <v>1053586.2701473502</v>
      </c>
      <c r="AH79" s="4">
        <v>1062372.2741554617</v>
      </c>
      <c r="AI79" s="4">
        <v>1071088.2150669021</v>
      </c>
      <c r="AJ79" s="4">
        <v>0</v>
      </c>
      <c r="AN79" s="4"/>
      <c r="AO79" s="4"/>
      <c r="AP79" s="4"/>
      <c r="AQ79" s="4"/>
      <c r="AR79" s="4"/>
      <c r="AS79" s="4"/>
      <c r="AT79" s="4"/>
    </row>
    <row r="80" spans="1:46" x14ac:dyDescent="0.25">
      <c r="A80" s="117" t="s">
        <v>417</v>
      </c>
      <c r="B80" s="4">
        <v>519519.40060139343</v>
      </c>
      <c r="C80" s="4">
        <v>460965.46409488382</v>
      </c>
      <c r="D80" s="4">
        <v>348758.14684135222</v>
      </c>
      <c r="E80" s="4">
        <v>369663.41815660073</v>
      </c>
      <c r="F80" s="4">
        <v>259693.42044126167</v>
      </c>
      <c r="G80" s="4">
        <v>230880.0497491319</v>
      </c>
      <c r="H80" s="4">
        <v>204499.26811084978</v>
      </c>
      <c r="I80" s="4">
        <v>177435.85948383153</v>
      </c>
      <c r="J80" s="4">
        <v>181951.57454506864</v>
      </c>
      <c r="K80" s="4">
        <v>193606.74107456562</v>
      </c>
      <c r="L80" s="4">
        <v>230148.19902696711</v>
      </c>
      <c r="M80" s="4">
        <v>323295.05616805458</v>
      </c>
      <c r="N80" s="4">
        <v>3500416.5982939615</v>
      </c>
      <c r="O80" s="4">
        <v>485789.87923303887</v>
      </c>
      <c r="P80" s="4">
        <v>447030.40617026115</v>
      </c>
      <c r="Q80" s="4">
        <v>392280.45230970829</v>
      </c>
      <c r="R80" s="4">
        <v>337191.39783280587</v>
      </c>
      <c r="S80" s="4">
        <v>255391.18015132032</v>
      </c>
      <c r="T80" s="4">
        <v>211464.59974539961</v>
      </c>
      <c r="U80" s="4">
        <v>193601.02191080822</v>
      </c>
      <c r="V80" s="4">
        <v>180289.94529399596</v>
      </c>
      <c r="W80" s="4">
        <v>184879.86522578856</v>
      </c>
      <c r="X80" s="4">
        <v>196709.0648174588</v>
      </c>
      <c r="Y80" s="4">
        <v>233806.07240219391</v>
      </c>
      <c r="Z80" s="4">
        <v>328377.48587568261</v>
      </c>
      <c r="AA80" s="4">
        <v>3446811.3709684624</v>
      </c>
      <c r="AB80" s="4">
        <v>3503141.1470514885</v>
      </c>
      <c r="AC80" s="4">
        <v>3559496.1718005859</v>
      </c>
      <c r="AD80" s="4">
        <v>3615206.1635645856</v>
      </c>
      <c r="AE80" s="4">
        <v>3670228.234365046</v>
      </c>
      <c r="AF80" s="4">
        <v>3724626.5503655924</v>
      </c>
      <c r="AG80" s="4">
        <v>3778444.0548126842</v>
      </c>
      <c r="AH80" s="4">
        <v>3831722.5303244968</v>
      </c>
      <c r="AI80" s="4">
        <v>3884501.880406749</v>
      </c>
      <c r="AJ80" s="4">
        <v>0</v>
      </c>
      <c r="AN80" s="4"/>
      <c r="AO80" s="4"/>
      <c r="AP80" s="4"/>
      <c r="AQ80" s="4"/>
      <c r="AR80" s="4"/>
      <c r="AS80" s="4"/>
      <c r="AT80" s="4"/>
    </row>
    <row r="81" spans="1:46" x14ac:dyDescent="0.25">
      <c r="A81" s="117" t="s">
        <v>418</v>
      </c>
      <c r="B81" s="4">
        <v>53791.154570639235</v>
      </c>
      <c r="C81" s="4">
        <v>38605.787814000571</v>
      </c>
      <c r="D81" s="4">
        <v>24666.939349677537</v>
      </c>
      <c r="E81" s="4">
        <v>21961.071401387311</v>
      </c>
      <c r="F81" s="4">
        <v>15563.561955856545</v>
      </c>
      <c r="G81" s="4">
        <v>13120.686812886453</v>
      </c>
      <c r="H81" s="4">
        <v>12403.662384438076</v>
      </c>
      <c r="I81" s="4">
        <v>12164.545439280309</v>
      </c>
      <c r="J81" s="4">
        <v>12956.103420661459</v>
      </c>
      <c r="K81" s="4">
        <v>13514.064023789721</v>
      </c>
      <c r="L81" s="4">
        <v>16858.65041657172</v>
      </c>
      <c r="M81" s="4">
        <v>32433.022240383016</v>
      </c>
      <c r="N81" s="4">
        <v>268039.24982957193</v>
      </c>
      <c r="O81" s="4">
        <v>49883.271846149124</v>
      </c>
      <c r="P81" s="4">
        <v>45101.753780000872</v>
      </c>
      <c r="Q81" s="4">
        <v>30693.720714543866</v>
      </c>
      <c r="R81" s="4">
        <v>20696.425843881159</v>
      </c>
      <c r="S81" s="4">
        <v>15892.770047868968</v>
      </c>
      <c r="T81" s="4">
        <v>13952.454095165023</v>
      </c>
      <c r="U81" s="4">
        <v>12937.589036651072</v>
      </c>
      <c r="V81" s="4">
        <v>12306.226419898776</v>
      </c>
      <c r="W81" s="4">
        <v>13106.334541488093</v>
      </c>
      <c r="X81" s="4">
        <v>13670.092293187448</v>
      </c>
      <c r="Y81" s="4">
        <v>17052.428073155101</v>
      </c>
      <c r="Z81" s="4">
        <v>32804.21050653905</v>
      </c>
      <c r="AA81" s="4">
        <v>278097.27719852852</v>
      </c>
      <c r="AB81" s="4">
        <v>281285.80195138115</v>
      </c>
      <c r="AC81" s="4">
        <v>284403.10873824055</v>
      </c>
      <c r="AD81" s="4">
        <v>287477.77765088546</v>
      </c>
      <c r="AE81" s="4">
        <v>290518.49565808102</v>
      </c>
      <c r="AF81" s="4">
        <v>293529.84533509304</v>
      </c>
      <c r="AG81" s="4">
        <v>296513.5401665864</v>
      </c>
      <c r="AH81" s="4">
        <v>299471.49287962879</v>
      </c>
      <c r="AI81" s="4">
        <v>302405.1778680014</v>
      </c>
      <c r="AJ81" s="4">
        <v>0</v>
      </c>
      <c r="AN81" s="4"/>
      <c r="AO81" s="4"/>
      <c r="AP81" s="4"/>
      <c r="AQ81" s="4"/>
      <c r="AR81" s="4"/>
      <c r="AS81" s="4"/>
      <c r="AT81" s="4"/>
    </row>
    <row r="82" spans="1:46" x14ac:dyDescent="0.25">
      <c r="A82" s="117" t="s">
        <v>419</v>
      </c>
      <c r="B82" s="4">
        <v>282475.15007249836</v>
      </c>
      <c r="C82" s="4">
        <v>260249.4478188433</v>
      </c>
      <c r="D82" s="4">
        <v>196460.7516938505</v>
      </c>
      <c r="E82" s="4">
        <v>184077.66359260571</v>
      </c>
      <c r="F82" s="4">
        <v>139937.38673864616</v>
      </c>
      <c r="G82" s="4">
        <v>130937.21841590847</v>
      </c>
      <c r="H82" s="4">
        <v>113385.40909955783</v>
      </c>
      <c r="I82" s="4">
        <v>98051.556404467847</v>
      </c>
      <c r="J82" s="4">
        <v>103191.92014909352</v>
      </c>
      <c r="K82" s="4">
        <v>110113.78339200844</v>
      </c>
      <c r="L82" s="4">
        <v>134661.52590740513</v>
      </c>
      <c r="M82" s="4">
        <v>261144.81510881672</v>
      </c>
      <c r="N82" s="4">
        <v>2014686.6283937022</v>
      </c>
      <c r="O82" s="4">
        <v>336115.03973689943</v>
      </c>
      <c r="P82" s="4">
        <v>341686.76130070369</v>
      </c>
      <c r="Q82" s="4">
        <v>269356.40200939181</v>
      </c>
      <c r="R82" s="4">
        <v>203936.83358763624</v>
      </c>
      <c r="S82" s="4">
        <v>142378.53040483993</v>
      </c>
      <c r="T82" s="4">
        <v>134462.19882797718</v>
      </c>
      <c r="U82" s="4">
        <v>117100.15723688119</v>
      </c>
      <c r="V82" s="4">
        <v>106875.31299669032</v>
      </c>
      <c r="W82" s="4">
        <v>112297.47059685388</v>
      </c>
      <c r="X82" s="4">
        <v>118944.65569702222</v>
      </c>
      <c r="Y82" s="4">
        <v>147672.73150655863</v>
      </c>
      <c r="Z82" s="4">
        <v>283591.74122570106</v>
      </c>
      <c r="AA82" s="4">
        <v>2314417.8351271553</v>
      </c>
      <c r="AB82" s="4">
        <v>2558661.6351376045</v>
      </c>
      <c r="AC82" s="4">
        <v>2762445.1830624803</v>
      </c>
      <c r="AD82" s="4">
        <v>2956069.9590330017</v>
      </c>
      <c r="AE82" s="4">
        <v>3146216.8115109517</v>
      </c>
      <c r="AF82" s="4">
        <v>3335148.7325842762</v>
      </c>
      <c r="AG82" s="4">
        <v>3523677.9632002125</v>
      </c>
      <c r="AH82" s="4">
        <v>3711834.1202967325</v>
      </c>
      <c r="AI82" s="4">
        <v>3899888.0574301919</v>
      </c>
      <c r="AJ82" s="4">
        <v>0</v>
      </c>
      <c r="AN82" s="4"/>
      <c r="AO82" s="4"/>
      <c r="AP82" s="4"/>
      <c r="AQ82" s="4"/>
      <c r="AR82" s="4"/>
      <c r="AS82" s="4"/>
      <c r="AT82" s="4"/>
    </row>
    <row r="83" spans="1:46" ht="14.25" customHeight="1" x14ac:dyDescent="0.25">
      <c r="A83" s="117" t="s">
        <v>420</v>
      </c>
      <c r="B83" s="4">
        <v>30076.382213755278</v>
      </c>
      <c r="C83" s="4">
        <v>25610.793898870594</v>
      </c>
      <c r="D83" s="4">
        <v>19324.30373968498</v>
      </c>
      <c r="E83" s="4">
        <v>16862.277558570648</v>
      </c>
      <c r="F83" s="4">
        <v>14671.213940294736</v>
      </c>
      <c r="G83" s="4">
        <v>12933.105112506275</v>
      </c>
      <c r="H83" s="4">
        <v>13239.508638656329</v>
      </c>
      <c r="I83" s="4">
        <v>11117.185065932577</v>
      </c>
      <c r="J83" s="4">
        <v>12576.271116417422</v>
      </c>
      <c r="K83" s="4">
        <v>12596.833142835776</v>
      </c>
      <c r="L83" s="4">
        <v>13973.124555745439</v>
      </c>
      <c r="M83" s="4">
        <v>21460.996898757057</v>
      </c>
      <c r="N83" s="4">
        <v>204441.99588202708</v>
      </c>
      <c r="O83" s="4">
        <v>29306.19834419882</v>
      </c>
      <c r="P83" s="4">
        <v>26812.612070727209</v>
      </c>
      <c r="Q83" s="4">
        <v>20996.390434685738</v>
      </c>
      <c r="R83" s="4">
        <v>17284.552439748626</v>
      </c>
      <c r="S83" s="4">
        <v>14201.421451512109</v>
      </c>
      <c r="T83" s="4">
        <v>12440.953675448907</v>
      </c>
      <c r="U83" s="4">
        <v>12329.975188975532</v>
      </c>
      <c r="V83" s="4">
        <v>11042.405794188639</v>
      </c>
      <c r="W83" s="4">
        <v>12638.345504948602</v>
      </c>
      <c r="X83" s="4">
        <v>12497.351735982189</v>
      </c>
      <c r="Y83" s="4">
        <v>13948.015616741408</v>
      </c>
      <c r="Z83" s="4">
        <v>21334.532568180999</v>
      </c>
      <c r="AA83" s="4">
        <v>204832.75482533881</v>
      </c>
      <c r="AB83" s="4">
        <v>206469.62582996476</v>
      </c>
      <c r="AC83" s="4">
        <v>207468.40731551783</v>
      </c>
      <c r="AD83" s="4">
        <v>207910.90544202866</v>
      </c>
      <c r="AE83" s="4">
        <v>208100.54749624763</v>
      </c>
      <c r="AF83" s="4">
        <v>208189.04712154978</v>
      </c>
      <c r="AG83" s="4">
        <v>208226.97553239355</v>
      </c>
      <c r="AH83" s="4">
        <v>208239.61833600816</v>
      </c>
      <c r="AI83" s="4">
        <v>208252.26113962277</v>
      </c>
      <c r="AJ83" s="4">
        <v>0</v>
      </c>
      <c r="AN83" s="4"/>
      <c r="AO83" s="4"/>
      <c r="AP83" s="4"/>
      <c r="AQ83" s="4"/>
      <c r="AR83" s="4"/>
      <c r="AS83" s="4"/>
      <c r="AT83" s="4"/>
    </row>
    <row r="84" spans="1:46" x14ac:dyDescent="0.25">
      <c r="A84" s="117" t="s">
        <v>421</v>
      </c>
      <c r="B84" s="4">
        <v>56303.813952828757</v>
      </c>
      <c r="C84" s="4">
        <v>50248.484326079386</v>
      </c>
      <c r="D84" s="4">
        <v>39420.06199875797</v>
      </c>
      <c r="E84" s="4">
        <v>35808.429820519006</v>
      </c>
      <c r="F84" s="4">
        <v>25424.900875652169</v>
      </c>
      <c r="G84" s="4">
        <v>22461.274835037391</v>
      </c>
      <c r="H84" s="4">
        <v>20323.287162209072</v>
      </c>
      <c r="I84" s="4">
        <v>20340.908591522835</v>
      </c>
      <c r="J84" s="4">
        <v>20535.857040029463</v>
      </c>
      <c r="K84" s="4">
        <v>22325.238347495255</v>
      </c>
      <c r="L84" s="4">
        <v>27157.706359957607</v>
      </c>
      <c r="M84" s="4">
        <v>42313.086115282167</v>
      </c>
      <c r="N84" s="4">
        <v>382663.04942537111</v>
      </c>
      <c r="O84" s="4">
        <v>68361.839434911919</v>
      </c>
      <c r="P84" s="4">
        <v>68226.980997906634</v>
      </c>
      <c r="Q84" s="4">
        <v>55974.445701793549</v>
      </c>
      <c r="R84" s="4">
        <v>40584.629314066333</v>
      </c>
      <c r="S84" s="4">
        <v>29111.103355211144</v>
      </c>
      <c r="T84" s="4">
        <v>25009.773046269023</v>
      </c>
      <c r="U84" s="4">
        <v>22829.422675897324</v>
      </c>
      <c r="V84" s="4">
        <v>21571.355318877231</v>
      </c>
      <c r="W84" s="4">
        <v>21835.216566406638</v>
      </c>
      <c r="X84" s="4">
        <v>23767.307398994013</v>
      </c>
      <c r="Y84" s="4">
        <v>28918.420929885779</v>
      </c>
      <c r="Z84" s="4">
        <v>45171.749309193881</v>
      </c>
      <c r="AA84" s="4">
        <v>451362.24404941336</v>
      </c>
      <c r="AB84" s="4">
        <v>459681.078764754</v>
      </c>
      <c r="AC84" s="4">
        <v>476006.89158176078</v>
      </c>
      <c r="AD84" s="4">
        <v>492641.88478993089</v>
      </c>
      <c r="AE84" s="4">
        <v>509490.82042026479</v>
      </c>
      <c r="AF84" s="4">
        <v>526472.13351570629</v>
      </c>
      <c r="AG84" s="4">
        <v>543522.14285108156</v>
      </c>
      <c r="AH84" s="4">
        <v>560583.12844517874</v>
      </c>
      <c r="AI84" s="4">
        <v>577624.90558651229</v>
      </c>
      <c r="AJ84" s="4" t="e">
        <v>#DIV/0!</v>
      </c>
      <c r="AN84" s="4"/>
      <c r="AO84" s="4"/>
      <c r="AP84" s="4"/>
      <c r="AQ84" s="4"/>
      <c r="AR84" s="4"/>
      <c r="AS84" s="4"/>
      <c r="AT84" s="4"/>
    </row>
    <row r="85" spans="1:46" x14ac:dyDescent="0.25">
      <c r="A85" s="117" t="s">
        <v>422</v>
      </c>
      <c r="B85" s="4">
        <v>1057.2861708</v>
      </c>
      <c r="C85" s="4">
        <v>1007.5967352000004</v>
      </c>
      <c r="D85" s="4">
        <v>851.34890459999997</v>
      </c>
      <c r="E85" s="4">
        <v>678.19759019999992</v>
      </c>
      <c r="F85" s="4">
        <v>641.13309599999991</v>
      </c>
      <c r="G85" s="4">
        <v>606.49418960000014</v>
      </c>
      <c r="H85" s="4">
        <v>573.98374999999999</v>
      </c>
      <c r="I85" s="4">
        <v>531.85639499299998</v>
      </c>
      <c r="J85" s="4">
        <v>550.32011518600007</v>
      </c>
      <c r="K85" s="4">
        <v>634.44249831100001</v>
      </c>
      <c r="L85" s="4">
        <v>774.36042369600023</v>
      </c>
      <c r="M85" s="4">
        <v>997.90194708000013</v>
      </c>
      <c r="N85" s="4">
        <v>8904.9218156660008</v>
      </c>
      <c r="O85" s="4">
        <v>1277.0741645910002</v>
      </c>
      <c r="P85" s="4">
        <v>1241.8724840060004</v>
      </c>
      <c r="Q85" s="4">
        <v>1002.0051610790002</v>
      </c>
      <c r="R85" s="4">
        <v>817.40477514199983</v>
      </c>
      <c r="S85" s="4">
        <v>683.96173760000011</v>
      </c>
      <c r="T85" s="4">
        <v>582.40469936000011</v>
      </c>
      <c r="U85" s="4">
        <v>536.9084514000001</v>
      </c>
      <c r="V85" s="4">
        <v>517.41318111699979</v>
      </c>
      <c r="W85" s="4">
        <v>534.30124163599999</v>
      </c>
      <c r="X85" s="4">
        <v>614.21028691499998</v>
      </c>
      <c r="Y85" s="4">
        <v>747.46087108200015</v>
      </c>
      <c r="Z85" s="4">
        <v>961.34277466799995</v>
      </c>
      <c r="AA85" s="4">
        <v>9516.3598285960034</v>
      </c>
      <c r="AB85" s="4">
        <v>9165.5446340919989</v>
      </c>
      <c r="AC85" s="4">
        <v>8887.1727119944953</v>
      </c>
      <c r="AD85" s="4">
        <v>8632.076357674001</v>
      </c>
      <c r="AE85" s="4">
        <v>8392.7442036899993</v>
      </c>
      <c r="AF85" s="4">
        <v>8165.5656356504969</v>
      </c>
      <c r="AG85" s="4">
        <v>7949.2833860439996</v>
      </c>
      <c r="AH85" s="4">
        <v>7742.8013755014981</v>
      </c>
      <c r="AI85" s="4">
        <v>7545.7327524809989</v>
      </c>
      <c r="AJ85" s="4">
        <v>0</v>
      </c>
      <c r="AN85" s="4"/>
      <c r="AO85" s="4"/>
      <c r="AP85" s="4"/>
      <c r="AQ85" s="4"/>
      <c r="AR85" s="4"/>
      <c r="AS85" s="4"/>
      <c r="AT85" s="4"/>
    </row>
    <row r="86" spans="1:46" x14ac:dyDescent="0.25">
      <c r="A86" s="117" t="s">
        <v>423</v>
      </c>
      <c r="B86" s="4">
        <v>552491.85277950007</v>
      </c>
      <c r="C86" s="4">
        <v>479045.14533843938</v>
      </c>
      <c r="D86" s="4">
        <v>433898.35673864023</v>
      </c>
      <c r="E86" s="4">
        <v>421756.90158983885</v>
      </c>
      <c r="F86" s="4">
        <v>274313.39121249609</v>
      </c>
      <c r="G86" s="4">
        <v>226903.05118380618</v>
      </c>
      <c r="H86" s="4">
        <v>184810.89384942022</v>
      </c>
      <c r="I86" s="4">
        <v>147389.91672251042</v>
      </c>
      <c r="J86" s="4">
        <v>158262.96890433668</v>
      </c>
      <c r="K86" s="4">
        <v>191138.74835923448</v>
      </c>
      <c r="L86" s="4">
        <v>283249.32192994165</v>
      </c>
      <c r="M86" s="4">
        <v>432550.29455134616</v>
      </c>
      <c r="N86" s="4">
        <v>3785810.8431595103</v>
      </c>
      <c r="O86" s="4">
        <v>608236.73682198825</v>
      </c>
      <c r="P86" s="4">
        <v>553993.49986029929</v>
      </c>
      <c r="Q86" s="4">
        <v>490843.65787290974</v>
      </c>
      <c r="R86" s="4">
        <v>436628.73545021913</v>
      </c>
      <c r="S86" s="4">
        <v>293484.39040959632</v>
      </c>
      <c r="T86" s="4">
        <v>208401.85244365584</v>
      </c>
      <c r="U86" s="4">
        <v>170992.34653033342</v>
      </c>
      <c r="V86" s="4">
        <v>155710.9608090726</v>
      </c>
      <c r="W86" s="4">
        <v>167159.27929893832</v>
      </c>
      <c r="X86" s="4">
        <v>201495.65422239262</v>
      </c>
      <c r="Y86" s="4">
        <v>298236.51962272415</v>
      </c>
      <c r="Z86" s="4">
        <v>454898.10650676762</v>
      </c>
      <c r="AA86" s="4">
        <v>4040081.7398488973</v>
      </c>
      <c r="AB86" s="4">
        <v>4252641.5020917431</v>
      </c>
      <c r="AC86" s="4">
        <v>4461248.2196678482</v>
      </c>
      <c r="AD86" s="4">
        <v>4670626.9981685253</v>
      </c>
      <c r="AE86" s="4">
        <v>4880266.303189504</v>
      </c>
      <c r="AF86" s="4">
        <v>5089866.3442307813</v>
      </c>
      <c r="AG86" s="4">
        <v>5299208.9555730782</v>
      </c>
      <c r="AH86" s="4">
        <v>5508016.9368198263</v>
      </c>
      <c r="AI86" s="4">
        <v>5716633.3484715791</v>
      </c>
      <c r="AJ86" s="4">
        <v>0</v>
      </c>
      <c r="AN86" s="4"/>
      <c r="AO86" s="4"/>
      <c r="AP86" s="4"/>
      <c r="AQ86" s="4"/>
      <c r="AR86" s="4"/>
      <c r="AS86" s="4"/>
      <c r="AT86" s="4"/>
    </row>
    <row r="87" spans="1:46" x14ac:dyDescent="0.25">
      <c r="A87" s="117" t="s">
        <v>424</v>
      </c>
      <c r="B87" s="4">
        <v>225545.52153239076</v>
      </c>
      <c r="C87" s="4">
        <v>180016.36794617199</v>
      </c>
      <c r="D87" s="4">
        <v>169595.97042134666</v>
      </c>
      <c r="E87" s="4">
        <v>165828.35611186892</v>
      </c>
      <c r="F87" s="4">
        <v>108506.44108447344</v>
      </c>
      <c r="G87" s="4">
        <v>81158.211656317479</v>
      </c>
      <c r="H87" s="4">
        <v>68317.625572477962</v>
      </c>
      <c r="I87" s="4">
        <v>57271.688236618116</v>
      </c>
      <c r="J87" s="4">
        <v>62634.531153068565</v>
      </c>
      <c r="K87" s="4">
        <v>66396.364335454738</v>
      </c>
      <c r="L87" s="4">
        <v>98314.043326447296</v>
      </c>
      <c r="M87" s="4">
        <v>143988.05376449774</v>
      </c>
      <c r="N87" s="4">
        <v>1427573.1751411338</v>
      </c>
      <c r="O87" s="4">
        <v>209375.69950439685</v>
      </c>
      <c r="P87" s="4">
        <v>168072.17049552532</v>
      </c>
      <c r="Q87" s="4">
        <v>167432.84041304191</v>
      </c>
      <c r="R87" s="4">
        <v>157129.8647147739</v>
      </c>
      <c r="S87" s="4">
        <v>105389.69865699245</v>
      </c>
      <c r="T87" s="4">
        <v>76864.151991333158</v>
      </c>
      <c r="U87" s="4">
        <v>62738.332336739069</v>
      </c>
      <c r="V87" s="4">
        <v>58340.589548401731</v>
      </c>
      <c r="W87" s="4">
        <v>63804.448538298391</v>
      </c>
      <c r="X87" s="4">
        <v>67637.534395984141</v>
      </c>
      <c r="Y87" s="4">
        <v>100153.21857425105</v>
      </c>
      <c r="Z87" s="4">
        <v>146683.32184181892</v>
      </c>
      <c r="AA87" s="4">
        <v>1383621.8710115571</v>
      </c>
      <c r="AB87" s="4">
        <v>1408731.0333157058</v>
      </c>
      <c r="AC87" s="4">
        <v>1434917.0402558947</v>
      </c>
      <c r="AD87" s="4">
        <v>1461237.5114789612</v>
      </c>
      <c r="AE87" s="4">
        <v>1487661.834335461</v>
      </c>
      <c r="AF87" s="4">
        <v>1514158.5952636099</v>
      </c>
      <c r="AG87" s="4">
        <v>1540760.3646985728</v>
      </c>
      <c r="AH87" s="4">
        <v>1567342.1113250323</v>
      </c>
      <c r="AI87" s="4">
        <v>1593928.6634255326</v>
      </c>
      <c r="AJ87" s="4">
        <v>0</v>
      </c>
      <c r="AN87" s="4"/>
      <c r="AO87" s="4"/>
      <c r="AP87" s="4"/>
      <c r="AQ87" s="4"/>
      <c r="AR87" s="4"/>
      <c r="AS87" s="4"/>
      <c r="AT87" s="4"/>
    </row>
    <row r="88" spans="1:46" x14ac:dyDescent="0.25">
      <c r="A88" s="117" t="s">
        <v>425</v>
      </c>
      <c r="B88" s="4">
        <v>136801.40729943581</v>
      </c>
      <c r="C88" s="4">
        <v>132779.38543479546</v>
      </c>
      <c r="D88" s="4">
        <v>107873.05253259919</v>
      </c>
      <c r="E88" s="4">
        <v>84125.317365405223</v>
      </c>
      <c r="F88" s="4">
        <v>65865.578536365982</v>
      </c>
      <c r="G88" s="4">
        <v>51841.839999800548</v>
      </c>
      <c r="H88" s="4">
        <v>44840.166579272503</v>
      </c>
      <c r="I88" s="4">
        <v>37170.741951256801</v>
      </c>
      <c r="J88" s="4">
        <v>39130.51340837132</v>
      </c>
      <c r="K88" s="4">
        <v>40006.188053868398</v>
      </c>
      <c r="L88" s="4">
        <v>53074.437334564027</v>
      </c>
      <c r="M88" s="4">
        <v>98855.800944503484</v>
      </c>
      <c r="N88" s="4">
        <v>892364.42944023875</v>
      </c>
      <c r="O88" s="4">
        <v>150472.68094308831</v>
      </c>
      <c r="P88" s="4">
        <v>142678.55837867278</v>
      </c>
      <c r="Q88" s="4">
        <v>113718.38602834217</v>
      </c>
      <c r="R88" s="4">
        <v>88656.89524895529</v>
      </c>
      <c r="S88" s="4">
        <v>57679.389713323224</v>
      </c>
      <c r="T88" s="4">
        <v>45844.336335474618</v>
      </c>
      <c r="U88" s="4">
        <v>42105.503387831923</v>
      </c>
      <c r="V88" s="4">
        <v>38975.057733035552</v>
      </c>
      <c r="W88" s="4">
        <v>41154.67559097676</v>
      </c>
      <c r="X88" s="4">
        <v>42148.365896893338</v>
      </c>
      <c r="Y88" s="4">
        <v>55933.998277446946</v>
      </c>
      <c r="Z88" s="4">
        <v>104175.97192527125</v>
      </c>
      <c r="AA88" s="4">
        <v>923543.81945931213</v>
      </c>
      <c r="AB88" s="4">
        <v>970270.40422185906</v>
      </c>
      <c r="AC88" s="4">
        <v>1004866.0911920401</v>
      </c>
      <c r="AD88" s="4">
        <v>1039192.0516572163</v>
      </c>
      <c r="AE88" s="4">
        <v>1053114.4475647223</v>
      </c>
      <c r="AF88" s="4">
        <v>1066852.056482</v>
      </c>
      <c r="AG88" s="4">
        <v>1080421.1695825711</v>
      </c>
      <c r="AH88" s="4">
        <v>1093836.0288357409</v>
      </c>
      <c r="AI88" s="4">
        <v>1107109.5442280741</v>
      </c>
      <c r="AJ88" s="4" t="e">
        <v>#DIV/0!</v>
      </c>
      <c r="AN88" s="4"/>
      <c r="AO88" s="4"/>
      <c r="AP88" s="4"/>
      <c r="AQ88" s="4"/>
      <c r="AR88" s="4"/>
      <c r="AS88" s="4"/>
      <c r="AT88" s="4"/>
    </row>
    <row r="89" spans="1:46" x14ac:dyDescent="0.25">
      <c r="A89" s="117" t="s">
        <v>426</v>
      </c>
      <c r="B89" s="4">
        <v>533367.29606797185</v>
      </c>
      <c r="C89" s="4">
        <v>409704.93411298346</v>
      </c>
      <c r="D89" s="4">
        <v>228903.49939178705</v>
      </c>
      <c r="E89" s="4">
        <v>201722.55934700801</v>
      </c>
      <c r="F89" s="4">
        <v>140690.07178807689</v>
      </c>
      <c r="G89" s="4">
        <v>116411.28583942309</v>
      </c>
      <c r="H89" s="4">
        <v>107035.92691184804</v>
      </c>
      <c r="I89" s="4">
        <v>87278.197644743414</v>
      </c>
      <c r="J89" s="4">
        <v>90248.486989486541</v>
      </c>
      <c r="K89" s="4">
        <v>100197.42437690841</v>
      </c>
      <c r="L89" s="4">
        <v>125306.05623525448</v>
      </c>
      <c r="M89" s="4">
        <v>269565.18294548313</v>
      </c>
      <c r="N89" s="4">
        <v>2410430.9216509741</v>
      </c>
      <c r="O89" s="4">
        <v>496994.8087950194</v>
      </c>
      <c r="P89" s="4">
        <v>460918.24986453925</v>
      </c>
      <c r="Q89" s="4">
        <v>321065.13226517185</v>
      </c>
      <c r="R89" s="4">
        <v>201008.01145571828</v>
      </c>
      <c r="S89" s="4">
        <v>135056.2440592137</v>
      </c>
      <c r="T89" s="4">
        <v>105946.36164183299</v>
      </c>
      <c r="U89" s="4">
        <v>98609.964742080105</v>
      </c>
      <c r="V89" s="4">
        <v>92443.743371790901</v>
      </c>
      <c r="W89" s="4">
        <v>95938.858614356664</v>
      </c>
      <c r="X89" s="4">
        <v>106409.5613446487</v>
      </c>
      <c r="Y89" s="4">
        <v>133103.65537683296</v>
      </c>
      <c r="Z89" s="4">
        <v>285932.2756552514</v>
      </c>
      <c r="AA89" s="4">
        <v>2533426.8671864565</v>
      </c>
      <c r="AB89" s="4">
        <v>2652963.0094625326</v>
      </c>
      <c r="AC89" s="4">
        <v>2702679.9465053901</v>
      </c>
      <c r="AD89" s="4">
        <v>2744091.4000606476</v>
      </c>
      <c r="AE89" s="4">
        <v>2781405.887402243</v>
      </c>
      <c r="AF89" s="4">
        <v>2818409.9496556069</v>
      </c>
      <c r="AG89" s="4">
        <v>2855073.7154071103</v>
      </c>
      <c r="AH89" s="4">
        <v>2891401.130738385</v>
      </c>
      <c r="AI89" s="4">
        <v>2927409.1680435371</v>
      </c>
      <c r="AJ89" s="4">
        <v>127720.04827173975</v>
      </c>
      <c r="AN89" s="4"/>
      <c r="AO89" s="4"/>
      <c r="AP89" s="4"/>
      <c r="AQ89" s="4"/>
      <c r="AR89" s="4"/>
      <c r="AS89" s="4"/>
      <c r="AT89" s="4"/>
    </row>
    <row r="90" spans="1:46" x14ac:dyDescent="0.25">
      <c r="A90" s="117" t="s">
        <v>427</v>
      </c>
      <c r="B90" s="115">
        <v>319734.56741293642</v>
      </c>
      <c r="C90" s="115">
        <v>280798.32150766178</v>
      </c>
      <c r="D90" s="115">
        <v>261454.98138542892</v>
      </c>
      <c r="E90" s="115">
        <v>284940.17698209413</v>
      </c>
      <c r="F90" s="115">
        <v>158090.4227385571</v>
      </c>
      <c r="G90" s="115">
        <v>109451.71676004688</v>
      </c>
      <c r="H90" s="115">
        <v>78581.68914202007</v>
      </c>
      <c r="I90" s="115">
        <v>67182.106136825474</v>
      </c>
      <c r="J90" s="115">
        <v>69742.38252880561</v>
      </c>
      <c r="K90" s="115">
        <v>76298.269532428691</v>
      </c>
      <c r="L90" s="115">
        <v>140072.6279941432</v>
      </c>
      <c r="M90" s="115">
        <v>223203.81856564817</v>
      </c>
      <c r="N90" s="115">
        <v>2069551.0806865962</v>
      </c>
      <c r="O90" s="115">
        <v>299485.43238574901</v>
      </c>
      <c r="P90" s="115">
        <v>281494.22780334082</v>
      </c>
      <c r="Q90" s="115">
        <v>304016.05706635816</v>
      </c>
      <c r="R90" s="115">
        <v>293398.42313518364</v>
      </c>
      <c r="S90" s="115">
        <v>184130.82797791026</v>
      </c>
      <c r="T90" s="115">
        <v>106032.9661037826</v>
      </c>
      <c r="U90" s="115">
        <v>82315.605656986299</v>
      </c>
      <c r="V90" s="115">
        <v>72637.504158674696</v>
      </c>
      <c r="W90" s="115">
        <v>75267.635034273888</v>
      </c>
      <c r="X90" s="115">
        <v>82179.869518353473</v>
      </c>
      <c r="Y90" s="115">
        <v>150579.42908945479</v>
      </c>
      <c r="Z90" s="115">
        <v>239441.29492614637</v>
      </c>
      <c r="AA90" s="115">
        <v>2170979.2728562141</v>
      </c>
      <c r="AB90" s="115">
        <v>2334448.9922078936</v>
      </c>
      <c r="AC90" s="115">
        <v>2485569.8563139215</v>
      </c>
      <c r="AD90" s="115">
        <v>2634709.5564398724</v>
      </c>
      <c r="AE90" s="115">
        <v>2782128.515339708</v>
      </c>
      <c r="AF90" s="115">
        <v>2928025.3159668618</v>
      </c>
      <c r="AG90" s="115">
        <v>3072507.0964119695</v>
      </c>
      <c r="AH90" s="115">
        <v>3215654.7828337569</v>
      </c>
      <c r="AI90" s="115">
        <v>3357566.4366991865</v>
      </c>
      <c r="AJ90" s="115">
        <v>0</v>
      </c>
      <c r="AN90" s="4"/>
      <c r="AO90" s="4"/>
      <c r="AP90" s="4"/>
      <c r="AQ90" s="4"/>
      <c r="AR90" s="4"/>
      <c r="AS90" s="4"/>
      <c r="AT90" s="4"/>
    </row>
    <row r="91" spans="1:46" x14ac:dyDescent="0.25">
      <c r="A91" s="117"/>
      <c r="B91" s="5">
        <f t="shared" ref="B91:AG91" si="49">SUM(B77:B90)</f>
        <v>4206168.219820587</v>
      </c>
      <c r="C91" s="5">
        <f t="shared" si="49"/>
        <v>3592419.1395782148</v>
      </c>
      <c r="D91" s="5">
        <f t="shared" si="49"/>
        <v>2842058.997694348</v>
      </c>
      <c r="E91" s="5">
        <f t="shared" si="49"/>
        <v>2725351.2985211937</v>
      </c>
      <c r="F91" s="5">
        <f t="shared" si="49"/>
        <v>1947173.6991598411</v>
      </c>
      <c r="G91" s="5">
        <f t="shared" si="49"/>
        <v>1655240.0323986416</v>
      </c>
      <c r="H91" s="5">
        <f t="shared" si="49"/>
        <v>1447215.0262044589</v>
      </c>
      <c r="I91" s="5">
        <f t="shared" si="49"/>
        <v>1235761.4384932381</v>
      </c>
      <c r="J91" s="5">
        <f t="shared" si="49"/>
        <v>1306005.3911867067</v>
      </c>
      <c r="K91" s="5">
        <f t="shared" si="49"/>
        <v>1404242.582437983</v>
      </c>
      <c r="L91" s="5">
        <f t="shared" si="49"/>
        <v>1821515.5095384498</v>
      </c>
      <c r="M91" s="5">
        <f t="shared" si="49"/>
        <v>2851066.8094086032</v>
      </c>
      <c r="N91" s="5">
        <f t="shared" si="49"/>
        <v>27034218.144442264</v>
      </c>
      <c r="O91" s="5">
        <f t="shared" ref="O91:AA91" si="50">SUM(O77:O90)</f>
        <v>4122005.9328989298</v>
      </c>
      <c r="P91" s="5">
        <f t="shared" si="50"/>
        <v>3929377.6494259895</v>
      </c>
      <c r="Q91" s="5">
        <f t="shared" si="50"/>
        <v>3282620.7745979973</v>
      </c>
      <c r="R91" s="5">
        <f t="shared" si="50"/>
        <v>2719726.2759645777</v>
      </c>
      <c r="S91" s="5">
        <f t="shared" si="50"/>
        <v>1997070.1939978639</v>
      </c>
      <c r="T91" s="5">
        <f t="shared" si="50"/>
        <v>1581705.7955744816</v>
      </c>
      <c r="U91" s="5">
        <f t="shared" si="50"/>
        <v>1380706.9857731685</v>
      </c>
      <c r="V91" s="5">
        <f t="shared" si="50"/>
        <v>1280020.0892886131</v>
      </c>
      <c r="W91" s="5">
        <f t="shared" si="50"/>
        <v>1352849.289400955</v>
      </c>
      <c r="X91" s="5">
        <f t="shared" si="50"/>
        <v>1453699.3411364688</v>
      </c>
      <c r="Y91" s="5">
        <f t="shared" si="50"/>
        <v>1890006.858741201</v>
      </c>
      <c r="Z91" s="5">
        <f t="shared" si="50"/>
        <v>2962092.7076957687</v>
      </c>
      <c r="AA91" s="5">
        <f t="shared" si="50"/>
        <v>27951881.894496016</v>
      </c>
      <c r="AB91" s="5">
        <f t="shared" si="49"/>
        <v>29012429.895604279</v>
      </c>
      <c r="AC91" s="5">
        <f t="shared" si="49"/>
        <v>29932855.150212564</v>
      </c>
      <c r="AD91" s="5">
        <f t="shared" si="49"/>
        <v>30828924.666206814</v>
      </c>
      <c r="AE91" s="5">
        <f t="shared" si="49"/>
        <v>31691950.786712021</v>
      </c>
      <c r="AF91" s="5">
        <f t="shared" si="49"/>
        <v>32548591.709223129</v>
      </c>
      <c r="AG91" s="5">
        <f t="shared" si="49"/>
        <v>33399814.540412962</v>
      </c>
      <c r="AH91" s="5">
        <f t="shared" ref="AH91:AJ91" si="51">SUM(AH77:AH90)</f>
        <v>34245543.150862277</v>
      </c>
      <c r="AI91" s="5">
        <f t="shared" si="51"/>
        <v>35086750.624579944</v>
      </c>
      <c r="AJ91" s="5" t="e">
        <f t="shared" si="51"/>
        <v>#DIV/0!</v>
      </c>
      <c r="AN91" s="4"/>
      <c r="AO91" s="4"/>
      <c r="AP91" s="4"/>
      <c r="AQ91" s="4"/>
      <c r="AR91" s="4"/>
      <c r="AS91" s="4"/>
      <c r="AT91" s="4"/>
    </row>
    <row r="92" spans="1:46" x14ac:dyDescent="0.25">
      <c r="A92" s="124" t="e">
        <f>SUM(B92:AJ92)</f>
        <v>#DIV/0!</v>
      </c>
      <c r="B92" s="5">
        <f t="shared" ref="B92:AG92" si="52">+B91-B3</f>
        <v>86853.451707058121</v>
      </c>
      <c r="C92" s="5">
        <f t="shared" si="52"/>
        <v>-438275.25352153601</v>
      </c>
      <c r="D92" s="5">
        <f t="shared" si="52"/>
        <v>-630450.67528852262</v>
      </c>
      <c r="E92" s="5">
        <f t="shared" si="52"/>
        <v>-94893.481361817103</v>
      </c>
      <c r="F92" s="5">
        <f t="shared" si="52"/>
        <v>-161274.44117692579</v>
      </c>
      <c r="G92" s="5">
        <f t="shared" si="52"/>
        <v>-39372.079277056502</v>
      </c>
      <c r="H92" s="5">
        <f t="shared" si="52"/>
        <v>23254.274834607728</v>
      </c>
      <c r="I92" s="5">
        <f t="shared" si="52"/>
        <v>-97039.213496825658</v>
      </c>
      <c r="J92" s="5">
        <f t="shared" si="52"/>
        <v>-193271.91012347606</v>
      </c>
      <c r="K92" s="5">
        <f t="shared" si="52"/>
        <v>-161409.25204065559</v>
      </c>
      <c r="L92" s="5">
        <f t="shared" si="52"/>
        <v>-367399.75116559258</v>
      </c>
      <c r="M92" s="5">
        <f t="shared" si="52"/>
        <v>-575432.57409886504</v>
      </c>
      <c r="N92" s="5">
        <f t="shared" si="52"/>
        <v>-2648710.9050096087</v>
      </c>
      <c r="O92" s="5">
        <f t="shared" ref="O92:AA92" si="53">+O91-O3</f>
        <v>-100814.22236581659</v>
      </c>
      <c r="P92" s="5">
        <f t="shared" si="53"/>
        <v>-203005.37994164601</v>
      </c>
      <c r="Q92" s="5">
        <f t="shared" si="53"/>
        <v>-279294.03186468175</v>
      </c>
      <c r="R92" s="5">
        <f t="shared" si="53"/>
        <v>-171576.19620521925</v>
      </c>
      <c r="S92" s="5">
        <f t="shared" si="53"/>
        <v>-158969.39802214713</v>
      </c>
      <c r="T92" s="5">
        <f t="shared" si="53"/>
        <v>-146457.19214555668</v>
      </c>
      <c r="U92" s="5">
        <f t="shared" si="53"/>
        <v>-69321.012397336774</v>
      </c>
      <c r="V92" s="5">
        <f t="shared" si="53"/>
        <v>-76837.277754029725</v>
      </c>
      <c r="W92" s="5">
        <f t="shared" si="53"/>
        <v>-175909.84756017872</v>
      </c>
      <c r="X92" s="5">
        <f t="shared" si="53"/>
        <v>-143754.74695977382</v>
      </c>
      <c r="Y92" s="5">
        <f t="shared" si="53"/>
        <v>-349296.8908962938</v>
      </c>
      <c r="Z92" s="5">
        <f t="shared" si="53"/>
        <v>-550197.96412086813</v>
      </c>
      <c r="AA92" s="5">
        <f t="shared" si="53"/>
        <v>-2425434.160233546</v>
      </c>
      <c r="AB92" s="5">
        <f t="shared" si="52"/>
        <v>-1988741.8737550937</v>
      </c>
      <c r="AC92" s="5">
        <f t="shared" si="52"/>
        <v>-1813395.4061861746</v>
      </c>
      <c r="AD92" s="5">
        <f t="shared" si="52"/>
        <v>-1695350.388970241</v>
      </c>
      <c r="AE92" s="5" t="e">
        <f t="shared" si="52"/>
        <v>#DIV/0!</v>
      </c>
      <c r="AF92" s="5" t="e">
        <f t="shared" si="52"/>
        <v>#DIV/0!</v>
      </c>
      <c r="AG92" s="5" t="e">
        <f t="shared" si="52"/>
        <v>#DIV/0!</v>
      </c>
      <c r="AH92" s="5" t="e">
        <f t="shared" ref="AH92:AJ92" si="54">+AH91-AH3</f>
        <v>#DIV/0!</v>
      </c>
      <c r="AI92" s="5" t="e">
        <f t="shared" si="54"/>
        <v>#DIV/0!</v>
      </c>
      <c r="AJ92" s="5" t="e">
        <f t="shared" si="54"/>
        <v>#DIV/0!</v>
      </c>
      <c r="AN92" s="4"/>
      <c r="AO92" s="4"/>
      <c r="AP92" s="4"/>
      <c r="AQ92" s="4"/>
      <c r="AR92" s="4"/>
      <c r="AS92" s="4"/>
      <c r="AT92" s="4"/>
    </row>
    <row r="93" spans="1:46" x14ac:dyDescent="0.25">
      <c r="A93" s="117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N93" s="4"/>
      <c r="AO93" s="4"/>
      <c r="AP93" s="4"/>
      <c r="AQ93" s="4"/>
      <c r="AR93" s="4"/>
      <c r="AS93" s="4"/>
      <c r="AT93" s="4"/>
    </row>
    <row r="94" spans="1:46" x14ac:dyDescent="0.25">
      <c r="A94" s="116" t="s">
        <v>402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N94" s="4"/>
      <c r="AO94" s="4"/>
      <c r="AP94" s="4"/>
      <c r="AQ94" s="4"/>
      <c r="AR94" s="4"/>
      <c r="AS94" s="4"/>
      <c r="AT94" s="4"/>
    </row>
    <row r="95" spans="1:46" x14ac:dyDescent="0.25">
      <c r="A95" s="117" t="s">
        <v>414</v>
      </c>
      <c r="B95" s="4">
        <v>2153038.2657647734</v>
      </c>
      <c r="C95" s="4">
        <v>1988682.6904174676</v>
      </c>
      <c r="D95" s="4">
        <v>1956673.6340603975</v>
      </c>
      <c r="E95" s="4">
        <v>2062886.4829169046</v>
      </c>
      <c r="F95" s="4">
        <v>1883114.6470587449</v>
      </c>
      <c r="G95" s="4">
        <v>1821666.6435628717</v>
      </c>
      <c r="H95" s="4">
        <v>1947142.950357442</v>
      </c>
      <c r="I95" s="4">
        <v>1825623.0194287258</v>
      </c>
      <c r="J95" s="4">
        <v>1836740.5768541982</v>
      </c>
      <c r="K95" s="4">
        <v>1839607.0889641531</v>
      </c>
      <c r="L95" s="4">
        <v>1954665.2937343838</v>
      </c>
      <c r="M95" s="4">
        <v>2135255.4101723302</v>
      </c>
      <c r="N95" s="128">
        <v>23405096.703292392</v>
      </c>
      <c r="O95" s="4">
        <v>2332108.6334766867</v>
      </c>
      <c r="P95" s="4">
        <v>2244252.1963228639</v>
      </c>
      <c r="Q95" s="4">
        <v>2248287.3375308053</v>
      </c>
      <c r="R95" s="4">
        <v>2141873.4167662598</v>
      </c>
      <c r="S95" s="4">
        <v>2079389.4397243368</v>
      </c>
      <c r="T95" s="4">
        <v>1948712.9009079104</v>
      </c>
      <c r="U95" s="4">
        <v>1859337.0494130908</v>
      </c>
      <c r="V95" s="4">
        <v>1817862.4762147493</v>
      </c>
      <c r="W95" s="4">
        <v>1862489.7389295034</v>
      </c>
      <c r="X95" s="4">
        <v>1825647.3799821991</v>
      </c>
      <c r="Y95" s="4">
        <v>1933366.1932261717</v>
      </c>
      <c r="Z95" s="4">
        <v>2152883.2829991905</v>
      </c>
      <c r="AA95" s="128">
        <v>24446210.04549377</v>
      </c>
      <c r="AB95" s="4">
        <v>24357025.537229449</v>
      </c>
      <c r="AC95" s="4">
        <v>24468143.016844057</v>
      </c>
      <c r="AD95" s="4">
        <v>24573513.86904281</v>
      </c>
      <c r="AE95" s="4">
        <v>24674029.878147084</v>
      </c>
      <c r="AF95" s="4">
        <v>24770296.458081994</v>
      </c>
      <c r="AG95" s="4">
        <v>24862763.344906125</v>
      </c>
      <c r="AH95" s="4">
        <v>24951793.786974583</v>
      </c>
      <c r="AI95" s="4">
        <v>25037720.281458881</v>
      </c>
      <c r="AJ95" s="4">
        <v>4147184.3778547882</v>
      </c>
      <c r="AN95" s="4"/>
      <c r="AO95" s="4"/>
      <c r="AP95" s="4"/>
      <c r="AQ95" s="4"/>
      <c r="AR95" s="4"/>
      <c r="AS95" s="4"/>
      <c r="AT95" s="4"/>
    </row>
    <row r="96" spans="1:46" x14ac:dyDescent="0.25">
      <c r="A96" s="117" t="s">
        <v>415</v>
      </c>
      <c r="B96" s="4">
        <v>1507672.4148979411</v>
      </c>
      <c r="C96" s="4">
        <v>1389474.0327228142</v>
      </c>
      <c r="D96" s="4">
        <v>1344775.8893613999</v>
      </c>
      <c r="E96" s="4">
        <v>1411195.5768571552</v>
      </c>
      <c r="F96" s="4">
        <v>1222818.6215600125</v>
      </c>
      <c r="G96" s="4">
        <v>1238654.1248289282</v>
      </c>
      <c r="H96" s="4">
        <v>1252530.453514732</v>
      </c>
      <c r="I96" s="4">
        <v>1264641.8985069911</v>
      </c>
      <c r="J96" s="4">
        <v>1282361.4178753088</v>
      </c>
      <c r="K96" s="4">
        <v>1242481.3820771978</v>
      </c>
      <c r="L96" s="4">
        <v>1339914.9163589093</v>
      </c>
      <c r="M96" s="4">
        <v>1410640.5726868075</v>
      </c>
      <c r="N96" s="128">
        <v>15907161.301248198</v>
      </c>
      <c r="O96" s="4">
        <v>1590123.2416936045</v>
      </c>
      <c r="P96" s="4">
        <v>1542405.1149813421</v>
      </c>
      <c r="Q96" s="4">
        <v>1496822.6802023554</v>
      </c>
      <c r="R96" s="4">
        <v>1460818.8866053568</v>
      </c>
      <c r="S96" s="4">
        <v>1384843.1725781506</v>
      </c>
      <c r="T96" s="4">
        <v>1310249.7339863807</v>
      </c>
      <c r="U96" s="4">
        <v>1333116.4043642876</v>
      </c>
      <c r="V96" s="4">
        <v>1303544.934629021</v>
      </c>
      <c r="W96" s="4">
        <v>1341741.0509502208</v>
      </c>
      <c r="X96" s="4">
        <v>1319545.0228150925</v>
      </c>
      <c r="Y96" s="4">
        <v>1418144.0416237859</v>
      </c>
      <c r="Z96" s="4">
        <v>1497733.8540200349</v>
      </c>
      <c r="AA96" s="128">
        <v>16999088.138449632</v>
      </c>
      <c r="AB96" s="4">
        <v>17000414.124343939</v>
      </c>
      <c r="AC96" s="4">
        <v>17202893.824908286</v>
      </c>
      <c r="AD96" s="4">
        <v>17399147.794686589</v>
      </c>
      <c r="AE96" s="4">
        <v>17590217.070953153</v>
      </c>
      <c r="AF96" s="4">
        <v>17776751.277361419</v>
      </c>
      <c r="AG96" s="4">
        <v>17959178.714679752</v>
      </c>
      <c r="AH96" s="4">
        <v>18137853.909381486</v>
      </c>
      <c r="AI96" s="4">
        <v>18313094.500792433</v>
      </c>
      <c r="AJ96" s="4">
        <v>5853437.834110464</v>
      </c>
      <c r="AN96" s="4"/>
      <c r="AO96" s="4"/>
      <c r="AP96" s="4"/>
      <c r="AQ96" s="4"/>
      <c r="AR96" s="4"/>
      <c r="AS96" s="4"/>
      <c r="AT96" s="4"/>
    </row>
    <row r="97" spans="1:46" x14ac:dyDescent="0.25">
      <c r="A97" s="117" t="s">
        <v>416</v>
      </c>
      <c r="B97" s="4">
        <v>613609.07749843877</v>
      </c>
      <c r="C97" s="4">
        <v>572301.63402685244</v>
      </c>
      <c r="D97" s="4">
        <v>507456.76312763372</v>
      </c>
      <c r="E97" s="4">
        <v>564068.37945728027</v>
      </c>
      <c r="F97" s="4">
        <v>484025.39950270206</v>
      </c>
      <c r="G97" s="4">
        <v>495538.02000030607</v>
      </c>
      <c r="H97" s="4">
        <v>456241.32642297953</v>
      </c>
      <c r="I97" s="4">
        <v>498712.82236901409</v>
      </c>
      <c r="J97" s="4">
        <v>489370.62846835784</v>
      </c>
      <c r="K97" s="4">
        <v>497601.57013186876</v>
      </c>
      <c r="L97" s="4">
        <v>501345.75174287061</v>
      </c>
      <c r="M97" s="4">
        <v>574951.68396480742</v>
      </c>
      <c r="N97" s="4">
        <v>6255223.0567131117</v>
      </c>
      <c r="O97" s="4">
        <v>661284.80090621358</v>
      </c>
      <c r="P97" s="4">
        <v>646316.30429915921</v>
      </c>
      <c r="Q97" s="4">
        <v>625596.68061323301</v>
      </c>
      <c r="R97" s="4">
        <v>627327.97734214901</v>
      </c>
      <c r="S97" s="4">
        <v>559494.90200720425</v>
      </c>
      <c r="T97" s="4">
        <v>531188.47665746312</v>
      </c>
      <c r="U97" s="4">
        <v>515386.75373620179</v>
      </c>
      <c r="V97" s="4">
        <v>514168.64154146827</v>
      </c>
      <c r="W97" s="4">
        <v>514342.27551468689</v>
      </c>
      <c r="X97" s="4">
        <v>520707.64336400636</v>
      </c>
      <c r="Y97" s="4">
        <v>516039.05857150786</v>
      </c>
      <c r="Z97" s="4">
        <v>599273.74264368415</v>
      </c>
      <c r="AA97" s="4">
        <v>6831127.2571969777</v>
      </c>
      <c r="AB97" s="4">
        <v>6834485.9677810688</v>
      </c>
      <c r="AC97" s="4">
        <v>6884585.350483655</v>
      </c>
      <c r="AD97" s="4">
        <v>6930881.0303212423</v>
      </c>
      <c r="AE97" s="4">
        <v>6974730.9614210827</v>
      </c>
      <c r="AF97" s="4">
        <v>7016820.3828223506</v>
      </c>
      <c r="AG97" s="4">
        <v>7057483.8629332138</v>
      </c>
      <c r="AH97" s="4">
        <v>7096928.9415148869</v>
      </c>
      <c r="AI97" s="4">
        <v>7135300.5385730369</v>
      </c>
      <c r="AJ97" s="4">
        <v>1680352.2918758485</v>
      </c>
      <c r="AN97" s="4"/>
      <c r="AO97" s="4"/>
      <c r="AP97" s="4"/>
      <c r="AQ97" s="4"/>
      <c r="AR97" s="4"/>
      <c r="AS97" s="4"/>
      <c r="AT97" s="4"/>
    </row>
    <row r="98" spans="1:46" x14ac:dyDescent="0.25">
      <c r="A98" s="117" t="s">
        <v>417</v>
      </c>
      <c r="B98" s="4">
        <v>1865340.7548399675</v>
      </c>
      <c r="C98" s="4">
        <v>1858731.6453088343</v>
      </c>
      <c r="D98" s="4">
        <v>1665940.354041303</v>
      </c>
      <c r="E98" s="4">
        <v>1586894.4767974857</v>
      </c>
      <c r="F98" s="4">
        <v>1537639.0207849601</v>
      </c>
      <c r="G98" s="4">
        <v>1496124.5742633804</v>
      </c>
      <c r="H98" s="4">
        <v>1472486.5802921334</v>
      </c>
      <c r="I98" s="4">
        <v>1468210.8830187679</v>
      </c>
      <c r="J98" s="4">
        <v>1467810.6146371185</v>
      </c>
      <c r="K98" s="4">
        <v>1476551.7538685708</v>
      </c>
      <c r="L98" s="4">
        <v>1618369.6738107817</v>
      </c>
      <c r="M98" s="4">
        <v>1853409.3604009112</v>
      </c>
      <c r="N98" s="128">
        <v>19367509.692064211</v>
      </c>
      <c r="O98" s="4">
        <v>2160748.121902369</v>
      </c>
      <c r="P98" s="4">
        <v>1972098.9714754587</v>
      </c>
      <c r="Q98" s="4">
        <v>1949259.4398712066</v>
      </c>
      <c r="R98" s="4">
        <v>1907715.5579974186</v>
      </c>
      <c r="S98" s="4">
        <v>1692373.059901455</v>
      </c>
      <c r="T98" s="4">
        <v>1616249.9217025689</v>
      </c>
      <c r="U98" s="4">
        <v>1580545.8813472167</v>
      </c>
      <c r="V98" s="4">
        <v>1527876.9780976945</v>
      </c>
      <c r="W98" s="4">
        <v>1531201.168939461</v>
      </c>
      <c r="X98" s="4">
        <v>1526638.3804494336</v>
      </c>
      <c r="Y98" s="4">
        <v>1674152.0249657938</v>
      </c>
      <c r="Z98" s="4">
        <v>1940534.1498908149</v>
      </c>
      <c r="AA98" s="128">
        <v>21079393.656540889</v>
      </c>
      <c r="AB98" s="4">
        <v>20917248.4794362</v>
      </c>
      <c r="AC98" s="4">
        <v>21180349.106789231</v>
      </c>
      <c r="AD98" s="4">
        <v>21430434.068627056</v>
      </c>
      <c r="AE98" s="4">
        <v>21670064.749691647</v>
      </c>
      <c r="AF98" s="4">
        <v>21900628.669042617</v>
      </c>
      <c r="AG98" s="4">
        <v>22123066.392697405</v>
      </c>
      <c r="AH98" s="4">
        <v>22338185.874232322</v>
      </c>
      <c r="AI98" s="4">
        <v>22546662.454782598</v>
      </c>
      <c r="AJ98" s="4">
        <v>5127487.866759792</v>
      </c>
      <c r="AN98" s="4"/>
      <c r="AO98" s="4"/>
      <c r="AP98" s="4"/>
      <c r="AQ98" s="4"/>
      <c r="AR98" s="4"/>
      <c r="AS98" s="4"/>
      <c r="AT98" s="4"/>
    </row>
    <row r="99" spans="1:46" x14ac:dyDescent="0.25">
      <c r="A99" s="117" t="s">
        <v>418</v>
      </c>
      <c r="B99" s="4">
        <v>141632.07120310442</v>
      </c>
      <c r="C99" s="4">
        <v>110487.78547385288</v>
      </c>
      <c r="D99" s="4">
        <v>99263.117827884649</v>
      </c>
      <c r="E99" s="4">
        <v>94100.64530201086</v>
      </c>
      <c r="F99" s="4">
        <v>72412.916256525743</v>
      </c>
      <c r="G99" s="4">
        <v>71558.495692768411</v>
      </c>
      <c r="H99" s="4">
        <v>68892.633902017827</v>
      </c>
      <c r="I99" s="4">
        <v>65483.588636079417</v>
      </c>
      <c r="J99" s="4">
        <v>68511.067910549813</v>
      </c>
      <c r="K99" s="4">
        <v>72627.453207923681</v>
      </c>
      <c r="L99" s="4">
        <v>79213.384471613172</v>
      </c>
      <c r="M99" s="4">
        <v>101659.5003094954</v>
      </c>
      <c r="N99" s="4">
        <v>1045842.6601938263</v>
      </c>
      <c r="O99" s="4">
        <v>141722.91495488395</v>
      </c>
      <c r="P99" s="4">
        <v>134134.14919561724</v>
      </c>
      <c r="Q99" s="4">
        <v>114704.86976587877</v>
      </c>
      <c r="R99" s="4">
        <v>96999.464252483507</v>
      </c>
      <c r="S99" s="4">
        <v>75697.661843318827</v>
      </c>
      <c r="T99" s="4">
        <v>69997.637849135484</v>
      </c>
      <c r="U99" s="4">
        <v>67035.918140696755</v>
      </c>
      <c r="V99" s="4">
        <v>66376.501543652616</v>
      </c>
      <c r="W99" s="4">
        <v>68073.810624454578</v>
      </c>
      <c r="X99" s="4">
        <v>73619.071693920618</v>
      </c>
      <c r="Y99" s="4">
        <v>78724.230130103955</v>
      </c>
      <c r="Z99" s="4">
        <v>102876.70878881549</v>
      </c>
      <c r="AA99" s="4">
        <v>1089962.9387829616</v>
      </c>
      <c r="AB99" s="4">
        <v>1100029.4773712202</v>
      </c>
      <c r="AC99" s="4">
        <v>1106064.7956794759</v>
      </c>
      <c r="AD99" s="4">
        <v>1111953.0756114244</v>
      </c>
      <c r="AE99" s="4">
        <v>1117713.2028300774</v>
      </c>
      <c r="AF99" s="4">
        <v>1123362.714022517</v>
      </c>
      <c r="AG99" s="4">
        <v>1128912.4009961791</v>
      </c>
      <c r="AH99" s="4">
        <v>1134362.2637510642</v>
      </c>
      <c r="AI99" s="4">
        <v>1139727.1410223951</v>
      </c>
      <c r="AJ99" s="4">
        <v>336936.72668522166</v>
      </c>
      <c r="AN99" s="4"/>
      <c r="AO99" s="4"/>
      <c r="AP99" s="4"/>
      <c r="AQ99" s="4"/>
      <c r="AR99" s="4"/>
      <c r="AS99" s="4"/>
      <c r="AT99" s="4"/>
    </row>
    <row r="100" spans="1:46" x14ac:dyDescent="0.25">
      <c r="A100" s="117" t="s">
        <v>419</v>
      </c>
      <c r="B100" s="4">
        <v>1291362.0454197847</v>
      </c>
      <c r="C100" s="4">
        <v>1232764.7658516201</v>
      </c>
      <c r="D100" s="4">
        <v>1100164.7559301481</v>
      </c>
      <c r="E100" s="4">
        <v>1149565.2828497442</v>
      </c>
      <c r="F100" s="4">
        <v>953433.12813122105</v>
      </c>
      <c r="G100" s="4">
        <v>960327.00318133284</v>
      </c>
      <c r="H100" s="4">
        <v>899489.1426089236</v>
      </c>
      <c r="I100" s="4">
        <v>980332.14017948008</v>
      </c>
      <c r="J100" s="4">
        <v>970070.7806809413</v>
      </c>
      <c r="K100" s="4">
        <v>993936.65094356833</v>
      </c>
      <c r="L100" s="4">
        <v>1026059.0311302998</v>
      </c>
      <c r="M100" s="4">
        <v>1206808.2796993407</v>
      </c>
      <c r="N100" s="128">
        <v>12764313.006606404</v>
      </c>
      <c r="O100" s="4">
        <v>1397532.4209099996</v>
      </c>
      <c r="P100" s="4">
        <v>1313553.9374285783</v>
      </c>
      <c r="Q100" s="4">
        <v>1258314.1567874993</v>
      </c>
      <c r="R100" s="4">
        <v>1163806.1448888835</v>
      </c>
      <c r="S100" s="4">
        <v>1039413.5159796935</v>
      </c>
      <c r="T100" s="4">
        <v>1015595.2627187389</v>
      </c>
      <c r="U100" s="4">
        <v>967765.5640508529</v>
      </c>
      <c r="V100" s="4">
        <v>983208.98100909602</v>
      </c>
      <c r="W100" s="4">
        <v>969262.41957138968</v>
      </c>
      <c r="X100" s="4">
        <v>998427.47348995088</v>
      </c>
      <c r="Y100" s="4">
        <v>1031993.5134559353</v>
      </c>
      <c r="Z100" s="4">
        <v>1223458.1449171936</v>
      </c>
      <c r="AA100" s="128">
        <v>13362331.535207814</v>
      </c>
      <c r="AB100" s="4">
        <v>13607035.976967802</v>
      </c>
      <c r="AC100" s="4">
        <v>13746039.661003346</v>
      </c>
      <c r="AD100" s="4">
        <v>13954537.924049132</v>
      </c>
      <c r="AE100" s="4">
        <v>14153192.872248489</v>
      </c>
      <c r="AF100" s="4">
        <v>14343905.903052829</v>
      </c>
      <c r="AG100" s="4">
        <v>14527695.553991394</v>
      </c>
      <c r="AH100" s="4">
        <v>14705324.294996969</v>
      </c>
      <c r="AI100" s="4">
        <v>14877384.521255407</v>
      </c>
      <c r="AJ100" s="4">
        <v>3912023.5080447705</v>
      </c>
      <c r="AN100" s="4"/>
      <c r="AO100" s="4"/>
      <c r="AP100" s="4"/>
      <c r="AQ100" s="4"/>
      <c r="AR100" s="4"/>
      <c r="AS100" s="4"/>
      <c r="AT100" s="4"/>
    </row>
    <row r="101" spans="1:46" x14ac:dyDescent="0.25">
      <c r="A101" s="117" t="s">
        <v>420</v>
      </c>
      <c r="B101" s="4">
        <v>283943.86944614723</v>
      </c>
      <c r="C101" s="4">
        <v>254973.34349917262</v>
      </c>
      <c r="D101" s="4">
        <v>250985.85683922199</v>
      </c>
      <c r="E101" s="4">
        <v>263946.280180723</v>
      </c>
      <c r="F101" s="4">
        <v>248700.30076418541</v>
      </c>
      <c r="G101" s="4">
        <v>236741.81003637656</v>
      </c>
      <c r="H101" s="4">
        <v>323771.02569213003</v>
      </c>
      <c r="I101" s="4">
        <v>249252.34309241024</v>
      </c>
      <c r="J101" s="4">
        <v>249970.86274600984</v>
      </c>
      <c r="K101" s="4">
        <v>249624.40474503511</v>
      </c>
      <c r="L101" s="4">
        <v>252144.586360418</v>
      </c>
      <c r="M101" s="4">
        <v>265209.28385572782</v>
      </c>
      <c r="N101" s="4">
        <v>3129263.9672575574</v>
      </c>
      <c r="O101" s="4">
        <v>298623.4152383972</v>
      </c>
      <c r="P101" s="4">
        <v>278415.52410274418</v>
      </c>
      <c r="Q101" s="4">
        <v>278061.15153337922</v>
      </c>
      <c r="R101" s="4">
        <v>274649.32656092313</v>
      </c>
      <c r="S101" s="4">
        <v>266521.36082786956</v>
      </c>
      <c r="T101" s="4">
        <v>258930.17418420361</v>
      </c>
      <c r="U101" s="4">
        <v>258744.05824336043</v>
      </c>
      <c r="V101" s="4">
        <v>264439.37074123143</v>
      </c>
      <c r="W101" s="4">
        <v>260297.93859106064</v>
      </c>
      <c r="X101" s="4">
        <v>258231.06921086751</v>
      </c>
      <c r="Y101" s="4">
        <v>259599.86615888894</v>
      </c>
      <c r="Z101" s="4">
        <v>272948.31258117716</v>
      </c>
      <c r="AA101" s="4">
        <v>3229461.5679741031</v>
      </c>
      <c r="AB101" s="4">
        <v>3256723.0148940599</v>
      </c>
      <c r="AC101" s="4">
        <v>3282003.5487978081</v>
      </c>
      <c r="AD101" s="4">
        <v>3306030.7647358226</v>
      </c>
      <c r="AE101" s="4">
        <v>3329008.9218069501</v>
      </c>
      <c r="AF101" s="4">
        <v>3351078.81997253</v>
      </c>
      <c r="AG101" s="4">
        <v>3372337.6310368674</v>
      </c>
      <c r="AH101" s="4">
        <v>3392872.6113140341</v>
      </c>
      <c r="AI101" s="4">
        <v>3412743.253745439</v>
      </c>
      <c r="AJ101" s="4">
        <v>1575660.7159030137</v>
      </c>
      <c r="AN101" s="4"/>
      <c r="AO101" s="4"/>
      <c r="AP101" s="4"/>
      <c r="AQ101" s="4"/>
      <c r="AR101" s="4"/>
      <c r="AS101" s="4"/>
      <c r="AT101" s="4"/>
    </row>
    <row r="102" spans="1:46" x14ac:dyDescent="0.25">
      <c r="A102" s="117" t="s">
        <v>421</v>
      </c>
      <c r="B102" s="4">
        <v>364038.20819239313</v>
      </c>
      <c r="C102" s="4">
        <v>341114.44034928404</v>
      </c>
      <c r="D102" s="4">
        <v>345723.96484191256</v>
      </c>
      <c r="E102" s="4">
        <v>353749.62012064742</v>
      </c>
      <c r="F102" s="4">
        <v>298425.21090002533</v>
      </c>
      <c r="G102" s="4">
        <v>287548.95969820186</v>
      </c>
      <c r="H102" s="4">
        <v>275557.8732581709</v>
      </c>
      <c r="I102" s="4">
        <v>295513.31444377825</v>
      </c>
      <c r="J102" s="4">
        <v>283031.1913310911</v>
      </c>
      <c r="K102" s="4">
        <v>293772.86008452787</v>
      </c>
      <c r="L102" s="4">
        <v>309528.96199016453</v>
      </c>
      <c r="M102" s="4">
        <v>348497.75048505655</v>
      </c>
      <c r="N102" s="4">
        <v>3796502.3556952537</v>
      </c>
      <c r="O102" s="4">
        <v>381096.63280083361</v>
      </c>
      <c r="P102" s="4">
        <v>364663.09359957674</v>
      </c>
      <c r="Q102" s="4">
        <v>370754.76497567538</v>
      </c>
      <c r="R102" s="4">
        <v>351211.49455303792</v>
      </c>
      <c r="S102" s="4">
        <v>310738.68273668858</v>
      </c>
      <c r="T102" s="4">
        <v>294277.73463414685</v>
      </c>
      <c r="U102" s="4">
        <v>292803.20850548364</v>
      </c>
      <c r="V102" s="4">
        <v>282656.58270123432</v>
      </c>
      <c r="W102" s="4">
        <v>274188.46681741637</v>
      </c>
      <c r="X102" s="4">
        <v>282774.06861112139</v>
      </c>
      <c r="Y102" s="4">
        <v>303891.82193209906</v>
      </c>
      <c r="Z102" s="4">
        <v>341514.77831274411</v>
      </c>
      <c r="AA102" s="4">
        <v>3850571.3301800578</v>
      </c>
      <c r="AB102" s="4">
        <v>3834239.6079901862</v>
      </c>
      <c r="AC102" s="4">
        <v>3867513.3507740647</v>
      </c>
      <c r="AD102" s="4">
        <v>3899727.9729860192</v>
      </c>
      <c r="AE102" s="4">
        <v>3931072.9828220285</v>
      </c>
      <c r="AF102" s="4">
        <v>3961659.9598741182</v>
      </c>
      <c r="AG102" s="4">
        <v>3991607.5681528547</v>
      </c>
      <c r="AH102" s="4">
        <v>4020926.4342860491</v>
      </c>
      <c r="AI102" s="4">
        <v>4049698.0290869288</v>
      </c>
      <c r="AJ102" s="4">
        <v>865319.19674595271</v>
      </c>
      <c r="AN102" s="4"/>
      <c r="AO102" s="4"/>
      <c r="AP102" s="4"/>
      <c r="AQ102" s="4"/>
      <c r="AR102" s="4"/>
      <c r="AS102" s="4"/>
      <c r="AT102" s="4"/>
    </row>
    <row r="103" spans="1:46" x14ac:dyDescent="0.25">
      <c r="A103" s="117" t="s">
        <v>422</v>
      </c>
      <c r="B103" s="4">
        <v>59443.632115365283</v>
      </c>
      <c r="C103" s="4">
        <v>59827.17778025489</v>
      </c>
      <c r="D103" s="4">
        <v>62853.231224669173</v>
      </c>
      <c r="E103" s="4">
        <v>54490.403343120939</v>
      </c>
      <c r="F103" s="4">
        <v>49622.64787634425</v>
      </c>
      <c r="G103" s="4">
        <v>52590.326979703481</v>
      </c>
      <c r="H103" s="4">
        <v>48546.992093521905</v>
      </c>
      <c r="I103" s="4">
        <v>39229.139538951735</v>
      </c>
      <c r="J103" s="4">
        <v>38848.224146675209</v>
      </c>
      <c r="K103" s="4">
        <v>40429.189318343786</v>
      </c>
      <c r="L103" s="4">
        <v>43392.099677388876</v>
      </c>
      <c r="M103" s="4">
        <v>48449.307246700519</v>
      </c>
      <c r="N103" s="4">
        <v>597722.37134104013</v>
      </c>
      <c r="O103" s="4">
        <v>65534.143907286649</v>
      </c>
      <c r="P103" s="4">
        <v>63000.919593326907</v>
      </c>
      <c r="Q103" s="4">
        <v>64936.683469450654</v>
      </c>
      <c r="R103" s="4">
        <v>58490.458070038098</v>
      </c>
      <c r="S103" s="4">
        <v>54621.394722476078</v>
      </c>
      <c r="T103" s="4">
        <v>53535.026612774716</v>
      </c>
      <c r="U103" s="4">
        <v>51404.631890965546</v>
      </c>
      <c r="V103" s="4">
        <v>51819.502150384877</v>
      </c>
      <c r="W103" s="4">
        <v>51764.718145403865</v>
      </c>
      <c r="X103" s="4">
        <v>53468.5782505772</v>
      </c>
      <c r="Y103" s="4">
        <v>56914.278607775406</v>
      </c>
      <c r="Z103" s="4">
        <v>63243.404436258839</v>
      </c>
      <c r="AA103" s="4">
        <v>688733.73985671892</v>
      </c>
      <c r="AB103" s="4">
        <v>687187.4624963752</v>
      </c>
      <c r="AC103" s="4">
        <v>686289.99436574173</v>
      </c>
      <c r="AD103" s="4">
        <v>685543.50218231732</v>
      </c>
      <c r="AE103" s="4">
        <v>684883.68137599528</v>
      </c>
      <c r="AF103" s="4">
        <v>684304.94024502556</v>
      </c>
      <c r="AG103" s="4">
        <v>683765.34102629591</v>
      </c>
      <c r="AH103" s="4">
        <v>683267.67957067979</v>
      </c>
      <c r="AI103" s="4">
        <v>682781.20151856053</v>
      </c>
      <c r="AJ103" s="4">
        <v>332363.23219469999</v>
      </c>
      <c r="AN103" s="4"/>
      <c r="AO103" s="4"/>
      <c r="AP103" s="4"/>
      <c r="AQ103" s="4"/>
      <c r="AR103" s="4"/>
      <c r="AS103" s="4"/>
      <c r="AT103" s="4"/>
    </row>
    <row r="104" spans="1:46" x14ac:dyDescent="0.25">
      <c r="A104" s="117" t="s">
        <v>423</v>
      </c>
      <c r="B104" s="4">
        <v>732009.57571305928</v>
      </c>
      <c r="C104" s="4">
        <v>790469.62236984854</v>
      </c>
      <c r="D104" s="4">
        <v>701032.75385974778</v>
      </c>
      <c r="E104" s="4">
        <v>706850.67704051069</v>
      </c>
      <c r="F104" s="4">
        <v>556226.02884599159</v>
      </c>
      <c r="G104" s="4">
        <v>573714.80544947425</v>
      </c>
      <c r="H104" s="4">
        <v>566925.5831790301</v>
      </c>
      <c r="I104" s="4">
        <v>520285.88554890739</v>
      </c>
      <c r="J104" s="4">
        <v>537802.89907099877</v>
      </c>
      <c r="K104" s="4">
        <v>558834.96206251555</v>
      </c>
      <c r="L104" s="4">
        <v>597814.46892398037</v>
      </c>
      <c r="M104" s="4">
        <v>697966.48446667287</v>
      </c>
      <c r="N104" s="4">
        <v>7539933.7465307368</v>
      </c>
      <c r="O104" s="4">
        <v>810510.89046290063</v>
      </c>
      <c r="P104" s="4">
        <v>773167.72765748738</v>
      </c>
      <c r="Q104" s="4">
        <v>746309.74040961021</v>
      </c>
      <c r="R104" s="4">
        <v>713576.81274048495</v>
      </c>
      <c r="S104" s="4">
        <v>611065.08228003641</v>
      </c>
      <c r="T104" s="4">
        <v>585985.98929407611</v>
      </c>
      <c r="U104" s="4">
        <v>570326.27908667095</v>
      </c>
      <c r="V104" s="4">
        <v>532621.68108665675</v>
      </c>
      <c r="W104" s="4">
        <v>549430.22078333597</v>
      </c>
      <c r="X104" s="4">
        <v>568822.62607234053</v>
      </c>
      <c r="Y104" s="4">
        <v>610648.93102586514</v>
      </c>
      <c r="Z104" s="4">
        <v>711712.88514783245</v>
      </c>
      <c r="AA104" s="4">
        <v>7784178.8660472976</v>
      </c>
      <c r="AB104" s="4">
        <v>7902564.3420996349</v>
      </c>
      <c r="AC104" s="4">
        <v>8013956.8886786243</v>
      </c>
      <c r="AD104" s="4">
        <v>8120238.4728909656</v>
      </c>
      <c r="AE104" s="4">
        <v>8222203.8241689689</v>
      </c>
      <c r="AF104" s="4">
        <v>8320405.9489885047</v>
      </c>
      <c r="AG104" s="4">
        <v>8415223.9524179455</v>
      </c>
      <c r="AH104" s="4">
        <v>8506986.5081174802</v>
      </c>
      <c r="AI104" s="4">
        <v>8595961.4242546652</v>
      </c>
      <c r="AJ104" s="4">
        <v>1729133.9361430975</v>
      </c>
      <c r="AN104" s="4"/>
      <c r="AO104" s="4"/>
      <c r="AP104" s="4"/>
      <c r="AQ104" s="4"/>
      <c r="AR104" s="4"/>
      <c r="AS104" s="4"/>
      <c r="AT104" s="4"/>
    </row>
    <row r="105" spans="1:46" x14ac:dyDescent="0.25">
      <c r="A105" s="117" t="s">
        <v>424</v>
      </c>
      <c r="B105" s="4">
        <v>208880.41757916991</v>
      </c>
      <c r="C105" s="4">
        <v>208279.83655039169</v>
      </c>
      <c r="D105" s="4">
        <v>188242.49560778681</v>
      </c>
      <c r="E105" s="4">
        <v>193808.02551835697</v>
      </c>
      <c r="F105" s="4">
        <v>183094.04982398771</v>
      </c>
      <c r="G105" s="4">
        <v>175141.26823433748</v>
      </c>
      <c r="H105" s="4">
        <v>162596.18176473785</v>
      </c>
      <c r="I105" s="4">
        <v>178339.60608613226</v>
      </c>
      <c r="J105" s="4">
        <v>172384.71732166474</v>
      </c>
      <c r="K105" s="4">
        <v>172762.95021047149</v>
      </c>
      <c r="L105" s="4">
        <v>187086.90762969718</v>
      </c>
      <c r="M105" s="4">
        <v>206963.8874667894</v>
      </c>
      <c r="N105" s="4">
        <v>2237580.3437935235</v>
      </c>
      <c r="O105" s="4">
        <v>244075.16328331007</v>
      </c>
      <c r="P105" s="4">
        <v>228486.81637744969</v>
      </c>
      <c r="Q105" s="4">
        <v>220452.93425050052</v>
      </c>
      <c r="R105" s="4">
        <v>224629.38969839469</v>
      </c>
      <c r="S105" s="4">
        <v>202788.12138874011</v>
      </c>
      <c r="T105" s="4">
        <v>190861.44198257584</v>
      </c>
      <c r="U105" s="4">
        <v>180539.17645196003</v>
      </c>
      <c r="V105" s="4">
        <v>182079.19392332487</v>
      </c>
      <c r="W105" s="4">
        <v>177205.72227599676</v>
      </c>
      <c r="X105" s="4">
        <v>176155.16529985145</v>
      </c>
      <c r="Y105" s="4">
        <v>190173.39907674483</v>
      </c>
      <c r="Z105" s="4">
        <v>213829.10529751336</v>
      </c>
      <c r="AA105" s="4">
        <v>2431275.6293063625</v>
      </c>
      <c r="AB105" s="4">
        <v>2402670.0508497423</v>
      </c>
      <c r="AC105" s="4">
        <v>2438597.1533890674</v>
      </c>
      <c r="AD105" s="4">
        <v>2474434.0448096069</v>
      </c>
      <c r="AE105" s="4">
        <v>2510241.5651682159</v>
      </c>
      <c r="AF105" s="4">
        <v>2546061.6731247958</v>
      </c>
      <c r="AG105" s="4">
        <v>2581881.7810813757</v>
      </c>
      <c r="AH105" s="4">
        <v>2617689.3014399838</v>
      </c>
      <c r="AI105" s="4">
        <v>2653507.3114635684</v>
      </c>
      <c r="AJ105" s="4">
        <v>184668.15468302718</v>
      </c>
      <c r="AN105" s="4"/>
      <c r="AO105" s="4"/>
      <c r="AP105" s="4"/>
      <c r="AQ105" s="4"/>
      <c r="AR105" s="4"/>
      <c r="AS105" s="4"/>
      <c r="AT105" s="4"/>
    </row>
    <row r="106" spans="1:46" x14ac:dyDescent="0.25">
      <c r="A106" s="117" t="s">
        <v>425</v>
      </c>
      <c r="B106" s="4">
        <v>341648.84170869464</v>
      </c>
      <c r="C106" s="4">
        <v>311207.04507872724</v>
      </c>
      <c r="D106" s="4">
        <v>309188.6412613524</v>
      </c>
      <c r="E106" s="4">
        <v>334189.40865727846</v>
      </c>
      <c r="F106" s="4">
        <v>267757.32181774889</v>
      </c>
      <c r="G106" s="4">
        <v>218753.29822838263</v>
      </c>
      <c r="H106" s="4">
        <v>229288.71541421625</v>
      </c>
      <c r="I106" s="4">
        <v>210670.23360938302</v>
      </c>
      <c r="J106" s="4">
        <v>214701.74095254674</v>
      </c>
      <c r="K106" s="4">
        <v>229186.35855815496</v>
      </c>
      <c r="L106" s="4">
        <v>267909.12361932383</v>
      </c>
      <c r="M106" s="4">
        <v>314284.75939593592</v>
      </c>
      <c r="N106" s="4">
        <v>3248785.4883017452</v>
      </c>
      <c r="O106" s="4">
        <v>347924.64408474561</v>
      </c>
      <c r="P106" s="4">
        <v>338878.68793991749</v>
      </c>
      <c r="Q106" s="4">
        <v>309486.27762475744</v>
      </c>
      <c r="R106" s="4">
        <v>266916.83606732753</v>
      </c>
      <c r="S106" s="4">
        <v>238908.28165503417</v>
      </c>
      <c r="T106" s="4">
        <v>216839.03251984957</v>
      </c>
      <c r="U106" s="4">
        <v>220860.97484582267</v>
      </c>
      <c r="V106" s="4">
        <v>216730.94279432832</v>
      </c>
      <c r="W106" s="4">
        <v>223505.15130274932</v>
      </c>
      <c r="X106" s="4">
        <v>221711.34701665232</v>
      </c>
      <c r="Y106" s="4">
        <v>263278.14681175101</v>
      </c>
      <c r="Z106" s="4">
        <v>313766.46724215109</v>
      </c>
      <c r="AA106" s="4">
        <v>3178806.7899050862</v>
      </c>
      <c r="AB106" s="4">
        <v>3085863.8796731634</v>
      </c>
      <c r="AC106" s="4">
        <v>3096417.5717684203</v>
      </c>
      <c r="AD106" s="4">
        <v>3104908.8864048878</v>
      </c>
      <c r="AE106" s="4">
        <v>3112237.2350921999</v>
      </c>
      <c r="AF106" s="4">
        <v>3118900.3007282889</v>
      </c>
      <c r="AG106" s="4">
        <v>3125198.74007669</v>
      </c>
      <c r="AH106" s="4">
        <v>3131275.8448715103</v>
      </c>
      <c r="AI106" s="4">
        <v>3137222.4518370517</v>
      </c>
      <c r="AJ106" s="4">
        <v>588858.28291047167</v>
      </c>
      <c r="AN106" s="4"/>
      <c r="AO106" s="4"/>
      <c r="AP106" s="4"/>
      <c r="AQ106" s="4"/>
      <c r="AR106" s="4"/>
      <c r="AS106" s="4"/>
      <c r="AT106" s="4"/>
    </row>
    <row r="107" spans="1:46" x14ac:dyDescent="0.25">
      <c r="A107" s="117" t="s">
        <v>426</v>
      </c>
      <c r="B107" s="4">
        <v>498954.70003263297</v>
      </c>
      <c r="C107" s="4">
        <v>412680.1992643096</v>
      </c>
      <c r="D107" s="4">
        <v>356605.14402996172</v>
      </c>
      <c r="E107" s="4">
        <v>375757.17495840183</v>
      </c>
      <c r="F107" s="4">
        <v>334897.26164021622</v>
      </c>
      <c r="G107" s="4">
        <v>315320.49185480713</v>
      </c>
      <c r="H107" s="4">
        <v>326505.25177792972</v>
      </c>
      <c r="I107" s="4">
        <v>308312.32297217747</v>
      </c>
      <c r="J107" s="4">
        <v>301363.42655812134</v>
      </c>
      <c r="K107" s="4">
        <v>310703.20478074666</v>
      </c>
      <c r="L107" s="4">
        <v>338726.02586666495</v>
      </c>
      <c r="M107" s="4">
        <v>396384.67351431167</v>
      </c>
      <c r="N107" s="4">
        <v>4276209.8772502812</v>
      </c>
      <c r="O107" s="4">
        <v>479828.38171949569</v>
      </c>
      <c r="P107" s="4">
        <v>442925.31526176573</v>
      </c>
      <c r="Q107" s="4">
        <v>404741.10122320201</v>
      </c>
      <c r="R107" s="4">
        <v>381634.31853746966</v>
      </c>
      <c r="S107" s="4">
        <v>335778.72480048036</v>
      </c>
      <c r="T107" s="4">
        <v>319969.29630775953</v>
      </c>
      <c r="U107" s="4">
        <v>323070.20870054694</v>
      </c>
      <c r="V107" s="4">
        <v>308541.95938882628</v>
      </c>
      <c r="W107" s="4">
        <v>301871.96508445678</v>
      </c>
      <c r="X107" s="4">
        <v>309481.75858472771</v>
      </c>
      <c r="Y107" s="4">
        <v>343170.38039626862</v>
      </c>
      <c r="Z107" s="4">
        <v>408453.77828904468</v>
      </c>
      <c r="AA107" s="4">
        <v>4359467.1882940438</v>
      </c>
      <c r="AB107" s="4">
        <v>4389222.0465573808</v>
      </c>
      <c r="AC107" s="4">
        <v>4468751.7090873579</v>
      </c>
      <c r="AD107" s="4">
        <v>4534966.4072874654</v>
      </c>
      <c r="AE107" s="4">
        <v>4594623.6576140942</v>
      </c>
      <c r="AF107" s="4">
        <v>4653874.3685802501</v>
      </c>
      <c r="AG107" s="4">
        <v>4712726.5429292461</v>
      </c>
      <c r="AH107" s="4">
        <v>4771200.9877937073</v>
      </c>
      <c r="AI107" s="4">
        <v>4829329.7141468981</v>
      </c>
      <c r="AJ107" s="4">
        <v>1152962.2664032881</v>
      </c>
      <c r="AN107" s="4"/>
      <c r="AO107" s="4"/>
      <c r="AP107" s="4"/>
      <c r="AQ107" s="4"/>
      <c r="AR107" s="4"/>
      <c r="AS107" s="4"/>
      <c r="AT107" s="4"/>
    </row>
    <row r="108" spans="1:46" x14ac:dyDescent="0.25">
      <c r="A108" s="117" t="s">
        <v>427</v>
      </c>
      <c r="B108" s="115">
        <v>884504.0591185051</v>
      </c>
      <c r="C108" s="115">
        <v>823424.50797606271</v>
      </c>
      <c r="D108" s="115">
        <v>817391.9478013881</v>
      </c>
      <c r="E108" s="115">
        <v>807472.72150403762</v>
      </c>
      <c r="F108" s="115">
        <v>756072.63794333616</v>
      </c>
      <c r="G108" s="115">
        <v>686657.65939875727</v>
      </c>
      <c r="H108" s="115">
        <v>654957.90834311571</v>
      </c>
      <c r="I108" s="115">
        <v>637759.37166334933</v>
      </c>
      <c r="J108" s="115">
        <v>643442.37082917441</v>
      </c>
      <c r="K108" s="115">
        <v>651053.81053113611</v>
      </c>
      <c r="L108" s="115">
        <v>730867.65685572592</v>
      </c>
      <c r="M108" s="115">
        <v>785514.3871563162</v>
      </c>
      <c r="N108" s="115">
        <v>8879119.0391209051</v>
      </c>
      <c r="O108" s="115">
        <v>907392.46812728769</v>
      </c>
      <c r="P108" s="115">
        <v>856411.16756778082</v>
      </c>
      <c r="Q108" s="115">
        <v>899605.09571827587</v>
      </c>
      <c r="R108" s="115">
        <v>890720.60923851922</v>
      </c>
      <c r="S108" s="115">
        <v>781560.95765539992</v>
      </c>
      <c r="T108" s="115">
        <v>716606.3649427325</v>
      </c>
      <c r="U108" s="115">
        <v>680941.30040717567</v>
      </c>
      <c r="V108" s="115">
        <v>649748.25067764486</v>
      </c>
      <c r="W108" s="115">
        <v>654807.52210050961</v>
      </c>
      <c r="X108" s="115">
        <v>659522.36695684679</v>
      </c>
      <c r="Y108" s="115">
        <v>739420.81853340997</v>
      </c>
      <c r="Z108" s="115">
        <v>811664.49241302744</v>
      </c>
      <c r="AA108" s="115">
        <v>9248401.4143386092</v>
      </c>
      <c r="AB108" s="115">
        <v>9516124.1346812192</v>
      </c>
      <c r="AC108" s="115">
        <v>9740415.2243544888</v>
      </c>
      <c r="AD108" s="115">
        <v>9918395.4027300831</v>
      </c>
      <c r="AE108" s="115">
        <v>10073226.183394138</v>
      </c>
      <c r="AF108" s="115">
        <v>10222532.125246363</v>
      </c>
      <c r="AG108" s="115">
        <v>10366840.268831309</v>
      </c>
      <c r="AH108" s="115">
        <v>10506641.307069764</v>
      </c>
      <c r="AI108" s="115">
        <v>10642318.909323659</v>
      </c>
      <c r="AJ108" s="115">
        <v>1957508.556685904</v>
      </c>
      <c r="AN108" s="4"/>
      <c r="AO108" s="4"/>
      <c r="AP108" s="4"/>
      <c r="AQ108" s="4"/>
      <c r="AR108" s="4"/>
      <c r="AS108" s="4"/>
      <c r="AT108" s="4"/>
    </row>
    <row r="109" spans="1:46" x14ac:dyDescent="0.25">
      <c r="A109" s="117"/>
      <c r="B109" s="5">
        <f>SUM(B95:B108)</f>
        <v>10946077.93352998</v>
      </c>
      <c r="C109" s="5">
        <f>SUM(C95:C108)</f>
        <v>10354418.726669492</v>
      </c>
      <c r="D109" s="5">
        <f t="shared" ref="D109:AG109" si="55">SUM(D95:D108)</f>
        <v>9706298.5498148091</v>
      </c>
      <c r="E109" s="5">
        <f t="shared" si="55"/>
        <v>9958975.1555036586</v>
      </c>
      <c r="F109" s="5">
        <f t="shared" si="55"/>
        <v>8848239.1929060034</v>
      </c>
      <c r="G109" s="5">
        <f t="shared" si="55"/>
        <v>8630337.4814096298</v>
      </c>
      <c r="H109" s="5">
        <f t="shared" si="55"/>
        <v>8684932.6186210811</v>
      </c>
      <c r="I109" s="5">
        <f t="shared" si="55"/>
        <v>8542366.5690941475</v>
      </c>
      <c r="J109" s="5">
        <f t="shared" si="55"/>
        <v>8556410.5193827581</v>
      </c>
      <c r="K109" s="5">
        <f t="shared" si="55"/>
        <v>8629173.6394842137</v>
      </c>
      <c r="L109" s="5">
        <f t="shared" si="55"/>
        <v>9247037.8821722232</v>
      </c>
      <c r="M109" s="5">
        <f t="shared" si="55"/>
        <v>10345995.340821207</v>
      </c>
      <c r="N109" s="5">
        <f t="shared" si="55"/>
        <v>112450263.60940918</v>
      </c>
      <c r="O109" s="5">
        <f>SUM(O95:O108)</f>
        <v>11818505.873468019</v>
      </c>
      <c r="P109" s="5">
        <f>SUM(P95:P108)</f>
        <v>11198709.925803067</v>
      </c>
      <c r="Q109" s="5">
        <f t="shared" ref="Q109:AA109" si="56">SUM(Q95:Q108)</f>
        <v>10987332.913975829</v>
      </c>
      <c r="R109" s="5">
        <f t="shared" si="56"/>
        <v>10560370.693318747</v>
      </c>
      <c r="S109" s="5">
        <f t="shared" si="56"/>
        <v>9633194.3581008837</v>
      </c>
      <c r="T109" s="5">
        <f t="shared" si="56"/>
        <v>9128998.994300317</v>
      </c>
      <c r="U109" s="5">
        <f t="shared" si="56"/>
        <v>8901877.4091843311</v>
      </c>
      <c r="V109" s="5">
        <f t="shared" si="56"/>
        <v>8701675.996499313</v>
      </c>
      <c r="W109" s="5">
        <f t="shared" si="56"/>
        <v>8780182.1696306448</v>
      </c>
      <c r="X109" s="5">
        <f t="shared" si="56"/>
        <v>8794751.9517975878</v>
      </c>
      <c r="Y109" s="5">
        <f t="shared" si="56"/>
        <v>9419516.7045160998</v>
      </c>
      <c r="Z109" s="5">
        <f t="shared" si="56"/>
        <v>10653893.106979482</v>
      </c>
      <c r="AA109" s="5">
        <f t="shared" si="56"/>
        <v>118579010.09757431</v>
      </c>
      <c r="AB109" s="5">
        <f t="shared" si="55"/>
        <v>118890834.10237142</v>
      </c>
      <c r="AC109" s="5">
        <f t="shared" si="55"/>
        <v>120182021.19692363</v>
      </c>
      <c r="AD109" s="5">
        <f t="shared" si="55"/>
        <v>121444713.2163654</v>
      </c>
      <c r="AE109" s="5">
        <f t="shared" si="55"/>
        <v>122637446.7867341</v>
      </c>
      <c r="AF109" s="5">
        <f t="shared" si="55"/>
        <v>123790583.54114361</v>
      </c>
      <c r="AG109" s="5">
        <f t="shared" si="55"/>
        <v>124908682.09575665</v>
      </c>
      <c r="AH109" s="5">
        <f t="shared" ref="AH109:AJ109" si="57">SUM(AH95:AH108)</f>
        <v>125995309.74531452</v>
      </c>
      <c r="AI109" s="5">
        <f t="shared" si="57"/>
        <v>127053451.73326153</v>
      </c>
      <c r="AJ109" s="5">
        <f t="shared" si="57"/>
        <v>29443896.94700034</v>
      </c>
      <c r="AN109" s="4"/>
      <c r="AO109" s="4"/>
      <c r="AP109" s="4"/>
      <c r="AQ109" s="4"/>
      <c r="AR109" s="4"/>
      <c r="AS109" s="4"/>
      <c r="AT109" s="4"/>
    </row>
    <row r="110" spans="1:46" x14ac:dyDescent="0.25">
      <c r="A110" s="124">
        <f>SUM(B110:AJ110)</f>
        <v>444978367.12205482</v>
      </c>
      <c r="B110" s="5">
        <f>+B109-B4</f>
        <v>-370613.07287093997</v>
      </c>
      <c r="C110" s="5">
        <f t="shared" ref="C110:AG110" si="58">+C109-C4</f>
        <v>-526191.16889637522</v>
      </c>
      <c r="D110" s="5">
        <f t="shared" si="58"/>
        <v>-972426.05124789663</v>
      </c>
      <c r="E110" s="5">
        <f t="shared" si="58"/>
        <v>32048.264848623425</v>
      </c>
      <c r="F110" s="5">
        <f t="shared" si="58"/>
        <v>-424023.5199781768</v>
      </c>
      <c r="G110" s="5">
        <f t="shared" si="58"/>
        <v>-418880.35090682842</v>
      </c>
      <c r="H110" s="5">
        <f t="shared" si="58"/>
        <v>-43505.870271705091</v>
      </c>
      <c r="I110" s="5">
        <f t="shared" si="58"/>
        <v>-25370.444115521386</v>
      </c>
      <c r="J110" s="5">
        <f t="shared" si="58"/>
        <v>-358600.03844058141</v>
      </c>
      <c r="K110" s="5">
        <f t="shared" si="58"/>
        <v>-7541.5592077299953</v>
      </c>
      <c r="L110" s="5">
        <f t="shared" si="58"/>
        <v>-234940.70527291857</v>
      </c>
      <c r="M110" s="5">
        <f t="shared" si="58"/>
        <v>-539288.20151037537</v>
      </c>
      <c r="N110" s="5">
        <f t="shared" si="58"/>
        <v>-3889332.7178704441</v>
      </c>
      <c r="O110" s="5">
        <f>+O109-O4</f>
        <v>39871.904763001949</v>
      </c>
      <c r="P110" s="5">
        <f t="shared" ref="P110:AA110" si="59">+P109-P4</f>
        <v>-121680.00719964318</v>
      </c>
      <c r="Q110" s="5">
        <f t="shared" si="59"/>
        <v>-109209.07894692197</v>
      </c>
      <c r="R110" s="5">
        <f t="shared" si="59"/>
        <v>231381.89746448025</v>
      </c>
      <c r="S110" s="5">
        <f t="shared" si="59"/>
        <v>23024.808953851461</v>
      </c>
      <c r="T110" s="5">
        <f t="shared" si="59"/>
        <v>-249030.6319576595</v>
      </c>
      <c r="U110" s="5">
        <f t="shared" si="59"/>
        <v>-118737.01055632718</v>
      </c>
      <c r="V110" s="5">
        <f t="shared" si="59"/>
        <v>-145837.53280514292</v>
      </c>
      <c r="W110" s="5">
        <f t="shared" si="59"/>
        <v>-415076.3882168103</v>
      </c>
      <c r="X110" s="5">
        <f t="shared" si="59"/>
        <v>-122115.13137372397</v>
      </c>
      <c r="Y110" s="5">
        <f t="shared" si="59"/>
        <v>-342180.94975432381</v>
      </c>
      <c r="Z110" s="5">
        <f t="shared" si="59"/>
        <v>-534832.28610673361</v>
      </c>
      <c r="AA110" s="5">
        <f t="shared" si="59"/>
        <v>-1864420.4057359695</v>
      </c>
      <c r="AB110" s="5">
        <f t="shared" si="58"/>
        <v>-3833637.6898971796</v>
      </c>
      <c r="AC110" s="5">
        <f t="shared" si="58"/>
        <v>-4346137.0393801183</v>
      </c>
      <c r="AD110" s="5">
        <f t="shared" si="58"/>
        <v>-4580220.5816976726</v>
      </c>
      <c r="AE110" s="5">
        <f t="shared" si="58"/>
        <v>91873529.758572742</v>
      </c>
      <c r="AF110" s="5">
        <f t="shared" si="58"/>
        <v>93026666.512982249</v>
      </c>
      <c r="AG110" s="5">
        <f t="shared" si="58"/>
        <v>94144765.067595288</v>
      </c>
      <c r="AH110" s="5">
        <f t="shared" ref="AH110:AJ110" si="60">+AH109-AH4</f>
        <v>95231392.717153162</v>
      </c>
      <c r="AI110" s="5">
        <f t="shared" si="60"/>
        <v>96289534.705100164</v>
      </c>
      <c r="AJ110" s="5">
        <f t="shared" si="60"/>
        <v>-1320020.0811610185</v>
      </c>
      <c r="AN110" s="4"/>
      <c r="AO110" s="4"/>
      <c r="AP110" s="4"/>
      <c r="AQ110" s="4"/>
      <c r="AR110" s="4"/>
      <c r="AS110" s="4"/>
      <c r="AT110" s="4"/>
    </row>
    <row r="111" spans="1:46" x14ac:dyDescent="0.25">
      <c r="A111" s="118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N111" s="4"/>
      <c r="AO111" s="4"/>
      <c r="AP111" s="4"/>
      <c r="AQ111" s="4"/>
      <c r="AR111" s="4"/>
      <c r="AS111" s="4"/>
      <c r="AT111" s="4"/>
    </row>
    <row r="112" spans="1:46" x14ac:dyDescent="0.25">
      <c r="A112" s="116" t="s">
        <v>412</v>
      </c>
      <c r="AN112" s="4"/>
      <c r="AO112" s="4"/>
      <c r="AP112" s="4"/>
      <c r="AQ112" s="4"/>
      <c r="AR112" s="4"/>
      <c r="AS112" s="4"/>
      <c r="AT112" s="4"/>
    </row>
    <row r="113" spans="1:46" x14ac:dyDescent="0.25">
      <c r="A113" s="117" t="s">
        <v>414</v>
      </c>
      <c r="B113" s="4">
        <v>8392.1514090000001</v>
      </c>
      <c r="C113" s="4">
        <v>9019.0904429999991</v>
      </c>
      <c r="D113" s="4">
        <v>8312.7932249999994</v>
      </c>
      <c r="E113" s="4">
        <v>7726.1977280000001</v>
      </c>
      <c r="F113" s="4">
        <v>7159.2541690000007</v>
      </c>
      <c r="G113" s="4">
        <v>8585.4110999999994</v>
      </c>
      <c r="H113" s="4">
        <v>8394.5981300000003</v>
      </c>
      <c r="I113" s="4">
        <v>7353.5979379930368</v>
      </c>
      <c r="J113" s="4">
        <v>6211.9215469691699</v>
      </c>
      <c r="K113" s="4">
        <v>5568.1428017983017</v>
      </c>
      <c r="L113" s="4">
        <v>6414.8026543216065</v>
      </c>
      <c r="M113" s="4">
        <v>7179.6624666243033</v>
      </c>
      <c r="N113" s="128">
        <v>90317.623611706411</v>
      </c>
      <c r="O113" s="4">
        <v>6998.3587601366671</v>
      </c>
      <c r="P113" s="4">
        <v>6320.014964768332</v>
      </c>
      <c r="Q113" s="4">
        <v>7237.2574063333341</v>
      </c>
      <c r="R113" s="4">
        <v>7432.8413520000004</v>
      </c>
      <c r="S113" s="4">
        <v>7086.0753235000011</v>
      </c>
      <c r="T113" s="4">
        <v>7439.2122070000005</v>
      </c>
      <c r="U113" s="4">
        <v>7904.5230405000002</v>
      </c>
      <c r="V113" s="4">
        <v>6630.5044720000005</v>
      </c>
      <c r="W113" s="4">
        <v>6247.7098905000003</v>
      </c>
      <c r="X113" s="4">
        <v>6084.7918850000005</v>
      </c>
      <c r="Y113" s="4">
        <v>6152.3112225000004</v>
      </c>
      <c r="Z113" s="4">
        <v>6741.0954794999998</v>
      </c>
      <c r="AA113" s="128">
        <v>82274.69600373834</v>
      </c>
      <c r="AB113" s="4">
        <v>82274.696003738325</v>
      </c>
      <c r="AC113" s="4">
        <v>82274.696003738325</v>
      </c>
      <c r="AD113" s="4">
        <v>82274.696003738325</v>
      </c>
      <c r="AE113" s="4">
        <v>82274.696003738325</v>
      </c>
      <c r="AF113" s="4">
        <v>82274.696003738325</v>
      </c>
      <c r="AG113" s="4">
        <v>82274.696003738325</v>
      </c>
      <c r="AH113" s="4">
        <v>82274.696003738325</v>
      </c>
      <c r="AI113" s="4">
        <v>82274.696003738325</v>
      </c>
      <c r="AJ113" s="4">
        <v>82274.696003738325</v>
      </c>
      <c r="AK113" s="131">
        <f>+N113/('Final Forecast'!AZ111*1000)</f>
        <v>7.8170000000000017E-2</v>
      </c>
      <c r="AN113" s="4"/>
      <c r="AO113" s="4"/>
      <c r="AP113" s="4"/>
      <c r="AQ113" s="4"/>
      <c r="AR113" s="4"/>
      <c r="AS113" s="4"/>
      <c r="AT113" s="4"/>
    </row>
    <row r="114" spans="1:46" x14ac:dyDescent="0.25">
      <c r="A114" s="117" t="s">
        <v>415</v>
      </c>
      <c r="B114" s="4">
        <v>114454.07734680001</v>
      </c>
      <c r="C114" s="4">
        <v>97463.305168000006</v>
      </c>
      <c r="D114" s="4">
        <v>114979.802754</v>
      </c>
      <c r="E114" s="4">
        <v>107200.643155</v>
      </c>
      <c r="F114" s="4">
        <v>100664.981248</v>
      </c>
      <c r="G114" s="4">
        <v>96002.691083000012</v>
      </c>
      <c r="H114" s="4">
        <v>94848.930091000017</v>
      </c>
      <c r="I114" s="4">
        <v>83073.724158420227</v>
      </c>
      <c r="J114" s="4">
        <v>83773.644265900875</v>
      </c>
      <c r="K114" s="4">
        <v>88785.065502825717</v>
      </c>
      <c r="L114" s="4">
        <v>89708.092525866319</v>
      </c>
      <c r="M114" s="4">
        <v>94987.314662471239</v>
      </c>
      <c r="N114" s="128">
        <v>1165942.2719612843</v>
      </c>
      <c r="O114" s="4">
        <v>102892.98763810332</v>
      </c>
      <c r="P114" s="4">
        <v>92919.675016751658</v>
      </c>
      <c r="Q114" s="4">
        <v>106122.14183616667</v>
      </c>
      <c r="R114" s="4">
        <v>107107.03108450001</v>
      </c>
      <c r="S114" s="4">
        <v>100006.49602399999</v>
      </c>
      <c r="T114" s="4">
        <v>93713.925862000004</v>
      </c>
      <c r="U114" s="4">
        <v>94564.208990500018</v>
      </c>
      <c r="V114" s="4">
        <v>96707.774471000012</v>
      </c>
      <c r="W114" s="4">
        <v>91624.030617000011</v>
      </c>
      <c r="X114" s="4">
        <v>100337.5350105</v>
      </c>
      <c r="Y114" s="4">
        <v>102396.11811299999</v>
      </c>
      <c r="Z114" s="4">
        <v>108473.46973700001</v>
      </c>
      <c r="AA114" s="128">
        <v>1196865.3944005219</v>
      </c>
      <c r="AB114" s="4">
        <v>1196865.3944005214</v>
      </c>
      <c r="AC114" s="4">
        <v>1196865.3944005214</v>
      </c>
      <c r="AD114" s="4">
        <v>1196865.3944005214</v>
      </c>
      <c r="AE114" s="4">
        <v>1196865.3944005214</v>
      </c>
      <c r="AF114" s="4">
        <v>1196865.3944005214</v>
      </c>
      <c r="AG114" s="4">
        <v>1196865.3944005214</v>
      </c>
      <c r="AH114" s="4">
        <v>1196865.3944005214</v>
      </c>
      <c r="AI114" s="4">
        <v>1196865.3944005214</v>
      </c>
      <c r="AJ114" s="4">
        <v>1196865.3944005214</v>
      </c>
      <c r="AK114" s="131">
        <f>+N114/('Final Forecast'!AZ112*1000)</f>
        <v>5.406367748506475E-2</v>
      </c>
      <c r="AN114" s="4"/>
      <c r="AO114" s="4"/>
      <c r="AP114" s="4"/>
      <c r="AQ114" s="4"/>
      <c r="AR114" s="4"/>
      <c r="AS114" s="4"/>
      <c r="AT114" s="4"/>
    </row>
    <row r="115" spans="1:46" x14ac:dyDescent="0.25">
      <c r="A115" s="117" t="s">
        <v>416</v>
      </c>
      <c r="B115" s="4">
        <v>8820.0618059999997</v>
      </c>
      <c r="C115" s="4">
        <v>8741.4540539999998</v>
      </c>
      <c r="D115" s="4">
        <v>10204.374335999999</v>
      </c>
      <c r="E115" s="4">
        <v>8824.3064370000011</v>
      </c>
      <c r="F115" s="4">
        <v>8259.7548800000004</v>
      </c>
      <c r="G115" s="4">
        <v>7788.5617540000003</v>
      </c>
      <c r="H115" s="4">
        <v>8401.7975870000009</v>
      </c>
      <c r="I115" s="4">
        <v>6351.7979828753232</v>
      </c>
      <c r="J115" s="4">
        <v>5340.9244903307463</v>
      </c>
      <c r="K115" s="4">
        <v>6594.3551469513095</v>
      </c>
      <c r="L115" s="4">
        <v>8068.8330960480562</v>
      </c>
      <c r="M115" s="4">
        <v>6793.651307438211</v>
      </c>
      <c r="N115" s="128">
        <v>94189.872877643633</v>
      </c>
      <c r="O115" s="4">
        <v>8149.2481866620019</v>
      </c>
      <c r="P115" s="4">
        <v>7359.3498499510006</v>
      </c>
      <c r="Q115" s="4">
        <v>9345.8280146666675</v>
      </c>
      <c r="R115" s="4">
        <v>8503.6570055000011</v>
      </c>
      <c r="S115" s="4">
        <v>8179.0365380000003</v>
      </c>
      <c r="T115" s="4">
        <v>7532.8872265</v>
      </c>
      <c r="U115" s="4">
        <v>8113.3072935</v>
      </c>
      <c r="V115" s="4">
        <v>6911.7015045000007</v>
      </c>
      <c r="W115" s="4">
        <v>6305.0554025000001</v>
      </c>
      <c r="X115" s="4">
        <v>7190.7879470000016</v>
      </c>
      <c r="Y115" s="4">
        <v>8317.8820920000016</v>
      </c>
      <c r="Z115" s="4">
        <v>8329.2675525000013</v>
      </c>
      <c r="AA115" s="128">
        <v>94238.008613279671</v>
      </c>
      <c r="AB115" s="4">
        <v>94238.008613279642</v>
      </c>
      <c r="AC115" s="4">
        <v>94238.008613279642</v>
      </c>
      <c r="AD115" s="4">
        <v>94238.008613279642</v>
      </c>
      <c r="AE115" s="4">
        <v>94238.008613279642</v>
      </c>
      <c r="AF115" s="4">
        <v>94238.008613279642</v>
      </c>
      <c r="AG115" s="4">
        <v>94238.008613279642</v>
      </c>
      <c r="AH115" s="4">
        <v>94238.008613279642</v>
      </c>
      <c r="AI115" s="4">
        <v>94238.008613279642</v>
      </c>
      <c r="AJ115" s="4">
        <v>94238.008613279642</v>
      </c>
      <c r="AK115" s="131">
        <f>+N115/('Final Forecast'!AZ113*1000)</f>
        <v>7.8169999999999989E-2</v>
      </c>
      <c r="AN115" s="4"/>
      <c r="AO115" s="4"/>
      <c r="AP115" s="4"/>
      <c r="AQ115" s="4"/>
      <c r="AR115" s="4"/>
      <c r="AS115" s="4"/>
      <c r="AT115" s="4"/>
    </row>
    <row r="116" spans="1:46" x14ac:dyDescent="0.25">
      <c r="A116" s="117" t="s">
        <v>417</v>
      </c>
      <c r="B116" s="4">
        <v>56688.650206999999</v>
      </c>
      <c r="C116" s="4">
        <v>48669.438161999999</v>
      </c>
      <c r="D116" s="4">
        <v>56640.988093</v>
      </c>
      <c r="E116" s="4">
        <v>61513.946546000014</v>
      </c>
      <c r="F116" s="4">
        <v>66847.35089500001</v>
      </c>
      <c r="G116" s="4">
        <v>62127.930943000007</v>
      </c>
      <c r="H116" s="4">
        <v>53267.856586999995</v>
      </c>
      <c r="I116" s="4">
        <v>58220.232357351924</v>
      </c>
      <c r="J116" s="4">
        <v>56370.693789864134</v>
      </c>
      <c r="K116" s="4">
        <v>57376.388077799238</v>
      </c>
      <c r="L116" s="4">
        <v>63100.328544448646</v>
      </c>
      <c r="M116" s="4">
        <v>66778.541232641728</v>
      </c>
      <c r="N116" s="128">
        <v>707602.34543510573</v>
      </c>
      <c r="O116" s="4">
        <v>63565.149523150008</v>
      </c>
      <c r="P116" s="4">
        <v>57403.844243075</v>
      </c>
      <c r="Q116" s="4">
        <v>61832.663285000002</v>
      </c>
      <c r="R116" s="4">
        <v>62243.908339500005</v>
      </c>
      <c r="S116" s="4">
        <v>67573.276469500008</v>
      </c>
      <c r="T116" s="4">
        <v>61144.975275000004</v>
      </c>
      <c r="U116" s="4">
        <v>59441.548758000004</v>
      </c>
      <c r="V116" s="4">
        <v>59100.489293499995</v>
      </c>
      <c r="W116" s="4">
        <v>48986.052584499994</v>
      </c>
      <c r="X116" s="4">
        <v>60153.073249000001</v>
      </c>
      <c r="Y116" s="4">
        <v>58612.903042500009</v>
      </c>
      <c r="Z116" s="4">
        <v>67188.593650499999</v>
      </c>
      <c r="AA116" s="128">
        <v>727246.47771322518</v>
      </c>
      <c r="AB116" s="4">
        <v>727246.47771322494</v>
      </c>
      <c r="AC116" s="4">
        <v>727246.47771322494</v>
      </c>
      <c r="AD116" s="4">
        <v>727246.47771322494</v>
      </c>
      <c r="AE116" s="4">
        <v>727246.47771322494</v>
      </c>
      <c r="AF116" s="4">
        <v>727246.47771322494</v>
      </c>
      <c r="AG116" s="4">
        <v>727246.47771322494</v>
      </c>
      <c r="AH116" s="4">
        <v>727246.47771322494</v>
      </c>
      <c r="AI116" s="4">
        <v>727246.47771322494</v>
      </c>
      <c r="AJ116" s="4">
        <v>727246.47771322494</v>
      </c>
      <c r="AK116" s="131">
        <f>+N116/('Final Forecast'!AZ114*1000)</f>
        <v>5.7458457820437181E-2</v>
      </c>
      <c r="AN116" s="4"/>
      <c r="AO116" s="4"/>
      <c r="AP116" s="4"/>
      <c r="AQ116" s="4"/>
      <c r="AR116" s="4"/>
      <c r="AS116" s="4"/>
      <c r="AT116" s="4"/>
    </row>
    <row r="117" spans="1:46" x14ac:dyDescent="0.25">
      <c r="A117" s="117" t="s">
        <v>418</v>
      </c>
      <c r="B117" s="4">
        <v>8968.4342710000001</v>
      </c>
      <c r="C117" s="4">
        <v>7604.6943200000005</v>
      </c>
      <c r="D117" s="4">
        <v>8711.36708</v>
      </c>
      <c r="E117" s="4">
        <v>6308.9411590000009</v>
      </c>
      <c r="F117" s="4">
        <v>7512.4402170000012</v>
      </c>
      <c r="G117" s="4">
        <v>8287.5683349999999</v>
      </c>
      <c r="H117" s="4">
        <v>7495.9527049999997</v>
      </c>
      <c r="I117" s="4">
        <v>6619.9903252743852</v>
      </c>
      <c r="J117" s="4">
        <v>5383.8209172789411</v>
      </c>
      <c r="K117" s="4">
        <v>5687.8351644163067</v>
      </c>
      <c r="L117" s="4">
        <v>5066.0614984279619</v>
      </c>
      <c r="M117" s="4">
        <v>6301.1641375667168</v>
      </c>
      <c r="N117" s="128">
        <v>83948.270129964309</v>
      </c>
      <c r="O117" s="4">
        <v>7923.144603015</v>
      </c>
      <c r="P117" s="4">
        <v>7155.1622566575015</v>
      </c>
      <c r="Q117" s="4">
        <v>7623.2365426666674</v>
      </c>
      <c r="R117" s="4">
        <v>7937.963481499999</v>
      </c>
      <c r="S117" s="4">
        <v>7519.547568500001</v>
      </c>
      <c r="T117" s="4">
        <v>7587.4276554999997</v>
      </c>
      <c r="U117" s="4">
        <v>7060.1034010000003</v>
      </c>
      <c r="V117" s="4">
        <v>7884.7923965000009</v>
      </c>
      <c r="W117" s="4">
        <v>6644.7173645000003</v>
      </c>
      <c r="X117" s="4">
        <v>8369.1332579999998</v>
      </c>
      <c r="Y117" s="4">
        <v>7089.6819774999994</v>
      </c>
      <c r="Z117" s="4">
        <v>7230.7885850000002</v>
      </c>
      <c r="AA117" s="128">
        <v>90025.699090339171</v>
      </c>
      <c r="AB117" s="4">
        <v>90025.699090339142</v>
      </c>
      <c r="AC117" s="4">
        <v>90025.699090339142</v>
      </c>
      <c r="AD117" s="4">
        <v>90025.699090339142</v>
      </c>
      <c r="AE117" s="4">
        <v>90025.699090339142</v>
      </c>
      <c r="AF117" s="4">
        <v>90025.699090339142</v>
      </c>
      <c r="AG117" s="4">
        <v>90025.699090339142</v>
      </c>
      <c r="AH117" s="4">
        <v>90025.699090339142</v>
      </c>
      <c r="AI117" s="4">
        <v>90025.699090339142</v>
      </c>
      <c r="AJ117" s="4">
        <v>90025.699090339142</v>
      </c>
      <c r="AK117" s="131">
        <f>+N117/('Final Forecast'!AZ115*1000)</f>
        <v>6.4422858771252006E-2</v>
      </c>
      <c r="AN117" s="4"/>
      <c r="AO117" s="4"/>
      <c r="AP117" s="4"/>
      <c r="AQ117" s="4"/>
      <c r="AR117" s="4"/>
      <c r="AS117" s="4"/>
      <c r="AT117" s="4"/>
    </row>
    <row r="118" spans="1:46" x14ac:dyDescent="0.25">
      <c r="A118" s="117" t="s">
        <v>419</v>
      </c>
      <c r="B118" s="4">
        <v>346407.03115</v>
      </c>
      <c r="C118" s="4">
        <v>334713.30864200002</v>
      </c>
      <c r="D118" s="4">
        <v>395441.14816500002</v>
      </c>
      <c r="E118" s="4">
        <v>312936.06524299999</v>
      </c>
      <c r="F118" s="4">
        <v>381193.07934</v>
      </c>
      <c r="G118" s="4">
        <v>344892.79560399998</v>
      </c>
      <c r="H118" s="4">
        <v>339385.17145000002</v>
      </c>
      <c r="I118" s="4">
        <v>365874.58586608362</v>
      </c>
      <c r="J118" s="4">
        <v>348277.30725810648</v>
      </c>
      <c r="K118" s="4">
        <v>379269.71257311566</v>
      </c>
      <c r="L118" s="4">
        <v>367302.66263099894</v>
      </c>
      <c r="M118" s="4">
        <v>372183.62841415685</v>
      </c>
      <c r="N118" s="128">
        <v>4287876.496336461</v>
      </c>
      <c r="O118" s="4">
        <v>362025.74087871972</v>
      </c>
      <c r="P118" s="4">
        <v>326934.95409488981</v>
      </c>
      <c r="Q118" s="4">
        <v>369554.09472533339</v>
      </c>
      <c r="R118" s="4">
        <v>338428.89425449999</v>
      </c>
      <c r="S118" s="4">
        <v>345074.87539050006</v>
      </c>
      <c r="T118" s="4">
        <v>308895.28535899997</v>
      </c>
      <c r="U118" s="4">
        <v>337741.4209495</v>
      </c>
      <c r="V118" s="4">
        <v>309080.95698449999</v>
      </c>
      <c r="W118" s="4">
        <v>294924.67074650002</v>
      </c>
      <c r="X118" s="4">
        <v>342112.94186249998</v>
      </c>
      <c r="Y118" s="4">
        <v>333584.39922049997</v>
      </c>
      <c r="Z118" s="4">
        <v>332420.96763550001</v>
      </c>
      <c r="AA118" s="128">
        <v>4000779.2021019431</v>
      </c>
      <c r="AB118" s="4">
        <v>4000779.2021019422</v>
      </c>
      <c r="AC118" s="4">
        <v>4000779.2021019422</v>
      </c>
      <c r="AD118" s="4">
        <v>4000779.2021019422</v>
      </c>
      <c r="AE118" s="151">
        <v>4000779.2021019422</v>
      </c>
      <c r="AF118" s="4">
        <v>4000779.2021019422</v>
      </c>
      <c r="AG118" s="4">
        <v>4000779.2021019422</v>
      </c>
      <c r="AH118" s="4">
        <v>4000779.2021019422</v>
      </c>
      <c r="AI118" s="4">
        <v>4000779.2021019422</v>
      </c>
      <c r="AJ118" s="4">
        <v>4000779.2021019422</v>
      </c>
      <c r="AK118" s="131">
        <f>+N118/('Final Forecast'!AZ116*1000)</f>
        <v>4.7825310365301257E-2</v>
      </c>
      <c r="AN118" s="4"/>
      <c r="AO118" s="4"/>
      <c r="AP118" s="4"/>
      <c r="AQ118" s="4"/>
      <c r="AR118" s="4"/>
      <c r="AS118" s="4"/>
      <c r="AT118" s="4"/>
    </row>
    <row r="119" spans="1:46" x14ac:dyDescent="0.25">
      <c r="A119" s="117" t="s">
        <v>420</v>
      </c>
      <c r="B119" s="4">
        <v>39484.714478000002</v>
      </c>
      <c r="C119" s="4">
        <v>36668.734031999993</v>
      </c>
      <c r="D119" s="4">
        <v>41784.288269999997</v>
      </c>
      <c r="E119" s="4">
        <v>37728.015701999997</v>
      </c>
      <c r="F119" s="4">
        <v>39485.042792</v>
      </c>
      <c r="G119" s="4">
        <v>36975.668537000005</v>
      </c>
      <c r="H119" s="4">
        <v>38009.607493000003</v>
      </c>
      <c r="I119" s="4">
        <v>38405.180374115902</v>
      </c>
      <c r="J119" s="4">
        <v>34584.826982875202</v>
      </c>
      <c r="K119" s="4">
        <v>37983.589389667832</v>
      </c>
      <c r="L119" s="4">
        <v>38079.850738261513</v>
      </c>
      <c r="M119" s="4">
        <v>38866.933638335533</v>
      </c>
      <c r="N119" s="128">
        <v>458056.45242725598</v>
      </c>
      <c r="O119" s="4">
        <v>38960.36997839134</v>
      </c>
      <c r="P119" s="4">
        <v>35183.980949775665</v>
      </c>
      <c r="Q119" s="4">
        <v>43819.723026333333</v>
      </c>
      <c r="R119" s="4">
        <v>40157.554936</v>
      </c>
      <c r="S119" s="4">
        <v>38179.025334000005</v>
      </c>
      <c r="T119" s="4">
        <v>38670.519208999998</v>
      </c>
      <c r="U119" s="4">
        <v>40916.788878000007</v>
      </c>
      <c r="V119" s="4">
        <v>43065.658727000009</v>
      </c>
      <c r="W119" s="4">
        <v>39963.767597500002</v>
      </c>
      <c r="X119" s="4">
        <v>42528.634735500003</v>
      </c>
      <c r="Y119" s="4">
        <v>41639.716763500008</v>
      </c>
      <c r="Z119" s="4">
        <v>42016.582150499999</v>
      </c>
      <c r="AA119" s="128">
        <v>485102.3222855003</v>
      </c>
      <c r="AB119" s="4">
        <v>485102.3222855003</v>
      </c>
      <c r="AC119" s="4">
        <v>485102.3222855003</v>
      </c>
      <c r="AD119" s="4">
        <v>485102.3222855003</v>
      </c>
      <c r="AE119" s="4">
        <v>485102.3222855003</v>
      </c>
      <c r="AF119" s="4">
        <v>485102.3222855003</v>
      </c>
      <c r="AG119" s="4">
        <v>485102.3222855003</v>
      </c>
      <c r="AH119" s="4">
        <v>485102.3222855003</v>
      </c>
      <c r="AI119" s="4">
        <v>485102.3222855003</v>
      </c>
      <c r="AJ119" s="4">
        <v>485102.3222855003</v>
      </c>
      <c r="AK119" s="131">
        <f>+N119/('Final Forecast'!AZ117*1000)</f>
        <v>7.8170000000000003E-2</v>
      </c>
      <c r="AN119" s="4"/>
      <c r="AO119" s="4"/>
      <c r="AP119" s="4"/>
      <c r="AQ119" s="4"/>
      <c r="AR119" s="4"/>
      <c r="AS119" s="4"/>
      <c r="AT119" s="4"/>
    </row>
    <row r="120" spans="1:46" x14ac:dyDescent="0.25">
      <c r="A120" s="117" t="s">
        <v>421</v>
      </c>
      <c r="B120" s="4">
        <v>0</v>
      </c>
      <c r="C120" s="4">
        <v>0</v>
      </c>
      <c r="D120" s="4">
        <v>0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v>0</v>
      </c>
      <c r="AK120" s="131"/>
      <c r="AN120" s="4"/>
      <c r="AO120" s="4"/>
      <c r="AP120" s="4"/>
      <c r="AQ120" s="4"/>
      <c r="AR120" s="4"/>
      <c r="AS120" s="4"/>
      <c r="AT120" s="4"/>
    </row>
    <row r="121" spans="1:46" x14ac:dyDescent="0.25">
      <c r="A121" s="117" t="s">
        <v>422</v>
      </c>
      <c r="B121" s="4">
        <v>0</v>
      </c>
      <c r="C121" s="4">
        <v>0</v>
      </c>
      <c r="D121" s="4">
        <v>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0</v>
      </c>
      <c r="AH121" s="4">
        <v>0</v>
      </c>
      <c r="AI121" s="4">
        <v>0</v>
      </c>
      <c r="AJ121" s="4">
        <v>0</v>
      </c>
      <c r="AK121" s="131"/>
      <c r="AN121" s="4"/>
      <c r="AO121" s="4"/>
      <c r="AP121" s="4"/>
      <c r="AQ121" s="4"/>
      <c r="AR121" s="4"/>
      <c r="AS121" s="4"/>
      <c r="AT121" s="4"/>
    </row>
    <row r="122" spans="1:46" x14ac:dyDescent="0.25">
      <c r="A122" s="117" t="s">
        <v>423</v>
      </c>
      <c r="B122" s="4">
        <v>111279.06319500001</v>
      </c>
      <c r="C122" s="4">
        <v>67722.213915</v>
      </c>
      <c r="D122" s="4">
        <v>119126.62304999999</v>
      </c>
      <c r="E122" s="4">
        <v>102700.467</v>
      </c>
      <c r="F122" s="4">
        <v>102700.467</v>
      </c>
      <c r="G122" s="4">
        <v>100710.03375</v>
      </c>
      <c r="H122" s="4">
        <v>53371.859850000001</v>
      </c>
      <c r="I122" s="4">
        <v>71914.845349862619</v>
      </c>
      <c r="J122" s="4">
        <v>69393.219868109663</v>
      </c>
      <c r="K122" s="4">
        <v>69139.367864602973</v>
      </c>
      <c r="L122" s="4">
        <v>68075.026921547076</v>
      </c>
      <c r="M122" s="4">
        <v>90110.191732656953</v>
      </c>
      <c r="N122" s="128">
        <v>1026243.3794967793</v>
      </c>
      <c r="O122" s="4">
        <v>101301.73438815</v>
      </c>
      <c r="P122" s="4">
        <v>91482.660325574994</v>
      </c>
      <c r="Q122" s="4">
        <v>110750.28480000002</v>
      </c>
      <c r="R122" s="4">
        <v>110204.98942499998</v>
      </c>
      <c r="S122" s="4">
        <v>102204.07875</v>
      </c>
      <c r="T122" s="4">
        <v>83405.704050000015</v>
      </c>
      <c r="U122" s="4">
        <v>68864.985000000001</v>
      </c>
      <c r="V122" s="4">
        <v>70493.564924999999</v>
      </c>
      <c r="W122" s="4">
        <v>78216.163650000002</v>
      </c>
      <c r="X122" s="4">
        <v>73765.08</v>
      </c>
      <c r="Y122" s="4">
        <v>67985.855549999993</v>
      </c>
      <c r="Z122" s="4">
        <v>94131.452700000009</v>
      </c>
      <c r="AA122" s="128">
        <v>1052806.5535637247</v>
      </c>
      <c r="AB122" s="4">
        <v>1052806.553563725</v>
      </c>
      <c r="AC122" s="4">
        <v>1052806.553563725</v>
      </c>
      <c r="AD122" s="4">
        <v>1052806.553563725</v>
      </c>
      <c r="AE122" s="4">
        <v>1052806.553563725</v>
      </c>
      <c r="AF122" s="4">
        <v>1052806.553563725</v>
      </c>
      <c r="AG122" s="4">
        <v>1052806.553563725</v>
      </c>
      <c r="AH122" s="4">
        <v>1052806.553563725</v>
      </c>
      <c r="AI122" s="4">
        <v>1052806.553563725</v>
      </c>
      <c r="AJ122" s="4">
        <v>1052806.553563725</v>
      </c>
      <c r="AK122" s="131">
        <f>+N122/('Final Forecast'!AZ120*1000)</f>
        <v>4.0499999999999994E-2</v>
      </c>
      <c r="AN122" s="4"/>
      <c r="AO122" s="4"/>
      <c r="AP122" s="4"/>
      <c r="AQ122" s="4"/>
      <c r="AR122" s="4"/>
      <c r="AS122" s="4"/>
      <c r="AT122" s="4"/>
    </row>
    <row r="123" spans="1:46" x14ac:dyDescent="0.25">
      <c r="A123" s="117" t="s">
        <v>424</v>
      </c>
      <c r="B123" s="4">
        <v>0</v>
      </c>
      <c r="C123" s="4">
        <v>0</v>
      </c>
      <c r="D123" s="4">
        <v>0</v>
      </c>
      <c r="E123" s="4">
        <v>0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0</v>
      </c>
      <c r="Y123" s="4">
        <v>0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0</v>
      </c>
      <c r="AH123" s="4">
        <v>0</v>
      </c>
      <c r="AI123" s="4">
        <v>0</v>
      </c>
      <c r="AJ123" s="4">
        <v>0</v>
      </c>
      <c r="AK123" s="131"/>
      <c r="AN123" s="4"/>
      <c r="AO123" s="4"/>
      <c r="AP123" s="4"/>
      <c r="AQ123" s="4"/>
      <c r="AR123" s="4"/>
      <c r="AS123" s="4"/>
      <c r="AT123" s="4"/>
    </row>
    <row r="124" spans="1:46" x14ac:dyDescent="0.25">
      <c r="A124" s="117" t="s">
        <v>425</v>
      </c>
      <c r="B124" s="4">
        <v>0</v>
      </c>
      <c r="C124" s="4">
        <v>0</v>
      </c>
      <c r="D124" s="4">
        <v>0</v>
      </c>
      <c r="E124" s="4">
        <v>0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128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v>0</v>
      </c>
      <c r="X124" s="4">
        <v>0</v>
      </c>
      <c r="Y124" s="4">
        <v>0</v>
      </c>
      <c r="Z124" s="4">
        <v>0</v>
      </c>
      <c r="AA124" s="128">
        <v>0</v>
      </c>
      <c r="AB124" s="4">
        <v>0</v>
      </c>
      <c r="AC124" s="4">
        <v>0</v>
      </c>
      <c r="AD124" s="4">
        <v>0</v>
      </c>
      <c r="AE124" s="4">
        <v>0</v>
      </c>
      <c r="AF124" s="4">
        <v>0</v>
      </c>
      <c r="AG124" s="4">
        <v>0</v>
      </c>
      <c r="AH124" s="4">
        <v>0</v>
      </c>
      <c r="AI124" s="4">
        <v>0</v>
      </c>
      <c r="AJ124" s="4">
        <v>0</v>
      </c>
      <c r="AK124" s="131" t="e">
        <f>+N124/('Final Forecast'!AZ122*1000)</f>
        <v>#DIV/0!</v>
      </c>
      <c r="AN124" s="4"/>
      <c r="AO124" s="4"/>
      <c r="AP124" s="4"/>
      <c r="AQ124" s="4"/>
      <c r="AR124" s="4"/>
      <c r="AS124" s="4"/>
      <c r="AT124" s="4"/>
    </row>
    <row r="125" spans="1:46" x14ac:dyDescent="0.25">
      <c r="A125" s="117" t="s">
        <v>426</v>
      </c>
      <c r="B125" s="4">
        <v>27214.274347999999</v>
      </c>
      <c r="C125" s="4">
        <v>76120.790381000013</v>
      </c>
      <c r="D125" s="4">
        <v>105186.01600700003</v>
      </c>
      <c r="E125" s="4">
        <v>126968.95419600001</v>
      </c>
      <c r="F125" s="4">
        <v>129268.42223700001</v>
      </c>
      <c r="G125" s="4">
        <v>87184.615257999991</v>
      </c>
      <c r="H125" s="4">
        <v>125637.843448</v>
      </c>
      <c r="I125" s="4">
        <v>99636.000932414041</v>
      </c>
      <c r="J125" s="4">
        <v>45657.146167526516</v>
      </c>
      <c r="K125" s="4">
        <v>108140.52032500092</v>
      </c>
      <c r="L125" s="4">
        <v>107332.69022776176</v>
      </c>
      <c r="M125" s="4">
        <v>105998.44735905403</v>
      </c>
      <c r="N125" s="128">
        <v>1144345.7208867574</v>
      </c>
      <c r="O125" s="4">
        <v>87621.431299215343</v>
      </c>
      <c r="P125" s="4">
        <v>79128.37509842767</v>
      </c>
      <c r="Q125" s="4">
        <v>70215.207591333339</v>
      </c>
      <c r="R125" s="4">
        <v>128518.3774</v>
      </c>
      <c r="S125" s="4">
        <v>131420.25472900001</v>
      </c>
      <c r="T125" s="4">
        <v>88223.013812499994</v>
      </c>
      <c r="U125" s="4">
        <v>74005.043499499996</v>
      </c>
      <c r="V125" s="4">
        <v>121880.3800295</v>
      </c>
      <c r="W125" s="4">
        <v>98679.174058999997</v>
      </c>
      <c r="X125" s="4">
        <v>127036.70838250003</v>
      </c>
      <c r="Y125" s="4">
        <v>107347.81417700001</v>
      </c>
      <c r="Z125" s="4">
        <v>115043.1814555</v>
      </c>
      <c r="AA125" s="128">
        <v>1229118.9615334764</v>
      </c>
      <c r="AB125" s="4">
        <v>1229118.9615334759</v>
      </c>
      <c r="AC125" s="4">
        <v>1229118.9615334759</v>
      </c>
      <c r="AD125" s="4">
        <v>1229118.9615334759</v>
      </c>
      <c r="AE125" s="4">
        <v>1229118.9615334759</v>
      </c>
      <c r="AF125" s="4">
        <v>1229118.9615334759</v>
      </c>
      <c r="AG125" s="4">
        <v>1229118.9615334759</v>
      </c>
      <c r="AH125" s="4">
        <v>1229118.9615334759</v>
      </c>
      <c r="AI125" s="4">
        <v>1229118.9615334759</v>
      </c>
      <c r="AJ125" s="4">
        <v>1229118.9615334759</v>
      </c>
      <c r="AK125" s="131">
        <f>+N125/('Final Forecast'!AZ123*1000)</f>
        <v>4.5417821209344567E-2</v>
      </c>
      <c r="AN125" s="4"/>
      <c r="AO125" s="4"/>
      <c r="AP125" s="4"/>
      <c r="AQ125" s="4"/>
      <c r="AR125" s="4"/>
      <c r="AS125" s="4"/>
      <c r="AT125" s="4"/>
    </row>
    <row r="126" spans="1:46" x14ac:dyDescent="0.25">
      <c r="A126" s="117" t="s">
        <v>427</v>
      </c>
      <c r="B126" s="115">
        <v>0</v>
      </c>
      <c r="C126" s="115">
        <v>0</v>
      </c>
      <c r="D126" s="115">
        <v>0</v>
      </c>
      <c r="E126" s="115">
        <v>0</v>
      </c>
      <c r="F126" s="115">
        <v>0</v>
      </c>
      <c r="G126" s="115">
        <v>0</v>
      </c>
      <c r="H126" s="115">
        <v>0</v>
      </c>
      <c r="I126" s="115">
        <v>6514.1406100000004</v>
      </c>
      <c r="J126" s="115">
        <v>6514.1406100000004</v>
      </c>
      <c r="K126" s="115">
        <v>6514.1406100000004</v>
      </c>
      <c r="L126" s="115">
        <v>6514.1406100000004</v>
      </c>
      <c r="M126" s="115">
        <v>6514.1406100000004</v>
      </c>
      <c r="N126" s="129">
        <v>32570.703050000004</v>
      </c>
      <c r="O126" s="115">
        <v>0</v>
      </c>
      <c r="P126" s="115">
        <v>0</v>
      </c>
      <c r="Q126" s="115">
        <v>0</v>
      </c>
      <c r="R126" s="115">
        <v>0</v>
      </c>
      <c r="S126" s="115">
        <v>0</v>
      </c>
      <c r="T126" s="115">
        <v>0</v>
      </c>
      <c r="U126" s="115">
        <v>0</v>
      </c>
      <c r="V126" s="115">
        <v>0</v>
      </c>
      <c r="W126" s="115">
        <v>0</v>
      </c>
      <c r="X126" s="115">
        <v>0</v>
      </c>
      <c r="Y126" s="115">
        <v>0</v>
      </c>
      <c r="Z126" s="115">
        <v>0</v>
      </c>
      <c r="AA126" s="129">
        <v>0</v>
      </c>
      <c r="AB126" s="115">
        <v>0</v>
      </c>
      <c r="AC126" s="115">
        <v>0</v>
      </c>
      <c r="AD126" s="115">
        <v>0</v>
      </c>
      <c r="AE126" s="115">
        <v>0</v>
      </c>
      <c r="AF126" s="115">
        <v>0</v>
      </c>
      <c r="AG126" s="115">
        <v>0</v>
      </c>
      <c r="AH126" s="115">
        <v>0</v>
      </c>
      <c r="AI126" s="115">
        <v>0</v>
      </c>
      <c r="AJ126" s="115">
        <v>0</v>
      </c>
      <c r="AK126" s="131">
        <f>+N126/('Final Forecast'!AZ124*1000)</f>
        <v>7.8170000000000017E-2</v>
      </c>
      <c r="AN126" s="4"/>
      <c r="AO126" s="4"/>
      <c r="AP126" s="4"/>
      <c r="AQ126" s="4"/>
      <c r="AR126" s="4"/>
      <c r="AS126" s="4"/>
      <c r="AT126" s="4"/>
    </row>
    <row r="127" spans="1:46" x14ac:dyDescent="0.25">
      <c r="A127" s="117"/>
      <c r="B127" s="5">
        <f>SUM(B113:B126)</f>
        <v>721708.45821079996</v>
      </c>
      <c r="C127" s="5">
        <f>SUM(C113:C126)</f>
        <v>686723.02911699994</v>
      </c>
      <c r="D127" s="5">
        <f t="shared" ref="D127:AG127" si="61">SUM(D113:D126)</f>
        <v>860387.40098000003</v>
      </c>
      <c r="E127" s="5">
        <f t="shared" si="61"/>
        <v>771907.53716600011</v>
      </c>
      <c r="F127" s="5">
        <f t="shared" si="61"/>
        <v>843090.792778</v>
      </c>
      <c r="G127" s="5">
        <f t="shared" si="61"/>
        <v>752555.27636399993</v>
      </c>
      <c r="H127" s="5">
        <f t="shared" si="61"/>
        <v>728813.61734100012</v>
      </c>
      <c r="I127" s="5">
        <f t="shared" si="61"/>
        <v>743964.09589439118</v>
      </c>
      <c r="J127" s="5">
        <f t="shared" si="61"/>
        <v>661507.64589696168</v>
      </c>
      <c r="K127" s="5">
        <f t="shared" si="61"/>
        <v>765059.1174561783</v>
      </c>
      <c r="L127" s="5">
        <f t="shared" si="61"/>
        <v>759662.48944768193</v>
      </c>
      <c r="M127" s="5">
        <f t="shared" si="61"/>
        <v>795713.67556094553</v>
      </c>
      <c r="N127" s="130">
        <f t="shared" si="61"/>
        <v>9091093.136212958</v>
      </c>
      <c r="O127" s="5">
        <f>SUM(O113:O126)</f>
        <v>779438.16525554343</v>
      </c>
      <c r="P127" s="5">
        <f>SUM(P113:P126)</f>
        <v>703888.01679987158</v>
      </c>
      <c r="Q127" s="5">
        <f t="shared" ref="Q127:AA127" si="62">SUM(Q113:Q126)</f>
        <v>786500.43722783343</v>
      </c>
      <c r="R127" s="5">
        <f t="shared" si="62"/>
        <v>810535.21727849997</v>
      </c>
      <c r="S127" s="5">
        <f t="shared" si="62"/>
        <v>807242.66612700012</v>
      </c>
      <c r="T127" s="5">
        <f t="shared" si="62"/>
        <v>696612.95065650018</v>
      </c>
      <c r="U127" s="5">
        <f t="shared" si="62"/>
        <v>698611.92981050001</v>
      </c>
      <c r="V127" s="5">
        <f t="shared" si="62"/>
        <v>721755.82280349999</v>
      </c>
      <c r="W127" s="5">
        <f t="shared" si="62"/>
        <v>671591.34191200009</v>
      </c>
      <c r="X127" s="5">
        <f t="shared" si="62"/>
        <v>767578.68632999994</v>
      </c>
      <c r="Y127" s="5">
        <f t="shared" si="62"/>
        <v>733126.68215849996</v>
      </c>
      <c r="Z127" s="5">
        <f t="shared" si="62"/>
        <v>781575.39894600003</v>
      </c>
      <c r="AA127" s="130">
        <f t="shared" si="62"/>
        <v>8958457.315305749</v>
      </c>
      <c r="AB127" s="5">
        <f t="shared" si="61"/>
        <v>8958457.3153057471</v>
      </c>
      <c r="AC127" s="130">
        <f t="shared" si="61"/>
        <v>8958457.3153057471</v>
      </c>
      <c r="AD127" s="5">
        <f t="shared" si="61"/>
        <v>8958457.3153057471</v>
      </c>
      <c r="AE127" s="5">
        <f t="shared" si="61"/>
        <v>8958457.3153057471</v>
      </c>
      <c r="AF127" s="5">
        <f t="shared" si="61"/>
        <v>8958457.3153057471</v>
      </c>
      <c r="AG127" s="5">
        <f t="shared" si="61"/>
        <v>8958457.3153057471</v>
      </c>
      <c r="AH127" s="5">
        <f t="shared" ref="AH127:AJ127" si="63">SUM(AH113:AH126)</f>
        <v>8958457.3153057471</v>
      </c>
      <c r="AI127" s="5">
        <f t="shared" si="63"/>
        <v>8958457.3153057471</v>
      </c>
      <c r="AJ127" s="5">
        <f t="shared" si="63"/>
        <v>8958457.3153057471</v>
      </c>
      <c r="AK127" s="131">
        <f>+N127/('Final Forecast'!AZ125*1000)</f>
        <v>4.9404541390980806E-2</v>
      </c>
      <c r="AN127" s="4"/>
      <c r="AO127" s="4"/>
      <c r="AP127" s="4"/>
      <c r="AQ127" s="4"/>
      <c r="AR127" s="4"/>
      <c r="AS127" s="4"/>
      <c r="AT127" s="4"/>
    </row>
    <row r="128" spans="1:46" x14ac:dyDescent="0.25">
      <c r="A128" s="124">
        <f>SUM(B128:AJ128)</f>
        <v>-3559426.376343674</v>
      </c>
      <c r="B128" s="5">
        <f t="shared" ref="B128:AG128" si="64">+B127-B5</f>
        <v>-84461.44398136856</v>
      </c>
      <c r="C128" s="5">
        <f t="shared" si="64"/>
        <v>-41305.650226365426</v>
      </c>
      <c r="D128" s="5">
        <f t="shared" si="64"/>
        <v>-15794.255441753077</v>
      </c>
      <c r="E128" s="5">
        <f t="shared" si="64"/>
        <v>-41349.507938502822</v>
      </c>
      <c r="F128" s="5">
        <f t="shared" si="64"/>
        <v>48947.970656746766</v>
      </c>
      <c r="G128" s="5">
        <f t="shared" si="64"/>
        <v>-4127.5757440029411</v>
      </c>
      <c r="H128" s="5">
        <f t="shared" si="64"/>
        <v>-41110.243361252826</v>
      </c>
      <c r="I128" s="5">
        <f t="shared" si="64"/>
        <v>17673.181828638189</v>
      </c>
      <c r="J128" s="5">
        <f t="shared" si="64"/>
        <v>-22227.768937041285</v>
      </c>
      <c r="K128" s="5">
        <f t="shared" si="64"/>
        <v>17452.691524425289</v>
      </c>
      <c r="L128" s="5">
        <f t="shared" si="64"/>
        <v>15143.351013679057</v>
      </c>
      <c r="M128" s="5">
        <f t="shared" si="64"/>
        <v>-10412.468344307388</v>
      </c>
      <c r="N128" s="5">
        <f t="shared" si="64"/>
        <v>-161571.71895110421</v>
      </c>
      <c r="O128" s="5">
        <f t="shared" ref="O128:AA128" si="65">+O127-O5</f>
        <v>-26731.736936625093</v>
      </c>
      <c r="P128" s="5">
        <f t="shared" si="65"/>
        <v>-24140.662543493789</v>
      </c>
      <c r="Q128" s="5">
        <f t="shared" si="65"/>
        <v>-89681.219193919678</v>
      </c>
      <c r="R128" s="5">
        <f t="shared" si="65"/>
        <v>-2721.827826002962</v>
      </c>
      <c r="S128" s="5">
        <f t="shared" si="65"/>
        <v>13099.844005746883</v>
      </c>
      <c r="T128" s="5">
        <f t="shared" si="65"/>
        <v>-60069.901451502694</v>
      </c>
      <c r="U128" s="5">
        <f t="shared" si="65"/>
        <v>-71311.930891752942</v>
      </c>
      <c r="V128" s="5">
        <f t="shared" si="65"/>
        <v>-4535.0912622530013</v>
      </c>
      <c r="W128" s="5">
        <f t="shared" si="65"/>
        <v>-12144.072922002873</v>
      </c>
      <c r="X128" s="5">
        <f t="shared" si="65"/>
        <v>19972.26039824693</v>
      </c>
      <c r="Y128" s="5">
        <f t="shared" si="65"/>
        <v>-11392.456275502918</v>
      </c>
      <c r="Z128" s="5">
        <f t="shared" si="65"/>
        <v>-24550.744959252886</v>
      </c>
      <c r="AA128" s="5">
        <f t="shared" si="65"/>
        <v>-294207.53985831328</v>
      </c>
      <c r="AB128" s="5">
        <f t="shared" si="64"/>
        <v>-294207.53985831514</v>
      </c>
      <c r="AC128" s="5">
        <f t="shared" si="64"/>
        <v>-294207.53985831514</v>
      </c>
      <c r="AD128" s="5">
        <f t="shared" si="64"/>
        <v>-294207.53985831514</v>
      </c>
      <c r="AE128" s="5">
        <f t="shared" si="64"/>
        <v>-294207.53985831514</v>
      </c>
      <c r="AF128" s="5">
        <f t="shared" si="64"/>
        <v>-294207.53985831514</v>
      </c>
      <c r="AG128" s="5">
        <f t="shared" si="64"/>
        <v>-294207.53985831514</v>
      </c>
      <c r="AH128" s="5">
        <f t="shared" ref="AH128:AJ128" si="66">+AH127-AH5</f>
        <v>-294207.53985831514</v>
      </c>
      <c r="AI128" s="5">
        <f t="shared" si="66"/>
        <v>-294207.53985831514</v>
      </c>
      <c r="AJ128" s="5">
        <f t="shared" si="66"/>
        <v>-294207.53985831514</v>
      </c>
      <c r="AK128" s="131"/>
      <c r="AN128" s="4"/>
      <c r="AO128" s="4"/>
      <c r="AP128" s="4"/>
      <c r="AQ128" s="4"/>
      <c r="AR128" s="4"/>
      <c r="AS128" s="4"/>
      <c r="AT128" s="4"/>
    </row>
    <row r="129" spans="1:46" x14ac:dyDescent="0.25">
      <c r="A129" s="118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160">
        <f>+AC118/'Final Forecast'!BO116</f>
        <v>48.415751321099954</v>
      </c>
      <c r="AD129" s="160">
        <f>+AD118/'Final Forecast'!BP116</f>
        <v>48.415751321099954</v>
      </c>
      <c r="AE129" s="160">
        <f>+AE118/'Final Forecast'!BQ116</f>
        <v>48.415751321099954</v>
      </c>
      <c r="AF129" s="160">
        <f>+AF118/'Final Forecast'!BR116</f>
        <v>48.415751321099954</v>
      </c>
      <c r="AG129" s="160">
        <f>+AG118/'Final Forecast'!BS116</f>
        <v>48.415751321099954</v>
      </c>
      <c r="AH129" s="160">
        <f>+AH118/'Final Forecast'!BT116</f>
        <v>48.415751321099954</v>
      </c>
      <c r="AI129" s="160">
        <f>+AI118/'Final Forecast'!BU116</f>
        <v>48.415751321099954</v>
      </c>
      <c r="AJ129" s="160">
        <f>+AJ118/'Final Forecast'!BV116</f>
        <v>48.415751321099954</v>
      </c>
      <c r="AK129" s="131"/>
      <c r="AN129" s="4"/>
      <c r="AO129" s="4"/>
      <c r="AP129" s="4"/>
      <c r="AQ129" s="4"/>
      <c r="AR129" s="4"/>
      <c r="AS129" s="4"/>
      <c r="AT129" s="4"/>
    </row>
    <row r="130" spans="1:46" x14ac:dyDescent="0.25">
      <c r="A130" s="116" t="s">
        <v>428</v>
      </c>
      <c r="AK130" s="131"/>
      <c r="AN130" s="4"/>
      <c r="AO130" s="4"/>
      <c r="AP130" s="4"/>
      <c r="AQ130" s="4"/>
      <c r="AR130" s="4"/>
      <c r="AS130" s="4"/>
      <c r="AT130" s="4"/>
    </row>
    <row r="131" spans="1:46" x14ac:dyDescent="0.25">
      <c r="A131" s="117" t="s">
        <v>414</v>
      </c>
      <c r="B131" s="4">
        <v>0</v>
      </c>
      <c r="C131" s="4">
        <v>0</v>
      </c>
      <c r="D131" s="4">
        <v>0</v>
      </c>
      <c r="E131" s="4">
        <v>0</v>
      </c>
      <c r="F131" s="4">
        <v>0</v>
      </c>
      <c r="G131" s="4">
        <v>0</v>
      </c>
      <c r="H131" s="4">
        <v>0</v>
      </c>
      <c r="I131" s="4">
        <v>0</v>
      </c>
      <c r="J131" s="4">
        <v>0</v>
      </c>
      <c r="K131" s="4">
        <v>0</v>
      </c>
      <c r="L131" s="4">
        <v>0</v>
      </c>
      <c r="M131" s="4">
        <v>0</v>
      </c>
      <c r="N131" s="128">
        <v>0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0</v>
      </c>
      <c r="U131" s="4">
        <v>0</v>
      </c>
      <c r="V131" s="4">
        <v>0</v>
      </c>
      <c r="W131" s="4">
        <v>0</v>
      </c>
      <c r="X131" s="4">
        <v>0</v>
      </c>
      <c r="Y131" s="4">
        <v>0</v>
      </c>
      <c r="Z131" s="4">
        <v>0</v>
      </c>
      <c r="AA131" s="128">
        <v>0</v>
      </c>
      <c r="AB131" s="4">
        <v>0</v>
      </c>
      <c r="AC131" s="4">
        <v>0</v>
      </c>
      <c r="AD131" s="4">
        <v>0</v>
      </c>
      <c r="AE131" s="4">
        <v>0</v>
      </c>
      <c r="AF131" s="4">
        <v>0</v>
      </c>
      <c r="AG131" s="4">
        <v>0</v>
      </c>
      <c r="AH131" s="4">
        <v>0</v>
      </c>
      <c r="AI131" s="4">
        <v>0</v>
      </c>
      <c r="AJ131" s="4">
        <v>0</v>
      </c>
      <c r="AK131" s="131"/>
      <c r="AN131" s="4"/>
      <c r="AO131" s="4"/>
      <c r="AP131" s="4"/>
      <c r="AQ131" s="4"/>
      <c r="AR131" s="4"/>
      <c r="AS131" s="4"/>
      <c r="AT131" s="4"/>
    </row>
    <row r="132" spans="1:46" x14ac:dyDescent="0.25">
      <c r="A132" s="117" t="s">
        <v>415</v>
      </c>
      <c r="B132" s="4">
        <v>145828.0294909885</v>
      </c>
      <c r="C132" s="4">
        <v>144187.21281287924</v>
      </c>
      <c r="D132" s="4">
        <v>145612.2223505</v>
      </c>
      <c r="E132" s="4">
        <v>144517.905145</v>
      </c>
      <c r="F132" s="4">
        <v>145229.17884149999</v>
      </c>
      <c r="G132" s="4">
        <v>143952.588128</v>
      </c>
      <c r="H132" s="4">
        <v>143596.23082649999</v>
      </c>
      <c r="I132" s="4">
        <v>142327.90439450601</v>
      </c>
      <c r="J132" s="4">
        <v>263190.24</v>
      </c>
      <c r="K132" s="4">
        <v>263154.02840184054</v>
      </c>
      <c r="L132" s="4">
        <v>262995.31964464043</v>
      </c>
      <c r="M132" s="4">
        <v>264369.6009085917</v>
      </c>
      <c r="N132" s="128">
        <v>2208960.4609449464</v>
      </c>
      <c r="O132" s="4">
        <v>265090.54961993435</v>
      </c>
      <c r="P132" s="4">
        <v>263547.75527097716</v>
      </c>
      <c r="Q132" s="4">
        <v>265600.45460266666</v>
      </c>
      <c r="R132" s="4">
        <v>263721.867233</v>
      </c>
      <c r="S132" s="4">
        <v>264903.45337050001</v>
      </c>
      <c r="T132" s="4">
        <v>751949.38176000002</v>
      </c>
      <c r="U132" s="4">
        <v>752917.757446</v>
      </c>
      <c r="V132" s="4">
        <v>751914.21976050001</v>
      </c>
      <c r="W132" s="4">
        <v>751819.389479</v>
      </c>
      <c r="X132" s="4">
        <v>752865.01363850001</v>
      </c>
      <c r="Y132" s="4">
        <v>752244.19584250008</v>
      </c>
      <c r="Z132" s="4">
        <v>752754.078415</v>
      </c>
      <c r="AA132" s="128">
        <v>6589328.1164385779</v>
      </c>
      <c r="AB132" s="4">
        <v>6589328.1164385779</v>
      </c>
      <c r="AC132" s="4">
        <v>6589328.1164385779</v>
      </c>
      <c r="AD132" s="4">
        <v>6589328.1164385779</v>
      </c>
      <c r="AE132" s="4">
        <v>6589328.1164385779</v>
      </c>
      <c r="AF132" s="4">
        <v>6589328.1164385779</v>
      </c>
      <c r="AG132" s="4">
        <v>6589328.1164385779</v>
      </c>
      <c r="AH132" s="4">
        <v>6589328.1164385779</v>
      </c>
      <c r="AI132" s="4">
        <v>6589328.1164385779</v>
      </c>
      <c r="AJ132" s="4">
        <v>6589328.1164385779</v>
      </c>
      <c r="AK132" s="131">
        <f>+N132/('Final Forecast'!AZ129*1000)</f>
        <v>5.4990893702527516E-3</v>
      </c>
      <c r="AL132" s="132">
        <f>+AK132-AK114</f>
        <v>-4.8564588114811999E-2</v>
      </c>
      <c r="AN132" s="4"/>
      <c r="AO132" s="4"/>
      <c r="AP132" s="4"/>
      <c r="AQ132" s="4"/>
      <c r="AR132" s="4"/>
      <c r="AS132" s="4"/>
      <c r="AT132" s="4"/>
    </row>
    <row r="133" spans="1:46" x14ac:dyDescent="0.25">
      <c r="A133" s="117" t="s">
        <v>416</v>
      </c>
      <c r="B133" s="4">
        <v>0</v>
      </c>
      <c r="C133" s="4">
        <v>0</v>
      </c>
      <c r="D133" s="4">
        <v>0</v>
      </c>
      <c r="E133" s="4">
        <v>0</v>
      </c>
      <c r="F133" s="4">
        <v>0</v>
      </c>
      <c r="G133" s="4">
        <v>0</v>
      </c>
      <c r="H133" s="4">
        <v>0</v>
      </c>
      <c r="I133" s="4">
        <v>0</v>
      </c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0</v>
      </c>
      <c r="V133" s="4">
        <v>0</v>
      </c>
      <c r="W133" s="4">
        <v>0</v>
      </c>
      <c r="X133" s="4">
        <v>0</v>
      </c>
      <c r="Y133" s="4">
        <v>0</v>
      </c>
      <c r="Z133" s="4">
        <v>0</v>
      </c>
      <c r="AA133" s="4">
        <v>0</v>
      </c>
      <c r="AB133" s="4">
        <v>0</v>
      </c>
      <c r="AC133" s="4">
        <v>0</v>
      </c>
      <c r="AD133" s="4">
        <v>0</v>
      </c>
      <c r="AE133" s="4">
        <v>0</v>
      </c>
      <c r="AF133" s="4">
        <v>0</v>
      </c>
      <c r="AG133" s="4">
        <v>0</v>
      </c>
      <c r="AH133" s="4">
        <v>0</v>
      </c>
      <c r="AI133" s="4">
        <v>0</v>
      </c>
      <c r="AJ133" s="4">
        <v>0</v>
      </c>
      <c r="AK133" s="131"/>
      <c r="AL133" s="132">
        <f t="shared" ref="AL133:AL142" si="67">+AK133-AK115</f>
        <v>-7.8169999999999989E-2</v>
      </c>
      <c r="AN133" s="4"/>
      <c r="AO133" s="4"/>
      <c r="AP133" s="4"/>
      <c r="AQ133" s="4"/>
      <c r="AR133" s="4"/>
      <c r="AS133" s="4"/>
      <c r="AT133" s="4"/>
    </row>
    <row r="134" spans="1:46" x14ac:dyDescent="0.25">
      <c r="A134" s="117" t="s">
        <v>417</v>
      </c>
      <c r="B134" s="4">
        <v>208928.69570695201</v>
      </c>
      <c r="C134" s="4">
        <v>195860.13136299601</v>
      </c>
      <c r="D134" s="4">
        <v>202429.89522549999</v>
      </c>
      <c r="E134" s="4">
        <v>202801.77290400001</v>
      </c>
      <c r="F134" s="4">
        <v>205992.15072899999</v>
      </c>
      <c r="G134" s="4">
        <v>212513.09900500003</v>
      </c>
      <c r="H134" s="4">
        <v>215572.45640250001</v>
      </c>
      <c r="I134" s="4">
        <v>218189.2166084183</v>
      </c>
      <c r="J134" s="4">
        <v>198319.65944125844</v>
      </c>
      <c r="K134" s="4">
        <v>191501.10974890797</v>
      </c>
      <c r="L134" s="4">
        <v>203800.88975024826</v>
      </c>
      <c r="M134" s="4">
        <v>213662.43820069695</v>
      </c>
      <c r="N134" s="128">
        <v>2469571.5150854778</v>
      </c>
      <c r="O134" s="4">
        <v>212662.03752984665</v>
      </c>
      <c r="P134" s="4">
        <v>202098.51949672331</v>
      </c>
      <c r="Q134" s="4">
        <v>213864.48718433332</v>
      </c>
      <c r="R134" s="4">
        <v>220259.58599250001</v>
      </c>
      <c r="S134" s="4">
        <v>226953.92164650001</v>
      </c>
      <c r="T134" s="4">
        <v>230754.18072950002</v>
      </c>
      <c r="U134" s="4">
        <v>229179.93798399999</v>
      </c>
      <c r="V134" s="4">
        <v>205280.843758</v>
      </c>
      <c r="W134" s="4">
        <v>186258.13618</v>
      </c>
      <c r="X134" s="4">
        <v>180478.34082899999</v>
      </c>
      <c r="Y134" s="4">
        <v>192155.90317599999</v>
      </c>
      <c r="Z134" s="4">
        <v>186887.01604900003</v>
      </c>
      <c r="AA134" s="128">
        <v>2486832.9105554032</v>
      </c>
      <c r="AB134" s="4">
        <v>2486832.9105554032</v>
      </c>
      <c r="AC134" s="4">
        <v>2486832.9105554032</v>
      </c>
      <c r="AD134" s="4">
        <v>2486832.9105554032</v>
      </c>
      <c r="AE134" s="4">
        <v>2486832.9105554032</v>
      </c>
      <c r="AF134" s="4">
        <v>2486832.9105554032</v>
      </c>
      <c r="AG134" s="4">
        <v>2486832.9105554032</v>
      </c>
      <c r="AH134" s="4">
        <v>2486832.9105554032</v>
      </c>
      <c r="AI134" s="4">
        <v>2486832.9105554032</v>
      </c>
      <c r="AJ134" s="4">
        <v>2486832.9105554032</v>
      </c>
      <c r="AK134" s="131">
        <f>+N134/('Final Forecast'!AZ131*1000)</f>
        <v>8.7923379198051252E-3</v>
      </c>
      <c r="AL134" s="132">
        <f t="shared" si="67"/>
        <v>-4.8666119900632056E-2</v>
      </c>
      <c r="AN134" s="4"/>
      <c r="AO134" s="4"/>
      <c r="AP134" s="4"/>
      <c r="AQ134" s="4"/>
      <c r="AR134" s="4"/>
      <c r="AS134" s="4"/>
      <c r="AT134" s="4"/>
    </row>
    <row r="135" spans="1:46" x14ac:dyDescent="0.25">
      <c r="A135" s="117" t="s">
        <v>418</v>
      </c>
      <c r="B135" s="4">
        <v>0</v>
      </c>
      <c r="C135" s="4">
        <v>0</v>
      </c>
      <c r="D135" s="4">
        <v>0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128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128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0</v>
      </c>
      <c r="AH135" s="4">
        <v>0</v>
      </c>
      <c r="AI135" s="4">
        <v>0</v>
      </c>
      <c r="AJ135" s="4">
        <v>0</v>
      </c>
      <c r="AK135" s="131" t="e">
        <f>+N135/('Final Forecast'!AZ132*1000)</f>
        <v>#DIV/0!</v>
      </c>
      <c r="AL135" s="132" t="e">
        <f t="shared" si="67"/>
        <v>#DIV/0!</v>
      </c>
      <c r="AN135" s="4"/>
      <c r="AO135" s="4"/>
      <c r="AP135" s="4"/>
      <c r="AQ135" s="4"/>
      <c r="AR135" s="4"/>
      <c r="AS135" s="4"/>
      <c r="AT135" s="4"/>
    </row>
    <row r="136" spans="1:46" x14ac:dyDescent="0.25">
      <c r="A136" s="117" t="s">
        <v>419</v>
      </c>
      <c r="B136" s="4">
        <v>705518.31515700324</v>
      </c>
      <c r="C136" s="4">
        <v>661138.81972174952</v>
      </c>
      <c r="D136" s="4">
        <v>805035.37739287317</v>
      </c>
      <c r="E136" s="4">
        <v>797815.65674729424</v>
      </c>
      <c r="F136" s="4">
        <v>870798.89930431673</v>
      </c>
      <c r="G136" s="4">
        <v>863143.04703138012</v>
      </c>
      <c r="H136" s="4">
        <v>894705.20317872684</v>
      </c>
      <c r="I136" s="4">
        <v>729175.98273746681</v>
      </c>
      <c r="J136" s="4">
        <v>688814.93146906933</v>
      </c>
      <c r="K136" s="4">
        <v>677568.90220582846</v>
      </c>
      <c r="L136" s="4">
        <v>647130.2498297384</v>
      </c>
      <c r="M136" s="4">
        <v>595930.89589647215</v>
      </c>
      <c r="N136" s="128">
        <v>8936776.2806719206</v>
      </c>
      <c r="O136" s="4">
        <v>844708.53722181323</v>
      </c>
      <c r="P136" s="4">
        <v>821028.15309570648</v>
      </c>
      <c r="Q136" s="4">
        <v>953430.30364166666</v>
      </c>
      <c r="R136" s="4">
        <v>983366.65546799998</v>
      </c>
      <c r="S136" s="4">
        <v>947462.24873549992</v>
      </c>
      <c r="T136" s="4">
        <v>928364.7446669999</v>
      </c>
      <c r="U136" s="4">
        <v>951195.5844835001</v>
      </c>
      <c r="V136" s="4">
        <v>812446.50977685023</v>
      </c>
      <c r="W136" s="4">
        <v>792645.78508492489</v>
      </c>
      <c r="X136" s="4">
        <v>815752.40824962477</v>
      </c>
      <c r="Y136" s="4">
        <v>777190.43759364996</v>
      </c>
      <c r="Z136" s="4">
        <v>708842.96735047502</v>
      </c>
      <c r="AA136" s="128">
        <v>10336434.335368712</v>
      </c>
      <c r="AB136" s="4">
        <v>10336434.33536871</v>
      </c>
      <c r="AC136" s="4">
        <v>10336434.33536871</v>
      </c>
      <c r="AD136" s="4">
        <v>10336434.33536871</v>
      </c>
      <c r="AE136" s="4">
        <v>10336434.33536871</v>
      </c>
      <c r="AF136" s="4">
        <v>10336434.33536871</v>
      </c>
      <c r="AG136" s="4">
        <v>10336434.33536871</v>
      </c>
      <c r="AH136" s="4">
        <v>10336434.33536871</v>
      </c>
      <c r="AI136" s="4">
        <v>10336434.33536871</v>
      </c>
      <c r="AJ136" s="4">
        <v>10336434.33536871</v>
      </c>
      <c r="AK136" s="131">
        <f>+N136/('Final Forecast'!AZ133*1000)</f>
        <v>2.2913103296562411E-2</v>
      </c>
      <c r="AL136" s="132">
        <f t="shared" si="67"/>
        <v>-2.4912207068738847E-2</v>
      </c>
      <c r="AN136" s="4"/>
      <c r="AO136" s="4"/>
      <c r="AP136" s="4"/>
      <c r="AQ136" s="4"/>
      <c r="AR136" s="4"/>
      <c r="AS136" s="4"/>
      <c r="AT136" s="4"/>
    </row>
    <row r="137" spans="1:46" x14ac:dyDescent="0.25">
      <c r="A137" s="117" t="s">
        <v>420</v>
      </c>
      <c r="B137" s="4">
        <v>77894</v>
      </c>
      <c r="C137" s="4">
        <v>77894</v>
      </c>
      <c r="D137" s="4">
        <v>51184.322580645159</v>
      </c>
      <c r="E137" s="4">
        <v>41894</v>
      </c>
      <c r="F137" s="4">
        <v>41894</v>
      </c>
      <c r="G137" s="4">
        <v>41894</v>
      </c>
      <c r="H137" s="4">
        <v>41894</v>
      </c>
      <c r="I137" s="4">
        <v>41894</v>
      </c>
      <c r="J137" s="4">
        <v>41894</v>
      </c>
      <c r="K137" s="4">
        <v>41894</v>
      </c>
      <c r="L137" s="4">
        <v>41894</v>
      </c>
      <c r="M137" s="4">
        <v>41894</v>
      </c>
      <c r="N137" s="128">
        <v>584018.32258064509</v>
      </c>
      <c r="O137" s="4">
        <v>41894</v>
      </c>
      <c r="P137" s="4">
        <v>41894</v>
      </c>
      <c r="Q137" s="4">
        <v>41894</v>
      </c>
      <c r="R137" s="4">
        <v>41894</v>
      </c>
      <c r="S137" s="4">
        <v>41894</v>
      </c>
      <c r="T137" s="4">
        <v>41894</v>
      </c>
      <c r="U137" s="4">
        <v>41894</v>
      </c>
      <c r="V137" s="4">
        <v>41894</v>
      </c>
      <c r="W137" s="4">
        <v>41894</v>
      </c>
      <c r="X137" s="4">
        <v>41894</v>
      </c>
      <c r="Y137" s="4">
        <v>41894</v>
      </c>
      <c r="Z137" s="4">
        <v>41894</v>
      </c>
      <c r="AA137" s="128">
        <v>502728</v>
      </c>
      <c r="AB137" s="4">
        <v>502728</v>
      </c>
      <c r="AC137" s="4">
        <v>502728</v>
      </c>
      <c r="AD137" s="4">
        <v>502728</v>
      </c>
      <c r="AE137" s="4">
        <v>502728</v>
      </c>
      <c r="AF137" s="4">
        <v>502728</v>
      </c>
      <c r="AG137" s="4">
        <v>502728</v>
      </c>
      <c r="AH137" s="4">
        <v>502728</v>
      </c>
      <c r="AI137" s="4">
        <v>502728</v>
      </c>
      <c r="AJ137" s="4">
        <v>502728</v>
      </c>
      <c r="AK137" s="131">
        <f>+N137/('Final Forecast'!AZ134*1000)</f>
        <v>5.6159654762665857E-2</v>
      </c>
      <c r="AL137" s="132">
        <f t="shared" si="67"/>
        <v>-2.2010345237334146E-2</v>
      </c>
      <c r="AN137" s="4"/>
      <c r="AO137" s="4"/>
      <c r="AP137" s="4"/>
      <c r="AQ137" s="4"/>
      <c r="AR137" s="4"/>
      <c r="AS137" s="4"/>
      <c r="AT137" s="4"/>
    </row>
    <row r="138" spans="1:46" x14ac:dyDescent="0.25">
      <c r="A138" s="117" t="s">
        <v>421</v>
      </c>
      <c r="B138" s="4">
        <v>0</v>
      </c>
      <c r="C138" s="4">
        <v>0</v>
      </c>
      <c r="D138" s="4">
        <v>0</v>
      </c>
      <c r="E138" s="4">
        <v>0</v>
      </c>
      <c r="F138" s="4">
        <v>0</v>
      </c>
      <c r="G138" s="4">
        <v>0</v>
      </c>
      <c r="H138" s="4">
        <v>0</v>
      </c>
      <c r="I138" s="4">
        <v>0</v>
      </c>
      <c r="J138" s="4">
        <v>0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0</v>
      </c>
      <c r="V138" s="4">
        <v>0</v>
      </c>
      <c r="W138" s="4">
        <v>0</v>
      </c>
      <c r="X138" s="4">
        <v>0</v>
      </c>
      <c r="Y138" s="4">
        <v>0</v>
      </c>
      <c r="Z138" s="4">
        <v>0</v>
      </c>
      <c r="AA138" s="4">
        <v>0</v>
      </c>
      <c r="AB138" s="4">
        <v>0</v>
      </c>
      <c r="AC138" s="4">
        <v>0</v>
      </c>
      <c r="AD138" s="4">
        <v>0</v>
      </c>
      <c r="AE138" s="4">
        <v>0</v>
      </c>
      <c r="AF138" s="4">
        <v>0</v>
      </c>
      <c r="AG138" s="4">
        <v>0</v>
      </c>
      <c r="AH138" s="4">
        <v>0</v>
      </c>
      <c r="AI138" s="4">
        <v>0</v>
      </c>
      <c r="AJ138" s="4">
        <v>0</v>
      </c>
      <c r="AK138" s="131"/>
      <c r="AL138" s="132"/>
      <c r="AN138" s="4"/>
      <c r="AO138" s="4"/>
      <c r="AP138" s="4"/>
      <c r="AQ138" s="4"/>
      <c r="AR138" s="4"/>
      <c r="AS138" s="4"/>
      <c r="AT138" s="4"/>
    </row>
    <row r="139" spans="1:46" x14ac:dyDescent="0.25">
      <c r="A139" s="117" t="s">
        <v>422</v>
      </c>
      <c r="B139" s="4">
        <v>0</v>
      </c>
      <c r="C139" s="4">
        <v>0</v>
      </c>
      <c r="D139" s="4">
        <v>0</v>
      </c>
      <c r="E139" s="4">
        <v>0</v>
      </c>
      <c r="F139" s="4">
        <v>0</v>
      </c>
      <c r="G139" s="4">
        <v>0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0</v>
      </c>
      <c r="V139" s="4">
        <v>0</v>
      </c>
      <c r="W139" s="4">
        <v>0</v>
      </c>
      <c r="X139" s="4">
        <v>0</v>
      </c>
      <c r="Y139" s="4">
        <v>0</v>
      </c>
      <c r="Z139" s="4">
        <v>0</v>
      </c>
      <c r="AA139" s="4">
        <v>0</v>
      </c>
      <c r="AB139" s="4">
        <v>0</v>
      </c>
      <c r="AC139" s="4">
        <v>0</v>
      </c>
      <c r="AD139" s="4">
        <v>0</v>
      </c>
      <c r="AE139" s="4">
        <v>0</v>
      </c>
      <c r="AF139" s="4">
        <v>0</v>
      </c>
      <c r="AG139" s="4">
        <v>0</v>
      </c>
      <c r="AH139" s="4">
        <v>0</v>
      </c>
      <c r="AI139" s="4">
        <v>0</v>
      </c>
      <c r="AJ139" s="4">
        <v>0</v>
      </c>
      <c r="AK139" s="131"/>
      <c r="AL139" s="132"/>
      <c r="AN139" s="4"/>
      <c r="AO139" s="4"/>
      <c r="AP139" s="4"/>
      <c r="AQ139" s="4"/>
      <c r="AR139" s="4"/>
      <c r="AS139" s="4"/>
      <c r="AT139" s="4"/>
    </row>
    <row r="140" spans="1:46" x14ac:dyDescent="0.25">
      <c r="A140" s="117" t="s">
        <v>423</v>
      </c>
      <c r="B140" s="4">
        <v>0</v>
      </c>
      <c r="C140" s="4">
        <v>0</v>
      </c>
      <c r="D140" s="4">
        <v>0</v>
      </c>
      <c r="E140" s="4">
        <v>0</v>
      </c>
      <c r="F140" s="4">
        <v>0</v>
      </c>
      <c r="G140" s="4">
        <v>0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0</v>
      </c>
      <c r="Y140" s="4">
        <v>0</v>
      </c>
      <c r="Z140" s="4">
        <v>0</v>
      </c>
      <c r="AA140" s="4">
        <v>0</v>
      </c>
      <c r="AB140" s="4">
        <v>0</v>
      </c>
      <c r="AC140" s="4">
        <v>0</v>
      </c>
      <c r="AD140" s="4">
        <v>0</v>
      </c>
      <c r="AE140" s="4">
        <v>0</v>
      </c>
      <c r="AF140" s="4">
        <v>0</v>
      </c>
      <c r="AG140" s="4">
        <v>0</v>
      </c>
      <c r="AH140" s="4">
        <v>0</v>
      </c>
      <c r="AI140" s="4">
        <v>0</v>
      </c>
      <c r="AJ140" s="4">
        <v>0</v>
      </c>
      <c r="AK140" s="131"/>
      <c r="AL140" s="132">
        <f t="shared" si="67"/>
        <v>-4.0499999999999994E-2</v>
      </c>
      <c r="AN140" s="4"/>
      <c r="AO140" s="4"/>
      <c r="AP140" s="4"/>
      <c r="AQ140" s="4"/>
      <c r="AR140" s="4"/>
      <c r="AS140" s="4"/>
      <c r="AT140" s="4"/>
    </row>
    <row r="141" spans="1:46" x14ac:dyDescent="0.25">
      <c r="A141" s="117" t="s">
        <v>424</v>
      </c>
      <c r="B141" s="4">
        <v>123900.93000000001</v>
      </c>
      <c r="C141" s="4">
        <v>111209.88600000001</v>
      </c>
      <c r="D141" s="4">
        <v>118947.91200000001</v>
      </c>
      <c r="E141" s="4">
        <v>56908.86</v>
      </c>
      <c r="F141" s="4">
        <v>122049.732</v>
      </c>
      <c r="G141" s="4">
        <v>25083.34</v>
      </c>
      <c r="H141" s="4">
        <v>26507.62</v>
      </c>
      <c r="I141" s="4">
        <v>27405.02</v>
      </c>
      <c r="J141" s="4">
        <v>133522.89600000001</v>
      </c>
      <c r="K141" s="4">
        <v>128949.012</v>
      </c>
      <c r="L141" s="4">
        <v>49380.648000000001</v>
      </c>
      <c r="M141" s="4">
        <v>113721.228</v>
      </c>
      <c r="N141" s="128">
        <v>1037587.084</v>
      </c>
      <c r="O141" s="4">
        <v>113566.81120198</v>
      </c>
      <c r="P141" s="4">
        <v>102558.89572078999</v>
      </c>
      <c r="Q141" s="4">
        <v>115050.42536000001</v>
      </c>
      <c r="R141" s="4">
        <v>86154.862530000013</v>
      </c>
      <c r="S141" s="4">
        <v>122329.16202</v>
      </c>
      <c r="T141" s="4">
        <v>24668.510000000002</v>
      </c>
      <c r="U141" s="4">
        <v>25157.760200000001</v>
      </c>
      <c r="V141" s="4">
        <v>25384.600300000002</v>
      </c>
      <c r="W141" s="4">
        <v>116396.56866000002</v>
      </c>
      <c r="X141" s="4">
        <v>206972.16906000001</v>
      </c>
      <c r="Y141" s="4">
        <v>155071.45704000001</v>
      </c>
      <c r="Z141" s="4">
        <v>162781.584</v>
      </c>
      <c r="AA141" s="128">
        <v>1256092.8060927701</v>
      </c>
      <c r="AB141" s="4">
        <v>1256092.8060927701</v>
      </c>
      <c r="AC141" s="4">
        <v>1256092.8060927701</v>
      </c>
      <c r="AD141" s="4">
        <v>1256092.8060927701</v>
      </c>
      <c r="AE141" s="4">
        <v>1256092.8060927701</v>
      </c>
      <c r="AF141" s="4">
        <v>1256092.8060927701</v>
      </c>
      <c r="AG141" s="4">
        <v>1256092.8060927701</v>
      </c>
      <c r="AH141" s="4">
        <v>1256092.8060927701</v>
      </c>
      <c r="AI141" s="4">
        <v>1256092.8060927701</v>
      </c>
      <c r="AJ141" s="4">
        <v>1256092.8060927701</v>
      </c>
      <c r="AK141" s="131">
        <f>+N141/('Final Forecast'!AZ138*1000)</f>
        <v>7.7734974528667778E-3</v>
      </c>
      <c r="AL141" s="132">
        <f t="shared" si="67"/>
        <v>7.7734974528667778E-3</v>
      </c>
      <c r="AN141" s="4"/>
      <c r="AO141" s="4"/>
      <c r="AP141" s="4"/>
      <c r="AQ141" s="4"/>
      <c r="AR141" s="4"/>
      <c r="AS141" s="4"/>
      <c r="AT141" s="4"/>
    </row>
    <row r="142" spans="1:46" x14ac:dyDescent="0.25">
      <c r="A142" s="117" t="s">
        <v>425</v>
      </c>
      <c r="B142" s="4">
        <v>72713.026333333342</v>
      </c>
      <c r="C142" s="4">
        <v>60608</v>
      </c>
      <c r="D142" s="4">
        <v>60608</v>
      </c>
      <c r="E142" s="4">
        <v>114683</v>
      </c>
      <c r="F142" s="4">
        <v>116485.5</v>
      </c>
      <c r="G142" s="4">
        <v>114683</v>
      </c>
      <c r="H142" s="4">
        <v>116485.5</v>
      </c>
      <c r="I142" s="4">
        <v>116485.5</v>
      </c>
      <c r="J142" s="4">
        <v>114683</v>
      </c>
      <c r="K142" s="4">
        <v>116485.5</v>
      </c>
      <c r="L142" s="4">
        <v>104464.224</v>
      </c>
      <c r="M142" s="4">
        <v>72135.179999999993</v>
      </c>
      <c r="N142" s="128">
        <v>1180519.4303333333</v>
      </c>
      <c r="O142" s="4">
        <v>72157.021761666663</v>
      </c>
      <c r="P142" s="4">
        <v>60608</v>
      </c>
      <c r="Q142" s="4">
        <v>60608</v>
      </c>
      <c r="R142" s="4">
        <v>111322.962375</v>
      </c>
      <c r="S142" s="4">
        <v>105074.78512499999</v>
      </c>
      <c r="T142" s="4">
        <v>108067.81100000002</v>
      </c>
      <c r="U142" s="4">
        <v>111499.51550000001</v>
      </c>
      <c r="V142" s="4">
        <v>111934.356375</v>
      </c>
      <c r="W142" s="4">
        <v>108036.42212500001</v>
      </c>
      <c r="X142" s="4">
        <v>87931.809624999994</v>
      </c>
      <c r="Y142" s="4">
        <v>109404.68337500001</v>
      </c>
      <c r="Z142" s="4">
        <v>71989.288</v>
      </c>
      <c r="AA142" s="128">
        <v>1118634.6552616667</v>
      </c>
      <c r="AB142" s="4">
        <v>1118634.6552616667</v>
      </c>
      <c r="AC142" s="4">
        <v>1118634.6552616667</v>
      </c>
      <c r="AD142" s="4">
        <v>1118634.6552616667</v>
      </c>
      <c r="AE142" s="4">
        <v>1118634.6552616667</v>
      </c>
      <c r="AF142" s="4">
        <v>1118634.6552616667</v>
      </c>
      <c r="AG142" s="4">
        <v>1118634.6552616667</v>
      </c>
      <c r="AH142" s="4">
        <v>1118634.6552616667</v>
      </c>
      <c r="AI142" s="4">
        <v>1118634.6552616667</v>
      </c>
      <c r="AJ142" s="4">
        <v>1118634.6552616667</v>
      </c>
      <c r="AK142" s="131">
        <f>+N142/('Final Forecast'!AZ139*1000)</f>
        <v>2.3838493701830592E-2</v>
      </c>
      <c r="AL142" s="132" t="e">
        <f t="shared" si="67"/>
        <v>#DIV/0!</v>
      </c>
      <c r="AN142" s="4"/>
      <c r="AO142" s="4"/>
      <c r="AP142" s="4"/>
      <c r="AQ142" s="4"/>
      <c r="AR142" s="4"/>
      <c r="AS142" s="4"/>
      <c r="AT142" s="4"/>
    </row>
    <row r="143" spans="1:46" x14ac:dyDescent="0.25">
      <c r="A143" s="117" t="s">
        <v>426</v>
      </c>
      <c r="B143" s="4">
        <v>0</v>
      </c>
      <c r="C143" s="4">
        <v>0</v>
      </c>
      <c r="D143" s="4">
        <v>0</v>
      </c>
      <c r="E143" s="4">
        <v>0</v>
      </c>
      <c r="F143" s="4">
        <v>0</v>
      </c>
      <c r="G143" s="4">
        <v>0</v>
      </c>
      <c r="H143" s="4">
        <v>0</v>
      </c>
      <c r="I143" s="4">
        <v>0</v>
      </c>
      <c r="J143" s="4">
        <v>0</v>
      </c>
      <c r="K143" s="4">
        <v>0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0</v>
      </c>
      <c r="V143" s="4">
        <v>0</v>
      </c>
      <c r="W143" s="4">
        <v>0</v>
      </c>
      <c r="X143" s="4">
        <v>0</v>
      </c>
      <c r="Y143" s="4">
        <v>0</v>
      </c>
      <c r="Z143" s="4">
        <v>0</v>
      </c>
      <c r="AA143" s="4">
        <v>0</v>
      </c>
      <c r="AB143" s="4">
        <v>0</v>
      </c>
      <c r="AC143" s="4">
        <v>0</v>
      </c>
      <c r="AD143" s="4">
        <v>0</v>
      </c>
      <c r="AE143" s="4">
        <v>0</v>
      </c>
      <c r="AF143" s="4">
        <v>0</v>
      </c>
      <c r="AG143" s="4">
        <v>0</v>
      </c>
      <c r="AH143" s="4">
        <v>0</v>
      </c>
      <c r="AI143" s="4">
        <v>0</v>
      </c>
      <c r="AJ143" s="4">
        <v>0</v>
      </c>
      <c r="AK143" s="131"/>
      <c r="AN143" s="4"/>
      <c r="AO143" s="4"/>
      <c r="AP143" s="4"/>
      <c r="AQ143" s="4"/>
      <c r="AR143" s="4"/>
      <c r="AS143" s="4"/>
      <c r="AT143" s="4"/>
    </row>
    <row r="144" spans="1:46" x14ac:dyDescent="0.25">
      <c r="A144" s="117" t="s">
        <v>427</v>
      </c>
      <c r="B144" s="115">
        <v>0</v>
      </c>
      <c r="C144" s="115">
        <v>0</v>
      </c>
      <c r="D144" s="115">
        <v>0</v>
      </c>
      <c r="E144" s="115">
        <v>0</v>
      </c>
      <c r="F144" s="115">
        <v>0</v>
      </c>
      <c r="G144" s="115">
        <v>0</v>
      </c>
      <c r="H144" s="115">
        <v>0</v>
      </c>
      <c r="I144" s="115">
        <v>0</v>
      </c>
      <c r="J144" s="115">
        <v>0</v>
      </c>
      <c r="K144" s="115">
        <v>0</v>
      </c>
      <c r="L144" s="115">
        <v>0</v>
      </c>
      <c r="M144" s="115">
        <v>0</v>
      </c>
      <c r="N144" s="115">
        <v>0</v>
      </c>
      <c r="O144" s="115">
        <v>0</v>
      </c>
      <c r="P144" s="115">
        <v>0</v>
      </c>
      <c r="Q144" s="115">
        <v>0</v>
      </c>
      <c r="R144" s="115">
        <v>0</v>
      </c>
      <c r="S144" s="115">
        <v>0</v>
      </c>
      <c r="T144" s="115">
        <v>0</v>
      </c>
      <c r="U144" s="115">
        <v>0</v>
      </c>
      <c r="V144" s="115">
        <v>0</v>
      </c>
      <c r="W144" s="115">
        <v>0</v>
      </c>
      <c r="X144" s="115">
        <v>0</v>
      </c>
      <c r="Y144" s="115">
        <v>0</v>
      </c>
      <c r="Z144" s="115">
        <v>0</v>
      </c>
      <c r="AA144" s="115">
        <v>0</v>
      </c>
      <c r="AB144" s="115">
        <v>0</v>
      </c>
      <c r="AC144" s="115">
        <v>0</v>
      </c>
      <c r="AD144" s="115">
        <v>0</v>
      </c>
      <c r="AE144" s="115">
        <v>0</v>
      </c>
      <c r="AF144" s="115">
        <v>0</v>
      </c>
      <c r="AG144" s="115">
        <v>0</v>
      </c>
      <c r="AH144" s="115">
        <v>0</v>
      </c>
      <c r="AI144" s="115">
        <v>0</v>
      </c>
      <c r="AJ144" s="115">
        <v>0</v>
      </c>
      <c r="AK144" s="131"/>
      <c r="AN144" s="4"/>
      <c r="AO144" s="4"/>
      <c r="AP144" s="4"/>
      <c r="AQ144" s="4"/>
      <c r="AR144" s="4"/>
      <c r="AS144" s="4"/>
      <c r="AT144" s="4"/>
    </row>
    <row r="145" spans="1:46" x14ac:dyDescent="0.25">
      <c r="A145" s="117"/>
      <c r="B145" s="5">
        <f>SUM(B131:B144)</f>
        <v>1334782.996688277</v>
      </c>
      <c r="C145" s="5">
        <f>SUM(C131:C144)</f>
        <v>1250898.0498976246</v>
      </c>
      <c r="D145" s="5">
        <f t="shared" ref="D145:AG145" si="68">SUM(D131:D144)</f>
        <v>1383817.7295495183</v>
      </c>
      <c r="E145" s="5">
        <f t="shared" si="68"/>
        <v>1358621.1947962942</v>
      </c>
      <c r="F145" s="5">
        <f t="shared" si="68"/>
        <v>1502449.4608748166</v>
      </c>
      <c r="G145" s="5">
        <f t="shared" si="68"/>
        <v>1401269.0741643801</v>
      </c>
      <c r="H145" s="5">
        <f t="shared" si="68"/>
        <v>1438761.010407727</v>
      </c>
      <c r="I145" s="5">
        <f t="shared" si="68"/>
        <v>1275477.6237403911</v>
      </c>
      <c r="J145" s="5">
        <f t="shared" si="68"/>
        <v>1440424.7269103278</v>
      </c>
      <c r="K145" s="5">
        <f t="shared" si="68"/>
        <v>1419552.552356577</v>
      </c>
      <c r="L145" s="5">
        <f t="shared" si="68"/>
        <v>1309665.3312246271</v>
      </c>
      <c r="M145" s="5">
        <f t="shared" si="68"/>
        <v>1301713.3430057608</v>
      </c>
      <c r="N145" s="130">
        <f t="shared" si="68"/>
        <v>16417433.093616324</v>
      </c>
      <c r="O145" s="5">
        <f>SUM(O131:O144)</f>
        <v>1550078.9573352411</v>
      </c>
      <c r="P145" s="5">
        <f>SUM(P131:P144)</f>
        <v>1491735.3235841969</v>
      </c>
      <c r="Q145" s="5">
        <f t="shared" ref="Q145:AA145" si="69">SUM(Q131:Q144)</f>
        <v>1650447.6707886667</v>
      </c>
      <c r="R145" s="5">
        <f t="shared" si="69"/>
        <v>1706719.9335985002</v>
      </c>
      <c r="S145" s="5">
        <f t="shared" si="69"/>
        <v>1708617.5708974998</v>
      </c>
      <c r="T145" s="5">
        <f t="shared" si="69"/>
        <v>2085698.6281564999</v>
      </c>
      <c r="U145" s="5">
        <f t="shared" si="69"/>
        <v>2111844.5556135001</v>
      </c>
      <c r="V145" s="5">
        <f t="shared" si="69"/>
        <v>1948854.5299703502</v>
      </c>
      <c r="W145" s="5">
        <f t="shared" si="69"/>
        <v>1997050.3015289251</v>
      </c>
      <c r="X145" s="5">
        <f t="shared" si="69"/>
        <v>2085893.7414021248</v>
      </c>
      <c r="Y145" s="5">
        <f t="shared" si="69"/>
        <v>2027960.6770271501</v>
      </c>
      <c r="Z145" s="5">
        <f t="shared" si="69"/>
        <v>1925148.9338144751</v>
      </c>
      <c r="AA145" s="130">
        <f t="shared" si="69"/>
        <v>22290050.823717125</v>
      </c>
      <c r="AB145" s="5">
        <f t="shared" si="68"/>
        <v>22290050.823717125</v>
      </c>
      <c r="AC145" s="130">
        <f t="shared" si="68"/>
        <v>22290050.823717125</v>
      </c>
      <c r="AD145" s="5">
        <f t="shared" si="68"/>
        <v>22290050.823717125</v>
      </c>
      <c r="AE145" s="5">
        <f t="shared" si="68"/>
        <v>22290050.823717125</v>
      </c>
      <c r="AF145" s="5">
        <f t="shared" si="68"/>
        <v>22290050.823717125</v>
      </c>
      <c r="AG145" s="5">
        <f t="shared" si="68"/>
        <v>22290050.823717125</v>
      </c>
      <c r="AH145" s="5">
        <f t="shared" ref="AH145:AJ145" si="70">SUM(AH131:AH144)</f>
        <v>22290050.823717125</v>
      </c>
      <c r="AI145" s="5">
        <f t="shared" si="70"/>
        <v>22290050.823717125</v>
      </c>
      <c r="AJ145" s="5">
        <f t="shared" si="70"/>
        <v>22290050.823717125</v>
      </c>
      <c r="AK145" s="131"/>
      <c r="AN145" s="4"/>
      <c r="AO145" s="4"/>
      <c r="AP145" s="4"/>
      <c r="AQ145" s="4"/>
      <c r="AR145" s="4"/>
      <c r="AS145" s="4"/>
      <c r="AT145" s="4"/>
    </row>
    <row r="146" spans="1:46" x14ac:dyDescent="0.25">
      <c r="A146" s="124">
        <f>SUM(B146:AJ146)</f>
        <v>-63836471.36641895</v>
      </c>
      <c r="B146" s="5">
        <f t="shared" ref="B146:AG146" si="71">+B145-B6</f>
        <v>-1013890.743930697</v>
      </c>
      <c r="C146" s="5">
        <f t="shared" si="71"/>
        <v>-1037167.6333778575</v>
      </c>
      <c r="D146" s="5">
        <f t="shared" si="71"/>
        <v>-1081261.4630604819</v>
      </c>
      <c r="E146" s="5">
        <f t="shared" si="71"/>
        <v>-1189743.058888206</v>
      </c>
      <c r="F146" s="5">
        <f t="shared" si="71"/>
        <v>-1064621.8847501834</v>
      </c>
      <c r="G146" s="5">
        <f t="shared" si="71"/>
        <v>-1092270.7151051199</v>
      </c>
      <c r="H146" s="5">
        <f t="shared" si="71"/>
        <v>-948146.52885952336</v>
      </c>
      <c r="I146" s="5">
        <f t="shared" si="71"/>
        <v>-1065947.547873609</v>
      </c>
      <c r="J146" s="5">
        <f t="shared" si="71"/>
        <v>-906829.73520552856</v>
      </c>
      <c r="K146" s="5">
        <f t="shared" si="71"/>
        <v>-989884.13466953952</v>
      </c>
      <c r="L146" s="5">
        <f t="shared" si="71"/>
        <v>-1046006.1613906103</v>
      </c>
      <c r="M146" s="5">
        <f t="shared" si="71"/>
        <v>-974492.85048398911</v>
      </c>
      <c r="N146" s="5">
        <f t="shared" si="71"/>
        <v>-12410262.457595343</v>
      </c>
      <c r="O146" s="5">
        <f t="shared" ref="O146:AA146" si="72">+O145-O6</f>
        <v>-911351.78328373283</v>
      </c>
      <c r="P146" s="5">
        <f t="shared" si="72"/>
        <v>-909087.3596912853</v>
      </c>
      <c r="Q146" s="5">
        <f t="shared" si="72"/>
        <v>-827131.52182133356</v>
      </c>
      <c r="R146" s="5">
        <f t="shared" si="72"/>
        <v>-841644.32008600002</v>
      </c>
      <c r="S146" s="5">
        <f t="shared" si="72"/>
        <v>-858453.77472750028</v>
      </c>
      <c r="T146" s="5">
        <f t="shared" si="72"/>
        <v>-320999.16111300001</v>
      </c>
      <c r="U146" s="5">
        <f t="shared" si="72"/>
        <v>-188220.98365375027</v>
      </c>
      <c r="V146" s="5">
        <f t="shared" si="72"/>
        <v>-305728.6416436499</v>
      </c>
      <c r="W146" s="5">
        <f t="shared" si="72"/>
        <v>-263362.16058693128</v>
      </c>
      <c r="X146" s="5">
        <f t="shared" si="72"/>
        <v>-236700.94562399178</v>
      </c>
      <c r="Y146" s="5">
        <f t="shared" si="72"/>
        <v>-240868.81558808731</v>
      </c>
      <c r="Z146" s="5">
        <f t="shared" si="72"/>
        <v>-227050.25967527484</v>
      </c>
      <c r="AA146" s="5">
        <f t="shared" si="72"/>
        <v>-6130599.7274945416</v>
      </c>
      <c r="AB146" s="5">
        <f t="shared" si="71"/>
        <v>-6130599.7274945416</v>
      </c>
      <c r="AC146" s="5">
        <f t="shared" si="71"/>
        <v>-6130599.7274945416</v>
      </c>
      <c r="AD146" s="5">
        <f t="shared" si="71"/>
        <v>-6130599.7274945416</v>
      </c>
      <c r="AE146" s="5">
        <f t="shared" si="71"/>
        <v>-6130599.7274945416</v>
      </c>
      <c r="AF146" s="5">
        <f t="shared" si="71"/>
        <v>-6130599.7274945416</v>
      </c>
      <c r="AG146" s="5">
        <f t="shared" si="71"/>
        <v>-6130599.7274945416</v>
      </c>
      <c r="AH146" s="5">
        <f t="shared" ref="AH146:AJ146" si="73">+AH145-AH6</f>
        <v>-6130599.7274945416</v>
      </c>
      <c r="AI146" s="5">
        <f t="shared" si="73"/>
        <v>-6130599.7274945416</v>
      </c>
      <c r="AJ146" s="5">
        <f t="shared" si="73"/>
        <v>22290050.823717125</v>
      </c>
      <c r="AN146" s="4"/>
      <c r="AO146" s="4"/>
      <c r="AP146" s="4"/>
      <c r="AQ146" s="4"/>
      <c r="AR146" s="4"/>
      <c r="AS146" s="4"/>
      <c r="AT146" s="4"/>
    </row>
    <row r="147" spans="1:46" x14ac:dyDescent="0.25">
      <c r="A147" s="118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N147" s="4"/>
      <c r="AO147" s="4"/>
      <c r="AP147" s="4"/>
      <c r="AQ147" s="4"/>
      <c r="AR147" s="4"/>
      <c r="AS147" s="4"/>
      <c r="AT147" s="4"/>
    </row>
    <row r="148" spans="1:46" x14ac:dyDescent="0.25">
      <c r="A148" s="116" t="s">
        <v>429</v>
      </c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4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4"/>
      <c r="AB148" s="20"/>
      <c r="AC148" s="20"/>
      <c r="AD148" s="20"/>
      <c r="AE148" s="20"/>
      <c r="AF148" s="20"/>
      <c r="AG148" s="20"/>
      <c r="AH148" s="20"/>
      <c r="AI148" s="20"/>
      <c r="AJ148" s="20"/>
      <c r="AN148" s="4"/>
      <c r="AO148" s="4"/>
      <c r="AP148" s="4"/>
      <c r="AQ148" s="4"/>
      <c r="AR148" s="4"/>
      <c r="AS148" s="4"/>
      <c r="AT148" s="4"/>
    </row>
    <row r="149" spans="1:46" x14ac:dyDescent="0.25">
      <c r="A149" s="117" t="s">
        <v>414</v>
      </c>
      <c r="B149" s="4">
        <v>0</v>
      </c>
      <c r="C149" s="4">
        <v>0</v>
      </c>
      <c r="D149" s="4">
        <v>0</v>
      </c>
      <c r="E149" s="4">
        <v>0</v>
      </c>
      <c r="F149" s="4">
        <v>0</v>
      </c>
      <c r="G149" s="4">
        <v>0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0</v>
      </c>
      <c r="V149" s="4">
        <v>0</v>
      </c>
      <c r="W149" s="4">
        <v>0</v>
      </c>
      <c r="X149" s="4">
        <v>0</v>
      </c>
      <c r="Y149" s="4">
        <v>0</v>
      </c>
      <c r="Z149" s="4">
        <v>0</v>
      </c>
      <c r="AA149" s="4">
        <v>0</v>
      </c>
      <c r="AB149" s="4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0</v>
      </c>
      <c r="AH149" s="4">
        <v>0</v>
      </c>
      <c r="AI149" s="4">
        <v>0</v>
      </c>
      <c r="AJ149" s="4">
        <v>0</v>
      </c>
      <c r="AN149" s="4"/>
      <c r="AO149" s="4"/>
      <c r="AP149" s="4"/>
      <c r="AQ149" s="4"/>
      <c r="AR149" s="4"/>
      <c r="AS149" s="4"/>
      <c r="AT149" s="4"/>
    </row>
    <row r="150" spans="1:46" x14ac:dyDescent="0.25">
      <c r="A150" s="117" t="s">
        <v>415</v>
      </c>
      <c r="B150" s="4">
        <v>0</v>
      </c>
      <c r="C150" s="4">
        <v>0</v>
      </c>
      <c r="D150" s="4">
        <v>0</v>
      </c>
      <c r="E150" s="4">
        <v>0</v>
      </c>
      <c r="F150" s="4">
        <v>0</v>
      </c>
      <c r="G150" s="4">
        <v>0</v>
      </c>
      <c r="H150" s="4">
        <v>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0</v>
      </c>
      <c r="V150" s="4">
        <v>0</v>
      </c>
      <c r="W150" s="4">
        <v>0</v>
      </c>
      <c r="X150" s="4">
        <v>0</v>
      </c>
      <c r="Y150" s="4">
        <v>0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0</v>
      </c>
      <c r="AH150" s="4">
        <v>0</v>
      </c>
      <c r="AI150" s="4">
        <v>0</v>
      </c>
      <c r="AJ150" s="4">
        <v>0</v>
      </c>
      <c r="AN150" s="4"/>
      <c r="AO150" s="4"/>
      <c r="AP150" s="4"/>
      <c r="AQ150" s="4"/>
      <c r="AR150" s="4"/>
      <c r="AS150" s="4"/>
      <c r="AT150" s="4"/>
    </row>
    <row r="151" spans="1:46" x14ac:dyDescent="0.25">
      <c r="A151" s="117" t="s">
        <v>416</v>
      </c>
      <c r="B151" s="4">
        <v>0</v>
      </c>
      <c r="C151" s="4">
        <v>0</v>
      </c>
      <c r="D151" s="4">
        <v>0</v>
      </c>
      <c r="E151" s="4">
        <v>0</v>
      </c>
      <c r="F151" s="4">
        <v>0</v>
      </c>
      <c r="G151" s="4">
        <v>0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4">
        <v>0</v>
      </c>
      <c r="Y151" s="4">
        <v>0</v>
      </c>
      <c r="Z151" s="4">
        <v>0</v>
      </c>
      <c r="AA151" s="4">
        <v>0</v>
      </c>
      <c r="AB151" s="4">
        <v>0</v>
      </c>
      <c r="AC151" s="4">
        <v>0</v>
      </c>
      <c r="AD151" s="4">
        <v>0</v>
      </c>
      <c r="AE151" s="4">
        <v>0</v>
      </c>
      <c r="AF151" s="4">
        <v>0</v>
      </c>
      <c r="AG151" s="4">
        <v>0</v>
      </c>
      <c r="AH151" s="4">
        <v>0</v>
      </c>
      <c r="AI151" s="4">
        <v>0</v>
      </c>
      <c r="AJ151" s="4">
        <v>0</v>
      </c>
      <c r="AN151" s="4"/>
      <c r="AO151" s="4"/>
      <c r="AP151" s="4"/>
      <c r="AQ151" s="4"/>
      <c r="AR151" s="4"/>
      <c r="AS151" s="4"/>
      <c r="AT151" s="4"/>
    </row>
    <row r="152" spans="1:46" x14ac:dyDescent="0.25">
      <c r="A152" s="117" t="s">
        <v>417</v>
      </c>
      <c r="B152" s="4">
        <v>0</v>
      </c>
      <c r="C152" s="4">
        <v>0</v>
      </c>
      <c r="D152" s="4">
        <v>0</v>
      </c>
      <c r="E152" s="4">
        <v>0</v>
      </c>
      <c r="F152" s="4">
        <v>0</v>
      </c>
      <c r="G152" s="4">
        <v>0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4">
        <v>0</v>
      </c>
      <c r="Y152" s="4">
        <v>0</v>
      </c>
      <c r="Z152" s="4">
        <v>0</v>
      </c>
      <c r="AA152" s="4">
        <v>0</v>
      </c>
      <c r="AB152" s="4">
        <v>0</v>
      </c>
      <c r="AC152" s="4">
        <v>0</v>
      </c>
      <c r="AD152" s="4">
        <v>0</v>
      </c>
      <c r="AE152" s="4">
        <v>0</v>
      </c>
      <c r="AF152" s="4">
        <v>0</v>
      </c>
      <c r="AG152" s="4">
        <v>0</v>
      </c>
      <c r="AH152" s="4">
        <v>0</v>
      </c>
      <c r="AI152" s="4">
        <v>0</v>
      </c>
      <c r="AJ152" s="4">
        <v>0</v>
      </c>
      <c r="AN152" s="4"/>
      <c r="AO152" s="4"/>
      <c r="AP152" s="4"/>
      <c r="AQ152" s="4"/>
      <c r="AR152" s="4"/>
      <c r="AS152" s="4"/>
      <c r="AT152" s="4"/>
    </row>
    <row r="153" spans="1:46" x14ac:dyDescent="0.25">
      <c r="A153" s="117" t="s">
        <v>418</v>
      </c>
      <c r="B153" s="4">
        <v>0</v>
      </c>
      <c r="C153" s="4">
        <v>0</v>
      </c>
      <c r="D153" s="4">
        <v>0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4">
        <v>0</v>
      </c>
      <c r="X153" s="4">
        <v>0</v>
      </c>
      <c r="Y153" s="4">
        <v>0</v>
      </c>
      <c r="Z153" s="4">
        <v>0</v>
      </c>
      <c r="AA153" s="4">
        <v>0</v>
      </c>
      <c r="AB153" s="4">
        <v>0</v>
      </c>
      <c r="AC153" s="4">
        <v>0</v>
      </c>
      <c r="AD153" s="4">
        <v>0</v>
      </c>
      <c r="AE153" s="4">
        <v>0</v>
      </c>
      <c r="AF153" s="4">
        <v>0</v>
      </c>
      <c r="AG153" s="4">
        <v>0</v>
      </c>
      <c r="AH153" s="4">
        <v>0</v>
      </c>
      <c r="AI153" s="4">
        <v>0</v>
      </c>
      <c r="AJ153" s="4">
        <v>0</v>
      </c>
      <c r="AN153" s="4"/>
      <c r="AO153" s="4"/>
      <c r="AP153" s="4"/>
      <c r="AQ153" s="4"/>
      <c r="AR153" s="4"/>
      <c r="AS153" s="4"/>
      <c r="AT153" s="4"/>
    </row>
    <row r="154" spans="1:46" x14ac:dyDescent="0.25">
      <c r="A154" s="117" t="s">
        <v>419</v>
      </c>
      <c r="B154" s="4">
        <v>0</v>
      </c>
      <c r="C154" s="4">
        <v>0</v>
      </c>
      <c r="D154" s="4">
        <v>0</v>
      </c>
      <c r="E154" s="4">
        <v>0</v>
      </c>
      <c r="F154" s="4">
        <v>0</v>
      </c>
      <c r="G154" s="4">
        <v>0</v>
      </c>
      <c r="H154" s="4">
        <v>0</v>
      </c>
      <c r="I154" s="4">
        <v>0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0</v>
      </c>
      <c r="X154" s="4">
        <v>0</v>
      </c>
      <c r="Y154" s="4">
        <v>0</v>
      </c>
      <c r="Z154" s="4">
        <v>0</v>
      </c>
      <c r="AA154" s="4">
        <v>0</v>
      </c>
      <c r="AB154" s="4">
        <v>0</v>
      </c>
      <c r="AC154" s="4">
        <v>0</v>
      </c>
      <c r="AD154" s="4">
        <v>0</v>
      </c>
      <c r="AE154" s="4">
        <v>0</v>
      </c>
      <c r="AF154" s="4">
        <v>0</v>
      </c>
      <c r="AG154" s="4">
        <v>0</v>
      </c>
      <c r="AH154" s="4">
        <v>0</v>
      </c>
      <c r="AI154" s="4">
        <v>0</v>
      </c>
      <c r="AJ154" s="4">
        <v>0</v>
      </c>
      <c r="AN154" s="4"/>
      <c r="AO154" s="4"/>
      <c r="AP154" s="4"/>
      <c r="AQ154" s="4"/>
      <c r="AR154" s="4"/>
      <c r="AS154" s="4"/>
      <c r="AT154" s="4"/>
    </row>
    <row r="155" spans="1:46" x14ac:dyDescent="0.25">
      <c r="A155" s="117" t="s">
        <v>420</v>
      </c>
      <c r="B155" s="4">
        <v>0</v>
      </c>
      <c r="C155" s="4">
        <v>0</v>
      </c>
      <c r="D155" s="4">
        <v>0</v>
      </c>
      <c r="E155" s="4">
        <v>0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v>0</v>
      </c>
      <c r="AN155" s="4"/>
      <c r="AO155" s="4"/>
      <c r="AP155" s="4"/>
      <c r="AQ155" s="4"/>
      <c r="AR155" s="4"/>
      <c r="AS155" s="4"/>
      <c r="AT155" s="4"/>
    </row>
    <row r="156" spans="1:46" x14ac:dyDescent="0.25">
      <c r="A156" s="117" t="s">
        <v>421</v>
      </c>
      <c r="B156" s="4">
        <v>0</v>
      </c>
      <c r="C156" s="4">
        <v>0</v>
      </c>
      <c r="D156" s="4">
        <v>0</v>
      </c>
      <c r="E156" s="4">
        <v>0</v>
      </c>
      <c r="F156" s="4">
        <v>0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0</v>
      </c>
      <c r="AH156" s="4">
        <v>0</v>
      </c>
      <c r="AI156" s="4">
        <v>0</v>
      </c>
      <c r="AJ156" s="4">
        <v>0</v>
      </c>
      <c r="AN156" s="4"/>
      <c r="AO156" s="4"/>
      <c r="AP156" s="4"/>
      <c r="AQ156" s="4"/>
      <c r="AR156" s="4"/>
      <c r="AS156" s="4"/>
      <c r="AT156" s="4"/>
    </row>
    <row r="157" spans="1:46" x14ac:dyDescent="0.25">
      <c r="A157" s="117" t="s">
        <v>422</v>
      </c>
      <c r="B157" s="4">
        <v>0</v>
      </c>
      <c r="C157" s="4">
        <v>0</v>
      </c>
      <c r="D157" s="4">
        <v>0</v>
      </c>
      <c r="E157" s="4">
        <v>0</v>
      </c>
      <c r="F157" s="4">
        <v>0</v>
      </c>
      <c r="G157" s="4">
        <v>0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>
        <v>0</v>
      </c>
      <c r="Q157" s="4">
        <v>0</v>
      </c>
      <c r="R157" s="4">
        <v>0</v>
      </c>
      <c r="S157" s="4">
        <v>0</v>
      </c>
      <c r="T157" s="4">
        <v>0</v>
      </c>
      <c r="U157" s="4">
        <v>0</v>
      </c>
      <c r="V157" s="4">
        <v>0</v>
      </c>
      <c r="W157" s="4">
        <v>0</v>
      </c>
      <c r="X157" s="4">
        <v>0</v>
      </c>
      <c r="Y157" s="4">
        <v>0</v>
      </c>
      <c r="Z157" s="4">
        <v>0</v>
      </c>
      <c r="AA157" s="4">
        <v>0</v>
      </c>
      <c r="AB157" s="4">
        <v>0</v>
      </c>
      <c r="AC157" s="4">
        <v>0</v>
      </c>
      <c r="AD157" s="4">
        <v>0</v>
      </c>
      <c r="AE157" s="4">
        <v>0</v>
      </c>
      <c r="AF157" s="4">
        <v>0</v>
      </c>
      <c r="AG157" s="4">
        <v>0</v>
      </c>
      <c r="AH157" s="4">
        <v>0</v>
      </c>
      <c r="AI157" s="4">
        <v>0</v>
      </c>
      <c r="AJ157" s="4">
        <v>0</v>
      </c>
      <c r="AN157" s="4"/>
      <c r="AO157" s="4"/>
      <c r="AP157" s="4"/>
      <c r="AQ157" s="4"/>
      <c r="AR157" s="4"/>
      <c r="AS157" s="4"/>
      <c r="AT157" s="4"/>
    </row>
    <row r="158" spans="1:46" x14ac:dyDescent="0.25">
      <c r="A158" s="117" t="s">
        <v>423</v>
      </c>
      <c r="B158" s="4">
        <v>0</v>
      </c>
      <c r="C158" s="4">
        <v>0</v>
      </c>
      <c r="D158" s="4">
        <v>0</v>
      </c>
      <c r="E158" s="4">
        <v>0</v>
      </c>
      <c r="F158" s="4">
        <v>0</v>
      </c>
      <c r="G158" s="4">
        <v>0</v>
      </c>
      <c r="H158" s="4">
        <v>0</v>
      </c>
      <c r="I158" s="4">
        <v>0</v>
      </c>
      <c r="J158" s="4">
        <v>0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  <c r="S158" s="4">
        <v>0</v>
      </c>
      <c r="T158" s="4">
        <v>0</v>
      </c>
      <c r="U158" s="4">
        <v>0</v>
      </c>
      <c r="V158" s="4">
        <v>0</v>
      </c>
      <c r="W158" s="4">
        <v>0</v>
      </c>
      <c r="X158" s="4">
        <v>0</v>
      </c>
      <c r="Y158" s="4">
        <v>0</v>
      </c>
      <c r="Z158" s="4">
        <v>0</v>
      </c>
      <c r="AA158" s="4">
        <v>0</v>
      </c>
      <c r="AB158" s="4">
        <v>0</v>
      </c>
      <c r="AC158" s="4">
        <v>0</v>
      </c>
      <c r="AD158" s="4">
        <v>0</v>
      </c>
      <c r="AE158" s="4">
        <v>0</v>
      </c>
      <c r="AF158" s="4">
        <v>0</v>
      </c>
      <c r="AG158" s="4">
        <v>0</v>
      </c>
      <c r="AH158" s="4">
        <v>0</v>
      </c>
      <c r="AI158" s="4">
        <v>0</v>
      </c>
      <c r="AJ158" s="4">
        <v>0</v>
      </c>
      <c r="AN158" s="4"/>
      <c r="AO158" s="4"/>
      <c r="AP158" s="4"/>
      <c r="AQ158" s="4"/>
      <c r="AR158" s="4"/>
      <c r="AS158" s="4"/>
      <c r="AT158" s="4"/>
    </row>
    <row r="159" spans="1:46" x14ac:dyDescent="0.25">
      <c r="A159" s="117" t="s">
        <v>424</v>
      </c>
      <c r="B159" s="4">
        <v>0</v>
      </c>
      <c r="C159" s="4">
        <v>0</v>
      </c>
      <c r="D159" s="4">
        <v>0</v>
      </c>
      <c r="E159" s="4">
        <v>0</v>
      </c>
      <c r="F159" s="4">
        <v>0</v>
      </c>
      <c r="G159" s="4">
        <v>0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  <c r="S159" s="4">
        <v>0</v>
      </c>
      <c r="T159" s="4">
        <v>0</v>
      </c>
      <c r="U159" s="4">
        <v>0</v>
      </c>
      <c r="V159" s="4">
        <v>0</v>
      </c>
      <c r="W159" s="4">
        <v>0</v>
      </c>
      <c r="X159" s="4">
        <v>0</v>
      </c>
      <c r="Y159" s="4">
        <v>0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4">
        <v>0</v>
      </c>
      <c r="AF159" s="4">
        <v>0</v>
      </c>
      <c r="AG159" s="4">
        <v>0</v>
      </c>
      <c r="AH159" s="4">
        <v>0</v>
      </c>
      <c r="AI159" s="4">
        <v>0</v>
      </c>
      <c r="AJ159" s="4">
        <v>0</v>
      </c>
      <c r="AN159" s="4"/>
      <c r="AO159" s="4"/>
      <c r="AP159" s="4"/>
      <c r="AQ159" s="4"/>
      <c r="AR159" s="4"/>
      <c r="AS159" s="4"/>
      <c r="AT159" s="4"/>
    </row>
    <row r="160" spans="1:46" x14ac:dyDescent="0.25">
      <c r="A160" s="117" t="s">
        <v>425</v>
      </c>
      <c r="B160" s="4">
        <v>0</v>
      </c>
      <c r="C160" s="4">
        <v>0</v>
      </c>
      <c r="D160" s="4">
        <v>0</v>
      </c>
      <c r="E160" s="4">
        <v>0</v>
      </c>
      <c r="F160" s="4">
        <v>0</v>
      </c>
      <c r="G160" s="4">
        <v>0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4">
        <v>0</v>
      </c>
      <c r="X160" s="4">
        <v>0</v>
      </c>
      <c r="Y160" s="4">
        <v>0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v>0</v>
      </c>
      <c r="AF160" s="4">
        <v>0</v>
      </c>
      <c r="AG160" s="4">
        <v>0</v>
      </c>
      <c r="AH160" s="4">
        <v>0</v>
      </c>
      <c r="AI160" s="4">
        <v>0</v>
      </c>
      <c r="AJ160" s="4">
        <v>0</v>
      </c>
      <c r="AN160" s="4"/>
      <c r="AO160" s="4"/>
      <c r="AP160" s="4"/>
      <c r="AQ160" s="4"/>
      <c r="AR160" s="4"/>
      <c r="AS160" s="4"/>
      <c r="AT160" s="4"/>
    </row>
    <row r="161" spans="1:46" x14ac:dyDescent="0.25">
      <c r="A161" s="117" t="s">
        <v>426</v>
      </c>
      <c r="B161" s="4">
        <v>0</v>
      </c>
      <c r="C161" s="4">
        <v>0</v>
      </c>
      <c r="D161" s="4">
        <v>0</v>
      </c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4">
        <v>0</v>
      </c>
      <c r="X161" s="4">
        <v>0</v>
      </c>
      <c r="Y161" s="4">
        <v>0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4">
        <v>0</v>
      </c>
      <c r="AJ161" s="4">
        <v>0</v>
      </c>
      <c r="AN161" s="4"/>
      <c r="AO161" s="4"/>
      <c r="AP161" s="4"/>
      <c r="AQ161" s="4"/>
      <c r="AR161" s="4"/>
      <c r="AS161" s="4"/>
      <c r="AT161" s="4"/>
    </row>
    <row r="162" spans="1:46" x14ac:dyDescent="0.25">
      <c r="A162" s="117" t="s">
        <v>427</v>
      </c>
      <c r="B162" s="115">
        <v>0</v>
      </c>
      <c r="C162" s="115">
        <v>0</v>
      </c>
      <c r="D162" s="115">
        <v>0</v>
      </c>
      <c r="E162" s="115">
        <v>0</v>
      </c>
      <c r="F162" s="115">
        <v>0</v>
      </c>
      <c r="G162" s="115">
        <v>0</v>
      </c>
      <c r="H162" s="115">
        <v>0</v>
      </c>
      <c r="I162" s="115">
        <v>0</v>
      </c>
      <c r="J162" s="115">
        <v>0</v>
      </c>
      <c r="K162" s="115">
        <v>0</v>
      </c>
      <c r="L162" s="115">
        <v>0</v>
      </c>
      <c r="M162" s="115">
        <v>0</v>
      </c>
      <c r="N162" s="115">
        <v>0</v>
      </c>
      <c r="O162" s="115">
        <v>0</v>
      </c>
      <c r="P162" s="115">
        <v>0</v>
      </c>
      <c r="Q162" s="115">
        <v>0</v>
      </c>
      <c r="R162" s="115">
        <v>0</v>
      </c>
      <c r="S162" s="115">
        <v>0</v>
      </c>
      <c r="T162" s="115">
        <v>0</v>
      </c>
      <c r="U162" s="115">
        <v>0</v>
      </c>
      <c r="V162" s="115">
        <v>0</v>
      </c>
      <c r="W162" s="115">
        <v>0</v>
      </c>
      <c r="X162" s="115">
        <v>0</v>
      </c>
      <c r="Y162" s="115">
        <v>0</v>
      </c>
      <c r="Z162" s="115">
        <v>0</v>
      </c>
      <c r="AA162" s="115">
        <v>0</v>
      </c>
      <c r="AB162" s="115">
        <v>0</v>
      </c>
      <c r="AC162" s="115">
        <v>0</v>
      </c>
      <c r="AD162" s="115">
        <v>0</v>
      </c>
      <c r="AE162" s="115">
        <v>0</v>
      </c>
      <c r="AF162" s="115">
        <v>0</v>
      </c>
      <c r="AG162" s="115">
        <v>0</v>
      </c>
      <c r="AH162" s="115">
        <v>0</v>
      </c>
      <c r="AI162" s="115">
        <v>0</v>
      </c>
      <c r="AJ162" s="115">
        <v>0</v>
      </c>
      <c r="AN162" s="4"/>
      <c r="AO162" s="4"/>
      <c r="AP162" s="4"/>
      <c r="AQ162" s="4"/>
      <c r="AR162" s="4"/>
      <c r="AS162" s="4"/>
      <c r="AT162" s="4"/>
    </row>
    <row r="163" spans="1:46" x14ac:dyDescent="0.25">
      <c r="A163" s="117"/>
      <c r="B163" s="5">
        <f>SUM(B149:B162)</f>
        <v>0</v>
      </c>
      <c r="C163" s="5">
        <f>SUM(C149:C162)</f>
        <v>0</v>
      </c>
      <c r="D163" s="5">
        <f t="shared" ref="D163:AG163" si="74">SUM(D149:D162)</f>
        <v>0</v>
      </c>
      <c r="E163" s="5">
        <f t="shared" si="74"/>
        <v>0</v>
      </c>
      <c r="F163" s="5">
        <f t="shared" si="74"/>
        <v>0</v>
      </c>
      <c r="G163" s="5">
        <f t="shared" si="74"/>
        <v>0</v>
      </c>
      <c r="H163" s="5">
        <f t="shared" si="74"/>
        <v>0</v>
      </c>
      <c r="I163" s="5">
        <f t="shared" si="74"/>
        <v>0</v>
      </c>
      <c r="J163" s="5">
        <f t="shared" si="74"/>
        <v>0</v>
      </c>
      <c r="K163" s="5">
        <f t="shared" si="74"/>
        <v>0</v>
      </c>
      <c r="L163" s="5">
        <f t="shared" si="74"/>
        <v>0</v>
      </c>
      <c r="M163" s="5">
        <f t="shared" si="74"/>
        <v>0</v>
      </c>
      <c r="N163" s="5">
        <f t="shared" si="74"/>
        <v>0</v>
      </c>
      <c r="O163" s="5">
        <f>SUM(O149:O162)</f>
        <v>0</v>
      </c>
      <c r="P163" s="5">
        <f>SUM(P149:P162)</f>
        <v>0</v>
      </c>
      <c r="Q163" s="5">
        <f t="shared" ref="Q163:AA163" si="75">SUM(Q149:Q162)</f>
        <v>0</v>
      </c>
      <c r="R163" s="5">
        <f t="shared" si="75"/>
        <v>0</v>
      </c>
      <c r="S163" s="5">
        <f t="shared" si="75"/>
        <v>0</v>
      </c>
      <c r="T163" s="5">
        <f t="shared" si="75"/>
        <v>0</v>
      </c>
      <c r="U163" s="5">
        <f t="shared" si="75"/>
        <v>0</v>
      </c>
      <c r="V163" s="5">
        <f t="shared" si="75"/>
        <v>0</v>
      </c>
      <c r="W163" s="5">
        <f t="shared" si="75"/>
        <v>0</v>
      </c>
      <c r="X163" s="5">
        <f t="shared" si="75"/>
        <v>0</v>
      </c>
      <c r="Y163" s="5">
        <f t="shared" si="75"/>
        <v>0</v>
      </c>
      <c r="Z163" s="5">
        <f t="shared" si="75"/>
        <v>0</v>
      </c>
      <c r="AA163" s="5">
        <f t="shared" si="75"/>
        <v>0</v>
      </c>
      <c r="AB163" s="5">
        <f t="shared" si="74"/>
        <v>0</v>
      </c>
      <c r="AC163" s="5">
        <f t="shared" si="74"/>
        <v>0</v>
      </c>
      <c r="AD163" s="5">
        <f t="shared" si="74"/>
        <v>0</v>
      </c>
      <c r="AE163" s="5">
        <f t="shared" si="74"/>
        <v>0</v>
      </c>
      <c r="AF163" s="5">
        <f t="shared" si="74"/>
        <v>0</v>
      </c>
      <c r="AG163" s="5">
        <f t="shared" si="74"/>
        <v>0</v>
      </c>
      <c r="AH163" s="5">
        <f t="shared" ref="AH163:AJ163" si="76">SUM(AH149:AH162)</f>
        <v>0</v>
      </c>
      <c r="AI163" s="5">
        <f t="shared" si="76"/>
        <v>0</v>
      </c>
      <c r="AJ163" s="5">
        <f t="shared" si="76"/>
        <v>0</v>
      </c>
      <c r="AN163" s="4"/>
      <c r="AO163" s="4"/>
      <c r="AP163" s="4"/>
      <c r="AQ163" s="4"/>
      <c r="AR163" s="4"/>
      <c r="AS163" s="4"/>
      <c r="AT163" s="4"/>
    </row>
    <row r="164" spans="1:46" x14ac:dyDescent="0.25">
      <c r="A164" s="124">
        <f>SUM(B164:AJ164)</f>
        <v>-35308446.000000007</v>
      </c>
      <c r="B164" s="5">
        <f t="shared" ref="B164:AG164" si="77">+B163-B7</f>
        <v>-326704</v>
      </c>
      <c r="C164" s="5">
        <f t="shared" si="77"/>
        <v>-319751</v>
      </c>
      <c r="D164" s="5">
        <f t="shared" si="77"/>
        <v>-326704</v>
      </c>
      <c r="E164" s="5">
        <f t="shared" si="77"/>
        <v>-324386</v>
      </c>
      <c r="F164" s="5">
        <f t="shared" si="77"/>
        <v>-326704</v>
      </c>
      <c r="G164" s="5">
        <f t="shared" si="77"/>
        <v>-324386</v>
      </c>
      <c r="H164" s="5">
        <f t="shared" si="77"/>
        <v>-326704</v>
      </c>
      <c r="I164" s="5">
        <f t="shared" si="77"/>
        <v>-326704</v>
      </c>
      <c r="J164" s="5">
        <f t="shared" si="77"/>
        <v>-324386</v>
      </c>
      <c r="K164" s="5">
        <f t="shared" si="77"/>
        <v>-326704</v>
      </c>
      <c r="L164" s="5">
        <f t="shared" si="77"/>
        <v>-324386</v>
      </c>
      <c r="M164" s="5">
        <f t="shared" si="77"/>
        <v>-326704</v>
      </c>
      <c r="N164" s="5">
        <f t="shared" si="77"/>
        <v>-3904223</v>
      </c>
      <c r="O164" s="5">
        <f t="shared" ref="O164:AA164" si="78">+O163-O7</f>
        <v>-209199.11593164632</v>
      </c>
      <c r="P164" s="5">
        <f t="shared" si="78"/>
        <v>-204746.88561590872</v>
      </c>
      <c r="Q164" s="5">
        <f t="shared" si="78"/>
        <v>-209199.11593164632</v>
      </c>
      <c r="R164" s="5">
        <f t="shared" si="78"/>
        <v>-207714.82571564175</v>
      </c>
      <c r="S164" s="5">
        <f t="shared" si="78"/>
        <v>-209199.11593164632</v>
      </c>
      <c r="T164" s="5">
        <f t="shared" si="78"/>
        <v>-207714.82571564175</v>
      </c>
      <c r="U164" s="5">
        <f t="shared" si="78"/>
        <v>-209199.11593164632</v>
      </c>
      <c r="V164" s="5">
        <f t="shared" si="78"/>
        <v>-209199.11593164632</v>
      </c>
      <c r="W164" s="5">
        <f t="shared" si="78"/>
        <v>-207714.82571564175</v>
      </c>
      <c r="X164" s="5">
        <f t="shared" si="78"/>
        <v>-209199.11593164632</v>
      </c>
      <c r="Y164" s="5">
        <f t="shared" si="78"/>
        <v>-207714.82571564175</v>
      </c>
      <c r="Z164" s="5">
        <f t="shared" si="78"/>
        <v>-209199.11593164632</v>
      </c>
      <c r="AA164" s="5">
        <f t="shared" si="78"/>
        <v>-2500000.0000000005</v>
      </c>
      <c r="AB164" s="5">
        <f t="shared" si="77"/>
        <v>-2500000.0000000005</v>
      </c>
      <c r="AC164" s="5">
        <f t="shared" si="77"/>
        <v>-2500000.0000000005</v>
      </c>
      <c r="AD164" s="5">
        <f t="shared" si="77"/>
        <v>-2500000.0000000005</v>
      </c>
      <c r="AE164" s="5">
        <f t="shared" si="77"/>
        <v>-2500000.0000000005</v>
      </c>
      <c r="AF164" s="5">
        <f t="shared" si="77"/>
        <v>-2500000.0000000005</v>
      </c>
      <c r="AG164" s="5">
        <f t="shared" si="77"/>
        <v>-2500000.0000000005</v>
      </c>
      <c r="AH164" s="5">
        <f t="shared" ref="AH164:AJ164" si="79">+AH163-AH7</f>
        <v>-2500000.0000000005</v>
      </c>
      <c r="AI164" s="5">
        <f t="shared" si="79"/>
        <v>-2500000.0000000005</v>
      </c>
      <c r="AJ164" s="5">
        <f t="shared" si="79"/>
        <v>-2500000.0000000005</v>
      </c>
      <c r="AN164" s="4"/>
      <c r="AO164" s="4"/>
      <c r="AP164" s="4"/>
      <c r="AQ164" s="4"/>
      <c r="AR164" s="4"/>
      <c r="AS164" s="4"/>
      <c r="AT164" s="4"/>
    </row>
    <row r="165" spans="1:46" x14ac:dyDescent="0.25">
      <c r="A165" s="117"/>
      <c r="B165" s="5">
        <f>+B164+B66</f>
        <v>0</v>
      </c>
      <c r="C165" s="5">
        <f t="shared" ref="C165:AJ165" si="80">+C164+C66</f>
        <v>0</v>
      </c>
      <c r="D165" s="5">
        <f t="shared" si="80"/>
        <v>0</v>
      </c>
      <c r="E165" s="5">
        <f t="shared" si="80"/>
        <v>0</v>
      </c>
      <c r="F165" s="5">
        <f t="shared" si="80"/>
        <v>0</v>
      </c>
      <c r="G165" s="5">
        <f t="shared" si="80"/>
        <v>0</v>
      </c>
      <c r="H165" s="5">
        <f t="shared" si="80"/>
        <v>0</v>
      </c>
      <c r="I165" s="5">
        <f t="shared" si="80"/>
        <v>0</v>
      </c>
      <c r="J165" s="5">
        <f t="shared" si="80"/>
        <v>0</v>
      </c>
      <c r="K165" s="5">
        <f t="shared" si="80"/>
        <v>0</v>
      </c>
      <c r="L165" s="5">
        <f t="shared" si="80"/>
        <v>0</v>
      </c>
      <c r="M165" s="5">
        <f t="shared" si="80"/>
        <v>0</v>
      </c>
      <c r="N165" s="5">
        <f t="shared" si="80"/>
        <v>0</v>
      </c>
      <c r="O165" s="5">
        <f t="shared" si="80"/>
        <v>0</v>
      </c>
      <c r="P165" s="5">
        <f t="shared" si="80"/>
        <v>0</v>
      </c>
      <c r="Q165" s="5">
        <f t="shared" si="80"/>
        <v>0</v>
      </c>
      <c r="R165" s="5">
        <f t="shared" si="80"/>
        <v>0</v>
      </c>
      <c r="S165" s="5">
        <f t="shared" si="80"/>
        <v>0</v>
      </c>
      <c r="T165" s="5">
        <f t="shared" si="80"/>
        <v>0</v>
      </c>
      <c r="U165" s="5">
        <f t="shared" si="80"/>
        <v>0</v>
      </c>
      <c r="V165" s="5">
        <f t="shared" si="80"/>
        <v>0</v>
      </c>
      <c r="W165" s="5">
        <f t="shared" si="80"/>
        <v>0</v>
      </c>
      <c r="X165" s="5">
        <f t="shared" si="80"/>
        <v>0</v>
      </c>
      <c r="Y165" s="5">
        <f t="shared" si="80"/>
        <v>0</v>
      </c>
      <c r="Z165" s="5">
        <f t="shared" si="80"/>
        <v>0</v>
      </c>
      <c r="AA165" s="5">
        <f t="shared" si="80"/>
        <v>0</v>
      </c>
      <c r="AB165" s="5">
        <f t="shared" si="80"/>
        <v>0</v>
      </c>
      <c r="AC165" s="5">
        <f t="shared" si="80"/>
        <v>0</v>
      </c>
      <c r="AD165" s="5">
        <f t="shared" si="80"/>
        <v>0</v>
      </c>
      <c r="AE165" s="5">
        <f t="shared" si="80"/>
        <v>0</v>
      </c>
      <c r="AF165" s="5">
        <f t="shared" si="80"/>
        <v>0</v>
      </c>
      <c r="AG165" s="5">
        <f t="shared" si="80"/>
        <v>0</v>
      </c>
      <c r="AH165" s="5">
        <f t="shared" si="80"/>
        <v>0</v>
      </c>
      <c r="AI165" s="5">
        <f t="shared" si="80"/>
        <v>0</v>
      </c>
      <c r="AJ165" s="5">
        <f t="shared" si="80"/>
        <v>0</v>
      </c>
      <c r="AN165" s="4"/>
      <c r="AO165" s="4"/>
      <c r="AP165" s="4"/>
      <c r="AQ165" s="4"/>
      <c r="AR165" s="4"/>
      <c r="AS165" s="4"/>
      <c r="AT165" s="4"/>
    </row>
    <row r="167" spans="1:46" x14ac:dyDescent="0.25">
      <c r="A167" s="209" t="s">
        <v>467</v>
      </c>
      <c r="B167" s="114"/>
      <c r="O167" s="114"/>
    </row>
    <row r="168" spans="1:46" x14ac:dyDescent="0.25">
      <c r="A168" s="117" t="s">
        <v>414</v>
      </c>
      <c r="B168" s="210">
        <v>1787729.6601727726</v>
      </c>
      <c r="C168" s="210">
        <v>1647199.0602874674</v>
      </c>
      <c r="D168" s="210">
        <v>1590458.8205023974</v>
      </c>
      <c r="E168" s="210">
        <v>1684398.725349905</v>
      </c>
      <c r="F168" s="210">
        <v>1551876.186510745</v>
      </c>
      <c r="G168" s="210">
        <v>1461262.9402078716</v>
      </c>
      <c r="H168" s="210">
        <v>1605124.7784394415</v>
      </c>
      <c r="I168" s="210">
        <v>1435188.791257666</v>
      </c>
      <c r="J168" s="210">
        <v>1499389.2593868845</v>
      </c>
      <c r="K168" s="210">
        <v>1457602.7894112971</v>
      </c>
      <c r="L168" s="210">
        <v>1566669.4067944484</v>
      </c>
      <c r="M168" s="210">
        <v>1775531.7164551923</v>
      </c>
      <c r="N168" s="210">
        <v>19062432.134776089</v>
      </c>
      <c r="O168" s="210">
        <v>1963601.4853100006</v>
      </c>
      <c r="P168" s="210">
        <v>1910910.8625370308</v>
      </c>
      <c r="Q168" s="210">
        <v>1888417.0010182054</v>
      </c>
      <c r="R168" s="210">
        <v>1800421.1957149096</v>
      </c>
      <c r="S168" s="210">
        <v>1730297.1565286117</v>
      </c>
      <c r="T168" s="210">
        <v>1611723.7037876227</v>
      </c>
      <c r="U168" s="210">
        <v>1524354.9762675841</v>
      </c>
      <c r="V168" s="210">
        <v>1462106.6691779254</v>
      </c>
      <c r="W168" s="210">
        <v>1528225.1354221185</v>
      </c>
      <c r="X168" s="210">
        <v>1483970.9578453752</v>
      </c>
      <c r="Y168" s="210">
        <v>1594334.6603304781</v>
      </c>
      <c r="Z168" s="210">
        <v>1800661.863699116</v>
      </c>
      <c r="AA168" s="210">
        <v>20299025.66763898</v>
      </c>
      <c r="AB168" s="210">
        <v>20209841.159374662</v>
      </c>
      <c r="AC168" s="210">
        <v>20320958.638989262</v>
      </c>
      <c r="AD168" s="210">
        <v>20426329.49118802</v>
      </c>
      <c r="AE168" s="210">
        <v>20526845.500292297</v>
      </c>
      <c r="AF168" s="210">
        <v>20623112.080227207</v>
      </c>
      <c r="AG168" s="210">
        <v>20715578.967051338</v>
      </c>
      <c r="AH168" s="210">
        <v>20804609.409119796</v>
      </c>
      <c r="AI168" s="210">
        <v>20890535.903604094</v>
      </c>
      <c r="AJ168" s="210">
        <v>0</v>
      </c>
    </row>
    <row r="169" spans="1:46" x14ac:dyDescent="0.25">
      <c r="A169" s="117" t="s">
        <v>415</v>
      </c>
      <c r="B169" s="210">
        <v>938763.76348394121</v>
      </c>
      <c r="C169" s="210">
        <v>895417.29087781406</v>
      </c>
      <c r="D169" s="210">
        <v>863408.84015140007</v>
      </c>
      <c r="E169" s="210">
        <v>834128.09173115506</v>
      </c>
      <c r="F169" s="210">
        <v>790807.34622001275</v>
      </c>
      <c r="G169" s="210">
        <v>756289.72953712812</v>
      </c>
      <c r="H169" s="210">
        <v>799641.98799373198</v>
      </c>
      <c r="I169" s="210">
        <v>790458.62065172195</v>
      </c>
      <c r="J169" s="210">
        <v>836675.16371903382</v>
      </c>
      <c r="K169" s="210">
        <v>801165.57523111673</v>
      </c>
      <c r="L169" s="210">
        <v>875241.32908045768</v>
      </c>
      <c r="M169" s="210">
        <v>949733.29089941992</v>
      </c>
      <c r="N169" s="210">
        <v>10131731.029576933</v>
      </c>
      <c r="O169" s="210">
        <v>1057632.9067061492</v>
      </c>
      <c r="P169" s="210">
        <v>1060941.528101315</v>
      </c>
      <c r="Q169" s="210">
        <v>1001940.6260123553</v>
      </c>
      <c r="R169" s="210">
        <v>976488.909348357</v>
      </c>
      <c r="S169" s="210">
        <v>913096.96665515122</v>
      </c>
      <c r="T169" s="210">
        <v>856117.78035088116</v>
      </c>
      <c r="U169" s="210">
        <v>839096.42928182322</v>
      </c>
      <c r="V169" s="210">
        <v>826841.29849088227</v>
      </c>
      <c r="W169" s="210">
        <v>874219.24857206142</v>
      </c>
      <c r="X169" s="210">
        <v>838158.31539418269</v>
      </c>
      <c r="Y169" s="210">
        <v>913058.86348352628</v>
      </c>
      <c r="Z169" s="210">
        <v>988057.43194248329</v>
      </c>
      <c r="AA169" s="210">
        <v>11145650.304339169</v>
      </c>
      <c r="AB169" s="210">
        <v>11146976.290233472</v>
      </c>
      <c r="AC169" s="210">
        <v>11349455.990797818</v>
      </c>
      <c r="AD169" s="210">
        <v>11545709.960576121</v>
      </c>
      <c r="AE169" s="210">
        <v>11736779.236842684</v>
      </c>
      <c r="AF169" s="210">
        <v>11923313.443250952</v>
      </c>
      <c r="AG169" s="210">
        <v>12105740.880569285</v>
      </c>
      <c r="AH169" s="210">
        <v>12284416.075271018</v>
      </c>
      <c r="AI169" s="210">
        <v>12459656.666681966</v>
      </c>
      <c r="AJ169" s="210">
        <v>0</v>
      </c>
    </row>
    <row r="170" spans="1:46" x14ac:dyDescent="0.25">
      <c r="A170" s="117" t="s">
        <v>416</v>
      </c>
      <c r="B170" s="210">
        <v>481979.15641643875</v>
      </c>
      <c r="C170" s="210">
        <v>449951.86419585242</v>
      </c>
      <c r="D170" s="210">
        <v>372354.4233266337</v>
      </c>
      <c r="E170" s="210">
        <v>427667.24963428039</v>
      </c>
      <c r="F170" s="210">
        <v>358119.13746270206</v>
      </c>
      <c r="G170" s="210">
        <v>359232.94509030611</v>
      </c>
      <c r="H170" s="210">
        <v>317140.15378797957</v>
      </c>
      <c r="I170" s="210">
        <v>368165.81543810503</v>
      </c>
      <c r="J170" s="210">
        <v>364475.77048933745</v>
      </c>
      <c r="K170" s="210">
        <v>370478.2121033427</v>
      </c>
      <c r="L170" s="210">
        <v>375001.61883624113</v>
      </c>
      <c r="M170" s="210">
        <v>445241.11514088756</v>
      </c>
      <c r="N170" s="210">
        <v>4689807.4619221073</v>
      </c>
      <c r="O170" s="210">
        <v>514056.92738829792</v>
      </c>
      <c r="P170" s="210">
        <v>512383.77057271148</v>
      </c>
      <c r="Q170" s="210">
        <v>483580.79317873297</v>
      </c>
      <c r="R170" s="210">
        <v>480666.26536814886</v>
      </c>
      <c r="S170" s="210">
        <v>423236.68848170416</v>
      </c>
      <c r="T170" s="210">
        <v>386956.78195496323</v>
      </c>
      <c r="U170" s="210">
        <v>377934.46708945802</v>
      </c>
      <c r="V170" s="210">
        <v>378673.53144831304</v>
      </c>
      <c r="W170" s="210">
        <v>374883.17032549001</v>
      </c>
      <c r="X170" s="210">
        <v>380170.10583528189</v>
      </c>
      <c r="Y170" s="210">
        <v>383877.19306071475</v>
      </c>
      <c r="Z170" s="210">
        <v>454355.27061731252</v>
      </c>
      <c r="AA170" s="210">
        <v>5150774.9653211292</v>
      </c>
      <c r="AB170" s="210">
        <v>5154133.6759052211</v>
      </c>
      <c r="AC170" s="210">
        <v>5204233.0586078074</v>
      </c>
      <c r="AD170" s="210">
        <v>5250528.7384453947</v>
      </c>
      <c r="AE170" s="210">
        <v>5294378.6695452351</v>
      </c>
      <c r="AF170" s="210">
        <v>5336468.090946503</v>
      </c>
      <c r="AG170" s="210">
        <v>5377131.5710573662</v>
      </c>
      <c r="AH170" s="210">
        <v>5416576.6496390393</v>
      </c>
      <c r="AI170" s="210">
        <v>5454948.2466971893</v>
      </c>
      <c r="AJ170" s="210">
        <v>0</v>
      </c>
    </row>
    <row r="171" spans="1:46" x14ac:dyDescent="0.25">
      <c r="A171" s="117" t="s">
        <v>417</v>
      </c>
      <c r="B171" s="210">
        <v>1360862.7597249674</v>
      </c>
      <c r="C171" s="210">
        <v>1418138.2475968339</v>
      </c>
      <c r="D171" s="210">
        <v>1202333.3538023033</v>
      </c>
      <c r="E171" s="210">
        <v>1066397.7503414857</v>
      </c>
      <c r="F171" s="210">
        <v>1065164.8584089603</v>
      </c>
      <c r="G171" s="210">
        <v>1044248.2044663804</v>
      </c>
      <c r="H171" s="210">
        <v>1017356.3453041336</v>
      </c>
      <c r="I171" s="210">
        <v>1066403.8956958514</v>
      </c>
      <c r="J171" s="210">
        <v>1074682.3925235376</v>
      </c>
      <c r="K171" s="210">
        <v>1058965.0811640793</v>
      </c>
      <c r="L171" s="210">
        <v>1169118.7171366157</v>
      </c>
      <c r="M171" s="210">
        <v>1392173.753313588</v>
      </c>
      <c r="N171" s="210">
        <v>13935845.359478734</v>
      </c>
      <c r="O171" s="210">
        <v>1686880.1021168709</v>
      </c>
      <c r="P171" s="210">
        <v>1542818.4133760643</v>
      </c>
      <c r="Q171" s="210">
        <v>1505939.65295254</v>
      </c>
      <c r="R171" s="210">
        <v>1472378.8869719184</v>
      </c>
      <c r="S171" s="210">
        <v>1260946.8262279548</v>
      </c>
      <c r="T171" s="210">
        <v>1212058.7520790687</v>
      </c>
      <c r="U171" s="210">
        <v>1185817.6376987165</v>
      </c>
      <c r="V171" s="210">
        <v>1131559.0412810666</v>
      </c>
      <c r="W171" s="210">
        <v>1138783.4593414192</v>
      </c>
      <c r="X171" s="210">
        <v>1113916.2450594092</v>
      </c>
      <c r="Y171" s="210">
        <v>1231989.626202909</v>
      </c>
      <c r="Z171" s="210">
        <v>1468817.1464731609</v>
      </c>
      <c r="AA171" s="210">
        <v>15951905.789781099</v>
      </c>
      <c r="AB171" s="210">
        <v>15789760.612676404</v>
      </c>
      <c r="AC171" s="210">
        <v>16052861.240029436</v>
      </c>
      <c r="AD171" s="210">
        <v>16302946.201867262</v>
      </c>
      <c r="AE171" s="210">
        <v>16542576.882931851</v>
      </c>
      <c r="AF171" s="210">
        <v>16773140.802282821</v>
      </c>
      <c r="AG171" s="210">
        <v>16995578.525937609</v>
      </c>
      <c r="AH171" s="210">
        <v>17210698.007472526</v>
      </c>
      <c r="AI171" s="210">
        <v>17419174.588022802</v>
      </c>
      <c r="AJ171" s="210">
        <v>0</v>
      </c>
    </row>
    <row r="172" spans="1:46" x14ac:dyDescent="0.25">
      <c r="A172" s="117" t="s">
        <v>418</v>
      </c>
      <c r="B172" s="210">
        <v>117671.24547810445</v>
      </c>
      <c r="C172" s="210">
        <v>88240.425013852888</v>
      </c>
      <c r="D172" s="210">
        <v>73307.217161884648</v>
      </c>
      <c r="E172" s="210">
        <v>68642.288202010852</v>
      </c>
      <c r="F172" s="210">
        <v>50488.769926525732</v>
      </c>
      <c r="G172" s="210">
        <v>46001.062637768424</v>
      </c>
      <c r="H172" s="210">
        <v>39965.102377017822</v>
      </c>
      <c r="I172" s="210">
        <v>40367.601917078675</v>
      </c>
      <c r="J172" s="210">
        <v>40976.76318849923</v>
      </c>
      <c r="K172" s="210">
        <v>42802.651510681928</v>
      </c>
      <c r="L172" s="210">
        <v>50198.484484616783</v>
      </c>
      <c r="M172" s="210">
        <v>76562.939112377659</v>
      </c>
      <c r="N172" s="210">
        <v>735224.55101041915</v>
      </c>
      <c r="O172" s="210">
        <v>108924.48539464732</v>
      </c>
      <c r="P172" s="210">
        <v>104487.87453979891</v>
      </c>
      <c r="Q172" s="210">
        <v>83899.927119212109</v>
      </c>
      <c r="R172" s="210">
        <v>69164.255964983502</v>
      </c>
      <c r="S172" s="210">
        <v>49244.113778318817</v>
      </c>
      <c r="T172" s="210">
        <v>43375.108221635484</v>
      </c>
      <c r="U172" s="210">
        <v>40870.10302569675</v>
      </c>
      <c r="V172" s="210">
        <v>40845.04714365262</v>
      </c>
      <c r="W172" s="210">
        <v>41305.81628445458</v>
      </c>
      <c r="X172" s="210">
        <v>43132.199086420616</v>
      </c>
      <c r="Y172" s="210">
        <v>50596.833322603947</v>
      </c>
      <c r="Z172" s="210">
        <v>77180.44821631549</v>
      </c>
      <c r="AA172" s="210">
        <v>753026.21209774027</v>
      </c>
      <c r="AB172" s="210">
        <v>763092.75068599847</v>
      </c>
      <c r="AC172" s="210">
        <v>769128.06899425422</v>
      </c>
      <c r="AD172" s="210">
        <v>775016.34892620286</v>
      </c>
      <c r="AE172" s="210">
        <v>780776.47614485573</v>
      </c>
      <c r="AF172" s="210">
        <v>786425.98733729532</v>
      </c>
      <c r="AG172" s="210">
        <v>791975.67431095755</v>
      </c>
      <c r="AH172" s="210">
        <v>797425.53706584242</v>
      </c>
      <c r="AI172" s="210">
        <v>802790.41433717334</v>
      </c>
      <c r="AJ172" s="210">
        <v>0</v>
      </c>
    </row>
    <row r="173" spans="1:46" x14ac:dyDescent="0.25">
      <c r="A173" s="117" t="s">
        <v>419</v>
      </c>
      <c r="B173" s="210">
        <v>932650.72003478475</v>
      </c>
      <c r="C173" s="210">
        <v>885028.96722162026</v>
      </c>
      <c r="D173" s="210">
        <v>757000.83327514806</v>
      </c>
      <c r="E173" s="210">
        <v>745062.13927474443</v>
      </c>
      <c r="F173" s="210">
        <v>632691.50551122113</v>
      </c>
      <c r="G173" s="210">
        <v>617517.92848033295</v>
      </c>
      <c r="H173" s="210">
        <v>585663.90728892351</v>
      </c>
      <c r="I173" s="210">
        <v>639754.12821918842</v>
      </c>
      <c r="J173" s="210">
        <v>639692.13311901886</v>
      </c>
      <c r="K173" s="210">
        <v>648489.63583428611</v>
      </c>
      <c r="L173" s="210">
        <v>685010.36535382981</v>
      </c>
      <c r="M173" s="210">
        <v>856809.12687090843</v>
      </c>
      <c r="N173" s="210">
        <v>8625371.3904840071</v>
      </c>
      <c r="O173" s="210">
        <v>1031614.635093553</v>
      </c>
      <c r="P173" s="210">
        <v>988638.65174339525</v>
      </c>
      <c r="Q173" s="210">
        <v>906453.31040825252</v>
      </c>
      <c r="R173" s="210">
        <v>818909.38673951349</v>
      </c>
      <c r="S173" s="210">
        <v>712254.72472246841</v>
      </c>
      <c r="T173" s="210">
        <v>708956.46318919142</v>
      </c>
      <c r="U173" s="210">
        <v>666901.92396496667</v>
      </c>
      <c r="V173" s="210">
        <v>670407.32774642785</v>
      </c>
      <c r="W173" s="210">
        <v>668538.70426369214</v>
      </c>
      <c r="X173" s="210">
        <v>676971.08020203467</v>
      </c>
      <c r="Y173" s="210">
        <v>712352.17797699349</v>
      </c>
      <c r="Z173" s="210">
        <v>888309.64111255191</v>
      </c>
      <c r="AA173" s="210">
        <v>9450308.0271630418</v>
      </c>
      <c r="AB173" s="210">
        <v>9695012.4689230323</v>
      </c>
      <c r="AC173" s="210">
        <v>9834016.1529585756</v>
      </c>
      <c r="AD173" s="210">
        <v>10042514.416004362</v>
      </c>
      <c r="AE173" s="210">
        <v>10241169.364203719</v>
      </c>
      <c r="AF173" s="210">
        <v>10431882.395008059</v>
      </c>
      <c r="AG173" s="210">
        <v>10615672.045946624</v>
      </c>
      <c r="AH173" s="210">
        <v>10793300.786952199</v>
      </c>
      <c r="AI173" s="210">
        <v>10965361.013210637</v>
      </c>
      <c r="AJ173" s="210">
        <v>0</v>
      </c>
    </row>
    <row r="174" spans="1:46" x14ac:dyDescent="0.25">
      <c r="A174" s="117" t="s">
        <v>420</v>
      </c>
      <c r="B174" s="210">
        <v>160251.61139114719</v>
      </c>
      <c r="C174" s="210">
        <v>135066.66194417267</v>
      </c>
      <c r="D174" s="210">
        <v>126497.65123922197</v>
      </c>
      <c r="E174" s="210">
        <v>139855.28757572296</v>
      </c>
      <c r="F174" s="210">
        <v>132498.45838418545</v>
      </c>
      <c r="G174" s="210">
        <v>125903.57306137655</v>
      </c>
      <c r="H174" s="210">
        <v>135576.74327213009</v>
      </c>
      <c r="I174" s="210">
        <v>123407.90494236913</v>
      </c>
      <c r="J174" s="210">
        <v>132123.25062681534</v>
      </c>
      <c r="K174" s="210">
        <v>124251.62922570713</v>
      </c>
      <c r="L174" s="210">
        <v>129396.35521214228</v>
      </c>
      <c r="M174" s="210">
        <v>144165.31481595174</v>
      </c>
      <c r="N174" s="210">
        <v>1608994.4416909423</v>
      </c>
      <c r="O174" s="210">
        <v>158019.10902599883</v>
      </c>
      <c r="P174" s="210">
        <v>151372.93708589507</v>
      </c>
      <c r="Q174" s="210">
        <v>139810.37001671252</v>
      </c>
      <c r="R174" s="210">
        <v>144413.23432592314</v>
      </c>
      <c r="S174" s="210">
        <v>137579.59319786963</v>
      </c>
      <c r="T174" s="210">
        <v>130082.71152920359</v>
      </c>
      <c r="U174" s="210">
        <v>130489.5165833604</v>
      </c>
      <c r="V174" s="210">
        <v>124595.41362131143</v>
      </c>
      <c r="W174" s="210">
        <v>133745.17108114067</v>
      </c>
      <c r="X174" s="210">
        <v>125981.12851344753</v>
      </c>
      <c r="Y174" s="210">
        <v>131322.57230146893</v>
      </c>
      <c r="Z174" s="210">
        <v>146389.09478875715</v>
      </c>
      <c r="AA174" s="210">
        <v>1653800.852071089</v>
      </c>
      <c r="AB174" s="210">
        <v>1681062.2989910464</v>
      </c>
      <c r="AC174" s="210">
        <v>1706342.8328947944</v>
      </c>
      <c r="AD174" s="210">
        <v>1730370.0488328091</v>
      </c>
      <c r="AE174" s="210">
        <v>1753348.2059039366</v>
      </c>
      <c r="AF174" s="210">
        <v>1775418.1040695165</v>
      </c>
      <c r="AG174" s="210">
        <v>1796676.9151338541</v>
      </c>
      <c r="AH174" s="210">
        <v>1817211.8954110206</v>
      </c>
      <c r="AI174" s="210">
        <v>1837082.5378424253</v>
      </c>
      <c r="AJ174" s="210">
        <v>0</v>
      </c>
    </row>
    <row r="175" spans="1:46" x14ac:dyDescent="0.25">
      <c r="A175" s="117" t="s">
        <v>421</v>
      </c>
      <c r="B175" s="210">
        <v>274927.6714829331</v>
      </c>
      <c r="C175" s="210">
        <v>256796.21996027898</v>
      </c>
      <c r="D175" s="210">
        <v>255150.82860829754</v>
      </c>
      <c r="E175" s="210">
        <v>266875.58564618742</v>
      </c>
      <c r="F175" s="210">
        <v>212289.20330598531</v>
      </c>
      <c r="G175" s="210">
        <v>206736.01697374179</v>
      </c>
      <c r="H175" s="210">
        <v>204234.03102324583</v>
      </c>
      <c r="I175" s="210">
        <v>206110.42344785691</v>
      </c>
      <c r="J175" s="210">
        <v>202277.09604100062</v>
      </c>
      <c r="K175" s="210">
        <v>203936.42265375715</v>
      </c>
      <c r="L175" s="210">
        <v>223561.05842519517</v>
      </c>
      <c r="M175" s="210">
        <v>262890.07496889168</v>
      </c>
      <c r="N175" s="210">
        <v>2775784.6325373715</v>
      </c>
      <c r="O175" s="210">
        <v>301868.58638229861</v>
      </c>
      <c r="P175" s="210">
        <v>292623.61819778418</v>
      </c>
      <c r="Q175" s="210">
        <v>294439.95460206043</v>
      </c>
      <c r="R175" s="210">
        <v>277494.08507107792</v>
      </c>
      <c r="S175" s="210">
        <v>236017.00606064856</v>
      </c>
      <c r="T175" s="210">
        <v>226348.54664218682</v>
      </c>
      <c r="U175" s="210">
        <v>222262.34453805862</v>
      </c>
      <c r="V175" s="210">
        <v>212333.96016880931</v>
      </c>
      <c r="W175" s="210">
        <v>209596.49083999131</v>
      </c>
      <c r="X175" s="210">
        <v>210205.46976869632</v>
      </c>
      <c r="Y175" s="210">
        <v>230605.92059217399</v>
      </c>
      <c r="Z175" s="210">
        <v>271456.15057031909</v>
      </c>
      <c r="AA175" s="210">
        <v>2985252.1334341052</v>
      </c>
      <c r="AB175" s="210">
        <v>2968920.4112442336</v>
      </c>
      <c r="AC175" s="210">
        <v>3002194.1540281121</v>
      </c>
      <c r="AD175" s="210">
        <v>3034408.7762400666</v>
      </c>
      <c r="AE175" s="210">
        <v>3065753.7860760759</v>
      </c>
      <c r="AF175" s="210">
        <v>3096340.7631281656</v>
      </c>
      <c r="AG175" s="210">
        <v>3126288.3714069021</v>
      </c>
      <c r="AH175" s="210">
        <v>3155607.2375400965</v>
      </c>
      <c r="AI175" s="210">
        <v>3184378.8323409762</v>
      </c>
      <c r="AJ175" s="210">
        <v>0</v>
      </c>
    </row>
    <row r="176" spans="1:46" x14ac:dyDescent="0.25">
      <c r="A176" s="117" t="s">
        <v>422</v>
      </c>
      <c r="B176" s="210">
        <v>35052.747955365288</v>
      </c>
      <c r="C176" s="210">
        <v>37145.272465254886</v>
      </c>
      <c r="D176" s="210">
        <v>35669.601554669178</v>
      </c>
      <c r="E176" s="210">
        <v>30004.960503120939</v>
      </c>
      <c r="F176" s="210">
        <v>26370.144571344248</v>
      </c>
      <c r="G176" s="210">
        <v>29056.674339703481</v>
      </c>
      <c r="H176" s="210">
        <v>22983.980453521905</v>
      </c>
      <c r="I176" s="210">
        <v>26514.914717996944</v>
      </c>
      <c r="J176" s="210">
        <v>26583.40531148282</v>
      </c>
      <c r="K176" s="210">
        <v>27189.897201327236</v>
      </c>
      <c r="L176" s="210">
        <v>29118.000213672538</v>
      </c>
      <c r="M176" s="210">
        <v>32724.452971595565</v>
      </c>
      <c r="N176" s="210">
        <v>358414.05225905502</v>
      </c>
      <c r="O176" s="210">
        <v>35405.329915366645</v>
      </c>
      <c r="P176" s="210">
        <v>35335.300698166902</v>
      </c>
      <c r="Q176" s="210">
        <v>32966.425279450654</v>
      </c>
      <c r="R176" s="210">
        <v>29969.388900038099</v>
      </c>
      <c r="S176" s="210">
        <v>28350.106247476077</v>
      </c>
      <c r="T176" s="210">
        <v>26924.616232774708</v>
      </c>
      <c r="U176" s="210">
        <v>25863.15837596554</v>
      </c>
      <c r="V176" s="210">
        <v>26394.083434747736</v>
      </c>
      <c r="W176" s="210">
        <v>26467.934429109984</v>
      </c>
      <c r="X176" s="210">
        <v>27079.494408158484</v>
      </c>
      <c r="Y176" s="210">
        <v>29006.217628582588</v>
      </c>
      <c r="Z176" s="210">
        <v>32608.452112181323</v>
      </c>
      <c r="AA176" s="210">
        <v>356370.50766201864</v>
      </c>
      <c r="AB176" s="210">
        <v>354824.23030167521</v>
      </c>
      <c r="AC176" s="210">
        <v>353926.76217104169</v>
      </c>
      <c r="AD176" s="210">
        <v>353180.26998761727</v>
      </c>
      <c r="AE176" s="210">
        <v>352520.44918129517</v>
      </c>
      <c r="AF176" s="210">
        <v>351941.70805032557</v>
      </c>
      <c r="AG176" s="210">
        <v>351402.1088315958</v>
      </c>
      <c r="AH176" s="210">
        <v>350904.44737597974</v>
      </c>
      <c r="AI176" s="210">
        <v>350417.96932386048</v>
      </c>
      <c r="AJ176" s="210">
        <v>0</v>
      </c>
    </row>
    <row r="177" spans="1:36" x14ac:dyDescent="0.25">
      <c r="A177" s="117" t="s">
        <v>423</v>
      </c>
      <c r="B177" s="210">
        <v>583169.20500905917</v>
      </c>
      <c r="C177" s="210">
        <v>595135.91062584845</v>
      </c>
      <c r="D177" s="210">
        <v>541625.79100174771</v>
      </c>
      <c r="E177" s="210">
        <v>527018.17354851088</v>
      </c>
      <c r="F177" s="210">
        <v>426804.48311099148</v>
      </c>
      <c r="G177" s="210">
        <v>444019.79196347424</v>
      </c>
      <c r="H177" s="210">
        <v>421868.87484003021</v>
      </c>
      <c r="I177" s="210">
        <v>393094.14185700624</v>
      </c>
      <c r="J177" s="210">
        <v>408851.4253213146</v>
      </c>
      <c r="K177" s="210">
        <v>421591.31474656839</v>
      </c>
      <c r="L177" s="210">
        <v>457296.61101284483</v>
      </c>
      <c r="M177" s="210">
        <v>556492.41390863119</v>
      </c>
      <c r="N177" s="210">
        <v>5776968.1369460272</v>
      </c>
      <c r="O177" s="210">
        <v>644947.924642039</v>
      </c>
      <c r="P177" s="210">
        <v>623767.65129871841</v>
      </c>
      <c r="Q177" s="210">
        <v>593891.32468076632</v>
      </c>
      <c r="R177" s="210">
        <v>562143.0753898191</v>
      </c>
      <c r="S177" s="210">
        <v>471426.15395153139</v>
      </c>
      <c r="T177" s="210">
        <v>444187.72917299072</v>
      </c>
      <c r="U177" s="210">
        <v>430077.0697328758</v>
      </c>
      <c r="V177" s="210">
        <v>401825.29989346629</v>
      </c>
      <c r="W177" s="210">
        <v>417739.56223484327</v>
      </c>
      <c r="X177" s="210">
        <v>430531.35197399906</v>
      </c>
      <c r="Y177" s="210">
        <v>466762.87601994793</v>
      </c>
      <c r="Z177" s="210">
        <v>567744.91091320314</v>
      </c>
      <c r="AA177" s="210">
        <v>6055044.9299042001</v>
      </c>
      <c r="AB177" s="210">
        <v>6173430.4059565384</v>
      </c>
      <c r="AC177" s="210">
        <v>6284822.9525355278</v>
      </c>
      <c r="AD177" s="210">
        <v>6391104.5367478691</v>
      </c>
      <c r="AE177" s="210">
        <v>6493069.8880258724</v>
      </c>
      <c r="AF177" s="210">
        <v>6591272.0128454082</v>
      </c>
      <c r="AG177" s="210">
        <v>6686090.016274848</v>
      </c>
      <c r="AH177" s="210">
        <v>6777852.5719743809</v>
      </c>
      <c r="AI177" s="210">
        <v>6866827.4881115668</v>
      </c>
      <c r="AJ177" s="210">
        <v>0</v>
      </c>
    </row>
    <row r="178" spans="1:36" x14ac:dyDescent="0.25">
      <c r="A178" s="117" t="s">
        <v>424</v>
      </c>
      <c r="B178" s="210">
        <v>190542.33827616987</v>
      </c>
      <c r="C178" s="210">
        <v>189966.91447939171</v>
      </c>
      <c r="D178" s="210">
        <v>173768.17181778682</v>
      </c>
      <c r="E178" s="210">
        <v>176891.94732135697</v>
      </c>
      <c r="F178" s="210">
        <v>168561.1901239877</v>
      </c>
      <c r="G178" s="210">
        <v>162063.7791923375</v>
      </c>
      <c r="H178" s="210">
        <v>145784.76265073786</v>
      </c>
      <c r="I178" s="210">
        <v>162402.44339726359</v>
      </c>
      <c r="J178" s="210">
        <v>154725.16553296958</v>
      </c>
      <c r="K178" s="210">
        <v>156203.75866820451</v>
      </c>
      <c r="L178" s="210">
        <v>169159.79417211673</v>
      </c>
      <c r="M178" s="210">
        <v>190368.51794625676</v>
      </c>
      <c r="N178" s="210">
        <v>2040438.7835785793</v>
      </c>
      <c r="O178" s="210">
        <v>225212.43416258306</v>
      </c>
      <c r="P178" s="210">
        <v>211466.0953198162</v>
      </c>
      <c r="Q178" s="210">
        <v>204763.19699283387</v>
      </c>
      <c r="R178" s="210">
        <v>205232.14776739469</v>
      </c>
      <c r="S178" s="210">
        <v>184917.57600124012</v>
      </c>
      <c r="T178" s="210">
        <v>173906.81396107588</v>
      </c>
      <c r="U178" s="210">
        <v>166006.68384946001</v>
      </c>
      <c r="V178" s="210">
        <v>169973.48268632486</v>
      </c>
      <c r="W178" s="210">
        <v>162733.65262999677</v>
      </c>
      <c r="X178" s="210">
        <v>164266.86474035145</v>
      </c>
      <c r="Y178" s="210">
        <v>177930.1169942448</v>
      </c>
      <c r="Z178" s="210">
        <v>200198.40951801336</v>
      </c>
      <c r="AA178" s="210">
        <v>2246607.4746233351</v>
      </c>
      <c r="AB178" s="210">
        <v>2218001.8961667153</v>
      </c>
      <c r="AC178" s="210">
        <v>2253928.99870604</v>
      </c>
      <c r="AD178" s="210">
        <v>2289765.8901265794</v>
      </c>
      <c r="AE178" s="210">
        <v>2325573.4104851885</v>
      </c>
      <c r="AF178" s="210">
        <v>2361393.5184417684</v>
      </c>
      <c r="AG178" s="210">
        <v>2397213.6263983482</v>
      </c>
      <c r="AH178" s="210">
        <v>2433021.1467569568</v>
      </c>
      <c r="AI178" s="210">
        <v>2468839.1567805414</v>
      </c>
      <c r="AJ178" s="210">
        <v>0</v>
      </c>
    </row>
    <row r="179" spans="1:36" x14ac:dyDescent="0.25">
      <c r="A179" s="117" t="s">
        <v>425</v>
      </c>
      <c r="B179" s="210">
        <v>267888.45716669469</v>
      </c>
      <c r="C179" s="210">
        <v>265584.48939772724</v>
      </c>
      <c r="D179" s="210">
        <v>264713.31565035234</v>
      </c>
      <c r="E179" s="210">
        <v>291504.75460027845</v>
      </c>
      <c r="F179" s="210">
        <v>234428.41893074883</v>
      </c>
      <c r="G179" s="210">
        <v>188199.02285338263</v>
      </c>
      <c r="H179" s="210">
        <v>178495.25863821627</v>
      </c>
      <c r="I179" s="210">
        <v>158061.47611649116</v>
      </c>
      <c r="J179" s="210">
        <v>161061.82391800475</v>
      </c>
      <c r="K179" s="210">
        <v>172392.09944517596</v>
      </c>
      <c r="L179" s="210">
        <v>205716.5854130896</v>
      </c>
      <c r="M179" s="210">
        <v>249643.78898023028</v>
      </c>
      <c r="N179" s="210">
        <v>2637689.4911103919</v>
      </c>
      <c r="O179" s="210">
        <v>291592.41424667567</v>
      </c>
      <c r="P179" s="210">
        <v>287617.24239768251</v>
      </c>
      <c r="Q179" s="210">
        <v>256639.37778459082</v>
      </c>
      <c r="R179" s="210">
        <v>215854.14490282748</v>
      </c>
      <c r="S179" s="210">
        <v>192753.27965553413</v>
      </c>
      <c r="T179" s="210">
        <v>175738.04407484957</v>
      </c>
      <c r="U179" s="210">
        <v>169317.99485482267</v>
      </c>
      <c r="V179" s="210">
        <v>165211.46812832833</v>
      </c>
      <c r="W179" s="210">
        <v>171632.05441424932</v>
      </c>
      <c r="X179" s="210">
        <v>182783.35617315234</v>
      </c>
      <c r="Y179" s="210">
        <v>217993.02562575098</v>
      </c>
      <c r="Z179" s="210">
        <v>262816.10473615106</v>
      </c>
      <c r="AA179" s="210">
        <v>2589948.5069946148</v>
      </c>
      <c r="AB179" s="210">
        <v>2497005.5967626916</v>
      </c>
      <c r="AC179" s="210">
        <v>2507559.2888579485</v>
      </c>
      <c r="AD179" s="210">
        <v>2516050.603494416</v>
      </c>
      <c r="AE179" s="210">
        <v>2523378.9521817281</v>
      </c>
      <c r="AF179" s="210">
        <v>2530042.0178178172</v>
      </c>
      <c r="AG179" s="210">
        <v>2536340.4571662182</v>
      </c>
      <c r="AH179" s="210">
        <v>2542417.5619610385</v>
      </c>
      <c r="AI179" s="210">
        <v>2548364.1689265799</v>
      </c>
      <c r="AJ179" s="210">
        <v>0</v>
      </c>
    </row>
    <row r="180" spans="1:36" x14ac:dyDescent="0.25">
      <c r="A180" s="117" t="s">
        <v>426</v>
      </c>
      <c r="B180" s="210">
        <v>364954.39269963303</v>
      </c>
      <c r="C180" s="210">
        <v>309172.43494730955</v>
      </c>
      <c r="D180" s="210">
        <v>252932.10939496168</v>
      </c>
      <c r="E180" s="210">
        <v>264003.15732840181</v>
      </c>
      <c r="F180" s="210">
        <v>232497.03354621626</v>
      </c>
      <c r="G180" s="210">
        <v>213159.7795148071</v>
      </c>
      <c r="H180" s="210">
        <v>214415.2898599297</v>
      </c>
      <c r="I180" s="210">
        <v>209798.59945388619</v>
      </c>
      <c r="J180" s="210">
        <v>205136.91076648585</v>
      </c>
      <c r="K180" s="210">
        <v>216529.81748990796</v>
      </c>
      <c r="L180" s="210">
        <v>244400.90244226213</v>
      </c>
      <c r="M180" s="210">
        <v>306660.10193417111</v>
      </c>
      <c r="N180" s="210">
        <v>3033660.5293779722</v>
      </c>
      <c r="O180" s="210">
        <v>367827.23676936922</v>
      </c>
      <c r="P180" s="210">
        <v>341194.74866243743</v>
      </c>
      <c r="Q180" s="210">
        <v>297968.37007836864</v>
      </c>
      <c r="R180" s="210">
        <v>283240.08742996957</v>
      </c>
      <c r="S180" s="210">
        <v>239550.04566798033</v>
      </c>
      <c r="T180" s="210">
        <v>222887.9016572595</v>
      </c>
      <c r="U180" s="210">
        <v>220405.90169704694</v>
      </c>
      <c r="V180" s="210">
        <v>218328.78205582633</v>
      </c>
      <c r="W180" s="210">
        <v>213527.9636384568</v>
      </c>
      <c r="X180" s="210">
        <v>225816.78295772773</v>
      </c>
      <c r="Y180" s="210">
        <v>255485.11668876867</v>
      </c>
      <c r="Z180" s="210">
        <v>320271.98458754469</v>
      </c>
      <c r="AA180" s="210">
        <v>3206504.9218907561</v>
      </c>
      <c r="AB180" s="210">
        <v>3236259.7801540936</v>
      </c>
      <c r="AC180" s="210">
        <v>3315789.4426840702</v>
      </c>
      <c r="AD180" s="210">
        <v>3382004.1408841782</v>
      </c>
      <c r="AE180" s="210">
        <v>3441661.391210807</v>
      </c>
      <c r="AF180" s="210">
        <v>3500912.1021769624</v>
      </c>
      <c r="AG180" s="210">
        <v>3559764.2765259584</v>
      </c>
      <c r="AH180" s="210">
        <v>3618238.7213904192</v>
      </c>
      <c r="AI180" s="210">
        <v>3676367.4477436109</v>
      </c>
      <c r="AJ180" s="210">
        <v>0</v>
      </c>
    </row>
    <row r="181" spans="1:36" x14ac:dyDescent="0.25">
      <c r="A181" s="117" t="s">
        <v>427</v>
      </c>
      <c r="B181" s="210">
        <v>689480.25357250508</v>
      </c>
      <c r="C181" s="210">
        <v>658538.12513006269</v>
      </c>
      <c r="D181" s="210">
        <v>627831.74226138834</v>
      </c>
      <c r="E181" s="210">
        <v>625266.10127803776</v>
      </c>
      <c r="F181" s="210">
        <v>577755.43299633614</v>
      </c>
      <c r="G181" s="210">
        <v>517880.93258375727</v>
      </c>
      <c r="H181" s="210">
        <v>496091.25734011567</v>
      </c>
      <c r="I181" s="210">
        <v>484718.16257160687</v>
      </c>
      <c r="J181" s="210">
        <v>490959.29388096597</v>
      </c>
      <c r="K181" s="210">
        <v>485467.82827224297</v>
      </c>
      <c r="L181" s="210">
        <v>556981.59684217686</v>
      </c>
      <c r="M181" s="210">
        <v>624794.03622953151</v>
      </c>
      <c r="N181" s="210">
        <v>6835764.7629587268</v>
      </c>
      <c r="O181" s="210">
        <v>724138.06606724928</v>
      </c>
      <c r="P181" s="210">
        <v>689970.73222470656</v>
      </c>
      <c r="Q181" s="210">
        <v>723716.59113263432</v>
      </c>
      <c r="R181" s="210">
        <v>719258.61094354419</v>
      </c>
      <c r="S181" s="210">
        <v>611816.48698692489</v>
      </c>
      <c r="T181" s="210">
        <v>552017.72160625749</v>
      </c>
      <c r="U181" s="210">
        <v>529518.82752770069</v>
      </c>
      <c r="V181" s="210">
        <v>502397.302469527</v>
      </c>
      <c r="W181" s="210">
        <v>509008.44023208565</v>
      </c>
      <c r="X181" s="210">
        <v>503350.99221021589</v>
      </c>
      <c r="Y181" s="210">
        <v>577642.68897204241</v>
      </c>
      <c r="Z181" s="210">
        <v>648056.39727981808</v>
      </c>
      <c r="AA181" s="210">
        <v>7290892.857652707</v>
      </c>
      <c r="AB181" s="210">
        <v>7558615.5779953152</v>
      </c>
      <c r="AC181" s="210">
        <v>7782906.6676685857</v>
      </c>
      <c r="AD181" s="210">
        <v>7960886.84604418</v>
      </c>
      <c r="AE181" s="210">
        <v>8115717.6267082337</v>
      </c>
      <c r="AF181" s="210">
        <v>8265023.5685604587</v>
      </c>
      <c r="AG181" s="210">
        <v>8409331.7121454049</v>
      </c>
      <c r="AH181" s="210">
        <v>8549132.7503838595</v>
      </c>
      <c r="AI181" s="210">
        <v>8684810.3526377548</v>
      </c>
      <c r="AJ181" s="210">
        <v>0</v>
      </c>
    </row>
    <row r="182" spans="1:36" x14ac:dyDescent="0.25">
      <c r="A182" s="117"/>
      <c r="B182" s="211">
        <f>SUM(B168:B181)</f>
        <v>8185923.9828645168</v>
      </c>
      <c r="C182" s="211">
        <f t="shared" ref="C182:AJ182" si="81">SUM(C168:C181)</f>
        <v>7831381.8841434885</v>
      </c>
      <c r="D182" s="211">
        <f t="shared" si="81"/>
        <v>7137052.6997481929</v>
      </c>
      <c r="E182" s="211">
        <f t="shared" si="81"/>
        <v>7147716.2123351982</v>
      </c>
      <c r="F182" s="211">
        <f t="shared" si="81"/>
        <v>6460352.1690099612</v>
      </c>
      <c r="G182" s="211">
        <f t="shared" si="81"/>
        <v>6171572.3809023686</v>
      </c>
      <c r="H182" s="211">
        <f t="shared" si="81"/>
        <v>6184342.4732691562</v>
      </c>
      <c r="I182" s="211">
        <f t="shared" si="81"/>
        <v>6104446.9196840888</v>
      </c>
      <c r="J182" s="211">
        <f t="shared" si="81"/>
        <v>6237609.8538253503</v>
      </c>
      <c r="K182" s="211">
        <f t="shared" si="81"/>
        <v>6187066.7129576951</v>
      </c>
      <c r="L182" s="211">
        <f t="shared" si="81"/>
        <v>6736870.8254197119</v>
      </c>
      <c r="M182" s="211">
        <f t="shared" si="81"/>
        <v>7863790.6435476337</v>
      </c>
      <c r="N182" s="211">
        <f t="shared" si="81"/>
        <v>82248126.757707343</v>
      </c>
      <c r="O182" s="211">
        <f t="shared" si="81"/>
        <v>9111721.6432211008</v>
      </c>
      <c r="P182" s="211">
        <f t="shared" si="81"/>
        <v>8753529.4267555214</v>
      </c>
      <c r="Q182" s="211">
        <f t="shared" si="81"/>
        <v>8414426.9212567173</v>
      </c>
      <c r="R182" s="211">
        <f t="shared" si="81"/>
        <v>8055633.6748384237</v>
      </c>
      <c r="S182" s="211">
        <f t="shared" si="81"/>
        <v>7191486.724163414</v>
      </c>
      <c r="T182" s="211">
        <f t="shared" si="81"/>
        <v>6771282.6744599603</v>
      </c>
      <c r="U182" s="211">
        <f t="shared" si="81"/>
        <v>6528917.0344875371</v>
      </c>
      <c r="V182" s="211">
        <f t="shared" si="81"/>
        <v>6331492.7077466091</v>
      </c>
      <c r="W182" s="211">
        <f t="shared" si="81"/>
        <v>6470406.8037091093</v>
      </c>
      <c r="X182" s="211">
        <f t="shared" si="81"/>
        <v>6406334.3441684535</v>
      </c>
      <c r="Y182" s="211">
        <f t="shared" si="81"/>
        <v>6972957.889200205</v>
      </c>
      <c r="Z182" s="211">
        <f t="shared" si="81"/>
        <v>8126923.3065669276</v>
      </c>
      <c r="AA182" s="211">
        <f t="shared" si="81"/>
        <v>89135113.150573999</v>
      </c>
      <c r="AB182" s="211">
        <f t="shared" si="81"/>
        <v>89446937.155371085</v>
      </c>
      <c r="AC182" s="211">
        <f t="shared" si="81"/>
        <v>90738124.249923274</v>
      </c>
      <c r="AD182" s="211">
        <f t="shared" si="81"/>
        <v>92000816.269365087</v>
      </c>
      <c r="AE182" s="211">
        <f t="shared" si="81"/>
        <v>93193549.839733779</v>
      </c>
      <c r="AF182" s="211">
        <f t="shared" si="81"/>
        <v>94346686.594143271</v>
      </c>
      <c r="AG182" s="211">
        <f t="shared" si="81"/>
        <v>95464785.148756325</v>
      </c>
      <c r="AH182" s="211">
        <f t="shared" si="81"/>
        <v>96551412.798314184</v>
      </c>
      <c r="AI182" s="211">
        <f t="shared" si="81"/>
        <v>97609554.786261171</v>
      </c>
      <c r="AJ182" s="211">
        <f t="shared" si="81"/>
        <v>0</v>
      </c>
    </row>
    <row r="183" spans="1:36" x14ac:dyDescent="0.25">
      <c r="A183" s="124">
        <f>SUM(B183:AJ183)</f>
        <v>459746479.63994455</v>
      </c>
      <c r="B183" s="5">
        <f>+B182-B11</f>
        <v>-469537.35125891399</v>
      </c>
      <c r="C183" s="5">
        <f t="shared" ref="C183:AJ183" si="82">+C182-C11</f>
        <v>-634992.38397110812</v>
      </c>
      <c r="D183" s="5">
        <f t="shared" si="82"/>
        <v>-925873.14230167773</v>
      </c>
      <c r="E183" s="5">
        <f t="shared" si="82"/>
        <v>-235646.1768552307</v>
      </c>
      <c r="F183" s="5">
        <f t="shared" si="82"/>
        <v>-292069.5802604612</v>
      </c>
      <c r="G183" s="5">
        <f t="shared" si="82"/>
        <v>-408759.21302926727</v>
      </c>
      <c r="H183" s="5">
        <f t="shared" si="82"/>
        <v>-63338.412802607752</v>
      </c>
      <c r="I183" s="5">
        <f t="shared" si="82"/>
        <v>45864.296935445629</v>
      </c>
      <c r="J183" s="5">
        <f t="shared" si="82"/>
        <v>-232301.1330950344</v>
      </c>
      <c r="K183" s="5">
        <f t="shared" si="82"/>
        <v>46191.046380776912</v>
      </c>
      <c r="L183" s="5">
        <f t="shared" si="82"/>
        <v>-193357.59682461992</v>
      </c>
      <c r="M183" s="5">
        <f t="shared" si="82"/>
        <v>-401567.25822849758</v>
      </c>
      <c r="N183" s="5">
        <f t="shared" si="82"/>
        <v>-3765386.9053112119</v>
      </c>
      <c r="O183" s="5">
        <f t="shared" si="82"/>
        <v>69266.951933240518</v>
      </c>
      <c r="P183" s="5">
        <f t="shared" si="82"/>
        <v>-77373.558403251693</v>
      </c>
      <c r="Q183" s="5">
        <f t="shared" si="82"/>
        <v>3405.5471464656293</v>
      </c>
      <c r="R183" s="5">
        <f t="shared" si="82"/>
        <v>339665.06272543035</v>
      </c>
      <c r="S183" s="5">
        <f t="shared" si="82"/>
        <v>126333.81575751677</v>
      </c>
      <c r="T183" s="5">
        <f t="shared" si="82"/>
        <v>-112873.42135052755</v>
      </c>
      <c r="U183" s="5">
        <f t="shared" si="82"/>
        <v>-5989.7820360995829</v>
      </c>
      <c r="V183" s="5">
        <f t="shared" si="82"/>
        <v>-1916.4307008208707</v>
      </c>
      <c r="W183" s="5">
        <f t="shared" si="82"/>
        <v>-274802.18283938989</v>
      </c>
      <c r="X183" s="5">
        <f t="shared" si="82"/>
        <v>7467.8011980215088</v>
      </c>
      <c r="Y183" s="5">
        <f t="shared" si="82"/>
        <v>-214890.13868983928</v>
      </c>
      <c r="Z183" s="5">
        <f t="shared" si="82"/>
        <v>-402693.98931569234</v>
      </c>
      <c r="AA183" s="5">
        <f t="shared" si="82"/>
        <v>-544400.32457491755</v>
      </c>
      <c r="AB183" s="5">
        <f t="shared" si="82"/>
        <v>-2513617.6087361723</v>
      </c>
      <c r="AC183" s="5">
        <f t="shared" si="82"/>
        <v>-3026116.958219111</v>
      </c>
      <c r="AD183" s="5">
        <f t="shared" si="82"/>
        <v>-3260200.5005366355</v>
      </c>
      <c r="AE183" s="5">
        <f t="shared" si="82"/>
        <v>93193549.839733779</v>
      </c>
      <c r="AF183" s="5">
        <f t="shared" si="82"/>
        <v>94346686.594143271</v>
      </c>
      <c r="AG183" s="5">
        <f t="shared" si="82"/>
        <v>95464785.148756325</v>
      </c>
      <c r="AH183" s="5">
        <f t="shared" si="82"/>
        <v>96551412.798314184</v>
      </c>
      <c r="AI183" s="5">
        <f t="shared" si="82"/>
        <v>97609554.786261171</v>
      </c>
      <c r="AJ183" s="5">
        <f t="shared" si="82"/>
        <v>0</v>
      </c>
    </row>
  </sheetData>
  <mergeCells count="2">
    <mergeCell ref="B1:AG1"/>
    <mergeCell ref="B75:AG75"/>
  </mergeCells>
  <pageMargins left="0" right="0" top="0.25" bottom="0.25" header="0.3" footer="0.3"/>
  <pageSetup scale="37" orientation="landscape" r:id="rId1"/>
  <customProperties>
    <customPr name="_pios_id" r:id="rId2"/>
    <customPr name="EpmWorksheetKeyString_GUID" r:id="rId3"/>
  </customProperties>
  <drawing r:id="rId4"/>
  <legacy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  <pageSetUpPr fitToPage="1"/>
  </sheetPr>
  <dimension ref="A1:AT183"/>
  <sheetViews>
    <sheetView zoomScaleNormal="100" workbookViewId="0">
      <pane xSplit="1" ySplit="2" topLeftCell="S4" activePane="bottomRight" state="frozen"/>
      <selection activeCell="B4" sqref="B4:X7"/>
      <selection pane="topRight" activeCell="B4" sqref="B4:X7"/>
      <selection pane="bottomLeft" activeCell="B4" sqref="B4:X7"/>
      <selection pane="bottomRight" activeCell="Z4" sqref="Z4"/>
    </sheetView>
  </sheetViews>
  <sheetFormatPr defaultColWidth="9" defaultRowHeight="15" x14ac:dyDescent="0.25"/>
  <cols>
    <col min="1" max="1" width="19" style="17" customWidth="1"/>
    <col min="2" max="11" width="15" bestFit="1" customWidth="1"/>
    <col min="12" max="12" width="14.5703125" bestFit="1" customWidth="1"/>
    <col min="13" max="13" width="15" bestFit="1" customWidth="1"/>
    <col min="14" max="14" width="17" style="150" bestFit="1" customWidth="1"/>
    <col min="15" max="26" width="17" customWidth="1"/>
    <col min="27" max="27" width="16" style="150" bestFit="1" customWidth="1"/>
    <col min="28" max="28" width="17" bestFit="1" customWidth="1"/>
    <col min="29" max="30" width="17.85546875" bestFit="1" customWidth="1"/>
    <col min="31" max="33" width="17" bestFit="1" customWidth="1"/>
    <col min="34" max="34" width="17.140625" bestFit="1" customWidth="1"/>
    <col min="35" max="35" width="16.85546875" bestFit="1" customWidth="1"/>
    <col min="36" max="36" width="17.140625" bestFit="1" customWidth="1"/>
    <col min="38" max="40" width="11.140625" bestFit="1" customWidth="1"/>
  </cols>
  <sheetData>
    <row r="1" spans="1:46" ht="24" thickBot="1" x14ac:dyDescent="0.4">
      <c r="B1" s="354" t="s">
        <v>406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252"/>
      <c r="AI1" s="252"/>
      <c r="AJ1" s="252"/>
    </row>
    <row r="2" spans="1:46" s="2" customFormat="1" ht="15.75" thickBot="1" x14ac:dyDescent="0.3">
      <c r="A2" s="21"/>
      <c r="B2" s="68" t="s">
        <v>58</v>
      </c>
      <c r="C2" s="69" t="s">
        <v>59</v>
      </c>
      <c r="D2" s="69" t="s">
        <v>60</v>
      </c>
      <c r="E2" s="69" t="s">
        <v>61</v>
      </c>
      <c r="F2" s="69" t="s">
        <v>62</v>
      </c>
      <c r="G2" s="69" t="s">
        <v>63</v>
      </c>
      <c r="H2" s="69" t="s">
        <v>64</v>
      </c>
      <c r="I2" s="69" t="s">
        <v>65</v>
      </c>
      <c r="J2" s="69" t="s">
        <v>66</v>
      </c>
      <c r="K2" s="69" t="s">
        <v>67</v>
      </c>
      <c r="L2" s="69" t="s">
        <v>68</v>
      </c>
      <c r="M2" s="69" t="s">
        <v>69</v>
      </c>
      <c r="N2" s="327">
        <f>'SUMMARY (BC)'!Q1</f>
        <v>2023</v>
      </c>
      <c r="O2" s="68" t="s">
        <v>58</v>
      </c>
      <c r="P2" s="69" t="s">
        <v>59</v>
      </c>
      <c r="Q2" s="69" t="s">
        <v>60</v>
      </c>
      <c r="R2" s="69" t="s">
        <v>61</v>
      </c>
      <c r="S2" s="69" t="s">
        <v>62</v>
      </c>
      <c r="T2" s="69" t="s">
        <v>63</v>
      </c>
      <c r="U2" s="69" t="s">
        <v>64</v>
      </c>
      <c r="V2" s="69" t="s">
        <v>65</v>
      </c>
      <c r="W2" s="69" t="s">
        <v>66</v>
      </c>
      <c r="X2" s="69" t="s">
        <v>67</v>
      </c>
      <c r="Y2" s="69" t="s">
        <v>68</v>
      </c>
      <c r="Z2" s="69" t="s">
        <v>69</v>
      </c>
      <c r="AA2" s="327">
        <f>'SUMMARY (BC)'!AD1</f>
        <v>2024</v>
      </c>
      <c r="AB2" s="253">
        <f t="shared" ref="AB2:AG2" si="0">+AA2+1</f>
        <v>2025</v>
      </c>
      <c r="AC2" s="253">
        <f t="shared" si="0"/>
        <v>2026</v>
      </c>
      <c r="AD2" s="253">
        <f t="shared" si="0"/>
        <v>2027</v>
      </c>
      <c r="AE2" s="253">
        <f t="shared" si="0"/>
        <v>2028</v>
      </c>
      <c r="AF2" s="253">
        <f t="shared" si="0"/>
        <v>2029</v>
      </c>
      <c r="AG2" s="253">
        <f t="shared" si="0"/>
        <v>2030</v>
      </c>
      <c r="AH2" s="253">
        <f t="shared" ref="AH2" si="1">+AG2+1</f>
        <v>2031</v>
      </c>
      <c r="AI2" s="253">
        <f t="shared" ref="AI2" si="2">+AH2+1</f>
        <v>2032</v>
      </c>
      <c r="AJ2" s="253">
        <f t="shared" ref="AJ2" si="3">+AI2+1</f>
        <v>2033</v>
      </c>
    </row>
    <row r="3" spans="1:46" s="2" customFormat="1" x14ac:dyDescent="0.25">
      <c r="A3" s="21" t="s">
        <v>10</v>
      </c>
      <c r="B3" s="8">
        <f>SUM(B16:B26)</f>
        <v>8283058.6682732105</v>
      </c>
      <c r="C3" s="8">
        <f t="shared" ref="C3:M3" si="4">SUM(C16:C26)</f>
        <v>8308441.1436701519</v>
      </c>
      <c r="D3" s="8">
        <f t="shared" si="4"/>
        <v>8335242.5797467493</v>
      </c>
      <c r="E3" s="8">
        <f t="shared" si="4"/>
        <v>8362154.8514435757</v>
      </c>
      <c r="F3" s="8">
        <f t="shared" si="4"/>
        <v>8387733.9785137586</v>
      </c>
      <c r="G3" s="8">
        <f t="shared" si="4"/>
        <v>8412101.4656571653</v>
      </c>
      <c r="H3" s="8">
        <f t="shared" si="4"/>
        <v>8448892.9815320317</v>
      </c>
      <c r="I3" s="8">
        <f t="shared" si="4"/>
        <v>8470734.3222661186</v>
      </c>
      <c r="J3" s="8">
        <f t="shared" si="4"/>
        <v>8493402.3588690776</v>
      </c>
      <c r="K3" s="8">
        <f t="shared" si="4"/>
        <v>8516330.879905764</v>
      </c>
      <c r="L3" s="8">
        <f t="shared" si="4"/>
        <v>8539502.2032920476</v>
      </c>
      <c r="M3" s="8">
        <f t="shared" si="4"/>
        <v>8562835.3413769286</v>
      </c>
      <c r="N3" s="323">
        <f t="shared" ref="N3:N8" si="5">SUM(B3:M3)</f>
        <v>101120430.77454656</v>
      </c>
      <c r="O3" s="8">
        <f t="shared" ref="O3:Y3" si="6">SUM(O16:O26)</f>
        <v>8597415.6991300453</v>
      </c>
      <c r="P3" s="8">
        <f t="shared" si="6"/>
        <v>8620666.2117278725</v>
      </c>
      <c r="Q3" s="8">
        <f t="shared" si="6"/>
        <v>8643972.562933607</v>
      </c>
      <c r="R3" s="8">
        <f t="shared" si="6"/>
        <v>8666542.908899894</v>
      </c>
      <c r="S3" s="8">
        <f t="shared" si="6"/>
        <v>8688663.3854995482</v>
      </c>
      <c r="T3" s="8">
        <f t="shared" si="6"/>
        <v>8711111.9485631827</v>
      </c>
      <c r="U3" s="8">
        <f t="shared" si="6"/>
        <v>8733437.1097666062</v>
      </c>
      <c r="V3" s="8">
        <f t="shared" si="6"/>
        <v>8756311.5973782688</v>
      </c>
      <c r="W3" s="8">
        <f t="shared" si="6"/>
        <v>8779525.1557693519</v>
      </c>
      <c r="X3" s="8">
        <f t="shared" si="6"/>
        <v>8802958.160182422</v>
      </c>
      <c r="Y3" s="8">
        <f t="shared" si="6"/>
        <v>8826597.4455827307</v>
      </c>
      <c r="Z3" s="8">
        <f>SUM(Z16:Z26)</f>
        <v>8850365.9785038717</v>
      </c>
      <c r="AA3" s="323">
        <f t="shared" ref="AA3:AA8" si="7">SUM(O3:Z3)</f>
        <v>104677568.16393739</v>
      </c>
      <c r="AB3" s="8">
        <f t="shared" ref="AB3:AJ3" si="8">SUM(AB16:AB26)</f>
        <v>108099124.50282474</v>
      </c>
      <c r="AC3" s="8">
        <f t="shared" si="8"/>
        <v>111555555.40629992</v>
      </c>
      <c r="AD3" s="8">
        <f t="shared" si="8"/>
        <v>115028742.08767885</v>
      </c>
      <c r="AE3" s="8">
        <f t="shared" si="8"/>
        <v>0</v>
      </c>
      <c r="AF3" s="8">
        <f t="shared" si="8"/>
        <v>0</v>
      </c>
      <c r="AG3" s="8">
        <f t="shared" si="8"/>
        <v>0</v>
      </c>
      <c r="AH3" s="8">
        <f t="shared" si="8"/>
        <v>0</v>
      </c>
      <c r="AI3" s="8">
        <f t="shared" si="8"/>
        <v>0</v>
      </c>
      <c r="AJ3" s="8">
        <f t="shared" si="8"/>
        <v>0</v>
      </c>
    </row>
    <row r="4" spans="1:46" s="2" customFormat="1" x14ac:dyDescent="0.25">
      <c r="A4" s="21" t="s">
        <v>14</v>
      </c>
      <c r="B4" s="8">
        <f>SUM(B27:B47)+B62+B63</f>
        <v>2507053.0538471295</v>
      </c>
      <c r="C4" s="8">
        <f t="shared" ref="C4:M4" si="9">SUM(C27:C47)+C62+C63</f>
        <v>2511122.4871186502</v>
      </c>
      <c r="D4" s="8">
        <f t="shared" si="9"/>
        <v>2515804.4964003759</v>
      </c>
      <c r="E4" s="8">
        <f t="shared" si="9"/>
        <v>2519202.8670959063</v>
      </c>
      <c r="F4" s="8">
        <f t="shared" si="9"/>
        <v>2525462.6796416389</v>
      </c>
      <c r="G4" s="8">
        <f t="shared" si="9"/>
        <v>2528207.1532716695</v>
      </c>
      <c r="H4" s="8">
        <f t="shared" si="9"/>
        <v>2548928.891001821</v>
      </c>
      <c r="I4" s="8">
        <f t="shared" si="9"/>
        <v>2548870.2240636693</v>
      </c>
      <c r="J4" s="8">
        <f t="shared" si="9"/>
        <v>2551699.3374242834</v>
      </c>
      <c r="K4" s="8">
        <f t="shared" si="9"/>
        <v>2554527.4312739284</v>
      </c>
      <c r="L4" s="8">
        <f t="shared" si="9"/>
        <v>2557354.8024025303</v>
      </c>
      <c r="M4" s="8">
        <f t="shared" si="9"/>
        <v>2560181.7381815277</v>
      </c>
      <c r="N4" s="323">
        <f t="shared" si="5"/>
        <v>30428415.161723129</v>
      </c>
      <c r="O4" s="8">
        <f t="shared" ref="O4:Z4" si="10">SUM(O27:O47)+O62+O63</f>
        <v>2567345.6475047437</v>
      </c>
      <c r="P4" s="8">
        <f t="shared" si="10"/>
        <v>2570037.4831084926</v>
      </c>
      <c r="Q4" s="8">
        <f t="shared" si="10"/>
        <v>2572774.5962122083</v>
      </c>
      <c r="R4" s="8">
        <f t="shared" si="10"/>
        <v>2575692.1649952321</v>
      </c>
      <c r="S4" s="8">
        <f t="shared" si="10"/>
        <v>2578430.3388375435</v>
      </c>
      <c r="T4" s="8">
        <f t="shared" si="10"/>
        <v>2581259.2405461879</v>
      </c>
      <c r="U4" s="8">
        <f t="shared" si="10"/>
        <v>2584178.9689973379</v>
      </c>
      <c r="V4" s="8">
        <f t="shared" si="10"/>
        <v>2583925.3378337016</v>
      </c>
      <c r="W4" s="8">
        <f t="shared" si="10"/>
        <v>2586494.8132942328</v>
      </c>
      <c r="X4" s="8">
        <f t="shared" si="10"/>
        <v>2589065.295986359</v>
      </c>
      <c r="Y4" s="8">
        <f t="shared" si="10"/>
        <v>2591636.815909002</v>
      </c>
      <c r="Z4" s="8">
        <f t="shared" si="10"/>
        <v>2594209.3917295025</v>
      </c>
      <c r="AA4" s="323">
        <f t="shared" si="7"/>
        <v>30975050.094954543</v>
      </c>
      <c r="AB4" s="8">
        <f t="shared" ref="AB4:AJ4" si="11">SUM(AB27:AB47)+AB62+AB63</f>
        <v>31347129.431751687</v>
      </c>
      <c r="AC4" s="8">
        <f t="shared" si="11"/>
        <v>31696294.390958212</v>
      </c>
      <c r="AD4" s="8">
        <f t="shared" si="11"/>
        <v>32053157.445113622</v>
      </c>
      <c r="AE4" s="8">
        <f t="shared" si="11"/>
        <v>5080954.2857142854</v>
      </c>
      <c r="AF4" s="8">
        <f t="shared" si="11"/>
        <v>5080954.2857142854</v>
      </c>
      <c r="AG4" s="8">
        <f t="shared" si="11"/>
        <v>5080954.2857142854</v>
      </c>
      <c r="AH4" s="8">
        <f t="shared" si="11"/>
        <v>5080954.2857142854</v>
      </c>
      <c r="AI4" s="8">
        <f t="shared" si="11"/>
        <v>5080954.2857142854</v>
      </c>
      <c r="AJ4" s="8">
        <f t="shared" si="11"/>
        <v>5080954.2857142854</v>
      </c>
    </row>
    <row r="5" spans="1:46" s="2" customFormat="1" x14ac:dyDescent="0.25">
      <c r="A5" s="21" t="s">
        <v>15</v>
      </c>
      <c r="B5" s="8">
        <f>SUM(B48:B53)</f>
        <v>59380</v>
      </c>
      <c r="C5" s="8">
        <f t="shared" ref="C5:M5" si="12">SUM(C48:C53)</f>
        <v>59380</v>
      </c>
      <c r="D5" s="8">
        <f t="shared" si="12"/>
        <v>59380</v>
      </c>
      <c r="E5" s="8">
        <f t="shared" si="12"/>
        <v>59380</v>
      </c>
      <c r="F5" s="8">
        <f t="shared" si="12"/>
        <v>59380</v>
      </c>
      <c r="G5" s="8">
        <f t="shared" si="12"/>
        <v>59380</v>
      </c>
      <c r="H5" s="8">
        <f t="shared" si="12"/>
        <v>59380</v>
      </c>
      <c r="I5" s="8">
        <f t="shared" si="12"/>
        <v>59380</v>
      </c>
      <c r="J5" s="8">
        <f t="shared" si="12"/>
        <v>59380</v>
      </c>
      <c r="K5" s="8">
        <f t="shared" si="12"/>
        <v>59380</v>
      </c>
      <c r="L5" s="8">
        <f t="shared" si="12"/>
        <v>59380</v>
      </c>
      <c r="M5" s="8">
        <f t="shared" si="12"/>
        <v>59380</v>
      </c>
      <c r="N5" s="323">
        <f t="shared" si="5"/>
        <v>712560</v>
      </c>
      <c r="O5" s="310">
        <f>SUM(O48:O53)</f>
        <v>59380</v>
      </c>
      <c r="P5" s="8">
        <f t="shared" ref="P5:Y5" si="13">SUM(P48:P53)</f>
        <v>59380</v>
      </c>
      <c r="Q5" s="8">
        <f t="shared" si="13"/>
        <v>59380</v>
      </c>
      <c r="R5" s="8">
        <f t="shared" si="13"/>
        <v>59380</v>
      </c>
      <c r="S5" s="8">
        <f t="shared" si="13"/>
        <v>59380</v>
      </c>
      <c r="T5" s="8">
        <f t="shared" si="13"/>
        <v>59380</v>
      </c>
      <c r="U5" s="8">
        <f t="shared" si="13"/>
        <v>59380</v>
      </c>
      <c r="V5" s="8">
        <f t="shared" si="13"/>
        <v>59380</v>
      </c>
      <c r="W5" s="8">
        <f t="shared" si="13"/>
        <v>59380</v>
      </c>
      <c r="X5" s="8">
        <f t="shared" si="13"/>
        <v>59380</v>
      </c>
      <c r="Y5" s="8">
        <f t="shared" si="13"/>
        <v>59380</v>
      </c>
      <c r="Z5" s="8">
        <f>SUM(Z48:Z53)</f>
        <v>59380</v>
      </c>
      <c r="AA5" s="323">
        <f t="shared" si="7"/>
        <v>712560</v>
      </c>
      <c r="AB5" s="8">
        <f t="shared" ref="AB5:AJ5" si="14">SUM(AB48:AB53)</f>
        <v>712560</v>
      </c>
      <c r="AC5" s="8">
        <f t="shared" si="14"/>
        <v>712560</v>
      </c>
      <c r="AD5" s="8">
        <f t="shared" si="14"/>
        <v>712560</v>
      </c>
      <c r="AE5" s="8">
        <f t="shared" si="14"/>
        <v>712560</v>
      </c>
      <c r="AF5" s="8">
        <f t="shared" si="14"/>
        <v>712560</v>
      </c>
      <c r="AG5" s="8">
        <f t="shared" si="14"/>
        <v>712560</v>
      </c>
      <c r="AH5" s="8">
        <f t="shared" si="14"/>
        <v>712560</v>
      </c>
      <c r="AI5" s="8">
        <f t="shared" si="14"/>
        <v>712560</v>
      </c>
      <c r="AJ5" s="8">
        <f t="shared" si="14"/>
        <v>712560</v>
      </c>
    </row>
    <row r="6" spans="1:46" s="2" customFormat="1" x14ac:dyDescent="0.25">
      <c r="A6" s="21" t="s">
        <v>554</v>
      </c>
      <c r="B6" s="8">
        <f>SUM(B56:B65,B67)</f>
        <v>0</v>
      </c>
      <c r="C6" s="8">
        <f t="shared" ref="C6:M6" si="15">SUM(C56:C65,C67)</f>
        <v>0</v>
      </c>
      <c r="D6" s="8">
        <f t="shared" si="15"/>
        <v>0</v>
      </c>
      <c r="E6" s="8">
        <f t="shared" si="15"/>
        <v>0</v>
      </c>
      <c r="F6" s="8">
        <f t="shared" si="15"/>
        <v>0</v>
      </c>
      <c r="G6" s="8">
        <f t="shared" si="15"/>
        <v>0</v>
      </c>
      <c r="H6" s="8">
        <f t="shared" si="15"/>
        <v>0</v>
      </c>
      <c r="I6" s="8">
        <f t="shared" si="15"/>
        <v>0</v>
      </c>
      <c r="J6" s="8">
        <f t="shared" si="15"/>
        <v>0</v>
      </c>
      <c r="K6" s="8">
        <f t="shared" si="15"/>
        <v>0</v>
      </c>
      <c r="L6" s="8">
        <f t="shared" si="15"/>
        <v>0</v>
      </c>
      <c r="M6" s="8">
        <f t="shared" si="15"/>
        <v>0</v>
      </c>
      <c r="N6" s="323">
        <f t="shared" si="5"/>
        <v>0</v>
      </c>
      <c r="O6" s="310">
        <f>SUM(O56:O65,O67)</f>
        <v>0</v>
      </c>
      <c r="P6" s="8">
        <f t="shared" ref="P6:Z6" si="16">SUM(P56:P65,P67)</f>
        <v>0</v>
      </c>
      <c r="Q6" s="8">
        <f t="shared" si="16"/>
        <v>0</v>
      </c>
      <c r="R6" s="8">
        <f t="shared" si="16"/>
        <v>0</v>
      </c>
      <c r="S6" s="8">
        <f t="shared" si="16"/>
        <v>0</v>
      </c>
      <c r="T6" s="8">
        <f t="shared" si="16"/>
        <v>0</v>
      </c>
      <c r="U6" s="8">
        <f t="shared" si="16"/>
        <v>0</v>
      </c>
      <c r="V6" s="8">
        <f t="shared" si="16"/>
        <v>0</v>
      </c>
      <c r="W6" s="8">
        <f t="shared" si="16"/>
        <v>0</v>
      </c>
      <c r="X6" s="8">
        <f t="shared" si="16"/>
        <v>0</v>
      </c>
      <c r="Y6" s="8">
        <f t="shared" si="16"/>
        <v>0</v>
      </c>
      <c r="Z6" s="8">
        <f t="shared" si="16"/>
        <v>0</v>
      </c>
      <c r="AA6" s="323">
        <f t="shared" si="7"/>
        <v>0</v>
      </c>
      <c r="AB6" s="8">
        <f>SUM(AB56:AB65,AB67)</f>
        <v>0</v>
      </c>
      <c r="AC6" s="8">
        <f t="shared" ref="AC6:AJ6" si="17">SUM(AC56:AC65,AC67)</f>
        <v>0</v>
      </c>
      <c r="AD6" s="8">
        <f t="shared" si="17"/>
        <v>0</v>
      </c>
      <c r="AE6" s="8">
        <f t="shared" si="17"/>
        <v>0</v>
      </c>
      <c r="AF6" s="8">
        <f t="shared" si="17"/>
        <v>0</v>
      </c>
      <c r="AG6" s="8">
        <f t="shared" si="17"/>
        <v>0</v>
      </c>
      <c r="AH6" s="8">
        <f t="shared" si="17"/>
        <v>0</v>
      </c>
      <c r="AI6" s="8">
        <f t="shared" si="17"/>
        <v>0</v>
      </c>
      <c r="AJ6" s="8">
        <f t="shared" si="17"/>
        <v>0</v>
      </c>
    </row>
    <row r="7" spans="1:46" s="2" customFormat="1" x14ac:dyDescent="0.25">
      <c r="A7" s="21" t="s">
        <v>4</v>
      </c>
      <c r="B7" s="11">
        <f>+B66</f>
        <v>0</v>
      </c>
      <c r="C7" s="11">
        <f t="shared" ref="C7:M7" si="18">+C66</f>
        <v>0</v>
      </c>
      <c r="D7" s="11">
        <f t="shared" si="18"/>
        <v>0</v>
      </c>
      <c r="E7" s="11">
        <f t="shared" si="18"/>
        <v>0</v>
      </c>
      <c r="F7" s="11">
        <f t="shared" si="18"/>
        <v>0</v>
      </c>
      <c r="G7" s="11">
        <f t="shared" si="18"/>
        <v>0</v>
      </c>
      <c r="H7" s="11">
        <f t="shared" si="18"/>
        <v>0</v>
      </c>
      <c r="I7" s="11">
        <f t="shared" si="18"/>
        <v>0</v>
      </c>
      <c r="J7" s="11">
        <f t="shared" si="18"/>
        <v>0</v>
      </c>
      <c r="K7" s="11">
        <f t="shared" si="18"/>
        <v>0</v>
      </c>
      <c r="L7" s="11">
        <f t="shared" si="18"/>
        <v>0</v>
      </c>
      <c r="M7" s="11">
        <f t="shared" si="18"/>
        <v>0</v>
      </c>
      <c r="N7" s="324">
        <f t="shared" si="5"/>
        <v>0</v>
      </c>
      <c r="O7" s="11">
        <f t="shared" ref="O7:Z7" si="19">+O66</f>
        <v>0</v>
      </c>
      <c r="P7" s="11">
        <f t="shared" si="19"/>
        <v>0</v>
      </c>
      <c r="Q7" s="11">
        <f t="shared" si="19"/>
        <v>0</v>
      </c>
      <c r="R7" s="11">
        <f t="shared" si="19"/>
        <v>0</v>
      </c>
      <c r="S7" s="11">
        <f t="shared" si="19"/>
        <v>0</v>
      </c>
      <c r="T7" s="11">
        <f t="shared" si="19"/>
        <v>0</v>
      </c>
      <c r="U7" s="11">
        <f t="shared" si="19"/>
        <v>0</v>
      </c>
      <c r="V7" s="11">
        <f t="shared" si="19"/>
        <v>0</v>
      </c>
      <c r="W7" s="11">
        <f t="shared" si="19"/>
        <v>0</v>
      </c>
      <c r="X7" s="11">
        <f t="shared" si="19"/>
        <v>0</v>
      </c>
      <c r="Y7" s="11">
        <f t="shared" si="19"/>
        <v>0</v>
      </c>
      <c r="Z7" s="11">
        <f t="shared" si="19"/>
        <v>0</v>
      </c>
      <c r="AA7" s="324">
        <f t="shared" si="7"/>
        <v>0</v>
      </c>
      <c r="AB7" s="11">
        <f t="shared" ref="AB7:AJ7" si="20">+AB66</f>
        <v>0</v>
      </c>
      <c r="AC7" s="11">
        <f t="shared" si="20"/>
        <v>0</v>
      </c>
      <c r="AD7" s="11">
        <f t="shared" si="20"/>
        <v>0</v>
      </c>
      <c r="AE7" s="11">
        <f t="shared" si="20"/>
        <v>0</v>
      </c>
      <c r="AF7" s="11">
        <f t="shared" si="20"/>
        <v>0</v>
      </c>
      <c r="AG7" s="11">
        <f t="shared" si="20"/>
        <v>0</v>
      </c>
      <c r="AH7" s="11">
        <f t="shared" si="20"/>
        <v>0</v>
      </c>
      <c r="AI7" s="11">
        <f t="shared" si="20"/>
        <v>0</v>
      </c>
      <c r="AJ7" s="11">
        <f t="shared" si="20"/>
        <v>0</v>
      </c>
    </row>
    <row r="8" spans="1:46" x14ac:dyDescent="0.25">
      <c r="A8" s="71"/>
      <c r="B8" s="8">
        <f t="shared" ref="B8:M8" si="21">SUM(B3:B7)</f>
        <v>10849491.722120341</v>
      </c>
      <c r="C8" s="8">
        <f t="shared" si="21"/>
        <v>10878943.630788803</v>
      </c>
      <c r="D8" s="8">
        <f t="shared" si="21"/>
        <v>10910427.076147124</v>
      </c>
      <c r="E8" s="8">
        <f t="shared" si="21"/>
        <v>10940737.718539482</v>
      </c>
      <c r="F8" s="8">
        <f t="shared" si="21"/>
        <v>10972576.658155397</v>
      </c>
      <c r="G8" s="8">
        <f t="shared" si="21"/>
        <v>10999688.618928835</v>
      </c>
      <c r="H8" s="8">
        <f t="shared" si="21"/>
        <v>11057201.872533852</v>
      </c>
      <c r="I8" s="8">
        <f t="shared" si="21"/>
        <v>11078984.546329789</v>
      </c>
      <c r="J8" s="8">
        <f t="shared" si="21"/>
        <v>11104481.696293361</v>
      </c>
      <c r="K8" s="8">
        <f t="shared" si="21"/>
        <v>11130238.311179692</v>
      </c>
      <c r="L8" s="8">
        <f t="shared" si="21"/>
        <v>11156237.005694577</v>
      </c>
      <c r="M8" s="8">
        <f t="shared" si="21"/>
        <v>11182397.079558456</v>
      </c>
      <c r="N8" s="323">
        <f t="shared" si="5"/>
        <v>132261405.93626972</v>
      </c>
      <c r="O8" s="8">
        <f t="shared" ref="O8:Z8" si="22">SUM(O3:O7)</f>
        <v>11224141.346634788</v>
      </c>
      <c r="P8" s="8">
        <f t="shared" si="22"/>
        <v>11250083.694836365</v>
      </c>
      <c r="Q8" s="8">
        <f t="shared" si="22"/>
        <v>11276127.159145815</v>
      </c>
      <c r="R8" s="8">
        <f t="shared" si="22"/>
        <v>11301615.073895127</v>
      </c>
      <c r="S8" s="8">
        <f t="shared" si="22"/>
        <v>11326473.724337092</v>
      </c>
      <c r="T8" s="8">
        <f t="shared" si="22"/>
        <v>11351751.18910937</v>
      </c>
      <c r="U8" s="8">
        <f t="shared" si="22"/>
        <v>11376996.078763943</v>
      </c>
      <c r="V8" s="8">
        <f t="shared" si="22"/>
        <v>11399616.935211971</v>
      </c>
      <c r="W8" s="8">
        <f t="shared" si="22"/>
        <v>11425399.969063584</v>
      </c>
      <c r="X8" s="8">
        <f t="shared" si="22"/>
        <v>11451403.456168782</v>
      </c>
      <c r="Y8" s="8">
        <f t="shared" si="22"/>
        <v>11477614.261491733</v>
      </c>
      <c r="Z8" s="8">
        <f t="shared" si="22"/>
        <v>11503955.370233374</v>
      </c>
      <c r="AA8" s="323">
        <f t="shared" si="7"/>
        <v>136365178.25889197</v>
      </c>
      <c r="AB8" s="8">
        <f t="shared" ref="AB8:AG8" si="23">SUM(AB3:AB7)</f>
        <v>140158813.93457642</v>
      </c>
      <c r="AC8" s="8">
        <f t="shared" si="23"/>
        <v>143964409.79725814</v>
      </c>
      <c r="AD8" s="8">
        <f t="shared" si="23"/>
        <v>147794459.53279248</v>
      </c>
      <c r="AE8" s="8">
        <f t="shared" si="23"/>
        <v>5793514.2857142854</v>
      </c>
      <c r="AF8" s="8">
        <f t="shared" si="23"/>
        <v>5793514.2857142854</v>
      </c>
      <c r="AG8" s="8">
        <f t="shared" si="23"/>
        <v>5793514.2857142854</v>
      </c>
      <c r="AH8" s="8">
        <f t="shared" ref="AH8:AJ8" si="24">SUM(AH3:AH7)</f>
        <v>5793514.2857142854</v>
      </c>
      <c r="AI8" s="8">
        <f t="shared" si="24"/>
        <v>5793514.2857142854</v>
      </c>
      <c r="AJ8" s="8">
        <f t="shared" si="24"/>
        <v>5793514.2857142854</v>
      </c>
    </row>
    <row r="9" spans="1:46" x14ac:dyDescent="0.25">
      <c r="A9" s="6" t="s">
        <v>410</v>
      </c>
      <c r="B9" s="5">
        <f>+B8-'SUMMARY (BC)'!E23</f>
        <v>0</v>
      </c>
      <c r="C9" s="5">
        <f>+C8-'SUMMARY (BC)'!F23</f>
        <v>0</v>
      </c>
      <c r="D9" s="5">
        <f>+D8-'SUMMARY (BC)'!G23</f>
        <v>0</v>
      </c>
      <c r="E9" s="5">
        <f>+E8-'SUMMARY (BC)'!H23</f>
        <v>0</v>
      </c>
      <c r="F9" s="5">
        <f>+F8-'SUMMARY (BC)'!I23</f>
        <v>0</v>
      </c>
      <c r="G9" s="5">
        <f>+G8-'SUMMARY (BC)'!J23</f>
        <v>0</v>
      </c>
      <c r="H9" s="5">
        <f>+H8-'SUMMARY (BC)'!K23</f>
        <v>0</v>
      </c>
      <c r="I9" s="5">
        <f>+I8-'SUMMARY (BC)'!L23</f>
        <v>0</v>
      </c>
      <c r="J9" s="5">
        <f>+J8-'SUMMARY (BC)'!M23</f>
        <v>0</v>
      </c>
      <c r="K9" s="5">
        <f>+K8-'SUMMARY (BC)'!N23</f>
        <v>0</v>
      </c>
      <c r="L9" s="5">
        <f>+L8-'SUMMARY (BC)'!O23</f>
        <v>0</v>
      </c>
      <c r="M9" s="5">
        <f>+M8-'SUMMARY (BC)'!P23</f>
        <v>0</v>
      </c>
      <c r="N9" s="325">
        <f>+N8-'SUMMARY (BC)'!Q23</f>
        <v>0</v>
      </c>
      <c r="O9" s="5">
        <f>+O8-'SUMMARY (BC)'!R23</f>
        <v>0</v>
      </c>
      <c r="P9" s="5">
        <f>+P8-'SUMMARY (BC)'!S23</f>
        <v>0</v>
      </c>
      <c r="Q9" s="5">
        <f>+Q8-'SUMMARY (BC)'!T23</f>
        <v>0</v>
      </c>
      <c r="R9" s="5">
        <f>+R8-'SUMMARY (BC)'!U23</f>
        <v>0</v>
      </c>
      <c r="S9" s="5">
        <f>+S8-'SUMMARY (BC)'!V23</f>
        <v>0</v>
      </c>
      <c r="T9" s="5">
        <f>+T8-'SUMMARY (BC)'!W23</f>
        <v>0</v>
      </c>
      <c r="U9" s="5">
        <f>+U8-'SUMMARY (BC)'!X23</f>
        <v>0</v>
      </c>
      <c r="V9" s="5">
        <f>+V8-'SUMMARY (BC)'!Y23</f>
        <v>0</v>
      </c>
      <c r="W9" s="5">
        <f>+W8-'SUMMARY (BC)'!Z23</f>
        <v>0</v>
      </c>
      <c r="X9" s="5">
        <f>+X8-'SUMMARY (BC)'!AA23</f>
        <v>0</v>
      </c>
      <c r="Y9" s="5">
        <f>+Y8-'SUMMARY (BC)'!AB23</f>
        <v>0</v>
      </c>
      <c r="Z9" s="5">
        <f>+Z8-'SUMMARY (BC)'!AC23</f>
        <v>0</v>
      </c>
      <c r="AA9" s="325">
        <f>+AA8-'SUMMARY (BC)'!AD23</f>
        <v>0</v>
      </c>
      <c r="AB9" s="5">
        <f>+AB8-'SUMMARY (BC)'!AE23</f>
        <v>0</v>
      </c>
      <c r="AC9" s="5">
        <f>+AC8-'SUMMARY (BC)'!AF23</f>
        <v>0</v>
      </c>
      <c r="AD9" s="5">
        <f>+AD8-'SUMMARY (BC)'!AG23</f>
        <v>0</v>
      </c>
      <c r="AE9" s="5">
        <f>+AE8-'SUMMARY (BC)'!AH23</f>
        <v>0</v>
      </c>
      <c r="AF9" s="5">
        <f>+AF8-'SUMMARY (BC)'!AI23</f>
        <v>0</v>
      </c>
      <c r="AG9" s="5">
        <f>+AG8-'SUMMARY (BC)'!AJ23</f>
        <v>0</v>
      </c>
      <c r="AH9" s="5">
        <f>+AH8-'SUMMARY (BC)'!AK23</f>
        <v>0</v>
      </c>
      <c r="AI9" s="5">
        <f>+AI8-'SUMMARY (BC)'!AL23</f>
        <v>0</v>
      </c>
      <c r="AJ9" s="5">
        <f>+AJ8-'SUMMARY (BC)'!AM23</f>
        <v>0</v>
      </c>
    </row>
    <row r="10" spans="1:46" x14ac:dyDescent="0.25">
      <c r="A10" s="6" t="s">
        <v>411</v>
      </c>
      <c r="B10" s="5">
        <f t="shared" ref="B10:N10" si="25">SUM(B16:B67)-B8</f>
        <v>0</v>
      </c>
      <c r="C10" s="5">
        <f t="shared" si="25"/>
        <v>0</v>
      </c>
      <c r="D10" s="5">
        <f t="shared" si="25"/>
        <v>0</v>
      </c>
      <c r="E10" s="5">
        <f t="shared" si="25"/>
        <v>0</v>
      </c>
      <c r="F10" s="5">
        <f t="shared" si="25"/>
        <v>0</v>
      </c>
      <c r="G10" s="5">
        <f t="shared" si="25"/>
        <v>0</v>
      </c>
      <c r="H10" s="5">
        <f t="shared" si="25"/>
        <v>0</v>
      </c>
      <c r="I10" s="5">
        <f t="shared" si="25"/>
        <v>0</v>
      </c>
      <c r="J10" s="5">
        <f t="shared" si="25"/>
        <v>0</v>
      </c>
      <c r="K10" s="5">
        <f t="shared" si="25"/>
        <v>0</v>
      </c>
      <c r="L10" s="5">
        <f t="shared" si="25"/>
        <v>0</v>
      </c>
      <c r="M10" s="5">
        <f t="shared" si="25"/>
        <v>0</v>
      </c>
      <c r="N10" s="325">
        <f t="shared" si="25"/>
        <v>0</v>
      </c>
      <c r="O10" s="5">
        <f>SUM(O16:O68)-O8</f>
        <v>0</v>
      </c>
      <c r="P10" s="5">
        <f t="shared" ref="P10:AJ10" si="26">SUM(P16:P68)-P8</f>
        <v>0</v>
      </c>
      <c r="Q10" s="5">
        <f t="shared" si="26"/>
        <v>0</v>
      </c>
      <c r="R10" s="5">
        <f t="shared" si="26"/>
        <v>0</v>
      </c>
      <c r="S10" s="5">
        <f t="shared" si="26"/>
        <v>0</v>
      </c>
      <c r="T10" s="5">
        <f t="shared" si="26"/>
        <v>0</v>
      </c>
      <c r="U10" s="5">
        <f t="shared" si="26"/>
        <v>0</v>
      </c>
      <c r="V10" s="5">
        <f t="shared" si="26"/>
        <v>0</v>
      </c>
      <c r="W10" s="5">
        <f t="shared" si="26"/>
        <v>0</v>
      </c>
      <c r="X10" s="5">
        <f t="shared" si="26"/>
        <v>0</v>
      </c>
      <c r="Y10" s="5">
        <f t="shared" si="26"/>
        <v>0</v>
      </c>
      <c r="Z10" s="5">
        <f t="shared" si="26"/>
        <v>0</v>
      </c>
      <c r="AA10" s="325">
        <f t="shared" si="26"/>
        <v>0</v>
      </c>
      <c r="AB10" s="5">
        <f t="shared" si="26"/>
        <v>0</v>
      </c>
      <c r="AC10" s="5">
        <f t="shared" si="26"/>
        <v>0</v>
      </c>
      <c r="AD10" s="5">
        <f t="shared" si="26"/>
        <v>0</v>
      </c>
      <c r="AE10" s="5">
        <f t="shared" si="26"/>
        <v>0</v>
      </c>
      <c r="AF10" s="5">
        <f t="shared" si="26"/>
        <v>0</v>
      </c>
      <c r="AG10" s="5">
        <f t="shared" si="26"/>
        <v>0</v>
      </c>
      <c r="AH10" s="5">
        <f t="shared" si="26"/>
        <v>0</v>
      </c>
      <c r="AI10" s="5">
        <f t="shared" si="26"/>
        <v>0</v>
      </c>
      <c r="AJ10" s="5">
        <f t="shared" si="26"/>
        <v>0</v>
      </c>
    </row>
    <row r="11" spans="1:46" x14ac:dyDescent="0.25">
      <c r="A11" s="114" t="s">
        <v>435</v>
      </c>
      <c r="B11" s="18">
        <f>+B27+B28+B29+B30+B31+B34+B35+B36+B47</f>
        <v>2089888.0538471295</v>
      </c>
      <c r="C11" s="18">
        <f t="shared" ref="C11:AJ11" si="27">+C27+C28+C29+C30+C31+C34+C35+C36+C47</f>
        <v>2094092.4871186502</v>
      </c>
      <c r="D11" s="18">
        <f t="shared" si="27"/>
        <v>2097484.4964003759</v>
      </c>
      <c r="E11" s="18">
        <f t="shared" si="27"/>
        <v>2100792.8670959063</v>
      </c>
      <c r="F11" s="18">
        <f t="shared" si="27"/>
        <v>2104382.6796416389</v>
      </c>
      <c r="G11" s="18">
        <f t="shared" si="27"/>
        <v>2107127.1532716695</v>
      </c>
      <c r="H11" s="18">
        <f t="shared" si="27"/>
        <v>2125708.891001821</v>
      </c>
      <c r="I11" s="18">
        <f t="shared" si="27"/>
        <v>2128472.3669208121</v>
      </c>
      <c r="J11" s="18">
        <f t="shared" si="27"/>
        <v>2131301.4802814261</v>
      </c>
      <c r="K11" s="18">
        <f t="shared" si="27"/>
        <v>2134129.5741310711</v>
      </c>
      <c r="L11" s="18">
        <f t="shared" si="27"/>
        <v>2136956.9452596731</v>
      </c>
      <c r="M11" s="18">
        <f t="shared" si="27"/>
        <v>2139783.8810386704</v>
      </c>
      <c r="N11" s="332">
        <f t="shared" si="27"/>
        <v>25390120.876008846</v>
      </c>
      <c r="O11" s="18">
        <f t="shared" si="27"/>
        <v>2142610.6475047437</v>
      </c>
      <c r="P11" s="18">
        <f t="shared" si="27"/>
        <v>2145437.4831084926</v>
      </c>
      <c r="Q11" s="18">
        <f t="shared" si="27"/>
        <v>2148264.5962122083</v>
      </c>
      <c r="R11" s="18">
        <f t="shared" si="27"/>
        <v>2151092.1649952321</v>
      </c>
      <c r="S11" s="18">
        <f t="shared" si="27"/>
        <v>2153920.3388375435</v>
      </c>
      <c r="T11" s="18">
        <f t="shared" si="27"/>
        <v>2156749.2405461879</v>
      </c>
      <c r="U11" s="18">
        <f t="shared" si="27"/>
        <v>2159578.9689973379</v>
      </c>
      <c r="V11" s="18">
        <f t="shared" si="27"/>
        <v>2162147.4806908444</v>
      </c>
      <c r="W11" s="18">
        <f t="shared" si="27"/>
        <v>2164716.9561513755</v>
      </c>
      <c r="X11" s="18">
        <f t="shared" si="27"/>
        <v>2167287.4388435017</v>
      </c>
      <c r="Y11" s="18">
        <f t="shared" si="27"/>
        <v>2169858.9587661447</v>
      </c>
      <c r="Z11" s="18">
        <f t="shared" si="27"/>
        <v>2172431.5345866452</v>
      </c>
      <c r="AA11" s="332">
        <f t="shared" si="27"/>
        <v>25894095.809240259</v>
      </c>
      <c r="AB11" s="18">
        <f t="shared" si="27"/>
        <v>26266175.1460374</v>
      </c>
      <c r="AC11" s="18">
        <f t="shared" si="27"/>
        <v>26615340.105243925</v>
      </c>
      <c r="AD11" s="18">
        <f t="shared" si="27"/>
        <v>26972203.159399334</v>
      </c>
      <c r="AE11" s="18">
        <f t="shared" si="27"/>
        <v>0</v>
      </c>
      <c r="AF11" s="18">
        <f t="shared" si="27"/>
        <v>0</v>
      </c>
      <c r="AG11" s="18">
        <f t="shared" si="27"/>
        <v>0</v>
      </c>
      <c r="AH11" s="18">
        <f t="shared" si="27"/>
        <v>0</v>
      </c>
      <c r="AI11" s="18">
        <f t="shared" si="27"/>
        <v>0</v>
      </c>
      <c r="AJ11" s="18">
        <f t="shared" si="27"/>
        <v>0</v>
      </c>
    </row>
    <row r="12" spans="1:46" x14ac:dyDescent="0.25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329">
        <f>+N4-N11</f>
        <v>5038294.2857142836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329"/>
      <c r="AB12" s="1"/>
      <c r="AC12" s="1"/>
      <c r="AD12" s="1"/>
      <c r="AE12" s="1"/>
      <c r="AF12" s="1"/>
      <c r="AG12" s="1"/>
      <c r="AH12" s="1"/>
      <c r="AI12" s="1"/>
      <c r="AJ12" s="1"/>
    </row>
    <row r="13" spans="1:46" x14ac:dyDescent="0.25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329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329"/>
      <c r="AB13" s="1"/>
      <c r="AC13" s="1"/>
      <c r="AD13" s="1"/>
      <c r="AE13" s="1"/>
      <c r="AF13" s="1"/>
      <c r="AG13" s="1"/>
      <c r="AH13" s="1"/>
      <c r="AI13" s="1"/>
      <c r="AJ13" s="1"/>
    </row>
    <row r="14" spans="1:46" ht="15.75" x14ac:dyDescent="0.25">
      <c r="A14" s="72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329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329"/>
      <c r="AB14" s="1"/>
      <c r="AC14" s="1"/>
      <c r="AD14" s="1"/>
      <c r="AE14" s="1"/>
      <c r="AF14" s="1"/>
      <c r="AG14" s="1"/>
      <c r="AH14" s="1"/>
      <c r="AI14" s="1"/>
      <c r="AJ14" s="1"/>
    </row>
    <row r="15" spans="1:46" x14ac:dyDescent="0.25">
      <c r="A15" s="73"/>
      <c r="B15" s="7"/>
      <c r="C15" s="7"/>
      <c r="D15" s="7"/>
      <c r="O15" s="7"/>
      <c r="P15" s="7"/>
      <c r="Q15" s="7"/>
      <c r="AB15" s="140"/>
      <c r="AC15" s="140"/>
      <c r="AD15" s="140"/>
      <c r="AE15" s="140"/>
      <c r="AF15" s="140"/>
      <c r="AG15" s="140"/>
      <c r="AH15" s="140"/>
      <c r="AI15" s="140"/>
      <c r="AJ15" s="140"/>
    </row>
    <row r="16" spans="1:46" x14ac:dyDescent="0.25">
      <c r="A16" s="17" t="s">
        <v>7</v>
      </c>
      <c r="B16" s="22">
        <f>+'Final Forecast'!C16*Rates!C2</f>
        <v>1770965.2090033016</v>
      </c>
      <c r="C16" s="22">
        <f>+'Final Forecast'!D16*Rates!D2</f>
        <v>1775801.1091011635</v>
      </c>
      <c r="D16" s="22">
        <f>+'Final Forecast'!E16*Rates!E2</f>
        <v>1780898.5821518598</v>
      </c>
      <c r="E16" s="22">
        <f>+'Final Forecast'!F16*Rates!F2</f>
        <v>1785944.4857043757</v>
      </c>
      <c r="F16" s="22">
        <f>+'Final Forecast'!G16*Rates!G2</f>
        <v>1790700.3208840862</v>
      </c>
      <c r="G16" s="22">
        <f>+'Final Forecast'!H16*Rates!H2</f>
        <v>1795265.8026677165</v>
      </c>
      <c r="H16" s="22">
        <f>+'Final Forecast'!I16*Rates!I2</f>
        <v>1733723.9486246025</v>
      </c>
      <c r="I16" s="22">
        <f>+'Final Forecast'!J16*Rates!J2</f>
        <v>1737769.5982860276</v>
      </c>
      <c r="J16" s="22">
        <f>+'Final Forecast'!K16*Rates!K2</f>
        <v>1741992.2597002748</v>
      </c>
      <c r="K16" s="22">
        <f>+'Final Forecast'!L16*Rates!L2</f>
        <v>1746277.8382478538</v>
      </c>
      <c r="L16" s="22">
        <f>+'Final Forecast'!M16*Rates!M2</f>
        <v>1750622.4854947918</v>
      </c>
      <c r="M16" s="22">
        <f>+'Final Forecast'!N16*Rates!N2</f>
        <v>1755007.2874366725</v>
      </c>
      <c r="N16" s="65">
        <f>SUM(B16:M16)</f>
        <v>21164968.927302726</v>
      </c>
      <c r="O16" s="22">
        <f>+'Final Forecast'!P16*Rates!P2</f>
        <v>1761372.1991898632</v>
      </c>
      <c r="P16" s="22">
        <f>+'Final Forecast'!Q16*Rates!Q2</f>
        <v>1765728.9119185747</v>
      </c>
      <c r="Q16" s="22">
        <f>+'Final Forecast'!R16*Rates!R2</f>
        <v>1770097.8898303271</v>
      </c>
      <c r="R16" s="22">
        <f>+'Final Forecast'!S16*Rates!S2</f>
        <v>1774274.6294644105</v>
      </c>
      <c r="S16" s="22">
        <f>+'Final Forecast'!T16*Rates!T2</f>
        <v>1778332.6660538043</v>
      </c>
      <c r="T16" s="22">
        <f>+'Final Forecast'!U16*Rates!U2</f>
        <v>1782472.8723823626</v>
      </c>
      <c r="U16" s="22">
        <f>+'Final Forecast'!V16*Rates!V2</f>
        <v>1786579.5720019538</v>
      </c>
      <c r="V16" s="22">
        <f>+'Final Forecast'!W16*Rates!W2</f>
        <v>1790819.9413781033</v>
      </c>
      <c r="W16" s="22">
        <f>+'Final Forecast'!X16*Rates!X2</f>
        <v>1795148.1359760377</v>
      </c>
      <c r="X16" s="22">
        <f>+'Final Forecast'!Y16*Rates!Y2</f>
        <v>1799532.2421767809</v>
      </c>
      <c r="Y16" s="22">
        <f>+'Final Forecast'!Z16*Rates!Z2</f>
        <v>1803969.1099071708</v>
      </c>
      <c r="Z16" s="22">
        <f>+'Final Forecast'!AA16*Rates!AA2</f>
        <v>1808440.441292908</v>
      </c>
      <c r="AA16" s="65">
        <f>SUM(O16:Z16)</f>
        <v>21416768.611572299</v>
      </c>
      <c r="AB16" s="22">
        <f>+'Final Forecast'!AC16*Rates!AC2*12</f>
        <v>22053893.212473314</v>
      </c>
      <c r="AC16" s="22">
        <f>+'Final Forecast'!AD16*Rates!AD2*12</f>
        <v>22699090.36266778</v>
      </c>
      <c r="AD16" s="22">
        <f>+'Final Forecast'!AE16*Rates!AE2*12</f>
        <v>23347880.649025768</v>
      </c>
      <c r="AE16" s="22">
        <f>+'Final Forecast'!AF16*Rates!AF2*12</f>
        <v>0</v>
      </c>
      <c r="AF16" s="22">
        <f>+'Final Forecast'!AG16*Rates!AG2*12</f>
        <v>0</v>
      </c>
      <c r="AG16" s="22">
        <f>+'Final Forecast'!AH16*Rates!AH2*12</f>
        <v>0</v>
      </c>
      <c r="AH16" s="22">
        <f>+'Final Forecast'!AI16*Rates!AI2*12</f>
        <v>0</v>
      </c>
      <c r="AI16" s="22">
        <f>+'Final Forecast'!AJ16*Rates!AJ2*12</f>
        <v>0</v>
      </c>
      <c r="AJ16" s="22">
        <f>+'Final Forecast'!AK16*Rates!AK2*12</f>
        <v>0</v>
      </c>
      <c r="AK16" s="22"/>
      <c r="AL16" s="22"/>
      <c r="AM16" s="22"/>
      <c r="AN16" s="22"/>
      <c r="AO16" s="22"/>
      <c r="AP16" s="22"/>
      <c r="AQ16" s="22"/>
      <c r="AR16" s="22"/>
      <c r="AS16" s="22"/>
      <c r="AT16" s="22"/>
    </row>
    <row r="17" spans="1:36" x14ac:dyDescent="0.25">
      <c r="A17" s="17" t="s">
        <v>9</v>
      </c>
      <c r="B17" s="22">
        <f>+'Final Forecast'!C17*Rates!C3</f>
        <v>3424359.1592181516</v>
      </c>
      <c r="C17" s="22">
        <f>+'Final Forecast'!D17*Rates!D3</f>
        <v>3434255.536448488</v>
      </c>
      <c r="D17" s="22">
        <f>+'Final Forecast'!E17*Rates!E3</f>
        <v>3444679.6622561365</v>
      </c>
      <c r="E17" s="22">
        <f>+'Final Forecast'!F17*Rates!F3</f>
        <v>3454977.8333134153</v>
      </c>
      <c r="F17" s="22">
        <f>+'Final Forecast'!G17*Rates!G3</f>
        <v>3464751.3613886088</v>
      </c>
      <c r="G17" s="22">
        <f>+'Final Forecast'!H17*Rates!H3</f>
        <v>3474152.0200011171</v>
      </c>
      <c r="H17" s="22">
        <f>+'Final Forecast'!I17*Rates!I3</f>
        <v>3591290.7411147309</v>
      </c>
      <c r="I17" s="22">
        <f>+'Final Forecast'!J17*Rates!J3</f>
        <v>3599987.3027476626</v>
      </c>
      <c r="J17" s="22">
        <f>+'Final Forecast'!K17*Rates!K3</f>
        <v>3609042.6945155407</v>
      </c>
      <c r="K17" s="22">
        <f>+'Final Forecast'!L17*Rates!L3</f>
        <v>3618229.359549792</v>
      </c>
      <c r="L17" s="22">
        <f>+'Final Forecast'!M17*Rates!M3</f>
        <v>3627538.7890627813</v>
      </c>
      <c r="M17" s="22">
        <f>+'Final Forecast'!N17*Rates!N3</f>
        <v>3636935.1386564868</v>
      </c>
      <c r="N17" s="65">
        <f t="shared" ref="N17:N53" si="28">SUM(B17:M17)</f>
        <v>42380199.59827292</v>
      </c>
      <c r="O17" s="22">
        <f>+'Final Forecast'!P17*Rates!P3</f>
        <v>3650607.2515820921</v>
      </c>
      <c r="P17" s="22">
        <f>+'Final Forecast'!Q17*Rates!Q3</f>
        <v>3659954.0293168477</v>
      </c>
      <c r="Q17" s="22">
        <f>+'Final Forecast'!R17*Rates!R3</f>
        <v>3669327.9937286121</v>
      </c>
      <c r="R17" s="22">
        <f>+'Final Forecast'!S17*Rates!S3</f>
        <v>3678325.4035774902</v>
      </c>
      <c r="S17" s="22">
        <f>+'Final Forecast'!T17*Rates!T3</f>
        <v>3687089.6782357944</v>
      </c>
      <c r="T17" s="22">
        <f>+'Final Forecast'!U17*Rates!U3</f>
        <v>3696015.6568908147</v>
      </c>
      <c r="U17" s="22">
        <f>+'Final Forecast'!V17*Rates!V3</f>
        <v>3704876.3783457344</v>
      </c>
      <c r="V17" s="22">
        <f>+'Final Forecast'!W17*Rates!W3</f>
        <v>3713996.4276257688</v>
      </c>
      <c r="W17" s="22">
        <f>+'Final Forecast'!X17*Rates!X3</f>
        <v>3723292.2307453477</v>
      </c>
      <c r="X17" s="22">
        <f>+'Final Forecast'!Y17*Rates!Y3</f>
        <v>3732698.9284709278</v>
      </c>
      <c r="Y17" s="22">
        <f>+'Final Forecast'!Z17*Rates!Z3</f>
        <v>3742210.3891215739</v>
      </c>
      <c r="Z17" s="22">
        <f>+'Final Forecast'!AA17*Rates!AA3</f>
        <v>3751792.8409989043</v>
      </c>
      <c r="AA17" s="65">
        <f t="shared" ref="AA17:AA25" si="29">SUM(O17:Z17)</f>
        <v>44410187.208639905</v>
      </c>
      <c r="AB17" s="22">
        <f>+'Final Forecast'!AC17*Rates!AC3*12</f>
        <v>45778833.182973891</v>
      </c>
      <c r="AC17" s="22">
        <f>+'Final Forecast'!AD17*Rates!AD3*12</f>
        <v>47160121.773895994</v>
      </c>
      <c r="AD17" s="22">
        <f>+'Final Forecast'!AE17*Rates!AE3*12</f>
        <v>48547646.015881434</v>
      </c>
      <c r="AE17" s="22">
        <f>+'Final Forecast'!AF17*Rates!AF3*12</f>
        <v>0</v>
      </c>
      <c r="AF17" s="22">
        <f>+'Final Forecast'!AG17*Rates!AG3*12</f>
        <v>0</v>
      </c>
      <c r="AG17" s="22">
        <f>+'Final Forecast'!AH17*Rates!AH3*12</f>
        <v>0</v>
      </c>
      <c r="AH17" s="22">
        <f>+'Final Forecast'!AI17*Rates!AI3*12</f>
        <v>0</v>
      </c>
      <c r="AI17" s="22">
        <f>+'Final Forecast'!AJ17*Rates!AJ3*12</f>
        <v>0</v>
      </c>
      <c r="AJ17" s="22">
        <f>+'Final Forecast'!AK17*Rates!AK3*12</f>
        <v>0</v>
      </c>
    </row>
    <row r="18" spans="1:36" x14ac:dyDescent="0.25">
      <c r="A18" s="17" t="s">
        <v>8</v>
      </c>
      <c r="B18" s="22">
        <f>+'Final Forecast'!C18*Rates!C4</f>
        <v>2881649.6209480204</v>
      </c>
      <c r="C18" s="22">
        <f>+'Final Forecast'!D18*Rates!D4</f>
        <v>2891763.8639901532</v>
      </c>
      <c r="D18" s="22">
        <f>+'Final Forecast'!E18*Rates!E4</f>
        <v>2902469.9967049221</v>
      </c>
      <c r="E18" s="22">
        <f>+'Final Forecast'!F18*Rates!F4</f>
        <v>2913437.4064122508</v>
      </c>
      <c r="F18" s="22">
        <f>+'Final Forecast'!G18*Rates!G4</f>
        <v>2923916.5695914044</v>
      </c>
      <c r="G18" s="22">
        <f>+'Final Forecast'!H18*Rates!H4</f>
        <v>2933793.4636935187</v>
      </c>
      <c r="H18" s="22">
        <f>+'Final Forecast'!I18*Rates!I4</f>
        <v>2900229.8946134355</v>
      </c>
      <c r="I18" s="22">
        <f>+'Final Forecast'!J18*Rates!J4</f>
        <v>2908837.1335635483</v>
      </c>
      <c r="J18" s="22">
        <f>+'Final Forecast'!K18*Rates!K4</f>
        <v>2917717.6409770264</v>
      </c>
      <c r="K18" s="22">
        <f>+'Final Forecast'!L18*Rates!L4</f>
        <v>2926662.86014459</v>
      </c>
      <c r="L18" s="22">
        <f>+'Final Forecast'!M18*Rates!M4</f>
        <v>2935667.5473801461</v>
      </c>
      <c r="M18" s="22">
        <f>+'Final Forecast'!N18*Rates!N4</f>
        <v>2944705.7787250667</v>
      </c>
      <c r="N18" s="65">
        <f t="shared" si="28"/>
        <v>34980851.776744083</v>
      </c>
      <c r="O18" s="22">
        <f>+'Final Forecast'!P18*Rates!P4</f>
        <v>2958657.1755881682</v>
      </c>
      <c r="P18" s="22">
        <f>+'Final Forecast'!Q18*Rates!Q4</f>
        <v>2967690.4263063092</v>
      </c>
      <c r="Q18" s="22">
        <f>+'Final Forecast'!R18*Rates!R4</f>
        <v>2976739.5286168694</v>
      </c>
      <c r="R18" s="22">
        <f>+'Final Forecast'!S18*Rates!S4</f>
        <v>2985624.8755896743</v>
      </c>
      <c r="S18" s="22">
        <f>+'Final Forecast'!T18*Rates!T4</f>
        <v>2994414.2639307235</v>
      </c>
      <c r="T18" s="22">
        <f>+'Final Forecast'!U18*Rates!U4</f>
        <v>3003286.0653688847</v>
      </c>
      <c r="U18" s="22">
        <f>+'Final Forecast'!V18*Rates!V4</f>
        <v>3012133.64664402</v>
      </c>
      <c r="V18" s="22">
        <f>+'Final Forecast'!W18*Rates!W4</f>
        <v>3021132.7806886262</v>
      </c>
      <c r="W18" s="22">
        <f>+'Final Forecast'!X18*Rates!X4</f>
        <v>3030205.4121662444</v>
      </c>
      <c r="X18" s="22">
        <f>+'Final Forecast'!Y18*Rates!Y4</f>
        <v>3039329.3745966321</v>
      </c>
      <c r="Y18" s="22">
        <f>+'Final Forecast'!Z18*Rates!Z4</f>
        <v>3048500.8479888295</v>
      </c>
      <c r="Z18" s="22">
        <f>+'Final Forecast'!AA18*Rates!AA4</f>
        <v>3057695.1575023266</v>
      </c>
      <c r="AA18" s="65">
        <f t="shared" si="29"/>
        <v>36095409.554987304</v>
      </c>
      <c r="AB18" s="22">
        <f>+'Final Forecast'!AC18*Rates!AC4*12</f>
        <v>37436452.420949943</v>
      </c>
      <c r="AC18" s="22">
        <f>+'Final Forecast'!AD18*Rates!AD4*12</f>
        <v>38788980.158730596</v>
      </c>
      <c r="AD18" s="22">
        <f>+'Final Forecast'!AE18*Rates!AE4*12</f>
        <v>40148038.685182229</v>
      </c>
      <c r="AE18" s="22">
        <f>+'Final Forecast'!AF18*Rates!AF4*12</f>
        <v>0</v>
      </c>
      <c r="AF18" s="22">
        <f>+'Final Forecast'!AG18*Rates!AG4*12</f>
        <v>0</v>
      </c>
      <c r="AG18" s="22">
        <f>+'Final Forecast'!AH18*Rates!AH4*12</f>
        <v>0</v>
      </c>
      <c r="AH18" s="22">
        <f>+'Final Forecast'!AI18*Rates!AI4*12</f>
        <v>0</v>
      </c>
      <c r="AI18" s="22">
        <f>+'Final Forecast'!AJ18*Rates!AJ4*12</f>
        <v>0</v>
      </c>
      <c r="AJ18" s="22">
        <f>+'Final Forecast'!AK18*Rates!AK4*12</f>
        <v>0</v>
      </c>
    </row>
    <row r="19" spans="1:36" x14ac:dyDescent="0.25">
      <c r="A19" s="17" t="s">
        <v>11</v>
      </c>
      <c r="B19" s="22">
        <f>+'Final Forecast'!C19*Rates!C5</f>
        <v>114126.26410884428</v>
      </c>
      <c r="C19" s="22">
        <f>+'Final Forecast'!D19*Rates!D5</f>
        <v>114474.51477258313</v>
      </c>
      <c r="D19" s="22">
        <f>+'Final Forecast'!E19*Rates!E5</f>
        <v>114845.76178175723</v>
      </c>
      <c r="E19" s="22">
        <f>+'Final Forecast'!F19*Rates!F5</f>
        <v>115238.2153716375</v>
      </c>
      <c r="F19" s="22">
        <f>+'Final Forecast'!G19*Rates!G5</f>
        <v>115611.8077964689</v>
      </c>
      <c r="G19" s="22">
        <f>+'Final Forecast'!H19*Rates!H5</f>
        <v>115954.99333775119</v>
      </c>
      <c r="H19" s="22">
        <f>+'Final Forecast'!I19*Rates!I5</f>
        <v>120097.04453961432</v>
      </c>
      <c r="I19" s="22">
        <f>+'Final Forecast'!J19*Rates!J5</f>
        <v>120396.30196996385</v>
      </c>
      <c r="J19" s="22">
        <f>+'Final Forecast'!K19*Rates!K5</f>
        <v>120704.00282278769</v>
      </c>
      <c r="K19" s="22">
        <f>+'Final Forecast'!L19*Rates!L5</f>
        <v>121011.88878554796</v>
      </c>
      <c r="L19" s="22">
        <f>+'Final Forecast'!M19*Rates!M5</f>
        <v>121319.96154521957</v>
      </c>
      <c r="M19" s="22">
        <f>+'Final Forecast'!N19*Rates!N5</f>
        <v>121628.24315509621</v>
      </c>
      <c r="N19" s="65">
        <f t="shared" si="28"/>
        <v>1415408.9999872721</v>
      </c>
      <c r="O19" s="22">
        <f>+'Final Forecast'!P19*Rates!P5</f>
        <v>121958.09899567491</v>
      </c>
      <c r="P19" s="22">
        <f>+'Final Forecast'!Q19*Rates!Q5</f>
        <v>122266.29196461655</v>
      </c>
      <c r="Q19" s="22">
        <f>+'Final Forecast'!R19*Rates!R5</f>
        <v>122574.55152484987</v>
      </c>
      <c r="R19" s="22">
        <f>+'Final Forecast'!S19*Rates!S5</f>
        <v>122882.29962979929</v>
      </c>
      <c r="S19" s="22">
        <f>+'Final Forecast'!T19*Rates!T5</f>
        <v>123189.7146756165</v>
      </c>
      <c r="T19" s="22">
        <f>+'Final Forecast'!U19*Rates!U5</f>
        <v>123497.34442048353</v>
      </c>
      <c r="U19" s="22">
        <f>+'Final Forecast'!V19*Rates!V5</f>
        <v>123804.90349696905</v>
      </c>
      <c r="V19" s="22">
        <f>+'Final Forecast'!W19*Rates!W5</f>
        <v>124114.37446165137</v>
      </c>
      <c r="W19" s="22">
        <f>+'Final Forecast'!X19*Rates!X5</f>
        <v>124424.18732927041</v>
      </c>
      <c r="X19" s="22">
        <f>+'Final Forecast'!Y19*Rates!Y5</f>
        <v>124734.20139916879</v>
      </c>
      <c r="Y19" s="22">
        <f>+'Final Forecast'!Z19*Rates!Z5</f>
        <v>125044.41497450022</v>
      </c>
      <c r="Z19" s="22">
        <f>+'Final Forecast'!AA19*Rates!AA5</f>
        <v>125354.84698221245</v>
      </c>
      <c r="AA19" s="65">
        <f t="shared" si="29"/>
        <v>1483845.2298548128</v>
      </c>
      <c r="AB19" s="22">
        <f>+'Final Forecast'!AC19*Rates!AC5*12</f>
        <v>1528777.0632733956</v>
      </c>
      <c r="AC19" s="22">
        <f>+'Final Forecast'!AD19*Rates!AD5*12</f>
        <v>1575053.0686231251</v>
      </c>
      <c r="AD19" s="22">
        <f>+'Final Forecast'!AE19*Rates!AE5*12</f>
        <v>1621538.1724828612</v>
      </c>
      <c r="AE19" s="22">
        <f>+'Final Forecast'!AF19*Rates!AF5*12</f>
        <v>0</v>
      </c>
      <c r="AF19" s="22">
        <f>+'Final Forecast'!AG19*Rates!AG5*12</f>
        <v>0</v>
      </c>
      <c r="AG19" s="22">
        <f>+'Final Forecast'!AH19*Rates!AH5*12</f>
        <v>0</v>
      </c>
      <c r="AH19" s="22">
        <f>+'Final Forecast'!AI19*Rates!AI5*12</f>
        <v>0</v>
      </c>
      <c r="AI19" s="22">
        <f>+'Final Forecast'!AJ19*Rates!AJ5*12</f>
        <v>0</v>
      </c>
      <c r="AJ19" s="22">
        <f>+'Final Forecast'!AK19*Rates!AK5*12</f>
        <v>0</v>
      </c>
    </row>
    <row r="20" spans="1:36" x14ac:dyDescent="0.25">
      <c r="A20" s="17" t="s">
        <v>12</v>
      </c>
      <c r="B20" s="22">
        <f>+'Final Forecast'!C20*Rates!C6</f>
        <v>4315.5200753429235</v>
      </c>
      <c r="C20" s="22">
        <f>+'Final Forecast'!D20*Rates!D6</f>
        <v>4323.0330093261746</v>
      </c>
      <c r="D20" s="22">
        <f>+'Final Forecast'!E20*Rates!E6</f>
        <v>4330.8779996056437</v>
      </c>
      <c r="E20" s="22">
        <f>+'Final Forecast'!F20*Rates!F6</f>
        <v>4339.0070122362267</v>
      </c>
      <c r="F20" s="22">
        <f>+'Final Forecast'!G20*Rates!G6</f>
        <v>4346.9352450018314</v>
      </c>
      <c r="G20" s="22">
        <f>+'Final Forecast'!H20*Rates!H6</f>
        <v>4354.5051610143291</v>
      </c>
      <c r="H20" s="22">
        <f>+'Final Forecast'!I20*Rates!I6</f>
        <v>4757.7126365104605</v>
      </c>
      <c r="I20" s="22">
        <f>+'Final Forecast'!J20*Rates!J6</f>
        <v>4764.760349494788</v>
      </c>
      <c r="J20" s="22">
        <f>+'Final Forecast'!K20*Rates!K6</f>
        <v>4772.0301718359096</v>
      </c>
      <c r="K20" s="22">
        <f>+'Final Forecast'!L20*Rates!L6</f>
        <v>4779.3491649955968</v>
      </c>
      <c r="L20" s="22">
        <f>+'Final Forecast'!M20*Rates!M6</f>
        <v>4786.7175851721604</v>
      </c>
      <c r="M20" s="22">
        <f>+'Final Forecast'!N20*Rates!N6</f>
        <v>4794.1512263538571</v>
      </c>
      <c r="N20" s="65">
        <f t="shared" si="28"/>
        <v>54664.599636889907</v>
      </c>
      <c r="O20" s="22">
        <f>+'Final Forecast'!P20*Rates!P6</f>
        <v>4802.7809643551727</v>
      </c>
      <c r="P20" s="22">
        <f>+'Final Forecast'!Q20*Rates!Q6</f>
        <v>4810.2096034226151</v>
      </c>
      <c r="Q20" s="22">
        <f>+'Final Forecast'!R20*Rates!R6</f>
        <v>4817.6603999605659</v>
      </c>
      <c r="R20" s="22">
        <f>+'Final Forecast'!S20*Rates!S6</f>
        <v>4825.0257428832674</v>
      </c>
      <c r="S20" s="22">
        <f>+'Final Forecast'!T20*Rates!T6</f>
        <v>4832.331749352511</v>
      </c>
      <c r="T20" s="22">
        <f>+'Final Forecast'!U20*Rates!U6</f>
        <v>4839.6742825749725</v>
      </c>
      <c r="U20" s="22">
        <f>+'Final Forecast'!V20*Rates!V6</f>
        <v>4847.0075930932398</v>
      </c>
      <c r="V20" s="22">
        <f>+'Final Forecast'!W20*Rates!W6</f>
        <v>4854.4086374376438</v>
      </c>
      <c r="W20" s="22">
        <f>+'Final Forecast'!X20*Rates!X6</f>
        <v>4861.8874892643298</v>
      </c>
      <c r="X20" s="22">
        <f>+'Final Forecast'!Y20*Rates!Y6</f>
        <v>4869.4083745645039</v>
      </c>
      <c r="Y20" s="22">
        <f>+'Final Forecast'!Z20*Rates!Z6</f>
        <v>4876.9717646656836</v>
      </c>
      <c r="Z20" s="22">
        <f>+'Final Forecast'!AA20*Rates!AA6</f>
        <v>4884.5936717250897</v>
      </c>
      <c r="AA20" s="65">
        <f t="shared" si="29"/>
        <v>58121.960273299592</v>
      </c>
      <c r="AB20" s="22">
        <f>+'Final Forecast'!AC20*Rates!AC6*12</f>
        <v>59216.741973342185</v>
      </c>
      <c r="AC20" s="22">
        <f>+'Final Forecast'!AD20*Rates!AD6*12</f>
        <v>60350.200586805702</v>
      </c>
      <c r="AD20" s="22">
        <f>+'Final Forecast'!AE20*Rates!AE6*12</f>
        <v>61493.906822287187</v>
      </c>
      <c r="AE20" s="22">
        <f>+'Final Forecast'!AF20*Rates!AF6*12</f>
        <v>0</v>
      </c>
      <c r="AF20" s="22">
        <f>+'Final Forecast'!AG20*Rates!AG6*12</f>
        <v>0</v>
      </c>
      <c r="AG20" s="22">
        <f>+'Final Forecast'!AH20*Rates!AH6*12</f>
        <v>0</v>
      </c>
      <c r="AH20" s="22">
        <f>+'Final Forecast'!AI20*Rates!AI6*12</f>
        <v>0</v>
      </c>
      <c r="AI20" s="22">
        <f>+'Final Forecast'!AJ20*Rates!AJ6*12</f>
        <v>0</v>
      </c>
      <c r="AJ20" s="22">
        <f>+'Final Forecast'!AK20*Rates!AK6*12</f>
        <v>0</v>
      </c>
    </row>
    <row r="21" spans="1:36" x14ac:dyDescent="0.25">
      <c r="A21" s="17" t="s">
        <v>13</v>
      </c>
      <c r="B21" s="22">
        <f>+'Final Forecast'!C21*Rates!C7</f>
        <v>892.5598909464394</v>
      </c>
      <c r="C21" s="22">
        <f>+'Final Forecast'!D21*Rates!D7</f>
        <v>898.21556703303054</v>
      </c>
      <c r="D21" s="22">
        <f>+'Final Forecast'!E21*Rates!E7</f>
        <v>903.89823919897719</v>
      </c>
      <c r="E21" s="22">
        <f>+'Final Forecast'!F21*Rates!F7</f>
        <v>909.6064493451222</v>
      </c>
      <c r="F21" s="22">
        <f>+'Final Forecast'!G21*Rates!G7</f>
        <v>915.33881812645677</v>
      </c>
      <c r="G21" s="22">
        <f>+'Final Forecast'!H21*Rates!H7</f>
        <v>921.09404069848279</v>
      </c>
      <c r="H21" s="22">
        <f>+'Final Forecast'!I21*Rates!I7</f>
        <v>11214.369020685615</v>
      </c>
      <c r="I21" s="22">
        <f>+'Final Forecast'!J21*Rates!J7</f>
        <v>11255.80765913894</v>
      </c>
      <c r="J21" s="22">
        <f>+'Final Forecast'!K21*Rates!K7</f>
        <v>11299.690910753479</v>
      </c>
      <c r="K21" s="22">
        <f>+'Final Forecast'!L21*Rates!L7</f>
        <v>11343.615506756156</v>
      </c>
      <c r="L21" s="22">
        <f>+'Final Forecast'!M21*Rates!M7</f>
        <v>11387.57928861473</v>
      </c>
      <c r="M21" s="22">
        <f>+'Final Forecast'!N21*Rates!N7</f>
        <v>11431.580206881512</v>
      </c>
      <c r="N21" s="65">
        <f t="shared" si="28"/>
        <v>73373.35559817894</v>
      </c>
      <c r="O21" s="22">
        <f>+'Final Forecast'!P21*Rates!P7</f>
        <v>11497.469680276025</v>
      </c>
      <c r="P21" s="22">
        <f>+'Final Forecast'!Q21*Rates!Q7</f>
        <v>11541.539133764985</v>
      </c>
      <c r="Q21" s="22">
        <f>+'Final Forecast'!R21*Rates!R7</f>
        <v>11585.640179268816</v>
      </c>
      <c r="R21" s="22">
        <f>+'Final Forecast'!S21*Rates!S7</f>
        <v>11629.771154144457</v>
      </c>
      <c r="S21" s="22">
        <f>+'Final Forecast'!T21*Rates!T7</f>
        <v>11673.93048107311</v>
      </c>
      <c r="T21" s="22">
        <f>+'Final Forecast'!U21*Rates!U7</f>
        <v>11718.116663893794</v>
      </c>
      <c r="U21" s="22">
        <f>+'Final Forecast'!V21*Rates!V7</f>
        <v>11762.328283619303</v>
      </c>
      <c r="V21" s="22">
        <f>+'Final Forecast'!W21*Rates!W7</f>
        <v>11806.727691889339</v>
      </c>
      <c r="W21" s="22">
        <f>+'Final Forecast'!X21*Rates!X7</f>
        <v>11851.149915552016</v>
      </c>
      <c r="X21" s="22">
        <f>+'Final Forecast'!Y21*Rates!Y7</f>
        <v>11895.593744973748</v>
      </c>
      <c r="Y21" s="22">
        <f>+'Final Forecast'!Z21*Rates!Z7</f>
        <v>11940.058033465655</v>
      </c>
      <c r="Z21" s="22">
        <f>+'Final Forecast'!AA21*Rates!AA7</f>
        <v>11984.541694123682</v>
      </c>
      <c r="AA21" s="65">
        <f t="shared" si="29"/>
        <v>140886.86665604493</v>
      </c>
      <c r="AB21" s="22">
        <f>+'Final Forecast'!AC21*Rates!AC7*12</f>
        <v>147447.81662457221</v>
      </c>
      <c r="AC21" s="22">
        <f>+'Final Forecast'!AD21*Rates!AD7*12</f>
        <v>154092.64467710478</v>
      </c>
      <c r="AD21" s="22">
        <f>+'Final Forecast'!AE21*Rates!AE7*12</f>
        <v>160762.24534273957</v>
      </c>
      <c r="AE21" s="22">
        <f>+'Final Forecast'!AF21*Rates!AF7*12</f>
        <v>0</v>
      </c>
      <c r="AF21" s="22">
        <f>+'Final Forecast'!AG21*Rates!AG7*12</f>
        <v>0</v>
      </c>
      <c r="AG21" s="22">
        <f>+'Final Forecast'!AH21*Rates!AH7*12</f>
        <v>0</v>
      </c>
      <c r="AH21" s="22">
        <f>+'Final Forecast'!AI21*Rates!AI7*12</f>
        <v>0</v>
      </c>
      <c r="AI21" s="22">
        <f>+'Final Forecast'!AJ21*Rates!AJ7*12</f>
        <v>0</v>
      </c>
      <c r="AJ21" s="22">
        <f>+'Final Forecast'!AK21*Rates!AK7*12</f>
        <v>0</v>
      </c>
    </row>
    <row r="22" spans="1:36" x14ac:dyDescent="0.25">
      <c r="A22" s="17" t="s">
        <v>17</v>
      </c>
      <c r="B22" s="22">
        <f>+'Final Forecast'!C22*Rates!C5</f>
        <v>18748.968155751238</v>
      </c>
      <c r="C22" s="22">
        <f>+'Final Forecast'!D22*Rates!D5</f>
        <v>18812.813735133463</v>
      </c>
      <c r="D22" s="22">
        <f>+'Final Forecast'!E22*Rates!E5</f>
        <v>18884.937313564529</v>
      </c>
      <c r="E22" s="22">
        <f>+'Final Forecast'!F22*Rates!F5</f>
        <v>18961.305906587317</v>
      </c>
      <c r="F22" s="22">
        <f>+'Final Forecast'!G22*Rates!G5</f>
        <v>19031.643858629417</v>
      </c>
      <c r="G22" s="22">
        <f>+'Final Forecast'!H22*Rates!H5</f>
        <v>19091.859923639488</v>
      </c>
      <c r="H22" s="22">
        <f>+'Final Forecast'!I22*Rates!I5</f>
        <v>18149.559778044535</v>
      </c>
      <c r="I22" s="22">
        <f>+'Final Forecast'!J22*Rates!J5</f>
        <v>18197.376189175247</v>
      </c>
      <c r="J22" s="22">
        <f>+'Final Forecast'!K22*Rates!K5</f>
        <v>18247.844211107789</v>
      </c>
      <c r="K22" s="22">
        <f>+'Final Forecast'!L22*Rates!L5</f>
        <v>18298.37239229574</v>
      </c>
      <c r="L22" s="22">
        <f>+'Final Forecast'!M22*Rates!M5</f>
        <v>18348.956942779689</v>
      </c>
      <c r="M22" s="22">
        <f>+'Final Forecast'!N22*Rates!N5</f>
        <v>18399.594381173483</v>
      </c>
      <c r="N22" s="65">
        <f t="shared" si="28"/>
        <v>223173.23278788192</v>
      </c>
      <c r="O22" s="22">
        <f>+'Final Forecast'!P22*Rates!P5</f>
        <v>18458.496995400932</v>
      </c>
      <c r="P22" s="22">
        <f>+'Final Forecast'!Q22*Rates!Q5</f>
        <v>18509.230844017333</v>
      </c>
      <c r="Q22" s="22">
        <f>+'Final Forecast'!R22*Rates!R5</f>
        <v>18560.00868742889</v>
      </c>
      <c r="R22" s="22">
        <f>+'Final Forecast'!S22*Rates!S5</f>
        <v>18610.8279954871</v>
      </c>
      <c r="S22" s="22">
        <f>+'Final Forecast'!T22*Rates!T5</f>
        <v>18661.686420897458</v>
      </c>
      <c r="T22" s="22">
        <f>+'Final Forecast'!U22*Rates!U5</f>
        <v>18712.58178218954</v>
      </c>
      <c r="U22" s="22">
        <f>+'Final Forecast'!V22*Rates!V5</f>
        <v>18763.512048620363</v>
      </c>
      <c r="V22" s="22">
        <f>+'Final Forecast'!W22*Rates!W5</f>
        <v>18814.697852702258</v>
      </c>
      <c r="W22" s="22">
        <f>+'Final Forecast'!X22*Rates!X5</f>
        <v>18865.914900461205</v>
      </c>
      <c r="X22" s="22">
        <f>+'Final Forecast'!Y22*Rates!Y5</f>
        <v>18917.161538604621</v>
      </c>
      <c r="Y22" s="22">
        <f>+'Final Forecast'!Z22*Rates!Z5</f>
        <v>18968.436219075484</v>
      </c>
      <c r="Z22" s="22">
        <f>+'Final Forecast'!AA22*Rates!AA5</f>
        <v>19019.737490535495</v>
      </c>
      <c r="AA22" s="65">
        <f t="shared" si="29"/>
        <v>224862.2927754207</v>
      </c>
      <c r="AB22" s="22">
        <f>+'Final Forecast'!AC22*Rates!AC5*12</f>
        <v>232345.78565736517</v>
      </c>
      <c r="AC22" s="22">
        <f>+'Final Forecast'!AD22*Rates!AD5*12</f>
        <v>240028.60388034294</v>
      </c>
      <c r="AD22" s="22">
        <f>+'Final Forecast'!AE22*Rates!AE5*12</f>
        <v>247749.10660034354</v>
      </c>
      <c r="AE22" s="22">
        <f>+'Final Forecast'!AF22*Rates!AF5*12</f>
        <v>0</v>
      </c>
      <c r="AF22" s="22">
        <f>+'Final Forecast'!AG22*Rates!AG5*12</f>
        <v>0</v>
      </c>
      <c r="AG22" s="22">
        <f>+'Final Forecast'!AH22*Rates!AH5*12</f>
        <v>0</v>
      </c>
      <c r="AH22" s="22">
        <f>+'Final Forecast'!AI22*Rates!AI5*12</f>
        <v>0</v>
      </c>
      <c r="AI22" s="22">
        <f>+'Final Forecast'!AJ22*Rates!AJ5*12</f>
        <v>0</v>
      </c>
      <c r="AJ22" s="22">
        <f>+'Final Forecast'!AK22*Rates!AK5*12</f>
        <v>0</v>
      </c>
    </row>
    <row r="23" spans="1:36" x14ac:dyDescent="0.25">
      <c r="A23" s="17" t="s">
        <v>18</v>
      </c>
      <c r="B23" s="22">
        <f>+'Final Forecast'!C23*Rates!C6</f>
        <v>20938.37598112347</v>
      </c>
      <c r="C23" s="22">
        <f>+'Final Forecast'!D23*Rates!D6</f>
        <v>20977.881390143568</v>
      </c>
      <c r="D23" s="22">
        <f>+'Final Forecast'!E23*Rates!E6</f>
        <v>21020.770331459145</v>
      </c>
      <c r="E23" s="22">
        <f>+'Final Forecast'!F23*Rates!F6</f>
        <v>21064.586785654807</v>
      </c>
      <c r="F23" s="22">
        <f>+'Final Forecast'!G23*Rates!G6</f>
        <v>21105.679883449975</v>
      </c>
      <c r="G23" s="22">
        <f>+'Final Forecast'!H23*Rates!H6</f>
        <v>21143.254303407561</v>
      </c>
      <c r="H23" s="22">
        <f>+'Final Forecast'!I23*Rates!I6</f>
        <v>21779.211975277911</v>
      </c>
      <c r="I23" s="22">
        <f>+'Final Forecast'!J23*Rates!J6</f>
        <v>21811.289826332308</v>
      </c>
      <c r="J23" s="22">
        <f>+'Final Forecast'!K23*Rates!K6</f>
        <v>21845.171934993406</v>
      </c>
      <c r="K23" s="22">
        <f>+'Final Forecast'!L23*Rates!L6</f>
        <v>21879.430606298349</v>
      </c>
      <c r="L23" s="22">
        <f>+'Final Forecast'!M23*Rates!M6</f>
        <v>21914.064571316369</v>
      </c>
      <c r="M23" s="22">
        <f>+'Final Forecast'!N23*Rates!N6</f>
        <v>21949.197028910698</v>
      </c>
      <c r="N23" s="65">
        <f t="shared" si="28"/>
        <v>257428.91461836756</v>
      </c>
      <c r="O23" s="22">
        <f>+'Final Forecast'!P23*Rates!P6</f>
        <v>21990.754367140002</v>
      </c>
      <c r="P23" s="22">
        <f>+'Final Forecast'!Q23*Rates!Q6</f>
        <v>22025.797629068915</v>
      </c>
      <c r="Q23" s="22">
        <f>+'Final Forecast'!R23*Rates!R6</f>
        <v>22060.990595985015</v>
      </c>
      <c r="R23" s="22">
        <f>+'Final Forecast'!S23*Rates!S6</f>
        <v>22095.474168425513</v>
      </c>
      <c r="S23" s="22">
        <f>+'Final Forecast'!T23*Rates!T6</f>
        <v>22129.455784088805</v>
      </c>
      <c r="T23" s="22">
        <f>+'Final Forecast'!U23*Rates!U6</f>
        <v>22163.69922963134</v>
      </c>
      <c r="U23" s="22">
        <f>+'Final Forecast'!V23*Rates!V6</f>
        <v>22197.839381025329</v>
      </c>
      <c r="V23" s="22">
        <f>+'Final Forecast'!W23*Rates!W6</f>
        <v>22232.361780903269</v>
      </c>
      <c r="W23" s="22">
        <f>+'Final Forecast'!X23*Rates!X6</f>
        <v>22267.474614157771</v>
      </c>
      <c r="X23" s="22">
        <f>+'Final Forecast'!Y23*Rates!Y6</f>
        <v>22302.892755238685</v>
      </c>
      <c r="Y23" s="22">
        <f>+'Final Forecast'!Z23*Rates!Z6</f>
        <v>22338.620183125138</v>
      </c>
      <c r="Z23" s="22">
        <f>+'Final Forecast'!AA23*Rates!AA6</f>
        <v>22374.784880747608</v>
      </c>
      <c r="AA23" s="65">
        <f t="shared" si="29"/>
        <v>266180.14536953735</v>
      </c>
      <c r="AB23" s="22">
        <f>+'Final Forecast'!AC23*Rates!AC6*12</f>
        <v>271344.88233182265</v>
      </c>
      <c r="AC23" s="22">
        <f>+'Final Forecast'!AD23*Rates!AD6*12</f>
        <v>276659.93557710649</v>
      </c>
      <c r="AD23" s="22">
        <f>+'Final Forecast'!AE23*Rates!AE6*12</f>
        <v>282013.65183668723</v>
      </c>
      <c r="AE23" s="22">
        <f>+'Final Forecast'!AF23*Rates!AF6*12</f>
        <v>0</v>
      </c>
      <c r="AF23" s="22">
        <f>+'Final Forecast'!AG23*Rates!AG6*12</f>
        <v>0</v>
      </c>
      <c r="AG23" s="22">
        <f>+'Final Forecast'!AH23*Rates!AH6*12</f>
        <v>0</v>
      </c>
      <c r="AH23" s="22">
        <f>+'Final Forecast'!AI23*Rates!AI6*12</f>
        <v>0</v>
      </c>
      <c r="AI23" s="22">
        <f>+'Final Forecast'!AJ23*Rates!AJ6*12</f>
        <v>0</v>
      </c>
      <c r="AJ23" s="22">
        <f>+'Final Forecast'!AK23*Rates!AK6*12</f>
        <v>0</v>
      </c>
    </row>
    <row r="24" spans="1:36" x14ac:dyDescent="0.25">
      <c r="A24" s="17" t="s">
        <v>19</v>
      </c>
      <c r="B24" s="22">
        <f>+'Final Forecast'!C24*Rates!C7</f>
        <v>21597.50841586824</v>
      </c>
      <c r="C24" s="22">
        <f>+'Final Forecast'!D24*Rates!D7</f>
        <v>21622.391670259054</v>
      </c>
      <c r="D24" s="22">
        <f>+'Final Forecast'!E24*Rates!E7</f>
        <v>21647.41580039763</v>
      </c>
      <c r="E24" s="22">
        <f>+'Final Forecast'!F24*Rates!F7</f>
        <v>21673.213151820648</v>
      </c>
      <c r="F24" s="22">
        <f>+'Final Forecast'!G24*Rates!G7</f>
        <v>21699.21723132515</v>
      </c>
      <c r="G24" s="22">
        <f>+'Final Forecast'!H24*Rates!H7</f>
        <v>21725.415416093379</v>
      </c>
      <c r="H24" s="22">
        <f>+'Final Forecast'!I24*Rates!I7</f>
        <v>20539.272742711906</v>
      </c>
      <c r="I24" s="22">
        <f>+'Final Forecast'!J24*Rates!J7</f>
        <v>20561.602066297695</v>
      </c>
      <c r="J24" s="22">
        <f>+'Final Forecast'!K24*Rates!K7</f>
        <v>20584.150944174813</v>
      </c>
      <c r="K24" s="22">
        <f>+'Final Forecast'!L24*Rates!L7</f>
        <v>20606.837800637262</v>
      </c>
      <c r="L24" s="22">
        <f>+'Final Forecast'!M24*Rates!M7</f>
        <v>20629.654225178623</v>
      </c>
      <c r="M24" s="22">
        <f>+'Final Forecast'!N24*Rates!N7</f>
        <v>20652.592319580093</v>
      </c>
      <c r="N24" s="65">
        <f t="shared" si="28"/>
        <v>253539.27178434448</v>
      </c>
      <c r="O24" s="22">
        <f>+'Final Forecast'!P24*Rates!P7</f>
        <v>20684.128441599991</v>
      </c>
      <c r="P24" s="22">
        <f>+'Final Forecast'!Q24*Rates!Q7</f>
        <v>20707.288076362165</v>
      </c>
      <c r="Q24" s="22">
        <f>+'Final Forecast'!R24*Rates!R7</f>
        <v>20730.548457895216</v>
      </c>
      <c r="R24" s="22">
        <f>+'Final Forecast'!S24*Rates!S7</f>
        <v>20753.903443961546</v>
      </c>
      <c r="S24" s="22">
        <f>+'Final Forecast'!T24*Rates!T7</f>
        <v>20777.347266641227</v>
      </c>
      <c r="T24" s="22">
        <f>+'Final Forecast'!U24*Rates!U7</f>
        <v>20800.874509549983</v>
      </c>
      <c r="U24" s="22">
        <f>+'Final Forecast'!V24*Rates!V7</f>
        <v>20824.480086440079</v>
      </c>
      <c r="V24" s="22">
        <f>+'Final Forecast'!W24*Rates!W7</f>
        <v>20848.220748653934</v>
      </c>
      <c r="W24" s="22">
        <f>+'Final Forecast'!X24*Rates!X7</f>
        <v>20872.030483585291</v>
      </c>
      <c r="X24" s="22">
        <f>+'Final Forecast'!Y24*Rates!Y7</f>
        <v>20895.905079607299</v>
      </c>
      <c r="Y24" s="22">
        <f>+'Final Forecast'!Z24*Rates!Z7</f>
        <v>20919.840581864901</v>
      </c>
      <c r="Z24" s="22">
        <f>+'Final Forecast'!AA24*Rates!AA7</f>
        <v>20943.833276632973</v>
      </c>
      <c r="AA24" s="65">
        <f t="shared" si="29"/>
        <v>249758.40045279459</v>
      </c>
      <c r="AB24" s="22">
        <f>+'Final Forecast'!AC24*Rates!AC7*12</f>
        <v>253294.88443952816</v>
      </c>
      <c r="AC24" s="22">
        <f>+'Final Forecast'!AD24*Rates!AD7*12</f>
        <v>256939.04054151621</v>
      </c>
      <c r="AD24" s="22">
        <f>+'Final Forecast'!AE24*Rates!AE7*12</f>
        <v>260616.55617885618</v>
      </c>
      <c r="AE24" s="22">
        <f>+'Final Forecast'!AF24*Rates!AF7*12</f>
        <v>0</v>
      </c>
      <c r="AF24" s="22">
        <f>+'Final Forecast'!AG24*Rates!AG7*12</f>
        <v>0</v>
      </c>
      <c r="AG24" s="22">
        <f>+'Final Forecast'!AH24*Rates!AH7*12</f>
        <v>0</v>
      </c>
      <c r="AH24" s="22">
        <f>+'Final Forecast'!AI24*Rates!AI7*12</f>
        <v>0</v>
      </c>
      <c r="AI24" s="22">
        <f>+'Final Forecast'!AJ24*Rates!AJ7*12</f>
        <v>0</v>
      </c>
      <c r="AJ24" s="22">
        <f>+'Final Forecast'!AK24*Rates!AK7*12</f>
        <v>0</v>
      </c>
    </row>
    <row r="25" spans="1:36" x14ac:dyDescent="0.25">
      <c r="A25" s="17" t="s">
        <v>20</v>
      </c>
      <c r="B25" s="22">
        <f>+'Final Forecast'!C25*Rates!C9</f>
        <v>25416.282475860986</v>
      </c>
      <c r="C25" s="22">
        <f>+'Final Forecast'!D25*Rates!D9</f>
        <v>25462.583985870686</v>
      </c>
      <c r="D25" s="22">
        <f>+'Final Forecast'!E25*Rates!E9</f>
        <v>25511.477167848036</v>
      </c>
      <c r="E25" s="22">
        <f>+'Final Forecast'!F25*Rates!F9</f>
        <v>25559.991336252602</v>
      </c>
      <c r="F25" s="22">
        <f>+'Final Forecast'!G25*Rates!G9</f>
        <v>25605.903816657028</v>
      </c>
      <c r="G25" s="22">
        <f>+'Final Forecast'!H25*Rates!H9</f>
        <v>25649.857112208771</v>
      </c>
      <c r="H25" s="22">
        <f>+'Final Forecast'!I25*Rates!I9</f>
        <v>27062.026486418476</v>
      </c>
      <c r="I25" s="22">
        <f>+'Final Forecast'!J25*Rates!J9</f>
        <v>27103.949608479084</v>
      </c>
      <c r="J25" s="22">
        <f>+'Final Forecast'!K25*Rates!K9</f>
        <v>27147.672680583019</v>
      </c>
      <c r="K25" s="22">
        <f>+'Final Forecast'!L25*Rates!L9</f>
        <v>27192.127706996282</v>
      </c>
      <c r="L25" s="22">
        <f>+'Final Forecast'!M25*Rates!M9</f>
        <v>27237.247196046581</v>
      </c>
      <c r="M25" s="22">
        <f>+'Final Forecast'!N25*Rates!N9</f>
        <v>27282.578240705119</v>
      </c>
      <c r="N25" s="65">
        <f t="shared" si="28"/>
        <v>316231.69781392667</v>
      </c>
      <c r="O25" s="22">
        <f>+'Final Forecast'!P25*Rates!P9</f>
        <v>27338.143325475161</v>
      </c>
      <c r="P25" s="22">
        <f>+'Final Forecast'!Q25*Rates!Q9</f>
        <v>27383.286934889697</v>
      </c>
      <c r="Q25" s="22">
        <f>+'Final Forecast'!R25*Rates!R9</f>
        <v>27428.550912412225</v>
      </c>
      <c r="R25" s="22">
        <f>+'Final Forecast'!S25*Rates!S9</f>
        <v>27471.498133618989</v>
      </c>
      <c r="S25" s="22">
        <f>+'Final Forecast'!T25*Rates!T9</f>
        <v>27513.110901560158</v>
      </c>
      <c r="T25" s="22">
        <f>+'Final Forecast'!U25*Rates!U9</f>
        <v>27555.863032797031</v>
      </c>
      <c r="U25" s="22">
        <f>+'Final Forecast'!V25*Rates!V9</f>
        <v>27598.241885128649</v>
      </c>
      <c r="V25" s="22">
        <f>+'Final Forecast'!W25*Rates!W9</f>
        <v>27642.456512534351</v>
      </c>
      <c r="W25" s="22">
        <f>+'Final Forecast'!X25*Rates!X9</f>
        <v>27687.532149431394</v>
      </c>
      <c r="X25" s="22">
        <f>+'Final Forecast'!Y25*Rates!Y9</f>
        <v>27733.252045926289</v>
      </c>
      <c r="Y25" s="22">
        <f>+'Final Forecast'!Z25*Rates!Z9</f>
        <v>27779.556808463247</v>
      </c>
      <c r="Z25" s="22">
        <f>+'Final Forecast'!AA25*Rates!AA9</f>
        <v>27826.000713756403</v>
      </c>
      <c r="AA25" s="65">
        <f t="shared" si="29"/>
        <v>330957.49335599359</v>
      </c>
      <c r="AB25" s="22">
        <f>+'Final Forecast'!AC25*Rates!AC9*12</f>
        <v>337518.5121275658</v>
      </c>
      <c r="AC25" s="22">
        <f>+'Final Forecast'!AD25*Rates!AD9*12</f>
        <v>344239.61711953935</v>
      </c>
      <c r="AD25" s="22">
        <f>+'Final Forecast'!AE25*Rates!AE9*12</f>
        <v>351003.09832562378</v>
      </c>
      <c r="AE25" s="22">
        <f>+'Final Forecast'!AF25*Rates!AF9*12</f>
        <v>0</v>
      </c>
      <c r="AF25" s="22">
        <f>+'Final Forecast'!AG25*Rates!AG9*12</f>
        <v>0</v>
      </c>
      <c r="AG25" s="22">
        <f>+'Final Forecast'!AH25*Rates!AH9*12</f>
        <v>0</v>
      </c>
      <c r="AH25" s="22">
        <f>+'Final Forecast'!AI25*Rates!AI9*12</f>
        <v>0</v>
      </c>
      <c r="AI25" s="22">
        <f>+'Final Forecast'!AJ25*Rates!AJ9*12</f>
        <v>0</v>
      </c>
      <c r="AJ25" s="22">
        <f>+'Final Forecast'!AK25*Rates!AK9*12</f>
        <v>0</v>
      </c>
    </row>
    <row r="26" spans="1:36" x14ac:dyDescent="0.25">
      <c r="A26" s="17" t="s">
        <v>569</v>
      </c>
      <c r="B26" s="228">
        <f>+'Final Forecast'!C26*Rates!C8</f>
        <v>49.2</v>
      </c>
      <c r="C26" s="228">
        <f>+'Final Forecast'!D26*Rates!D8</f>
        <v>49.2</v>
      </c>
      <c r="D26" s="228">
        <f>+'Final Forecast'!E26*Rates!E8</f>
        <v>49.2</v>
      </c>
      <c r="E26" s="228">
        <f>+'Final Forecast'!F26*Rates!F8</f>
        <v>49.2</v>
      </c>
      <c r="F26" s="228">
        <f>+'Final Forecast'!G26*Rates!G8</f>
        <v>49.2</v>
      </c>
      <c r="G26" s="228">
        <f>+'Final Forecast'!H26*Rates!H8</f>
        <v>49.2</v>
      </c>
      <c r="H26" s="228">
        <f>+'Final Forecast'!I26*Rates!I8</f>
        <v>49.2</v>
      </c>
      <c r="I26" s="228">
        <f>+'Final Forecast'!J26*Rates!J8</f>
        <v>49.2</v>
      </c>
      <c r="J26" s="228">
        <f>+'Final Forecast'!K26*Rates!K8</f>
        <v>49.2</v>
      </c>
      <c r="K26" s="228">
        <f>+'Final Forecast'!L26*Rates!L8</f>
        <v>49.2</v>
      </c>
      <c r="L26" s="228">
        <f>+'Final Forecast'!M26*Rates!M8</f>
        <v>49.2</v>
      </c>
      <c r="M26" s="228">
        <f>+'Final Forecast'!N26*Rates!N8</f>
        <v>49.2</v>
      </c>
      <c r="N26" s="65">
        <f>+SUM(B26:M26)</f>
        <v>590.4</v>
      </c>
      <c r="O26" s="228">
        <f>+'Final Forecast'!P26*Rates!P8</f>
        <v>49.2</v>
      </c>
      <c r="P26" s="228">
        <f>+'Final Forecast'!Q26*Rates!Q8</f>
        <v>49.2</v>
      </c>
      <c r="Q26" s="228">
        <f>+'Final Forecast'!R26*Rates!R8</f>
        <v>49.2</v>
      </c>
      <c r="R26" s="228">
        <f>+'Final Forecast'!S26*Rates!S8</f>
        <v>49.2</v>
      </c>
      <c r="S26" s="228">
        <f>+'Final Forecast'!T26*Rates!T8</f>
        <v>49.2</v>
      </c>
      <c r="T26" s="228">
        <f>+'Final Forecast'!U26*Rates!U8</f>
        <v>49.2</v>
      </c>
      <c r="U26" s="228">
        <f>+'Final Forecast'!V26*Rates!V8</f>
        <v>49.2</v>
      </c>
      <c r="V26" s="228">
        <f>+'Final Forecast'!W26*Rates!W8</f>
        <v>49.2</v>
      </c>
      <c r="W26" s="228">
        <f>+'Final Forecast'!X26*Rates!X8</f>
        <v>49.2</v>
      </c>
      <c r="X26" s="228">
        <f>+'Final Forecast'!Y26*Rates!Y8</f>
        <v>49.2</v>
      </c>
      <c r="Y26" s="228">
        <f>+'Final Forecast'!Z26*Rates!Z8</f>
        <v>49.2</v>
      </c>
      <c r="Z26" s="228">
        <f>+'Final Forecast'!AA26*Rates!AA8</f>
        <v>49.2</v>
      </c>
      <c r="AA26" s="65">
        <f>+SUM(O26:Z26)</f>
        <v>590.4</v>
      </c>
      <c r="AB26" s="321"/>
      <c r="AC26" s="321"/>
      <c r="AD26" s="321"/>
      <c r="AE26" s="321"/>
      <c r="AF26" s="321"/>
      <c r="AG26" s="321"/>
      <c r="AH26" s="321"/>
      <c r="AI26" s="321"/>
      <c r="AJ26" s="321"/>
    </row>
    <row r="27" spans="1:36" x14ac:dyDescent="0.25">
      <c r="A27" s="17" t="s">
        <v>0</v>
      </c>
      <c r="B27" s="22">
        <f>+'Final Forecast'!C27*Rates!C10</f>
        <v>230265.77268085367</v>
      </c>
      <c r="C27" s="22">
        <f>+'Final Forecast'!D27*Rates!D10</f>
        <v>230629.92901926834</v>
      </c>
      <c r="D27" s="22">
        <f>+'Final Forecast'!E27*Rates!E10</f>
        <v>230929.65470531344</v>
      </c>
      <c r="E27" s="22">
        <f>+'Final Forecast'!F27*Rates!F10</f>
        <v>231221.68806053541</v>
      </c>
      <c r="F27" s="22">
        <f>+'Final Forecast'!G27*Rates!G10</f>
        <v>231539.56589241486</v>
      </c>
      <c r="G27" s="22">
        <f>+'Final Forecast'!H27*Rates!H10</f>
        <v>231783.85263706252</v>
      </c>
      <c r="H27" s="22">
        <f>+'Final Forecast'!I27*Rates!I10</f>
        <v>239538.87252483726</v>
      </c>
      <c r="I27" s="22">
        <f>+'Final Forecast'!J27*Rates!J10</f>
        <v>239779.91874715182</v>
      </c>
      <c r="J27" s="22">
        <f>+'Final Forecast'!K27*Rates!K10</f>
        <v>240028.01084596096</v>
      </c>
      <c r="K27" s="22">
        <f>+'Final Forecast'!L27*Rates!L10</f>
        <v>240276.94329320116</v>
      </c>
      <c r="L27" s="22">
        <f>+'Final Forecast'!M27*Rates!M10</f>
        <v>240526.59408707527</v>
      </c>
      <c r="M27" s="22">
        <f>+'Final Forecast'!N27*Rates!N10</f>
        <v>240776.86882416744</v>
      </c>
      <c r="N27" s="65">
        <f t="shared" si="28"/>
        <v>2827297.6713178423</v>
      </c>
      <c r="O27" s="22">
        <f>+'Final Forecast'!P27*Rates!P10</f>
        <v>241027.69389774685</v>
      </c>
      <c r="P27" s="22">
        <f>+'Final Forecast'!Q27*Rates!Q10</f>
        <v>241279.01139515036</v>
      </c>
      <c r="Q27" s="22">
        <f>+'Final Forecast'!R27*Rates!R10</f>
        <v>241530.77526941206</v>
      </c>
      <c r="R27" s="22">
        <f>+'Final Forecast'!S27*Rates!S10</f>
        <v>241782.94846634462</v>
      </c>
      <c r="S27" s="22">
        <f>+'Final Forecast'!T27*Rates!T10</f>
        <v>242035.50076801199</v>
      </c>
      <c r="T27" s="22">
        <f>+'Final Forecast'!U27*Rates!U10</f>
        <v>242288.40717335499</v>
      </c>
      <c r="U27" s="22">
        <f>+'Final Forecast'!V27*Rates!V10</f>
        <v>242541.64668156704</v>
      </c>
      <c r="V27" s="22">
        <f>+'Final Forecast'!W27*Rates!W10</f>
        <v>242767.04439417203</v>
      </c>
      <c r="W27" s="22">
        <f>+'Final Forecast'!X27*Rates!X10</f>
        <v>242992.74177652714</v>
      </c>
      <c r="X27" s="22">
        <f>+'Final Forecast'!Y27*Rates!Y10</f>
        <v>243218.72518944266</v>
      </c>
      <c r="Y27" s="22">
        <f>+'Final Forecast'!Z27*Rates!Z10</f>
        <v>243444.98248103409</v>
      </c>
      <c r="Z27" s="22">
        <f>+'Final Forecast'!AA27*Rates!AA10</f>
        <v>243671.50269062712</v>
      </c>
      <c r="AA27" s="65">
        <f t="shared" ref="AA27:AA40" si="30">SUM(O27:Z27)</f>
        <v>2908580.9801833914</v>
      </c>
      <c r="AB27" s="22">
        <f>+'Final Forecast'!AC27*Rates!AC10*12</f>
        <v>2941474.1883694218</v>
      </c>
      <c r="AC27" s="22">
        <f>+'Final Forecast'!AD27*Rates!AD10*12</f>
        <v>2971845.2799786897</v>
      </c>
      <c r="AD27" s="22">
        <f>+'Final Forecast'!AE27*Rates!AE10*12</f>
        <v>3003119.0500312056</v>
      </c>
      <c r="AE27" s="22">
        <f>+'Final Forecast'!AF27*Rates!AF10*12</f>
        <v>0</v>
      </c>
      <c r="AF27" s="22">
        <f>+'Final Forecast'!AG27*Rates!AG10*12</f>
        <v>0</v>
      </c>
      <c r="AG27" s="22">
        <f>+'Final Forecast'!AH27*Rates!AH10*12</f>
        <v>0</v>
      </c>
      <c r="AH27" s="22">
        <f>+'Final Forecast'!AI27*Rates!AI10*12</f>
        <v>0</v>
      </c>
      <c r="AI27" s="22">
        <f>+'Final Forecast'!AJ27*Rates!AJ10*12</f>
        <v>0</v>
      </c>
      <c r="AJ27" s="22">
        <f>+'Final Forecast'!AK27*Rates!AK10*12</f>
        <v>0</v>
      </c>
    </row>
    <row r="28" spans="1:36" x14ac:dyDescent="0.25">
      <c r="A28" s="17" t="s">
        <v>49</v>
      </c>
      <c r="B28" s="22">
        <f>+'Final Forecast'!C28*Rates!C10</f>
        <v>152486.23855197374</v>
      </c>
      <c r="C28" s="22">
        <f>+'Final Forecast'!D28*Rates!D10</f>
        <v>152816.17635308046</v>
      </c>
      <c r="D28" s="22">
        <f>+'Final Forecast'!E28*Rates!E10</f>
        <v>153091.49246511052</v>
      </c>
      <c r="E28" s="22">
        <f>+'Final Forecast'!F28*Rates!F10</f>
        <v>153356.53097215304</v>
      </c>
      <c r="F28" s="22">
        <f>+'Final Forecast'!G28*Rates!G10</f>
        <v>153636.02765495976</v>
      </c>
      <c r="G28" s="22">
        <f>+'Final Forecast'!H28*Rates!H10</f>
        <v>153851.80264266414</v>
      </c>
      <c r="H28" s="22">
        <f>+'Final Forecast'!I28*Rates!I10</f>
        <v>148014.69315512347</v>
      </c>
      <c r="I28" s="22">
        <f>+'Final Forecast'!J28*Rates!J10</f>
        <v>148217.7918109785</v>
      </c>
      <c r="J28" s="22">
        <f>+'Final Forecast'!K28*Rates!K10</f>
        <v>148423.12003919078</v>
      </c>
      <c r="K28" s="22">
        <f>+'Final Forecast'!L28*Rates!L10</f>
        <v>148628.1950304418</v>
      </c>
      <c r="L28" s="22">
        <f>+'Final Forecast'!M28*Rates!M10</f>
        <v>148833.09432132749</v>
      </c>
      <c r="M28" s="22">
        <f>+'Final Forecast'!N28*Rates!N10</f>
        <v>149037.88207328678</v>
      </c>
      <c r="N28" s="65">
        <f t="shared" si="28"/>
        <v>1810393.0450702903</v>
      </c>
      <c r="O28" s="22">
        <f>+'Final Forecast'!P28*Rates!P10</f>
        <v>149242.6109477877</v>
      </c>
      <c r="P28" s="22">
        <f>+'Final Forecast'!Q28*Rates!Q10</f>
        <v>149447.32380607413</v>
      </c>
      <c r="Q28" s="22">
        <f>+'Final Forecast'!R28*Rates!R10</f>
        <v>149652.05522033607</v>
      </c>
      <c r="R28" s="22">
        <f>+'Final Forecast'!S28*Rates!S10</f>
        <v>149856.8327976008</v>
      </c>
      <c r="S28" s="22">
        <f>+'Final Forecast'!T28*Rates!T10</f>
        <v>150061.67832629019</v>
      </c>
      <c r="T28" s="22">
        <f>+'Final Forecast'!U28*Rates!U10</f>
        <v>150266.60876009031</v>
      </c>
      <c r="U28" s="22">
        <f>+'Final Forecast'!V28*Rates!V10</f>
        <v>150471.63705586383</v>
      </c>
      <c r="V28" s="22">
        <f>+'Final Forecast'!W28*Rates!W10</f>
        <v>150659.93367256032</v>
      </c>
      <c r="W28" s="22">
        <f>+'Final Forecast'!X28*Rates!X10</f>
        <v>150848.3447986859</v>
      </c>
      <c r="X28" s="22">
        <f>+'Final Forecast'!Y28*Rates!Y10</f>
        <v>151036.87522174075</v>
      </c>
      <c r="Y28" s="22">
        <f>+'Final Forecast'!Z28*Rates!Z10</f>
        <v>151225.52795557393</v>
      </c>
      <c r="Z28" s="22">
        <f>+'Final Forecast'!AA28*Rates!AA10</f>
        <v>151414.30458706856</v>
      </c>
      <c r="AA28" s="65">
        <f t="shared" si="30"/>
        <v>1804183.7331496726</v>
      </c>
      <c r="AB28" s="22">
        <f>+'Final Forecast'!AC28*Rates!AC10*12</f>
        <v>1831563.9590458716</v>
      </c>
      <c r="AC28" s="22">
        <f>+'Final Forecast'!AD28*Rates!AD10*12</f>
        <v>1857585.3270525322</v>
      </c>
      <c r="AD28" s="22">
        <f>+'Final Forecast'!AE28*Rates!AE10*12</f>
        <v>1884164.5853784988</v>
      </c>
      <c r="AE28" s="22">
        <f>+'Final Forecast'!AF28*Rates!AF10*12</f>
        <v>0</v>
      </c>
      <c r="AF28" s="22">
        <f>+'Final Forecast'!AG28*Rates!AG10*12</f>
        <v>0</v>
      </c>
      <c r="AG28" s="22">
        <f>+'Final Forecast'!AH28*Rates!AH10*12</f>
        <v>0</v>
      </c>
      <c r="AH28" s="22">
        <f>+'Final Forecast'!AI28*Rates!AI10*12</f>
        <v>0</v>
      </c>
      <c r="AI28" s="22">
        <f>+'Final Forecast'!AJ28*Rates!AJ10*12</f>
        <v>0</v>
      </c>
      <c r="AJ28" s="22">
        <f>+'Final Forecast'!AK28*Rates!AK10*12</f>
        <v>0</v>
      </c>
    </row>
    <row r="29" spans="1:36" x14ac:dyDescent="0.25">
      <c r="A29" s="17" t="s">
        <v>23</v>
      </c>
      <c r="B29" s="22">
        <f>+'Final Forecast'!C29*Rates!C11</f>
        <v>170874.00046722815</v>
      </c>
      <c r="C29" s="22">
        <f>+'Final Forecast'!D29*Rates!D11</f>
        <v>171184.54830545303</v>
      </c>
      <c r="D29" s="22">
        <f>+'Final Forecast'!E29*Rates!E11</f>
        <v>171436.50073485501</v>
      </c>
      <c r="E29" s="22">
        <f>+'Final Forecast'!F29*Rates!F11</f>
        <v>171684.23004057063</v>
      </c>
      <c r="F29" s="22">
        <f>+'Final Forecast'!G29*Rates!G11</f>
        <v>171954.16058485501</v>
      </c>
      <c r="G29" s="22">
        <f>+'Final Forecast'!H29*Rates!H11</f>
        <v>172163.48721000357</v>
      </c>
      <c r="H29" s="22">
        <f>+'Final Forecast'!I29*Rates!I11</f>
        <v>169283.09687601449</v>
      </c>
      <c r="I29" s="22">
        <f>+'Final Forecast'!J29*Rates!J11</f>
        <v>169488.55161950729</v>
      </c>
      <c r="J29" s="22">
        <f>+'Final Forecast'!K29*Rates!K11</f>
        <v>169699.62336587458</v>
      </c>
      <c r="K29" s="22">
        <f>+'Final Forecast'!L29*Rates!L11</f>
        <v>169910.7970626117</v>
      </c>
      <c r="L29" s="22">
        <f>+'Final Forecast'!M29*Rates!M11</f>
        <v>170122.05211541473</v>
      </c>
      <c r="M29" s="22">
        <f>+'Final Forecast'!N29*Rates!N11</f>
        <v>170333.37724145493</v>
      </c>
      <c r="N29" s="65">
        <f t="shared" si="28"/>
        <v>2048134.4256238432</v>
      </c>
      <c r="O29" s="22">
        <f>+'Final Forecast'!P29*Rates!P11</f>
        <v>170544.76728852734</v>
      </c>
      <c r="P29" s="22">
        <f>+'Final Forecast'!Q29*Rates!Q11</f>
        <v>170756.22099784555</v>
      </c>
      <c r="Q29" s="22">
        <f>+'Final Forecast'!R29*Rates!R11</f>
        <v>170967.739448762</v>
      </c>
      <c r="R29" s="22">
        <f>+'Final Forecast'!S29*Rates!S11</f>
        <v>171179.32499390616</v>
      </c>
      <c r="S29" s="22">
        <f>+'Final Forecast'!T29*Rates!T11</f>
        <v>171390.98054492325</v>
      </c>
      <c r="T29" s="22">
        <f>+'Final Forecast'!U29*Rates!U11</f>
        <v>171602.70910699468</v>
      </c>
      <c r="U29" s="22">
        <f>+'Final Forecast'!V29*Rates!V11</f>
        <v>171814.51348821953</v>
      </c>
      <c r="V29" s="22">
        <f>+'Final Forecast'!W29*Rates!W11</f>
        <v>172006.05844339324</v>
      </c>
      <c r="W29" s="22">
        <f>+'Final Forecast'!X29*Rates!X11</f>
        <v>172197.68364875519</v>
      </c>
      <c r="X29" s="22">
        <f>+'Final Forecast'!Y29*Rates!Y11</f>
        <v>172389.39061010076</v>
      </c>
      <c r="Y29" s="22">
        <f>+'Final Forecast'!Z29*Rates!Z11</f>
        <v>172581.18035481608</v>
      </c>
      <c r="Z29" s="22">
        <f>+'Final Forecast'!AA29*Rates!AA11</f>
        <v>172773.05345906847</v>
      </c>
      <c r="AA29" s="65">
        <f t="shared" si="30"/>
        <v>2060203.6223853123</v>
      </c>
      <c r="AB29" s="22">
        <f>+'Final Forecast'!AC29*Rates!AC11*12</f>
        <v>2088035.5925795801</v>
      </c>
      <c r="AC29" s="22">
        <f>+'Final Forecast'!AD29*Rates!AD11*12</f>
        <v>2113960.4514482208</v>
      </c>
      <c r="AD29" s="22">
        <f>+'Final Forecast'!AE29*Rates!AE11*12</f>
        <v>2140483.3231850248</v>
      </c>
      <c r="AE29" s="22">
        <f>+'Final Forecast'!AF29*Rates!AF11*12</f>
        <v>0</v>
      </c>
      <c r="AF29" s="22">
        <f>+'Final Forecast'!AG29*Rates!AG11*12</f>
        <v>0</v>
      </c>
      <c r="AG29" s="22">
        <f>+'Final Forecast'!AH29*Rates!AH11*12</f>
        <v>0</v>
      </c>
      <c r="AH29" s="22">
        <f>+'Final Forecast'!AI29*Rates!AI11*12</f>
        <v>0</v>
      </c>
      <c r="AI29" s="22">
        <f>+'Final Forecast'!AJ29*Rates!AJ11*12</f>
        <v>0</v>
      </c>
      <c r="AJ29" s="22">
        <f>+'Final Forecast'!AK29*Rates!AK11*12</f>
        <v>0</v>
      </c>
    </row>
    <row r="30" spans="1:36" x14ac:dyDescent="0.25">
      <c r="A30" s="17" t="s">
        <v>24</v>
      </c>
      <c r="B30" s="22">
        <f>+'Final Forecast'!C30*Rates!C12</f>
        <v>69740.485366329827</v>
      </c>
      <c r="C30" s="22">
        <f>+'Final Forecast'!D30*Rates!D12</f>
        <v>69876.847516421374</v>
      </c>
      <c r="D30" s="22">
        <f>+'Final Forecast'!E30*Rates!E12</f>
        <v>69986.54382361751</v>
      </c>
      <c r="E30" s="22">
        <f>+'Final Forecast'!F30*Rates!F12</f>
        <v>70093.718788190163</v>
      </c>
      <c r="F30" s="22">
        <f>+'Final Forecast'!G30*Rates!G12</f>
        <v>70210.342760604646</v>
      </c>
      <c r="G30" s="22">
        <f>+'Final Forecast'!H30*Rates!H12</f>
        <v>70301.829790812219</v>
      </c>
      <c r="H30" s="22">
        <f>+'Final Forecast'!I30*Rates!I12</f>
        <v>63236.693020134124</v>
      </c>
      <c r="I30" s="22">
        <f>+'Final Forecast'!J30*Rates!J12</f>
        <v>63322.455083291337</v>
      </c>
      <c r="J30" s="22">
        <f>+'Final Forecast'!K30*Rates!K12</f>
        <v>63410.169254578148</v>
      </c>
      <c r="K30" s="22">
        <f>+'Final Forecast'!L30*Rates!L12</f>
        <v>63497.804600074283</v>
      </c>
      <c r="L30" s="22">
        <f>+'Final Forecast'!M30*Rates!M12</f>
        <v>63585.377099890989</v>
      </c>
      <c r="M30" s="22">
        <f>+'Final Forecast'!N30*Rates!N12</f>
        <v>63672.901228212584</v>
      </c>
      <c r="N30" s="65">
        <f t="shared" si="28"/>
        <v>800935.16833215719</v>
      </c>
      <c r="O30" s="22">
        <f>+'Final Forecast'!P30*Rates!P12</f>
        <v>63760.389814555405</v>
      </c>
      <c r="P30" s="22">
        <f>+'Final Forecast'!Q30*Rates!Q12</f>
        <v>63847.854035669421</v>
      </c>
      <c r="Q30" s="22">
        <f>+'Final Forecast'!R30*Rates!R12</f>
        <v>63935.303487513658</v>
      </c>
      <c r="R30" s="22">
        <f>+'Final Forecast'!S30*Rates!S12</f>
        <v>64022.746302851112</v>
      </c>
      <c r="S30" s="22">
        <f>+'Final Forecast'!T30*Rates!T12</f>
        <v>64110.189291388277</v>
      </c>
      <c r="T30" s="22">
        <f>+'Final Forecast'!U30*Rates!U12</f>
        <v>64197.638087359672</v>
      </c>
      <c r="U30" s="22">
        <f>+'Final Forecast'!V30*Rates!V12</f>
        <v>64285.097294995481</v>
      </c>
      <c r="V30" s="22">
        <f>+'Final Forecast'!W30*Rates!W12</f>
        <v>64364.602651830632</v>
      </c>
      <c r="W30" s="22">
        <f>+'Final Forecast'!X30*Rates!X12</f>
        <v>64444.125078123863</v>
      </c>
      <c r="X30" s="22">
        <f>+'Final Forecast'!Y30*Rates!Y12</f>
        <v>64523.66686805361</v>
      </c>
      <c r="Y30" s="22">
        <f>+'Final Forecast'!Z30*Rates!Z12</f>
        <v>64603.229765238946</v>
      </c>
      <c r="Z30" s="22">
        <f>+'Final Forecast'!AA30*Rates!AA12</f>
        <v>64682.815051510923</v>
      </c>
      <c r="AA30" s="65">
        <f t="shared" si="30"/>
        <v>770777.65772909101</v>
      </c>
      <c r="AB30" s="22">
        <f>+'Final Forecast'!AC30*Rates!AC12*12</f>
        <v>782319.58277275087</v>
      </c>
      <c r="AC30" s="22">
        <f>+'Final Forecast'!AD30*Rates!AD12*12</f>
        <v>793117.05739527987</v>
      </c>
      <c r="AD30" s="22">
        <f>+'Final Forecast'!AE30*Rates!AE12*12</f>
        <v>804142.45034970297</v>
      </c>
      <c r="AE30" s="22">
        <f>+'Final Forecast'!AF30*Rates!AF12*12</f>
        <v>0</v>
      </c>
      <c r="AF30" s="22">
        <f>+'Final Forecast'!AG30*Rates!AG12*12</f>
        <v>0</v>
      </c>
      <c r="AG30" s="22">
        <f>+'Final Forecast'!AH30*Rates!AH12*12</f>
        <v>0</v>
      </c>
      <c r="AH30" s="22">
        <f>+'Final Forecast'!AI30*Rates!AI12*12</f>
        <v>0</v>
      </c>
      <c r="AI30" s="22">
        <f>+'Final Forecast'!AJ30*Rates!AJ12*12</f>
        <v>0</v>
      </c>
      <c r="AJ30" s="22">
        <f>+'Final Forecast'!AK30*Rates!AK12*12</f>
        <v>0</v>
      </c>
    </row>
    <row r="31" spans="1:36" x14ac:dyDescent="0.25">
      <c r="A31" s="17" t="s">
        <v>25</v>
      </c>
      <c r="B31" s="22">
        <f>+'Final Forecast'!C31*Rates!C13</f>
        <v>19494.592418559045</v>
      </c>
      <c r="C31" s="22">
        <f>+'Final Forecast'!D31*Rates!D13</f>
        <v>19528.390267054139</v>
      </c>
      <c r="D31" s="22">
        <f>+'Final Forecast'!E31*Rates!E13</f>
        <v>19556.214942300583</v>
      </c>
      <c r="E31" s="22">
        <f>+'Final Forecast'!F31*Rates!F13</f>
        <v>19584.063428490659</v>
      </c>
      <c r="F31" s="22">
        <f>+'Final Forecast'!G31*Rates!G13</f>
        <v>19614.251250550697</v>
      </c>
      <c r="G31" s="22">
        <f>+'Final Forecast'!H31*Rates!H13</f>
        <v>19641.960563522767</v>
      </c>
      <c r="H31" s="22">
        <f>+'Final Forecast'!I31*Rates!I13</f>
        <v>20217.889436508154</v>
      </c>
      <c r="I31" s="22">
        <f>+'Final Forecast'!J31*Rates!J13</f>
        <v>20246.722170177745</v>
      </c>
      <c r="J31" s="22">
        <f>+'Final Forecast'!K31*Rates!K13</f>
        <v>20276.341287375606</v>
      </c>
      <c r="K31" s="22">
        <f>+'Final Forecast'!L31*Rates!L13</f>
        <v>20305.882301943773</v>
      </c>
      <c r="L31" s="22">
        <f>+'Final Forecast'!M31*Rates!M13</f>
        <v>20335.365151389891</v>
      </c>
      <c r="M31" s="22">
        <f>+'Final Forecast'!N31*Rates!N13</f>
        <v>20364.805919802289</v>
      </c>
      <c r="N31" s="65">
        <f t="shared" si="28"/>
        <v>239166.47913767534</v>
      </c>
      <c r="O31" s="22">
        <f>+'Final Forecast'!P31*Rates!P13</f>
        <v>20394.217522822211</v>
      </c>
      <c r="P31" s="22">
        <f>+'Final Forecast'!Q31*Rates!Q13</f>
        <v>20423.610278424341</v>
      </c>
      <c r="Q31" s="22">
        <f>+'Final Forecast'!R31*Rates!R13</f>
        <v>20452.992380825064</v>
      </c>
      <c r="R31" s="22">
        <f>+'Final Forecast'!S31*Rates!S13</f>
        <v>20482.370292683445</v>
      </c>
      <c r="S31" s="22">
        <f>+'Final Forecast'!T31*Rates!T13</f>
        <v>20511.749068737361</v>
      </c>
      <c r="T31" s="22">
        <f>+'Final Forecast'!U31*Rates!U13</f>
        <v>20541.132622159312</v>
      </c>
      <c r="U31" s="22">
        <f>+'Final Forecast'!V31*Rates!V13</f>
        <v>20570.523943242439</v>
      </c>
      <c r="V31" s="22">
        <f>+'Final Forecast'!W31*Rates!W13</f>
        <v>20597.773001140304</v>
      </c>
      <c r="W31" s="22">
        <f>+'Final Forecast'!X31*Rates!X13</f>
        <v>20625.033722534703</v>
      </c>
      <c r="X31" s="22">
        <f>+'Final Forecast'!Y31*Rates!Y13</f>
        <v>20652.307278887394</v>
      </c>
      <c r="Y31" s="22">
        <f>+'Final Forecast'!Z31*Rates!Z13</f>
        <v>20679.594461120232</v>
      </c>
      <c r="Z31" s="22">
        <f>+'Final Forecast'!AA31*Rates!AA13</f>
        <v>20706.895758655646</v>
      </c>
      <c r="AA31" s="65">
        <f t="shared" si="30"/>
        <v>246638.20033123248</v>
      </c>
      <c r="AB31" s="22">
        <f>+'Final Forecast'!AC31*Rates!AC13*12</f>
        <v>250597.02052382543</v>
      </c>
      <c r="AC31" s="22">
        <f>+'Final Forecast'!AD31*Rates!AD13*12</f>
        <v>254394.76598763937</v>
      </c>
      <c r="AD31" s="22">
        <f>+'Final Forecast'!AE31*Rates!AE13*12</f>
        <v>258262.93174470001</v>
      </c>
      <c r="AE31" s="22">
        <f>+'Final Forecast'!AF31*Rates!AF13*12</f>
        <v>0</v>
      </c>
      <c r="AF31" s="22">
        <f>+'Final Forecast'!AG31*Rates!AG13*12</f>
        <v>0</v>
      </c>
      <c r="AG31" s="22">
        <f>+'Final Forecast'!AH31*Rates!AH13*12</f>
        <v>0</v>
      </c>
      <c r="AH31" s="22">
        <f>+'Final Forecast'!AI31*Rates!AI13*12</f>
        <v>0</v>
      </c>
      <c r="AI31" s="22">
        <f>+'Final Forecast'!AJ31*Rates!AJ13*12</f>
        <v>0</v>
      </c>
      <c r="AJ31" s="22">
        <f>+'Final Forecast'!AK31*Rates!AK13*12</f>
        <v>0</v>
      </c>
    </row>
    <row r="32" spans="1:36" x14ac:dyDescent="0.25">
      <c r="A32" s="17" t="s">
        <v>26</v>
      </c>
      <c r="B32" s="228">
        <f>+'Final Forecast'!C32*Rates!C14</f>
        <v>2010</v>
      </c>
      <c r="C32" s="228">
        <f>+'Final Forecast'!D32*Rates!D14</f>
        <v>2010</v>
      </c>
      <c r="D32" s="228">
        <f>+'Final Forecast'!E32*Rates!E14</f>
        <v>2010</v>
      </c>
      <c r="E32" s="228">
        <f>+'Final Forecast'!F32*Rates!F14</f>
        <v>2010</v>
      </c>
      <c r="F32" s="228">
        <f>+'Final Forecast'!G32*Rates!G14</f>
        <v>2010</v>
      </c>
      <c r="G32" s="228">
        <f>+'Final Forecast'!H32*Rates!H14</f>
        <v>2010</v>
      </c>
      <c r="H32" s="228">
        <f>+'Final Forecast'!I32*Rates!I14</f>
        <v>2010</v>
      </c>
      <c r="I32" s="228">
        <f>+'Final Forecast'!J32*Rates!J14</f>
        <v>2010</v>
      </c>
      <c r="J32" s="228">
        <f>+'Final Forecast'!K32*Rates!K14</f>
        <v>2010</v>
      </c>
      <c r="K32" s="228">
        <f>+'Final Forecast'!L32*Rates!L14</f>
        <v>2010</v>
      </c>
      <c r="L32" s="228">
        <f>+'Final Forecast'!M32*Rates!M14</f>
        <v>2010</v>
      </c>
      <c r="M32" s="228">
        <f>+'Final Forecast'!N32*Rates!N14</f>
        <v>2010</v>
      </c>
      <c r="N32" s="65">
        <f t="shared" si="28"/>
        <v>24120</v>
      </c>
      <c r="O32" s="228">
        <f>+'Final Forecast'!P32*Rates!P14</f>
        <v>2010</v>
      </c>
      <c r="P32" s="228">
        <f>+'Final Forecast'!Q32*Rates!Q14</f>
        <v>2010</v>
      </c>
      <c r="Q32" s="228">
        <f>+'Final Forecast'!R32*Rates!R14</f>
        <v>2010</v>
      </c>
      <c r="R32" s="228">
        <f>+'Final Forecast'!S32*Rates!S14</f>
        <v>2010</v>
      </c>
      <c r="S32" s="228">
        <f>+'Final Forecast'!T32*Rates!T14</f>
        <v>2010</v>
      </c>
      <c r="T32" s="228">
        <f>+'Final Forecast'!U32*Rates!U14</f>
        <v>2010</v>
      </c>
      <c r="U32" s="228">
        <f>+'Final Forecast'!V32*Rates!V14</f>
        <v>2010</v>
      </c>
      <c r="V32" s="228">
        <f>+'Final Forecast'!W32*Rates!W14</f>
        <v>2010</v>
      </c>
      <c r="W32" s="228">
        <f>+'Final Forecast'!X32*Rates!X14</f>
        <v>2010</v>
      </c>
      <c r="X32" s="228">
        <f>+'Final Forecast'!Y32*Rates!Y14</f>
        <v>2010</v>
      </c>
      <c r="Y32" s="228">
        <f>+'Final Forecast'!Z32*Rates!Z14</f>
        <v>2010</v>
      </c>
      <c r="Z32" s="228">
        <f>+'Final Forecast'!AA32*Rates!AA14</f>
        <v>2010</v>
      </c>
      <c r="AA32" s="65">
        <f t="shared" si="30"/>
        <v>24120</v>
      </c>
      <c r="AB32" s="229">
        <f>('Final Forecast'!AC32)*Rates!AC14*12</f>
        <v>24120</v>
      </c>
      <c r="AC32" s="229">
        <f>('Final Forecast'!AD32)*Rates!AD14*12</f>
        <v>24120</v>
      </c>
      <c r="AD32" s="229">
        <f>('Final Forecast'!AE32)*Rates!AE14*12</f>
        <v>24120</v>
      </c>
      <c r="AE32" s="229">
        <f>('Final Forecast'!AF32)*Rates!AF14*12</f>
        <v>24120</v>
      </c>
      <c r="AF32" s="229">
        <f>('Final Forecast'!AG32)*Rates!AG14*12</f>
        <v>24120</v>
      </c>
      <c r="AG32" s="229">
        <f>('Final Forecast'!AH32)*Rates!AH14*12</f>
        <v>24120</v>
      </c>
      <c r="AH32" s="229">
        <f>('Final Forecast'!AI32)*Rates!AI14*12</f>
        <v>24120</v>
      </c>
      <c r="AI32" s="229">
        <f>('Final Forecast'!AJ32)*Rates!AJ14*12</f>
        <v>24120</v>
      </c>
      <c r="AJ32" s="229">
        <f>('Final Forecast'!AK32)*Rates!AK14*12</f>
        <v>24120</v>
      </c>
    </row>
    <row r="33" spans="1:44" x14ac:dyDescent="0.25">
      <c r="A33" s="17" t="s">
        <v>27</v>
      </c>
      <c r="B33" s="22">
        <f>+'Final Forecast'!C33*Rates!C15</f>
        <v>5520</v>
      </c>
      <c r="C33" s="22">
        <f>+'Final Forecast'!D33*Rates!D15</f>
        <v>5520</v>
      </c>
      <c r="D33" s="22">
        <f>+'Final Forecast'!E33*Rates!E15</f>
        <v>5520</v>
      </c>
      <c r="E33" s="22">
        <f>+'Final Forecast'!F33*Rates!F15</f>
        <v>5520</v>
      </c>
      <c r="F33" s="22">
        <f>+'Final Forecast'!G33*Rates!G15</f>
        <v>5520</v>
      </c>
      <c r="G33" s="22">
        <f>+'Final Forecast'!H33*Rates!H15</f>
        <v>5520</v>
      </c>
      <c r="H33" s="22">
        <f>+'Final Forecast'!I33*Rates!I15</f>
        <v>5520</v>
      </c>
      <c r="I33" s="22">
        <f>+'Final Forecast'!J33*Rates!J15</f>
        <v>5520</v>
      </c>
      <c r="J33" s="22">
        <f>+'Final Forecast'!K33*Rates!K15</f>
        <v>5520</v>
      </c>
      <c r="K33" s="22">
        <f>+'Final Forecast'!L33*Rates!L15</f>
        <v>5520</v>
      </c>
      <c r="L33" s="22">
        <f>+'Final Forecast'!M33*Rates!M15</f>
        <v>5520</v>
      </c>
      <c r="M33" s="22">
        <f>+'Final Forecast'!N33*Rates!N15</f>
        <v>5520</v>
      </c>
      <c r="N33" s="65">
        <f t="shared" si="28"/>
        <v>66240</v>
      </c>
      <c r="O33" s="22">
        <f>+'Final Forecast'!P33*Rates!P15</f>
        <v>5520</v>
      </c>
      <c r="P33" s="22">
        <f>+'Final Forecast'!Q33*Rates!Q15</f>
        <v>5520</v>
      </c>
      <c r="Q33" s="22">
        <f>+'Final Forecast'!R33*Rates!R15</f>
        <v>5520</v>
      </c>
      <c r="R33" s="22">
        <f>+'Final Forecast'!S33*Rates!S15</f>
        <v>5520</v>
      </c>
      <c r="S33" s="22">
        <f>+'Final Forecast'!T33*Rates!T15</f>
        <v>5520</v>
      </c>
      <c r="T33" s="22">
        <f>+'Final Forecast'!U33*Rates!U15</f>
        <v>5520</v>
      </c>
      <c r="U33" s="22">
        <f>+'Final Forecast'!V33*Rates!V15</f>
        <v>5520</v>
      </c>
      <c r="V33" s="22">
        <f>+'Final Forecast'!W33*Rates!W15</f>
        <v>5520</v>
      </c>
      <c r="W33" s="22">
        <f>+'Final Forecast'!X33*Rates!X15</f>
        <v>5520</v>
      </c>
      <c r="X33" s="22">
        <f>+'Final Forecast'!Y33*Rates!Y15</f>
        <v>5520</v>
      </c>
      <c r="Y33" s="22">
        <f>+'Final Forecast'!Z33*Rates!Z15</f>
        <v>5520</v>
      </c>
      <c r="Z33" s="22">
        <f>+'Final Forecast'!AA33*Rates!AA15</f>
        <v>5520</v>
      </c>
      <c r="AA33" s="65">
        <f t="shared" si="30"/>
        <v>66240</v>
      </c>
      <c r="AB33" s="22">
        <f>+'Final Forecast'!AC33*Rates!AC15*12</f>
        <v>66240</v>
      </c>
      <c r="AC33" s="22">
        <f>+'Final Forecast'!AD33*Rates!AD15*12</f>
        <v>66240</v>
      </c>
      <c r="AD33" s="22">
        <f>+'Final Forecast'!AE33*Rates!AE15*12</f>
        <v>66240</v>
      </c>
      <c r="AE33" s="22">
        <f>+'Final Forecast'!AF33*Rates!AF15*12</f>
        <v>66240</v>
      </c>
      <c r="AF33" s="22">
        <f>+'Final Forecast'!AG33*Rates!AG15*12</f>
        <v>66240</v>
      </c>
      <c r="AG33" s="22">
        <f>+'Final Forecast'!AH33*Rates!AH15*12</f>
        <v>66240</v>
      </c>
      <c r="AH33" s="22">
        <f>+'Final Forecast'!AI33*Rates!AI15*12</f>
        <v>66240</v>
      </c>
      <c r="AI33" s="22">
        <f>+'Final Forecast'!AJ33*Rates!AJ15*12</f>
        <v>66240</v>
      </c>
      <c r="AJ33" s="22">
        <f>+'Final Forecast'!AK33*Rates!AK15*12</f>
        <v>66240</v>
      </c>
    </row>
    <row r="34" spans="1:44" x14ac:dyDescent="0.25">
      <c r="A34" s="17" t="s">
        <v>28</v>
      </c>
      <c r="B34" s="22">
        <f>+'Final Forecast'!C34*Rates!C11</f>
        <v>606073.43752114009</v>
      </c>
      <c r="C34" s="22">
        <f>+'Final Forecast'!D34*Rates!D11</f>
        <v>607383.06266849081</v>
      </c>
      <c r="D34" s="22">
        <f>+'Final Forecast'!E34*Rates!E11</f>
        <v>608443.28695972601</v>
      </c>
      <c r="E34" s="22">
        <f>+'Final Forecast'!F34*Rates!F11</f>
        <v>609481.59306327754</v>
      </c>
      <c r="F34" s="22">
        <f>+'Final Forecast'!G34*Rates!G11</f>
        <v>610603.48703681817</v>
      </c>
      <c r="G34" s="22">
        <f>+'Final Forecast'!H34*Rates!H11</f>
        <v>611455.42674119142</v>
      </c>
      <c r="H34" s="22">
        <f>+'Final Forecast'!I34*Rates!I11</f>
        <v>606909.65312154172</v>
      </c>
      <c r="I34" s="22">
        <f>+'Final Forecast'!J34*Rates!J11</f>
        <v>607755.0974948135</v>
      </c>
      <c r="J34" s="22">
        <f>+'Final Forecast'!K34*Rates!K11</f>
        <v>608620.63795294613</v>
      </c>
      <c r="K34" s="22">
        <f>+'Final Forecast'!L34*Rates!L11</f>
        <v>609485.10288254824</v>
      </c>
      <c r="L34" s="22">
        <f>+'Final Forecast'!M34*Rates!M11</f>
        <v>610348.71720207809</v>
      </c>
      <c r="M34" s="22">
        <f>+'Final Forecast'!N34*Rates!N11</f>
        <v>611211.67630041949</v>
      </c>
      <c r="N34" s="65">
        <f t="shared" si="28"/>
        <v>7307771.1789449919</v>
      </c>
      <c r="O34" s="22">
        <f>+'Final Forecast'!P34*Rates!P11</f>
        <v>612074.14791787683</v>
      </c>
      <c r="P34" s="22">
        <f>+'Final Forecast'!Q34*Rates!Q11</f>
        <v>612936.27458093129</v>
      </c>
      <c r="Q34" s="22">
        <f>+'Final Forecast'!R34*Rates!R11</f>
        <v>613798.17626210174</v>
      </c>
      <c r="R34" s="22">
        <f>+'Final Forecast'!S34*Rates!S11</f>
        <v>614659.95305468945</v>
      </c>
      <c r="S34" s="22">
        <f>+'Final Forecast'!T34*Rates!T11</f>
        <v>615521.68773394823</v>
      </c>
      <c r="T34" s="22">
        <f>+'Final Forecast'!U34*Rates!U11</f>
        <v>616383.44813180249</v>
      </c>
      <c r="U34" s="22">
        <f>+'Final Forecast'!V34*Rates!V11</f>
        <v>617245.28928925854</v>
      </c>
      <c r="V34" s="22">
        <f>+'Final Forecast'!W34*Rates!W11</f>
        <v>618033.89159933152</v>
      </c>
      <c r="W34" s="22">
        <f>+'Final Forecast'!X34*Rates!X11</f>
        <v>618822.65382133378</v>
      </c>
      <c r="X34" s="22">
        <f>+'Final Forecast'!Y34*Rates!Y11</f>
        <v>619611.60322434094</v>
      </c>
      <c r="Y34" s="22">
        <f>+'Final Forecast'!Z34*Rates!Z11</f>
        <v>620400.76063211181</v>
      </c>
      <c r="Z34" s="22">
        <f>+'Final Forecast'!AA34*Rates!AA11</f>
        <v>621190.14151184517</v>
      </c>
      <c r="AA34" s="65">
        <f t="shared" si="30"/>
        <v>7400678.0277595725</v>
      </c>
      <c r="AB34" s="22">
        <f>+'Final Forecast'!AC34*Rates!AC11*12</f>
        <v>7515146.2718741484</v>
      </c>
      <c r="AC34" s="22">
        <f>+'Final Forecast'!AD34*Rates!AD11*12</f>
        <v>7623066.662339054</v>
      </c>
      <c r="AD34" s="22">
        <f>+'Final Forecast'!AE34*Rates!AE11*12</f>
        <v>7733149.942986384</v>
      </c>
      <c r="AE34" s="22">
        <f>+'Final Forecast'!AF34*Rates!AF11*12</f>
        <v>0</v>
      </c>
      <c r="AF34" s="22">
        <f>+'Final Forecast'!AG34*Rates!AG11*12</f>
        <v>0</v>
      </c>
      <c r="AG34" s="22">
        <f>+'Final Forecast'!AH34*Rates!AH11*12</f>
        <v>0</v>
      </c>
      <c r="AH34" s="22">
        <f>+'Final Forecast'!AI34*Rates!AI11*12</f>
        <v>0</v>
      </c>
      <c r="AI34" s="22">
        <f>+'Final Forecast'!AJ34*Rates!AJ11*12</f>
        <v>0</v>
      </c>
      <c r="AJ34" s="22">
        <f>+'Final Forecast'!AK34*Rates!AK11*12</f>
        <v>0</v>
      </c>
    </row>
    <row r="35" spans="1:44" x14ac:dyDescent="0.25">
      <c r="A35" s="17" t="s">
        <v>29</v>
      </c>
      <c r="B35" s="22">
        <f>+'Final Forecast'!C35*Rates!C12</f>
        <v>540874.35801990016</v>
      </c>
      <c r="C35" s="22">
        <f>+'Final Forecast'!D35*Rates!D12</f>
        <v>541992.45307313302</v>
      </c>
      <c r="D35" s="22">
        <f>+'Final Forecast'!E35*Rates!E12</f>
        <v>542875.78700716107</v>
      </c>
      <c r="E35" s="22">
        <f>+'Final Forecast'!F35*Rates!F12</f>
        <v>543739.98481657763</v>
      </c>
      <c r="F35" s="22">
        <f>+'Final Forecast'!G35*Rates!G12</f>
        <v>544689.35028915107</v>
      </c>
      <c r="G35" s="22">
        <f>+'Final Forecast'!H35*Rates!H12</f>
        <v>545400.35852741869</v>
      </c>
      <c r="H35" s="22">
        <f>+'Final Forecast'!I35*Rates!I12</f>
        <v>563818.34185609152</v>
      </c>
      <c r="I35" s="22">
        <f>+'Final Forecast'!J35*Rates!J12</f>
        <v>564560.3932740544</v>
      </c>
      <c r="J35" s="22">
        <f>+'Final Forecast'!K35*Rates!K12</f>
        <v>565324.15177067183</v>
      </c>
      <c r="K35" s="22">
        <f>+'Final Forecast'!L35*Rates!L12</f>
        <v>566087.50913612882</v>
      </c>
      <c r="L35" s="22">
        <f>+'Final Forecast'!M35*Rates!M12</f>
        <v>566850.53964939492</v>
      </c>
      <c r="M35" s="22">
        <f>+'Final Forecast'!N35*Rates!N12</f>
        <v>567613.31815526658</v>
      </c>
      <c r="N35" s="65">
        <f t="shared" si="28"/>
        <v>6653826.5455749501</v>
      </c>
      <c r="O35" s="22">
        <f>+'Final Forecast'!P35*Rates!P12</f>
        <v>568375.91603620525</v>
      </c>
      <c r="P35" s="22">
        <f>+'Final Forecast'!Q35*Rates!Q12</f>
        <v>569138.3988961064</v>
      </c>
      <c r="Q35" s="22">
        <f>+'Final Forecast'!R35*Rates!R12</f>
        <v>569900.82540077693</v>
      </c>
      <c r="R35" s="22">
        <f>+'Final Forecast'!S35*Rates!S12</f>
        <v>570663.24688233831</v>
      </c>
      <c r="S35" s="22">
        <f>+'Final Forecast'!T35*Rates!T12</f>
        <v>571425.70743211068</v>
      </c>
      <c r="T35" s="22">
        <f>+'Final Forecast'!U35*Rates!U12</f>
        <v>572188.24429083406</v>
      </c>
      <c r="U35" s="22">
        <f>+'Final Forecast'!V35*Rates!V12</f>
        <v>572950.88840531849</v>
      </c>
      <c r="V35" s="22">
        <f>+'Final Forecast'!W35*Rates!W12</f>
        <v>573641.76913795888</v>
      </c>
      <c r="W35" s="22">
        <f>+'Final Forecast'!X35*Rates!X12</f>
        <v>574332.80269859568</v>
      </c>
      <c r="X35" s="22">
        <f>+'Final Forecast'!Y35*Rates!Y12</f>
        <v>575024.00500733987</v>
      </c>
      <c r="Y35" s="22">
        <f>+'Final Forecast'!Z35*Rates!Z12</f>
        <v>575715.38822103443</v>
      </c>
      <c r="Z35" s="22">
        <f>+'Final Forecast'!AA35*Rates!AA12</f>
        <v>576406.96128401509</v>
      </c>
      <c r="AA35" s="65">
        <f t="shared" si="30"/>
        <v>6869764.1536926348</v>
      </c>
      <c r="AB35" s="22">
        <f>+'Final Forecast'!AC35*Rates!AC12*12</f>
        <v>6970079.4161639567</v>
      </c>
      <c r="AC35" s="22">
        <f>+'Final Forecast'!AD35*Rates!AD12*12</f>
        <v>7063636.0212288126</v>
      </c>
      <c r="AD35" s="22">
        <f>+'Final Forecast'!AE35*Rates!AE12*12</f>
        <v>7159224.9531025887</v>
      </c>
      <c r="AE35" s="22">
        <f>+'Final Forecast'!AF35*Rates!AF12*12</f>
        <v>0</v>
      </c>
      <c r="AF35" s="22">
        <f>+'Final Forecast'!AG35*Rates!AG12*12</f>
        <v>0</v>
      </c>
      <c r="AG35" s="22">
        <f>+'Final Forecast'!AH35*Rates!AH12*12</f>
        <v>0</v>
      </c>
      <c r="AH35" s="22">
        <f>+'Final Forecast'!AI35*Rates!AI12*12</f>
        <v>0</v>
      </c>
      <c r="AI35" s="22">
        <f>+'Final Forecast'!AJ35*Rates!AJ12*12</f>
        <v>0</v>
      </c>
      <c r="AJ35" s="22">
        <f>+'Final Forecast'!AK35*Rates!AK12*12</f>
        <v>0</v>
      </c>
    </row>
    <row r="36" spans="1:44" x14ac:dyDescent="0.25">
      <c r="A36" s="17" t="s">
        <v>30</v>
      </c>
      <c r="B36" s="22">
        <f>+'Final Forecast'!C36*Rates!C13</f>
        <v>299989.16882114485</v>
      </c>
      <c r="C36" s="22">
        <f>+'Final Forecast'!D36*Rates!D13</f>
        <v>300591.0799157492</v>
      </c>
      <c r="D36" s="22">
        <f>+'Final Forecast'!E36*Rates!E13</f>
        <v>301075.01576229208</v>
      </c>
      <c r="E36" s="22">
        <f>+'Final Forecast'!F36*Rates!F13</f>
        <v>301541.05792611133</v>
      </c>
      <c r="F36" s="22">
        <f>+'Final Forecast'!G36*Rates!G13</f>
        <v>302045.49417228438</v>
      </c>
      <c r="G36" s="22">
        <f>+'Final Forecast'!H36*Rates!H13</f>
        <v>302438.43515899428</v>
      </c>
      <c r="H36" s="22">
        <f>+'Final Forecast'!I36*Rates!I13</f>
        <v>314599.6510115703</v>
      </c>
      <c r="I36" s="22">
        <f>+'Final Forecast'!J36*Rates!J13</f>
        <v>315011.43672083772</v>
      </c>
      <c r="J36" s="22">
        <f>+'Final Forecast'!K36*Rates!K13</f>
        <v>315429.42576482793</v>
      </c>
      <c r="K36" s="22">
        <f>+'Final Forecast'!L36*Rates!L13</f>
        <v>315847.33982412127</v>
      </c>
      <c r="L36" s="22">
        <f>+'Final Forecast'!M36*Rates!M13</f>
        <v>316265.20563310193</v>
      </c>
      <c r="M36" s="22">
        <f>+'Final Forecast'!N36*Rates!N13</f>
        <v>316683.05129605997</v>
      </c>
      <c r="N36" s="65">
        <f t="shared" si="28"/>
        <v>3701516.3620070955</v>
      </c>
      <c r="O36" s="22">
        <f>+'Final Forecast'!P36*Rates!P13</f>
        <v>317100.90407922212</v>
      </c>
      <c r="P36" s="22">
        <f>+'Final Forecast'!Q36*Rates!Q13</f>
        <v>317518.78911829082</v>
      </c>
      <c r="Q36" s="22">
        <f>+'Final Forecast'!R36*Rates!R13</f>
        <v>317936.72874248063</v>
      </c>
      <c r="R36" s="22">
        <f>+'Final Forecast'!S36*Rates!S13</f>
        <v>318354.74220481818</v>
      </c>
      <c r="S36" s="22">
        <f>+'Final Forecast'!T36*Rates!T13</f>
        <v>318772.84567213338</v>
      </c>
      <c r="T36" s="22">
        <f>+'Final Forecast'!U36*Rates!U13</f>
        <v>319191.05237359239</v>
      </c>
      <c r="U36" s="22">
        <f>+'Final Forecast'!V36*Rates!V13</f>
        <v>319609.37283887254</v>
      </c>
      <c r="V36" s="22">
        <f>+'Final Forecast'!W36*Rates!W13</f>
        <v>319986.40779045713</v>
      </c>
      <c r="W36" s="22">
        <f>+'Final Forecast'!X36*Rates!X13</f>
        <v>320363.57060681924</v>
      </c>
      <c r="X36" s="22">
        <f>+'Final Forecast'!Y36*Rates!Y13</f>
        <v>320740.86544359586</v>
      </c>
      <c r="Y36" s="22">
        <f>+'Final Forecast'!Z36*Rates!Z13</f>
        <v>321118.29489521537</v>
      </c>
      <c r="Z36" s="22">
        <f>+'Final Forecast'!AA36*Rates!AA13</f>
        <v>321495.86024385417</v>
      </c>
      <c r="AA36" s="65">
        <f t="shared" si="30"/>
        <v>3832189.4340093513</v>
      </c>
      <c r="AB36" s="22">
        <f>+'Final Forecast'!AC36*Rates!AC13*12</f>
        <v>3886959.1147078406</v>
      </c>
      <c r="AC36" s="22">
        <f>+'Final Forecast'!AD36*Rates!AD13*12</f>
        <v>3937734.5398136959</v>
      </c>
      <c r="AD36" s="22">
        <f>+'Final Forecast'!AE36*Rates!AE13*12</f>
        <v>3989655.9226212325</v>
      </c>
      <c r="AE36" s="22">
        <f>+'Final Forecast'!AF36*Rates!AF13*12</f>
        <v>0</v>
      </c>
      <c r="AF36" s="22">
        <f>+'Final Forecast'!AG36*Rates!AG13*12</f>
        <v>0</v>
      </c>
      <c r="AG36" s="22">
        <f>+'Final Forecast'!AH36*Rates!AH13*12</f>
        <v>0</v>
      </c>
      <c r="AH36" s="22">
        <f>+'Final Forecast'!AI36*Rates!AI13*12</f>
        <v>0</v>
      </c>
      <c r="AI36" s="22">
        <f>+'Final Forecast'!AJ36*Rates!AJ13*12</f>
        <v>0</v>
      </c>
      <c r="AJ36" s="22">
        <f>+'Final Forecast'!AK36*Rates!AK13*12</f>
        <v>0</v>
      </c>
    </row>
    <row r="37" spans="1:44" x14ac:dyDescent="0.25">
      <c r="A37" s="17" t="s">
        <v>31</v>
      </c>
      <c r="B37" s="22">
        <f>+'Final Forecast'!C37*Rates!C14</f>
        <v>92460</v>
      </c>
      <c r="C37" s="22">
        <f>+'Final Forecast'!D37*Rates!D14</f>
        <v>92460</v>
      </c>
      <c r="D37" s="22">
        <f>+'Final Forecast'!E37*Rates!E14</f>
        <v>92460</v>
      </c>
      <c r="E37" s="22">
        <f>+'Final Forecast'!F37*Rates!F14</f>
        <v>92460</v>
      </c>
      <c r="F37" s="22">
        <f>+'Final Forecast'!G37*Rates!G14</f>
        <v>92460</v>
      </c>
      <c r="G37" s="22">
        <f>+'Final Forecast'!H37*Rates!H14</f>
        <v>92460</v>
      </c>
      <c r="H37" s="22">
        <f>+'Final Forecast'!I37*Rates!I14</f>
        <v>93130</v>
      </c>
      <c r="I37" s="22">
        <f>+'Final Forecast'!J37*Rates!J14</f>
        <v>93130</v>
      </c>
      <c r="J37" s="22">
        <f>+'Final Forecast'!K37*Rates!K14</f>
        <v>93130</v>
      </c>
      <c r="K37" s="22">
        <f>+'Final Forecast'!L37*Rates!L14</f>
        <v>93130</v>
      </c>
      <c r="L37" s="22">
        <f>+'Final Forecast'!M37*Rates!M14</f>
        <v>93130</v>
      </c>
      <c r="M37" s="22">
        <f>+'Final Forecast'!N37*Rates!N14</f>
        <v>93130</v>
      </c>
      <c r="N37" s="65">
        <f t="shared" si="28"/>
        <v>1113540</v>
      </c>
      <c r="O37" s="22">
        <f>+'Final Forecast'!P37*Rates!P14</f>
        <v>93130</v>
      </c>
      <c r="P37" s="22">
        <f>+'Final Forecast'!Q37*Rates!Q14</f>
        <v>93130</v>
      </c>
      <c r="Q37" s="22">
        <f>+'Final Forecast'!R37*Rates!R14</f>
        <v>93130</v>
      </c>
      <c r="R37" s="22">
        <f>+'Final Forecast'!S37*Rates!S14</f>
        <v>93130</v>
      </c>
      <c r="S37" s="22">
        <f>+'Final Forecast'!T37*Rates!T14</f>
        <v>93130</v>
      </c>
      <c r="T37" s="22">
        <f>+'Final Forecast'!U37*Rates!U14</f>
        <v>93130</v>
      </c>
      <c r="U37" s="22">
        <f>+'Final Forecast'!V37*Rates!V14</f>
        <v>93130</v>
      </c>
      <c r="V37" s="22">
        <f>+'Final Forecast'!W37*Rates!W14</f>
        <v>93130</v>
      </c>
      <c r="W37" s="22">
        <f>+'Final Forecast'!X37*Rates!X14</f>
        <v>93130</v>
      </c>
      <c r="X37" s="22">
        <f>+'Final Forecast'!Y37*Rates!Y14</f>
        <v>93130</v>
      </c>
      <c r="Y37" s="22">
        <f>+'Final Forecast'!Z37*Rates!Z14</f>
        <v>93130</v>
      </c>
      <c r="Z37" s="22">
        <f>+'Final Forecast'!AA37*Rates!AA14</f>
        <v>93130</v>
      </c>
      <c r="AA37" s="65">
        <f t="shared" si="30"/>
        <v>1117560</v>
      </c>
      <c r="AB37" s="22">
        <f>+'Final Forecast'!AC37*Rates!AC14*12</f>
        <v>1117560</v>
      </c>
      <c r="AC37" s="22">
        <f>+'Final Forecast'!AD37*Rates!AD14*12</f>
        <v>1117560</v>
      </c>
      <c r="AD37" s="22">
        <f>+'Final Forecast'!AE37*Rates!AE14*12</f>
        <v>1117560</v>
      </c>
      <c r="AE37" s="22">
        <f>+'Final Forecast'!AF37*Rates!AF14*12</f>
        <v>1117560</v>
      </c>
      <c r="AF37" s="22">
        <f>+'Final Forecast'!AG37*Rates!AG14*12</f>
        <v>1117560</v>
      </c>
      <c r="AG37" s="22">
        <f>+'Final Forecast'!AH37*Rates!AH14*12</f>
        <v>1117560</v>
      </c>
      <c r="AH37" s="22">
        <f>+'Final Forecast'!AI37*Rates!AI14*12</f>
        <v>1117560</v>
      </c>
      <c r="AI37" s="22">
        <f>+'Final Forecast'!AJ37*Rates!AJ14*12</f>
        <v>1117560</v>
      </c>
      <c r="AJ37" s="22">
        <f>+'Final Forecast'!AK37*Rates!AK14*12</f>
        <v>1117560</v>
      </c>
    </row>
    <row r="38" spans="1:44" x14ac:dyDescent="0.25">
      <c r="A38" s="17" t="s">
        <v>32</v>
      </c>
      <c r="B38" s="22">
        <f>+'Final Forecast'!C38*Rates!C15</f>
        <v>259440</v>
      </c>
      <c r="C38" s="22">
        <f>+'Final Forecast'!D38*Rates!D15</f>
        <v>259440</v>
      </c>
      <c r="D38" s="22">
        <f>+'Final Forecast'!E38*Rates!E15</f>
        <v>260820</v>
      </c>
      <c r="E38" s="22">
        <f>+'Final Forecast'!F38*Rates!F15</f>
        <v>260820</v>
      </c>
      <c r="F38" s="22">
        <f>+'Final Forecast'!G38*Rates!G15</f>
        <v>263580</v>
      </c>
      <c r="G38" s="22">
        <f>+'Final Forecast'!H38*Rates!H15</f>
        <v>263580</v>
      </c>
      <c r="H38" s="22">
        <f>+'Final Forecast'!I38*Rates!I15</f>
        <v>264960</v>
      </c>
      <c r="I38" s="22">
        <f>+'Final Forecast'!J38*Rates!J15</f>
        <v>264960</v>
      </c>
      <c r="J38" s="22">
        <f>+'Final Forecast'!K38*Rates!K15</f>
        <v>264960</v>
      </c>
      <c r="K38" s="22">
        <f>+'Final Forecast'!L38*Rates!L15</f>
        <v>264960</v>
      </c>
      <c r="L38" s="22">
        <f>+'Final Forecast'!M38*Rates!M15</f>
        <v>264960</v>
      </c>
      <c r="M38" s="22">
        <f>+'Final Forecast'!N38*Rates!N15</f>
        <v>264960</v>
      </c>
      <c r="N38" s="65">
        <f t="shared" si="28"/>
        <v>3157440</v>
      </c>
      <c r="O38" s="22">
        <f>+'Final Forecast'!P38*Rates!P15</f>
        <v>266340</v>
      </c>
      <c r="P38" s="22">
        <f>+'Final Forecast'!Q38*Rates!Q15</f>
        <v>266340</v>
      </c>
      <c r="Q38" s="22">
        <f>+'Final Forecast'!R38*Rates!R15</f>
        <v>266340</v>
      </c>
      <c r="R38" s="22">
        <f>+'Final Forecast'!S38*Rates!S15</f>
        <v>266340</v>
      </c>
      <c r="S38" s="22">
        <f>+'Final Forecast'!T38*Rates!T15</f>
        <v>266340</v>
      </c>
      <c r="T38" s="22">
        <f>+'Final Forecast'!U38*Rates!U15</f>
        <v>266340</v>
      </c>
      <c r="U38" s="22">
        <f>+'Final Forecast'!V38*Rates!V15</f>
        <v>266340</v>
      </c>
      <c r="V38" s="22">
        <f>+'Final Forecast'!W38*Rates!W15</f>
        <v>266340</v>
      </c>
      <c r="W38" s="22">
        <f>+'Final Forecast'!X38*Rates!X15</f>
        <v>266340</v>
      </c>
      <c r="X38" s="22">
        <f>+'Final Forecast'!Y38*Rates!Y15</f>
        <v>266340</v>
      </c>
      <c r="Y38" s="22">
        <f>+'Final Forecast'!Z38*Rates!Z15</f>
        <v>266340</v>
      </c>
      <c r="Z38" s="22">
        <f>+'Final Forecast'!AA38*Rates!AA15</f>
        <v>266340</v>
      </c>
      <c r="AA38" s="65">
        <f t="shared" si="30"/>
        <v>3196080</v>
      </c>
      <c r="AB38" s="22">
        <f>+'Final Forecast'!AC38*Rates!AC15*12</f>
        <v>3196080</v>
      </c>
      <c r="AC38" s="22">
        <f>+'Final Forecast'!AD38*Rates!AD15*12</f>
        <v>3196080</v>
      </c>
      <c r="AD38" s="22">
        <f>+'Final Forecast'!AE38*Rates!AE15*12</f>
        <v>3196080</v>
      </c>
      <c r="AE38" s="22">
        <f>+'Final Forecast'!AF38*Rates!AF15*12</f>
        <v>3196080</v>
      </c>
      <c r="AF38" s="22">
        <f>+'Final Forecast'!AG38*Rates!AG15*12</f>
        <v>3196080</v>
      </c>
      <c r="AG38" s="22">
        <f>+'Final Forecast'!AH38*Rates!AH15*12</f>
        <v>3196080</v>
      </c>
      <c r="AH38" s="22">
        <f>+'Final Forecast'!AI38*Rates!AI15*12</f>
        <v>3196080</v>
      </c>
      <c r="AI38" s="22">
        <f>+'Final Forecast'!AJ38*Rates!AJ15*12</f>
        <v>3196080</v>
      </c>
      <c r="AJ38" s="22">
        <f>+'Final Forecast'!AK38*Rates!AK15*12</f>
        <v>3196080</v>
      </c>
      <c r="AL38" s="5"/>
      <c r="AM38" s="5"/>
      <c r="AN38" s="5"/>
      <c r="AO38" s="5"/>
      <c r="AP38" s="5"/>
      <c r="AQ38" s="5"/>
      <c r="AR38" s="5"/>
    </row>
    <row r="39" spans="1:44" x14ac:dyDescent="0.25">
      <c r="A39" s="17" t="s">
        <v>33</v>
      </c>
      <c r="B39" s="22">
        <f>+'Final Forecast'!C39*Rates!C17</f>
        <v>43920</v>
      </c>
      <c r="C39" s="22">
        <f>+'Final Forecast'!D39*Rates!D17</f>
        <v>43740</v>
      </c>
      <c r="D39" s="22">
        <f>+'Final Forecast'!E39*Rates!E17</f>
        <v>43785</v>
      </c>
      <c r="E39" s="22">
        <f>+'Final Forecast'!F39*Rates!F17</f>
        <v>43830</v>
      </c>
      <c r="F39" s="22">
        <f>+'Final Forecast'!G39*Rates!G17</f>
        <v>43740</v>
      </c>
      <c r="G39" s="22">
        <f>+'Final Forecast'!H39*Rates!H17</f>
        <v>43695</v>
      </c>
      <c r="H39" s="22">
        <f>+'Final Forecast'!I39*Rates!I17</f>
        <v>43830</v>
      </c>
      <c r="I39" s="22">
        <f>+'Final Forecast'!J39*Rates!J17</f>
        <v>41547.857142857138</v>
      </c>
      <c r="J39" s="22">
        <f>+'Final Forecast'!K39*Rates!K17</f>
        <v>41547.857142857138</v>
      </c>
      <c r="K39" s="22">
        <f>+'Final Forecast'!L39*Rates!L17</f>
        <v>41547.857142857138</v>
      </c>
      <c r="L39" s="22">
        <f>+'Final Forecast'!M39*Rates!M17</f>
        <v>41547.857142857138</v>
      </c>
      <c r="M39" s="22">
        <f>+'Final Forecast'!N39*Rates!N17</f>
        <v>41547.857142857138</v>
      </c>
      <c r="N39" s="65">
        <f t="shared" si="28"/>
        <v>514279.2857142858</v>
      </c>
      <c r="O39" s="22">
        <f>+'Final Forecast'!P39*Rates!P17</f>
        <v>43920</v>
      </c>
      <c r="P39" s="22">
        <f>+'Final Forecast'!Q39*Rates!Q17</f>
        <v>43740</v>
      </c>
      <c r="Q39" s="22">
        <f>+'Final Forecast'!R39*Rates!R17</f>
        <v>43785</v>
      </c>
      <c r="R39" s="22">
        <f>+'Final Forecast'!S39*Rates!S17</f>
        <v>43830</v>
      </c>
      <c r="S39" s="22">
        <f>+'Final Forecast'!T39*Rates!T17</f>
        <v>43740</v>
      </c>
      <c r="T39" s="22">
        <f>+'Final Forecast'!U39*Rates!U17</f>
        <v>43695</v>
      </c>
      <c r="U39" s="22">
        <f>+'Final Forecast'!V39*Rates!V17</f>
        <v>43830</v>
      </c>
      <c r="V39" s="22">
        <f>+'Final Forecast'!W39*Rates!W17</f>
        <v>41547.857142857138</v>
      </c>
      <c r="W39" s="22">
        <f>+'Final Forecast'!X39*Rates!X17</f>
        <v>41547.857142857138</v>
      </c>
      <c r="X39" s="22">
        <f>+'Final Forecast'!Y39*Rates!Y17</f>
        <v>41547.857142857138</v>
      </c>
      <c r="Y39" s="22">
        <f>+'Final Forecast'!Z39*Rates!Z17</f>
        <v>41547.857142857138</v>
      </c>
      <c r="Z39" s="22">
        <f>+'Final Forecast'!AA39*Rates!AA17</f>
        <v>41547.857142857138</v>
      </c>
      <c r="AA39" s="65">
        <f t="shared" si="30"/>
        <v>514279.2857142858</v>
      </c>
      <c r="AB39" s="22">
        <f>+'Final Forecast'!AC39*Rates!AC17*12</f>
        <v>514279.28571428574</v>
      </c>
      <c r="AC39" s="22">
        <f>+'Final Forecast'!AD39*Rates!AD17*12</f>
        <v>514279.28571428574</v>
      </c>
      <c r="AD39" s="22">
        <f>+'Final Forecast'!AE39*Rates!AE17*12</f>
        <v>514279.28571428574</v>
      </c>
      <c r="AE39" s="22">
        <f>+'Final Forecast'!AF39*Rates!AF17*12</f>
        <v>514279.28571428574</v>
      </c>
      <c r="AF39" s="22">
        <f>+'Final Forecast'!AG39*Rates!AG17*12</f>
        <v>514279.28571428574</v>
      </c>
      <c r="AG39" s="22">
        <f>+'Final Forecast'!AH39*Rates!AH17*12</f>
        <v>514279.28571428574</v>
      </c>
      <c r="AH39" s="22">
        <f>+'Final Forecast'!AI39*Rates!AI17*12</f>
        <v>514279.28571428574</v>
      </c>
      <c r="AI39" s="22">
        <f>+'Final Forecast'!AJ39*Rates!AJ17*12</f>
        <v>514279.28571428574</v>
      </c>
      <c r="AJ39" s="22">
        <f>+'Final Forecast'!AK39*Rates!AK17*12</f>
        <v>514279.28571428574</v>
      </c>
    </row>
    <row r="40" spans="1:44" x14ac:dyDescent="0.25">
      <c r="A40" s="17" t="s">
        <v>35</v>
      </c>
      <c r="B40" s="22">
        <f>+'Final Forecast'!C40*Rates!C17</f>
        <v>7515</v>
      </c>
      <c r="C40" s="22">
        <f>+'Final Forecast'!D40*Rates!D17</f>
        <v>7560</v>
      </c>
      <c r="D40" s="22">
        <f>+'Final Forecast'!E40*Rates!E17</f>
        <v>7425</v>
      </c>
      <c r="E40" s="22">
        <f>+'Final Forecast'!F40*Rates!F17</f>
        <v>7470</v>
      </c>
      <c r="F40" s="22">
        <f>+'Final Forecast'!G40*Rates!G17</f>
        <v>7470</v>
      </c>
      <c r="G40" s="22">
        <f>+'Final Forecast'!H40*Rates!H17</f>
        <v>7515</v>
      </c>
      <c r="H40" s="22">
        <f>+'Final Forecast'!I40*Rates!I17</f>
        <v>7470</v>
      </c>
      <c r="I40" s="22">
        <f>+'Final Forecast'!J40*Rates!J17</f>
        <v>6930</v>
      </c>
      <c r="J40" s="22">
        <f>+'Final Forecast'!K40*Rates!K17</f>
        <v>6930</v>
      </c>
      <c r="K40" s="22">
        <f>+'Final Forecast'!L40*Rates!L17</f>
        <v>6930</v>
      </c>
      <c r="L40" s="22">
        <f>+'Final Forecast'!M40*Rates!M17</f>
        <v>6930</v>
      </c>
      <c r="M40" s="22">
        <f>+'Final Forecast'!N40*Rates!N17</f>
        <v>6930</v>
      </c>
      <c r="N40" s="65">
        <f t="shared" si="28"/>
        <v>87075</v>
      </c>
      <c r="O40" s="22">
        <f>+'Final Forecast'!P40*Rates!P17</f>
        <v>7515</v>
      </c>
      <c r="P40" s="22">
        <f>+'Final Forecast'!Q40*Rates!Q17</f>
        <v>7560</v>
      </c>
      <c r="Q40" s="22">
        <f>+'Final Forecast'!R40*Rates!R17</f>
        <v>7425</v>
      </c>
      <c r="R40" s="22">
        <f>+'Final Forecast'!S40*Rates!S17</f>
        <v>7470</v>
      </c>
      <c r="S40" s="22">
        <f>+'Final Forecast'!T40*Rates!T17</f>
        <v>7470</v>
      </c>
      <c r="T40" s="22">
        <f>+'Final Forecast'!U40*Rates!U17</f>
        <v>7515</v>
      </c>
      <c r="U40" s="22">
        <f>+'Final Forecast'!V40*Rates!V17</f>
        <v>7470</v>
      </c>
      <c r="V40" s="22">
        <f>+'Final Forecast'!W40*Rates!W17</f>
        <v>6930</v>
      </c>
      <c r="W40" s="22">
        <f>+'Final Forecast'!X40*Rates!X17</f>
        <v>6930</v>
      </c>
      <c r="X40" s="22">
        <f>+'Final Forecast'!Y40*Rates!Y17</f>
        <v>6930</v>
      </c>
      <c r="Y40" s="22">
        <f>+'Final Forecast'!Z40*Rates!Z17</f>
        <v>6930</v>
      </c>
      <c r="Z40" s="22">
        <f>+'Final Forecast'!AA40*Rates!AA17</f>
        <v>6930</v>
      </c>
      <c r="AA40" s="65">
        <f t="shared" si="30"/>
        <v>87075</v>
      </c>
      <c r="AB40" s="22">
        <f>+'Final Forecast'!AC40*Rates!AC17*12</f>
        <v>87075.000000000015</v>
      </c>
      <c r="AC40" s="22">
        <f>+'Final Forecast'!AD40*Rates!AD17*12</f>
        <v>87075.000000000015</v>
      </c>
      <c r="AD40" s="22">
        <f>+'Final Forecast'!AE40*Rates!AE17*12</f>
        <v>87075.000000000015</v>
      </c>
      <c r="AE40" s="22">
        <f>+'Final Forecast'!AF40*Rates!AF17*12</f>
        <v>87075.000000000015</v>
      </c>
      <c r="AF40" s="22">
        <f>+'Final Forecast'!AG40*Rates!AG17*12</f>
        <v>87075.000000000015</v>
      </c>
      <c r="AG40" s="22">
        <f>+'Final Forecast'!AH40*Rates!AH17*12</f>
        <v>87075.000000000015</v>
      </c>
      <c r="AH40" s="22">
        <f>+'Final Forecast'!AI40*Rates!AI17*12</f>
        <v>87075.000000000015</v>
      </c>
      <c r="AI40" s="22">
        <f>+'Final Forecast'!AJ40*Rates!AJ17*12</f>
        <v>87075.000000000015</v>
      </c>
      <c r="AJ40" s="22">
        <f>+'Final Forecast'!AK40*Rates!AK17*12</f>
        <v>87075.000000000015</v>
      </c>
    </row>
    <row r="41" spans="1:44" x14ac:dyDescent="0.25">
      <c r="A41" s="17" t="s">
        <v>34</v>
      </c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65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65"/>
      <c r="AB41" s="22"/>
      <c r="AC41" s="22"/>
      <c r="AD41" s="22"/>
      <c r="AE41" s="22"/>
      <c r="AF41" s="22"/>
      <c r="AG41" s="22"/>
      <c r="AH41" s="22"/>
      <c r="AI41" s="22"/>
      <c r="AJ41" s="22"/>
    </row>
    <row r="42" spans="1:44" x14ac:dyDescent="0.25">
      <c r="A42" s="17" t="s">
        <v>36</v>
      </c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65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65"/>
      <c r="AB42" s="22"/>
      <c r="AC42" s="22"/>
      <c r="AD42" s="22"/>
      <c r="AE42" s="22"/>
      <c r="AF42" s="22"/>
      <c r="AG42" s="22"/>
      <c r="AH42" s="22"/>
      <c r="AI42" s="22"/>
      <c r="AJ42" s="22"/>
    </row>
    <row r="43" spans="1:44" x14ac:dyDescent="0.25">
      <c r="A43" s="17" t="s">
        <v>37</v>
      </c>
      <c r="B43" s="22">
        <f>+'Final Forecast'!C43*Rates!C19</f>
        <v>0</v>
      </c>
      <c r="C43" s="22">
        <f>+'Final Forecast'!D43*Rates!D19</f>
        <v>0</v>
      </c>
      <c r="D43" s="22">
        <f>+'Final Forecast'!E43*Rates!E19</f>
        <v>0</v>
      </c>
      <c r="E43" s="22">
        <f>+'Final Forecast'!F43*Rates!F19</f>
        <v>0</v>
      </c>
      <c r="F43" s="22">
        <f>+'Final Forecast'!G43*Rates!G19</f>
        <v>0</v>
      </c>
      <c r="G43" s="22">
        <f>+'Final Forecast'!H43*Rates!H19</f>
        <v>0</v>
      </c>
      <c r="H43" s="22">
        <f>+'Final Forecast'!I43*Rates!I19</f>
        <v>0</v>
      </c>
      <c r="I43" s="22">
        <f>+'Final Forecast'!J43*Rates!J19</f>
        <v>0</v>
      </c>
      <c r="J43" s="22">
        <f>+'Final Forecast'!K43*Rates!K19</f>
        <v>0</v>
      </c>
      <c r="K43" s="22">
        <f>+'Final Forecast'!L43*Rates!L19</f>
        <v>0</v>
      </c>
      <c r="L43" s="22">
        <f>+'Final Forecast'!M43*Rates!M19</f>
        <v>0</v>
      </c>
      <c r="M43" s="22">
        <f>+'Final Forecast'!N43*Rates!N19</f>
        <v>0</v>
      </c>
      <c r="N43" s="65">
        <f t="shared" si="28"/>
        <v>0</v>
      </c>
      <c r="O43" s="22">
        <f>+'Final Forecast'!P43*Rates!P19</f>
        <v>0</v>
      </c>
      <c r="P43" s="22">
        <f>+'Final Forecast'!Q43*Rates!Q19</f>
        <v>0</v>
      </c>
      <c r="Q43" s="22">
        <f>+'Final Forecast'!R43*Rates!R19</f>
        <v>0</v>
      </c>
      <c r="R43" s="22">
        <f>+'Final Forecast'!S43*Rates!S19</f>
        <v>0</v>
      </c>
      <c r="S43" s="22">
        <f>+'Final Forecast'!T43*Rates!T19</f>
        <v>0</v>
      </c>
      <c r="T43" s="22">
        <f>+'Final Forecast'!U43*Rates!U19</f>
        <v>0</v>
      </c>
      <c r="U43" s="22">
        <f>+'Final Forecast'!V43*Rates!V19</f>
        <v>0</v>
      </c>
      <c r="V43" s="22">
        <f>+'Final Forecast'!W43*Rates!W19</f>
        <v>0</v>
      </c>
      <c r="W43" s="22">
        <f>+'Final Forecast'!X43*Rates!X19</f>
        <v>0</v>
      </c>
      <c r="X43" s="22">
        <f>+'Final Forecast'!Y43*Rates!Y19</f>
        <v>0</v>
      </c>
      <c r="Y43" s="22">
        <f>+'Final Forecast'!Z43*Rates!Z19</f>
        <v>0</v>
      </c>
      <c r="Z43" s="22">
        <f>+'Final Forecast'!AA43*Rates!AA19</f>
        <v>0</v>
      </c>
      <c r="AA43" s="65">
        <f t="shared" ref="AA43:AA46" si="31">SUM(O43:Z43)</f>
        <v>0</v>
      </c>
      <c r="AB43" s="22">
        <f>+'Final Forecast'!AC43*Rates!AC19*12</f>
        <v>0</v>
      </c>
      <c r="AC43" s="22">
        <f>+'Final Forecast'!AD43*Rates!AD19*12</f>
        <v>0</v>
      </c>
      <c r="AD43" s="22">
        <f>+'Final Forecast'!AE43*Rates!AE19*12</f>
        <v>0</v>
      </c>
      <c r="AE43" s="22">
        <f>+'Final Forecast'!AF43*Rates!AF19*12</f>
        <v>0</v>
      </c>
      <c r="AF43" s="22">
        <f>+'Final Forecast'!AG43*Rates!AG19*12</f>
        <v>0</v>
      </c>
      <c r="AG43" s="22">
        <f>+'Final Forecast'!AH43*Rates!AH19*12</f>
        <v>0</v>
      </c>
      <c r="AH43" s="22">
        <f>+'Final Forecast'!AI43*Rates!AI19*12</f>
        <v>0</v>
      </c>
      <c r="AI43" s="22">
        <f>+'Final Forecast'!AJ43*Rates!AJ19*12</f>
        <v>0</v>
      </c>
      <c r="AJ43" s="22">
        <f>+'Final Forecast'!AK43*Rates!AK19*12</f>
        <v>0</v>
      </c>
    </row>
    <row r="44" spans="1:44" x14ac:dyDescent="0.25">
      <c r="A44" s="17" t="s">
        <v>38</v>
      </c>
      <c r="B44" s="22">
        <f>+'Final Forecast'!C44*Rates!C19</f>
        <v>0</v>
      </c>
      <c r="C44" s="22">
        <f>+'Final Forecast'!D44*Rates!D19</f>
        <v>0</v>
      </c>
      <c r="D44" s="22">
        <f>+'Final Forecast'!E44*Rates!E19</f>
        <v>0</v>
      </c>
      <c r="E44" s="22">
        <f>+'Final Forecast'!F44*Rates!F19</f>
        <v>0</v>
      </c>
      <c r="F44" s="22">
        <f>+'Final Forecast'!G44*Rates!G19</f>
        <v>0</v>
      </c>
      <c r="G44" s="22">
        <f>+'Final Forecast'!H44*Rates!H19</f>
        <v>0</v>
      </c>
      <c r="H44" s="22">
        <f>+'Final Forecast'!I44*Rates!I19</f>
        <v>0</v>
      </c>
      <c r="I44" s="22">
        <f>+'Final Forecast'!J44*Rates!J19</f>
        <v>0</v>
      </c>
      <c r="J44" s="22">
        <f>+'Final Forecast'!K44*Rates!K19</f>
        <v>0</v>
      </c>
      <c r="K44" s="22">
        <f>+'Final Forecast'!L44*Rates!L19</f>
        <v>0</v>
      </c>
      <c r="L44" s="22">
        <f>+'Final Forecast'!M44*Rates!M19</f>
        <v>0</v>
      </c>
      <c r="M44" s="22">
        <f>+'Final Forecast'!N44*Rates!N19</f>
        <v>0</v>
      </c>
      <c r="N44" s="65">
        <f t="shared" si="28"/>
        <v>0</v>
      </c>
      <c r="O44" s="22">
        <f>+'Final Forecast'!P44*Rates!P19</f>
        <v>0</v>
      </c>
      <c r="P44" s="22">
        <f>+'Final Forecast'!Q44*Rates!Q19</f>
        <v>0</v>
      </c>
      <c r="Q44" s="22">
        <f>+'Final Forecast'!R44*Rates!R19</f>
        <v>0</v>
      </c>
      <c r="R44" s="22">
        <f>+'Final Forecast'!S44*Rates!S19</f>
        <v>0</v>
      </c>
      <c r="S44" s="22">
        <f>+'Final Forecast'!T44*Rates!T19</f>
        <v>0</v>
      </c>
      <c r="T44" s="22">
        <f>+'Final Forecast'!U44*Rates!U19</f>
        <v>0</v>
      </c>
      <c r="U44" s="22">
        <f>+'Final Forecast'!V44*Rates!V19</f>
        <v>0</v>
      </c>
      <c r="V44" s="22">
        <f>+'Final Forecast'!W44*Rates!W19</f>
        <v>0</v>
      </c>
      <c r="W44" s="22">
        <f>+'Final Forecast'!X44*Rates!X19</f>
        <v>0</v>
      </c>
      <c r="X44" s="22">
        <f>+'Final Forecast'!Y44*Rates!Y19</f>
        <v>0</v>
      </c>
      <c r="Y44" s="22">
        <f>+'Final Forecast'!Z44*Rates!Z19</f>
        <v>0</v>
      </c>
      <c r="Z44" s="22">
        <f>+'Final Forecast'!AA44*Rates!AA19</f>
        <v>0</v>
      </c>
      <c r="AA44" s="65">
        <f t="shared" si="31"/>
        <v>0</v>
      </c>
      <c r="AB44" s="22">
        <f>+'Final Forecast'!AC44*Rates!AC19*12</f>
        <v>0</v>
      </c>
      <c r="AC44" s="22">
        <f>+'Final Forecast'!AD44*Rates!AD19*12</f>
        <v>0</v>
      </c>
      <c r="AD44" s="22">
        <f>+'Final Forecast'!AE44*Rates!AE19*12</f>
        <v>0</v>
      </c>
      <c r="AE44" s="22">
        <f>+'Final Forecast'!AF44*Rates!AF19*12</f>
        <v>0</v>
      </c>
      <c r="AF44" s="22">
        <f>+'Final Forecast'!AG44*Rates!AG19*12</f>
        <v>0</v>
      </c>
      <c r="AG44" s="22">
        <f>+'Final Forecast'!AH44*Rates!AH19*12</f>
        <v>0</v>
      </c>
      <c r="AH44" s="22">
        <f>+'Final Forecast'!AI44*Rates!AI19*12</f>
        <v>0</v>
      </c>
      <c r="AI44" s="22">
        <f>+'Final Forecast'!AJ44*Rates!AJ19*12</f>
        <v>0</v>
      </c>
      <c r="AJ44" s="22">
        <f>+'Final Forecast'!AK44*Rates!AK19*12</f>
        <v>0</v>
      </c>
    </row>
    <row r="45" spans="1:44" x14ac:dyDescent="0.25">
      <c r="A45" s="17" t="s">
        <v>40</v>
      </c>
      <c r="B45" s="22">
        <f>+'Final Forecast'!C45*Rates!C20</f>
        <v>4200</v>
      </c>
      <c r="C45" s="22">
        <f>+'Final Forecast'!D45*Rates!D20</f>
        <v>4200</v>
      </c>
      <c r="D45" s="22">
        <f>+'Final Forecast'!E45*Rates!E20</f>
        <v>4200</v>
      </c>
      <c r="E45" s="22">
        <f>+'Final Forecast'!F45*Rates!F20</f>
        <v>4200</v>
      </c>
      <c r="F45" s="22">
        <f>+'Final Forecast'!G45*Rates!G20</f>
        <v>4200</v>
      </c>
      <c r="G45" s="22">
        <f>+'Final Forecast'!H45*Rates!H20</f>
        <v>4200</v>
      </c>
      <c r="H45" s="22">
        <f>+'Final Forecast'!I45*Rates!I20</f>
        <v>4200</v>
      </c>
      <c r="I45" s="22">
        <f>+'Final Forecast'!J45*Rates!J20</f>
        <v>4200</v>
      </c>
      <c r="J45" s="22">
        <f>+'Final Forecast'!K45*Rates!K20</f>
        <v>4200</v>
      </c>
      <c r="K45" s="22">
        <f>+'Final Forecast'!L45*Rates!L20</f>
        <v>4200</v>
      </c>
      <c r="L45" s="22">
        <f>+'Final Forecast'!M45*Rates!M20</f>
        <v>4200</v>
      </c>
      <c r="M45" s="22">
        <f>+'Final Forecast'!N45*Rates!N20</f>
        <v>4200</v>
      </c>
      <c r="N45" s="65">
        <f t="shared" si="28"/>
        <v>50400</v>
      </c>
      <c r="O45" s="22">
        <f>+'Final Forecast'!P45*Rates!P20</f>
        <v>4200</v>
      </c>
      <c r="P45" s="22">
        <f>+'Final Forecast'!Q45*Rates!Q20</f>
        <v>4200</v>
      </c>
      <c r="Q45" s="22">
        <f>+'Final Forecast'!R45*Rates!R20</f>
        <v>4200</v>
      </c>
      <c r="R45" s="22">
        <f>+'Final Forecast'!S45*Rates!S20</f>
        <v>4200</v>
      </c>
      <c r="S45" s="22">
        <f>+'Final Forecast'!T45*Rates!T20</f>
        <v>4200</v>
      </c>
      <c r="T45" s="22">
        <f>+'Final Forecast'!U45*Rates!U20</f>
        <v>4200</v>
      </c>
      <c r="U45" s="22">
        <f>+'Final Forecast'!V45*Rates!V20</f>
        <v>4200</v>
      </c>
      <c r="V45" s="22">
        <f>+'Final Forecast'!W45*Rates!W20</f>
        <v>4200</v>
      </c>
      <c r="W45" s="22">
        <f>+'Final Forecast'!X45*Rates!X20</f>
        <v>4200</v>
      </c>
      <c r="X45" s="22">
        <f>+'Final Forecast'!Y45*Rates!Y20</f>
        <v>4200</v>
      </c>
      <c r="Y45" s="22">
        <f>+'Final Forecast'!Z45*Rates!Z20</f>
        <v>4200</v>
      </c>
      <c r="Z45" s="22">
        <f>+'Final Forecast'!AA45*Rates!AA20</f>
        <v>4200</v>
      </c>
      <c r="AA45" s="65">
        <f t="shared" si="31"/>
        <v>50400</v>
      </c>
      <c r="AB45" s="22">
        <f>+'Final Forecast'!AC45*Rates!AC20*12</f>
        <v>50400</v>
      </c>
      <c r="AC45" s="22">
        <f>+'Final Forecast'!AD45*Rates!AD20*12</f>
        <v>50400</v>
      </c>
      <c r="AD45" s="22">
        <f>+'Final Forecast'!AE45*Rates!AE20*12</f>
        <v>50400</v>
      </c>
      <c r="AE45" s="22">
        <f>+'Final Forecast'!AF45*Rates!AF20*12</f>
        <v>50400</v>
      </c>
      <c r="AF45" s="22">
        <f>+'Final Forecast'!AG45*Rates!AG20*12</f>
        <v>50400</v>
      </c>
      <c r="AG45" s="22">
        <f>+'Final Forecast'!AH45*Rates!AH20*12</f>
        <v>50400</v>
      </c>
      <c r="AH45" s="22">
        <f>+'Final Forecast'!AI45*Rates!AI20*12</f>
        <v>50400</v>
      </c>
      <c r="AI45" s="22">
        <f>+'Final Forecast'!AJ45*Rates!AJ20*12</f>
        <v>50400</v>
      </c>
      <c r="AJ45" s="22">
        <f>+'Final Forecast'!AK45*Rates!AK20*12</f>
        <v>50400</v>
      </c>
    </row>
    <row r="46" spans="1:44" x14ac:dyDescent="0.25">
      <c r="A46" s="17" t="s">
        <v>39</v>
      </c>
      <c r="B46" s="22">
        <f>+'Final Forecast'!C46*Rates!C20</f>
        <v>2100</v>
      </c>
      <c r="C46" s="22">
        <f>+'Final Forecast'!D46*Rates!D20</f>
        <v>2100</v>
      </c>
      <c r="D46" s="22">
        <f>+'Final Forecast'!E46*Rates!E20</f>
        <v>2100</v>
      </c>
      <c r="E46" s="22">
        <f>+'Final Forecast'!F46*Rates!F20</f>
        <v>2100</v>
      </c>
      <c r="F46" s="22">
        <f>+'Final Forecast'!G46*Rates!G20</f>
        <v>2100</v>
      </c>
      <c r="G46" s="22">
        <f>+'Final Forecast'!H46*Rates!H20</f>
        <v>2100</v>
      </c>
      <c r="H46" s="22">
        <f>+'Final Forecast'!I46*Rates!I20</f>
        <v>2100</v>
      </c>
      <c r="I46" s="22">
        <f>+'Final Forecast'!J46*Rates!J20</f>
        <v>2100</v>
      </c>
      <c r="J46" s="22">
        <f>+'Final Forecast'!K46*Rates!K20</f>
        <v>2100</v>
      </c>
      <c r="K46" s="22">
        <f>+'Final Forecast'!L46*Rates!L20</f>
        <v>2100</v>
      </c>
      <c r="L46" s="22">
        <f>+'Final Forecast'!M46*Rates!M20</f>
        <v>2100</v>
      </c>
      <c r="M46" s="22">
        <f>+'Final Forecast'!N46*Rates!N20</f>
        <v>2100</v>
      </c>
      <c r="N46" s="65">
        <f t="shared" si="28"/>
        <v>25200</v>
      </c>
      <c r="O46" s="22">
        <f>+'Final Forecast'!P46*Rates!P20</f>
        <v>2100</v>
      </c>
      <c r="P46" s="22">
        <f>+'Final Forecast'!Q46*Rates!Q20</f>
        <v>2100</v>
      </c>
      <c r="Q46" s="22">
        <f>+'Final Forecast'!R46*Rates!R20</f>
        <v>2100</v>
      </c>
      <c r="R46" s="22">
        <f>+'Final Forecast'!S46*Rates!S20</f>
        <v>2100</v>
      </c>
      <c r="S46" s="22">
        <f>+'Final Forecast'!T46*Rates!T20</f>
        <v>2100</v>
      </c>
      <c r="T46" s="22">
        <f>+'Final Forecast'!U46*Rates!U20</f>
        <v>2100</v>
      </c>
      <c r="U46" s="22">
        <f>+'Final Forecast'!V46*Rates!V20</f>
        <v>2100</v>
      </c>
      <c r="V46" s="22">
        <f>+'Final Forecast'!W46*Rates!W20</f>
        <v>2100</v>
      </c>
      <c r="W46" s="22">
        <f>+'Final Forecast'!X46*Rates!X20</f>
        <v>2100</v>
      </c>
      <c r="X46" s="22">
        <f>+'Final Forecast'!Y46*Rates!Y20</f>
        <v>2100</v>
      </c>
      <c r="Y46" s="22">
        <f>+'Final Forecast'!Z46*Rates!Z20</f>
        <v>2100</v>
      </c>
      <c r="Z46" s="22">
        <f>+'Final Forecast'!AA46*Rates!AA20</f>
        <v>2100</v>
      </c>
      <c r="AA46" s="65">
        <f t="shared" si="31"/>
        <v>25200</v>
      </c>
      <c r="AB46" s="22">
        <f>+'Final Forecast'!AC46*Rates!AC20*12</f>
        <v>25200</v>
      </c>
      <c r="AC46" s="22">
        <f>+'Final Forecast'!AD46*Rates!AD20*12</f>
        <v>25200</v>
      </c>
      <c r="AD46" s="22">
        <f>+'Final Forecast'!AE46*Rates!AE20*12</f>
        <v>25200</v>
      </c>
      <c r="AE46" s="22">
        <f>+'Final Forecast'!AF46*Rates!AF20*12</f>
        <v>25200</v>
      </c>
      <c r="AF46" s="22">
        <f>+'Final Forecast'!AG46*Rates!AG20*12</f>
        <v>25200</v>
      </c>
      <c r="AG46" s="22">
        <f>+'Final Forecast'!AH46*Rates!AH20*12</f>
        <v>25200</v>
      </c>
      <c r="AH46" s="22">
        <f>+'Final Forecast'!AI46*Rates!AI20*12</f>
        <v>25200</v>
      </c>
      <c r="AI46" s="22">
        <f>+'Final Forecast'!AJ46*Rates!AJ20*12</f>
        <v>25200</v>
      </c>
      <c r="AJ46" s="22">
        <f>+'Final Forecast'!AK46*Rates!AK20*12</f>
        <v>25200</v>
      </c>
    </row>
    <row r="47" spans="1:44" x14ac:dyDescent="0.25">
      <c r="A47" s="17" t="s">
        <v>570</v>
      </c>
      <c r="B47" s="228">
        <f>+'Final Forecast'!C47*Rates!C16</f>
        <v>90</v>
      </c>
      <c r="C47" s="228">
        <f>+'Final Forecast'!D47*Rates!D16</f>
        <v>90</v>
      </c>
      <c r="D47" s="228">
        <f>+'Final Forecast'!E47*Rates!E16</f>
        <v>90</v>
      </c>
      <c r="E47" s="228">
        <f>+'Final Forecast'!F47*Rates!F16</f>
        <v>90</v>
      </c>
      <c r="F47" s="228">
        <f>+'Final Forecast'!G47*Rates!G16</f>
        <v>90</v>
      </c>
      <c r="G47" s="228">
        <f>+'Final Forecast'!H47*Rates!H16</f>
        <v>90</v>
      </c>
      <c r="H47" s="228">
        <f>+'Final Forecast'!I47*Rates!I16</f>
        <v>90</v>
      </c>
      <c r="I47" s="228">
        <f>+'Final Forecast'!J47*Rates!J16</f>
        <v>90</v>
      </c>
      <c r="J47" s="228">
        <f>+'Final Forecast'!K47*Rates!K16</f>
        <v>90</v>
      </c>
      <c r="K47" s="228">
        <f>+'Final Forecast'!L47*Rates!L16</f>
        <v>90</v>
      </c>
      <c r="L47" s="228">
        <f>+'Final Forecast'!M47*Rates!M16</f>
        <v>90</v>
      </c>
      <c r="M47" s="228">
        <f>+'Final Forecast'!N47*Rates!N16</f>
        <v>90</v>
      </c>
      <c r="N47" s="65">
        <f>+SUM(B47:M47)</f>
        <v>1080</v>
      </c>
      <c r="O47" s="228">
        <f>+'Final Forecast'!P47*Rates!P16</f>
        <v>90</v>
      </c>
      <c r="P47" s="228">
        <f>+'Final Forecast'!Q47*Rates!Q16</f>
        <v>90</v>
      </c>
      <c r="Q47" s="228">
        <f>+'Final Forecast'!R47*Rates!R16</f>
        <v>90</v>
      </c>
      <c r="R47" s="228">
        <f>+'Final Forecast'!S47*Rates!S16</f>
        <v>90</v>
      </c>
      <c r="S47" s="228">
        <f>+'Final Forecast'!T47*Rates!T16</f>
        <v>90</v>
      </c>
      <c r="T47" s="228">
        <f>+'Final Forecast'!U47*Rates!U16</f>
        <v>90</v>
      </c>
      <c r="U47" s="228">
        <f>+'Final Forecast'!V47*Rates!V16</f>
        <v>90</v>
      </c>
      <c r="V47" s="228">
        <f>+'Final Forecast'!W47*Rates!W16</f>
        <v>90</v>
      </c>
      <c r="W47" s="228">
        <f>+'Final Forecast'!X47*Rates!X16</f>
        <v>90</v>
      </c>
      <c r="X47" s="228">
        <f>+'Final Forecast'!Y47*Rates!Y16</f>
        <v>90</v>
      </c>
      <c r="Y47" s="228">
        <f>+'Final Forecast'!Z47*Rates!Z16</f>
        <v>90</v>
      </c>
      <c r="Z47" s="228">
        <f>+'Final Forecast'!AA47*Rates!AA16</f>
        <v>90</v>
      </c>
      <c r="AA47" s="65">
        <f>+SUM(O47:Z47)</f>
        <v>1080</v>
      </c>
      <c r="AB47" s="321"/>
      <c r="AC47" s="321"/>
      <c r="AD47" s="321"/>
      <c r="AE47" s="321"/>
      <c r="AF47" s="321"/>
      <c r="AG47" s="321"/>
      <c r="AH47" s="321"/>
      <c r="AI47" s="321"/>
      <c r="AJ47" s="321"/>
    </row>
    <row r="48" spans="1:44" x14ac:dyDescent="0.25">
      <c r="A48" s="17" t="s">
        <v>1</v>
      </c>
      <c r="B48" s="22">
        <f>+'Final Forecast'!C48*Rates!C21</f>
        <v>0</v>
      </c>
      <c r="C48" s="22">
        <f>+'Final Forecast'!D48*Rates!D21</f>
        <v>0</v>
      </c>
      <c r="D48" s="22">
        <f>+'Final Forecast'!E48*Rates!E21</f>
        <v>0</v>
      </c>
      <c r="E48" s="22">
        <f>+'Final Forecast'!F48*Rates!F21</f>
        <v>0</v>
      </c>
      <c r="F48" s="22">
        <f>+'Final Forecast'!G48*Rates!G21</f>
        <v>0</v>
      </c>
      <c r="G48" s="22">
        <f>+'Final Forecast'!H48*Rates!H21</f>
        <v>0</v>
      </c>
      <c r="H48" s="22">
        <f>+'Final Forecast'!I48*Rates!I21</f>
        <v>0</v>
      </c>
      <c r="I48" s="22">
        <f>+'Final Forecast'!J48*Rates!J21</f>
        <v>0</v>
      </c>
      <c r="J48" s="22">
        <f>+'Final Forecast'!K48*Rates!K21</f>
        <v>0</v>
      </c>
      <c r="K48" s="22">
        <f>+'Final Forecast'!L48*Rates!L21</f>
        <v>0</v>
      </c>
      <c r="L48" s="22">
        <f>+'Final Forecast'!M48*Rates!M21</f>
        <v>0</v>
      </c>
      <c r="M48" s="22">
        <f>+'Final Forecast'!N48*Rates!N21</f>
        <v>0</v>
      </c>
      <c r="N48" s="65">
        <f t="shared" si="28"/>
        <v>0</v>
      </c>
      <c r="O48" s="22">
        <f>+'Final Forecast'!P48*Rates!P21</f>
        <v>0</v>
      </c>
      <c r="P48" s="22">
        <f>+'Final Forecast'!Q48*Rates!Q21</f>
        <v>0</v>
      </c>
      <c r="Q48" s="22">
        <f>+'Final Forecast'!R48*Rates!R21</f>
        <v>0</v>
      </c>
      <c r="R48" s="22">
        <f>+'Final Forecast'!S48*Rates!S21</f>
        <v>0</v>
      </c>
      <c r="S48" s="22">
        <f>+'Final Forecast'!T48*Rates!T21</f>
        <v>0</v>
      </c>
      <c r="T48" s="22">
        <f>+'Final Forecast'!U48*Rates!U21</f>
        <v>0</v>
      </c>
      <c r="U48" s="22">
        <f>+'Final Forecast'!V48*Rates!V21</f>
        <v>0</v>
      </c>
      <c r="V48" s="22">
        <f>+'Final Forecast'!W48*Rates!W21</f>
        <v>0</v>
      </c>
      <c r="W48" s="22">
        <f>+'Final Forecast'!X48*Rates!X21</f>
        <v>0</v>
      </c>
      <c r="X48" s="22">
        <f>+'Final Forecast'!Y48*Rates!Y21</f>
        <v>0</v>
      </c>
      <c r="Y48" s="22">
        <f>+'Final Forecast'!Z48*Rates!Z21</f>
        <v>0</v>
      </c>
      <c r="Z48" s="22">
        <f>+'Final Forecast'!AA48*Rates!AA21</f>
        <v>0</v>
      </c>
      <c r="AA48" s="65">
        <f t="shared" ref="AA48:AA53" si="32">SUM(O48:Z48)</f>
        <v>0</v>
      </c>
      <c r="AB48" s="22">
        <f>+'Final Forecast'!AC48*Rates!AC21*12</f>
        <v>0</v>
      </c>
      <c r="AC48" s="22">
        <f>+'Final Forecast'!AD48*Rates!AD21*12</f>
        <v>0</v>
      </c>
      <c r="AD48" s="22">
        <f>+'Final Forecast'!AE48*Rates!AE21*12</f>
        <v>0</v>
      </c>
      <c r="AE48" s="22">
        <f>+'Final Forecast'!AF48*Rates!AF21*12</f>
        <v>0</v>
      </c>
      <c r="AF48" s="22">
        <f>+'Final Forecast'!AG48*Rates!AG21*12</f>
        <v>0</v>
      </c>
      <c r="AG48" s="22">
        <f>+'Final Forecast'!AH48*Rates!AH21*12</f>
        <v>0</v>
      </c>
      <c r="AH48" s="22">
        <f>+'Final Forecast'!AI48*Rates!AI21*12</f>
        <v>0</v>
      </c>
      <c r="AI48" s="22">
        <f>+'Final Forecast'!AJ48*Rates!AJ21*12</f>
        <v>0</v>
      </c>
      <c r="AJ48" s="22">
        <f>+'Final Forecast'!AK48*Rates!AK21*12</f>
        <v>0</v>
      </c>
    </row>
    <row r="49" spans="1:36" x14ac:dyDescent="0.25">
      <c r="A49" s="17" t="s">
        <v>42</v>
      </c>
      <c r="B49" s="22">
        <f>+'Final Forecast'!C49*Rates!C21</f>
        <v>37260</v>
      </c>
      <c r="C49" s="22">
        <f>+'Final Forecast'!D49*Rates!D21</f>
        <v>37260</v>
      </c>
      <c r="D49" s="22">
        <f>+'Final Forecast'!E49*Rates!E21</f>
        <v>37260</v>
      </c>
      <c r="E49" s="22">
        <f>+'Final Forecast'!F49*Rates!F21</f>
        <v>37260</v>
      </c>
      <c r="F49" s="22">
        <f>+'Final Forecast'!G49*Rates!G21</f>
        <v>37260</v>
      </c>
      <c r="G49" s="22">
        <f>+'Final Forecast'!H49*Rates!H21</f>
        <v>37260</v>
      </c>
      <c r="H49" s="22">
        <f>+'Final Forecast'!I49*Rates!I21</f>
        <v>37260</v>
      </c>
      <c r="I49" s="22">
        <f>+'Final Forecast'!J49*Rates!J21</f>
        <v>37260</v>
      </c>
      <c r="J49" s="22">
        <f>+'Final Forecast'!K49*Rates!K21</f>
        <v>37260</v>
      </c>
      <c r="K49" s="22">
        <f>+'Final Forecast'!L49*Rates!L21</f>
        <v>37260</v>
      </c>
      <c r="L49" s="22">
        <f>+'Final Forecast'!M49*Rates!M21</f>
        <v>37260</v>
      </c>
      <c r="M49" s="22">
        <f>+'Final Forecast'!N49*Rates!N21</f>
        <v>37260</v>
      </c>
      <c r="N49" s="65">
        <f t="shared" si="28"/>
        <v>447120</v>
      </c>
      <c r="O49" s="309">
        <f>+'Final Forecast'!P49*Rates!P21</f>
        <v>37260</v>
      </c>
      <c r="P49" s="22">
        <f>+'Final Forecast'!Q49*Rates!Q21</f>
        <v>37260</v>
      </c>
      <c r="Q49" s="22">
        <f>+'Final Forecast'!R49*Rates!R21</f>
        <v>37260</v>
      </c>
      <c r="R49" s="22">
        <f>+'Final Forecast'!S49*Rates!S21</f>
        <v>37260</v>
      </c>
      <c r="S49" s="22">
        <f>+'Final Forecast'!T49*Rates!T21</f>
        <v>37260</v>
      </c>
      <c r="T49" s="22">
        <f>+'Final Forecast'!U49*Rates!U21</f>
        <v>37260</v>
      </c>
      <c r="U49" s="22">
        <f>+'Final Forecast'!V49*Rates!V21</f>
        <v>37260</v>
      </c>
      <c r="V49" s="22">
        <f>+'Final Forecast'!W49*Rates!W21</f>
        <v>37260</v>
      </c>
      <c r="W49" s="22">
        <f>+'Final Forecast'!X49*Rates!X21</f>
        <v>37260</v>
      </c>
      <c r="X49" s="22">
        <f>+'Final Forecast'!Y49*Rates!Y21</f>
        <v>37260</v>
      </c>
      <c r="Y49" s="22">
        <f>+'Final Forecast'!Z49*Rates!Z21</f>
        <v>37260</v>
      </c>
      <c r="Z49" s="22">
        <f>+'Final Forecast'!AA49*Rates!AA21</f>
        <v>37260</v>
      </c>
      <c r="AA49" s="65">
        <f t="shared" si="32"/>
        <v>447120</v>
      </c>
      <c r="AB49" s="22">
        <f>+'Final Forecast'!AC49*Rates!AC21*12</f>
        <v>447120</v>
      </c>
      <c r="AC49" s="22">
        <f>+'Final Forecast'!AD49*Rates!AD21*12</f>
        <v>447120</v>
      </c>
      <c r="AD49" s="22">
        <f>+'Final Forecast'!AE49*Rates!AE21*12</f>
        <v>447120</v>
      </c>
      <c r="AE49" s="22">
        <f>+'Final Forecast'!AF49*Rates!AF21*12</f>
        <v>447120</v>
      </c>
      <c r="AF49" s="22">
        <f>+'Final Forecast'!AG49*Rates!AG21*12</f>
        <v>447120</v>
      </c>
      <c r="AG49" s="22">
        <f>+'Final Forecast'!AH49*Rates!AH21*12</f>
        <v>447120</v>
      </c>
      <c r="AH49" s="22">
        <f>+'Final Forecast'!AI49*Rates!AI21*12</f>
        <v>447120</v>
      </c>
      <c r="AI49" s="22">
        <f>+'Final Forecast'!AJ49*Rates!AJ21*12</f>
        <v>447120</v>
      </c>
      <c r="AJ49" s="22">
        <f>+'Final Forecast'!AK49*Rates!AK21*12</f>
        <v>447120</v>
      </c>
    </row>
    <row r="50" spans="1:36" x14ac:dyDescent="0.25">
      <c r="A50" s="17" t="s">
        <v>2</v>
      </c>
      <c r="B50" s="22">
        <f>+'Final Forecast'!C50*Rates!C22</f>
        <v>0</v>
      </c>
      <c r="C50" s="22">
        <f>+'Final Forecast'!D50*Rates!D22</f>
        <v>0</v>
      </c>
      <c r="D50" s="22">
        <f>+'Final Forecast'!E50*Rates!E22</f>
        <v>0</v>
      </c>
      <c r="E50" s="22">
        <f>+'Final Forecast'!F50*Rates!F22</f>
        <v>0</v>
      </c>
      <c r="F50" s="22">
        <f>+'Final Forecast'!G50*Rates!G22</f>
        <v>0</v>
      </c>
      <c r="G50" s="22">
        <f>+'Final Forecast'!H50*Rates!H22</f>
        <v>0</v>
      </c>
      <c r="H50" s="22">
        <f>+'Final Forecast'!I50*Rates!I22</f>
        <v>0</v>
      </c>
      <c r="I50" s="22">
        <f>+'Final Forecast'!J50*Rates!J22</f>
        <v>0</v>
      </c>
      <c r="J50" s="22">
        <f>+'Final Forecast'!K50*Rates!K22</f>
        <v>0</v>
      </c>
      <c r="K50" s="22">
        <f>+'Final Forecast'!L50*Rates!L22</f>
        <v>0</v>
      </c>
      <c r="L50" s="22">
        <f>+'Final Forecast'!M50*Rates!M22</f>
        <v>0</v>
      </c>
      <c r="M50" s="22">
        <f>+'Final Forecast'!N50*Rates!N22</f>
        <v>0</v>
      </c>
      <c r="N50" s="65">
        <f t="shared" si="28"/>
        <v>0</v>
      </c>
      <c r="O50" s="22">
        <f>+'Final Forecast'!P50*Rates!P22</f>
        <v>0</v>
      </c>
      <c r="P50" s="22">
        <f>+'Final Forecast'!Q50*Rates!Q22</f>
        <v>0</v>
      </c>
      <c r="Q50" s="22">
        <f>+'Final Forecast'!R50*Rates!R22</f>
        <v>0</v>
      </c>
      <c r="R50" s="22">
        <f>+'Final Forecast'!S50*Rates!S22</f>
        <v>0</v>
      </c>
      <c r="S50" s="22">
        <f>+'Final Forecast'!T50*Rates!T22</f>
        <v>0</v>
      </c>
      <c r="T50" s="22">
        <f>+'Final Forecast'!U50*Rates!U22</f>
        <v>0</v>
      </c>
      <c r="U50" s="22">
        <f>+'Final Forecast'!V50*Rates!V22</f>
        <v>0</v>
      </c>
      <c r="V50" s="22">
        <f>+'Final Forecast'!W50*Rates!W22</f>
        <v>0</v>
      </c>
      <c r="W50" s="22">
        <f>+'Final Forecast'!X50*Rates!X22</f>
        <v>0</v>
      </c>
      <c r="X50" s="22">
        <f>+'Final Forecast'!Y50*Rates!Y22</f>
        <v>0</v>
      </c>
      <c r="Y50" s="22">
        <f>+'Final Forecast'!Z50*Rates!Z22</f>
        <v>0</v>
      </c>
      <c r="Z50" s="22">
        <f>+'Final Forecast'!AA50*Rates!AA22</f>
        <v>0</v>
      </c>
      <c r="AA50" s="65">
        <f t="shared" si="32"/>
        <v>0</v>
      </c>
      <c r="AB50" s="22">
        <f>+'Final Forecast'!AC50*Rates!AC22*12</f>
        <v>0</v>
      </c>
      <c r="AC50" s="22">
        <f>+'Final Forecast'!AD50*Rates!AD22*12</f>
        <v>0</v>
      </c>
      <c r="AD50" s="22">
        <f>+'Final Forecast'!AE50*Rates!AE22*12</f>
        <v>0</v>
      </c>
      <c r="AE50" s="22">
        <f>+'Final Forecast'!AF50*Rates!AF22*12</f>
        <v>0</v>
      </c>
      <c r="AF50" s="22">
        <f>+'Final Forecast'!AG50*Rates!AG22*12</f>
        <v>0</v>
      </c>
      <c r="AG50" s="22">
        <f>+'Final Forecast'!AH50*Rates!AH22*12</f>
        <v>0</v>
      </c>
      <c r="AH50" s="22">
        <f>+'Final Forecast'!AI50*Rates!AI22*12</f>
        <v>0</v>
      </c>
      <c r="AI50" s="22">
        <f>+'Final Forecast'!AJ50*Rates!AJ22*12</f>
        <v>0</v>
      </c>
      <c r="AJ50" s="22">
        <f>+'Final Forecast'!AK50*Rates!AK22*12</f>
        <v>0</v>
      </c>
    </row>
    <row r="51" spans="1:36" x14ac:dyDescent="0.25">
      <c r="A51" s="17" t="s">
        <v>41</v>
      </c>
      <c r="B51" s="22">
        <f>+'Final Forecast'!C51*Rates!C22</f>
        <v>22120</v>
      </c>
      <c r="C51" s="22">
        <f>+'Final Forecast'!D51*Rates!D22</f>
        <v>22120</v>
      </c>
      <c r="D51" s="22">
        <f>+'Final Forecast'!E51*Rates!E22</f>
        <v>22120</v>
      </c>
      <c r="E51" s="22">
        <f>+'Final Forecast'!F51*Rates!F22</f>
        <v>22120</v>
      </c>
      <c r="F51" s="22">
        <f>+'Final Forecast'!G51*Rates!G22</f>
        <v>22120</v>
      </c>
      <c r="G51" s="22">
        <f>+'Final Forecast'!H51*Rates!H22</f>
        <v>22120</v>
      </c>
      <c r="H51" s="22">
        <f>+'Final Forecast'!I51*Rates!I22</f>
        <v>22120</v>
      </c>
      <c r="I51" s="22">
        <f>+'Final Forecast'!J51*Rates!J22</f>
        <v>22120</v>
      </c>
      <c r="J51" s="22">
        <f>+'Final Forecast'!K51*Rates!K22</f>
        <v>22120</v>
      </c>
      <c r="K51" s="22">
        <f>+'Final Forecast'!L51*Rates!L22</f>
        <v>22120</v>
      </c>
      <c r="L51" s="22">
        <f>+'Final Forecast'!M51*Rates!M22</f>
        <v>22120</v>
      </c>
      <c r="M51" s="22">
        <f>+'Final Forecast'!N51*Rates!N22</f>
        <v>22120</v>
      </c>
      <c r="N51" s="65">
        <f t="shared" si="28"/>
        <v>265440</v>
      </c>
      <c r="O51" s="309">
        <f>+'Final Forecast'!P51*Rates!P22</f>
        <v>22120</v>
      </c>
      <c r="P51" s="22">
        <f>+'Final Forecast'!Q51*Rates!Q22</f>
        <v>22120</v>
      </c>
      <c r="Q51" s="22">
        <f>+'Final Forecast'!R51*Rates!R22</f>
        <v>22120</v>
      </c>
      <c r="R51" s="22">
        <f>+'Final Forecast'!S51*Rates!S22</f>
        <v>22120</v>
      </c>
      <c r="S51" s="22">
        <f>+'Final Forecast'!T51*Rates!T22</f>
        <v>22120</v>
      </c>
      <c r="T51" s="22">
        <f>+'Final Forecast'!U51*Rates!U22</f>
        <v>22120</v>
      </c>
      <c r="U51" s="22">
        <f>+'Final Forecast'!V51*Rates!V22</f>
        <v>22120</v>
      </c>
      <c r="V51" s="22">
        <f>+'Final Forecast'!W51*Rates!W22</f>
        <v>22120</v>
      </c>
      <c r="W51" s="22">
        <f>+'Final Forecast'!X51*Rates!X22</f>
        <v>22120</v>
      </c>
      <c r="X51" s="22">
        <f>+'Final Forecast'!Y51*Rates!Y22</f>
        <v>22120</v>
      </c>
      <c r="Y51" s="22">
        <f>+'Final Forecast'!Z51*Rates!Z22</f>
        <v>22120</v>
      </c>
      <c r="Z51" s="22">
        <f>+'Final Forecast'!AA51*Rates!AA22</f>
        <v>22120</v>
      </c>
      <c r="AA51" s="65">
        <f t="shared" si="32"/>
        <v>265440</v>
      </c>
      <c r="AB51" s="22">
        <f>+'Final Forecast'!AC51*Rates!AC22*12</f>
        <v>265440</v>
      </c>
      <c r="AC51" s="22">
        <f>+'Final Forecast'!AD51*Rates!AD22*12</f>
        <v>265440</v>
      </c>
      <c r="AD51" s="22">
        <f>+'Final Forecast'!AE51*Rates!AE22*12</f>
        <v>265440</v>
      </c>
      <c r="AE51" s="22">
        <f>+'Final Forecast'!AF51*Rates!AF22*12</f>
        <v>265440</v>
      </c>
      <c r="AF51" s="22">
        <f>+'Final Forecast'!AG51*Rates!AG22*12</f>
        <v>265440</v>
      </c>
      <c r="AG51" s="22">
        <f>+'Final Forecast'!AH51*Rates!AH22*12</f>
        <v>265440</v>
      </c>
      <c r="AH51" s="22">
        <f>+'Final Forecast'!AI51*Rates!AI22*12</f>
        <v>265440</v>
      </c>
      <c r="AI51" s="22">
        <f>+'Final Forecast'!AJ51*Rates!AJ22*12</f>
        <v>265440</v>
      </c>
      <c r="AJ51" s="22">
        <f>+'Final Forecast'!AK51*Rates!AK22*12</f>
        <v>265440</v>
      </c>
    </row>
    <row r="52" spans="1:36" x14ac:dyDescent="0.25">
      <c r="A52" s="17" t="s">
        <v>3</v>
      </c>
      <c r="B52" s="22">
        <f>+'Final Forecast'!C52*Rates!C23</f>
        <v>0</v>
      </c>
      <c r="C52" s="22">
        <f>+'Final Forecast'!D52*Rates!D23</f>
        <v>0</v>
      </c>
      <c r="D52" s="22">
        <f>+'Final Forecast'!E52*Rates!E23</f>
        <v>0</v>
      </c>
      <c r="E52" s="22">
        <f>+'Final Forecast'!F52*Rates!F23</f>
        <v>0</v>
      </c>
      <c r="F52" s="22">
        <f>+'Final Forecast'!G52*Rates!G23</f>
        <v>0</v>
      </c>
      <c r="G52" s="22">
        <f>+'Final Forecast'!H52*Rates!H23</f>
        <v>0</v>
      </c>
      <c r="H52" s="22">
        <f>+'Final Forecast'!I52*Rates!I23</f>
        <v>0</v>
      </c>
      <c r="I52" s="22">
        <f>+'Final Forecast'!J52*Rates!J23</f>
        <v>0</v>
      </c>
      <c r="J52" s="22">
        <f>+'Final Forecast'!K52*Rates!K23</f>
        <v>0</v>
      </c>
      <c r="K52" s="22">
        <f>+'Final Forecast'!L52*Rates!L23</f>
        <v>0</v>
      </c>
      <c r="L52" s="22">
        <f>+'Final Forecast'!M52*Rates!M23</f>
        <v>0</v>
      </c>
      <c r="M52" s="22">
        <f>+'Final Forecast'!N52*Rates!N23</f>
        <v>0</v>
      </c>
      <c r="N52" s="65">
        <f t="shared" si="28"/>
        <v>0</v>
      </c>
      <c r="O52" s="22">
        <f>+'Final Forecast'!P52*Rates!P23</f>
        <v>0</v>
      </c>
      <c r="P52" s="22">
        <f>+'Final Forecast'!Q52*Rates!Q23</f>
        <v>0</v>
      </c>
      <c r="Q52" s="22">
        <f>+'Final Forecast'!R52*Rates!R23</f>
        <v>0</v>
      </c>
      <c r="R52" s="22">
        <f>+'Final Forecast'!S52*Rates!S23</f>
        <v>0</v>
      </c>
      <c r="S52" s="22">
        <f>+'Final Forecast'!T52*Rates!T23</f>
        <v>0</v>
      </c>
      <c r="T52" s="22">
        <f>+'Final Forecast'!U52*Rates!U23</f>
        <v>0</v>
      </c>
      <c r="U52" s="22">
        <f>+'Final Forecast'!V52*Rates!V23</f>
        <v>0</v>
      </c>
      <c r="V52" s="22">
        <f>+'Final Forecast'!W52*Rates!W23</f>
        <v>0</v>
      </c>
      <c r="W52" s="22">
        <f>+'Final Forecast'!X52*Rates!X23</f>
        <v>0</v>
      </c>
      <c r="X52" s="22">
        <f>+'Final Forecast'!Y52*Rates!Y23</f>
        <v>0</v>
      </c>
      <c r="Y52" s="22">
        <f>+'Final Forecast'!Z52*Rates!Z23</f>
        <v>0</v>
      </c>
      <c r="Z52" s="22">
        <f>+'Final Forecast'!AA52*Rates!AA23</f>
        <v>0</v>
      </c>
      <c r="AA52" s="65">
        <f t="shared" si="32"/>
        <v>0</v>
      </c>
      <c r="AB52" s="22">
        <f>+'Final Forecast'!AC52*Rates!AC23*12</f>
        <v>0</v>
      </c>
      <c r="AC52" s="22">
        <f>+'Final Forecast'!AD52*Rates!AD23*12</f>
        <v>0</v>
      </c>
      <c r="AD52" s="22">
        <f>+'Final Forecast'!AE52*Rates!AE23*12</f>
        <v>0</v>
      </c>
      <c r="AE52" s="22">
        <f>+'Final Forecast'!AF52*Rates!AF23*12</f>
        <v>0</v>
      </c>
      <c r="AF52" s="22">
        <f>+'Final Forecast'!AG52*Rates!AG23*12</f>
        <v>0</v>
      </c>
      <c r="AG52" s="22">
        <f>+'Final Forecast'!AH52*Rates!AH23*12</f>
        <v>0</v>
      </c>
      <c r="AH52" s="22">
        <f>+'Final Forecast'!AI52*Rates!AI23*12</f>
        <v>0</v>
      </c>
      <c r="AI52" s="22">
        <f>+'Final Forecast'!AJ52*Rates!AJ23*12</f>
        <v>0</v>
      </c>
      <c r="AJ52" s="22">
        <f>+'Final Forecast'!AK52*Rates!AK23*12</f>
        <v>0</v>
      </c>
    </row>
    <row r="53" spans="1:36" x14ac:dyDescent="0.25">
      <c r="A53" s="17" t="s">
        <v>43</v>
      </c>
      <c r="B53" s="22">
        <f>+'Final Forecast'!C53*Rates!C23</f>
        <v>0</v>
      </c>
      <c r="C53" s="22">
        <f>+'Final Forecast'!D53*Rates!D23</f>
        <v>0</v>
      </c>
      <c r="D53" s="22">
        <f>+'Final Forecast'!E53*Rates!E23</f>
        <v>0</v>
      </c>
      <c r="E53" s="22">
        <f>+'Final Forecast'!F53*Rates!F23</f>
        <v>0</v>
      </c>
      <c r="F53" s="22">
        <f>+'Final Forecast'!G53*Rates!G23</f>
        <v>0</v>
      </c>
      <c r="G53" s="22">
        <f>+'Final Forecast'!H53*Rates!H23</f>
        <v>0</v>
      </c>
      <c r="H53" s="22">
        <f>+'Final Forecast'!I53*Rates!I23</f>
        <v>0</v>
      </c>
      <c r="I53" s="22">
        <f>+'Final Forecast'!J53*Rates!J23</f>
        <v>0</v>
      </c>
      <c r="J53" s="22">
        <f>+'Final Forecast'!K53*Rates!K23</f>
        <v>0</v>
      </c>
      <c r="K53" s="22">
        <f>+'Final Forecast'!L53*Rates!L23</f>
        <v>0</v>
      </c>
      <c r="L53" s="22">
        <f>+'Final Forecast'!M53*Rates!M23</f>
        <v>0</v>
      </c>
      <c r="M53" s="22">
        <f>+'Final Forecast'!N53*Rates!N23</f>
        <v>0</v>
      </c>
      <c r="N53" s="65">
        <f t="shared" si="28"/>
        <v>0</v>
      </c>
      <c r="O53" s="309">
        <f>+'Final Forecast'!P53*Rates!P23</f>
        <v>0</v>
      </c>
      <c r="P53" s="22">
        <f>+'Final Forecast'!Q53*Rates!Q23</f>
        <v>0</v>
      </c>
      <c r="Q53" s="22">
        <f>+'Final Forecast'!R53*Rates!R23</f>
        <v>0</v>
      </c>
      <c r="R53" s="22">
        <f>+'Final Forecast'!S53*Rates!S23</f>
        <v>0</v>
      </c>
      <c r="S53" s="22">
        <f>+'Final Forecast'!T53*Rates!T23</f>
        <v>0</v>
      </c>
      <c r="T53" s="22">
        <f>+'Final Forecast'!U53*Rates!U23</f>
        <v>0</v>
      </c>
      <c r="U53" s="22">
        <f>+'Final Forecast'!V53*Rates!V23</f>
        <v>0</v>
      </c>
      <c r="V53" s="22">
        <f>+'Final Forecast'!W53*Rates!W23</f>
        <v>0</v>
      </c>
      <c r="W53" s="22">
        <f>+'Final Forecast'!X53*Rates!X23</f>
        <v>0</v>
      </c>
      <c r="X53" s="22">
        <f>+'Final Forecast'!Y53*Rates!Y23</f>
        <v>0</v>
      </c>
      <c r="Y53" s="22">
        <f>+'Final Forecast'!Z53*Rates!Z23</f>
        <v>0</v>
      </c>
      <c r="Z53" s="22">
        <f>+'Final Forecast'!AA53*Rates!AA23</f>
        <v>0</v>
      </c>
      <c r="AA53" s="65">
        <f t="shared" si="32"/>
        <v>0</v>
      </c>
      <c r="AB53" s="22">
        <f>+'Final Forecast'!AC53*Rates!AC23*12</f>
        <v>0</v>
      </c>
      <c r="AC53" s="22">
        <f>+'Final Forecast'!AD53*Rates!AD23*12</f>
        <v>0</v>
      </c>
      <c r="AD53" s="22">
        <f>+'Final Forecast'!AE53*Rates!AE23*12</f>
        <v>0</v>
      </c>
      <c r="AE53" s="22">
        <f>+'Final Forecast'!AF53*Rates!AF23*12</f>
        <v>0</v>
      </c>
      <c r="AF53" s="22">
        <f>+'Final Forecast'!AG53*Rates!AG23*12</f>
        <v>0</v>
      </c>
      <c r="AG53" s="22">
        <f>+'Final Forecast'!AH53*Rates!AH23*12</f>
        <v>0</v>
      </c>
      <c r="AH53" s="22">
        <f>+'Final Forecast'!AI53*Rates!AI23*12</f>
        <v>0</v>
      </c>
      <c r="AI53" s="22">
        <f>+'Final Forecast'!AJ53*Rates!AJ23*12</f>
        <v>0</v>
      </c>
      <c r="AJ53" s="22">
        <f>+'Final Forecast'!AK53*Rates!AK23*12</f>
        <v>0</v>
      </c>
    </row>
    <row r="54" spans="1:36" x14ac:dyDescent="0.25"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65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65"/>
      <c r="AB54" s="22"/>
      <c r="AC54" s="22"/>
      <c r="AD54" s="22"/>
      <c r="AE54" s="22"/>
      <c r="AF54" s="22"/>
      <c r="AG54" s="22"/>
      <c r="AH54" s="22"/>
      <c r="AI54" s="22"/>
      <c r="AJ54" s="22"/>
    </row>
    <row r="55" spans="1:36" x14ac:dyDescent="0.25">
      <c r="A55" s="76" t="s">
        <v>408</v>
      </c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65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65"/>
      <c r="AB55" s="22"/>
      <c r="AC55" s="22"/>
      <c r="AD55" s="22"/>
      <c r="AE55" s="22"/>
      <c r="AF55" s="22"/>
      <c r="AG55" s="22"/>
      <c r="AH55" s="22"/>
      <c r="AI55" s="22"/>
      <c r="AJ55" s="22"/>
    </row>
    <row r="56" spans="1:36" x14ac:dyDescent="0.25">
      <c r="A56" s="17" t="s">
        <v>1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</row>
    <row r="57" spans="1:36" x14ac:dyDescent="0.25">
      <c r="A57" s="17" t="s">
        <v>42</v>
      </c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309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</row>
    <row r="58" spans="1:36" x14ac:dyDescent="0.25">
      <c r="A58" s="17" t="s">
        <v>2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</row>
    <row r="59" spans="1:36" x14ac:dyDescent="0.25">
      <c r="A59" s="17" t="s">
        <v>41</v>
      </c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309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</row>
    <row r="60" spans="1:36" x14ac:dyDescent="0.25">
      <c r="A60" s="17" t="s">
        <v>3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</row>
    <row r="61" spans="1:36" x14ac:dyDescent="0.25">
      <c r="A61" s="17" t="s">
        <v>43</v>
      </c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309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</row>
    <row r="62" spans="1:36" x14ac:dyDescent="0.25">
      <c r="A62" s="17" t="s">
        <v>26</v>
      </c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</row>
    <row r="63" spans="1:36" x14ac:dyDescent="0.25">
      <c r="A63" s="17" t="s">
        <v>32</v>
      </c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</row>
    <row r="64" spans="1:36" x14ac:dyDescent="0.25">
      <c r="A64" s="17" t="s">
        <v>454</v>
      </c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309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</row>
    <row r="65" spans="1:43" x14ac:dyDescent="0.25">
      <c r="A65" s="17" t="s">
        <v>24</v>
      </c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65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65"/>
    </row>
    <row r="66" spans="1:43" x14ac:dyDescent="0.25">
      <c r="A66" s="17" t="s">
        <v>4</v>
      </c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65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65"/>
    </row>
    <row r="67" spans="1:43" x14ac:dyDescent="0.25">
      <c r="A67" s="17" t="s">
        <v>588</v>
      </c>
      <c r="B67" s="2"/>
      <c r="C67" s="18"/>
      <c r="E67" s="4"/>
      <c r="F67" s="15"/>
      <c r="G67" s="15"/>
      <c r="H67" s="15"/>
      <c r="I67" s="15"/>
      <c r="J67" s="15"/>
      <c r="K67" s="15"/>
      <c r="L67" s="15"/>
      <c r="M67" s="15"/>
      <c r="N67" s="330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330"/>
    </row>
    <row r="68" spans="1:43" s="64" customFormat="1" ht="18.75" x14ac:dyDescent="0.3">
      <c r="A68" s="17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331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330"/>
      <c r="AB68" s="63"/>
      <c r="AC68" s="63"/>
      <c r="AD68" s="63"/>
      <c r="AE68" s="63"/>
      <c r="AF68" s="63"/>
      <c r="AG68" s="63"/>
      <c r="AH68" s="63"/>
      <c r="AI68" s="63"/>
      <c r="AJ68" s="63"/>
    </row>
    <row r="69" spans="1:43" x14ac:dyDescent="0.25">
      <c r="A69" s="165" t="s">
        <v>446</v>
      </c>
      <c r="B69" s="166">
        <f>SUM(B16:B67)-B8</f>
        <v>0</v>
      </c>
      <c r="C69" s="166">
        <f t="shared" ref="C69:N69" si="33">SUM(C16:C67)-C8</f>
        <v>0</v>
      </c>
      <c r="D69" s="166">
        <f t="shared" si="33"/>
        <v>0</v>
      </c>
      <c r="E69" s="166">
        <f t="shared" si="33"/>
        <v>0</v>
      </c>
      <c r="F69" s="166">
        <f t="shared" si="33"/>
        <v>0</v>
      </c>
      <c r="G69" s="166">
        <f t="shared" si="33"/>
        <v>0</v>
      </c>
      <c r="H69" s="166">
        <f t="shared" si="33"/>
        <v>0</v>
      </c>
      <c r="I69" s="166">
        <f t="shared" si="33"/>
        <v>0</v>
      </c>
      <c r="J69" s="166">
        <f t="shared" si="33"/>
        <v>0</v>
      </c>
      <c r="K69" s="166">
        <f t="shared" si="33"/>
        <v>0</v>
      </c>
      <c r="L69" s="166">
        <f t="shared" si="33"/>
        <v>0</v>
      </c>
      <c r="M69" s="166">
        <f t="shared" si="33"/>
        <v>0</v>
      </c>
      <c r="N69" s="333">
        <f t="shared" si="33"/>
        <v>0</v>
      </c>
      <c r="O69" s="166">
        <f>SUM(O16:O68)-O8</f>
        <v>0</v>
      </c>
      <c r="P69" s="166">
        <f t="shared" ref="P69:AJ69" si="34">SUM(P16:P68)-P8</f>
        <v>0</v>
      </c>
      <c r="Q69" s="166">
        <f t="shared" si="34"/>
        <v>0</v>
      </c>
      <c r="R69" s="166">
        <f t="shared" si="34"/>
        <v>0</v>
      </c>
      <c r="S69" s="166">
        <f t="shared" si="34"/>
        <v>0</v>
      </c>
      <c r="T69" s="166">
        <f t="shared" si="34"/>
        <v>0</v>
      </c>
      <c r="U69" s="166">
        <f t="shared" si="34"/>
        <v>0</v>
      </c>
      <c r="V69" s="166">
        <f t="shared" si="34"/>
        <v>0</v>
      </c>
      <c r="W69" s="166">
        <f t="shared" si="34"/>
        <v>0</v>
      </c>
      <c r="X69" s="166">
        <f t="shared" si="34"/>
        <v>0</v>
      </c>
      <c r="Y69" s="166">
        <f t="shared" si="34"/>
        <v>0</v>
      </c>
      <c r="Z69" s="166">
        <f t="shared" si="34"/>
        <v>0</v>
      </c>
      <c r="AA69" s="333">
        <f t="shared" si="34"/>
        <v>0</v>
      </c>
      <c r="AB69" s="166">
        <f t="shared" si="34"/>
        <v>0</v>
      </c>
      <c r="AC69" s="166">
        <f t="shared" si="34"/>
        <v>0</v>
      </c>
      <c r="AD69" s="166">
        <f t="shared" si="34"/>
        <v>0</v>
      </c>
      <c r="AE69" s="166">
        <f t="shared" si="34"/>
        <v>0</v>
      </c>
      <c r="AF69" s="166">
        <f t="shared" si="34"/>
        <v>0</v>
      </c>
      <c r="AG69" s="166">
        <f t="shared" si="34"/>
        <v>0</v>
      </c>
      <c r="AH69" s="166">
        <f t="shared" si="34"/>
        <v>0</v>
      </c>
      <c r="AI69" s="166">
        <f t="shared" si="34"/>
        <v>0</v>
      </c>
      <c r="AJ69" s="166">
        <f t="shared" si="34"/>
        <v>0</v>
      </c>
    </row>
    <row r="72" spans="1:43" ht="18.75" x14ac:dyDescent="0.3">
      <c r="L72" s="154"/>
    </row>
    <row r="73" spans="1:43" ht="18.75" x14ac:dyDescent="0.3">
      <c r="L73" s="154" t="s">
        <v>441</v>
      </c>
    </row>
    <row r="74" spans="1:43" ht="18.75" x14ac:dyDescent="0.3">
      <c r="L74" s="123">
        <f>+A92+A110+A128+A146+A164</f>
        <v>631660049.28967428</v>
      </c>
      <c r="M74" s="42" t="s">
        <v>431</v>
      </c>
    </row>
    <row r="75" spans="1:43" ht="26.25" x14ac:dyDescent="0.4">
      <c r="B75" s="350" t="s">
        <v>430</v>
      </c>
      <c r="C75" s="351"/>
      <c r="D75" s="351"/>
      <c r="E75" s="351"/>
      <c r="F75" s="351"/>
      <c r="G75" s="351"/>
      <c r="H75" s="351"/>
      <c r="I75" s="351"/>
      <c r="J75" s="351"/>
      <c r="K75" s="351"/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1"/>
      <c r="Y75" s="351"/>
      <c r="Z75" s="351"/>
      <c r="AA75" s="351"/>
      <c r="AB75" s="351"/>
      <c r="AC75" s="351"/>
      <c r="AD75" s="351"/>
      <c r="AE75" s="351"/>
      <c r="AF75" s="351"/>
      <c r="AG75" s="352"/>
    </row>
    <row r="76" spans="1:43" x14ac:dyDescent="0.25">
      <c r="A76" s="116" t="s">
        <v>401</v>
      </c>
      <c r="B76" s="122" t="str">
        <f t="shared" ref="B76:AG76" si="35">+B2</f>
        <v>Jan</v>
      </c>
      <c r="C76" s="122" t="str">
        <f t="shared" si="35"/>
        <v>Feb</v>
      </c>
      <c r="D76" s="122" t="str">
        <f t="shared" si="35"/>
        <v>Mar</v>
      </c>
      <c r="E76" s="122" t="str">
        <f t="shared" si="35"/>
        <v>Apr</v>
      </c>
      <c r="F76" s="122" t="str">
        <f t="shared" si="35"/>
        <v>May</v>
      </c>
      <c r="G76" s="122" t="str">
        <f t="shared" si="35"/>
        <v>Jun</v>
      </c>
      <c r="H76" s="122" t="str">
        <f t="shared" si="35"/>
        <v>Jul</v>
      </c>
      <c r="I76" s="122" t="str">
        <f t="shared" si="35"/>
        <v>Aug</v>
      </c>
      <c r="J76" s="122" t="str">
        <f t="shared" si="35"/>
        <v>Sep</v>
      </c>
      <c r="K76" s="122" t="str">
        <f t="shared" si="35"/>
        <v>Oct</v>
      </c>
      <c r="L76" s="122" t="str">
        <f t="shared" si="35"/>
        <v>Nov</v>
      </c>
      <c r="M76" s="122" t="str">
        <f t="shared" si="35"/>
        <v>Dec</v>
      </c>
      <c r="N76" s="334">
        <f t="shared" si="35"/>
        <v>2023</v>
      </c>
      <c r="O76" s="122" t="str">
        <f t="shared" ref="O76:AA76" si="36">+O2</f>
        <v>Jan</v>
      </c>
      <c r="P76" s="122" t="str">
        <f t="shared" si="36"/>
        <v>Feb</v>
      </c>
      <c r="Q76" s="122" t="str">
        <f t="shared" si="36"/>
        <v>Mar</v>
      </c>
      <c r="R76" s="122" t="str">
        <f t="shared" si="36"/>
        <v>Apr</v>
      </c>
      <c r="S76" s="122" t="str">
        <f t="shared" si="36"/>
        <v>May</v>
      </c>
      <c r="T76" s="122" t="str">
        <f t="shared" si="36"/>
        <v>Jun</v>
      </c>
      <c r="U76" s="122" t="str">
        <f t="shared" si="36"/>
        <v>Jul</v>
      </c>
      <c r="V76" s="122" t="str">
        <f t="shared" si="36"/>
        <v>Aug</v>
      </c>
      <c r="W76" s="122" t="str">
        <f t="shared" si="36"/>
        <v>Sep</v>
      </c>
      <c r="X76" s="122" t="str">
        <f t="shared" si="36"/>
        <v>Oct</v>
      </c>
      <c r="Y76" s="122" t="str">
        <f t="shared" si="36"/>
        <v>Nov</v>
      </c>
      <c r="Z76" s="122" t="str">
        <f t="shared" si="36"/>
        <v>Dec</v>
      </c>
      <c r="AA76" s="334">
        <f t="shared" si="36"/>
        <v>2024</v>
      </c>
      <c r="AB76" s="122">
        <f t="shared" si="35"/>
        <v>2025</v>
      </c>
      <c r="AC76" s="122">
        <f t="shared" si="35"/>
        <v>2026</v>
      </c>
      <c r="AD76" s="122">
        <f t="shared" si="35"/>
        <v>2027</v>
      </c>
      <c r="AE76" s="122">
        <f t="shared" si="35"/>
        <v>2028</v>
      </c>
      <c r="AF76" s="122">
        <f t="shared" si="35"/>
        <v>2029</v>
      </c>
      <c r="AG76" s="122">
        <f t="shared" si="35"/>
        <v>2030</v>
      </c>
      <c r="AH76" s="122">
        <f t="shared" ref="AH76:AJ76" si="37">+AH2</f>
        <v>2031</v>
      </c>
      <c r="AI76" s="122">
        <f t="shared" si="37"/>
        <v>2032</v>
      </c>
      <c r="AJ76" s="122">
        <f t="shared" si="37"/>
        <v>2033</v>
      </c>
    </row>
    <row r="77" spans="1:43" x14ac:dyDescent="0.25">
      <c r="A77" s="117" t="s">
        <v>414</v>
      </c>
      <c r="B77" s="4">
        <v>935612.43195979518</v>
      </c>
      <c r="C77" s="4">
        <v>937649.88350078894</v>
      </c>
      <c r="D77" s="4">
        <v>939962.66633110621</v>
      </c>
      <c r="E77" s="4">
        <v>941284.25651985896</v>
      </c>
      <c r="F77" s="4">
        <v>942110.2503878295</v>
      </c>
      <c r="G77" s="4">
        <v>944000.85857451742</v>
      </c>
      <c r="H77" s="4">
        <v>942312.16</v>
      </c>
      <c r="I77" s="4">
        <v>941649.52936369495</v>
      </c>
      <c r="J77" s="4">
        <v>940449.63560482301</v>
      </c>
      <c r="K77" s="4">
        <v>942331.43319025252</v>
      </c>
      <c r="L77" s="4">
        <v>941087.66997928207</v>
      </c>
      <c r="M77" s="4">
        <v>944073.54603489873</v>
      </c>
      <c r="N77" s="151">
        <v>11292524.321446847</v>
      </c>
      <c r="O77" s="4">
        <v>946125.31480293756</v>
      </c>
      <c r="P77" s="4">
        <v>944281.69648962771</v>
      </c>
      <c r="Q77" s="4">
        <v>947116.14033611631</v>
      </c>
      <c r="R77" s="4">
        <v>947604.57804337621</v>
      </c>
      <c r="S77" s="4">
        <v>947438.09439043188</v>
      </c>
      <c r="T77" s="4">
        <v>948148.99977946514</v>
      </c>
      <c r="U77" s="4">
        <v>941057.02927250252</v>
      </c>
      <c r="V77" s="4">
        <v>942414.27720748587</v>
      </c>
      <c r="W77" s="4">
        <v>941571.87889900827</v>
      </c>
      <c r="X77" s="4">
        <v>943299.53405731253</v>
      </c>
      <c r="Y77" s="4">
        <v>941922.40705421369</v>
      </c>
      <c r="Z77" s="4">
        <v>944748.51750846056</v>
      </c>
      <c r="AA77" s="151">
        <v>11335728.467840936</v>
      </c>
      <c r="AB77" s="4">
        <v>11379214.834370311</v>
      </c>
      <c r="AC77" s="4">
        <v>11457777.641068611</v>
      </c>
      <c r="AD77" s="4">
        <v>11535160.470054023</v>
      </c>
      <c r="AE77" s="4">
        <v>11611601.323013604</v>
      </c>
      <c r="AF77" s="4">
        <v>11687225.857543062</v>
      </c>
      <c r="AG77" s="4">
        <v>11762092.251832573</v>
      </c>
      <c r="AH77" s="4">
        <v>11836252.300885286</v>
      </c>
      <c r="AI77" s="4">
        <v>11909756.158313433</v>
      </c>
      <c r="AJ77" s="4">
        <v>0</v>
      </c>
      <c r="AK77" s="4"/>
      <c r="AL77" s="4"/>
      <c r="AM77" s="4"/>
      <c r="AN77" s="4"/>
      <c r="AO77" s="4"/>
      <c r="AP77" s="4"/>
      <c r="AQ77" s="4"/>
    </row>
    <row r="78" spans="1:43" x14ac:dyDescent="0.25">
      <c r="A78" s="117" t="s">
        <v>415</v>
      </c>
      <c r="B78" s="4">
        <v>1471535.7545142111</v>
      </c>
      <c r="C78" s="4">
        <v>1477724.3089302273</v>
      </c>
      <c r="D78" s="4">
        <v>1482158.7826359719</v>
      </c>
      <c r="E78" s="4">
        <v>1484129.6598385249</v>
      </c>
      <c r="F78" s="4">
        <v>1487756.0738912225</v>
      </c>
      <c r="G78" s="4">
        <v>1493944.6283072389</v>
      </c>
      <c r="H78" s="4">
        <v>1499323.57</v>
      </c>
      <c r="I78" s="4">
        <v>1508832.3723579545</v>
      </c>
      <c r="J78" s="4">
        <v>1511051.5278040976</v>
      </c>
      <c r="K78" s="4">
        <v>1513877.3631063092</v>
      </c>
      <c r="L78" s="4">
        <v>1518097.6329815732</v>
      </c>
      <c r="M78" s="4">
        <v>1525630.6239477401</v>
      </c>
      <c r="N78" s="151">
        <v>17974062.298315071</v>
      </c>
      <c r="O78" s="4">
        <v>1528714.431622766</v>
      </c>
      <c r="P78" s="4">
        <v>1534487.0823744389</v>
      </c>
      <c r="Q78" s="4">
        <v>1539865.3615676716</v>
      </c>
      <c r="R78" s="4">
        <v>1544687.5669795033</v>
      </c>
      <c r="S78" s="4">
        <v>1547406.6550929635</v>
      </c>
      <c r="T78" s="4">
        <v>1551149.9231784942</v>
      </c>
      <c r="U78" s="4">
        <v>1534162.5240277962</v>
      </c>
      <c r="V78" s="4">
        <v>1535372.0012965298</v>
      </c>
      <c r="W78" s="4">
        <v>1536604.1038455686</v>
      </c>
      <c r="X78" s="4">
        <v>1538442.7979614129</v>
      </c>
      <c r="Y78" s="4">
        <v>1541665.730131798</v>
      </c>
      <c r="Z78" s="4">
        <v>1548164.6468539725</v>
      </c>
      <c r="AA78" s="151">
        <v>18480722.824932914</v>
      </c>
      <c r="AB78" s="4">
        <v>18863646.842383679</v>
      </c>
      <c r="AC78" s="4">
        <v>19356443.196575195</v>
      </c>
      <c r="AD78" s="4">
        <v>19837768.728697449</v>
      </c>
      <c r="AE78" s="4">
        <v>20309656.203158557</v>
      </c>
      <c r="AF78" s="4">
        <v>20773319.973365251</v>
      </c>
      <c r="AG78" s="4">
        <v>21229470.200055387</v>
      </c>
      <c r="AH78" s="4">
        <v>21678720.106343459</v>
      </c>
      <c r="AI78" s="4">
        <v>22121622.451232772</v>
      </c>
      <c r="AJ78" s="4">
        <v>0</v>
      </c>
      <c r="AK78" s="4"/>
      <c r="AL78" s="4"/>
      <c r="AM78" s="4"/>
      <c r="AN78" s="4"/>
      <c r="AO78" s="4"/>
      <c r="AP78" s="4"/>
      <c r="AQ78" s="4"/>
    </row>
    <row r="79" spans="1:43" x14ac:dyDescent="0.25">
      <c r="A79" s="117" t="s">
        <v>416</v>
      </c>
      <c r="B79" s="4">
        <v>383952.03630615876</v>
      </c>
      <c r="C79" s="4">
        <v>384398.63756739051</v>
      </c>
      <c r="D79" s="4">
        <v>384648.73427368025</v>
      </c>
      <c r="E79" s="4">
        <v>384577.27807188319</v>
      </c>
      <c r="F79" s="4">
        <v>384434.36566828896</v>
      </c>
      <c r="G79" s="4">
        <v>384809.51072772359</v>
      </c>
      <c r="H79" s="4">
        <v>385702.04</v>
      </c>
      <c r="I79" s="4">
        <v>386186.15861083014</v>
      </c>
      <c r="J79" s="4">
        <v>386647.36883637885</v>
      </c>
      <c r="K79" s="4">
        <v>387081.55432616593</v>
      </c>
      <c r="L79" s="4">
        <v>387384.55351586465</v>
      </c>
      <c r="M79" s="4">
        <v>387769.1638281286</v>
      </c>
      <c r="N79" s="151">
        <v>4627591.4017324941</v>
      </c>
      <c r="O79" s="4">
        <v>388337.22019440396</v>
      </c>
      <c r="P79" s="4">
        <v>388690.51044866606</v>
      </c>
      <c r="Q79" s="4">
        <v>388998.34187588509</v>
      </c>
      <c r="R79" s="4">
        <v>389236.55328845995</v>
      </c>
      <c r="S79" s="4">
        <v>389455.9726662336</v>
      </c>
      <c r="T79" s="4">
        <v>389774.90034257347</v>
      </c>
      <c r="U79" s="4">
        <v>387947.41157858644</v>
      </c>
      <c r="V79" s="4">
        <v>388280.10546078003</v>
      </c>
      <c r="W79" s="4">
        <v>388605.67908867291</v>
      </c>
      <c r="X79" s="4">
        <v>388923.95445590786</v>
      </c>
      <c r="Y79" s="4">
        <v>389214.28282501316</v>
      </c>
      <c r="Z79" s="4">
        <v>389519.20771543449</v>
      </c>
      <c r="AA79" s="151">
        <v>4666984.1399406176</v>
      </c>
      <c r="AB79" s="4">
        <v>4698479.4086375479</v>
      </c>
      <c r="AC79" s="4">
        <v>4741704.3364199419</v>
      </c>
      <c r="AD79" s="4">
        <v>4784247.8558657728</v>
      </c>
      <c r="AE79" s="4">
        <v>4826308.4440636681</v>
      </c>
      <c r="AF79" s="4">
        <v>4867967.8059317274</v>
      </c>
      <c r="AG79" s="4">
        <v>4909255.3125189403</v>
      </c>
      <c r="AH79" s="4">
        <v>4950194.2826581402</v>
      </c>
      <c r="AI79" s="4">
        <v>4990806.7891376596</v>
      </c>
      <c r="AJ79" s="4">
        <v>0</v>
      </c>
      <c r="AK79" s="4"/>
      <c r="AL79" s="4"/>
      <c r="AM79" s="4"/>
      <c r="AN79" s="4"/>
      <c r="AO79" s="4"/>
      <c r="AP79" s="4"/>
      <c r="AQ79" s="4"/>
    </row>
    <row r="80" spans="1:43" x14ac:dyDescent="0.25">
      <c r="A80" s="117" t="s">
        <v>417</v>
      </c>
      <c r="B80" s="4">
        <v>980415.99550109939</v>
      </c>
      <c r="C80" s="4">
        <v>982393.93081511115</v>
      </c>
      <c r="D80" s="4">
        <v>985768.05576254264</v>
      </c>
      <c r="E80" s="4">
        <v>988327.73675714596</v>
      </c>
      <c r="F80" s="4">
        <v>989471.8365956425</v>
      </c>
      <c r="G80" s="4">
        <v>993524.66483709787</v>
      </c>
      <c r="H80" s="4">
        <v>998278.52</v>
      </c>
      <c r="I80" s="4">
        <v>997014.78514781175</v>
      </c>
      <c r="J80" s="4">
        <v>995984.8013440565</v>
      </c>
      <c r="K80" s="4">
        <v>996664.45052068401</v>
      </c>
      <c r="L80" s="4">
        <v>998380.89556326054</v>
      </c>
      <c r="M80" s="4">
        <v>1000505.4804464409</v>
      </c>
      <c r="N80" s="151">
        <v>11906731.153290892</v>
      </c>
      <c r="O80" s="4">
        <v>1002580.6292211267</v>
      </c>
      <c r="P80" s="4">
        <v>1006727.228793878</v>
      </c>
      <c r="Q80" s="4">
        <v>1010896.7947477414</v>
      </c>
      <c r="R80" s="4">
        <v>1012117.7109232809</v>
      </c>
      <c r="S80" s="4">
        <v>1012479.3341106159</v>
      </c>
      <c r="T80" s="4">
        <v>1013112.6612643232</v>
      </c>
      <c r="U80" s="4">
        <v>1017631.4612398798</v>
      </c>
      <c r="V80" s="4">
        <v>1016415.6691405314</v>
      </c>
      <c r="W80" s="4">
        <v>1015374.2590432258</v>
      </c>
      <c r="X80" s="4">
        <v>1015997.1913909485</v>
      </c>
      <c r="Y80" s="4">
        <v>1017616.4249418316</v>
      </c>
      <c r="Z80" s="4">
        <v>1019608.4415183578</v>
      </c>
      <c r="AA80" s="151">
        <v>12160557.80633574</v>
      </c>
      <c r="AB80" s="4">
        <v>12377529.836737448</v>
      </c>
      <c r="AC80" s="4">
        <v>12576647.134899734</v>
      </c>
      <c r="AD80" s="4">
        <v>12773485.359886387</v>
      </c>
      <c r="AE80" s="4">
        <v>12967892.97705733</v>
      </c>
      <c r="AF80" s="4">
        <v>13160096.702542882</v>
      </c>
      <c r="AG80" s="4">
        <v>13350248.266259715</v>
      </c>
      <c r="AH80" s="4">
        <v>13538495.297315946</v>
      </c>
      <c r="AI80" s="4">
        <v>13724978.78541534</v>
      </c>
      <c r="AJ80" s="4">
        <v>0</v>
      </c>
      <c r="AK80" s="4"/>
      <c r="AL80" s="4"/>
      <c r="AM80" s="4"/>
      <c r="AN80" s="4"/>
      <c r="AO80" s="4"/>
      <c r="AP80" s="4"/>
      <c r="AQ80" s="4"/>
    </row>
    <row r="81" spans="1:43" x14ac:dyDescent="0.25">
      <c r="A81" s="117" t="s">
        <v>418</v>
      </c>
      <c r="B81" s="4">
        <v>105551.53678331566</v>
      </c>
      <c r="C81" s="4">
        <v>105643.89899611172</v>
      </c>
      <c r="D81" s="4">
        <v>105440.70212796041</v>
      </c>
      <c r="E81" s="4">
        <v>105717.78876634852</v>
      </c>
      <c r="F81" s="4">
        <v>106752.24554966419</v>
      </c>
      <c r="G81" s="4">
        <v>107269.47394132202</v>
      </c>
      <c r="H81" s="4">
        <v>107543.89000000001</v>
      </c>
      <c r="I81" s="4">
        <v>107076.47769358355</v>
      </c>
      <c r="J81" s="4">
        <v>107183.42639083361</v>
      </c>
      <c r="K81" s="4">
        <v>107290.00309261502</v>
      </c>
      <c r="L81" s="4">
        <v>107396.20779892772</v>
      </c>
      <c r="M81" s="4">
        <v>107502.04050977173</v>
      </c>
      <c r="N81" s="151">
        <v>1280367.6916504544</v>
      </c>
      <c r="O81" s="4">
        <v>107607.68722288136</v>
      </c>
      <c r="P81" s="4">
        <v>107712.77594278796</v>
      </c>
      <c r="Q81" s="4">
        <v>107817.67866496024</v>
      </c>
      <c r="R81" s="4">
        <v>107922.2093916638</v>
      </c>
      <c r="S81" s="4">
        <v>108026.36812289865</v>
      </c>
      <c r="T81" s="4">
        <v>108130.15485866486</v>
      </c>
      <c r="U81" s="4">
        <v>106828.93411023605</v>
      </c>
      <c r="V81" s="4">
        <v>106930.63958515145</v>
      </c>
      <c r="W81" s="4">
        <v>107031.97789228738</v>
      </c>
      <c r="X81" s="4">
        <v>107133.13261553354</v>
      </c>
      <c r="Y81" s="4">
        <v>107233.73658711053</v>
      </c>
      <c r="Z81" s="4">
        <v>107334.15697479775</v>
      </c>
      <c r="AA81" s="151">
        <v>1289709.4519689735</v>
      </c>
      <c r="AB81" s="4">
        <v>1295897.3819363189</v>
      </c>
      <c r="AC81" s="4">
        <v>1310258.96604671</v>
      </c>
      <c r="AD81" s="4">
        <v>1324424.115395081</v>
      </c>
      <c r="AE81" s="4">
        <v>1338432.8512693942</v>
      </c>
      <c r="AF81" s="4">
        <v>1352306.2858169693</v>
      </c>
      <c r="AG81" s="4">
        <v>1366052.3131450657</v>
      </c>
      <c r="AH81" s="4">
        <v>1379679.7452803911</v>
      </c>
      <c r="AI81" s="4">
        <v>1393195.3748268655</v>
      </c>
      <c r="AJ81" s="4">
        <v>0</v>
      </c>
      <c r="AK81" s="4"/>
      <c r="AL81" s="4"/>
      <c r="AM81" s="4"/>
      <c r="AN81" s="4"/>
      <c r="AO81" s="4"/>
      <c r="AP81" s="4"/>
      <c r="AQ81" s="4"/>
    </row>
    <row r="82" spans="1:43" x14ac:dyDescent="0.25">
      <c r="A82" s="117" t="s">
        <v>419</v>
      </c>
      <c r="B82" s="4">
        <v>729321.43964222935</v>
      </c>
      <c r="C82" s="4">
        <v>739827.28433822887</v>
      </c>
      <c r="D82" s="4">
        <v>747034.78244362364</v>
      </c>
      <c r="E82" s="4">
        <v>753081.75119306508</v>
      </c>
      <c r="F82" s="4">
        <v>760085.64765706449</v>
      </c>
      <c r="G82" s="4">
        <v>769410.60283297079</v>
      </c>
      <c r="H82" s="4">
        <v>763428.08</v>
      </c>
      <c r="I82" s="4">
        <v>769288.03070526221</v>
      </c>
      <c r="J82" s="4">
        <v>776228.50422501063</v>
      </c>
      <c r="K82" s="4">
        <v>783208.38951932942</v>
      </c>
      <c r="L82" s="4">
        <v>791894.58458679228</v>
      </c>
      <c r="M82" s="4">
        <v>800524.76291882608</v>
      </c>
      <c r="N82" s="151">
        <v>9183333.8600624036</v>
      </c>
      <c r="O82" s="4">
        <v>806572.36968777783</v>
      </c>
      <c r="P82" s="4">
        <v>813095.51852857426</v>
      </c>
      <c r="Q82" s="4">
        <v>819586.0576269601</v>
      </c>
      <c r="R82" s="4">
        <v>824286.2618490567</v>
      </c>
      <c r="S82" s="4">
        <v>829190.12691639399</v>
      </c>
      <c r="T82" s="4">
        <v>833551.62994890986</v>
      </c>
      <c r="U82" s="4">
        <v>829010.85954182444</v>
      </c>
      <c r="V82" s="4">
        <v>833096.80967231921</v>
      </c>
      <c r="W82" s="4">
        <v>838258.67652967758</v>
      </c>
      <c r="X82" s="4">
        <v>843465.27428848424</v>
      </c>
      <c r="Y82" s="4">
        <v>850365.70857203309</v>
      </c>
      <c r="Z82" s="4">
        <v>857216.85969425202</v>
      </c>
      <c r="AA82" s="151">
        <v>9977696.1528562624</v>
      </c>
      <c r="AB82" s="4">
        <v>10706938.993086265</v>
      </c>
      <c r="AC82" s="4">
        <v>11487539.735573862</v>
      </c>
      <c r="AD82" s="4">
        <v>12267200.53535801</v>
      </c>
      <c r="AE82" s="4">
        <v>13047044.019310463</v>
      </c>
      <c r="AF82" s="4">
        <v>13827265.736681804</v>
      </c>
      <c r="AG82" s="4">
        <v>14607515.955158491</v>
      </c>
      <c r="AH82" s="4">
        <v>15387523.122542344</v>
      </c>
      <c r="AI82" s="4">
        <v>16167106.533908512</v>
      </c>
      <c r="AJ82" s="4">
        <v>0</v>
      </c>
      <c r="AK82" s="4"/>
      <c r="AL82" s="4"/>
      <c r="AM82" s="4"/>
      <c r="AN82" s="4"/>
      <c r="AO82" s="4"/>
      <c r="AP82" s="4"/>
      <c r="AQ82" s="4"/>
    </row>
    <row r="83" spans="1:43" ht="14.25" customHeight="1" x14ac:dyDescent="0.25">
      <c r="A83" s="117" t="s">
        <v>420</v>
      </c>
      <c r="B83" s="4">
        <v>84742.810823783802</v>
      </c>
      <c r="C83" s="4">
        <v>85632.54678486487</v>
      </c>
      <c r="D83" s="4">
        <v>86558.598499459476</v>
      </c>
      <c r="E83" s="4">
        <v>87484.650214054054</v>
      </c>
      <c r="F83" s="4">
        <v>87702.544735135147</v>
      </c>
      <c r="G83" s="4">
        <v>87430.176583783774</v>
      </c>
      <c r="H83" s="4">
        <v>87929.88</v>
      </c>
      <c r="I83" s="4">
        <v>84435.930209575352</v>
      </c>
      <c r="J83" s="4">
        <v>84108.481093588678</v>
      </c>
      <c r="K83" s="4">
        <v>84244.658926061617</v>
      </c>
      <c r="L83" s="4">
        <v>85054.404532056622</v>
      </c>
      <c r="M83" s="4">
        <v>85644.325438051615</v>
      </c>
      <c r="N83" s="151">
        <v>1030969.007840415</v>
      </c>
      <c r="O83" s="4">
        <v>86500.37882847627</v>
      </c>
      <c r="P83" s="4">
        <v>86950.644242298076</v>
      </c>
      <c r="Q83" s="4">
        <v>87563.810557868463</v>
      </c>
      <c r="R83" s="4">
        <v>87098.902366361377</v>
      </c>
      <c r="S83" s="4">
        <v>85651.097722731065</v>
      </c>
      <c r="T83" s="4">
        <v>85292.349669442134</v>
      </c>
      <c r="U83" s="4">
        <v>84328.285972206373</v>
      </c>
      <c r="V83" s="4">
        <v>83711.488735177816</v>
      </c>
      <c r="W83" s="4">
        <v>83386.849059672095</v>
      </c>
      <c r="X83" s="4">
        <v>83521.858516673921</v>
      </c>
      <c r="Y83" s="4">
        <v>84324.656685727809</v>
      </c>
      <c r="Z83" s="4">
        <v>84909.516201745166</v>
      </c>
      <c r="AA83" s="151">
        <v>1023239.8385583805</v>
      </c>
      <c r="AB83" s="4">
        <v>1018786.4435368971</v>
      </c>
      <c r="AC83" s="4">
        <v>1018786.4435368971</v>
      </c>
      <c r="AD83" s="4">
        <v>1018786.4435368971</v>
      </c>
      <c r="AE83" s="4">
        <v>1018786.4435368971</v>
      </c>
      <c r="AF83" s="4">
        <v>1018786.4435368971</v>
      </c>
      <c r="AG83" s="4">
        <v>1018786.4435368971</v>
      </c>
      <c r="AH83" s="4">
        <v>1018786.4435368971</v>
      </c>
      <c r="AI83" s="4">
        <v>1018786.4435368971</v>
      </c>
      <c r="AJ83" s="4">
        <v>0</v>
      </c>
      <c r="AK83" s="4"/>
      <c r="AL83" s="4"/>
      <c r="AM83" s="4"/>
      <c r="AN83" s="4"/>
      <c r="AO83" s="4"/>
      <c r="AP83" s="4"/>
      <c r="AQ83" s="4"/>
    </row>
    <row r="84" spans="1:43" x14ac:dyDescent="0.25">
      <c r="A84" s="117" t="s">
        <v>421</v>
      </c>
      <c r="B84" s="4">
        <v>136936.71403566338</v>
      </c>
      <c r="C84" s="4">
        <v>138148.37582168332</v>
      </c>
      <c r="D84" s="4">
        <v>139341.10539229677</v>
      </c>
      <c r="E84" s="4">
        <v>140117.32622396576</v>
      </c>
      <c r="F84" s="4">
        <v>141688.70010271043</v>
      </c>
      <c r="G84" s="4">
        <v>142616.37865763198</v>
      </c>
      <c r="H84" s="4">
        <v>140982.76</v>
      </c>
      <c r="I84" s="4">
        <v>140881.03330915823</v>
      </c>
      <c r="J84" s="4">
        <v>141047.03785410334</v>
      </c>
      <c r="K84" s="4">
        <v>141388.17626240256</v>
      </c>
      <c r="L84" s="4">
        <v>141974.50207939741</v>
      </c>
      <c r="M84" s="4">
        <v>142761.67290138759</v>
      </c>
      <c r="N84" s="151">
        <v>1687883.7826404006</v>
      </c>
      <c r="O84" s="4">
        <v>145216.22412321929</v>
      </c>
      <c r="P84" s="4">
        <v>146038.22998345448</v>
      </c>
      <c r="Q84" s="4">
        <v>147212.36669660371</v>
      </c>
      <c r="R84" s="4">
        <v>147987.60808907097</v>
      </c>
      <c r="S84" s="4">
        <v>148626.84126850803</v>
      </c>
      <c r="T84" s="4">
        <v>149231.23398789481</v>
      </c>
      <c r="U84" s="4">
        <v>150585.89353305302</v>
      </c>
      <c r="V84" s="4">
        <v>150906.62214140958</v>
      </c>
      <c r="W84" s="4">
        <v>151496.36518438777</v>
      </c>
      <c r="X84" s="4">
        <v>152261.13644738123</v>
      </c>
      <c r="Y84" s="4">
        <v>153272.03528235771</v>
      </c>
      <c r="Z84" s="4">
        <v>154484.60114468305</v>
      </c>
      <c r="AA84" s="151">
        <v>1797319.1578820236</v>
      </c>
      <c r="AB84" s="4">
        <v>1822706.3637927459</v>
      </c>
      <c r="AC84" s="4">
        <v>1887440.7291827898</v>
      </c>
      <c r="AD84" s="4">
        <v>1953401.0425018815</v>
      </c>
      <c r="AE84" s="4">
        <v>2020209.6705164805</v>
      </c>
      <c r="AF84" s="4">
        <v>2087543.1955938912</v>
      </c>
      <c r="AG84" s="4">
        <v>2155149.1118561481</v>
      </c>
      <c r="AH84" s="4">
        <v>2222798.5506768664</v>
      </c>
      <c r="AI84" s="4">
        <v>2290371.8250202793</v>
      </c>
      <c r="AJ84" s="4">
        <v>0</v>
      </c>
      <c r="AK84" s="4"/>
      <c r="AL84" s="4"/>
      <c r="AM84" s="4"/>
      <c r="AN84" s="4"/>
      <c r="AO84" s="4"/>
      <c r="AP84" s="4"/>
      <c r="AQ84" s="4"/>
    </row>
    <row r="85" spans="1:43" x14ac:dyDescent="0.25">
      <c r="A85" s="117" t="s">
        <v>422</v>
      </c>
      <c r="B85" s="4">
        <v>4529.6435797665363</v>
      </c>
      <c r="C85" s="4">
        <v>4564.2210116731521</v>
      </c>
      <c r="D85" s="4">
        <v>4529.6435797665363</v>
      </c>
      <c r="E85" s="4">
        <v>4512.3548638132297</v>
      </c>
      <c r="F85" s="4">
        <v>4460.4887159533073</v>
      </c>
      <c r="G85" s="4">
        <v>4391.3338521400783</v>
      </c>
      <c r="H85" s="4">
        <v>4342.5</v>
      </c>
      <c r="I85" s="4">
        <v>4323.9141</v>
      </c>
      <c r="J85" s="4">
        <v>4326.3459000000003</v>
      </c>
      <c r="K85" s="4">
        <v>4335.7257000000009</v>
      </c>
      <c r="L85" s="4">
        <v>4345.2791999999999</v>
      </c>
      <c r="M85" s="4">
        <v>4347.7110000000002</v>
      </c>
      <c r="N85" s="151">
        <v>53009.161503112846</v>
      </c>
      <c r="O85" s="4">
        <v>4347.5373</v>
      </c>
      <c r="P85" s="4">
        <v>4354.4853000000003</v>
      </c>
      <c r="Q85" s="4">
        <v>4333.2939000000006</v>
      </c>
      <c r="R85" s="4">
        <v>4319.2241999999997</v>
      </c>
      <c r="S85" s="4">
        <v>4291.0847999999996</v>
      </c>
      <c r="T85" s="4">
        <v>4255.9974000000002</v>
      </c>
      <c r="U85" s="4">
        <v>4177.1097890689016</v>
      </c>
      <c r="V85" s="4">
        <v>4162.8422947276376</v>
      </c>
      <c r="W85" s="4">
        <v>4156.8258814512019</v>
      </c>
      <c r="X85" s="4">
        <v>4153.903623574075</v>
      </c>
      <c r="Y85" s="4">
        <v>4150.8094681747643</v>
      </c>
      <c r="Z85" s="4">
        <v>4144.9649524205115</v>
      </c>
      <c r="AA85" s="151">
        <v>50848.078909417083</v>
      </c>
      <c r="AB85" s="4">
        <v>48872.52832715051</v>
      </c>
      <c r="AC85" s="4">
        <v>47388.193223092487</v>
      </c>
      <c r="AD85" s="4">
        <v>46027.968130051253</v>
      </c>
      <c r="AE85" s="4">
        <v>44751.800925357937</v>
      </c>
      <c r="AF85" s="4">
        <v>43540.439086527942</v>
      </c>
      <c r="AG85" s="4">
        <v>42387.178610196126</v>
      </c>
      <c r="AH85" s="4">
        <v>41286.174980608223</v>
      </c>
      <c r="AI85" s="4">
        <v>40235.365427498</v>
      </c>
      <c r="AJ85" s="4">
        <v>0</v>
      </c>
      <c r="AK85" s="4"/>
      <c r="AL85" s="4"/>
      <c r="AM85" s="4"/>
      <c r="AN85" s="4"/>
      <c r="AO85" s="4"/>
      <c r="AP85" s="4"/>
      <c r="AQ85" s="4"/>
    </row>
    <row r="86" spans="1:43" x14ac:dyDescent="0.25">
      <c r="A86" s="117" t="s">
        <v>423</v>
      </c>
      <c r="B86" s="4">
        <v>913942.9539226495</v>
      </c>
      <c r="C86" s="4">
        <v>921863.05203114252</v>
      </c>
      <c r="D86" s="4">
        <v>931439.90535620786</v>
      </c>
      <c r="E86" s="4">
        <v>936935.48363557016</v>
      </c>
      <c r="F86" s="4">
        <v>942713.92256166448</v>
      </c>
      <c r="G86" s="4">
        <v>949037.87844931334</v>
      </c>
      <c r="H86" s="4">
        <v>949168.95</v>
      </c>
      <c r="I86" s="4">
        <v>953779.19918571459</v>
      </c>
      <c r="J86" s="4">
        <v>958684.17760240566</v>
      </c>
      <c r="K86" s="4">
        <v>963138.31082686526</v>
      </c>
      <c r="L86" s="4">
        <v>968129.59561904415</v>
      </c>
      <c r="M86" s="4">
        <v>973876.71503291652</v>
      </c>
      <c r="N86" s="151">
        <v>11362710.144223493</v>
      </c>
      <c r="O86" s="4">
        <v>978658.36988743104</v>
      </c>
      <c r="P86" s="4">
        <v>983317.10354049387</v>
      </c>
      <c r="Q86" s="4">
        <v>988791.82474362024</v>
      </c>
      <c r="R86" s="4">
        <v>993041.15635911399</v>
      </c>
      <c r="S86" s="4">
        <v>996418.37110342295</v>
      </c>
      <c r="T86" s="4">
        <v>1000548.8051247139</v>
      </c>
      <c r="U86" s="4">
        <v>990331.07404796046</v>
      </c>
      <c r="V86" s="4">
        <v>994168.13048168272</v>
      </c>
      <c r="W86" s="4">
        <v>998289.08220606344</v>
      </c>
      <c r="X86" s="4">
        <v>1001958.2649374714</v>
      </c>
      <c r="Y86" s="4">
        <v>1006151.5314874644</v>
      </c>
      <c r="Z86" s="4">
        <v>1011085.4289986731</v>
      </c>
      <c r="AA86" s="151">
        <v>11942759.142918112</v>
      </c>
      <c r="AB86" s="4">
        <v>12467475.256427579</v>
      </c>
      <c r="AC86" s="4">
        <v>13072887.228436209</v>
      </c>
      <c r="AD86" s="4">
        <v>13679990.453495488</v>
      </c>
      <c r="AE86" s="4">
        <v>14287284.994975274</v>
      </c>
      <c r="AF86" s="4">
        <v>14893893.340280158</v>
      </c>
      <c r="AG86" s="4">
        <v>15499178.364009757</v>
      </c>
      <c r="AH86" s="4">
        <v>16102872.064241685</v>
      </c>
      <c r="AI86" s="4">
        <v>16704918.814187003</v>
      </c>
      <c r="AJ86" s="4">
        <v>0</v>
      </c>
      <c r="AK86" s="4"/>
      <c r="AL86" s="4"/>
      <c r="AM86" s="4"/>
      <c r="AN86" s="4"/>
      <c r="AO86" s="4"/>
      <c r="AP86" s="4"/>
      <c r="AQ86" s="4"/>
    </row>
    <row r="87" spans="1:43" x14ac:dyDescent="0.25">
      <c r="A87" s="117" t="s">
        <v>424</v>
      </c>
      <c r="B87" s="4">
        <v>260466.99083895859</v>
      </c>
      <c r="C87" s="4">
        <v>261128.59932497589</v>
      </c>
      <c r="D87" s="4">
        <v>261893.5841369335</v>
      </c>
      <c r="E87" s="4">
        <v>261831.55834136935</v>
      </c>
      <c r="F87" s="4">
        <v>262224.38837994216</v>
      </c>
      <c r="G87" s="4">
        <v>262658.56894889107</v>
      </c>
      <c r="H87" s="4">
        <v>267062.39999999997</v>
      </c>
      <c r="I87" s="4">
        <v>267479.09459518944</v>
      </c>
      <c r="J87" s="4">
        <v>267896.83879893093</v>
      </c>
      <c r="K87" s="4">
        <v>268301.35793491598</v>
      </c>
      <c r="L87" s="4">
        <v>268720.5715906304</v>
      </c>
      <c r="M87" s="4">
        <v>269126.77010029875</v>
      </c>
      <c r="N87" s="151">
        <v>3178790.7229910363</v>
      </c>
      <c r="O87" s="4">
        <v>269551.23179877386</v>
      </c>
      <c r="P87" s="4">
        <v>269976.53318409051</v>
      </c>
      <c r="Q87" s="4">
        <v>270360.0601490332</v>
      </c>
      <c r="R87" s="4">
        <v>270786.83098632295</v>
      </c>
      <c r="S87" s="4">
        <v>271199.95691243518</v>
      </c>
      <c r="T87" s="4">
        <v>271627.777358277</v>
      </c>
      <c r="U87" s="4">
        <v>269079.11068191857</v>
      </c>
      <c r="V87" s="4">
        <v>269503.51716798329</v>
      </c>
      <c r="W87" s="4">
        <v>269928.33892458212</v>
      </c>
      <c r="X87" s="4">
        <v>270339.87202408322</v>
      </c>
      <c r="Y87" s="4">
        <v>270765.93959228514</v>
      </c>
      <c r="Z87" s="4">
        <v>271178.30323285476</v>
      </c>
      <c r="AA87" s="151">
        <v>3244297.4720126395</v>
      </c>
      <c r="AB87" s="4">
        <v>3286901.7846928271</v>
      </c>
      <c r="AC87" s="4">
        <v>3347999.9155000271</v>
      </c>
      <c r="AD87" s="4">
        <v>3409411.7831958993</v>
      </c>
      <c r="AE87" s="4">
        <v>3471065.9612485413</v>
      </c>
      <c r="AF87" s="4">
        <v>3532889.1544086477</v>
      </c>
      <c r="AG87" s="4">
        <v>3594957.3571839961</v>
      </c>
      <c r="AH87" s="4">
        <v>3656978.8420242346</v>
      </c>
      <c r="AI87" s="4">
        <v>3719011.5391688994</v>
      </c>
      <c r="AJ87" s="4">
        <v>0</v>
      </c>
      <c r="AK87" s="4"/>
      <c r="AL87" s="4"/>
      <c r="AM87" s="4"/>
      <c r="AN87" s="4"/>
      <c r="AO87" s="4"/>
      <c r="AP87" s="4"/>
      <c r="AQ87" s="4"/>
    </row>
    <row r="88" spans="1:43" x14ac:dyDescent="0.25">
      <c r="A88" s="117" t="s">
        <v>425</v>
      </c>
      <c r="B88" s="4">
        <v>271880.8040235865</v>
      </c>
      <c r="C88" s="4">
        <v>272574.56883385358</v>
      </c>
      <c r="D88" s="4">
        <v>273474.58804717311</v>
      </c>
      <c r="E88" s="4">
        <v>273943.34805411036</v>
      </c>
      <c r="F88" s="4">
        <v>274205.85365799518</v>
      </c>
      <c r="G88" s="4">
        <v>275068.37207075965</v>
      </c>
      <c r="H88" s="4">
        <v>278213.42</v>
      </c>
      <c r="I88" s="4">
        <v>276608.83526619</v>
      </c>
      <c r="J88" s="4">
        <v>277414.91025675181</v>
      </c>
      <c r="K88" s="4">
        <v>277636.67242843722</v>
      </c>
      <c r="L88" s="4">
        <v>278318.23895191017</v>
      </c>
      <c r="M88" s="4">
        <v>280390.19328482129</v>
      </c>
      <c r="N88" s="151">
        <v>3309729.8048755885</v>
      </c>
      <c r="O88" s="4">
        <v>282072.73129364662</v>
      </c>
      <c r="P88" s="4">
        <v>285307.62934447394</v>
      </c>
      <c r="Q88" s="4">
        <v>286815.5173875792</v>
      </c>
      <c r="R88" s="4">
        <v>287807.21354933613</v>
      </c>
      <c r="S88" s="4">
        <v>289088.79459460679</v>
      </c>
      <c r="T88" s="4">
        <v>290597.81795709912</v>
      </c>
      <c r="U88" s="4">
        <v>289073.79044174321</v>
      </c>
      <c r="V88" s="4">
        <v>290219.20477482647</v>
      </c>
      <c r="W88" s="4">
        <v>291818.0880443409</v>
      </c>
      <c r="X88" s="4">
        <v>292492.32422619266</v>
      </c>
      <c r="Y88" s="4">
        <v>293623.60886661615</v>
      </c>
      <c r="Z88" s="4">
        <v>296139.03820000141</v>
      </c>
      <c r="AA88" s="151">
        <v>3475055.7586804619</v>
      </c>
      <c r="AB88" s="4">
        <v>3621566.0347474064</v>
      </c>
      <c r="AC88" s="4">
        <v>3773622.1214711308</v>
      </c>
      <c r="AD88" s="4">
        <v>3924686.3037701314</v>
      </c>
      <c r="AE88" s="4">
        <v>3975885.1509252558</v>
      </c>
      <c r="AF88" s="4">
        <v>4026404.4540613913</v>
      </c>
      <c r="AG88" s="4">
        <v>4076304.1230754144</v>
      </c>
      <c r="AH88" s="4">
        <v>4125636.5320281214</v>
      </c>
      <c r="AI88" s="4">
        <v>4174449.1566868448</v>
      </c>
      <c r="AJ88" s="4">
        <v>411351.59999999992</v>
      </c>
      <c r="AK88" s="4"/>
      <c r="AL88" s="4"/>
      <c r="AM88" s="4"/>
      <c r="AN88" s="4"/>
      <c r="AO88" s="4"/>
      <c r="AP88" s="4"/>
      <c r="AQ88" s="4"/>
    </row>
    <row r="89" spans="1:43" x14ac:dyDescent="0.25">
      <c r="A89" s="117" t="s">
        <v>426</v>
      </c>
      <c r="B89" s="4">
        <v>902011.49294929963</v>
      </c>
      <c r="C89" s="4">
        <v>906400.84327995335</v>
      </c>
      <c r="D89" s="4">
        <v>912378.03281898319</v>
      </c>
      <c r="E89" s="4">
        <v>915511.68670902506</v>
      </c>
      <c r="F89" s="4">
        <v>919294.20108272822</v>
      </c>
      <c r="G89" s="4">
        <v>924011.83791817946</v>
      </c>
      <c r="H89" s="4">
        <v>932488.49</v>
      </c>
      <c r="I89" s="4">
        <v>937079.9297184418</v>
      </c>
      <c r="J89" s="4">
        <v>941690.74945878924</v>
      </c>
      <c r="K89" s="4">
        <v>946319.22228839656</v>
      </c>
      <c r="L89" s="4">
        <v>950963.81315602385</v>
      </c>
      <c r="M89" s="4">
        <v>955622.79512902698</v>
      </c>
      <c r="N89" s="151">
        <v>11143773.094508847</v>
      </c>
      <c r="O89" s="4">
        <v>957206.39236450812</v>
      </c>
      <c r="P89" s="4">
        <v>958799.39178883471</v>
      </c>
      <c r="Q89" s="4">
        <v>960400.25835076638</v>
      </c>
      <c r="R89" s="4">
        <v>962008.03264327836</v>
      </c>
      <c r="S89" s="4">
        <v>963621.56337793963</v>
      </c>
      <c r="T89" s="4">
        <v>965239.31550351123</v>
      </c>
      <c r="U89" s="4">
        <v>956894.69602588541</v>
      </c>
      <c r="V89" s="4">
        <v>958501.80175626162</v>
      </c>
      <c r="W89" s="4">
        <v>960110.80579248478</v>
      </c>
      <c r="X89" s="4">
        <v>961721.70813455526</v>
      </c>
      <c r="Y89" s="4">
        <v>963333.36979896494</v>
      </c>
      <c r="Z89" s="4">
        <v>964945.79078571359</v>
      </c>
      <c r="AA89" s="151">
        <v>11532783.126322707</v>
      </c>
      <c r="AB89" s="4">
        <v>11710281.148808012</v>
      </c>
      <c r="AC89" s="4">
        <v>11932708.112740919</v>
      </c>
      <c r="AD89" s="4">
        <v>12117977.44818699</v>
      </c>
      <c r="AE89" s="4">
        <v>12284917.501693279</v>
      </c>
      <c r="AF89" s="4">
        <v>12450468.754641647</v>
      </c>
      <c r="AG89" s="4">
        <v>12614497.56630042</v>
      </c>
      <c r="AH89" s="4">
        <v>12777021.590913994</v>
      </c>
      <c r="AI89" s="4">
        <v>12938116.760716263</v>
      </c>
      <c r="AJ89" s="4">
        <v>412679.99999999988</v>
      </c>
      <c r="AK89" s="4"/>
      <c r="AL89" s="4"/>
      <c r="AM89" s="4"/>
      <c r="AN89" s="4"/>
      <c r="AO89" s="4"/>
      <c r="AP89" s="4"/>
      <c r="AQ89" s="4"/>
    </row>
    <row r="90" spans="1:43" x14ac:dyDescent="0.25">
      <c r="A90" s="117" t="s">
        <v>427</v>
      </c>
      <c r="B90" s="115">
        <v>377549.47329050722</v>
      </c>
      <c r="C90" s="115">
        <v>380225.98733280966</v>
      </c>
      <c r="D90" s="115">
        <v>384130.07548473973</v>
      </c>
      <c r="E90" s="115">
        <v>387712.17698496411</v>
      </c>
      <c r="F90" s="115">
        <v>390992.41599921451</v>
      </c>
      <c r="G90" s="115">
        <v>394916.62831687619</v>
      </c>
      <c r="H90" s="115">
        <v>406830.67000000004</v>
      </c>
      <c r="I90" s="115">
        <v>409903.08805358899</v>
      </c>
      <c r="J90" s="115">
        <v>412368.49217433552</v>
      </c>
      <c r="K90" s="115">
        <v>415682.44349329133</v>
      </c>
      <c r="L90" s="115">
        <v>418748.70521896094</v>
      </c>
      <c r="M90" s="115">
        <v>422975.84517927864</v>
      </c>
      <c r="N90" s="335">
        <v>4802036.0015285667</v>
      </c>
      <c r="O90" s="115">
        <v>426755.21488893323</v>
      </c>
      <c r="P90" s="115">
        <v>428791.52295370487</v>
      </c>
      <c r="Q90" s="115">
        <v>431398.72782752581</v>
      </c>
      <c r="R90" s="115">
        <v>434417.17540635559</v>
      </c>
      <c r="S90" s="115">
        <v>436941.0646423354</v>
      </c>
      <c r="T90" s="115">
        <v>439377.12360000005</v>
      </c>
      <c r="U90" s="115">
        <v>428343.73236074887</v>
      </c>
      <c r="V90" s="115">
        <v>430741.89194730402</v>
      </c>
      <c r="W90" s="115">
        <v>432539.31495079986</v>
      </c>
      <c r="X90" s="115">
        <v>435152.08030208689</v>
      </c>
      <c r="Y90" s="115">
        <v>437516.53322113305</v>
      </c>
      <c r="Z90" s="115">
        <v>441003.07910707546</v>
      </c>
      <c r="AA90" s="335">
        <v>5202977.4612080026</v>
      </c>
      <c r="AB90" s="115">
        <v>5488743.6757783471</v>
      </c>
      <c r="AC90" s="115">
        <v>5844058.2231977852</v>
      </c>
      <c r="AD90" s="115">
        <v>6194714.6687256806</v>
      </c>
      <c r="AE90" s="115">
        <v>6541325.3169138106</v>
      </c>
      <c r="AF90" s="115">
        <v>6884357.0749138882</v>
      </c>
      <c r="AG90" s="115">
        <v>7224061.8452174151</v>
      </c>
      <c r="AH90" s="115">
        <v>7560629.9009652436</v>
      </c>
      <c r="AI90" s="115">
        <v>7894291.8037410378</v>
      </c>
      <c r="AJ90" s="115">
        <v>0</v>
      </c>
      <c r="AK90" s="4"/>
      <c r="AL90" s="4"/>
      <c r="AM90" s="4"/>
      <c r="AN90" s="4"/>
      <c r="AO90" s="4"/>
      <c r="AP90" s="4"/>
      <c r="AQ90" s="4"/>
    </row>
    <row r="91" spans="1:43" x14ac:dyDescent="0.25">
      <c r="A91" s="117"/>
      <c r="B91" s="5">
        <f t="shared" ref="B91:AG91" si="38">SUM(B77:B90)</f>
        <v>7558450.078171026</v>
      </c>
      <c r="C91" s="5">
        <f t="shared" si="38"/>
        <v>7598176.1385688158</v>
      </c>
      <c r="D91" s="5">
        <f t="shared" si="38"/>
        <v>7638759.2568904441</v>
      </c>
      <c r="E91" s="5">
        <f t="shared" si="38"/>
        <v>7665167.0561736971</v>
      </c>
      <c r="F91" s="5">
        <f t="shared" si="38"/>
        <v>7693892.9349850556</v>
      </c>
      <c r="G91" s="5">
        <f t="shared" si="38"/>
        <v>7733090.9140184456</v>
      </c>
      <c r="H91" s="5">
        <f t="shared" si="38"/>
        <v>7763607.3300000001</v>
      </c>
      <c r="I91" s="5">
        <f t="shared" si="38"/>
        <v>7784538.3783169938</v>
      </c>
      <c r="J91" s="5">
        <f t="shared" si="38"/>
        <v>7805082.2973441053</v>
      </c>
      <c r="K91" s="5">
        <f t="shared" si="38"/>
        <v>7831499.7616157271</v>
      </c>
      <c r="L91" s="5">
        <f t="shared" si="38"/>
        <v>7860496.6547737233</v>
      </c>
      <c r="M91" s="5">
        <f t="shared" si="38"/>
        <v>7900751.6457515871</v>
      </c>
      <c r="N91" s="325">
        <f t="shared" si="38"/>
        <v>92833512.446609601</v>
      </c>
      <c r="O91" s="5">
        <f t="shared" ref="O91:AA91" si="39">SUM(O77:O90)</f>
        <v>7930245.7332368819</v>
      </c>
      <c r="P91" s="5">
        <f t="shared" si="39"/>
        <v>7958530.3529153233</v>
      </c>
      <c r="Q91" s="5">
        <f t="shared" si="39"/>
        <v>7991156.2344323322</v>
      </c>
      <c r="R91" s="5">
        <f t="shared" si="39"/>
        <v>8013321.0240751794</v>
      </c>
      <c r="S91" s="5">
        <f t="shared" si="39"/>
        <v>8029835.3257215163</v>
      </c>
      <c r="T91" s="5">
        <f t="shared" si="39"/>
        <v>8050038.6899733711</v>
      </c>
      <c r="U91" s="5">
        <f t="shared" si="39"/>
        <v>7989451.9126234092</v>
      </c>
      <c r="V91" s="5">
        <f t="shared" si="39"/>
        <v>8004425.0016621714</v>
      </c>
      <c r="W91" s="5">
        <f t="shared" si="39"/>
        <v>8019172.245342223</v>
      </c>
      <c r="X91" s="5">
        <f t="shared" si="39"/>
        <v>8038863.0329816192</v>
      </c>
      <c r="Y91" s="5">
        <f t="shared" si="39"/>
        <v>8061156.7745147236</v>
      </c>
      <c r="Z91" s="5">
        <f t="shared" si="39"/>
        <v>8094482.5528884418</v>
      </c>
      <c r="AA91" s="325">
        <f t="shared" si="39"/>
        <v>96180678.88036719</v>
      </c>
      <c r="AB91" s="5">
        <f t="shared" si="38"/>
        <v>98787040.533262536</v>
      </c>
      <c r="AC91" s="5">
        <f t="shared" si="38"/>
        <v>101855261.97787291</v>
      </c>
      <c r="AD91" s="5">
        <f t="shared" si="38"/>
        <v>104867283.17679974</v>
      </c>
      <c r="AE91" s="5">
        <f t="shared" si="38"/>
        <v>107745162.65860792</v>
      </c>
      <c r="AF91" s="5">
        <f t="shared" si="38"/>
        <v>110606065.21840474</v>
      </c>
      <c r="AG91" s="5">
        <f t="shared" si="38"/>
        <v>113449956.28876039</v>
      </c>
      <c r="AH91" s="5">
        <f t="shared" ref="AH91:AJ91" si="40">SUM(AH77:AH90)</f>
        <v>116276874.95439321</v>
      </c>
      <c r="AI91" s="5">
        <f t="shared" si="40"/>
        <v>119087647.8013193</v>
      </c>
      <c r="AJ91" s="5">
        <f t="shared" si="40"/>
        <v>824031.59999999986</v>
      </c>
      <c r="AK91" s="4"/>
      <c r="AL91" s="4"/>
      <c r="AM91" s="4"/>
      <c r="AN91" s="4"/>
      <c r="AO91" s="4"/>
      <c r="AP91" s="4"/>
      <c r="AQ91" s="4"/>
    </row>
    <row r="92" spans="1:43" x14ac:dyDescent="0.25">
      <c r="A92" s="124">
        <f>SUM(B92:AJ92)</f>
        <v>505248286.98960292</v>
      </c>
      <c r="B92" s="5">
        <f t="shared" ref="B92:AG92" si="41">+B91-B3</f>
        <v>-724608.59010218456</v>
      </c>
      <c r="C92" s="5">
        <f t="shared" si="41"/>
        <v>-710265.00510133617</v>
      </c>
      <c r="D92" s="5">
        <f t="shared" si="41"/>
        <v>-696483.32285630517</v>
      </c>
      <c r="E92" s="5">
        <f t="shared" si="41"/>
        <v>-696987.79526987858</v>
      </c>
      <c r="F92" s="5">
        <f t="shared" si="41"/>
        <v>-693841.04352870304</v>
      </c>
      <c r="G92" s="5">
        <f t="shared" si="41"/>
        <v>-679010.55163871963</v>
      </c>
      <c r="H92" s="5">
        <f t="shared" si="41"/>
        <v>-685285.6515320316</v>
      </c>
      <c r="I92" s="5">
        <f t="shared" si="41"/>
        <v>-686195.94394912478</v>
      </c>
      <c r="J92" s="5">
        <f t="shared" si="41"/>
        <v>-688320.06152497232</v>
      </c>
      <c r="K92" s="5">
        <f t="shared" si="41"/>
        <v>-684831.11829003692</v>
      </c>
      <c r="L92" s="5">
        <f t="shared" si="41"/>
        <v>-679005.54851832427</v>
      </c>
      <c r="M92" s="5">
        <f t="shared" si="41"/>
        <v>-662083.6956253415</v>
      </c>
      <c r="N92" s="325">
        <f t="shared" si="41"/>
        <v>-8286918.3279369622</v>
      </c>
      <c r="O92" s="5">
        <f t="shared" ref="O92:AA92" si="42">+O91-O3</f>
        <v>-667169.96589316335</v>
      </c>
      <c r="P92" s="5">
        <f t="shared" si="42"/>
        <v>-662135.85881254915</v>
      </c>
      <c r="Q92" s="5">
        <f t="shared" si="42"/>
        <v>-652816.32850127481</v>
      </c>
      <c r="R92" s="5">
        <f t="shared" si="42"/>
        <v>-653221.88482471462</v>
      </c>
      <c r="S92" s="5">
        <f t="shared" si="42"/>
        <v>-658828.05977803189</v>
      </c>
      <c r="T92" s="5">
        <f t="shared" si="42"/>
        <v>-661073.25858981162</v>
      </c>
      <c r="U92" s="5">
        <f t="shared" si="42"/>
        <v>-743985.19714319706</v>
      </c>
      <c r="V92" s="5">
        <f t="shared" si="42"/>
        <v>-751886.59571609739</v>
      </c>
      <c r="W92" s="5">
        <f t="shared" si="42"/>
        <v>-760352.9104271289</v>
      </c>
      <c r="X92" s="5">
        <f t="shared" si="42"/>
        <v>-764095.12720080279</v>
      </c>
      <c r="Y92" s="5">
        <f t="shared" si="42"/>
        <v>-765440.67106800713</v>
      </c>
      <c r="Z92" s="5">
        <f t="shared" si="42"/>
        <v>-755883.42561542988</v>
      </c>
      <c r="AA92" s="325">
        <f t="shared" si="42"/>
        <v>-8496889.2835702002</v>
      </c>
      <c r="AB92" s="5">
        <f t="shared" si="41"/>
        <v>-9312083.9695622027</v>
      </c>
      <c r="AC92" s="5">
        <f t="shared" si="41"/>
        <v>-9700293.4284270108</v>
      </c>
      <c r="AD92" s="5">
        <f t="shared" si="41"/>
        <v>-10161458.910879105</v>
      </c>
      <c r="AE92" s="5">
        <f t="shared" si="41"/>
        <v>107745162.65860792</v>
      </c>
      <c r="AF92" s="5">
        <f t="shared" si="41"/>
        <v>110606065.21840474</v>
      </c>
      <c r="AG92" s="5">
        <f t="shared" si="41"/>
        <v>113449956.28876039</v>
      </c>
      <c r="AH92" s="5">
        <f t="shared" ref="AH92:AJ92" si="43">+AH91-AH3</f>
        <v>116276874.95439321</v>
      </c>
      <c r="AI92" s="5">
        <f t="shared" si="43"/>
        <v>119087647.8013193</v>
      </c>
      <c r="AJ92" s="5">
        <f t="shared" si="43"/>
        <v>824031.59999999986</v>
      </c>
      <c r="AK92" s="4"/>
      <c r="AL92" s="4"/>
      <c r="AM92" s="4"/>
      <c r="AN92" s="4"/>
      <c r="AO92" s="4"/>
      <c r="AP92" s="4"/>
      <c r="AQ92" s="4"/>
    </row>
    <row r="93" spans="1:43" x14ac:dyDescent="0.25">
      <c r="A93" s="117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3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325"/>
      <c r="AB93" s="5"/>
      <c r="AC93" s="5"/>
      <c r="AD93" s="5"/>
      <c r="AE93" s="5"/>
      <c r="AF93" s="5"/>
      <c r="AG93" s="5"/>
      <c r="AH93" s="5"/>
      <c r="AI93" s="5"/>
      <c r="AJ93" s="5"/>
      <c r="AK93" s="4"/>
      <c r="AL93" s="4"/>
      <c r="AM93" s="4"/>
      <c r="AN93" s="4"/>
      <c r="AO93" s="4"/>
      <c r="AP93" s="4"/>
      <c r="AQ93" s="4"/>
    </row>
    <row r="94" spans="1:43" x14ac:dyDescent="0.25">
      <c r="A94" s="116" t="s">
        <v>402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3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325"/>
      <c r="AB94" s="5"/>
      <c r="AC94" s="5"/>
      <c r="AD94" s="5"/>
      <c r="AE94" s="5"/>
      <c r="AF94" s="5"/>
      <c r="AG94" s="5"/>
      <c r="AH94" s="5"/>
      <c r="AI94" s="5"/>
      <c r="AJ94" s="5"/>
      <c r="AK94" s="4"/>
      <c r="AL94" s="4"/>
      <c r="AM94" s="4"/>
      <c r="AN94" s="4"/>
      <c r="AO94" s="4"/>
      <c r="AP94" s="4"/>
      <c r="AQ94" s="4"/>
    </row>
    <row r="95" spans="1:43" x14ac:dyDescent="0.25">
      <c r="A95" s="117" t="s">
        <v>414</v>
      </c>
      <c r="B95" s="4">
        <v>520896.21135632182</v>
      </c>
      <c r="C95" s="4">
        <v>520244.88091954024</v>
      </c>
      <c r="D95" s="4">
        <v>518883.90032183903</v>
      </c>
      <c r="E95" s="4">
        <v>523397.94781609194</v>
      </c>
      <c r="F95" s="4">
        <v>521829.76855172409</v>
      </c>
      <c r="G95" s="4">
        <v>523682.86354022985</v>
      </c>
      <c r="H95" s="4">
        <v>522744.6</v>
      </c>
      <c r="I95" s="4">
        <v>519988.63665425288</v>
      </c>
      <c r="J95" s="4">
        <v>519904.08162390813</v>
      </c>
      <c r="K95" s="4">
        <v>520224.75258804596</v>
      </c>
      <c r="L95" s="4">
        <v>520422.04765885061</v>
      </c>
      <c r="M95" s="4">
        <v>521603.15912045975</v>
      </c>
      <c r="N95" s="151">
        <v>6253822.8501512641</v>
      </c>
      <c r="O95" s="4">
        <v>524475.2242340229</v>
      </c>
      <c r="P95" s="4">
        <v>524543.29369241383</v>
      </c>
      <c r="Q95" s="4">
        <v>525427.00602298859</v>
      </c>
      <c r="R95" s="4">
        <v>525472.46248413785</v>
      </c>
      <c r="S95" s="4">
        <v>525196.53743356327</v>
      </c>
      <c r="T95" s="4">
        <v>525395.75730022986</v>
      </c>
      <c r="U95" s="4">
        <v>545016.28850899055</v>
      </c>
      <c r="V95" s="4">
        <v>543367.46800649515</v>
      </c>
      <c r="W95" s="4">
        <v>543201.65779642086</v>
      </c>
      <c r="X95" s="4">
        <v>543459.5231732924</v>
      </c>
      <c r="Y95" s="4">
        <v>543590.39678391954</v>
      </c>
      <c r="Z95" s="4">
        <v>544748.29550845199</v>
      </c>
      <c r="AA95" s="151">
        <v>6413893.9109449275</v>
      </c>
      <c r="AB95" s="4">
        <v>6545692.8590013348</v>
      </c>
      <c r="AC95" s="4">
        <v>6577754.1208590167</v>
      </c>
      <c r="AD95" s="4">
        <v>6608157.2806159584</v>
      </c>
      <c r="AE95" s="4">
        <v>6637159.6490998277</v>
      </c>
      <c r="AF95" s="4">
        <v>6664935.9093078645</v>
      </c>
      <c r="AG95" s="4">
        <v>6691615.8257522965</v>
      </c>
      <c r="AH95" s="4">
        <v>6717304.2082314724</v>
      </c>
      <c r="AI95" s="4">
        <v>6742096.9937565653</v>
      </c>
      <c r="AJ95" s="4">
        <v>714450</v>
      </c>
      <c r="AK95" s="4"/>
      <c r="AL95" s="4">
        <v>2168559.0622173916</v>
      </c>
      <c r="AM95" s="4">
        <v>2262609.0052646049</v>
      </c>
      <c r="AN95" s="4">
        <v>2325700.0868251501</v>
      </c>
      <c r="AO95" s="4"/>
      <c r="AP95" s="4"/>
      <c r="AQ95" s="4"/>
    </row>
    <row r="96" spans="1:43" x14ac:dyDescent="0.25">
      <c r="A96" s="117" t="s">
        <v>415</v>
      </c>
      <c r="B96" s="4">
        <v>315789.8749412318</v>
      </c>
      <c r="C96" s="4">
        <v>315965.81767748005</v>
      </c>
      <c r="D96" s="4">
        <v>317007.82651622</v>
      </c>
      <c r="E96" s="4">
        <v>317580.65472496476</v>
      </c>
      <c r="F96" s="4">
        <v>318167.13051245885</v>
      </c>
      <c r="G96" s="4">
        <v>320010.08208744705</v>
      </c>
      <c r="H96" s="4">
        <v>305531.2</v>
      </c>
      <c r="I96" s="4">
        <v>303454.70830012171</v>
      </c>
      <c r="J96" s="4">
        <v>303960.37190592417</v>
      </c>
      <c r="K96" s="4">
        <v>304462.73770560179</v>
      </c>
      <c r="L96" s="4">
        <v>304961.80569915462</v>
      </c>
      <c r="M96" s="4">
        <v>305458.12552093691</v>
      </c>
      <c r="N96" s="151">
        <v>3732350.3355915416</v>
      </c>
      <c r="O96" s="4">
        <v>317021.39487497124</v>
      </c>
      <c r="P96" s="4">
        <v>317429.77320009214</v>
      </c>
      <c r="Q96" s="4">
        <v>317881.50262215058</v>
      </c>
      <c r="R96" s="4">
        <v>318331.03350679256</v>
      </c>
      <c r="S96" s="4">
        <v>318732.81621966383</v>
      </c>
      <c r="T96" s="4">
        <v>319132.9500294727</v>
      </c>
      <c r="U96" s="4">
        <v>329160.13166604756</v>
      </c>
      <c r="V96" s="4">
        <v>329538.72917698388</v>
      </c>
      <c r="W96" s="4">
        <v>329947.75574658712</v>
      </c>
      <c r="X96" s="4">
        <v>330355.06851771439</v>
      </c>
      <c r="Y96" s="4">
        <v>330759.52495804825</v>
      </c>
      <c r="Z96" s="4">
        <v>331162.26759990619</v>
      </c>
      <c r="AA96" s="151">
        <v>3889452.9481184301</v>
      </c>
      <c r="AB96" s="4">
        <v>3985204.5648607449</v>
      </c>
      <c r="AC96" s="4">
        <v>4041648.5176675152</v>
      </c>
      <c r="AD96" s="4">
        <v>4096356.9638842638</v>
      </c>
      <c r="AE96" s="4">
        <v>4149620.106719594</v>
      </c>
      <c r="AF96" s="4">
        <v>4201619.0375458002</v>
      </c>
      <c r="AG96" s="4">
        <v>4252473.1509900447</v>
      </c>
      <c r="AH96" s="4">
        <v>4302281.2760977764</v>
      </c>
      <c r="AI96" s="4">
        <v>4351131.9591235872</v>
      </c>
      <c r="AJ96" s="4">
        <v>877834.28571428568</v>
      </c>
      <c r="AK96" s="4"/>
      <c r="AL96" s="4">
        <v>1650212.7002148512</v>
      </c>
      <c r="AM96" s="4">
        <v>1743996.9882225511</v>
      </c>
      <c r="AN96" s="4">
        <v>1774569.1633415674</v>
      </c>
      <c r="AO96" s="4"/>
      <c r="AP96" s="4"/>
      <c r="AQ96" s="4"/>
    </row>
    <row r="97" spans="1:43" x14ac:dyDescent="0.25">
      <c r="A97" s="117" t="s">
        <v>416</v>
      </c>
      <c r="B97" s="4">
        <v>147466.87564543891</v>
      </c>
      <c r="C97" s="4">
        <v>149008.85370051637</v>
      </c>
      <c r="D97" s="4">
        <v>149071.83907056798</v>
      </c>
      <c r="E97" s="4">
        <v>149071.83907056798</v>
      </c>
      <c r="F97" s="4">
        <v>149579.86101549055</v>
      </c>
      <c r="G97" s="4">
        <v>149795.8317555938</v>
      </c>
      <c r="H97" s="4">
        <v>143864.40000000002</v>
      </c>
      <c r="I97" s="4">
        <v>141121.11412297183</v>
      </c>
      <c r="J97" s="4">
        <v>141343.83932707086</v>
      </c>
      <c r="K97" s="4">
        <v>141253.11830572161</v>
      </c>
      <c r="L97" s="4">
        <v>141637.9181434671</v>
      </c>
      <c r="M97" s="4">
        <v>141905.49418958154</v>
      </c>
      <c r="N97" s="151">
        <v>1745120.9843469886</v>
      </c>
      <c r="O97" s="4">
        <v>146290.0122237404</v>
      </c>
      <c r="P97" s="4">
        <v>146211.5232502135</v>
      </c>
      <c r="Q97" s="4">
        <v>146382.6227617421</v>
      </c>
      <c r="R97" s="4">
        <v>146393.32580358669</v>
      </c>
      <c r="S97" s="4">
        <v>146423.39625448335</v>
      </c>
      <c r="T97" s="4">
        <v>146821.95714602905</v>
      </c>
      <c r="U97" s="4">
        <v>151298.71370401187</v>
      </c>
      <c r="V97" s="4">
        <v>151091.06168362877</v>
      </c>
      <c r="W97" s="4">
        <v>151265.95305018121</v>
      </c>
      <c r="X97" s="4">
        <v>151116.95194635101</v>
      </c>
      <c r="Y97" s="4">
        <v>151463.03607049558</v>
      </c>
      <c r="Z97" s="4">
        <v>151689.17958978392</v>
      </c>
      <c r="AA97" s="151">
        <v>1786447.7334842475</v>
      </c>
      <c r="AB97" s="4">
        <v>1824683.4571221988</v>
      </c>
      <c r="AC97" s="4">
        <v>1839478.9497089104</v>
      </c>
      <c r="AD97" s="4">
        <v>1853151.1219171011</v>
      </c>
      <c r="AE97" s="4">
        <v>1866101.0086326113</v>
      </c>
      <c r="AF97" s="4">
        <v>1878530.9766028416</v>
      </c>
      <c r="AG97" s="4">
        <v>1890539.8315243034</v>
      </c>
      <c r="AH97" s="4">
        <v>1902188.8646311972</v>
      </c>
      <c r="AI97" s="4">
        <v>1913520.8741129199</v>
      </c>
      <c r="AJ97" s="4">
        <v>302550</v>
      </c>
      <c r="AK97" s="4"/>
      <c r="AL97" s="4">
        <v>679310.06648774794</v>
      </c>
      <c r="AM97" s="4">
        <v>701755.41900429316</v>
      </c>
      <c r="AN97" s="4">
        <v>720577.69662150485</v>
      </c>
      <c r="AO97" s="4"/>
      <c r="AP97" s="4"/>
      <c r="AQ97" s="4"/>
    </row>
    <row r="98" spans="1:43" x14ac:dyDescent="0.25">
      <c r="A98" s="117" t="s">
        <v>417</v>
      </c>
      <c r="B98" s="4">
        <v>392499.20715556433</v>
      </c>
      <c r="C98" s="4">
        <v>392527.77683336625</v>
      </c>
      <c r="D98" s="4">
        <v>389796.34651116823</v>
      </c>
      <c r="E98" s="4">
        <v>394464.98398893059</v>
      </c>
      <c r="F98" s="4">
        <v>391769.00988337619</v>
      </c>
      <c r="G98" s="4">
        <v>391093.29472227715</v>
      </c>
      <c r="H98" s="4">
        <v>369844.8</v>
      </c>
      <c r="I98" s="4">
        <v>371258.23488594271</v>
      </c>
      <c r="J98" s="4">
        <v>371951.6529974654</v>
      </c>
      <c r="K98" s="4">
        <v>372541.0283220901</v>
      </c>
      <c r="L98" s="4">
        <v>373328.26536283881</v>
      </c>
      <c r="M98" s="4">
        <v>374390.34375394817</v>
      </c>
      <c r="N98" s="151">
        <v>4585464.9444169672</v>
      </c>
      <c r="O98" s="4">
        <v>375441.57377773448</v>
      </c>
      <c r="P98" s="4">
        <v>376225.20239812828</v>
      </c>
      <c r="Q98" s="4">
        <v>377192.25905322673</v>
      </c>
      <c r="R98" s="4">
        <v>377044.20856424258</v>
      </c>
      <c r="S98" s="4">
        <v>377614.94038370054</v>
      </c>
      <c r="T98" s="4">
        <v>378518.24827919673</v>
      </c>
      <c r="U98" s="4">
        <v>391385.92925921798</v>
      </c>
      <c r="V98" s="4">
        <v>391779.8527582906</v>
      </c>
      <c r="W98" s="4">
        <v>392058.68705086829</v>
      </c>
      <c r="X98" s="4">
        <v>392286.25584570755</v>
      </c>
      <c r="Y98" s="4">
        <v>392765.15061726479</v>
      </c>
      <c r="Z98" s="4">
        <v>393566.64291117655</v>
      </c>
      <c r="AA98" s="151">
        <v>4615878.9508987544</v>
      </c>
      <c r="AB98" s="4">
        <v>4722190.1769202836</v>
      </c>
      <c r="AC98" s="4">
        <v>4789169.8000936359</v>
      </c>
      <c r="AD98" s="4">
        <v>4852835.9215838891</v>
      </c>
      <c r="AE98" s="4">
        <v>4913840.6135147177</v>
      </c>
      <c r="AF98" s="4">
        <v>4972537.1076693209</v>
      </c>
      <c r="AG98" s="4">
        <v>5029164.8514334746</v>
      </c>
      <c r="AH98" s="4">
        <v>5083929.5319871316</v>
      </c>
      <c r="AI98" s="4">
        <v>5137003.0763044171</v>
      </c>
      <c r="AJ98" s="4">
        <v>702465</v>
      </c>
      <c r="AK98" s="4"/>
      <c r="AL98" s="4">
        <v>1975862.3511596876</v>
      </c>
      <c r="AM98" s="4">
        <v>1907034.0768364696</v>
      </c>
      <c r="AN98" s="4">
        <v>1910377.2409903845</v>
      </c>
      <c r="AO98" s="4"/>
      <c r="AP98" s="4"/>
      <c r="AQ98" s="4"/>
    </row>
    <row r="99" spans="1:43" x14ac:dyDescent="0.25">
      <c r="A99" s="117" t="s">
        <v>418</v>
      </c>
      <c r="B99" s="4">
        <v>26123.377483443706</v>
      </c>
      <c r="C99" s="4">
        <v>26170.825607064016</v>
      </c>
      <c r="D99" s="4">
        <v>26123.377483443706</v>
      </c>
      <c r="E99" s="4">
        <v>26265.721854304633</v>
      </c>
      <c r="F99" s="4">
        <v>26265.721854304633</v>
      </c>
      <c r="G99" s="4">
        <v>26170.825607064016</v>
      </c>
      <c r="H99" s="4">
        <v>26509</v>
      </c>
      <c r="I99" s="4">
        <v>26516.493849462368</v>
      </c>
      <c r="J99" s="4">
        <v>26464.03690322581</v>
      </c>
      <c r="K99" s="4">
        <v>26578.318107526888</v>
      </c>
      <c r="L99" s="4">
        <v>26544.595784946239</v>
      </c>
      <c r="M99" s="4">
        <v>26622.81283870968</v>
      </c>
      <c r="N99" s="151">
        <v>316355.1073734957</v>
      </c>
      <c r="O99" s="4">
        <v>26606.888408602146</v>
      </c>
      <c r="P99" s="4">
        <v>26602.20475268818</v>
      </c>
      <c r="Q99" s="4">
        <v>26633.116881720434</v>
      </c>
      <c r="R99" s="4">
        <v>26646.699483870969</v>
      </c>
      <c r="S99" s="4">
        <v>26597.052731182797</v>
      </c>
      <c r="T99" s="4">
        <v>26501.506150537632</v>
      </c>
      <c r="U99" s="4">
        <v>26956.136830687727</v>
      </c>
      <c r="V99" s="4">
        <v>27060.352472377657</v>
      </c>
      <c r="W99" s="4">
        <v>27054.615831550687</v>
      </c>
      <c r="X99" s="4">
        <v>27193.729371604677</v>
      </c>
      <c r="Y99" s="4">
        <v>27170.782808296804</v>
      </c>
      <c r="Z99" s="4">
        <v>27255.876313896835</v>
      </c>
      <c r="AA99" s="151">
        <v>322278.96203701652</v>
      </c>
      <c r="AB99" s="4">
        <v>327186.68274350814</v>
      </c>
      <c r="AC99" s="4">
        <v>329325.493665163</v>
      </c>
      <c r="AD99" s="4">
        <v>331412.19676597288</v>
      </c>
      <c r="AE99" s="4">
        <v>333453.48479356919</v>
      </c>
      <c r="AF99" s="4">
        <v>335455.57244218123</v>
      </c>
      <c r="AG99" s="4">
        <v>337422.28413902695</v>
      </c>
      <c r="AH99" s="4">
        <v>339353.61988410645</v>
      </c>
      <c r="AI99" s="4">
        <v>341254.83826484426</v>
      </c>
      <c r="AJ99" s="4">
        <v>56760</v>
      </c>
      <c r="AK99" s="4"/>
      <c r="AL99" s="4">
        <v>120617.94485808443</v>
      </c>
      <c r="AM99" s="4">
        <v>127436.27620240164</v>
      </c>
      <c r="AN99" s="4">
        <v>132892.86351796373</v>
      </c>
      <c r="AO99" s="4"/>
      <c r="AP99" s="4"/>
      <c r="AQ99" s="4"/>
    </row>
    <row r="100" spans="1:43" x14ac:dyDescent="0.25">
      <c r="A100" s="117" t="s">
        <v>419</v>
      </c>
      <c r="B100" s="4">
        <v>277699.77968749998</v>
      </c>
      <c r="C100" s="4">
        <v>276359.77968749998</v>
      </c>
      <c r="D100" s="4">
        <v>274258.489375</v>
      </c>
      <c r="E100" s="4">
        <v>284392.65812500002</v>
      </c>
      <c r="F100" s="4">
        <v>279158.7003125</v>
      </c>
      <c r="G100" s="4">
        <v>280869.74249999999</v>
      </c>
      <c r="H100" s="4">
        <v>274600.40000000002</v>
      </c>
      <c r="I100" s="4">
        <v>275170.28219857794</v>
      </c>
      <c r="J100" s="4">
        <v>275947.73183798883</v>
      </c>
      <c r="K100" s="4">
        <v>276802.37894159474</v>
      </c>
      <c r="L100" s="4">
        <v>277862.88594972069</v>
      </c>
      <c r="M100" s="4">
        <v>280429.86539918743</v>
      </c>
      <c r="N100" s="151">
        <v>3333552.6940145697</v>
      </c>
      <c r="O100" s="4">
        <v>279866.50984509906</v>
      </c>
      <c r="P100" s="4">
        <v>280679.54696800408</v>
      </c>
      <c r="Q100" s="4">
        <v>281294.28416201111</v>
      </c>
      <c r="R100" s="4">
        <v>281549.41904367699</v>
      </c>
      <c r="S100" s="4">
        <v>281013.96429202642</v>
      </c>
      <c r="T100" s="4">
        <v>281305.33917775517</v>
      </c>
      <c r="U100" s="4">
        <v>288091.68914901488</v>
      </c>
      <c r="V100" s="4">
        <v>288449.49721335009</v>
      </c>
      <c r="W100" s="4">
        <v>288953.01642338163</v>
      </c>
      <c r="X100" s="4">
        <v>289549.92578856979</v>
      </c>
      <c r="Y100" s="4">
        <v>290369.62130702334</v>
      </c>
      <c r="Z100" s="4">
        <v>291330.52724080416</v>
      </c>
      <c r="AA100" s="151">
        <v>3422453.3406107165</v>
      </c>
      <c r="AB100" s="4">
        <v>3531957.0017876993</v>
      </c>
      <c r="AC100" s="4">
        <v>3586415.1970908497</v>
      </c>
      <c r="AD100" s="4">
        <v>3647797.8456371166</v>
      </c>
      <c r="AE100" s="4">
        <v>3706282.5864170445</v>
      </c>
      <c r="AF100" s="4">
        <v>3762429.1977702794</v>
      </c>
      <c r="AG100" s="4">
        <v>3816537.5408576531</v>
      </c>
      <c r="AH100" s="4">
        <v>3868832.0896063233</v>
      </c>
      <c r="AI100" s="4">
        <v>3919487.2473180857</v>
      </c>
      <c r="AJ100" s="4">
        <v>691245</v>
      </c>
      <c r="AK100" s="4"/>
      <c r="AL100" s="4">
        <v>1432797.2688515855</v>
      </c>
      <c r="AM100" s="4">
        <v>1418509.2534238114</v>
      </c>
      <c r="AN100" s="4">
        <v>1421214.5462222695</v>
      </c>
      <c r="AO100" s="4"/>
      <c r="AP100" s="4"/>
      <c r="AQ100" s="4"/>
    </row>
    <row r="101" spans="1:43" x14ac:dyDescent="0.25">
      <c r="A101" s="117" t="s">
        <v>420</v>
      </c>
      <c r="B101" s="4">
        <v>63250</v>
      </c>
      <c r="C101" s="4">
        <v>63591.200000000004</v>
      </c>
      <c r="D101" s="4">
        <v>63761.8</v>
      </c>
      <c r="E101" s="4">
        <v>63761.8</v>
      </c>
      <c r="F101" s="4">
        <v>63818.666666666664</v>
      </c>
      <c r="G101" s="4">
        <v>64046.133333333324</v>
      </c>
      <c r="H101" s="4">
        <v>64259</v>
      </c>
      <c r="I101" s="4">
        <v>63259.43260115607</v>
      </c>
      <c r="J101" s="4">
        <v>63210.239075144505</v>
      </c>
      <c r="K101" s="4">
        <v>63199.617745664742</v>
      </c>
      <c r="L101" s="4">
        <v>63214.152196531795</v>
      </c>
      <c r="M101" s="4">
        <v>63244.898150289016</v>
      </c>
      <c r="N101" s="151">
        <v>762616.93976878608</v>
      </c>
      <c r="O101" s="4">
        <v>64171.793294797695</v>
      </c>
      <c r="P101" s="4">
        <v>64214.837630057802</v>
      </c>
      <c r="Q101" s="4">
        <v>64262.354104046237</v>
      </c>
      <c r="R101" s="4">
        <v>64312.106647398839</v>
      </c>
      <c r="S101" s="4">
        <v>64363.536242774564</v>
      </c>
      <c r="T101" s="4">
        <v>64415.52485549132</v>
      </c>
      <c r="U101" s="4">
        <v>64790.624306631034</v>
      </c>
      <c r="V101" s="4">
        <v>64663.607729818192</v>
      </c>
      <c r="W101" s="4">
        <v>64716.591153005349</v>
      </c>
      <c r="X101" s="4">
        <v>64769.574576192499</v>
      </c>
      <c r="Y101" s="4">
        <v>64821.994345941501</v>
      </c>
      <c r="Z101" s="4">
        <v>66254.414115690495</v>
      </c>
      <c r="AA101" s="151">
        <v>775756.95900184556</v>
      </c>
      <c r="AB101" s="4">
        <v>785186.20126210351</v>
      </c>
      <c r="AC101" s="4">
        <v>792371.65529178316</v>
      </c>
      <c r="AD101" s="4">
        <v>799200.88034854503</v>
      </c>
      <c r="AE101" s="4">
        <v>805731.93273651937</v>
      </c>
      <c r="AF101" s="4">
        <v>812004.83184981602</v>
      </c>
      <c r="AG101" s="4">
        <v>818047.19670690456</v>
      </c>
      <c r="AH101" s="4">
        <v>823883.82805906446</v>
      </c>
      <c r="AI101" s="4">
        <v>829531.63550943998</v>
      </c>
      <c r="AJ101" s="4">
        <v>307380</v>
      </c>
      <c r="AK101" s="4"/>
      <c r="AL101" s="4">
        <v>408987.34283658874</v>
      </c>
      <c r="AM101" s="4">
        <v>414772.78865232971</v>
      </c>
      <c r="AN101" s="4">
        <v>416548.4354115582</v>
      </c>
      <c r="AO101" s="4"/>
      <c r="AP101" s="4"/>
      <c r="AQ101" s="4"/>
    </row>
    <row r="102" spans="1:43" x14ac:dyDescent="0.25">
      <c r="A102" s="117" t="s">
        <v>421</v>
      </c>
      <c r="B102" s="4">
        <v>84246.021349147515</v>
      </c>
      <c r="C102" s="4">
        <v>84458.832023721276</v>
      </c>
      <c r="D102" s="4">
        <v>84201.021349147515</v>
      </c>
      <c r="E102" s="4">
        <v>84467.034692364716</v>
      </c>
      <c r="F102" s="4">
        <v>84634.845366938476</v>
      </c>
      <c r="G102" s="4">
        <v>84688.048035581916</v>
      </c>
      <c r="H102" s="4">
        <v>84592.8</v>
      </c>
      <c r="I102" s="4">
        <v>83068.841079736652</v>
      </c>
      <c r="J102" s="4">
        <v>82951.843054864657</v>
      </c>
      <c r="K102" s="4">
        <v>83144.239806876372</v>
      </c>
      <c r="L102" s="4">
        <v>83355.356242867594</v>
      </c>
      <c r="M102" s="4">
        <v>83424.515075347474</v>
      </c>
      <c r="N102" s="151">
        <v>1007233.3980765945</v>
      </c>
      <c r="O102" s="4">
        <v>85362.234100950984</v>
      </c>
      <c r="P102" s="4">
        <v>85454.272547183617</v>
      </c>
      <c r="Q102" s="4">
        <v>85520.030677395756</v>
      </c>
      <c r="R102" s="4">
        <v>85453.991792245783</v>
      </c>
      <c r="S102" s="4">
        <v>85453.711037307978</v>
      </c>
      <c r="T102" s="4">
        <v>85744.906121433785</v>
      </c>
      <c r="U102" s="4">
        <v>87057.656154453347</v>
      </c>
      <c r="V102" s="4">
        <v>87030.150634597783</v>
      </c>
      <c r="W102" s="4">
        <v>86923.302269005013</v>
      </c>
      <c r="X102" s="4">
        <v>87123.246240262772</v>
      </c>
      <c r="Y102" s="4">
        <v>87340.116685277782</v>
      </c>
      <c r="Z102" s="4">
        <v>87411.525246441262</v>
      </c>
      <c r="AA102" s="151">
        <v>1035875.1435065558</v>
      </c>
      <c r="AB102" s="4">
        <v>1048538.0382515134</v>
      </c>
      <c r="AC102" s="4">
        <v>1058475.4652039451</v>
      </c>
      <c r="AD102" s="4">
        <v>1068096.578678038</v>
      </c>
      <c r="AE102" s="4">
        <v>1077457.9765704179</v>
      </c>
      <c r="AF102" s="4">
        <v>1086592.9828762943</v>
      </c>
      <c r="AG102" s="4">
        <v>1095537.0374000967</v>
      </c>
      <c r="AH102" s="4">
        <v>1104293.3138556539</v>
      </c>
      <c r="AI102" s="4">
        <v>1112886.144048993</v>
      </c>
      <c r="AJ102" s="4">
        <v>161850</v>
      </c>
      <c r="AK102" s="4"/>
      <c r="AL102" s="4">
        <v>394676.74676090362</v>
      </c>
      <c r="AM102" s="4">
        <v>412978.85102836462</v>
      </c>
      <c r="AN102" s="4">
        <v>414961.13354556647</v>
      </c>
      <c r="AO102" s="4"/>
      <c r="AP102" s="4"/>
      <c r="AQ102" s="4"/>
    </row>
    <row r="103" spans="1:43" x14ac:dyDescent="0.25">
      <c r="A103" s="117" t="s">
        <v>422</v>
      </c>
      <c r="B103" s="4">
        <v>9904.0467289719618</v>
      </c>
      <c r="C103" s="4">
        <v>9904.0467289719618</v>
      </c>
      <c r="D103" s="4">
        <v>9904.0467289719618</v>
      </c>
      <c r="E103" s="4">
        <v>9904.0467289719618</v>
      </c>
      <c r="F103" s="4">
        <v>10011.953271028036</v>
      </c>
      <c r="G103" s="4">
        <v>10011.953271028036</v>
      </c>
      <c r="H103" s="4">
        <v>10583</v>
      </c>
      <c r="I103" s="4">
        <v>8496.7947169811305</v>
      </c>
      <c r="J103" s="4">
        <v>8527.5962264150949</v>
      </c>
      <c r="K103" s="4">
        <v>8527.5962264150949</v>
      </c>
      <c r="L103" s="4">
        <v>8576.2301886792447</v>
      </c>
      <c r="M103" s="4">
        <v>8597.8452830188671</v>
      </c>
      <c r="N103" s="151">
        <v>112949.15609945336</v>
      </c>
      <c r="O103" s="4">
        <v>10602.99396226415</v>
      </c>
      <c r="P103" s="4">
        <v>10596.509433962265</v>
      </c>
      <c r="Q103" s="4">
        <v>10621.907169811322</v>
      </c>
      <c r="R103" s="4">
        <v>10642.981886792451</v>
      </c>
      <c r="S103" s="4">
        <v>10597.590188679245</v>
      </c>
      <c r="T103" s="4">
        <v>10579.217358490567</v>
      </c>
      <c r="U103" s="4">
        <v>10568.568169072294</v>
      </c>
      <c r="V103" s="4">
        <v>10533.904375080387</v>
      </c>
      <c r="W103" s="4">
        <v>10565.860060166677</v>
      </c>
      <c r="X103" s="4">
        <v>10567.484925510045</v>
      </c>
      <c r="Y103" s="4">
        <v>10617.314129373412</v>
      </c>
      <c r="Z103" s="4">
        <v>10640.603865961726</v>
      </c>
      <c r="AA103" s="151">
        <v>127134.93552516453</v>
      </c>
      <c r="AB103" s="4">
        <v>126997.76186417042</v>
      </c>
      <c r="AC103" s="4">
        <v>126823.90127242976</v>
      </c>
      <c r="AD103" s="4">
        <v>126679.28825686978</v>
      </c>
      <c r="AE103" s="4">
        <v>126551.46551652465</v>
      </c>
      <c r="AF103" s="4">
        <v>126439.34980783204</v>
      </c>
      <c r="AG103" s="4">
        <v>126334.81680407521</v>
      </c>
      <c r="AH103" s="4">
        <v>126238.40812703523</v>
      </c>
      <c r="AI103" s="4">
        <v>126144.16593711972</v>
      </c>
      <c r="AJ103" s="4">
        <v>58260</v>
      </c>
      <c r="AK103" s="4"/>
      <c r="AL103" s="4">
        <v>61787.76411565247</v>
      </c>
      <c r="AM103" s="4">
        <v>75003.64999357154</v>
      </c>
      <c r="AN103" s="4">
        <v>73866.443887671747</v>
      </c>
      <c r="AO103" s="4"/>
      <c r="AP103" s="4"/>
      <c r="AQ103" s="4"/>
    </row>
    <row r="104" spans="1:43" x14ac:dyDescent="0.25">
      <c r="A104" s="117" t="s">
        <v>423</v>
      </c>
      <c r="B104" s="4">
        <v>169870.05790613717</v>
      </c>
      <c r="C104" s="4">
        <v>170136.25068592059</v>
      </c>
      <c r="D104" s="4">
        <v>169915.05790613717</v>
      </c>
      <c r="E104" s="4">
        <v>170806.25068592059</v>
      </c>
      <c r="F104" s="4">
        <v>170363.86512635378</v>
      </c>
      <c r="G104" s="4">
        <v>171055.96635379057</v>
      </c>
      <c r="H104" s="4">
        <v>169952.2</v>
      </c>
      <c r="I104" s="4">
        <v>169709.20058982569</v>
      </c>
      <c r="J104" s="4">
        <v>169765.42305656351</v>
      </c>
      <c r="K104" s="4">
        <v>170284.56134756317</v>
      </c>
      <c r="L104" s="4">
        <v>170671.28784774101</v>
      </c>
      <c r="M104" s="4">
        <v>170969.73982070439</v>
      </c>
      <c r="N104" s="151">
        <v>2043499.8613266577</v>
      </c>
      <c r="O104" s="4">
        <v>173226.09001921024</v>
      </c>
      <c r="P104" s="4">
        <v>173861.87679260049</v>
      </c>
      <c r="Q104" s="4">
        <v>174196.9216677339</v>
      </c>
      <c r="R104" s="4">
        <v>173974.32172607616</v>
      </c>
      <c r="S104" s="4">
        <v>174425.30148914977</v>
      </c>
      <c r="T104" s="4">
        <v>174583.46001707579</v>
      </c>
      <c r="U104" s="4">
        <v>174846.59141417674</v>
      </c>
      <c r="V104" s="4">
        <v>175243.72632620038</v>
      </c>
      <c r="W104" s="4">
        <v>175230.57616355061</v>
      </c>
      <c r="X104" s="4">
        <v>175681.36373918533</v>
      </c>
      <c r="Y104" s="4">
        <v>176000.64968832221</v>
      </c>
      <c r="Z104" s="4">
        <v>176233.14456397048</v>
      </c>
      <c r="AA104" s="151">
        <v>2097504.0236072522</v>
      </c>
      <c r="AB104" s="4">
        <v>2133987.0560098132</v>
      </c>
      <c r="AC104" s="4">
        <v>2167680.402751103</v>
      </c>
      <c r="AD104" s="4">
        <v>2199827.816371283</v>
      </c>
      <c r="AE104" s="4">
        <v>2230669.6818435928</v>
      </c>
      <c r="AF104" s="4">
        <v>2260373.2692369362</v>
      </c>
      <c r="AG104" s="4">
        <v>2289053.2479696209</v>
      </c>
      <c r="AH104" s="4">
        <v>2316809.0332712773</v>
      </c>
      <c r="AI104" s="4">
        <v>2343721.6301438301</v>
      </c>
      <c r="AJ104" s="4">
        <v>266685</v>
      </c>
      <c r="AK104" s="4"/>
      <c r="AL104" s="4">
        <v>783937.96774442005</v>
      </c>
      <c r="AM104" s="4">
        <v>801580.55797223095</v>
      </c>
      <c r="AN104" s="4">
        <v>801384.24682068243</v>
      </c>
      <c r="AO104" s="4"/>
      <c r="AP104" s="4"/>
      <c r="AQ104" s="4"/>
    </row>
    <row r="105" spans="1:43" x14ac:dyDescent="0.25">
      <c r="A105" s="117" t="s">
        <v>424</v>
      </c>
      <c r="B105" s="4">
        <v>52760.322968197877</v>
      </c>
      <c r="C105" s="4">
        <v>52874.138280329804</v>
      </c>
      <c r="D105" s="4">
        <v>52760.322968197877</v>
      </c>
      <c r="E105" s="4">
        <v>52760.322968197877</v>
      </c>
      <c r="F105" s="4">
        <v>52874.138280329804</v>
      </c>
      <c r="G105" s="4">
        <v>52817.230624263844</v>
      </c>
      <c r="H105" s="4">
        <v>50912.800000000003</v>
      </c>
      <c r="I105" s="4">
        <v>51134.159755868546</v>
      </c>
      <c r="J105" s="4">
        <v>51173.610009389668</v>
      </c>
      <c r="K105" s="4">
        <v>51212.512342723006</v>
      </c>
      <c r="L105" s="4">
        <v>51251.962596244135</v>
      </c>
      <c r="M105" s="4">
        <v>51290.864929577459</v>
      </c>
      <c r="N105" s="151">
        <v>623822.38572331995</v>
      </c>
      <c r="O105" s="4">
        <v>51822.163272300473</v>
      </c>
      <c r="P105" s="4">
        <v>51888.461615023472</v>
      </c>
      <c r="Q105" s="4">
        <v>51954.759957746479</v>
      </c>
      <c r="R105" s="4">
        <v>52020.510380281688</v>
      </c>
      <c r="S105" s="4">
        <v>52086.260802816898</v>
      </c>
      <c r="T105" s="4">
        <v>52152.011225352115</v>
      </c>
      <c r="U105" s="4">
        <v>53607.125505360338</v>
      </c>
      <c r="V105" s="4">
        <v>53674.29676781407</v>
      </c>
      <c r="W105" s="4">
        <v>53741.468030267832</v>
      </c>
      <c r="X105" s="4">
        <v>53808.639292721557</v>
      </c>
      <c r="Y105" s="4">
        <v>53875.246090784938</v>
      </c>
      <c r="Z105" s="4">
        <v>53941.852888848312</v>
      </c>
      <c r="AA105" s="151">
        <v>634572.79582931811</v>
      </c>
      <c r="AB105" s="4">
        <v>647799.81635708991</v>
      </c>
      <c r="AC105" s="4">
        <v>657466.26904213463</v>
      </c>
      <c r="AD105" s="4">
        <v>667108.44975839346</v>
      </c>
      <c r="AE105" s="4">
        <v>676742.72797318723</v>
      </c>
      <c r="AF105" s="4">
        <v>686380.39297432301</v>
      </c>
      <c r="AG105" s="4">
        <v>696018.05797545903</v>
      </c>
      <c r="AH105" s="4">
        <v>705652.3361902528</v>
      </c>
      <c r="AI105" s="4">
        <v>715289.4367269983</v>
      </c>
      <c r="AJ105" s="4">
        <v>51030</v>
      </c>
      <c r="AK105" s="4"/>
      <c r="AL105" s="4">
        <v>224954.64152126719</v>
      </c>
      <c r="AM105" s="4">
        <v>224431.20344280882</v>
      </c>
      <c r="AN105" s="4">
        <v>225938.52361320588</v>
      </c>
      <c r="AO105" s="4"/>
      <c r="AP105" s="4"/>
      <c r="AQ105" s="4"/>
    </row>
    <row r="106" spans="1:43" x14ac:dyDescent="0.25">
      <c r="A106" s="117" t="s">
        <v>425</v>
      </c>
      <c r="B106" s="4">
        <v>86597.356179775277</v>
      </c>
      <c r="C106" s="4">
        <v>86413.464544319606</v>
      </c>
      <c r="D106" s="4">
        <v>86183.6</v>
      </c>
      <c r="E106" s="4">
        <v>86231.518726591763</v>
      </c>
      <c r="F106" s="4">
        <v>85333.6</v>
      </c>
      <c r="G106" s="4">
        <v>85472.491635455692</v>
      </c>
      <c r="H106" s="4">
        <v>88924</v>
      </c>
      <c r="I106" s="4">
        <v>88288.216435272043</v>
      </c>
      <c r="J106" s="4">
        <v>88282.038467792372</v>
      </c>
      <c r="K106" s="4">
        <v>88311.027392120071</v>
      </c>
      <c r="L106" s="4">
        <v>88473.555459662282</v>
      </c>
      <c r="M106" s="4">
        <v>88740.63374609132</v>
      </c>
      <c r="N106" s="151">
        <v>1047251.5025870805</v>
      </c>
      <c r="O106" s="4">
        <v>90462.282457786103</v>
      </c>
      <c r="P106" s="4">
        <v>90566.832676672915</v>
      </c>
      <c r="Q106" s="4">
        <v>91064.396672920571</v>
      </c>
      <c r="R106" s="4">
        <v>90646.964396497817</v>
      </c>
      <c r="S106" s="4">
        <v>90414.871144465287</v>
      </c>
      <c r="T106" s="4">
        <v>90187.383489681059</v>
      </c>
      <c r="U106" s="4">
        <v>86947.736264670311</v>
      </c>
      <c r="V106" s="4">
        <v>86961.432438221556</v>
      </c>
      <c r="W106" s="4">
        <v>86936.77932582931</v>
      </c>
      <c r="X106" s="4">
        <v>86947.279725551925</v>
      </c>
      <c r="Y106" s="4">
        <v>87086.524156656262</v>
      </c>
      <c r="Z106" s="4">
        <v>87327.576811158186</v>
      </c>
      <c r="AA106" s="151">
        <v>1065550.0595601113</v>
      </c>
      <c r="AB106" s="4">
        <v>1047379.2454189658</v>
      </c>
      <c r="AC106" s="4">
        <v>1051145.2366064398</v>
      </c>
      <c r="AD106" s="4">
        <v>1054175.2867350937</v>
      </c>
      <c r="AE106" s="4">
        <v>1056790.3428051448</v>
      </c>
      <c r="AF106" s="4">
        <v>1059167.998533641</v>
      </c>
      <c r="AG106" s="4">
        <v>1061415.5406134003</v>
      </c>
      <c r="AH106" s="4">
        <v>1063584.1014256808</v>
      </c>
      <c r="AI106" s="4">
        <v>1065706.0952478871</v>
      </c>
      <c r="AJ106" s="4">
        <v>156345</v>
      </c>
      <c r="AK106" s="4"/>
      <c r="AL106" s="4">
        <v>286710.57423633279</v>
      </c>
      <c r="AM106" s="4">
        <v>292818.30845812231</v>
      </c>
      <c r="AN106" s="4">
        <v>260330.97363637644</v>
      </c>
      <c r="AO106" s="4"/>
      <c r="AP106" s="4"/>
      <c r="AQ106" s="4"/>
    </row>
    <row r="107" spans="1:43" x14ac:dyDescent="0.25">
      <c r="A107" s="117" t="s">
        <v>426</v>
      </c>
      <c r="B107" s="4">
        <v>100541.4969072165</v>
      </c>
      <c r="C107" s="4">
        <v>100436.65206185568</v>
      </c>
      <c r="D107" s="4">
        <v>100126.18659793814</v>
      </c>
      <c r="E107" s="4">
        <v>101571.03144329898</v>
      </c>
      <c r="F107" s="4">
        <v>101163.14355670103</v>
      </c>
      <c r="G107" s="4">
        <v>101118.14355670103</v>
      </c>
      <c r="H107" s="4">
        <v>100041</v>
      </c>
      <c r="I107" s="4">
        <v>99424.270461346634</v>
      </c>
      <c r="J107" s="4">
        <v>99485.767468827937</v>
      </c>
      <c r="K107" s="4">
        <v>99714.331346633437</v>
      </c>
      <c r="L107" s="4">
        <v>99863.461589775572</v>
      </c>
      <c r="M107" s="4">
        <v>100312.38974438903</v>
      </c>
      <c r="N107" s="151">
        <v>1203797.8747346839</v>
      </c>
      <c r="O107" s="4">
        <v>101755.09733790524</v>
      </c>
      <c r="P107" s="4">
        <v>101806.34484413965</v>
      </c>
      <c r="Q107" s="4">
        <v>101748.84983167083</v>
      </c>
      <c r="R107" s="4">
        <v>102135.25602867831</v>
      </c>
      <c r="S107" s="4">
        <v>101823.15871571073</v>
      </c>
      <c r="T107" s="4">
        <v>102081.54395261846</v>
      </c>
      <c r="U107" s="4">
        <v>102800.6311483063</v>
      </c>
      <c r="V107" s="4">
        <v>102973.38616199855</v>
      </c>
      <c r="W107" s="4">
        <v>103107.46468008806</v>
      </c>
      <c r="X107" s="4">
        <v>103404.50016631716</v>
      </c>
      <c r="Y107" s="4">
        <v>103616.96304882824</v>
      </c>
      <c r="Z107" s="4">
        <v>104126.97710417645</v>
      </c>
      <c r="AA107" s="151">
        <v>1231380.1730204381</v>
      </c>
      <c r="AB107" s="4">
        <v>1256647.3351651826</v>
      </c>
      <c r="AC107" s="4">
        <v>1282271.2870319139</v>
      </c>
      <c r="AD107" s="4">
        <v>1303605.2420063887</v>
      </c>
      <c r="AE107" s="4">
        <v>1322826.4289477372</v>
      </c>
      <c r="AF107" s="4">
        <v>1341916.6314906448</v>
      </c>
      <c r="AG107" s="4">
        <v>1360878.4280681512</v>
      </c>
      <c r="AH107" s="4">
        <v>1379718.5226061605</v>
      </c>
      <c r="AI107" s="4">
        <v>1398447.2288368344</v>
      </c>
      <c r="AJ107" s="4">
        <v>213945</v>
      </c>
      <c r="AK107" s="4"/>
      <c r="AL107" s="4">
        <v>493509.16554347053</v>
      </c>
      <c r="AM107" s="4">
        <v>505268.70034471143</v>
      </c>
      <c r="AN107" s="4">
        <v>514503.03432303725</v>
      </c>
      <c r="AO107" s="4"/>
      <c r="AP107" s="4"/>
      <c r="AQ107" s="4"/>
    </row>
    <row r="108" spans="1:43" x14ac:dyDescent="0.25">
      <c r="A108" s="117" t="s">
        <v>427</v>
      </c>
      <c r="B108" s="115">
        <v>186377.122</v>
      </c>
      <c r="C108" s="115">
        <v>186585.709</v>
      </c>
      <c r="D108" s="115">
        <v>187501.94099999999</v>
      </c>
      <c r="E108" s="115">
        <v>188201.37950000001</v>
      </c>
      <c r="F108" s="115">
        <v>188864.0245</v>
      </c>
      <c r="G108" s="115">
        <v>188176.85050000003</v>
      </c>
      <c r="H108" s="115">
        <v>184263</v>
      </c>
      <c r="I108" s="115">
        <v>182138.97779637374</v>
      </c>
      <c r="J108" s="115">
        <v>182248.3431450488</v>
      </c>
      <c r="K108" s="115">
        <v>183313.41875174336</v>
      </c>
      <c r="L108" s="115">
        <v>183538.19476987448</v>
      </c>
      <c r="M108" s="115">
        <v>184269.67858437938</v>
      </c>
      <c r="N108" s="335">
        <v>2225478.6395474197</v>
      </c>
      <c r="O108" s="115">
        <v>188184.08465132496</v>
      </c>
      <c r="P108" s="115">
        <v>189617.0210320781</v>
      </c>
      <c r="Q108" s="115">
        <v>190357.2980404463</v>
      </c>
      <c r="R108" s="115">
        <v>191228.43892608091</v>
      </c>
      <c r="S108" s="115">
        <v>192055.41848675034</v>
      </c>
      <c r="T108" s="115">
        <v>192418.68730822875</v>
      </c>
      <c r="U108" s="115">
        <v>197030.51242133023</v>
      </c>
      <c r="V108" s="115">
        <v>196755.04537434611</v>
      </c>
      <c r="W108" s="115">
        <v>196919.41583178044</v>
      </c>
      <c r="X108" s="115">
        <v>198066.61995222414</v>
      </c>
      <c r="Y108" s="115">
        <v>198349.04341860616</v>
      </c>
      <c r="Z108" s="115">
        <v>199151.6909100638</v>
      </c>
      <c r="AA108" s="335">
        <v>2330133.2763532605</v>
      </c>
      <c r="AB108" s="115">
        <v>2429689.1393857226</v>
      </c>
      <c r="AC108" s="115">
        <v>2492428.3827486192</v>
      </c>
      <c r="AD108" s="115">
        <v>2542213.4265555055</v>
      </c>
      <c r="AE108" s="115">
        <v>2585523.0651251869</v>
      </c>
      <c r="AF108" s="115">
        <v>2627287.2824868248</v>
      </c>
      <c r="AG108" s="115">
        <v>2667653.5036898712</v>
      </c>
      <c r="AH108" s="115">
        <v>2706758.9865389895</v>
      </c>
      <c r="AI108" s="115">
        <v>2744711.0519514028</v>
      </c>
      <c r="AJ108" s="115">
        <v>315375</v>
      </c>
      <c r="AK108" s="4"/>
      <c r="AL108" s="4">
        <v>792115.90528888325</v>
      </c>
      <c r="AM108" s="4">
        <v>785989.64197091153</v>
      </c>
      <c r="AN108" s="4">
        <v>770939.49216393684</v>
      </c>
      <c r="AO108" s="4"/>
      <c r="AP108" s="4"/>
      <c r="AQ108" s="4"/>
    </row>
    <row r="109" spans="1:43" x14ac:dyDescent="0.25">
      <c r="A109" s="117"/>
      <c r="B109" s="5">
        <f>SUM(B95:B108)</f>
        <v>2434021.7503089472</v>
      </c>
      <c r="C109" s="5">
        <f>SUM(C95:C108)</f>
        <v>2434678.2277505854</v>
      </c>
      <c r="D109" s="5">
        <f t="shared" ref="D109:AG109" si="44">SUM(D95:D108)</f>
        <v>2429495.7558286316</v>
      </c>
      <c r="E109" s="5">
        <f t="shared" si="44"/>
        <v>2452877.1903252057</v>
      </c>
      <c r="F109" s="5">
        <f t="shared" si="44"/>
        <v>2443834.4288978721</v>
      </c>
      <c r="G109" s="5">
        <f t="shared" si="44"/>
        <v>2449009.4575227662</v>
      </c>
      <c r="H109" s="5">
        <f t="shared" si="44"/>
        <v>2396622.2000000002</v>
      </c>
      <c r="I109" s="5">
        <f t="shared" si="44"/>
        <v>2383029.3634478902</v>
      </c>
      <c r="J109" s="5">
        <f t="shared" si="44"/>
        <v>2385216.5750996298</v>
      </c>
      <c r="K109" s="5">
        <f t="shared" si="44"/>
        <v>2389569.6389303203</v>
      </c>
      <c r="L109" s="5">
        <f t="shared" si="44"/>
        <v>2393701.7194903544</v>
      </c>
      <c r="M109" s="5">
        <f t="shared" si="44"/>
        <v>2401260.36615662</v>
      </c>
      <c r="N109" s="325">
        <f t="shared" si="44"/>
        <v>28993316.673758823</v>
      </c>
      <c r="O109" s="5">
        <f>SUM(O95:O108)</f>
        <v>2435288.3424607101</v>
      </c>
      <c r="P109" s="5">
        <f>SUM(P95:P108)</f>
        <v>2439697.7008332587</v>
      </c>
      <c r="Q109" s="5">
        <f t="shared" ref="Q109:AA109" si="45">SUM(Q95:Q108)</f>
        <v>2444537.3096256116</v>
      </c>
      <c r="R109" s="5">
        <f t="shared" si="45"/>
        <v>2445851.7206703592</v>
      </c>
      <c r="S109" s="5">
        <f t="shared" si="45"/>
        <v>2446798.5554222744</v>
      </c>
      <c r="T109" s="5">
        <f t="shared" si="45"/>
        <v>2449838.492411592</v>
      </c>
      <c r="U109" s="5">
        <f t="shared" si="45"/>
        <v>2509558.334501971</v>
      </c>
      <c r="V109" s="5">
        <f t="shared" si="45"/>
        <v>2509122.5111192032</v>
      </c>
      <c r="W109" s="5">
        <f t="shared" si="45"/>
        <v>2510623.1434126832</v>
      </c>
      <c r="X109" s="5">
        <f t="shared" si="45"/>
        <v>2514330.1632612054</v>
      </c>
      <c r="Y109" s="5">
        <f t="shared" si="45"/>
        <v>2517826.3641088391</v>
      </c>
      <c r="Z109" s="5">
        <f t="shared" si="45"/>
        <v>2524840.5746703297</v>
      </c>
      <c r="AA109" s="325">
        <f t="shared" si="45"/>
        <v>29748313.212498039</v>
      </c>
      <c r="AB109" s="5">
        <f t="shared" si="44"/>
        <v>30413139.336150337</v>
      </c>
      <c r="AC109" s="5">
        <f t="shared" si="44"/>
        <v>30792454.679033466</v>
      </c>
      <c r="AD109" s="5">
        <f t="shared" si="44"/>
        <v>31150618.299114417</v>
      </c>
      <c r="AE109" s="5">
        <f t="shared" si="44"/>
        <v>31488751.070695672</v>
      </c>
      <c r="AF109" s="5">
        <f t="shared" si="44"/>
        <v>31815670.5405946</v>
      </c>
      <c r="AG109" s="5">
        <f t="shared" si="44"/>
        <v>32132691.313924376</v>
      </c>
      <c r="AH109" s="5">
        <f t="shared" ref="AH109:AJ109" si="46">SUM(AH95:AH108)</f>
        <v>32440828.120512128</v>
      </c>
      <c r="AI109" s="5">
        <f t="shared" si="46"/>
        <v>32740932.377282917</v>
      </c>
      <c r="AJ109" s="5">
        <f t="shared" si="46"/>
        <v>4876174.2857142854</v>
      </c>
      <c r="AK109" s="4"/>
      <c r="AL109" s="4">
        <v>11474039.501836866</v>
      </c>
      <c r="AM109" s="4">
        <v>11674184.720817182</v>
      </c>
      <c r="AN109" s="4">
        <v>11763803.88092088</v>
      </c>
      <c r="AO109" s="4"/>
      <c r="AP109" s="4"/>
      <c r="AQ109" s="4"/>
    </row>
    <row r="110" spans="1:43" x14ac:dyDescent="0.25">
      <c r="A110" s="124">
        <f>SUM(B110:AJ110)</f>
        <v>126945282.30007134</v>
      </c>
      <c r="B110" s="5">
        <f t="shared" ref="B110:AG110" si="47">+B109-B4</f>
        <v>-73031.303538182285</v>
      </c>
      <c r="C110" s="5">
        <f t="shared" si="47"/>
        <v>-76444.259368064813</v>
      </c>
      <c r="D110" s="5">
        <f t="shared" si="47"/>
        <v>-86308.740571744274</v>
      </c>
      <c r="E110" s="5">
        <f t="shared" si="47"/>
        <v>-66325.676770700607</v>
      </c>
      <c r="F110" s="5">
        <f t="shared" si="47"/>
        <v>-81628.250743766781</v>
      </c>
      <c r="G110" s="5">
        <f t="shared" si="47"/>
        <v>-79197.695748903323</v>
      </c>
      <c r="H110" s="5">
        <f t="shared" si="47"/>
        <v>-152306.69100182084</v>
      </c>
      <c r="I110" s="5">
        <f t="shared" si="47"/>
        <v>-165840.86061577918</v>
      </c>
      <c r="J110" s="5">
        <f t="shared" si="47"/>
        <v>-166482.76232465357</v>
      </c>
      <c r="K110" s="5">
        <f t="shared" si="47"/>
        <v>-164957.7923436081</v>
      </c>
      <c r="L110" s="5">
        <f t="shared" si="47"/>
        <v>-163653.08291217592</v>
      </c>
      <c r="M110" s="5">
        <f t="shared" si="47"/>
        <v>-158921.37202490773</v>
      </c>
      <c r="N110" s="325">
        <f t="shared" si="47"/>
        <v>-1435098.487964306</v>
      </c>
      <c r="O110" s="5">
        <f t="shared" ref="O110:AA110" si="48">+O109-O4</f>
        <v>-132057.30504403356</v>
      </c>
      <c r="P110" s="5">
        <f t="shared" si="48"/>
        <v>-130339.78227523388</v>
      </c>
      <c r="Q110" s="5">
        <f t="shared" si="48"/>
        <v>-128237.28658659663</v>
      </c>
      <c r="R110" s="5">
        <f t="shared" si="48"/>
        <v>-129840.44432487292</v>
      </c>
      <c r="S110" s="5">
        <f t="shared" si="48"/>
        <v>-131631.78341526911</v>
      </c>
      <c r="T110" s="5">
        <f t="shared" si="48"/>
        <v>-131420.74813459581</v>
      </c>
      <c r="U110" s="5">
        <f t="shared" si="48"/>
        <v>-74620.63449536683</v>
      </c>
      <c r="V110" s="5">
        <f t="shared" si="48"/>
        <v>-74802.826714498457</v>
      </c>
      <c r="W110" s="5">
        <f t="shared" si="48"/>
        <v>-75871.669881549664</v>
      </c>
      <c r="X110" s="5">
        <f t="shared" si="48"/>
        <v>-74735.132725153584</v>
      </c>
      <c r="Y110" s="5">
        <f t="shared" si="48"/>
        <v>-73810.451800162904</v>
      </c>
      <c r="Z110" s="5">
        <f t="shared" si="48"/>
        <v>-69368.817059172783</v>
      </c>
      <c r="AA110" s="325">
        <f t="shared" si="48"/>
        <v>-1226736.8824565038</v>
      </c>
      <c r="AB110" s="5">
        <f t="shared" si="47"/>
        <v>-933990.09560135007</v>
      </c>
      <c r="AC110" s="5">
        <f t="shared" si="47"/>
        <v>-903839.71192474663</v>
      </c>
      <c r="AD110" s="5">
        <f t="shared" si="47"/>
        <v>-902539.14599920437</v>
      </c>
      <c r="AE110" s="5">
        <f t="shared" si="47"/>
        <v>26407796.784981385</v>
      </c>
      <c r="AF110" s="5">
        <f t="shared" si="47"/>
        <v>26734716.254880317</v>
      </c>
      <c r="AG110" s="5">
        <f t="shared" si="47"/>
        <v>27051737.028210089</v>
      </c>
      <c r="AH110" s="5">
        <f t="shared" ref="AH110:AJ110" si="49">+AH109-AH4</f>
        <v>27359873.834797844</v>
      </c>
      <c r="AI110" s="5">
        <f t="shared" si="49"/>
        <v>27659978.091568634</v>
      </c>
      <c r="AJ110" s="5">
        <f t="shared" si="49"/>
        <v>-204780</v>
      </c>
      <c r="AK110" s="4"/>
      <c r="AL110" s="4">
        <v>-1435098.487964306</v>
      </c>
      <c r="AM110" s="4">
        <v>-1226736.8824565038</v>
      </c>
      <c r="AN110" s="4">
        <v>-933990.09560135007</v>
      </c>
      <c r="AO110" s="4"/>
      <c r="AP110" s="4"/>
      <c r="AQ110" s="4"/>
    </row>
    <row r="111" spans="1:43" x14ac:dyDescent="0.25">
      <c r="A111" s="118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3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325"/>
      <c r="AB111" s="5"/>
      <c r="AC111" s="5"/>
      <c r="AD111" s="5"/>
      <c r="AE111" s="5"/>
      <c r="AF111" s="5"/>
      <c r="AG111" s="5"/>
      <c r="AH111" s="5"/>
      <c r="AI111" s="5"/>
      <c r="AJ111" s="5"/>
      <c r="AK111" s="4"/>
      <c r="AL111" s="4"/>
      <c r="AM111" s="4"/>
      <c r="AN111" s="4"/>
      <c r="AO111" s="4"/>
      <c r="AP111" s="4"/>
      <c r="AQ111" s="4"/>
    </row>
    <row r="112" spans="1:43" x14ac:dyDescent="0.25">
      <c r="A112" s="116" t="s">
        <v>412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3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325"/>
      <c r="AB112" s="5"/>
      <c r="AC112" s="5"/>
      <c r="AD112" s="5"/>
      <c r="AE112" s="5"/>
      <c r="AF112" s="5"/>
      <c r="AG112" s="5"/>
      <c r="AH112" s="5"/>
      <c r="AI112" s="5"/>
      <c r="AJ112" s="5"/>
      <c r="AK112" s="4"/>
      <c r="AL112" s="4"/>
      <c r="AM112" s="4"/>
      <c r="AN112" s="4"/>
      <c r="AO112" s="4"/>
      <c r="AP112" s="4"/>
      <c r="AQ112" s="4"/>
    </row>
    <row r="113" spans="1:43" x14ac:dyDescent="0.25">
      <c r="A113" s="117" t="s">
        <v>414</v>
      </c>
      <c r="B113" s="4">
        <v>1380</v>
      </c>
      <c r="C113" s="4">
        <v>1380</v>
      </c>
      <c r="D113" s="4">
        <v>1380</v>
      </c>
      <c r="E113" s="4">
        <v>1380</v>
      </c>
      <c r="F113" s="4">
        <v>1380</v>
      </c>
      <c r="G113" s="4">
        <v>1380</v>
      </c>
      <c r="H113" s="4">
        <v>1380</v>
      </c>
      <c r="I113" s="4">
        <v>1380</v>
      </c>
      <c r="J113" s="4">
        <v>1380</v>
      </c>
      <c r="K113" s="4">
        <v>1380</v>
      </c>
      <c r="L113" s="4">
        <v>1380</v>
      </c>
      <c r="M113" s="4">
        <v>1380</v>
      </c>
      <c r="N113" s="151">
        <v>16560</v>
      </c>
      <c r="O113" s="4">
        <v>1380</v>
      </c>
      <c r="P113" s="4">
        <v>1380</v>
      </c>
      <c r="Q113" s="4">
        <v>1380</v>
      </c>
      <c r="R113" s="4">
        <v>1380</v>
      </c>
      <c r="S113" s="4">
        <v>1380</v>
      </c>
      <c r="T113" s="4">
        <v>1380</v>
      </c>
      <c r="U113" s="4">
        <v>1380</v>
      </c>
      <c r="V113" s="4">
        <v>1380</v>
      </c>
      <c r="W113" s="4">
        <v>1380</v>
      </c>
      <c r="X113" s="4">
        <v>1380</v>
      </c>
      <c r="Y113" s="4">
        <v>1380</v>
      </c>
      <c r="Z113" s="4">
        <v>1380</v>
      </c>
      <c r="AA113" s="151">
        <v>16560</v>
      </c>
      <c r="AB113" s="4">
        <v>16560</v>
      </c>
      <c r="AC113" s="4">
        <v>16560</v>
      </c>
      <c r="AD113" s="4">
        <v>16560</v>
      </c>
      <c r="AE113" s="4">
        <v>16560</v>
      </c>
      <c r="AF113" s="4">
        <v>16560</v>
      </c>
      <c r="AG113" s="4">
        <v>16560</v>
      </c>
      <c r="AH113" s="4">
        <v>16560</v>
      </c>
      <c r="AI113" s="4">
        <v>16560</v>
      </c>
      <c r="AJ113" s="4">
        <v>16560</v>
      </c>
      <c r="AK113" s="4"/>
      <c r="AL113" s="4"/>
      <c r="AM113" s="4"/>
      <c r="AN113" s="4"/>
      <c r="AO113" s="4"/>
      <c r="AP113" s="4"/>
      <c r="AQ113" s="4"/>
    </row>
    <row r="114" spans="1:43" x14ac:dyDescent="0.25">
      <c r="A114" s="117" t="s">
        <v>415</v>
      </c>
      <c r="B114" s="4">
        <v>5720</v>
      </c>
      <c r="C114" s="4">
        <v>5720</v>
      </c>
      <c r="D114" s="4">
        <v>5720</v>
      </c>
      <c r="E114" s="4">
        <v>5720</v>
      </c>
      <c r="F114" s="4">
        <v>5720</v>
      </c>
      <c r="G114" s="4">
        <v>5720</v>
      </c>
      <c r="H114" s="4">
        <v>5720</v>
      </c>
      <c r="I114" s="4">
        <v>5720</v>
      </c>
      <c r="J114" s="4">
        <v>5720</v>
      </c>
      <c r="K114" s="4">
        <v>5720</v>
      </c>
      <c r="L114" s="4">
        <v>5720</v>
      </c>
      <c r="M114" s="4">
        <v>5720</v>
      </c>
      <c r="N114" s="151">
        <v>68640</v>
      </c>
      <c r="O114" s="4">
        <v>7100</v>
      </c>
      <c r="P114" s="4">
        <v>7100</v>
      </c>
      <c r="Q114" s="4">
        <v>7100</v>
      </c>
      <c r="R114" s="4">
        <v>7100</v>
      </c>
      <c r="S114" s="4">
        <v>7100</v>
      </c>
      <c r="T114" s="4">
        <v>7100</v>
      </c>
      <c r="U114" s="4">
        <v>7100</v>
      </c>
      <c r="V114" s="4">
        <v>7100</v>
      </c>
      <c r="W114" s="4">
        <v>7100</v>
      </c>
      <c r="X114" s="4">
        <v>7100</v>
      </c>
      <c r="Y114" s="4">
        <v>7100</v>
      </c>
      <c r="Z114" s="4">
        <v>7100</v>
      </c>
      <c r="AA114" s="151">
        <v>85200</v>
      </c>
      <c r="AB114" s="4">
        <v>85200</v>
      </c>
      <c r="AC114" s="4">
        <v>85200</v>
      </c>
      <c r="AD114" s="4">
        <v>85200</v>
      </c>
      <c r="AE114" s="4">
        <v>85200</v>
      </c>
      <c r="AF114" s="4">
        <v>85200</v>
      </c>
      <c r="AG114" s="4">
        <v>85200</v>
      </c>
      <c r="AH114" s="4">
        <v>85200</v>
      </c>
      <c r="AI114" s="4">
        <v>85200</v>
      </c>
      <c r="AJ114" s="4">
        <v>85200</v>
      </c>
      <c r="AK114" s="4"/>
      <c r="AL114" s="4"/>
      <c r="AM114" s="4"/>
      <c r="AN114" s="4"/>
      <c r="AO114" s="4"/>
      <c r="AP114" s="4"/>
      <c r="AQ114" s="4"/>
    </row>
    <row r="115" spans="1:43" x14ac:dyDescent="0.25">
      <c r="A115" s="117" t="s">
        <v>416</v>
      </c>
      <c r="B115" s="4">
        <v>1380</v>
      </c>
      <c r="C115" s="4">
        <v>1380</v>
      </c>
      <c r="D115" s="4">
        <v>1380</v>
      </c>
      <c r="E115" s="4">
        <v>1380</v>
      </c>
      <c r="F115" s="4">
        <v>1380</v>
      </c>
      <c r="G115" s="4">
        <v>1380</v>
      </c>
      <c r="H115" s="4">
        <v>1380</v>
      </c>
      <c r="I115" s="4">
        <v>1380</v>
      </c>
      <c r="J115" s="4">
        <v>1380</v>
      </c>
      <c r="K115" s="4">
        <v>1380</v>
      </c>
      <c r="L115" s="4">
        <v>1380</v>
      </c>
      <c r="M115" s="4">
        <v>1380</v>
      </c>
      <c r="N115" s="151">
        <v>16560</v>
      </c>
      <c r="O115" s="4">
        <v>1380</v>
      </c>
      <c r="P115" s="4">
        <v>1380</v>
      </c>
      <c r="Q115" s="4">
        <v>1380</v>
      </c>
      <c r="R115" s="4">
        <v>1380</v>
      </c>
      <c r="S115" s="4">
        <v>1380</v>
      </c>
      <c r="T115" s="4">
        <v>1380</v>
      </c>
      <c r="U115" s="4">
        <v>1380</v>
      </c>
      <c r="V115" s="4">
        <v>1380</v>
      </c>
      <c r="W115" s="4">
        <v>1380</v>
      </c>
      <c r="X115" s="4">
        <v>1380</v>
      </c>
      <c r="Y115" s="4">
        <v>1380</v>
      </c>
      <c r="Z115" s="4">
        <v>1380</v>
      </c>
      <c r="AA115" s="151">
        <v>16560</v>
      </c>
      <c r="AB115" s="4">
        <v>16560</v>
      </c>
      <c r="AC115" s="4">
        <v>16560</v>
      </c>
      <c r="AD115" s="4">
        <v>16560</v>
      </c>
      <c r="AE115" s="4">
        <v>16560</v>
      </c>
      <c r="AF115" s="4">
        <v>16560</v>
      </c>
      <c r="AG115" s="4">
        <v>16560</v>
      </c>
      <c r="AH115" s="4">
        <v>16560</v>
      </c>
      <c r="AI115" s="4">
        <v>16560</v>
      </c>
      <c r="AJ115" s="4">
        <v>16560</v>
      </c>
      <c r="AK115" s="4"/>
      <c r="AL115" s="4"/>
      <c r="AM115" s="4"/>
      <c r="AN115" s="4"/>
      <c r="AO115" s="4"/>
      <c r="AP115" s="4"/>
      <c r="AQ115" s="4"/>
    </row>
    <row r="116" spans="1:43" x14ac:dyDescent="0.25">
      <c r="A116" s="117" t="s">
        <v>417</v>
      </c>
      <c r="B116" s="4">
        <v>7300</v>
      </c>
      <c r="C116" s="4">
        <v>7300</v>
      </c>
      <c r="D116" s="4">
        <v>7300</v>
      </c>
      <c r="E116" s="4">
        <v>7300</v>
      </c>
      <c r="F116" s="4">
        <v>7300</v>
      </c>
      <c r="G116" s="4">
        <v>7300</v>
      </c>
      <c r="H116" s="4">
        <v>7300</v>
      </c>
      <c r="I116" s="4">
        <v>7300</v>
      </c>
      <c r="J116" s="4">
        <v>7300</v>
      </c>
      <c r="K116" s="4">
        <v>7300</v>
      </c>
      <c r="L116" s="4">
        <v>7300</v>
      </c>
      <c r="M116" s="4">
        <v>7300</v>
      </c>
      <c r="N116" s="151">
        <v>87600</v>
      </c>
      <c r="O116" s="4">
        <v>7300</v>
      </c>
      <c r="P116" s="4">
        <v>7300</v>
      </c>
      <c r="Q116" s="4">
        <v>7300</v>
      </c>
      <c r="R116" s="4">
        <v>7300</v>
      </c>
      <c r="S116" s="4">
        <v>7300</v>
      </c>
      <c r="T116" s="4">
        <v>7300</v>
      </c>
      <c r="U116" s="4">
        <v>7300</v>
      </c>
      <c r="V116" s="4">
        <v>7300</v>
      </c>
      <c r="W116" s="4">
        <v>7300</v>
      </c>
      <c r="X116" s="4">
        <v>7300</v>
      </c>
      <c r="Y116" s="4">
        <v>7300</v>
      </c>
      <c r="Z116" s="4">
        <v>7300</v>
      </c>
      <c r="AA116" s="151">
        <v>87600</v>
      </c>
      <c r="AB116" s="4">
        <v>87600</v>
      </c>
      <c r="AC116" s="4">
        <v>87600</v>
      </c>
      <c r="AD116" s="4">
        <v>87600</v>
      </c>
      <c r="AE116" s="4">
        <v>87600</v>
      </c>
      <c r="AF116" s="4">
        <v>87600</v>
      </c>
      <c r="AG116" s="4">
        <v>87600</v>
      </c>
      <c r="AH116" s="4">
        <v>87600</v>
      </c>
      <c r="AI116" s="4">
        <v>87600</v>
      </c>
      <c r="AJ116" s="4">
        <v>87600</v>
      </c>
      <c r="AK116" s="4"/>
      <c r="AL116" s="4"/>
      <c r="AM116" s="4"/>
      <c r="AN116" s="4"/>
      <c r="AO116" s="4"/>
      <c r="AP116" s="4"/>
      <c r="AQ116" s="4"/>
    </row>
    <row r="117" spans="1:43" x14ac:dyDescent="0.25">
      <c r="A117" s="117" t="s">
        <v>418</v>
      </c>
      <c r="B117" s="4">
        <v>2960</v>
      </c>
      <c r="C117" s="4">
        <v>2960</v>
      </c>
      <c r="D117" s="4">
        <v>2960</v>
      </c>
      <c r="E117" s="4">
        <v>2960</v>
      </c>
      <c r="F117" s="4">
        <v>2960</v>
      </c>
      <c r="G117" s="4">
        <v>2960</v>
      </c>
      <c r="H117" s="4">
        <v>2960</v>
      </c>
      <c r="I117" s="4">
        <v>2960</v>
      </c>
      <c r="J117" s="4">
        <v>2960</v>
      </c>
      <c r="K117" s="4">
        <v>2960</v>
      </c>
      <c r="L117" s="4">
        <v>2960</v>
      </c>
      <c r="M117" s="4">
        <v>2960</v>
      </c>
      <c r="N117" s="151">
        <v>35520</v>
      </c>
      <c r="O117" s="4">
        <v>2960</v>
      </c>
      <c r="P117" s="4">
        <v>2960</v>
      </c>
      <c r="Q117" s="4">
        <v>2960</v>
      </c>
      <c r="R117" s="4">
        <v>2960</v>
      </c>
      <c r="S117" s="4">
        <v>2960</v>
      </c>
      <c r="T117" s="4">
        <v>2960</v>
      </c>
      <c r="U117" s="4">
        <v>2960</v>
      </c>
      <c r="V117" s="4">
        <v>2960</v>
      </c>
      <c r="W117" s="4">
        <v>2960</v>
      </c>
      <c r="X117" s="4">
        <v>2960</v>
      </c>
      <c r="Y117" s="4">
        <v>2960</v>
      </c>
      <c r="Z117" s="4">
        <v>2960</v>
      </c>
      <c r="AA117" s="151">
        <v>35520</v>
      </c>
      <c r="AB117" s="4">
        <v>35520</v>
      </c>
      <c r="AC117" s="4">
        <v>35520</v>
      </c>
      <c r="AD117" s="4">
        <v>35520</v>
      </c>
      <c r="AE117" s="4">
        <v>35520</v>
      </c>
      <c r="AF117" s="4">
        <v>35520</v>
      </c>
      <c r="AG117" s="4">
        <v>35520</v>
      </c>
      <c r="AH117" s="4">
        <v>35520</v>
      </c>
      <c r="AI117" s="4">
        <v>35520</v>
      </c>
      <c r="AJ117" s="4">
        <v>35520</v>
      </c>
      <c r="AK117" s="4"/>
      <c r="AL117" s="4"/>
      <c r="AM117" s="4"/>
      <c r="AN117" s="4"/>
      <c r="AO117" s="4"/>
      <c r="AP117" s="4"/>
      <c r="AQ117" s="4"/>
    </row>
    <row r="118" spans="1:43" x14ac:dyDescent="0.25">
      <c r="A118" s="117" t="s">
        <v>419</v>
      </c>
      <c r="B118" s="4">
        <v>24860</v>
      </c>
      <c r="C118" s="4">
        <v>24860</v>
      </c>
      <c r="D118" s="4">
        <v>24860</v>
      </c>
      <c r="E118" s="4">
        <v>24860</v>
      </c>
      <c r="F118" s="4">
        <v>24860</v>
      </c>
      <c r="G118" s="4">
        <v>24860</v>
      </c>
      <c r="H118" s="4">
        <v>24860</v>
      </c>
      <c r="I118" s="4">
        <v>24860</v>
      </c>
      <c r="J118" s="4">
        <v>24860</v>
      </c>
      <c r="K118" s="4">
        <v>24860</v>
      </c>
      <c r="L118" s="4">
        <v>24860</v>
      </c>
      <c r="M118" s="4">
        <v>24860</v>
      </c>
      <c r="N118" s="151">
        <v>298320</v>
      </c>
      <c r="O118" s="4">
        <v>24860</v>
      </c>
      <c r="P118" s="4">
        <v>24860</v>
      </c>
      <c r="Q118" s="4">
        <v>24860</v>
      </c>
      <c r="R118" s="4">
        <v>24860</v>
      </c>
      <c r="S118" s="4">
        <v>24860</v>
      </c>
      <c r="T118" s="4">
        <v>24860</v>
      </c>
      <c r="U118" s="4">
        <v>24860</v>
      </c>
      <c r="V118" s="4">
        <v>24860</v>
      </c>
      <c r="W118" s="4">
        <v>24860</v>
      </c>
      <c r="X118" s="4">
        <v>24860</v>
      </c>
      <c r="Y118" s="4">
        <v>24860</v>
      </c>
      <c r="Z118" s="4">
        <v>24860</v>
      </c>
      <c r="AA118" s="151">
        <v>298320</v>
      </c>
      <c r="AB118" s="4">
        <v>298320</v>
      </c>
      <c r="AC118" s="4">
        <v>298320</v>
      </c>
      <c r="AD118" s="4">
        <v>298320</v>
      </c>
      <c r="AE118" s="4">
        <v>298320</v>
      </c>
      <c r="AF118" s="4">
        <v>298320</v>
      </c>
      <c r="AG118" s="4">
        <v>298320</v>
      </c>
      <c r="AH118" s="4">
        <v>298320</v>
      </c>
      <c r="AI118" s="4">
        <v>298320</v>
      </c>
      <c r="AJ118" s="4">
        <v>298320</v>
      </c>
      <c r="AK118" s="4"/>
      <c r="AL118" s="4"/>
      <c r="AM118" s="4"/>
      <c r="AN118" s="4"/>
      <c r="AO118" s="4"/>
      <c r="AP118" s="4"/>
      <c r="AQ118" s="4"/>
    </row>
    <row r="119" spans="1:43" x14ac:dyDescent="0.25">
      <c r="A119" s="117" t="s">
        <v>420</v>
      </c>
      <c r="B119" s="4">
        <v>5520</v>
      </c>
      <c r="C119" s="4">
        <v>5520</v>
      </c>
      <c r="D119" s="4">
        <v>5520</v>
      </c>
      <c r="E119" s="4">
        <v>5520</v>
      </c>
      <c r="F119" s="4">
        <v>5520</v>
      </c>
      <c r="G119" s="4">
        <v>5520</v>
      </c>
      <c r="H119" s="4">
        <v>5520</v>
      </c>
      <c r="I119" s="4">
        <v>5520</v>
      </c>
      <c r="J119" s="4">
        <v>5520</v>
      </c>
      <c r="K119" s="4">
        <v>5520</v>
      </c>
      <c r="L119" s="4">
        <v>5520</v>
      </c>
      <c r="M119" s="4">
        <v>5520</v>
      </c>
      <c r="N119" s="151">
        <v>66240</v>
      </c>
      <c r="O119" s="4">
        <v>5520</v>
      </c>
      <c r="P119" s="4">
        <v>5520</v>
      </c>
      <c r="Q119" s="4">
        <v>6900</v>
      </c>
      <c r="R119" s="4">
        <v>6900</v>
      </c>
      <c r="S119" s="4">
        <v>6900</v>
      </c>
      <c r="T119" s="4">
        <v>6900</v>
      </c>
      <c r="U119" s="4">
        <v>6900</v>
      </c>
      <c r="V119" s="4">
        <v>6900</v>
      </c>
      <c r="W119" s="4">
        <v>6900</v>
      </c>
      <c r="X119" s="4">
        <v>6900</v>
      </c>
      <c r="Y119" s="4">
        <v>6900</v>
      </c>
      <c r="Z119" s="4">
        <v>6900</v>
      </c>
      <c r="AA119" s="151">
        <v>80040</v>
      </c>
      <c r="AB119" s="4">
        <v>80040</v>
      </c>
      <c r="AC119" s="4">
        <v>80040</v>
      </c>
      <c r="AD119" s="4">
        <v>80040</v>
      </c>
      <c r="AE119" s="4">
        <v>80040</v>
      </c>
      <c r="AF119" s="4">
        <v>80040</v>
      </c>
      <c r="AG119" s="4">
        <v>80040</v>
      </c>
      <c r="AH119" s="4">
        <v>80040</v>
      </c>
      <c r="AI119" s="4">
        <v>80040</v>
      </c>
      <c r="AJ119" s="4">
        <v>80040</v>
      </c>
      <c r="AK119" s="4"/>
      <c r="AL119" s="4"/>
      <c r="AM119" s="4"/>
      <c r="AN119" s="4"/>
      <c r="AO119" s="4"/>
      <c r="AP119" s="4"/>
      <c r="AQ119" s="4"/>
    </row>
    <row r="120" spans="1:43" x14ac:dyDescent="0.25">
      <c r="A120" s="117" t="s">
        <v>421</v>
      </c>
      <c r="B120" s="4">
        <v>0</v>
      </c>
      <c r="C120" s="4">
        <v>0</v>
      </c>
      <c r="D120" s="4">
        <v>0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151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151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v>0</v>
      </c>
      <c r="AK120" s="4"/>
      <c r="AL120" s="4"/>
      <c r="AM120" s="4"/>
      <c r="AN120" s="4"/>
      <c r="AO120" s="4"/>
      <c r="AP120" s="4"/>
      <c r="AQ120" s="4"/>
    </row>
    <row r="121" spans="1:43" x14ac:dyDescent="0.25">
      <c r="A121" s="117" t="s">
        <v>422</v>
      </c>
      <c r="B121" s="4">
        <v>0</v>
      </c>
      <c r="C121" s="4">
        <v>0</v>
      </c>
      <c r="D121" s="4">
        <v>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151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151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0</v>
      </c>
      <c r="AH121" s="4">
        <v>0</v>
      </c>
      <c r="AI121" s="4">
        <v>0</v>
      </c>
      <c r="AJ121" s="4">
        <v>0</v>
      </c>
      <c r="AK121" s="4"/>
      <c r="AL121" s="4"/>
      <c r="AM121" s="4"/>
      <c r="AN121" s="4"/>
      <c r="AO121" s="4"/>
      <c r="AP121" s="4"/>
      <c r="AQ121" s="4"/>
    </row>
    <row r="122" spans="1:43" x14ac:dyDescent="0.25">
      <c r="A122" s="117" t="s">
        <v>423</v>
      </c>
      <c r="B122" s="4">
        <v>1580</v>
      </c>
      <c r="C122" s="4">
        <v>1580</v>
      </c>
      <c r="D122" s="4">
        <v>1580</v>
      </c>
      <c r="E122" s="4">
        <v>1580</v>
      </c>
      <c r="F122" s="4">
        <v>1580</v>
      </c>
      <c r="G122" s="4">
        <v>1580</v>
      </c>
      <c r="H122" s="4">
        <v>1580</v>
      </c>
      <c r="I122" s="4">
        <v>1580</v>
      </c>
      <c r="J122" s="4">
        <v>1580</v>
      </c>
      <c r="K122" s="4">
        <v>1580</v>
      </c>
      <c r="L122" s="4">
        <v>1580</v>
      </c>
      <c r="M122" s="4">
        <v>1580</v>
      </c>
      <c r="N122" s="151">
        <v>18960</v>
      </c>
      <c r="O122" s="4">
        <v>1580</v>
      </c>
      <c r="P122" s="4">
        <v>1580</v>
      </c>
      <c r="Q122" s="4">
        <v>1580</v>
      </c>
      <c r="R122" s="4">
        <v>1580</v>
      </c>
      <c r="S122" s="4">
        <v>1580</v>
      </c>
      <c r="T122" s="4">
        <v>1580</v>
      </c>
      <c r="U122" s="4">
        <v>1580</v>
      </c>
      <c r="V122" s="4">
        <v>1580</v>
      </c>
      <c r="W122" s="4">
        <v>1580</v>
      </c>
      <c r="X122" s="4">
        <v>1580</v>
      </c>
      <c r="Y122" s="4">
        <v>1580</v>
      </c>
      <c r="Z122" s="4">
        <v>1580</v>
      </c>
      <c r="AA122" s="151">
        <v>18960</v>
      </c>
      <c r="AB122" s="4">
        <v>18960</v>
      </c>
      <c r="AC122" s="4">
        <v>18960</v>
      </c>
      <c r="AD122" s="4">
        <v>18960</v>
      </c>
      <c r="AE122" s="4">
        <v>18960</v>
      </c>
      <c r="AF122" s="4">
        <v>18960</v>
      </c>
      <c r="AG122" s="4">
        <v>18960</v>
      </c>
      <c r="AH122" s="4">
        <v>18960</v>
      </c>
      <c r="AI122" s="4">
        <v>18960</v>
      </c>
      <c r="AJ122" s="4">
        <v>18960</v>
      </c>
      <c r="AK122" s="4"/>
      <c r="AL122" s="4"/>
      <c r="AM122" s="4"/>
      <c r="AN122" s="4"/>
      <c r="AO122" s="4"/>
      <c r="AP122" s="4"/>
      <c r="AQ122" s="4"/>
    </row>
    <row r="123" spans="1:43" x14ac:dyDescent="0.25">
      <c r="A123" s="117" t="s">
        <v>424</v>
      </c>
      <c r="B123" s="4">
        <v>0</v>
      </c>
      <c r="C123" s="4">
        <v>0</v>
      </c>
      <c r="D123" s="4">
        <v>0</v>
      </c>
      <c r="E123" s="4">
        <v>0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151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0</v>
      </c>
      <c r="Y123" s="4">
        <v>0</v>
      </c>
      <c r="Z123" s="4">
        <v>0</v>
      </c>
      <c r="AA123" s="151">
        <v>0</v>
      </c>
      <c r="AB123" s="4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0</v>
      </c>
      <c r="AH123" s="4">
        <v>0</v>
      </c>
      <c r="AI123" s="4">
        <v>0</v>
      </c>
      <c r="AJ123" s="4">
        <v>0</v>
      </c>
      <c r="AK123" s="4"/>
      <c r="AL123" s="4"/>
      <c r="AM123" s="4"/>
      <c r="AN123" s="4"/>
      <c r="AO123" s="4"/>
      <c r="AP123" s="4"/>
      <c r="AQ123" s="4"/>
    </row>
    <row r="124" spans="1:43" x14ac:dyDescent="0.25">
      <c r="A124" s="117" t="s">
        <v>425</v>
      </c>
      <c r="B124" s="4">
        <v>0</v>
      </c>
      <c r="C124" s="4">
        <v>0</v>
      </c>
      <c r="D124" s="4">
        <v>0</v>
      </c>
      <c r="E124" s="4">
        <v>0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151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v>0</v>
      </c>
      <c r="X124" s="4">
        <v>0</v>
      </c>
      <c r="Y124" s="4">
        <v>0</v>
      </c>
      <c r="Z124" s="4">
        <v>0</v>
      </c>
      <c r="AA124" s="151">
        <v>0</v>
      </c>
      <c r="AB124" s="4">
        <v>0</v>
      </c>
      <c r="AC124" s="4">
        <v>0</v>
      </c>
      <c r="AD124" s="4">
        <v>0</v>
      </c>
      <c r="AE124" s="4">
        <v>0</v>
      </c>
      <c r="AF124" s="4">
        <v>0</v>
      </c>
      <c r="AG124" s="4">
        <v>0</v>
      </c>
      <c r="AH124" s="4">
        <v>0</v>
      </c>
      <c r="AI124" s="4">
        <v>0</v>
      </c>
      <c r="AJ124" s="4">
        <v>0</v>
      </c>
      <c r="AK124" s="4"/>
      <c r="AL124" s="4"/>
      <c r="AM124" s="4"/>
      <c r="AN124" s="4"/>
      <c r="AO124" s="4"/>
      <c r="AP124" s="4"/>
      <c r="AQ124" s="4"/>
    </row>
    <row r="125" spans="1:43" x14ac:dyDescent="0.25">
      <c r="A125" s="117" t="s">
        <v>426</v>
      </c>
      <c r="B125" s="4">
        <v>2960</v>
      </c>
      <c r="C125" s="4">
        <v>2960</v>
      </c>
      <c r="D125" s="4">
        <v>2960</v>
      </c>
      <c r="E125" s="4">
        <v>2960</v>
      </c>
      <c r="F125" s="4">
        <v>2960</v>
      </c>
      <c r="G125" s="4">
        <v>2960</v>
      </c>
      <c r="H125" s="4">
        <v>2960</v>
      </c>
      <c r="I125" s="4">
        <v>2960</v>
      </c>
      <c r="J125" s="4">
        <v>4340</v>
      </c>
      <c r="K125" s="4">
        <v>4340</v>
      </c>
      <c r="L125" s="4">
        <v>4340</v>
      </c>
      <c r="M125" s="4">
        <v>4340</v>
      </c>
      <c r="N125" s="151">
        <v>41040</v>
      </c>
      <c r="O125" s="4">
        <v>2960</v>
      </c>
      <c r="P125" s="4">
        <v>2960</v>
      </c>
      <c r="Q125" s="4">
        <v>2960</v>
      </c>
      <c r="R125" s="4">
        <v>2960</v>
      </c>
      <c r="S125" s="4">
        <v>2960</v>
      </c>
      <c r="T125" s="4">
        <v>2960</v>
      </c>
      <c r="U125" s="4">
        <v>2960</v>
      </c>
      <c r="V125" s="4">
        <v>2960</v>
      </c>
      <c r="W125" s="4">
        <v>2960</v>
      </c>
      <c r="X125" s="4">
        <v>2960</v>
      </c>
      <c r="Y125" s="4">
        <v>2960</v>
      </c>
      <c r="Z125" s="4">
        <v>2960</v>
      </c>
      <c r="AA125" s="151">
        <v>35520</v>
      </c>
      <c r="AB125" s="4">
        <v>35520</v>
      </c>
      <c r="AC125" s="4">
        <v>35520</v>
      </c>
      <c r="AD125" s="4">
        <v>35520</v>
      </c>
      <c r="AE125" s="4">
        <v>35520</v>
      </c>
      <c r="AF125" s="4">
        <v>35520</v>
      </c>
      <c r="AG125" s="4">
        <v>35520</v>
      </c>
      <c r="AH125" s="4">
        <v>35520</v>
      </c>
      <c r="AI125" s="4">
        <v>35520</v>
      </c>
      <c r="AJ125" s="4">
        <v>35520</v>
      </c>
      <c r="AK125" s="4"/>
      <c r="AL125" s="4"/>
      <c r="AM125" s="4"/>
      <c r="AN125" s="4"/>
      <c r="AO125" s="4"/>
      <c r="AP125" s="4"/>
      <c r="AQ125" s="4"/>
    </row>
    <row r="126" spans="1:43" x14ac:dyDescent="0.25">
      <c r="A126" s="117" t="s">
        <v>427</v>
      </c>
      <c r="B126" s="115">
        <v>0</v>
      </c>
      <c r="C126" s="115">
        <v>0</v>
      </c>
      <c r="D126" s="115">
        <v>0</v>
      </c>
      <c r="E126" s="115">
        <v>0</v>
      </c>
      <c r="F126" s="115">
        <v>0</v>
      </c>
      <c r="G126" s="115">
        <v>0</v>
      </c>
      <c r="H126" s="115">
        <v>0</v>
      </c>
      <c r="I126" s="115">
        <v>1380</v>
      </c>
      <c r="J126" s="115">
        <v>1380</v>
      </c>
      <c r="K126" s="115">
        <v>1380</v>
      </c>
      <c r="L126" s="115">
        <v>1380</v>
      </c>
      <c r="M126" s="115">
        <v>1380</v>
      </c>
      <c r="N126" s="335">
        <v>6900</v>
      </c>
      <c r="O126" s="115">
        <v>0</v>
      </c>
      <c r="P126" s="115">
        <v>0</v>
      </c>
      <c r="Q126" s="115">
        <v>0</v>
      </c>
      <c r="R126" s="115">
        <v>0</v>
      </c>
      <c r="S126" s="115">
        <v>0</v>
      </c>
      <c r="T126" s="115">
        <v>0</v>
      </c>
      <c r="U126" s="115">
        <v>0</v>
      </c>
      <c r="V126" s="115">
        <v>0</v>
      </c>
      <c r="W126" s="115">
        <v>0</v>
      </c>
      <c r="X126" s="115">
        <v>0</v>
      </c>
      <c r="Y126" s="115">
        <v>0</v>
      </c>
      <c r="Z126" s="115">
        <v>0</v>
      </c>
      <c r="AA126" s="335">
        <v>0</v>
      </c>
      <c r="AB126" s="115">
        <v>0</v>
      </c>
      <c r="AC126" s="115">
        <v>0</v>
      </c>
      <c r="AD126" s="115">
        <v>0</v>
      </c>
      <c r="AE126" s="115">
        <v>0</v>
      </c>
      <c r="AF126" s="115">
        <v>0</v>
      </c>
      <c r="AG126" s="115">
        <v>0</v>
      </c>
      <c r="AH126" s="115">
        <v>0</v>
      </c>
      <c r="AI126" s="115">
        <v>0</v>
      </c>
      <c r="AJ126" s="115">
        <v>0</v>
      </c>
      <c r="AK126" s="4"/>
      <c r="AL126" s="4"/>
      <c r="AM126" s="4"/>
      <c r="AN126" s="4"/>
      <c r="AO126" s="4"/>
      <c r="AP126" s="4"/>
      <c r="AQ126" s="4"/>
    </row>
    <row r="127" spans="1:43" x14ac:dyDescent="0.25">
      <c r="A127" s="117"/>
      <c r="B127" s="5">
        <f>SUM(B113:B126)</f>
        <v>53660</v>
      </c>
      <c r="C127" s="5">
        <f>SUM(C113:C126)</f>
        <v>53660</v>
      </c>
      <c r="D127" s="5">
        <f t="shared" ref="D127:AG127" si="50">SUM(D113:D126)</f>
        <v>53660</v>
      </c>
      <c r="E127" s="5">
        <f t="shared" si="50"/>
        <v>53660</v>
      </c>
      <c r="F127" s="5">
        <f t="shared" si="50"/>
        <v>53660</v>
      </c>
      <c r="G127" s="5">
        <f t="shared" si="50"/>
        <v>53660</v>
      </c>
      <c r="H127" s="5">
        <f t="shared" si="50"/>
        <v>53660</v>
      </c>
      <c r="I127" s="5">
        <f t="shared" si="50"/>
        <v>55040</v>
      </c>
      <c r="J127" s="5">
        <f t="shared" si="50"/>
        <v>56420</v>
      </c>
      <c r="K127" s="5">
        <f t="shared" si="50"/>
        <v>56420</v>
      </c>
      <c r="L127" s="5">
        <f t="shared" si="50"/>
        <v>56420</v>
      </c>
      <c r="M127" s="5">
        <f t="shared" si="50"/>
        <v>56420</v>
      </c>
      <c r="N127" s="325">
        <f t="shared" si="50"/>
        <v>656340</v>
      </c>
      <c r="O127" s="5">
        <f>SUM(O113:O126)</f>
        <v>55040</v>
      </c>
      <c r="P127" s="5">
        <f>SUM(P113:P126)</f>
        <v>55040</v>
      </c>
      <c r="Q127" s="5">
        <f t="shared" ref="Q127:AA127" si="51">SUM(Q113:Q126)</f>
        <v>56420</v>
      </c>
      <c r="R127" s="5">
        <f t="shared" si="51"/>
        <v>56420</v>
      </c>
      <c r="S127" s="5">
        <f t="shared" si="51"/>
        <v>56420</v>
      </c>
      <c r="T127" s="5">
        <f t="shared" si="51"/>
        <v>56420</v>
      </c>
      <c r="U127" s="5">
        <f t="shared" si="51"/>
        <v>56420</v>
      </c>
      <c r="V127" s="5">
        <f t="shared" si="51"/>
        <v>56420</v>
      </c>
      <c r="W127" s="5">
        <f t="shared" si="51"/>
        <v>56420</v>
      </c>
      <c r="X127" s="5">
        <f t="shared" si="51"/>
        <v>56420</v>
      </c>
      <c r="Y127" s="5">
        <f t="shared" si="51"/>
        <v>56420</v>
      </c>
      <c r="Z127" s="5">
        <f t="shared" si="51"/>
        <v>56420</v>
      </c>
      <c r="AA127" s="325">
        <f t="shared" si="51"/>
        <v>674280</v>
      </c>
      <c r="AB127" s="5">
        <f t="shared" si="50"/>
        <v>674280</v>
      </c>
      <c r="AC127" s="5">
        <f t="shared" si="50"/>
        <v>674280</v>
      </c>
      <c r="AD127" s="5">
        <f t="shared" si="50"/>
        <v>674280</v>
      </c>
      <c r="AE127" s="5">
        <f t="shared" si="50"/>
        <v>674280</v>
      </c>
      <c r="AF127" s="5">
        <f t="shared" si="50"/>
        <v>674280</v>
      </c>
      <c r="AG127" s="5">
        <f t="shared" si="50"/>
        <v>674280</v>
      </c>
      <c r="AH127" s="5">
        <f t="shared" ref="AH127:AJ127" si="52">SUM(AH113:AH126)</f>
        <v>674280</v>
      </c>
      <c r="AI127" s="5">
        <f t="shared" si="52"/>
        <v>674280</v>
      </c>
      <c r="AJ127" s="5">
        <f t="shared" si="52"/>
        <v>674280</v>
      </c>
      <c r="AK127" s="4"/>
      <c r="AL127" s="4"/>
      <c r="AM127" s="4"/>
      <c r="AN127" s="4"/>
      <c r="AO127" s="4"/>
      <c r="AP127" s="4"/>
      <c r="AQ127" s="4"/>
    </row>
    <row r="128" spans="1:43" x14ac:dyDescent="0.25">
      <c r="A128" s="124">
        <f>SUM(B128:AJ128)</f>
        <v>-533520</v>
      </c>
      <c r="B128" s="5">
        <f t="shared" ref="B128:AG128" si="53">+B127-B5</f>
        <v>-5720</v>
      </c>
      <c r="C128" s="5">
        <f t="shared" si="53"/>
        <v>-5720</v>
      </c>
      <c r="D128" s="5">
        <f t="shared" si="53"/>
        <v>-5720</v>
      </c>
      <c r="E128" s="5">
        <f t="shared" si="53"/>
        <v>-5720</v>
      </c>
      <c r="F128" s="5">
        <f t="shared" si="53"/>
        <v>-5720</v>
      </c>
      <c r="G128" s="5">
        <f t="shared" si="53"/>
        <v>-5720</v>
      </c>
      <c r="H128" s="5">
        <f t="shared" si="53"/>
        <v>-5720</v>
      </c>
      <c r="I128" s="5">
        <f t="shared" si="53"/>
        <v>-4340</v>
      </c>
      <c r="J128" s="5">
        <f t="shared" si="53"/>
        <v>-2960</v>
      </c>
      <c r="K128" s="5">
        <f t="shared" si="53"/>
        <v>-2960</v>
      </c>
      <c r="L128" s="5">
        <f t="shared" si="53"/>
        <v>-2960</v>
      </c>
      <c r="M128" s="5">
        <f t="shared" si="53"/>
        <v>-2960</v>
      </c>
      <c r="N128" s="325">
        <f t="shared" si="53"/>
        <v>-56220</v>
      </c>
      <c r="O128" s="5">
        <f t="shared" ref="O128:AA128" si="54">+O127-O5</f>
        <v>-4340</v>
      </c>
      <c r="P128" s="5">
        <f t="shared" si="54"/>
        <v>-4340</v>
      </c>
      <c r="Q128" s="5">
        <f t="shared" si="54"/>
        <v>-2960</v>
      </c>
      <c r="R128" s="5">
        <f t="shared" si="54"/>
        <v>-2960</v>
      </c>
      <c r="S128" s="5">
        <f t="shared" si="54"/>
        <v>-2960</v>
      </c>
      <c r="T128" s="5">
        <f t="shared" si="54"/>
        <v>-2960</v>
      </c>
      <c r="U128" s="5">
        <f t="shared" si="54"/>
        <v>-2960</v>
      </c>
      <c r="V128" s="5">
        <f t="shared" si="54"/>
        <v>-2960</v>
      </c>
      <c r="W128" s="5">
        <f t="shared" si="54"/>
        <v>-2960</v>
      </c>
      <c r="X128" s="5">
        <f t="shared" si="54"/>
        <v>-2960</v>
      </c>
      <c r="Y128" s="5">
        <f t="shared" si="54"/>
        <v>-2960</v>
      </c>
      <c r="Z128" s="5">
        <f t="shared" si="54"/>
        <v>-2960</v>
      </c>
      <c r="AA128" s="325">
        <f t="shared" si="54"/>
        <v>-38280</v>
      </c>
      <c r="AB128" s="5">
        <f t="shared" si="53"/>
        <v>-38280</v>
      </c>
      <c r="AC128" s="5">
        <f t="shared" si="53"/>
        <v>-38280</v>
      </c>
      <c r="AD128" s="5">
        <f t="shared" si="53"/>
        <v>-38280</v>
      </c>
      <c r="AE128" s="5">
        <f t="shared" si="53"/>
        <v>-38280</v>
      </c>
      <c r="AF128" s="5">
        <f t="shared" si="53"/>
        <v>-38280</v>
      </c>
      <c r="AG128" s="5">
        <f t="shared" si="53"/>
        <v>-38280</v>
      </c>
      <c r="AH128" s="5">
        <f t="shared" ref="AH128:AJ128" si="55">+AH127-AH5</f>
        <v>-38280</v>
      </c>
      <c r="AI128" s="5">
        <f t="shared" si="55"/>
        <v>-38280</v>
      </c>
      <c r="AJ128" s="5">
        <f t="shared" si="55"/>
        <v>-38280</v>
      </c>
      <c r="AK128" s="4"/>
      <c r="AL128" s="4"/>
      <c r="AM128" s="4"/>
      <c r="AN128" s="4"/>
      <c r="AO128" s="4"/>
      <c r="AP128" s="4"/>
      <c r="AQ128" s="4"/>
    </row>
    <row r="129" spans="1:43" x14ac:dyDescent="0.25">
      <c r="A129" s="118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3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325"/>
      <c r="AB129" s="5"/>
      <c r="AC129" s="5"/>
      <c r="AD129" s="5"/>
      <c r="AE129" s="5"/>
      <c r="AF129" s="5"/>
      <c r="AG129" s="5"/>
      <c r="AH129" s="5"/>
      <c r="AI129" s="5"/>
      <c r="AJ129" s="5"/>
      <c r="AK129" s="4"/>
      <c r="AL129" s="4"/>
      <c r="AM129" s="4"/>
      <c r="AN129" s="4"/>
      <c r="AO129" s="4"/>
      <c r="AP129" s="4"/>
      <c r="AQ129" s="4"/>
    </row>
    <row r="130" spans="1:43" x14ac:dyDescent="0.25">
      <c r="A130" s="116" t="s">
        <v>428</v>
      </c>
      <c r="AK130" s="4"/>
      <c r="AL130" s="4"/>
      <c r="AM130" s="4"/>
      <c r="AN130" s="4"/>
      <c r="AO130" s="4"/>
      <c r="AP130" s="4"/>
      <c r="AQ130" s="4"/>
    </row>
    <row r="131" spans="1:43" x14ac:dyDescent="0.25">
      <c r="A131" s="117" t="s">
        <v>414</v>
      </c>
      <c r="B131" s="4">
        <v>0</v>
      </c>
      <c r="C131" s="4">
        <v>0</v>
      </c>
      <c r="D131" s="4">
        <v>0</v>
      </c>
      <c r="E131" s="4">
        <v>0</v>
      </c>
      <c r="F131" s="4">
        <v>0</v>
      </c>
      <c r="G131" s="4">
        <v>0</v>
      </c>
      <c r="H131" s="4">
        <v>0</v>
      </c>
      <c r="I131" s="4">
        <v>0</v>
      </c>
      <c r="J131" s="4">
        <v>0</v>
      </c>
      <c r="K131" s="4">
        <v>0</v>
      </c>
      <c r="L131" s="4">
        <v>0</v>
      </c>
      <c r="M131" s="4">
        <v>0</v>
      </c>
      <c r="N131" s="151">
        <v>0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0</v>
      </c>
      <c r="U131" s="4">
        <v>0</v>
      </c>
      <c r="V131" s="4">
        <v>0</v>
      </c>
      <c r="W131" s="4">
        <v>0</v>
      </c>
      <c r="X131" s="4">
        <v>0</v>
      </c>
      <c r="Y131" s="4">
        <v>0</v>
      </c>
      <c r="Z131" s="4">
        <v>0</v>
      </c>
      <c r="AA131" s="151">
        <v>0</v>
      </c>
      <c r="AB131" s="4">
        <v>0</v>
      </c>
      <c r="AC131" s="4">
        <v>0</v>
      </c>
      <c r="AD131" s="4">
        <v>0</v>
      </c>
      <c r="AE131" s="4">
        <v>0</v>
      </c>
      <c r="AF131" s="4">
        <v>0</v>
      </c>
      <c r="AG131" s="4">
        <v>0</v>
      </c>
      <c r="AH131" s="4">
        <v>0</v>
      </c>
      <c r="AI131" s="4">
        <v>0</v>
      </c>
      <c r="AJ131" s="4">
        <v>0</v>
      </c>
      <c r="AK131" s="4"/>
      <c r="AL131" s="4"/>
      <c r="AM131" s="4"/>
      <c r="AN131" s="4"/>
      <c r="AO131" s="4"/>
      <c r="AP131" s="4"/>
      <c r="AQ131" s="4"/>
    </row>
    <row r="132" spans="1:43" x14ac:dyDescent="0.25">
      <c r="A132" s="117" t="s">
        <v>415</v>
      </c>
      <c r="B132" s="4">
        <v>0</v>
      </c>
      <c r="C132" s="4">
        <v>0</v>
      </c>
      <c r="D132" s="4">
        <v>0</v>
      </c>
      <c r="E132" s="4">
        <v>0</v>
      </c>
      <c r="F132" s="4">
        <v>0</v>
      </c>
      <c r="G132" s="4">
        <v>0</v>
      </c>
      <c r="H132" s="4">
        <v>0</v>
      </c>
      <c r="I132" s="4">
        <v>0</v>
      </c>
      <c r="J132" s="4">
        <v>0</v>
      </c>
      <c r="K132" s="4">
        <v>0</v>
      </c>
      <c r="L132" s="4">
        <v>0</v>
      </c>
      <c r="M132" s="4">
        <v>0</v>
      </c>
      <c r="N132" s="336">
        <v>0</v>
      </c>
      <c r="O132" s="4">
        <v>0</v>
      </c>
      <c r="P132" s="4">
        <v>0</v>
      </c>
      <c r="Q132" s="4">
        <v>0</v>
      </c>
      <c r="R132" s="4">
        <v>0</v>
      </c>
      <c r="S132" s="4">
        <v>0</v>
      </c>
      <c r="T132" s="4">
        <v>0</v>
      </c>
      <c r="U132" s="4">
        <v>0</v>
      </c>
      <c r="V132" s="4">
        <v>0</v>
      </c>
      <c r="W132" s="4">
        <v>0</v>
      </c>
      <c r="X132" s="4">
        <v>0</v>
      </c>
      <c r="Y132" s="4">
        <v>0</v>
      </c>
      <c r="Z132" s="4">
        <v>0</v>
      </c>
      <c r="AA132" s="336">
        <v>0</v>
      </c>
      <c r="AB132" s="4">
        <v>0</v>
      </c>
      <c r="AC132" s="4">
        <v>0</v>
      </c>
      <c r="AD132" s="4">
        <v>0</v>
      </c>
      <c r="AE132" s="4">
        <v>0</v>
      </c>
      <c r="AF132" s="4">
        <v>0</v>
      </c>
      <c r="AG132" s="4">
        <v>0</v>
      </c>
      <c r="AH132" s="4">
        <v>0</v>
      </c>
      <c r="AI132" s="4">
        <v>0</v>
      </c>
      <c r="AJ132" s="4">
        <v>0</v>
      </c>
      <c r="AK132" s="4"/>
      <c r="AL132" s="4"/>
      <c r="AM132" s="4"/>
      <c r="AN132" s="4"/>
      <c r="AO132" s="4"/>
      <c r="AP132" s="4"/>
      <c r="AQ132" s="4"/>
    </row>
    <row r="133" spans="1:43" x14ac:dyDescent="0.25">
      <c r="A133" s="117" t="s">
        <v>416</v>
      </c>
      <c r="B133" s="4">
        <v>0</v>
      </c>
      <c r="C133" s="4">
        <v>0</v>
      </c>
      <c r="D133" s="4">
        <v>0</v>
      </c>
      <c r="E133" s="4">
        <v>0</v>
      </c>
      <c r="F133" s="4">
        <v>0</v>
      </c>
      <c r="G133" s="4">
        <v>0</v>
      </c>
      <c r="H133" s="4">
        <v>0</v>
      </c>
      <c r="I133" s="4">
        <v>0</v>
      </c>
      <c r="J133" s="4">
        <v>0</v>
      </c>
      <c r="K133" s="4">
        <v>0</v>
      </c>
      <c r="L133" s="4">
        <v>0</v>
      </c>
      <c r="M133" s="4">
        <v>0</v>
      </c>
      <c r="N133" s="151">
        <v>0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0</v>
      </c>
      <c r="V133" s="4">
        <v>0</v>
      </c>
      <c r="W133" s="4">
        <v>0</v>
      </c>
      <c r="X133" s="4">
        <v>0</v>
      </c>
      <c r="Y133" s="4">
        <v>0</v>
      </c>
      <c r="Z133" s="4">
        <v>0</v>
      </c>
      <c r="AA133" s="151">
        <v>0</v>
      </c>
      <c r="AB133" s="4">
        <v>0</v>
      </c>
      <c r="AC133" s="4">
        <v>0</v>
      </c>
      <c r="AD133" s="4">
        <v>0</v>
      </c>
      <c r="AE133" s="4">
        <v>0</v>
      </c>
      <c r="AF133" s="4">
        <v>0</v>
      </c>
      <c r="AG133" s="4">
        <v>0</v>
      </c>
      <c r="AH133" s="4">
        <v>0</v>
      </c>
      <c r="AI133" s="4">
        <v>0</v>
      </c>
      <c r="AJ133" s="4">
        <v>0</v>
      </c>
      <c r="AK133" s="4"/>
      <c r="AL133" s="4"/>
      <c r="AM133" s="4"/>
      <c r="AN133" s="4"/>
      <c r="AO133" s="4"/>
      <c r="AP133" s="4"/>
      <c r="AQ133" s="4"/>
    </row>
    <row r="134" spans="1:43" x14ac:dyDescent="0.25">
      <c r="A134" s="117" t="s">
        <v>417</v>
      </c>
      <c r="B134" s="4">
        <v>0</v>
      </c>
      <c r="C134" s="4">
        <v>0</v>
      </c>
      <c r="D134" s="4">
        <v>0</v>
      </c>
      <c r="E134" s="4">
        <v>0</v>
      </c>
      <c r="F134" s="4">
        <v>0</v>
      </c>
      <c r="G134" s="4">
        <v>0</v>
      </c>
      <c r="H134" s="4">
        <v>0</v>
      </c>
      <c r="I134" s="4">
        <v>0</v>
      </c>
      <c r="J134" s="4">
        <v>0</v>
      </c>
      <c r="K134" s="4">
        <v>0</v>
      </c>
      <c r="L134" s="4">
        <v>0</v>
      </c>
      <c r="M134" s="4">
        <v>0</v>
      </c>
      <c r="N134" s="336">
        <v>0</v>
      </c>
      <c r="O134" s="4">
        <v>0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0</v>
      </c>
      <c r="V134" s="4">
        <v>0</v>
      </c>
      <c r="W134" s="4">
        <v>0</v>
      </c>
      <c r="X134" s="4">
        <v>0</v>
      </c>
      <c r="Y134" s="4">
        <v>0</v>
      </c>
      <c r="Z134" s="4">
        <v>0</v>
      </c>
      <c r="AA134" s="336">
        <v>0</v>
      </c>
      <c r="AB134" s="4">
        <v>0</v>
      </c>
      <c r="AC134" s="4">
        <v>0</v>
      </c>
      <c r="AD134" s="4">
        <v>0</v>
      </c>
      <c r="AE134" s="4">
        <v>0</v>
      </c>
      <c r="AF134" s="4">
        <v>0</v>
      </c>
      <c r="AG134" s="4">
        <v>0</v>
      </c>
      <c r="AH134" s="4">
        <v>0</v>
      </c>
      <c r="AI134" s="4">
        <v>0</v>
      </c>
      <c r="AJ134" s="4">
        <v>0</v>
      </c>
      <c r="AK134" s="4"/>
      <c r="AL134" s="4"/>
      <c r="AM134" s="4"/>
      <c r="AN134" s="4"/>
      <c r="AO134" s="4"/>
      <c r="AP134" s="4"/>
      <c r="AQ134" s="4"/>
    </row>
    <row r="135" spans="1:43" x14ac:dyDescent="0.25">
      <c r="A135" s="117" t="s">
        <v>418</v>
      </c>
      <c r="B135" s="4">
        <v>0</v>
      </c>
      <c r="C135" s="4">
        <v>0</v>
      </c>
      <c r="D135" s="4">
        <v>0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336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336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0</v>
      </c>
      <c r="AH135" s="4">
        <v>0</v>
      </c>
      <c r="AI135" s="4">
        <v>0</v>
      </c>
      <c r="AJ135" s="4">
        <v>0</v>
      </c>
      <c r="AK135" s="4"/>
      <c r="AL135" s="4"/>
      <c r="AM135" s="4"/>
      <c r="AN135" s="4"/>
      <c r="AO135" s="4"/>
      <c r="AP135" s="4"/>
      <c r="AQ135" s="4"/>
    </row>
    <row r="136" spans="1:43" x14ac:dyDescent="0.25">
      <c r="A136" s="117" t="s">
        <v>419</v>
      </c>
      <c r="B136" s="4">
        <v>0</v>
      </c>
      <c r="C136" s="4">
        <v>0</v>
      </c>
      <c r="D136" s="4">
        <v>0</v>
      </c>
      <c r="E136" s="4">
        <v>0</v>
      </c>
      <c r="F136" s="4">
        <v>0</v>
      </c>
      <c r="G136" s="4">
        <v>0</v>
      </c>
      <c r="H136" s="4">
        <v>0</v>
      </c>
      <c r="I136" s="4">
        <v>0</v>
      </c>
      <c r="J136" s="4">
        <v>0</v>
      </c>
      <c r="K136" s="4">
        <v>0</v>
      </c>
      <c r="L136" s="4">
        <v>0</v>
      </c>
      <c r="M136" s="4">
        <v>0</v>
      </c>
      <c r="N136" s="336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0</v>
      </c>
      <c r="V136" s="4">
        <v>0</v>
      </c>
      <c r="W136" s="4">
        <v>0</v>
      </c>
      <c r="X136" s="4">
        <v>0</v>
      </c>
      <c r="Y136" s="4">
        <v>0</v>
      </c>
      <c r="Z136" s="4">
        <v>0</v>
      </c>
      <c r="AA136" s="336">
        <v>0</v>
      </c>
      <c r="AB136" s="4">
        <v>0</v>
      </c>
      <c r="AC136" s="4">
        <v>0</v>
      </c>
      <c r="AD136" s="4">
        <v>0</v>
      </c>
      <c r="AE136" s="4">
        <v>0</v>
      </c>
      <c r="AF136" s="4">
        <v>0</v>
      </c>
      <c r="AG136" s="4">
        <v>0</v>
      </c>
      <c r="AH136" s="4">
        <v>0</v>
      </c>
      <c r="AI136" s="4">
        <v>0</v>
      </c>
      <c r="AJ136" s="4">
        <v>0</v>
      </c>
      <c r="AK136" s="4"/>
      <c r="AL136" s="4"/>
      <c r="AM136" s="4"/>
      <c r="AN136" s="4"/>
      <c r="AO136" s="4"/>
      <c r="AP136" s="4"/>
      <c r="AQ136" s="4"/>
    </row>
    <row r="137" spans="1:43" x14ac:dyDescent="0.25">
      <c r="A137" s="117" t="s">
        <v>420</v>
      </c>
      <c r="B137" s="4">
        <v>0</v>
      </c>
      <c r="C137" s="4">
        <v>0</v>
      </c>
      <c r="D137" s="4">
        <v>0</v>
      </c>
      <c r="E137" s="4">
        <v>0</v>
      </c>
      <c r="F137" s="4">
        <v>0</v>
      </c>
      <c r="G137" s="4">
        <v>0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4">
        <v>0</v>
      </c>
      <c r="N137" s="336">
        <v>0</v>
      </c>
      <c r="O137" s="4">
        <v>0</v>
      </c>
      <c r="P137" s="4">
        <v>0</v>
      </c>
      <c r="Q137" s="4">
        <v>0</v>
      </c>
      <c r="R137" s="4">
        <v>0</v>
      </c>
      <c r="S137" s="4">
        <v>0</v>
      </c>
      <c r="T137" s="4">
        <v>0</v>
      </c>
      <c r="U137" s="4">
        <v>0</v>
      </c>
      <c r="V137" s="4">
        <v>0</v>
      </c>
      <c r="W137" s="4">
        <v>0</v>
      </c>
      <c r="X137" s="4">
        <v>0</v>
      </c>
      <c r="Y137" s="4">
        <v>0</v>
      </c>
      <c r="Z137" s="4">
        <v>0</v>
      </c>
      <c r="AA137" s="336">
        <v>0</v>
      </c>
      <c r="AB137" s="4">
        <v>0</v>
      </c>
      <c r="AC137" s="4">
        <v>0</v>
      </c>
      <c r="AD137" s="4">
        <v>0</v>
      </c>
      <c r="AE137" s="4">
        <v>0</v>
      </c>
      <c r="AF137" s="4">
        <v>0</v>
      </c>
      <c r="AG137" s="4">
        <v>0</v>
      </c>
      <c r="AH137" s="4">
        <v>0</v>
      </c>
      <c r="AI137" s="4">
        <v>0</v>
      </c>
      <c r="AJ137" s="4">
        <v>0</v>
      </c>
      <c r="AK137" s="4"/>
      <c r="AL137" s="4"/>
      <c r="AM137" s="4"/>
      <c r="AN137" s="4"/>
      <c r="AO137" s="4"/>
      <c r="AP137" s="4"/>
      <c r="AQ137" s="4"/>
    </row>
    <row r="138" spans="1:43" x14ac:dyDescent="0.25">
      <c r="A138" s="117" t="s">
        <v>421</v>
      </c>
      <c r="B138" s="4">
        <v>0</v>
      </c>
      <c r="C138" s="4">
        <v>0</v>
      </c>
      <c r="D138" s="4">
        <v>0</v>
      </c>
      <c r="E138" s="4">
        <v>0</v>
      </c>
      <c r="F138" s="4">
        <v>0</v>
      </c>
      <c r="G138" s="4">
        <v>0</v>
      </c>
      <c r="H138" s="4">
        <v>0</v>
      </c>
      <c r="I138" s="4">
        <v>0</v>
      </c>
      <c r="J138" s="4">
        <v>0</v>
      </c>
      <c r="K138" s="4">
        <v>0</v>
      </c>
      <c r="L138" s="4">
        <v>0</v>
      </c>
      <c r="M138" s="4">
        <v>0</v>
      </c>
      <c r="N138" s="151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0</v>
      </c>
      <c r="V138" s="4">
        <v>0</v>
      </c>
      <c r="W138" s="4">
        <v>0</v>
      </c>
      <c r="X138" s="4">
        <v>0</v>
      </c>
      <c r="Y138" s="4">
        <v>0</v>
      </c>
      <c r="Z138" s="4">
        <v>0</v>
      </c>
      <c r="AA138" s="151">
        <v>0</v>
      </c>
      <c r="AB138" s="4">
        <v>0</v>
      </c>
      <c r="AC138" s="4">
        <v>0</v>
      </c>
      <c r="AD138" s="4">
        <v>0</v>
      </c>
      <c r="AE138" s="4">
        <v>0</v>
      </c>
      <c r="AF138" s="4">
        <v>0</v>
      </c>
      <c r="AG138" s="4">
        <v>0</v>
      </c>
      <c r="AH138" s="4">
        <v>0</v>
      </c>
      <c r="AI138" s="4">
        <v>0</v>
      </c>
      <c r="AJ138" s="4">
        <v>0</v>
      </c>
      <c r="AK138" s="4"/>
      <c r="AL138" s="4"/>
      <c r="AM138" s="4"/>
      <c r="AN138" s="4"/>
      <c r="AO138" s="4"/>
      <c r="AP138" s="4"/>
      <c r="AQ138" s="4"/>
    </row>
    <row r="139" spans="1:43" x14ac:dyDescent="0.25">
      <c r="A139" s="117" t="s">
        <v>422</v>
      </c>
      <c r="B139" s="4">
        <v>0</v>
      </c>
      <c r="C139" s="4">
        <v>0</v>
      </c>
      <c r="D139" s="4">
        <v>0</v>
      </c>
      <c r="E139" s="4">
        <v>0</v>
      </c>
      <c r="F139" s="4">
        <v>0</v>
      </c>
      <c r="G139" s="4">
        <v>0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151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0</v>
      </c>
      <c r="V139" s="4">
        <v>0</v>
      </c>
      <c r="W139" s="4">
        <v>0</v>
      </c>
      <c r="X139" s="4">
        <v>0</v>
      </c>
      <c r="Y139" s="4">
        <v>0</v>
      </c>
      <c r="Z139" s="4">
        <v>0</v>
      </c>
      <c r="AA139" s="151">
        <v>0</v>
      </c>
      <c r="AB139" s="4">
        <v>0</v>
      </c>
      <c r="AC139" s="4">
        <v>0</v>
      </c>
      <c r="AD139" s="4">
        <v>0</v>
      </c>
      <c r="AE139" s="4">
        <v>0</v>
      </c>
      <c r="AF139" s="4">
        <v>0</v>
      </c>
      <c r="AG139" s="4">
        <v>0</v>
      </c>
      <c r="AH139" s="4">
        <v>0</v>
      </c>
      <c r="AI139" s="4">
        <v>0</v>
      </c>
      <c r="AJ139" s="4">
        <v>0</v>
      </c>
      <c r="AK139" s="4"/>
      <c r="AL139" s="4"/>
      <c r="AM139" s="4"/>
      <c r="AN139" s="4"/>
      <c r="AO139" s="4"/>
      <c r="AP139" s="4"/>
      <c r="AQ139" s="4"/>
    </row>
    <row r="140" spans="1:43" x14ac:dyDescent="0.25">
      <c r="A140" s="117" t="s">
        <v>423</v>
      </c>
      <c r="B140" s="4">
        <v>0</v>
      </c>
      <c r="C140" s="4">
        <v>0</v>
      </c>
      <c r="D140" s="4">
        <v>0</v>
      </c>
      <c r="E140" s="4">
        <v>0</v>
      </c>
      <c r="F140" s="4">
        <v>0</v>
      </c>
      <c r="G140" s="4">
        <v>0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  <c r="M140" s="4">
        <v>0</v>
      </c>
      <c r="N140" s="151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0</v>
      </c>
      <c r="Y140" s="4">
        <v>0</v>
      </c>
      <c r="Z140" s="4">
        <v>0</v>
      </c>
      <c r="AA140" s="151">
        <v>0</v>
      </c>
      <c r="AB140" s="4">
        <v>0</v>
      </c>
      <c r="AC140" s="4">
        <v>0</v>
      </c>
      <c r="AD140" s="4">
        <v>0</v>
      </c>
      <c r="AE140" s="4">
        <v>0</v>
      </c>
      <c r="AF140" s="4">
        <v>0</v>
      </c>
      <c r="AG140" s="4">
        <v>0</v>
      </c>
      <c r="AH140" s="4">
        <v>0</v>
      </c>
      <c r="AI140" s="4">
        <v>0</v>
      </c>
      <c r="AJ140" s="4">
        <v>0</v>
      </c>
      <c r="AK140" s="4"/>
      <c r="AL140" s="4"/>
      <c r="AM140" s="4"/>
      <c r="AN140" s="4"/>
      <c r="AO140" s="4"/>
      <c r="AP140" s="4"/>
      <c r="AQ140" s="4"/>
    </row>
    <row r="141" spans="1:43" x14ac:dyDescent="0.25">
      <c r="A141" s="117" t="s">
        <v>424</v>
      </c>
      <c r="B141" s="4">
        <v>0</v>
      </c>
      <c r="C141" s="4">
        <v>0</v>
      </c>
      <c r="D141" s="4">
        <v>0</v>
      </c>
      <c r="E141" s="4">
        <v>0</v>
      </c>
      <c r="F141" s="4">
        <v>0</v>
      </c>
      <c r="G141" s="4">
        <v>0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336">
        <v>0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T141" s="4">
        <v>0</v>
      </c>
      <c r="U141" s="4">
        <v>0</v>
      </c>
      <c r="V141" s="4">
        <v>0</v>
      </c>
      <c r="W141" s="4">
        <v>0</v>
      </c>
      <c r="X141" s="4">
        <v>0</v>
      </c>
      <c r="Y141" s="4">
        <v>0</v>
      </c>
      <c r="Z141" s="4">
        <v>0</v>
      </c>
      <c r="AA141" s="336">
        <v>0</v>
      </c>
      <c r="AB141" s="4">
        <v>0</v>
      </c>
      <c r="AC141" s="4">
        <v>0</v>
      </c>
      <c r="AD141" s="4">
        <v>0</v>
      </c>
      <c r="AE141" s="4">
        <v>0</v>
      </c>
      <c r="AF141" s="4">
        <v>0</v>
      </c>
      <c r="AG141" s="4">
        <v>0</v>
      </c>
      <c r="AH141" s="4">
        <v>0</v>
      </c>
      <c r="AI141" s="4">
        <v>0</v>
      </c>
      <c r="AJ141" s="4">
        <v>0</v>
      </c>
      <c r="AK141" s="4"/>
      <c r="AL141" s="4"/>
      <c r="AM141" s="4"/>
      <c r="AN141" s="4"/>
      <c r="AO141" s="4"/>
      <c r="AP141" s="4"/>
      <c r="AQ141" s="4"/>
    </row>
    <row r="142" spans="1:43" x14ac:dyDescent="0.25">
      <c r="A142" s="117" t="s">
        <v>425</v>
      </c>
      <c r="B142" s="4">
        <v>0</v>
      </c>
      <c r="C142" s="4">
        <v>0</v>
      </c>
      <c r="D142" s="4">
        <v>0</v>
      </c>
      <c r="E142" s="4">
        <v>0</v>
      </c>
      <c r="F142" s="4">
        <v>0</v>
      </c>
      <c r="G142" s="4">
        <v>0</v>
      </c>
      <c r="H142" s="4">
        <v>0</v>
      </c>
      <c r="I142" s="4">
        <v>0</v>
      </c>
      <c r="J142" s="4">
        <v>0</v>
      </c>
      <c r="K142" s="4">
        <v>0</v>
      </c>
      <c r="L142" s="4">
        <v>0</v>
      </c>
      <c r="M142" s="4">
        <v>0</v>
      </c>
      <c r="N142" s="336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0</v>
      </c>
      <c r="V142" s="4">
        <v>0</v>
      </c>
      <c r="W142" s="4">
        <v>0</v>
      </c>
      <c r="X142" s="4">
        <v>0</v>
      </c>
      <c r="Y142" s="4">
        <v>0</v>
      </c>
      <c r="Z142" s="4">
        <v>0</v>
      </c>
      <c r="AA142" s="336">
        <v>0</v>
      </c>
      <c r="AB142" s="4">
        <v>0</v>
      </c>
      <c r="AC142" s="4">
        <v>0</v>
      </c>
      <c r="AD142" s="4">
        <v>0</v>
      </c>
      <c r="AE142" s="4">
        <v>0</v>
      </c>
      <c r="AF142" s="4">
        <v>0</v>
      </c>
      <c r="AG142" s="4">
        <v>0</v>
      </c>
      <c r="AH142" s="4">
        <v>0</v>
      </c>
      <c r="AI142" s="4">
        <v>0</v>
      </c>
      <c r="AJ142" s="4">
        <v>0</v>
      </c>
      <c r="AK142" s="4"/>
      <c r="AL142" s="4"/>
      <c r="AM142" s="4"/>
      <c r="AN142" s="4"/>
      <c r="AO142" s="4"/>
      <c r="AP142" s="4"/>
      <c r="AQ142" s="4"/>
    </row>
    <row r="143" spans="1:43" x14ac:dyDescent="0.25">
      <c r="A143" s="117" t="s">
        <v>426</v>
      </c>
      <c r="B143" s="4">
        <v>0</v>
      </c>
      <c r="C143" s="4">
        <v>0</v>
      </c>
      <c r="D143" s="4">
        <v>0</v>
      </c>
      <c r="E143" s="4">
        <v>0</v>
      </c>
      <c r="F143" s="4">
        <v>0</v>
      </c>
      <c r="G143" s="4">
        <v>0</v>
      </c>
      <c r="H143" s="4">
        <v>0</v>
      </c>
      <c r="I143" s="4">
        <v>0</v>
      </c>
      <c r="J143" s="4">
        <v>0</v>
      </c>
      <c r="K143" s="4">
        <v>0</v>
      </c>
      <c r="L143" s="4">
        <v>0</v>
      </c>
      <c r="M143" s="4">
        <v>0</v>
      </c>
      <c r="N143" s="151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0</v>
      </c>
      <c r="V143" s="4">
        <v>0</v>
      </c>
      <c r="W143" s="4">
        <v>0</v>
      </c>
      <c r="X143" s="4">
        <v>0</v>
      </c>
      <c r="Y143" s="4">
        <v>0</v>
      </c>
      <c r="Z143" s="4">
        <v>0</v>
      </c>
      <c r="AA143" s="151">
        <v>0</v>
      </c>
      <c r="AB143" s="4">
        <v>0</v>
      </c>
      <c r="AC143" s="4">
        <v>0</v>
      </c>
      <c r="AD143" s="4">
        <v>0</v>
      </c>
      <c r="AE143" s="4">
        <v>0</v>
      </c>
      <c r="AF143" s="4">
        <v>0</v>
      </c>
      <c r="AG143" s="4">
        <v>0</v>
      </c>
      <c r="AH143" s="4">
        <v>0</v>
      </c>
      <c r="AI143" s="4">
        <v>0</v>
      </c>
      <c r="AJ143" s="4">
        <v>0</v>
      </c>
      <c r="AK143" s="4"/>
      <c r="AL143" s="4"/>
      <c r="AM143" s="4"/>
      <c r="AN143" s="4"/>
      <c r="AO143" s="4"/>
      <c r="AP143" s="4"/>
      <c r="AQ143" s="4"/>
    </row>
    <row r="144" spans="1:43" x14ac:dyDescent="0.25">
      <c r="A144" s="117" t="s">
        <v>427</v>
      </c>
      <c r="B144" s="115">
        <v>0</v>
      </c>
      <c r="C144" s="115">
        <v>0</v>
      </c>
      <c r="D144" s="115">
        <v>0</v>
      </c>
      <c r="E144" s="115">
        <v>0</v>
      </c>
      <c r="F144" s="115">
        <v>0</v>
      </c>
      <c r="G144" s="115">
        <v>0</v>
      </c>
      <c r="H144" s="115">
        <v>0</v>
      </c>
      <c r="I144" s="115">
        <v>0</v>
      </c>
      <c r="J144" s="115">
        <v>0</v>
      </c>
      <c r="K144" s="115">
        <v>0</v>
      </c>
      <c r="L144" s="115">
        <v>0</v>
      </c>
      <c r="M144" s="115">
        <v>0</v>
      </c>
      <c r="N144" s="335">
        <v>0</v>
      </c>
      <c r="O144" s="115">
        <v>0</v>
      </c>
      <c r="P144" s="115">
        <v>0</v>
      </c>
      <c r="Q144" s="115">
        <v>0</v>
      </c>
      <c r="R144" s="115">
        <v>0</v>
      </c>
      <c r="S144" s="115">
        <v>0</v>
      </c>
      <c r="T144" s="115">
        <v>0</v>
      </c>
      <c r="U144" s="115">
        <v>0</v>
      </c>
      <c r="V144" s="115">
        <v>0</v>
      </c>
      <c r="W144" s="115">
        <v>0</v>
      </c>
      <c r="X144" s="115">
        <v>0</v>
      </c>
      <c r="Y144" s="115">
        <v>0</v>
      </c>
      <c r="Z144" s="115">
        <v>0</v>
      </c>
      <c r="AA144" s="335">
        <v>0</v>
      </c>
      <c r="AB144" s="115">
        <v>0</v>
      </c>
      <c r="AC144" s="115">
        <v>0</v>
      </c>
      <c r="AD144" s="115">
        <v>0</v>
      </c>
      <c r="AE144" s="115">
        <v>0</v>
      </c>
      <c r="AF144" s="115">
        <v>0</v>
      </c>
      <c r="AG144" s="115">
        <v>0</v>
      </c>
      <c r="AH144" s="115">
        <v>0</v>
      </c>
      <c r="AI144" s="115">
        <v>0</v>
      </c>
      <c r="AJ144" s="115">
        <v>0</v>
      </c>
      <c r="AK144" s="4"/>
      <c r="AL144" s="4"/>
      <c r="AM144" s="4"/>
      <c r="AN144" s="4"/>
      <c r="AO144" s="4"/>
      <c r="AP144" s="4"/>
      <c r="AQ144" s="4"/>
    </row>
    <row r="145" spans="1:43" x14ac:dyDescent="0.25">
      <c r="A145" s="117"/>
      <c r="B145" s="5">
        <f>SUM(B131:B144)</f>
        <v>0</v>
      </c>
      <c r="C145" s="5">
        <f>SUM(C131:C144)</f>
        <v>0</v>
      </c>
      <c r="D145" s="5">
        <f t="shared" ref="D145:AG145" si="56">SUM(D131:D144)</f>
        <v>0</v>
      </c>
      <c r="E145" s="5">
        <f t="shared" si="56"/>
        <v>0</v>
      </c>
      <c r="F145" s="5">
        <f t="shared" si="56"/>
        <v>0</v>
      </c>
      <c r="G145" s="5">
        <f t="shared" si="56"/>
        <v>0</v>
      </c>
      <c r="H145" s="5">
        <f t="shared" si="56"/>
        <v>0</v>
      </c>
      <c r="I145" s="5">
        <f t="shared" si="56"/>
        <v>0</v>
      </c>
      <c r="J145" s="5">
        <f t="shared" si="56"/>
        <v>0</v>
      </c>
      <c r="K145" s="5">
        <f t="shared" si="56"/>
        <v>0</v>
      </c>
      <c r="L145" s="5">
        <f t="shared" si="56"/>
        <v>0</v>
      </c>
      <c r="M145" s="5">
        <f t="shared" si="56"/>
        <v>0</v>
      </c>
      <c r="N145" s="337">
        <f t="shared" si="56"/>
        <v>0</v>
      </c>
      <c r="O145" s="5">
        <f>SUM(O131:O144)</f>
        <v>0</v>
      </c>
      <c r="P145" s="5">
        <f>SUM(P131:P144)</f>
        <v>0</v>
      </c>
      <c r="Q145" s="5">
        <f t="shared" ref="Q145:AA145" si="57">SUM(Q131:Q144)</f>
        <v>0</v>
      </c>
      <c r="R145" s="5">
        <f t="shared" si="57"/>
        <v>0</v>
      </c>
      <c r="S145" s="5">
        <f t="shared" si="57"/>
        <v>0</v>
      </c>
      <c r="T145" s="5">
        <f t="shared" si="57"/>
        <v>0</v>
      </c>
      <c r="U145" s="5">
        <f t="shared" si="57"/>
        <v>0</v>
      </c>
      <c r="V145" s="5">
        <f t="shared" si="57"/>
        <v>0</v>
      </c>
      <c r="W145" s="5">
        <f t="shared" si="57"/>
        <v>0</v>
      </c>
      <c r="X145" s="5">
        <f t="shared" si="57"/>
        <v>0</v>
      </c>
      <c r="Y145" s="5">
        <f t="shared" si="57"/>
        <v>0</v>
      </c>
      <c r="Z145" s="5">
        <f t="shared" si="57"/>
        <v>0</v>
      </c>
      <c r="AA145" s="337">
        <f t="shared" si="57"/>
        <v>0</v>
      </c>
      <c r="AB145" s="5">
        <f t="shared" si="56"/>
        <v>0</v>
      </c>
      <c r="AC145" s="5">
        <f t="shared" si="56"/>
        <v>0</v>
      </c>
      <c r="AD145" s="5">
        <f t="shared" si="56"/>
        <v>0</v>
      </c>
      <c r="AE145" s="5">
        <f t="shared" si="56"/>
        <v>0</v>
      </c>
      <c r="AF145" s="5">
        <f t="shared" si="56"/>
        <v>0</v>
      </c>
      <c r="AG145" s="5">
        <f t="shared" si="56"/>
        <v>0</v>
      </c>
      <c r="AH145" s="5">
        <f t="shared" ref="AH145:AJ145" si="58">SUM(AH131:AH144)</f>
        <v>0</v>
      </c>
      <c r="AI145" s="5">
        <f t="shared" si="58"/>
        <v>0</v>
      </c>
      <c r="AJ145" s="5">
        <f t="shared" si="58"/>
        <v>0</v>
      </c>
      <c r="AK145" s="4"/>
      <c r="AL145" s="4"/>
      <c r="AM145" s="4"/>
      <c r="AN145" s="4"/>
      <c r="AO145" s="4"/>
      <c r="AP145" s="4"/>
      <c r="AQ145" s="4"/>
    </row>
    <row r="146" spans="1:43" x14ac:dyDescent="0.25">
      <c r="A146" s="124">
        <f>SUM(B146:AJ146)</f>
        <v>0</v>
      </c>
      <c r="B146" s="5">
        <f t="shared" ref="B146:AG146" si="59">+B145-B6</f>
        <v>0</v>
      </c>
      <c r="C146" s="5">
        <f t="shared" si="59"/>
        <v>0</v>
      </c>
      <c r="D146" s="5">
        <f t="shared" si="59"/>
        <v>0</v>
      </c>
      <c r="E146" s="5">
        <f t="shared" si="59"/>
        <v>0</v>
      </c>
      <c r="F146" s="5">
        <f t="shared" si="59"/>
        <v>0</v>
      </c>
      <c r="G146" s="5">
        <f t="shared" si="59"/>
        <v>0</v>
      </c>
      <c r="H146" s="5">
        <f t="shared" si="59"/>
        <v>0</v>
      </c>
      <c r="I146" s="5">
        <f t="shared" si="59"/>
        <v>0</v>
      </c>
      <c r="J146" s="5">
        <f t="shared" si="59"/>
        <v>0</v>
      </c>
      <c r="K146" s="5">
        <f t="shared" si="59"/>
        <v>0</v>
      </c>
      <c r="L146" s="5">
        <f t="shared" si="59"/>
        <v>0</v>
      </c>
      <c r="M146" s="5">
        <f t="shared" si="59"/>
        <v>0</v>
      </c>
      <c r="N146" s="325">
        <f t="shared" si="59"/>
        <v>0</v>
      </c>
      <c r="O146" s="5">
        <f t="shared" ref="O146:AA146" si="60">+O145-O6</f>
        <v>0</v>
      </c>
      <c r="P146" s="5">
        <f t="shared" si="60"/>
        <v>0</v>
      </c>
      <c r="Q146" s="5">
        <f t="shared" si="60"/>
        <v>0</v>
      </c>
      <c r="R146" s="5">
        <f t="shared" si="60"/>
        <v>0</v>
      </c>
      <c r="S146" s="5">
        <f t="shared" si="60"/>
        <v>0</v>
      </c>
      <c r="T146" s="5">
        <f t="shared" si="60"/>
        <v>0</v>
      </c>
      <c r="U146" s="5">
        <f t="shared" si="60"/>
        <v>0</v>
      </c>
      <c r="V146" s="5">
        <f t="shared" si="60"/>
        <v>0</v>
      </c>
      <c r="W146" s="5">
        <f t="shared" si="60"/>
        <v>0</v>
      </c>
      <c r="X146" s="5">
        <f t="shared" si="60"/>
        <v>0</v>
      </c>
      <c r="Y146" s="5">
        <f t="shared" si="60"/>
        <v>0</v>
      </c>
      <c r="Z146" s="5">
        <f t="shared" si="60"/>
        <v>0</v>
      </c>
      <c r="AA146" s="325">
        <f t="shared" si="60"/>
        <v>0</v>
      </c>
      <c r="AB146" s="5">
        <f t="shared" si="59"/>
        <v>0</v>
      </c>
      <c r="AC146" s="5">
        <f t="shared" si="59"/>
        <v>0</v>
      </c>
      <c r="AD146" s="5">
        <f t="shared" si="59"/>
        <v>0</v>
      </c>
      <c r="AE146" s="5">
        <f t="shared" si="59"/>
        <v>0</v>
      </c>
      <c r="AF146" s="5">
        <f t="shared" si="59"/>
        <v>0</v>
      </c>
      <c r="AG146" s="5">
        <f t="shared" si="59"/>
        <v>0</v>
      </c>
      <c r="AH146" s="5">
        <f t="shared" ref="AH146:AJ146" si="61">+AH145-AH6</f>
        <v>0</v>
      </c>
      <c r="AI146" s="5">
        <f t="shared" si="61"/>
        <v>0</v>
      </c>
      <c r="AJ146" s="5">
        <f t="shared" si="61"/>
        <v>0</v>
      </c>
      <c r="AK146" s="4"/>
      <c r="AL146" s="4"/>
      <c r="AM146" s="4"/>
      <c r="AN146" s="4"/>
      <c r="AO146" s="4"/>
      <c r="AP146" s="4"/>
      <c r="AQ146" s="4"/>
    </row>
    <row r="147" spans="1:43" x14ac:dyDescent="0.25">
      <c r="A147" s="118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3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325"/>
      <c r="AB147" s="5"/>
      <c r="AC147" s="5"/>
      <c r="AD147" s="5"/>
      <c r="AE147" s="5"/>
      <c r="AF147" s="5"/>
      <c r="AG147" s="5"/>
      <c r="AH147" s="5"/>
      <c r="AI147" s="5"/>
      <c r="AJ147" s="5"/>
      <c r="AK147" s="4"/>
      <c r="AL147" s="4"/>
      <c r="AM147" s="4"/>
      <c r="AN147" s="4"/>
      <c r="AO147" s="4"/>
      <c r="AP147" s="4"/>
      <c r="AQ147" s="4"/>
    </row>
    <row r="148" spans="1:43" x14ac:dyDescent="0.25">
      <c r="A148" s="116" t="s">
        <v>429</v>
      </c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87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87"/>
      <c r="AB148" s="20"/>
      <c r="AC148" s="20"/>
      <c r="AD148" s="20"/>
      <c r="AE148" s="20"/>
      <c r="AF148" s="20"/>
      <c r="AG148" s="20"/>
      <c r="AH148" s="20"/>
      <c r="AI148" s="20"/>
      <c r="AJ148" s="20"/>
      <c r="AK148" s="4"/>
      <c r="AL148" s="4"/>
      <c r="AM148" s="4"/>
      <c r="AN148" s="4"/>
      <c r="AO148" s="4"/>
      <c r="AP148" s="4"/>
      <c r="AQ148" s="4"/>
    </row>
    <row r="149" spans="1:43" x14ac:dyDescent="0.25">
      <c r="A149" s="117" t="s">
        <v>414</v>
      </c>
      <c r="B149" s="4">
        <v>0</v>
      </c>
      <c r="C149" s="4">
        <v>0</v>
      </c>
      <c r="D149" s="4">
        <v>0</v>
      </c>
      <c r="E149" s="4">
        <v>0</v>
      </c>
      <c r="F149" s="4">
        <v>0</v>
      </c>
      <c r="G149" s="4">
        <v>0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4">
        <v>0</v>
      </c>
      <c r="N149" s="151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0</v>
      </c>
      <c r="V149" s="4">
        <v>0</v>
      </c>
      <c r="W149" s="4">
        <v>0</v>
      </c>
      <c r="X149" s="4">
        <v>0</v>
      </c>
      <c r="Y149" s="4">
        <v>0</v>
      </c>
      <c r="Z149" s="4">
        <v>0</v>
      </c>
      <c r="AA149" s="151">
        <v>0</v>
      </c>
      <c r="AB149" s="4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0</v>
      </c>
      <c r="AH149" s="4">
        <v>0</v>
      </c>
      <c r="AI149" s="4">
        <v>0</v>
      </c>
      <c r="AJ149" s="4">
        <v>0</v>
      </c>
      <c r="AK149" s="4"/>
      <c r="AL149" s="4"/>
      <c r="AM149" s="4"/>
      <c r="AN149" s="4"/>
      <c r="AO149" s="4"/>
      <c r="AP149" s="4"/>
      <c r="AQ149" s="4"/>
    </row>
    <row r="150" spans="1:43" x14ac:dyDescent="0.25">
      <c r="A150" s="117" t="s">
        <v>415</v>
      </c>
      <c r="B150" s="4">
        <v>0</v>
      </c>
      <c r="C150" s="4">
        <v>0</v>
      </c>
      <c r="D150" s="4">
        <v>0</v>
      </c>
      <c r="E150" s="4">
        <v>0</v>
      </c>
      <c r="F150" s="4">
        <v>0</v>
      </c>
      <c r="G150" s="4">
        <v>0</v>
      </c>
      <c r="H150" s="4">
        <v>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151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0</v>
      </c>
      <c r="V150" s="4">
        <v>0</v>
      </c>
      <c r="W150" s="4">
        <v>0</v>
      </c>
      <c r="X150" s="4">
        <v>0</v>
      </c>
      <c r="Y150" s="4">
        <v>0</v>
      </c>
      <c r="Z150" s="4">
        <v>0</v>
      </c>
      <c r="AA150" s="151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0</v>
      </c>
      <c r="AH150" s="4">
        <v>0</v>
      </c>
      <c r="AI150" s="4">
        <v>0</v>
      </c>
      <c r="AJ150" s="4">
        <v>0</v>
      </c>
      <c r="AK150" s="4"/>
      <c r="AL150" s="4"/>
      <c r="AM150" s="4"/>
      <c r="AN150" s="4"/>
      <c r="AO150" s="4"/>
      <c r="AP150" s="4"/>
      <c r="AQ150" s="4"/>
    </row>
    <row r="151" spans="1:43" x14ac:dyDescent="0.25">
      <c r="A151" s="117" t="s">
        <v>416</v>
      </c>
      <c r="B151" s="4">
        <v>0</v>
      </c>
      <c r="C151" s="4">
        <v>0</v>
      </c>
      <c r="D151" s="4">
        <v>0</v>
      </c>
      <c r="E151" s="4">
        <v>0</v>
      </c>
      <c r="F151" s="4">
        <v>0</v>
      </c>
      <c r="G151" s="4">
        <v>0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151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4">
        <v>0</v>
      </c>
      <c r="Y151" s="4">
        <v>0</v>
      </c>
      <c r="Z151" s="4">
        <v>0</v>
      </c>
      <c r="AA151" s="151">
        <v>0</v>
      </c>
      <c r="AB151" s="4">
        <v>0</v>
      </c>
      <c r="AC151" s="4">
        <v>0</v>
      </c>
      <c r="AD151" s="4">
        <v>0</v>
      </c>
      <c r="AE151" s="4">
        <v>0</v>
      </c>
      <c r="AF151" s="4">
        <v>0</v>
      </c>
      <c r="AG151" s="4">
        <v>0</v>
      </c>
      <c r="AH151" s="4">
        <v>0</v>
      </c>
      <c r="AI151" s="4">
        <v>0</v>
      </c>
      <c r="AJ151" s="4">
        <v>0</v>
      </c>
      <c r="AK151" s="4"/>
      <c r="AL151" s="4"/>
      <c r="AM151" s="4"/>
      <c r="AN151" s="4"/>
      <c r="AO151" s="4"/>
      <c r="AP151" s="4"/>
      <c r="AQ151" s="4"/>
    </row>
    <row r="152" spans="1:43" x14ac:dyDescent="0.25">
      <c r="A152" s="117" t="s">
        <v>417</v>
      </c>
      <c r="B152" s="4">
        <v>0</v>
      </c>
      <c r="C152" s="4">
        <v>0</v>
      </c>
      <c r="D152" s="4">
        <v>0</v>
      </c>
      <c r="E152" s="4">
        <v>0</v>
      </c>
      <c r="F152" s="4">
        <v>0</v>
      </c>
      <c r="G152" s="4">
        <v>0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  <c r="M152" s="4">
        <v>0</v>
      </c>
      <c r="N152" s="151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4">
        <v>0</v>
      </c>
      <c r="Y152" s="4">
        <v>0</v>
      </c>
      <c r="Z152" s="4">
        <v>0</v>
      </c>
      <c r="AA152" s="151">
        <v>0</v>
      </c>
      <c r="AB152" s="4">
        <v>0</v>
      </c>
      <c r="AC152" s="4">
        <v>0</v>
      </c>
      <c r="AD152" s="4">
        <v>0</v>
      </c>
      <c r="AE152" s="4">
        <v>0</v>
      </c>
      <c r="AF152" s="4">
        <v>0</v>
      </c>
      <c r="AG152" s="4">
        <v>0</v>
      </c>
      <c r="AH152" s="4">
        <v>0</v>
      </c>
      <c r="AI152" s="4">
        <v>0</v>
      </c>
      <c r="AJ152" s="4">
        <v>0</v>
      </c>
      <c r="AK152" s="4"/>
      <c r="AL152" s="4"/>
      <c r="AM152" s="4"/>
      <c r="AN152" s="4"/>
      <c r="AO152" s="4"/>
      <c r="AP152" s="4"/>
      <c r="AQ152" s="4"/>
    </row>
    <row r="153" spans="1:43" x14ac:dyDescent="0.25">
      <c r="A153" s="117" t="s">
        <v>418</v>
      </c>
      <c r="B153" s="4">
        <v>0</v>
      </c>
      <c r="C153" s="4">
        <v>0</v>
      </c>
      <c r="D153" s="4">
        <v>0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0</v>
      </c>
      <c r="K153" s="4">
        <v>0</v>
      </c>
      <c r="L153" s="4">
        <v>0</v>
      </c>
      <c r="M153" s="4">
        <v>0</v>
      </c>
      <c r="N153" s="151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4">
        <v>0</v>
      </c>
      <c r="X153" s="4">
        <v>0</v>
      </c>
      <c r="Y153" s="4">
        <v>0</v>
      </c>
      <c r="Z153" s="4">
        <v>0</v>
      </c>
      <c r="AA153" s="151">
        <v>0</v>
      </c>
      <c r="AB153" s="4">
        <v>0</v>
      </c>
      <c r="AC153" s="4">
        <v>0</v>
      </c>
      <c r="AD153" s="4">
        <v>0</v>
      </c>
      <c r="AE153" s="4">
        <v>0</v>
      </c>
      <c r="AF153" s="4">
        <v>0</v>
      </c>
      <c r="AG153" s="4">
        <v>0</v>
      </c>
      <c r="AH153" s="4">
        <v>0</v>
      </c>
      <c r="AI153" s="4">
        <v>0</v>
      </c>
      <c r="AJ153" s="4">
        <v>0</v>
      </c>
      <c r="AK153" s="4"/>
      <c r="AL153" s="4"/>
      <c r="AM153" s="4"/>
      <c r="AN153" s="4"/>
      <c r="AO153" s="4"/>
      <c r="AP153" s="4"/>
      <c r="AQ153" s="4"/>
    </row>
    <row r="154" spans="1:43" x14ac:dyDescent="0.25">
      <c r="A154" s="117" t="s">
        <v>419</v>
      </c>
      <c r="B154" s="4">
        <v>0</v>
      </c>
      <c r="C154" s="4">
        <v>0</v>
      </c>
      <c r="D154" s="4">
        <v>0</v>
      </c>
      <c r="E154" s="4">
        <v>0</v>
      </c>
      <c r="F154" s="4">
        <v>0</v>
      </c>
      <c r="G154" s="4">
        <v>0</v>
      </c>
      <c r="H154" s="4">
        <v>0</v>
      </c>
      <c r="I154" s="4">
        <v>0</v>
      </c>
      <c r="J154" s="4">
        <v>0</v>
      </c>
      <c r="K154" s="4">
        <v>0</v>
      </c>
      <c r="L154" s="4">
        <v>0</v>
      </c>
      <c r="M154" s="4">
        <v>0</v>
      </c>
      <c r="N154" s="151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0</v>
      </c>
      <c r="X154" s="4">
        <v>0</v>
      </c>
      <c r="Y154" s="4">
        <v>0</v>
      </c>
      <c r="Z154" s="4">
        <v>0</v>
      </c>
      <c r="AA154" s="151">
        <v>0</v>
      </c>
      <c r="AB154" s="4">
        <v>0</v>
      </c>
      <c r="AC154" s="4">
        <v>0</v>
      </c>
      <c r="AD154" s="4">
        <v>0</v>
      </c>
      <c r="AE154" s="4">
        <v>0</v>
      </c>
      <c r="AF154" s="4">
        <v>0</v>
      </c>
      <c r="AG154" s="4">
        <v>0</v>
      </c>
      <c r="AH154" s="4">
        <v>0</v>
      </c>
      <c r="AI154" s="4">
        <v>0</v>
      </c>
      <c r="AJ154" s="4">
        <v>0</v>
      </c>
      <c r="AK154" s="4"/>
      <c r="AL154" s="4"/>
      <c r="AM154" s="4"/>
      <c r="AN154" s="4"/>
      <c r="AO154" s="4"/>
      <c r="AP154" s="4"/>
      <c r="AQ154" s="4"/>
    </row>
    <row r="155" spans="1:43" x14ac:dyDescent="0.25">
      <c r="A155" s="117" t="s">
        <v>420</v>
      </c>
      <c r="B155" s="4">
        <v>0</v>
      </c>
      <c r="C155" s="4">
        <v>0</v>
      </c>
      <c r="D155" s="4">
        <v>0</v>
      </c>
      <c r="E155" s="4">
        <v>0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151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151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v>0</v>
      </c>
      <c r="AK155" s="4"/>
      <c r="AL155" s="4"/>
      <c r="AM155" s="4"/>
      <c r="AN155" s="4"/>
      <c r="AO155" s="4"/>
      <c r="AP155" s="4"/>
      <c r="AQ155" s="4"/>
    </row>
    <row r="156" spans="1:43" x14ac:dyDescent="0.25">
      <c r="A156" s="117" t="s">
        <v>421</v>
      </c>
      <c r="B156" s="4">
        <v>0</v>
      </c>
      <c r="C156" s="4">
        <v>0</v>
      </c>
      <c r="D156" s="4">
        <v>0</v>
      </c>
      <c r="E156" s="4">
        <v>0</v>
      </c>
      <c r="F156" s="4">
        <v>0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151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0</v>
      </c>
      <c r="AA156" s="151">
        <v>0</v>
      </c>
      <c r="AB156" s="4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0</v>
      </c>
      <c r="AH156" s="4">
        <v>0</v>
      </c>
      <c r="AI156" s="4">
        <v>0</v>
      </c>
      <c r="AJ156" s="4">
        <v>0</v>
      </c>
      <c r="AK156" s="4"/>
      <c r="AL156" s="4"/>
      <c r="AM156" s="4"/>
      <c r="AN156" s="4"/>
      <c r="AO156" s="4"/>
      <c r="AP156" s="4"/>
      <c r="AQ156" s="4"/>
    </row>
    <row r="157" spans="1:43" x14ac:dyDescent="0.25">
      <c r="A157" s="117" t="s">
        <v>422</v>
      </c>
      <c r="B157" s="4">
        <v>0</v>
      </c>
      <c r="C157" s="4">
        <v>0</v>
      </c>
      <c r="D157" s="4">
        <v>0</v>
      </c>
      <c r="E157" s="4">
        <v>0</v>
      </c>
      <c r="F157" s="4">
        <v>0</v>
      </c>
      <c r="G157" s="4">
        <v>0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151">
        <v>0</v>
      </c>
      <c r="O157" s="4">
        <v>0</v>
      </c>
      <c r="P157" s="4">
        <v>0</v>
      </c>
      <c r="Q157" s="4">
        <v>0</v>
      </c>
      <c r="R157" s="4">
        <v>0</v>
      </c>
      <c r="S157" s="4">
        <v>0</v>
      </c>
      <c r="T157" s="4">
        <v>0</v>
      </c>
      <c r="U157" s="4">
        <v>0</v>
      </c>
      <c r="V157" s="4">
        <v>0</v>
      </c>
      <c r="W157" s="4">
        <v>0</v>
      </c>
      <c r="X157" s="4">
        <v>0</v>
      </c>
      <c r="Y157" s="4">
        <v>0</v>
      </c>
      <c r="Z157" s="4">
        <v>0</v>
      </c>
      <c r="AA157" s="151">
        <v>0</v>
      </c>
      <c r="AB157" s="4">
        <v>0</v>
      </c>
      <c r="AC157" s="4">
        <v>0</v>
      </c>
      <c r="AD157" s="4">
        <v>0</v>
      </c>
      <c r="AE157" s="4">
        <v>0</v>
      </c>
      <c r="AF157" s="4">
        <v>0</v>
      </c>
      <c r="AG157" s="4">
        <v>0</v>
      </c>
      <c r="AH157" s="4">
        <v>0</v>
      </c>
      <c r="AI157" s="4">
        <v>0</v>
      </c>
      <c r="AJ157" s="4">
        <v>0</v>
      </c>
      <c r="AK157" s="4"/>
      <c r="AL157" s="4"/>
      <c r="AM157" s="4"/>
      <c r="AN157" s="4"/>
      <c r="AO157" s="4"/>
      <c r="AP157" s="4"/>
      <c r="AQ157" s="4"/>
    </row>
    <row r="158" spans="1:43" x14ac:dyDescent="0.25">
      <c r="A158" s="117" t="s">
        <v>423</v>
      </c>
      <c r="B158" s="4">
        <v>0</v>
      </c>
      <c r="C158" s="4">
        <v>0</v>
      </c>
      <c r="D158" s="4">
        <v>0</v>
      </c>
      <c r="E158" s="4">
        <v>0</v>
      </c>
      <c r="F158" s="4">
        <v>0</v>
      </c>
      <c r="G158" s="4">
        <v>0</v>
      </c>
      <c r="H158" s="4">
        <v>0</v>
      </c>
      <c r="I158" s="4">
        <v>0</v>
      </c>
      <c r="J158" s="4">
        <v>0</v>
      </c>
      <c r="K158" s="4">
        <v>0</v>
      </c>
      <c r="L158" s="4">
        <v>0</v>
      </c>
      <c r="M158" s="4">
        <v>0</v>
      </c>
      <c r="N158" s="151">
        <v>0</v>
      </c>
      <c r="O158" s="4">
        <v>0</v>
      </c>
      <c r="P158" s="4">
        <v>0</v>
      </c>
      <c r="Q158" s="4">
        <v>0</v>
      </c>
      <c r="R158" s="4">
        <v>0</v>
      </c>
      <c r="S158" s="4">
        <v>0</v>
      </c>
      <c r="T158" s="4">
        <v>0</v>
      </c>
      <c r="U158" s="4">
        <v>0</v>
      </c>
      <c r="V158" s="4">
        <v>0</v>
      </c>
      <c r="W158" s="4">
        <v>0</v>
      </c>
      <c r="X158" s="4">
        <v>0</v>
      </c>
      <c r="Y158" s="4">
        <v>0</v>
      </c>
      <c r="Z158" s="4">
        <v>0</v>
      </c>
      <c r="AA158" s="151">
        <v>0</v>
      </c>
      <c r="AB158" s="4">
        <v>0</v>
      </c>
      <c r="AC158" s="4">
        <v>0</v>
      </c>
      <c r="AD158" s="4">
        <v>0</v>
      </c>
      <c r="AE158" s="4">
        <v>0</v>
      </c>
      <c r="AF158" s="4">
        <v>0</v>
      </c>
      <c r="AG158" s="4">
        <v>0</v>
      </c>
      <c r="AH158" s="4">
        <v>0</v>
      </c>
      <c r="AI158" s="4">
        <v>0</v>
      </c>
      <c r="AJ158" s="4">
        <v>0</v>
      </c>
      <c r="AK158" s="4"/>
      <c r="AL158" s="4"/>
      <c r="AM158" s="4"/>
      <c r="AN158" s="4"/>
      <c r="AO158" s="4"/>
      <c r="AP158" s="4"/>
      <c r="AQ158" s="4"/>
    </row>
    <row r="159" spans="1:43" x14ac:dyDescent="0.25">
      <c r="A159" s="117" t="s">
        <v>424</v>
      </c>
      <c r="B159" s="4">
        <v>0</v>
      </c>
      <c r="C159" s="4">
        <v>0</v>
      </c>
      <c r="D159" s="4">
        <v>0</v>
      </c>
      <c r="E159" s="4">
        <v>0</v>
      </c>
      <c r="F159" s="4">
        <v>0</v>
      </c>
      <c r="G159" s="4">
        <v>0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151">
        <v>0</v>
      </c>
      <c r="O159" s="4">
        <v>0</v>
      </c>
      <c r="P159" s="4">
        <v>0</v>
      </c>
      <c r="Q159" s="4">
        <v>0</v>
      </c>
      <c r="R159" s="4">
        <v>0</v>
      </c>
      <c r="S159" s="4">
        <v>0</v>
      </c>
      <c r="T159" s="4">
        <v>0</v>
      </c>
      <c r="U159" s="4">
        <v>0</v>
      </c>
      <c r="V159" s="4">
        <v>0</v>
      </c>
      <c r="W159" s="4">
        <v>0</v>
      </c>
      <c r="X159" s="4">
        <v>0</v>
      </c>
      <c r="Y159" s="4">
        <v>0</v>
      </c>
      <c r="Z159" s="4">
        <v>0</v>
      </c>
      <c r="AA159" s="151">
        <v>0</v>
      </c>
      <c r="AB159" s="4">
        <v>0</v>
      </c>
      <c r="AC159" s="4">
        <v>0</v>
      </c>
      <c r="AD159" s="4">
        <v>0</v>
      </c>
      <c r="AE159" s="4">
        <v>0</v>
      </c>
      <c r="AF159" s="4">
        <v>0</v>
      </c>
      <c r="AG159" s="4">
        <v>0</v>
      </c>
      <c r="AH159" s="4">
        <v>0</v>
      </c>
      <c r="AI159" s="4">
        <v>0</v>
      </c>
      <c r="AJ159" s="4">
        <v>0</v>
      </c>
      <c r="AK159" s="4"/>
      <c r="AL159" s="4"/>
      <c r="AM159" s="4"/>
      <c r="AN159" s="4"/>
      <c r="AO159" s="4"/>
      <c r="AP159" s="4"/>
      <c r="AQ159" s="4"/>
    </row>
    <row r="160" spans="1:43" x14ac:dyDescent="0.25">
      <c r="A160" s="117" t="s">
        <v>425</v>
      </c>
      <c r="B160" s="4">
        <v>0</v>
      </c>
      <c r="C160" s="4">
        <v>0</v>
      </c>
      <c r="D160" s="4">
        <v>0</v>
      </c>
      <c r="E160" s="4">
        <v>0</v>
      </c>
      <c r="F160" s="4">
        <v>0</v>
      </c>
      <c r="G160" s="4">
        <v>0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151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4">
        <v>0</v>
      </c>
      <c r="X160" s="4">
        <v>0</v>
      </c>
      <c r="Y160" s="4">
        <v>0</v>
      </c>
      <c r="Z160" s="4">
        <v>0</v>
      </c>
      <c r="AA160" s="151">
        <v>0</v>
      </c>
      <c r="AB160" s="4">
        <v>0</v>
      </c>
      <c r="AC160" s="4">
        <v>0</v>
      </c>
      <c r="AD160" s="4">
        <v>0</v>
      </c>
      <c r="AE160" s="4">
        <v>0</v>
      </c>
      <c r="AF160" s="4">
        <v>0</v>
      </c>
      <c r="AG160" s="4">
        <v>0</v>
      </c>
      <c r="AH160" s="4">
        <v>0</v>
      </c>
      <c r="AI160" s="4">
        <v>0</v>
      </c>
      <c r="AJ160" s="4">
        <v>0</v>
      </c>
      <c r="AK160" s="4"/>
      <c r="AL160" s="4"/>
      <c r="AM160" s="4"/>
      <c r="AN160" s="4"/>
      <c r="AO160" s="4"/>
      <c r="AP160" s="4"/>
      <c r="AQ160" s="4"/>
    </row>
    <row r="161" spans="1:43" x14ac:dyDescent="0.25">
      <c r="A161" s="117" t="s">
        <v>426</v>
      </c>
      <c r="B161" s="4">
        <v>0</v>
      </c>
      <c r="C161" s="4">
        <v>0</v>
      </c>
      <c r="D161" s="4">
        <v>0</v>
      </c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151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4">
        <v>0</v>
      </c>
      <c r="X161" s="4">
        <v>0</v>
      </c>
      <c r="Y161" s="4">
        <v>0</v>
      </c>
      <c r="Z161" s="4">
        <v>0</v>
      </c>
      <c r="AA161" s="151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4">
        <v>0</v>
      </c>
      <c r="AJ161" s="4">
        <v>0</v>
      </c>
      <c r="AK161" s="4"/>
      <c r="AL161" s="4"/>
      <c r="AM161" s="4"/>
      <c r="AN161" s="4"/>
      <c r="AO161" s="4"/>
      <c r="AP161" s="4"/>
      <c r="AQ161" s="4"/>
    </row>
    <row r="162" spans="1:43" x14ac:dyDescent="0.25">
      <c r="A162" s="117" t="s">
        <v>427</v>
      </c>
      <c r="B162" s="115">
        <v>0</v>
      </c>
      <c r="C162" s="115">
        <v>0</v>
      </c>
      <c r="D162" s="115">
        <v>0</v>
      </c>
      <c r="E162" s="115">
        <v>0</v>
      </c>
      <c r="F162" s="115">
        <v>0</v>
      </c>
      <c r="G162" s="115">
        <v>0</v>
      </c>
      <c r="H162" s="115">
        <v>0</v>
      </c>
      <c r="I162" s="115">
        <v>0</v>
      </c>
      <c r="J162" s="115">
        <v>0</v>
      </c>
      <c r="K162" s="115">
        <v>0</v>
      </c>
      <c r="L162" s="115">
        <v>0</v>
      </c>
      <c r="M162" s="115">
        <v>0</v>
      </c>
      <c r="N162" s="335">
        <v>0</v>
      </c>
      <c r="O162" s="115">
        <v>0</v>
      </c>
      <c r="P162" s="115">
        <v>0</v>
      </c>
      <c r="Q162" s="115">
        <v>0</v>
      </c>
      <c r="R162" s="115">
        <v>0</v>
      </c>
      <c r="S162" s="115">
        <v>0</v>
      </c>
      <c r="T162" s="115">
        <v>0</v>
      </c>
      <c r="U162" s="115">
        <v>0</v>
      </c>
      <c r="V162" s="115">
        <v>0</v>
      </c>
      <c r="W162" s="115">
        <v>0</v>
      </c>
      <c r="X162" s="115">
        <v>0</v>
      </c>
      <c r="Y162" s="115">
        <v>0</v>
      </c>
      <c r="Z162" s="115">
        <v>0</v>
      </c>
      <c r="AA162" s="335">
        <v>0</v>
      </c>
      <c r="AB162" s="115">
        <v>0</v>
      </c>
      <c r="AC162" s="115">
        <v>0</v>
      </c>
      <c r="AD162" s="115">
        <v>0</v>
      </c>
      <c r="AE162" s="115">
        <v>0</v>
      </c>
      <c r="AF162" s="115">
        <v>0</v>
      </c>
      <c r="AG162" s="115">
        <v>0</v>
      </c>
      <c r="AH162" s="115">
        <v>0</v>
      </c>
      <c r="AI162" s="115">
        <v>0</v>
      </c>
      <c r="AJ162" s="115">
        <v>0</v>
      </c>
      <c r="AK162" s="4"/>
      <c r="AL162" s="4"/>
      <c r="AM162" s="4"/>
      <c r="AN162" s="4"/>
      <c r="AO162" s="4"/>
      <c r="AP162" s="4"/>
      <c r="AQ162" s="4"/>
    </row>
    <row r="163" spans="1:43" x14ac:dyDescent="0.25">
      <c r="A163" s="117"/>
      <c r="B163" s="5">
        <f>SUM(B149:B162)</f>
        <v>0</v>
      </c>
      <c r="C163" s="5">
        <f>SUM(C149:C162)</f>
        <v>0</v>
      </c>
      <c r="D163" s="5">
        <f t="shared" ref="D163:AG163" si="62">SUM(D149:D162)</f>
        <v>0</v>
      </c>
      <c r="E163" s="5">
        <f t="shared" si="62"/>
        <v>0</v>
      </c>
      <c r="F163" s="5">
        <f t="shared" si="62"/>
        <v>0</v>
      </c>
      <c r="G163" s="5">
        <f t="shared" si="62"/>
        <v>0</v>
      </c>
      <c r="H163" s="5">
        <f t="shared" si="62"/>
        <v>0</v>
      </c>
      <c r="I163" s="5">
        <f t="shared" si="62"/>
        <v>0</v>
      </c>
      <c r="J163" s="5">
        <f t="shared" si="62"/>
        <v>0</v>
      </c>
      <c r="K163" s="5">
        <f t="shared" si="62"/>
        <v>0</v>
      </c>
      <c r="L163" s="5">
        <f t="shared" si="62"/>
        <v>0</v>
      </c>
      <c r="M163" s="5">
        <f t="shared" si="62"/>
        <v>0</v>
      </c>
      <c r="N163" s="325">
        <f t="shared" si="62"/>
        <v>0</v>
      </c>
      <c r="O163" s="5">
        <f>SUM(O149:O162)</f>
        <v>0</v>
      </c>
      <c r="P163" s="5">
        <f>SUM(P149:P162)</f>
        <v>0</v>
      </c>
      <c r="Q163" s="5">
        <f t="shared" ref="Q163:AA163" si="63">SUM(Q149:Q162)</f>
        <v>0</v>
      </c>
      <c r="R163" s="5">
        <f t="shared" si="63"/>
        <v>0</v>
      </c>
      <c r="S163" s="5">
        <f t="shared" si="63"/>
        <v>0</v>
      </c>
      <c r="T163" s="5">
        <f t="shared" si="63"/>
        <v>0</v>
      </c>
      <c r="U163" s="5">
        <f t="shared" si="63"/>
        <v>0</v>
      </c>
      <c r="V163" s="5">
        <f t="shared" si="63"/>
        <v>0</v>
      </c>
      <c r="W163" s="5">
        <f t="shared" si="63"/>
        <v>0</v>
      </c>
      <c r="X163" s="5">
        <f t="shared" si="63"/>
        <v>0</v>
      </c>
      <c r="Y163" s="5">
        <f t="shared" si="63"/>
        <v>0</v>
      </c>
      <c r="Z163" s="5">
        <f t="shared" si="63"/>
        <v>0</v>
      </c>
      <c r="AA163" s="325">
        <f t="shared" si="63"/>
        <v>0</v>
      </c>
      <c r="AB163" s="5">
        <f t="shared" si="62"/>
        <v>0</v>
      </c>
      <c r="AC163" s="5">
        <f t="shared" si="62"/>
        <v>0</v>
      </c>
      <c r="AD163" s="5">
        <f t="shared" si="62"/>
        <v>0</v>
      </c>
      <c r="AE163" s="5">
        <f t="shared" si="62"/>
        <v>0</v>
      </c>
      <c r="AF163" s="5">
        <f t="shared" si="62"/>
        <v>0</v>
      </c>
      <c r="AG163" s="5">
        <f t="shared" si="62"/>
        <v>0</v>
      </c>
      <c r="AH163" s="5">
        <f t="shared" ref="AH163:AJ163" si="64">SUM(AH149:AH162)</f>
        <v>0</v>
      </c>
      <c r="AI163" s="5">
        <f t="shared" si="64"/>
        <v>0</v>
      </c>
      <c r="AJ163" s="5">
        <f t="shared" si="64"/>
        <v>0</v>
      </c>
      <c r="AK163" s="4"/>
      <c r="AL163" s="4"/>
      <c r="AM163" s="4"/>
      <c r="AN163" s="4"/>
      <c r="AO163" s="4"/>
      <c r="AP163" s="4"/>
      <c r="AQ163" s="4"/>
    </row>
    <row r="164" spans="1:43" x14ac:dyDescent="0.25">
      <c r="A164" s="124">
        <f>SUM(B164:AJ164)</f>
        <v>0</v>
      </c>
      <c r="B164" s="5">
        <f t="shared" ref="B164:AG164" si="65">+B163-B7</f>
        <v>0</v>
      </c>
      <c r="C164" s="5">
        <f t="shared" si="65"/>
        <v>0</v>
      </c>
      <c r="D164" s="5">
        <f t="shared" si="65"/>
        <v>0</v>
      </c>
      <c r="E164" s="5">
        <f t="shared" si="65"/>
        <v>0</v>
      </c>
      <c r="F164" s="5">
        <f t="shared" si="65"/>
        <v>0</v>
      </c>
      <c r="G164" s="5">
        <f t="shared" si="65"/>
        <v>0</v>
      </c>
      <c r="H164" s="5">
        <f t="shared" si="65"/>
        <v>0</v>
      </c>
      <c r="I164" s="5">
        <f t="shared" si="65"/>
        <v>0</v>
      </c>
      <c r="J164" s="5">
        <f t="shared" si="65"/>
        <v>0</v>
      </c>
      <c r="K164" s="5">
        <f t="shared" si="65"/>
        <v>0</v>
      </c>
      <c r="L164" s="5">
        <f t="shared" si="65"/>
        <v>0</v>
      </c>
      <c r="M164" s="5">
        <f t="shared" si="65"/>
        <v>0</v>
      </c>
      <c r="N164" s="325">
        <f t="shared" si="65"/>
        <v>0</v>
      </c>
      <c r="O164" s="5">
        <f t="shared" ref="O164:AA164" si="66">+O163-O7</f>
        <v>0</v>
      </c>
      <c r="P164" s="5">
        <f t="shared" si="66"/>
        <v>0</v>
      </c>
      <c r="Q164" s="5">
        <f t="shared" si="66"/>
        <v>0</v>
      </c>
      <c r="R164" s="5">
        <f t="shared" si="66"/>
        <v>0</v>
      </c>
      <c r="S164" s="5">
        <f t="shared" si="66"/>
        <v>0</v>
      </c>
      <c r="T164" s="5">
        <f t="shared" si="66"/>
        <v>0</v>
      </c>
      <c r="U164" s="5">
        <f t="shared" si="66"/>
        <v>0</v>
      </c>
      <c r="V164" s="5">
        <f t="shared" si="66"/>
        <v>0</v>
      </c>
      <c r="W164" s="5">
        <f t="shared" si="66"/>
        <v>0</v>
      </c>
      <c r="X164" s="5">
        <f t="shared" si="66"/>
        <v>0</v>
      </c>
      <c r="Y164" s="5">
        <f t="shared" si="66"/>
        <v>0</v>
      </c>
      <c r="Z164" s="5">
        <f t="shared" si="66"/>
        <v>0</v>
      </c>
      <c r="AA164" s="325">
        <f t="shared" si="66"/>
        <v>0</v>
      </c>
      <c r="AB164" s="5">
        <f t="shared" si="65"/>
        <v>0</v>
      </c>
      <c r="AC164" s="5">
        <f t="shared" si="65"/>
        <v>0</v>
      </c>
      <c r="AD164" s="5">
        <f t="shared" si="65"/>
        <v>0</v>
      </c>
      <c r="AE164" s="5">
        <f t="shared" si="65"/>
        <v>0</v>
      </c>
      <c r="AF164" s="5">
        <f t="shared" si="65"/>
        <v>0</v>
      </c>
      <c r="AG164" s="5">
        <f t="shared" si="65"/>
        <v>0</v>
      </c>
      <c r="AH164" s="5">
        <f t="shared" ref="AH164:AJ164" si="67">+AH163-AH7</f>
        <v>0</v>
      </c>
      <c r="AI164" s="5">
        <f t="shared" si="67"/>
        <v>0</v>
      </c>
      <c r="AJ164" s="5">
        <f t="shared" si="67"/>
        <v>0</v>
      </c>
      <c r="AK164" s="4"/>
      <c r="AL164" s="4"/>
      <c r="AM164" s="4"/>
      <c r="AN164" s="4"/>
      <c r="AO164" s="4"/>
      <c r="AP164" s="4"/>
      <c r="AQ164" s="4"/>
    </row>
    <row r="165" spans="1:43" x14ac:dyDescent="0.25">
      <c r="A165" s="117"/>
      <c r="AK165" s="4"/>
      <c r="AL165" s="4"/>
      <c r="AM165" s="4"/>
      <c r="AN165" s="4"/>
      <c r="AO165" s="4"/>
      <c r="AP165" s="4"/>
      <c r="AQ165" s="4"/>
    </row>
    <row r="166" spans="1:43" x14ac:dyDescent="0.25">
      <c r="A166" s="117"/>
      <c r="AK166" s="4"/>
      <c r="AL166" s="4"/>
      <c r="AM166" s="4"/>
      <c r="AN166" s="4"/>
      <c r="AO166" s="4"/>
      <c r="AP166" s="4"/>
      <c r="AQ166" s="4"/>
    </row>
    <row r="167" spans="1:43" x14ac:dyDescent="0.25">
      <c r="A167" s="209" t="s">
        <v>467</v>
      </c>
      <c r="B167" s="114"/>
      <c r="O167" s="114"/>
      <c r="AK167" s="4"/>
      <c r="AL167" s="4"/>
      <c r="AM167" s="4"/>
      <c r="AN167" s="4"/>
      <c r="AO167" s="4"/>
      <c r="AP167" s="4"/>
      <c r="AQ167" s="4"/>
    </row>
    <row r="168" spans="1:43" x14ac:dyDescent="0.25">
      <c r="A168" s="117" t="s">
        <v>414</v>
      </c>
      <c r="B168" s="210">
        <v>457501.21135632182</v>
      </c>
      <c r="C168" s="210">
        <v>456809.88091954024</v>
      </c>
      <c r="D168" s="210">
        <v>458298.90032183903</v>
      </c>
      <c r="E168" s="210">
        <v>459202.94781609194</v>
      </c>
      <c r="F168" s="210">
        <v>459149.76855172409</v>
      </c>
      <c r="G168" s="210">
        <v>460957.86354022985</v>
      </c>
      <c r="H168" s="210">
        <v>462659.6</v>
      </c>
      <c r="I168" s="210">
        <v>459908.63665425288</v>
      </c>
      <c r="J168" s="210">
        <v>459824.08162390813</v>
      </c>
      <c r="K168" s="210">
        <v>460144.75258804596</v>
      </c>
      <c r="L168" s="210">
        <v>460342.04765885061</v>
      </c>
      <c r="M168" s="210">
        <v>461523.15912045975</v>
      </c>
      <c r="N168" s="338">
        <v>5516322.8501512641</v>
      </c>
      <c r="O168" s="210">
        <v>464390.2242340229</v>
      </c>
      <c r="P168" s="210">
        <v>464458.29369241383</v>
      </c>
      <c r="Q168" s="210">
        <v>465432.00602298853</v>
      </c>
      <c r="R168" s="210">
        <v>465297.46248413791</v>
      </c>
      <c r="S168" s="210">
        <v>465156.53743356321</v>
      </c>
      <c r="T168" s="210">
        <v>465310.75730022986</v>
      </c>
      <c r="U168" s="210">
        <v>484931.28850899049</v>
      </c>
      <c r="V168" s="210">
        <v>484587.46800649521</v>
      </c>
      <c r="W168" s="210">
        <v>484421.65779642091</v>
      </c>
      <c r="X168" s="210">
        <v>484679.5231732924</v>
      </c>
      <c r="Y168" s="210">
        <v>484810.39678391954</v>
      </c>
      <c r="Z168" s="210">
        <v>485968.29550845205</v>
      </c>
      <c r="AA168" s="338">
        <v>5699443.9109449266</v>
      </c>
      <c r="AB168" s="210">
        <v>5831242.8590013348</v>
      </c>
      <c r="AC168" s="210">
        <v>5863304.1208590167</v>
      </c>
      <c r="AD168" s="210">
        <v>5893707.2806159584</v>
      </c>
      <c r="AE168" s="210">
        <v>5922709.6490998277</v>
      </c>
      <c r="AF168" s="210">
        <v>5950485.9093078645</v>
      </c>
      <c r="AG168" s="210">
        <v>5977165.8257522965</v>
      </c>
      <c r="AH168" s="210">
        <v>6002854.2082314724</v>
      </c>
      <c r="AI168" s="210">
        <v>6027646.9937565653</v>
      </c>
      <c r="AJ168" s="210">
        <v>0</v>
      </c>
      <c r="AK168" s="4"/>
      <c r="AL168" s="4"/>
      <c r="AM168" s="4"/>
      <c r="AN168" s="4"/>
      <c r="AO168" s="4"/>
      <c r="AP168" s="4"/>
      <c r="AQ168" s="4"/>
    </row>
    <row r="169" spans="1:43" x14ac:dyDescent="0.25">
      <c r="A169" s="117" t="s">
        <v>415</v>
      </c>
      <c r="B169" s="210">
        <v>251304.8749412318</v>
      </c>
      <c r="C169" s="210">
        <v>251480.81767748002</v>
      </c>
      <c r="D169" s="210">
        <v>252477.82651622</v>
      </c>
      <c r="E169" s="210">
        <v>253005.65472496473</v>
      </c>
      <c r="F169" s="210">
        <v>253592.13051245885</v>
      </c>
      <c r="G169" s="210">
        <v>254765.08208744708</v>
      </c>
      <c r="H169" s="210">
        <v>238706.2</v>
      </c>
      <c r="I169" s="210">
        <v>239831.85115726455</v>
      </c>
      <c r="J169" s="210">
        <v>240337.51476306701</v>
      </c>
      <c r="K169" s="210">
        <v>240839.88056274463</v>
      </c>
      <c r="L169" s="210">
        <v>241338.94855629746</v>
      </c>
      <c r="M169" s="210">
        <v>241835.26837807972</v>
      </c>
      <c r="N169" s="338">
        <v>2959516.0498772557</v>
      </c>
      <c r="O169" s="210">
        <v>243926.39487497121</v>
      </c>
      <c r="P169" s="210">
        <v>244334.77320009214</v>
      </c>
      <c r="Q169" s="210">
        <v>244741.50262215058</v>
      </c>
      <c r="R169" s="210">
        <v>245146.03350679256</v>
      </c>
      <c r="S169" s="210">
        <v>245547.8162196638</v>
      </c>
      <c r="T169" s="210">
        <v>245947.9500294727</v>
      </c>
      <c r="U169" s="210">
        <v>255975.13166604756</v>
      </c>
      <c r="V169" s="210">
        <v>256385.87203412672</v>
      </c>
      <c r="W169" s="210">
        <v>256794.89860372996</v>
      </c>
      <c r="X169" s="210">
        <v>257202.2113748572</v>
      </c>
      <c r="Y169" s="210">
        <v>257606.66781519112</v>
      </c>
      <c r="Z169" s="210">
        <v>258009.41045704903</v>
      </c>
      <c r="AA169" s="338">
        <v>3011618.6624041446</v>
      </c>
      <c r="AB169" s="210">
        <v>3107370.279146459</v>
      </c>
      <c r="AC169" s="210">
        <v>3163814.2319532293</v>
      </c>
      <c r="AD169" s="210">
        <v>3218522.6781699779</v>
      </c>
      <c r="AE169" s="210">
        <v>3271785.8210053081</v>
      </c>
      <c r="AF169" s="210">
        <v>3323784.7518315143</v>
      </c>
      <c r="AG169" s="210">
        <v>3374638.8652757592</v>
      </c>
      <c r="AH169" s="210">
        <v>3424446.9903834909</v>
      </c>
      <c r="AI169" s="210">
        <v>3473297.6734093018</v>
      </c>
      <c r="AJ169" s="210">
        <v>0</v>
      </c>
      <c r="AK169" s="4"/>
      <c r="AL169" s="4"/>
      <c r="AM169" s="4"/>
      <c r="AN169" s="4"/>
      <c r="AO169" s="4"/>
      <c r="AP169" s="4"/>
      <c r="AQ169" s="4"/>
    </row>
    <row r="170" spans="1:43" x14ac:dyDescent="0.25">
      <c r="A170" s="117" t="s">
        <v>416</v>
      </c>
      <c r="B170" s="210">
        <v>126396.87564543889</v>
      </c>
      <c r="C170" s="210">
        <v>126558.85370051637</v>
      </c>
      <c r="D170" s="210">
        <v>126666.83907056798</v>
      </c>
      <c r="E170" s="210">
        <v>126666.83907056798</v>
      </c>
      <c r="F170" s="210">
        <v>126504.86101549055</v>
      </c>
      <c r="G170" s="210">
        <v>126720.8317555938</v>
      </c>
      <c r="H170" s="210">
        <v>119364.40000000001</v>
      </c>
      <c r="I170" s="210">
        <v>119481.11412297183</v>
      </c>
      <c r="J170" s="210">
        <v>119703.83932707086</v>
      </c>
      <c r="K170" s="210">
        <v>119613.11830572163</v>
      </c>
      <c r="L170" s="210">
        <v>119997.91814346712</v>
      </c>
      <c r="M170" s="210">
        <v>120265.49418958154</v>
      </c>
      <c r="N170" s="338">
        <v>1477940.9843469884</v>
      </c>
      <c r="O170" s="210">
        <v>120950.01222374038</v>
      </c>
      <c r="P170" s="210">
        <v>120871.5232502135</v>
      </c>
      <c r="Q170" s="210">
        <v>121087.62276174211</v>
      </c>
      <c r="R170" s="210">
        <v>121098.3258035867</v>
      </c>
      <c r="S170" s="210">
        <v>121128.39625448335</v>
      </c>
      <c r="T170" s="210">
        <v>121526.95714602903</v>
      </c>
      <c r="U170" s="210">
        <v>125958.71370401185</v>
      </c>
      <c r="V170" s="210">
        <v>126021.06168362877</v>
      </c>
      <c r="W170" s="210">
        <v>126195.9530501812</v>
      </c>
      <c r="X170" s="210">
        <v>126046.95194635101</v>
      </c>
      <c r="Y170" s="210">
        <v>126393.03607049558</v>
      </c>
      <c r="Z170" s="210">
        <v>126619.17958978392</v>
      </c>
      <c r="AA170" s="338">
        <v>1483897.7334842475</v>
      </c>
      <c r="AB170" s="210">
        <v>1522133.4571221988</v>
      </c>
      <c r="AC170" s="210">
        <v>1536928.9497089104</v>
      </c>
      <c r="AD170" s="210">
        <v>1550601.1219171011</v>
      </c>
      <c r="AE170" s="210">
        <v>1563551.0086326113</v>
      </c>
      <c r="AF170" s="210">
        <v>1575980.9766028416</v>
      </c>
      <c r="AG170" s="210">
        <v>1587989.8315243034</v>
      </c>
      <c r="AH170" s="210">
        <v>1599638.8646311972</v>
      </c>
      <c r="AI170" s="210">
        <v>1610970.8741129199</v>
      </c>
      <c r="AJ170" s="210">
        <v>0</v>
      </c>
    </row>
    <row r="171" spans="1:43" x14ac:dyDescent="0.25">
      <c r="A171" s="117" t="s">
        <v>417</v>
      </c>
      <c r="B171" s="210">
        <v>324419.20715556433</v>
      </c>
      <c r="C171" s="210">
        <v>325827.77683336625</v>
      </c>
      <c r="D171" s="210">
        <v>327236.34651116823</v>
      </c>
      <c r="E171" s="210">
        <v>326339.98398893059</v>
      </c>
      <c r="F171" s="210">
        <v>326404.00988337619</v>
      </c>
      <c r="G171" s="210">
        <v>327108.29472227715</v>
      </c>
      <c r="H171" s="210">
        <v>308459.8</v>
      </c>
      <c r="I171" s="210">
        <v>309503.23488594271</v>
      </c>
      <c r="J171" s="210">
        <v>310196.6529974654</v>
      </c>
      <c r="K171" s="210">
        <v>310786.0283220901</v>
      </c>
      <c r="L171" s="210">
        <v>311573.26536283881</v>
      </c>
      <c r="M171" s="210">
        <v>312635.34375394817</v>
      </c>
      <c r="N171" s="338">
        <v>3820489.9444169682</v>
      </c>
      <c r="O171" s="210">
        <v>316861.57377773448</v>
      </c>
      <c r="P171" s="210">
        <v>317645.20239812828</v>
      </c>
      <c r="Q171" s="210">
        <v>318612.25905322673</v>
      </c>
      <c r="R171" s="210">
        <v>318419.20856424258</v>
      </c>
      <c r="S171" s="210">
        <v>318989.94038370054</v>
      </c>
      <c r="T171" s="210">
        <v>319893.24827919673</v>
      </c>
      <c r="U171" s="210">
        <v>332760.92925921798</v>
      </c>
      <c r="V171" s="210">
        <v>333334.8527582906</v>
      </c>
      <c r="W171" s="210">
        <v>333613.68705086829</v>
      </c>
      <c r="X171" s="210">
        <v>333841.25584570755</v>
      </c>
      <c r="Y171" s="210">
        <v>334320.15061726479</v>
      </c>
      <c r="Z171" s="210">
        <v>335121.64291117655</v>
      </c>
      <c r="AA171" s="338">
        <v>3913413.9508987553</v>
      </c>
      <c r="AB171" s="210">
        <v>4019725.1769202841</v>
      </c>
      <c r="AC171" s="210">
        <v>4086704.8000936364</v>
      </c>
      <c r="AD171" s="210">
        <v>4150370.9215838891</v>
      </c>
      <c r="AE171" s="210">
        <v>4211375.6135147177</v>
      </c>
      <c r="AF171" s="210">
        <v>4270072.1076693209</v>
      </c>
      <c r="AG171" s="210">
        <v>4326699.8514334746</v>
      </c>
      <c r="AH171" s="210">
        <v>4381464.5319871316</v>
      </c>
      <c r="AI171" s="210">
        <v>4434538.0763044171</v>
      </c>
      <c r="AJ171" s="210">
        <v>0</v>
      </c>
    </row>
    <row r="172" spans="1:43" x14ac:dyDescent="0.25">
      <c r="A172" s="117" t="s">
        <v>418</v>
      </c>
      <c r="B172" s="210">
        <v>22063.377483443706</v>
      </c>
      <c r="C172" s="210">
        <v>22110.825607064016</v>
      </c>
      <c r="D172" s="210">
        <v>22063.377483443706</v>
      </c>
      <c r="E172" s="210">
        <v>22205.721854304633</v>
      </c>
      <c r="F172" s="210">
        <v>22205.721854304633</v>
      </c>
      <c r="G172" s="210">
        <v>22110.825607064016</v>
      </c>
      <c r="H172" s="210">
        <v>21779</v>
      </c>
      <c r="I172" s="210">
        <v>21786.493849462368</v>
      </c>
      <c r="J172" s="210">
        <v>21734.03690322581</v>
      </c>
      <c r="K172" s="210">
        <v>21848.318107526888</v>
      </c>
      <c r="L172" s="210">
        <v>21814.595784946239</v>
      </c>
      <c r="M172" s="210">
        <v>21892.81283870968</v>
      </c>
      <c r="N172" s="338">
        <v>263615.1073734957</v>
      </c>
      <c r="O172" s="210">
        <v>21876.888408602146</v>
      </c>
      <c r="P172" s="210">
        <v>21872.20475268818</v>
      </c>
      <c r="Q172" s="210">
        <v>21903.116881720434</v>
      </c>
      <c r="R172" s="210">
        <v>21916.699483870969</v>
      </c>
      <c r="S172" s="210">
        <v>21867.052731182797</v>
      </c>
      <c r="T172" s="210">
        <v>21771.506150537632</v>
      </c>
      <c r="U172" s="210">
        <v>22226.136830687727</v>
      </c>
      <c r="V172" s="210">
        <v>22330.352472377657</v>
      </c>
      <c r="W172" s="210">
        <v>22324.615831550687</v>
      </c>
      <c r="X172" s="210">
        <v>22463.729371604677</v>
      </c>
      <c r="Y172" s="210">
        <v>22440.782808296804</v>
      </c>
      <c r="Z172" s="210">
        <v>22525.876313896835</v>
      </c>
      <c r="AA172" s="338">
        <v>265518.96203701652</v>
      </c>
      <c r="AB172" s="210">
        <v>270426.68274350814</v>
      </c>
      <c r="AC172" s="210">
        <v>272565.493665163</v>
      </c>
      <c r="AD172" s="210">
        <v>274652.19676597288</v>
      </c>
      <c r="AE172" s="210">
        <v>276693.48479356919</v>
      </c>
      <c r="AF172" s="210">
        <v>278695.57244218123</v>
      </c>
      <c r="AG172" s="210">
        <v>280662.28413902695</v>
      </c>
      <c r="AH172" s="210">
        <v>282593.61988410645</v>
      </c>
      <c r="AI172" s="210">
        <v>284494.83826484426</v>
      </c>
      <c r="AJ172" s="210">
        <v>0</v>
      </c>
    </row>
    <row r="173" spans="1:43" x14ac:dyDescent="0.25">
      <c r="A173" s="117" t="s">
        <v>419</v>
      </c>
      <c r="B173" s="210">
        <v>222254.77968750001</v>
      </c>
      <c r="C173" s="210">
        <v>222254.77968750001</v>
      </c>
      <c r="D173" s="210">
        <v>222998.489375</v>
      </c>
      <c r="E173" s="210">
        <v>224142.65812500002</v>
      </c>
      <c r="F173" s="210">
        <v>224428.7003125</v>
      </c>
      <c r="G173" s="210">
        <v>224714.74249999999</v>
      </c>
      <c r="H173" s="210">
        <v>215605.4</v>
      </c>
      <c r="I173" s="210">
        <v>216255.28219857794</v>
      </c>
      <c r="J173" s="210">
        <v>217032.73183798886</v>
      </c>
      <c r="K173" s="210">
        <v>217887.37894159471</v>
      </c>
      <c r="L173" s="210">
        <v>218947.88594972069</v>
      </c>
      <c r="M173" s="210">
        <v>220134.86539918743</v>
      </c>
      <c r="N173" s="338">
        <v>2646657.6940145693</v>
      </c>
      <c r="O173" s="210">
        <v>222251.50984509906</v>
      </c>
      <c r="P173" s="210">
        <v>223064.54696800406</v>
      </c>
      <c r="Q173" s="210">
        <v>223724.28416201114</v>
      </c>
      <c r="R173" s="210">
        <v>223979.41904367699</v>
      </c>
      <c r="S173" s="210">
        <v>223443.96429202642</v>
      </c>
      <c r="T173" s="210">
        <v>223690.33917775517</v>
      </c>
      <c r="U173" s="210">
        <v>230476.68914901486</v>
      </c>
      <c r="V173" s="210">
        <v>230834.49721335009</v>
      </c>
      <c r="W173" s="210">
        <v>231338.01642338163</v>
      </c>
      <c r="X173" s="210">
        <v>231934.92578856979</v>
      </c>
      <c r="Y173" s="210">
        <v>232754.62130702334</v>
      </c>
      <c r="Z173" s="210">
        <v>233715.52724080416</v>
      </c>
      <c r="AA173" s="338">
        <v>2731208.340610717</v>
      </c>
      <c r="AB173" s="210">
        <v>2840712.0017876993</v>
      </c>
      <c r="AC173" s="210">
        <v>2895170.1970908497</v>
      </c>
      <c r="AD173" s="210">
        <v>2956552.8456371166</v>
      </c>
      <c r="AE173" s="210">
        <v>3015037.5864170445</v>
      </c>
      <c r="AF173" s="210">
        <v>3071184.1977702794</v>
      </c>
      <c r="AG173" s="210">
        <v>3125292.5408576531</v>
      </c>
      <c r="AH173" s="210">
        <v>3177587.0896063233</v>
      </c>
      <c r="AI173" s="210">
        <v>3228242.2473180857</v>
      </c>
      <c r="AJ173" s="210">
        <v>0</v>
      </c>
    </row>
    <row r="174" spans="1:43" x14ac:dyDescent="0.25">
      <c r="A174" s="117" t="s">
        <v>420</v>
      </c>
      <c r="B174" s="210">
        <v>38385</v>
      </c>
      <c r="C174" s="210">
        <v>38726.200000000004</v>
      </c>
      <c r="D174" s="210">
        <v>38896.800000000003</v>
      </c>
      <c r="E174" s="210">
        <v>38896.800000000003</v>
      </c>
      <c r="F174" s="210">
        <v>38953.666666666664</v>
      </c>
      <c r="G174" s="210">
        <v>39181.133333333324</v>
      </c>
      <c r="H174" s="210">
        <v>38684</v>
      </c>
      <c r="I174" s="210">
        <v>38574.43260115607</v>
      </c>
      <c r="J174" s="210">
        <v>38525.239075144505</v>
      </c>
      <c r="K174" s="210">
        <v>38514.617745664742</v>
      </c>
      <c r="L174" s="210">
        <v>38529.152196531795</v>
      </c>
      <c r="M174" s="210">
        <v>38559.898150289016</v>
      </c>
      <c r="N174" s="338">
        <v>464426.93976878613</v>
      </c>
      <c r="O174" s="210">
        <v>38596.793294797695</v>
      </c>
      <c r="P174" s="210">
        <v>38639.837630057802</v>
      </c>
      <c r="Q174" s="210">
        <v>38687.354104046237</v>
      </c>
      <c r="R174" s="210">
        <v>38737.106647398839</v>
      </c>
      <c r="S174" s="210">
        <v>38788.536242774564</v>
      </c>
      <c r="T174" s="210">
        <v>38840.524855491327</v>
      </c>
      <c r="U174" s="210">
        <v>39215.624306631034</v>
      </c>
      <c r="V174" s="210">
        <v>39268.607729818192</v>
      </c>
      <c r="W174" s="210">
        <v>39321.591153005349</v>
      </c>
      <c r="X174" s="210">
        <v>39374.574576192499</v>
      </c>
      <c r="Y174" s="210">
        <v>39426.994345941501</v>
      </c>
      <c r="Z174" s="210">
        <v>39479.414115690495</v>
      </c>
      <c r="AA174" s="338">
        <v>468376.95900184551</v>
      </c>
      <c r="AB174" s="210">
        <v>477806.20126210351</v>
      </c>
      <c r="AC174" s="210">
        <v>484991.65529178316</v>
      </c>
      <c r="AD174" s="210">
        <v>491820.88034854503</v>
      </c>
      <c r="AE174" s="210">
        <v>498351.93273651949</v>
      </c>
      <c r="AF174" s="210">
        <v>504624.83184981608</v>
      </c>
      <c r="AG174" s="210">
        <v>510667.19670690456</v>
      </c>
      <c r="AH174" s="210">
        <v>516503.8280590644</v>
      </c>
      <c r="AI174" s="210">
        <v>522151.63550943998</v>
      </c>
      <c r="AJ174" s="210">
        <v>0</v>
      </c>
    </row>
    <row r="175" spans="1:43" x14ac:dyDescent="0.25">
      <c r="A175" s="117" t="s">
        <v>421</v>
      </c>
      <c r="B175" s="210">
        <v>72196.021349147515</v>
      </c>
      <c r="C175" s="210">
        <v>72408.832023721276</v>
      </c>
      <c r="D175" s="210">
        <v>72196.021349147515</v>
      </c>
      <c r="E175" s="210">
        <v>72462.034692364716</v>
      </c>
      <c r="F175" s="210">
        <v>72674.845366938476</v>
      </c>
      <c r="G175" s="210">
        <v>72728.048035581916</v>
      </c>
      <c r="H175" s="210">
        <v>71082.8</v>
      </c>
      <c r="I175" s="210">
        <v>71018.841079736652</v>
      </c>
      <c r="J175" s="210">
        <v>70901.843054864657</v>
      </c>
      <c r="K175" s="210">
        <v>71094.239806876372</v>
      </c>
      <c r="L175" s="210">
        <v>71305.356242867594</v>
      </c>
      <c r="M175" s="210">
        <v>71374.515075347474</v>
      </c>
      <c r="N175" s="338">
        <v>861443.39807659423</v>
      </c>
      <c r="O175" s="210">
        <v>71852.234100950984</v>
      </c>
      <c r="P175" s="210">
        <v>71944.272547183617</v>
      </c>
      <c r="Q175" s="210">
        <v>72055.030677395756</v>
      </c>
      <c r="R175" s="210">
        <v>71988.991792245783</v>
      </c>
      <c r="S175" s="210">
        <v>72033.711037307978</v>
      </c>
      <c r="T175" s="210">
        <v>72324.906121433785</v>
      </c>
      <c r="U175" s="210">
        <v>73547.656154453347</v>
      </c>
      <c r="V175" s="210">
        <v>73520.150634597783</v>
      </c>
      <c r="W175" s="210">
        <v>73413.302269005013</v>
      </c>
      <c r="X175" s="210">
        <v>73613.246240262772</v>
      </c>
      <c r="Y175" s="210">
        <v>73830.116685277782</v>
      </c>
      <c r="Z175" s="210">
        <v>73901.525246441262</v>
      </c>
      <c r="AA175" s="338">
        <v>874025.14350655582</v>
      </c>
      <c r="AB175" s="210">
        <v>886688.03825151338</v>
      </c>
      <c r="AC175" s="210">
        <v>896625.46520394506</v>
      </c>
      <c r="AD175" s="210">
        <v>906246.57867803797</v>
      </c>
      <c r="AE175" s="210">
        <v>915607.97657041787</v>
      </c>
      <c r="AF175" s="210">
        <v>924742.98287629429</v>
      </c>
      <c r="AG175" s="210">
        <v>933687.03740009665</v>
      </c>
      <c r="AH175" s="210">
        <v>942443.31385565386</v>
      </c>
      <c r="AI175" s="210">
        <v>951036.14404899289</v>
      </c>
      <c r="AJ175" s="210">
        <v>0</v>
      </c>
    </row>
    <row r="176" spans="1:43" x14ac:dyDescent="0.25">
      <c r="A176" s="117" t="s">
        <v>422</v>
      </c>
      <c r="B176" s="210">
        <v>5719.0467289719627</v>
      </c>
      <c r="C176" s="210">
        <v>5719.0467289719627</v>
      </c>
      <c r="D176" s="210">
        <v>5719.0467289719627</v>
      </c>
      <c r="E176" s="210">
        <v>5719.0467289719627</v>
      </c>
      <c r="F176" s="210">
        <v>5826.9532710280373</v>
      </c>
      <c r="G176" s="210">
        <v>5826.9532710280373</v>
      </c>
      <c r="H176" s="210">
        <v>5728</v>
      </c>
      <c r="I176" s="210">
        <v>5691.7947169811305</v>
      </c>
      <c r="J176" s="210">
        <v>5722.5962264150949</v>
      </c>
      <c r="K176" s="210">
        <v>5722.5962264150949</v>
      </c>
      <c r="L176" s="210">
        <v>5771.2301886792447</v>
      </c>
      <c r="M176" s="210">
        <v>5792.8452830188671</v>
      </c>
      <c r="N176" s="338">
        <v>68959.156099453365</v>
      </c>
      <c r="O176" s="210">
        <v>5747.9939622641505</v>
      </c>
      <c r="P176" s="210">
        <v>5741.5094339622647</v>
      </c>
      <c r="Q176" s="210">
        <v>5766.9071698113212</v>
      </c>
      <c r="R176" s="210">
        <v>5787.9818867924523</v>
      </c>
      <c r="S176" s="210">
        <v>5742.5901886792453</v>
      </c>
      <c r="T176" s="210">
        <v>5724.2173584905668</v>
      </c>
      <c r="U176" s="210">
        <v>5713.568169072294</v>
      </c>
      <c r="V176" s="210">
        <v>5678.9043750803867</v>
      </c>
      <c r="W176" s="210">
        <v>5710.8600601666758</v>
      </c>
      <c r="X176" s="210">
        <v>5712.4849255100462</v>
      </c>
      <c r="Y176" s="210">
        <v>5762.3141293734125</v>
      </c>
      <c r="Z176" s="210">
        <v>5785.6038659617252</v>
      </c>
      <c r="AA176" s="338">
        <v>68874.935525164532</v>
      </c>
      <c r="AB176" s="210">
        <v>68737.761864170418</v>
      </c>
      <c r="AC176" s="210">
        <v>68563.901272429765</v>
      </c>
      <c r="AD176" s="210">
        <v>68419.288256869782</v>
      </c>
      <c r="AE176" s="210">
        <v>68291.465516524651</v>
      </c>
      <c r="AF176" s="210">
        <v>68179.349807832041</v>
      </c>
      <c r="AG176" s="210">
        <v>68074.816804075206</v>
      </c>
      <c r="AH176" s="210">
        <v>67978.408127035233</v>
      </c>
      <c r="AI176" s="210">
        <v>67884.165937119717</v>
      </c>
      <c r="AJ176" s="210">
        <v>0</v>
      </c>
    </row>
    <row r="177" spans="1:36" x14ac:dyDescent="0.25">
      <c r="A177" s="117" t="s">
        <v>423</v>
      </c>
      <c r="B177" s="210">
        <v>149760.05790613717</v>
      </c>
      <c r="C177" s="210">
        <v>150026.25068592059</v>
      </c>
      <c r="D177" s="210">
        <v>149760.05790613717</v>
      </c>
      <c r="E177" s="210">
        <v>150026.25068592059</v>
      </c>
      <c r="F177" s="210">
        <v>149493.86512635378</v>
      </c>
      <c r="G177" s="210">
        <v>150185.96635379057</v>
      </c>
      <c r="H177" s="210">
        <v>147702.20000000001</v>
      </c>
      <c r="I177" s="210">
        <v>149509.20058982569</v>
      </c>
      <c r="J177" s="210">
        <v>149565.42305656351</v>
      </c>
      <c r="K177" s="210">
        <v>150084.56134756317</v>
      </c>
      <c r="L177" s="210">
        <v>150471.28784774101</v>
      </c>
      <c r="M177" s="210">
        <v>150769.73982070439</v>
      </c>
      <c r="N177" s="338">
        <v>1797354.8613266579</v>
      </c>
      <c r="O177" s="210">
        <v>151066.09001921024</v>
      </c>
      <c r="P177" s="210">
        <v>151701.87679260049</v>
      </c>
      <c r="Q177" s="210">
        <v>151991.9216677339</v>
      </c>
      <c r="R177" s="210">
        <v>151814.32172607616</v>
      </c>
      <c r="S177" s="210">
        <v>152175.30148914977</v>
      </c>
      <c r="T177" s="210">
        <v>152333.46001707579</v>
      </c>
      <c r="U177" s="210">
        <v>152596.59141417674</v>
      </c>
      <c r="V177" s="210">
        <v>152993.72632620038</v>
      </c>
      <c r="W177" s="210">
        <v>152980.57616355061</v>
      </c>
      <c r="X177" s="210">
        <v>153431.36373918533</v>
      </c>
      <c r="Y177" s="210">
        <v>153750.64968832221</v>
      </c>
      <c r="Z177" s="210">
        <v>153983.14456397048</v>
      </c>
      <c r="AA177" s="338">
        <v>1830819.0236072519</v>
      </c>
      <c r="AB177" s="210">
        <v>1867302.056009813</v>
      </c>
      <c r="AC177" s="210">
        <v>1900995.402751103</v>
      </c>
      <c r="AD177" s="210">
        <v>1933142.816371283</v>
      </c>
      <c r="AE177" s="210">
        <v>1963984.6818435928</v>
      </c>
      <c r="AF177" s="210">
        <v>1993688.2692369362</v>
      </c>
      <c r="AG177" s="210">
        <v>2022368.2479696206</v>
      </c>
      <c r="AH177" s="210">
        <v>2050124.0332712773</v>
      </c>
      <c r="AI177" s="210">
        <v>2077036.6301438301</v>
      </c>
      <c r="AJ177" s="210">
        <v>0</v>
      </c>
    </row>
    <row r="178" spans="1:36" x14ac:dyDescent="0.25">
      <c r="A178" s="117" t="s">
        <v>424</v>
      </c>
      <c r="B178" s="210">
        <v>48485.322968197877</v>
      </c>
      <c r="C178" s="210">
        <v>48599.138280329804</v>
      </c>
      <c r="D178" s="210">
        <v>48485.322968197877</v>
      </c>
      <c r="E178" s="210">
        <v>48485.322968197877</v>
      </c>
      <c r="F178" s="210">
        <v>48599.138280329804</v>
      </c>
      <c r="G178" s="210">
        <v>48542.230624263844</v>
      </c>
      <c r="H178" s="210">
        <v>46682.8</v>
      </c>
      <c r="I178" s="210">
        <v>46904.159755868546</v>
      </c>
      <c r="J178" s="210">
        <v>46943.610009389668</v>
      </c>
      <c r="K178" s="210">
        <v>46982.512342723006</v>
      </c>
      <c r="L178" s="210">
        <v>47021.962596244135</v>
      </c>
      <c r="M178" s="210">
        <v>47060.864929577459</v>
      </c>
      <c r="N178" s="338">
        <v>572792.38572331984</v>
      </c>
      <c r="O178" s="210">
        <v>47547.163272300473</v>
      </c>
      <c r="P178" s="210">
        <v>47613.461615023472</v>
      </c>
      <c r="Q178" s="210">
        <v>47679.759957746479</v>
      </c>
      <c r="R178" s="210">
        <v>47745.510380281688</v>
      </c>
      <c r="S178" s="210">
        <v>47811.260802816898</v>
      </c>
      <c r="T178" s="210">
        <v>47877.011225352115</v>
      </c>
      <c r="U178" s="210">
        <v>49377.125505360338</v>
      </c>
      <c r="V178" s="210">
        <v>49444.29676781407</v>
      </c>
      <c r="W178" s="210">
        <v>49511.468030267832</v>
      </c>
      <c r="X178" s="210">
        <v>49578.639292721557</v>
      </c>
      <c r="Y178" s="210">
        <v>49645.246090784938</v>
      </c>
      <c r="Z178" s="210">
        <v>49711.852888848312</v>
      </c>
      <c r="AA178" s="338">
        <v>583542.79582931811</v>
      </c>
      <c r="AB178" s="210">
        <v>596769.81635708991</v>
      </c>
      <c r="AC178" s="210">
        <v>606436.26904213463</v>
      </c>
      <c r="AD178" s="210">
        <v>616078.44975839346</v>
      </c>
      <c r="AE178" s="210">
        <v>625712.72797318723</v>
      </c>
      <c r="AF178" s="210">
        <v>635350.39297432301</v>
      </c>
      <c r="AG178" s="210">
        <v>644988.05797545903</v>
      </c>
      <c r="AH178" s="210">
        <v>654622.3361902528</v>
      </c>
      <c r="AI178" s="210">
        <v>664259.4367269983</v>
      </c>
      <c r="AJ178" s="210">
        <v>0</v>
      </c>
    </row>
    <row r="179" spans="1:36" x14ac:dyDescent="0.25">
      <c r="A179" s="117" t="s">
        <v>425</v>
      </c>
      <c r="B179" s="210">
        <v>74062.356179775277</v>
      </c>
      <c r="C179" s="210">
        <v>73878.464544319606</v>
      </c>
      <c r="D179" s="210">
        <v>73648.600000000006</v>
      </c>
      <c r="E179" s="210">
        <v>73786.518726591763</v>
      </c>
      <c r="F179" s="210">
        <v>73648.600000000006</v>
      </c>
      <c r="G179" s="210">
        <v>73832.491635455692</v>
      </c>
      <c r="H179" s="210">
        <v>75989</v>
      </c>
      <c r="I179" s="210">
        <v>76023.216435272043</v>
      </c>
      <c r="J179" s="210">
        <v>76017.038467792372</v>
      </c>
      <c r="K179" s="210">
        <v>76046.027392120071</v>
      </c>
      <c r="L179" s="210">
        <v>76208.555459662282</v>
      </c>
      <c r="M179" s="210">
        <v>76475.63374609132</v>
      </c>
      <c r="N179" s="338">
        <v>899616.50258708035</v>
      </c>
      <c r="O179" s="210">
        <v>77257.282457786103</v>
      </c>
      <c r="P179" s="210">
        <v>77361.832676672915</v>
      </c>
      <c r="Q179" s="210">
        <v>77859.396672920571</v>
      </c>
      <c r="R179" s="210">
        <v>77531.964396497817</v>
      </c>
      <c r="S179" s="210">
        <v>77389.871144465287</v>
      </c>
      <c r="T179" s="210">
        <v>77207.383489681059</v>
      </c>
      <c r="U179" s="210">
        <v>74012.736264670311</v>
      </c>
      <c r="V179" s="210">
        <v>74026.432438221556</v>
      </c>
      <c r="W179" s="210">
        <v>74001.77932582931</v>
      </c>
      <c r="X179" s="210">
        <v>74012.279725551925</v>
      </c>
      <c r="Y179" s="210">
        <v>74151.524156656262</v>
      </c>
      <c r="Z179" s="210">
        <v>74392.576811158186</v>
      </c>
      <c r="AA179" s="338">
        <v>909205.05956011126</v>
      </c>
      <c r="AB179" s="210">
        <v>891034.24541896582</v>
      </c>
      <c r="AC179" s="210">
        <v>894800.23660643981</v>
      </c>
      <c r="AD179" s="210">
        <v>897830.28673509357</v>
      </c>
      <c r="AE179" s="210">
        <v>900445.34280514496</v>
      </c>
      <c r="AF179" s="210">
        <v>902822.9985336411</v>
      </c>
      <c r="AG179" s="210">
        <v>905070.5406134004</v>
      </c>
      <c r="AH179" s="210">
        <v>907239.1014256808</v>
      </c>
      <c r="AI179" s="210">
        <v>909361.09524788719</v>
      </c>
      <c r="AJ179" s="210">
        <v>0</v>
      </c>
    </row>
    <row r="180" spans="1:36" x14ac:dyDescent="0.25">
      <c r="A180" s="117" t="s">
        <v>426</v>
      </c>
      <c r="B180" s="210">
        <v>83456.496907216497</v>
      </c>
      <c r="C180" s="210">
        <v>83351.652061855682</v>
      </c>
      <c r="D180" s="210">
        <v>83666.18659793814</v>
      </c>
      <c r="E180" s="210">
        <v>83771.031443298984</v>
      </c>
      <c r="F180" s="210">
        <v>84033.143556701034</v>
      </c>
      <c r="G180" s="210">
        <v>84033.143556701034</v>
      </c>
      <c r="H180" s="210">
        <v>82201</v>
      </c>
      <c r="I180" s="210">
        <v>82294.270461346634</v>
      </c>
      <c r="J180" s="210">
        <v>82355.767468827937</v>
      </c>
      <c r="K180" s="210">
        <v>82584.331346633437</v>
      </c>
      <c r="L180" s="210">
        <v>82733.461589775572</v>
      </c>
      <c r="M180" s="210">
        <v>83182.389744389031</v>
      </c>
      <c r="N180" s="338">
        <v>997662.87473468389</v>
      </c>
      <c r="O180" s="210">
        <v>83960.097337905245</v>
      </c>
      <c r="P180" s="210">
        <v>84011.344844139647</v>
      </c>
      <c r="Q180" s="210">
        <v>83908.849831670828</v>
      </c>
      <c r="R180" s="210">
        <v>84295.256028678312</v>
      </c>
      <c r="S180" s="210">
        <v>83983.158715710728</v>
      </c>
      <c r="T180" s="210">
        <v>84286.543952618464</v>
      </c>
      <c r="U180" s="210">
        <v>84960.631148306304</v>
      </c>
      <c r="V180" s="210">
        <v>85133.386161998555</v>
      </c>
      <c r="W180" s="210">
        <v>85267.464680088058</v>
      </c>
      <c r="X180" s="210">
        <v>85564.500166317157</v>
      </c>
      <c r="Y180" s="210">
        <v>85776.963048828242</v>
      </c>
      <c r="Z180" s="210">
        <v>86286.977104176447</v>
      </c>
      <c r="AA180" s="338">
        <v>1017435.1730204379</v>
      </c>
      <c r="AB180" s="210">
        <v>1042702.3351651827</v>
      </c>
      <c r="AC180" s="210">
        <v>1068326.2870319139</v>
      </c>
      <c r="AD180" s="210">
        <v>1089660.2420063887</v>
      </c>
      <c r="AE180" s="210">
        <v>1108881.4289477372</v>
      </c>
      <c r="AF180" s="210">
        <v>1127971.6314906448</v>
      </c>
      <c r="AG180" s="210">
        <v>1146933.4280681512</v>
      </c>
      <c r="AH180" s="210">
        <v>1165773.5226061605</v>
      </c>
      <c r="AI180" s="210">
        <v>1184502.2288368344</v>
      </c>
      <c r="AJ180" s="210">
        <v>0</v>
      </c>
    </row>
    <row r="181" spans="1:36" x14ac:dyDescent="0.25">
      <c r="A181" s="117" t="s">
        <v>427</v>
      </c>
      <c r="B181" s="210">
        <v>162402.122</v>
      </c>
      <c r="C181" s="210">
        <v>162745.709</v>
      </c>
      <c r="D181" s="210">
        <v>163661.94099999999</v>
      </c>
      <c r="E181" s="210">
        <v>164406.37950000001</v>
      </c>
      <c r="F181" s="210">
        <v>164979.0245</v>
      </c>
      <c r="G181" s="210">
        <v>164291.85050000003</v>
      </c>
      <c r="H181" s="210">
        <v>157618</v>
      </c>
      <c r="I181" s="210">
        <v>160488.97779637374</v>
      </c>
      <c r="J181" s="210">
        <v>160598.3431450488</v>
      </c>
      <c r="K181" s="210">
        <v>161663.41875174336</v>
      </c>
      <c r="L181" s="210">
        <v>161888.19476987448</v>
      </c>
      <c r="M181" s="210">
        <v>162619.67858437938</v>
      </c>
      <c r="N181" s="338">
        <v>1947363.6395474197</v>
      </c>
      <c r="O181" s="210">
        <v>161449.08465132496</v>
      </c>
      <c r="P181" s="210">
        <v>163017.0210320781</v>
      </c>
      <c r="Q181" s="210">
        <v>163757.2980404463</v>
      </c>
      <c r="R181" s="210">
        <v>164673.43892608091</v>
      </c>
      <c r="S181" s="210">
        <v>165410.41848675034</v>
      </c>
      <c r="T181" s="210">
        <v>165773.68730822875</v>
      </c>
      <c r="U181" s="210">
        <v>170385.51242133023</v>
      </c>
      <c r="V181" s="210">
        <v>170965.04537434611</v>
      </c>
      <c r="W181" s="210">
        <v>171129.41583178044</v>
      </c>
      <c r="X181" s="210">
        <v>172276.61995222414</v>
      </c>
      <c r="Y181" s="210">
        <v>172559.04341860616</v>
      </c>
      <c r="Z181" s="210">
        <v>173361.6909100638</v>
      </c>
      <c r="AA181" s="338">
        <v>2014758.2763532605</v>
      </c>
      <c r="AB181" s="210">
        <v>2114314.1393857226</v>
      </c>
      <c r="AC181" s="210">
        <v>2177053.3827486192</v>
      </c>
      <c r="AD181" s="210">
        <v>2226838.4265555055</v>
      </c>
      <c r="AE181" s="210">
        <v>2270148.0651251869</v>
      </c>
      <c r="AF181" s="210">
        <v>2311912.2824868248</v>
      </c>
      <c r="AG181" s="210">
        <v>2352278.5036898712</v>
      </c>
      <c r="AH181" s="210">
        <v>2391383.9865389895</v>
      </c>
      <c r="AI181" s="210">
        <v>2429336.0519514028</v>
      </c>
      <c r="AJ181" s="210">
        <v>0</v>
      </c>
    </row>
    <row r="182" spans="1:36" x14ac:dyDescent="0.25">
      <c r="A182" s="117"/>
      <c r="B182" s="211">
        <f>SUM(B168:B181)</f>
        <v>2038406.7503089469</v>
      </c>
      <c r="C182" s="211">
        <f t="shared" ref="C182:M182" si="68">SUM(C168:C181)</f>
        <v>2040498.2277505854</v>
      </c>
      <c r="D182" s="211">
        <f t="shared" si="68"/>
        <v>2045775.7558286316</v>
      </c>
      <c r="E182" s="211">
        <f t="shared" si="68"/>
        <v>2049117.1903252059</v>
      </c>
      <c r="F182" s="211">
        <f t="shared" si="68"/>
        <v>2050494.4288978726</v>
      </c>
      <c r="G182" s="211">
        <f t="shared" si="68"/>
        <v>2054999.4575227662</v>
      </c>
      <c r="H182" s="211">
        <f t="shared" si="68"/>
        <v>1992262.2</v>
      </c>
      <c r="I182" s="211">
        <f t="shared" si="68"/>
        <v>1997271.5063050329</v>
      </c>
      <c r="J182" s="211">
        <f t="shared" si="68"/>
        <v>1999458.7179567725</v>
      </c>
      <c r="K182" s="211">
        <f t="shared" si="68"/>
        <v>2003811.7817874632</v>
      </c>
      <c r="L182" s="211">
        <f t="shared" si="68"/>
        <v>2007943.8623474974</v>
      </c>
      <c r="M182" s="211">
        <f t="shared" si="68"/>
        <v>2014122.5090137632</v>
      </c>
      <c r="N182" s="339">
        <f t="shared" ref="N182" si="69">SUM(N168:N181)</f>
        <v>24294162.388044536</v>
      </c>
      <c r="O182" s="211">
        <f t="shared" ref="O182" si="70">SUM(O168:O181)</f>
        <v>2027733.3424607099</v>
      </c>
      <c r="P182" s="211">
        <f t="shared" ref="P182" si="71">SUM(P168:P181)</f>
        <v>2032277.700833258</v>
      </c>
      <c r="Q182" s="211">
        <f t="shared" ref="Q182" si="72">SUM(Q168:Q181)</f>
        <v>2037207.3096256112</v>
      </c>
      <c r="R182" s="211">
        <f t="shared" ref="R182" si="73">SUM(R168:R181)</f>
        <v>2038431.7206703594</v>
      </c>
      <c r="S182" s="211">
        <f t="shared" ref="S182" si="74">SUM(S168:S181)</f>
        <v>2039468.5554222749</v>
      </c>
      <c r="T182" s="211">
        <f t="shared" ref="T182" si="75">SUM(T168:T181)</f>
        <v>2042508.4924115925</v>
      </c>
      <c r="U182" s="211">
        <f t="shared" ref="U182" si="76">SUM(U168:U181)</f>
        <v>2102138.334501971</v>
      </c>
      <c r="V182" s="211">
        <f t="shared" ref="V182" si="77">SUM(V168:V181)</f>
        <v>2104524.6539763464</v>
      </c>
      <c r="W182" s="211">
        <f t="shared" ref="W182" si="78">SUM(W168:W181)</f>
        <v>2106025.2862698259</v>
      </c>
      <c r="X182" s="211">
        <f t="shared" ref="X182" si="79">SUM(X168:X181)</f>
        <v>2109732.3061183481</v>
      </c>
      <c r="Y182" s="211">
        <f t="shared" ref="Y182" si="80">SUM(Y168:Y181)</f>
        <v>2113228.5069659823</v>
      </c>
      <c r="Z182" s="211">
        <f t="shared" ref="Z182" si="81">SUM(Z168:Z181)</f>
        <v>2118862.7175274733</v>
      </c>
      <c r="AA182" s="339">
        <f t="shared" ref="AA182" si="82">SUM(AA168:AA181)</f>
        <v>24872138.926783755</v>
      </c>
      <c r="AB182" s="211">
        <f t="shared" ref="AB182" si="83">SUM(AB168:AB181)</f>
        <v>25536965.05043605</v>
      </c>
      <c r="AC182" s="211">
        <f t="shared" ref="AC182" si="84">SUM(AC168:AC181)</f>
        <v>25916280.393319178</v>
      </c>
      <c r="AD182" s="211">
        <f t="shared" ref="AD182" si="85">SUM(AD168:AD181)</f>
        <v>26274444.01340013</v>
      </c>
      <c r="AE182" s="211">
        <f t="shared" ref="AE182" si="86">SUM(AE168:AE181)</f>
        <v>26612576.784981385</v>
      </c>
      <c r="AF182" s="211">
        <f t="shared" ref="AF182" si="87">SUM(AF168:AF181)</f>
        <v>26939496.254880317</v>
      </c>
      <c r="AG182" s="211">
        <f t="shared" ref="AG182" si="88">SUM(AG168:AG181)</f>
        <v>27256517.028210092</v>
      </c>
      <c r="AH182" s="211">
        <f t="shared" ref="AH182" si="89">SUM(AH168:AH181)</f>
        <v>27564653.834797844</v>
      </c>
      <c r="AI182" s="211">
        <f t="shared" ref="AI182" si="90">SUM(AI168:AI181)</f>
        <v>27864758.091568634</v>
      </c>
      <c r="AJ182" s="211">
        <f t="shared" ref="AJ182" si="91">SUM(AJ168:AJ181)</f>
        <v>0</v>
      </c>
    </row>
    <row r="183" spans="1:36" x14ac:dyDescent="0.25">
      <c r="A183" s="124">
        <f>SUM(B183:AJ183)</f>
        <v>129876142.30007134</v>
      </c>
      <c r="B183" s="5">
        <f>+B182-B11</f>
        <v>-51481.303538182518</v>
      </c>
      <c r="C183" s="5">
        <f t="shared" ref="C183:M183" si="92">+C182-C11</f>
        <v>-53594.259368064813</v>
      </c>
      <c r="D183" s="5">
        <f t="shared" si="92"/>
        <v>-51708.740571744274</v>
      </c>
      <c r="E183" s="5">
        <f t="shared" si="92"/>
        <v>-51675.676770700375</v>
      </c>
      <c r="F183" s="5">
        <f t="shared" si="92"/>
        <v>-53888.250743766315</v>
      </c>
      <c r="G183" s="5">
        <f t="shared" si="92"/>
        <v>-52127.695748903323</v>
      </c>
      <c r="H183" s="5">
        <f t="shared" si="92"/>
        <v>-133446.69100182108</v>
      </c>
      <c r="I183" s="5">
        <f t="shared" si="92"/>
        <v>-131200.86061577918</v>
      </c>
      <c r="J183" s="5">
        <f t="shared" si="92"/>
        <v>-131842.76232465357</v>
      </c>
      <c r="K183" s="5">
        <f t="shared" si="92"/>
        <v>-130317.79234360787</v>
      </c>
      <c r="L183" s="5">
        <f t="shared" si="92"/>
        <v>-129013.08291217568</v>
      </c>
      <c r="M183" s="5">
        <f t="shared" si="92"/>
        <v>-125661.37202490726</v>
      </c>
      <c r="N183" s="325">
        <f t="shared" ref="N183" si="93">+N182-N11</f>
        <v>-1095958.4879643098</v>
      </c>
      <c r="O183" s="5">
        <f t="shared" ref="O183" si="94">+O182-O11</f>
        <v>-114877.3050440338</v>
      </c>
      <c r="P183" s="5">
        <f t="shared" ref="P183" si="95">+P182-P11</f>
        <v>-113159.78227523458</v>
      </c>
      <c r="Q183" s="5">
        <f t="shared" ref="Q183" si="96">+Q182-Q11</f>
        <v>-111057.2865865971</v>
      </c>
      <c r="R183" s="5">
        <f t="shared" ref="R183" si="97">+R182-R11</f>
        <v>-112660.44432487269</v>
      </c>
      <c r="S183" s="5">
        <f t="shared" ref="S183" si="98">+S182-S11</f>
        <v>-114451.78341526864</v>
      </c>
      <c r="T183" s="5">
        <f t="shared" ref="T183" si="99">+T182-T11</f>
        <v>-114240.74813459534</v>
      </c>
      <c r="U183" s="5">
        <f t="shared" ref="U183" si="100">+U182-U11</f>
        <v>-57440.63449536683</v>
      </c>
      <c r="V183" s="5">
        <f t="shared" ref="V183" si="101">+V182-V11</f>
        <v>-57622.826714497991</v>
      </c>
      <c r="W183" s="5">
        <f t="shared" ref="W183" si="102">+W182-W11</f>
        <v>-58691.669881549664</v>
      </c>
      <c r="X183" s="5">
        <f t="shared" ref="X183" si="103">+X182-X11</f>
        <v>-57555.132725153584</v>
      </c>
      <c r="Y183" s="5">
        <f t="shared" ref="Y183" si="104">+Y182-Y11</f>
        <v>-56630.451800162438</v>
      </c>
      <c r="Z183" s="5">
        <f t="shared" ref="Z183" si="105">+Z182-Z11</f>
        <v>-53568.817059171852</v>
      </c>
      <c r="AA183" s="325">
        <f t="shared" ref="AA183" si="106">+AA182-AA11</f>
        <v>-1021956.8824565038</v>
      </c>
      <c r="AB183" s="5">
        <f t="shared" ref="AB183" si="107">+AB182-AB11</f>
        <v>-729210.09560135007</v>
      </c>
      <c r="AC183" s="5">
        <f t="shared" ref="AC183" si="108">+AC182-AC11</f>
        <v>-699059.71192474663</v>
      </c>
      <c r="AD183" s="5">
        <f t="shared" ref="AD183" si="109">+AD182-AD11</f>
        <v>-697759.14599920437</v>
      </c>
      <c r="AE183" s="5">
        <f t="shared" ref="AE183" si="110">+AE182-AE11</f>
        <v>26612576.784981385</v>
      </c>
      <c r="AF183" s="5">
        <f t="shared" ref="AF183" si="111">+AF182-AF11</f>
        <v>26939496.254880317</v>
      </c>
      <c r="AG183" s="5">
        <f t="shared" ref="AG183" si="112">+AG182-AG11</f>
        <v>27256517.028210092</v>
      </c>
      <c r="AH183" s="5">
        <f t="shared" ref="AH183" si="113">+AH182-AH11</f>
        <v>27564653.834797844</v>
      </c>
      <c r="AI183" s="5">
        <f t="shared" ref="AI183" si="114">+AI182-AI11</f>
        <v>27864758.091568634</v>
      </c>
      <c r="AJ183" s="5">
        <f t="shared" ref="AJ183" si="115">+AJ182-AJ11</f>
        <v>0</v>
      </c>
    </row>
  </sheetData>
  <mergeCells count="2">
    <mergeCell ref="B1:AG1"/>
    <mergeCell ref="B75:AG75"/>
  </mergeCells>
  <pageMargins left="0" right="0" top="0.25" bottom="0.25" header="0.3" footer="0.3"/>
  <pageSetup scale="37" orientation="landscape" r:id="rId1"/>
  <customProperties>
    <customPr name="_pios_id" r:id="rId2"/>
    <customPr name="EpmWorksheetKeyString_GUID" r:id="rId3"/>
  </customProperties>
  <legacy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  <pageSetUpPr fitToPage="1"/>
  </sheetPr>
  <dimension ref="A1:AV82"/>
  <sheetViews>
    <sheetView zoomScale="70" zoomScaleNormal="70" workbookViewId="0">
      <pane xSplit="1" ySplit="2" topLeftCell="K3" activePane="bottomRight" state="frozen"/>
      <selection activeCell="B4" sqref="B4:X7"/>
      <selection pane="topRight" activeCell="B4" sqref="B4:X7"/>
      <selection pane="bottomLeft" activeCell="B4" sqref="B4:X7"/>
      <selection pane="bottomRight" activeCell="L16" sqref="L16"/>
    </sheetView>
  </sheetViews>
  <sheetFormatPr defaultColWidth="9" defaultRowHeight="15" x14ac:dyDescent="0.25"/>
  <cols>
    <col min="1" max="1" width="24.85546875" bestFit="1" customWidth="1"/>
    <col min="2" max="2" width="17" bestFit="1" customWidth="1"/>
    <col min="3" max="3" width="15.42578125" bestFit="1" customWidth="1"/>
    <col min="4" max="5" width="16" bestFit="1" customWidth="1"/>
    <col min="6" max="7" width="15.42578125" bestFit="1" customWidth="1"/>
    <col min="8" max="10" width="16" bestFit="1" customWidth="1"/>
    <col min="11" max="11" width="15" bestFit="1" customWidth="1"/>
    <col min="12" max="13" width="16" bestFit="1" customWidth="1"/>
    <col min="14" max="14" width="17.42578125" bestFit="1" customWidth="1"/>
    <col min="15" max="26" width="17.42578125" customWidth="1"/>
    <col min="27" max="27" width="17" bestFit="1" customWidth="1"/>
    <col min="28" max="32" width="17.42578125" bestFit="1" customWidth="1"/>
    <col min="33" max="33" width="17" bestFit="1" customWidth="1"/>
    <col min="34" max="36" width="18.42578125" bestFit="1" customWidth="1"/>
    <col min="37" max="37" width="10.85546875" bestFit="1" customWidth="1"/>
    <col min="39" max="48" width="13.140625" bestFit="1" customWidth="1"/>
  </cols>
  <sheetData>
    <row r="1" spans="1:48" ht="24" thickBot="1" x14ac:dyDescent="0.4">
      <c r="B1" s="354" t="s">
        <v>458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251"/>
      <c r="AI1" s="251"/>
      <c r="AJ1" s="251"/>
    </row>
    <row r="2" spans="1:48" s="2" customFormat="1" ht="15.75" thickBot="1" x14ac:dyDescent="0.3">
      <c r="A2" s="21"/>
      <c r="B2" s="68" t="s">
        <v>58</v>
      </c>
      <c r="C2" s="69" t="s">
        <v>59</v>
      </c>
      <c r="D2" s="69" t="s">
        <v>60</v>
      </c>
      <c r="E2" s="69" t="s">
        <v>61</v>
      </c>
      <c r="F2" s="69" t="s">
        <v>62</v>
      </c>
      <c r="G2" s="69" t="s">
        <v>63</v>
      </c>
      <c r="H2" s="69" t="s">
        <v>64</v>
      </c>
      <c r="I2" s="69" t="s">
        <v>65</v>
      </c>
      <c r="J2" s="69" t="s">
        <v>66</v>
      </c>
      <c r="K2" s="69" t="s">
        <v>67</v>
      </c>
      <c r="L2" s="69" t="s">
        <v>68</v>
      </c>
      <c r="M2" s="69" t="s">
        <v>69</v>
      </c>
      <c r="N2" s="69">
        <f>'SUMMARY (BC)'!Q1</f>
        <v>2023</v>
      </c>
      <c r="O2" s="68" t="s">
        <v>58</v>
      </c>
      <c r="P2" s="69" t="s">
        <v>59</v>
      </c>
      <c r="Q2" s="69" t="s">
        <v>60</v>
      </c>
      <c r="R2" s="69" t="s">
        <v>61</v>
      </c>
      <c r="S2" s="69" t="s">
        <v>62</v>
      </c>
      <c r="T2" s="69" t="s">
        <v>63</v>
      </c>
      <c r="U2" s="69" t="s">
        <v>64</v>
      </c>
      <c r="V2" s="69" t="s">
        <v>65</v>
      </c>
      <c r="W2" s="69" t="s">
        <v>66</v>
      </c>
      <c r="X2" s="69" t="s">
        <v>67</v>
      </c>
      <c r="Y2" s="69" t="s">
        <v>68</v>
      </c>
      <c r="Z2" s="69" t="s">
        <v>69</v>
      </c>
      <c r="AA2" s="69">
        <f>'SUMMARY (BC)'!AD1</f>
        <v>2024</v>
      </c>
      <c r="AB2" s="253">
        <f t="shared" ref="AB2:AJ2" si="0">+AA2+1</f>
        <v>2025</v>
      </c>
      <c r="AC2" s="253">
        <f t="shared" si="0"/>
        <v>2026</v>
      </c>
      <c r="AD2" s="253">
        <f t="shared" si="0"/>
        <v>2027</v>
      </c>
      <c r="AE2" s="253">
        <f t="shared" si="0"/>
        <v>2028</v>
      </c>
      <c r="AF2" s="253">
        <f t="shared" si="0"/>
        <v>2029</v>
      </c>
      <c r="AG2" s="253">
        <f t="shared" si="0"/>
        <v>2030</v>
      </c>
      <c r="AH2" s="253">
        <f t="shared" si="0"/>
        <v>2031</v>
      </c>
      <c r="AI2" s="253">
        <f t="shared" si="0"/>
        <v>2032</v>
      </c>
      <c r="AJ2" s="253">
        <f t="shared" si="0"/>
        <v>2033</v>
      </c>
    </row>
    <row r="3" spans="1:48" s="81" customFormat="1" x14ac:dyDescent="0.25">
      <c r="A3" s="21" t="s">
        <v>10</v>
      </c>
      <c r="B3" s="8">
        <f>SUM(B16:B26)</f>
        <v>12402373.43638674</v>
      </c>
      <c r="C3" s="8">
        <f t="shared" ref="C3:M3" si="1">SUM(C16:C26)</f>
        <v>12339135.536769906</v>
      </c>
      <c r="D3" s="8">
        <f t="shared" si="1"/>
        <v>11807752.252729621</v>
      </c>
      <c r="E3" s="8">
        <f t="shared" si="1"/>
        <v>11182399.631326588</v>
      </c>
      <c r="F3" s="8">
        <f t="shared" si="1"/>
        <v>10496182.118850522</v>
      </c>
      <c r="G3" s="8">
        <f t="shared" si="1"/>
        <v>10106713.577332862</v>
      </c>
      <c r="H3" s="8">
        <f t="shared" si="1"/>
        <v>9872853.7329018842</v>
      </c>
      <c r="I3" s="8">
        <f t="shared" si="1"/>
        <v>9803534.9742561821</v>
      </c>
      <c r="J3" s="8">
        <f t="shared" si="1"/>
        <v>9992679.6601792593</v>
      </c>
      <c r="K3" s="8">
        <f t="shared" si="1"/>
        <v>10081982.714384403</v>
      </c>
      <c r="L3" s="8">
        <f t="shared" si="1"/>
        <v>10728417.463996086</v>
      </c>
      <c r="M3" s="8">
        <f t="shared" si="1"/>
        <v>11989334.724884396</v>
      </c>
      <c r="N3" s="8">
        <f t="shared" ref="N3:N7" si="2">SUM(B3:M3)</f>
        <v>130803359.82399845</v>
      </c>
      <c r="O3" s="8">
        <f t="shared" ref="O3:Z3" si="3">SUM(O16:O26)</f>
        <v>12820235.854394794</v>
      </c>
      <c r="P3" s="8">
        <f t="shared" si="3"/>
        <v>12753049.241095508</v>
      </c>
      <c r="Q3" s="8">
        <f t="shared" si="3"/>
        <v>12205887.369396288</v>
      </c>
      <c r="R3" s="8">
        <f t="shared" si="3"/>
        <v>11557845.381069694</v>
      </c>
      <c r="S3" s="8">
        <f t="shared" si="3"/>
        <v>10844702.977519566</v>
      </c>
      <c r="T3" s="8">
        <f t="shared" si="3"/>
        <v>10439274.936283221</v>
      </c>
      <c r="U3" s="8">
        <f t="shared" si="3"/>
        <v>10183465.107937111</v>
      </c>
      <c r="V3" s="8">
        <f t="shared" si="3"/>
        <v>10113168.964420915</v>
      </c>
      <c r="W3" s="8">
        <f t="shared" si="3"/>
        <v>10308284.292730486</v>
      </c>
      <c r="X3" s="8">
        <f t="shared" si="3"/>
        <v>10400412.248278668</v>
      </c>
      <c r="Y3" s="8">
        <f t="shared" si="3"/>
        <v>11065901.195220228</v>
      </c>
      <c r="Z3" s="8">
        <f t="shared" si="3"/>
        <v>12362656.650320509</v>
      </c>
      <c r="AA3" s="8">
        <f t="shared" ref="AA3:AA7" si="4">SUM(O3:Z3)</f>
        <v>135054884.21866697</v>
      </c>
      <c r="AB3" s="8">
        <f t="shared" ref="AB3:AJ3" si="5">SUM(AB16:AB26)</f>
        <v>139100296.2721841</v>
      </c>
      <c r="AC3" s="8">
        <f t="shared" si="5"/>
        <v>143301805.96269867</v>
      </c>
      <c r="AD3" s="8">
        <f t="shared" si="5"/>
        <v>147553017.14285585</v>
      </c>
      <c r="AE3" s="8" t="e">
        <f t="shared" si="5"/>
        <v>#DIV/0!</v>
      </c>
      <c r="AF3" s="8" t="e">
        <f t="shared" si="5"/>
        <v>#DIV/0!</v>
      </c>
      <c r="AG3" s="8" t="e">
        <f t="shared" si="5"/>
        <v>#DIV/0!</v>
      </c>
      <c r="AH3" s="8" t="e">
        <f t="shared" si="5"/>
        <v>#DIV/0!</v>
      </c>
      <c r="AI3" s="8" t="e">
        <f t="shared" si="5"/>
        <v>#DIV/0!</v>
      </c>
      <c r="AJ3" s="8" t="e">
        <f t="shared" si="5"/>
        <v>#DIV/0!</v>
      </c>
      <c r="AM3" s="120"/>
      <c r="AN3" s="120"/>
      <c r="AO3" s="120"/>
      <c r="AP3" s="120"/>
      <c r="AQ3" s="120"/>
      <c r="AR3" s="120"/>
      <c r="AS3" s="120"/>
      <c r="AT3" s="120"/>
      <c r="AU3" s="120"/>
      <c r="AV3" s="120"/>
    </row>
    <row r="4" spans="1:48" s="81" customFormat="1" x14ac:dyDescent="0.25">
      <c r="A4" s="21" t="s">
        <v>14</v>
      </c>
      <c r="B4" s="8">
        <f>SUM(B27:B47)</f>
        <v>13823744.060248051</v>
      </c>
      <c r="C4" s="8">
        <f t="shared" ref="C4:M4" si="6">SUM(C27:C47)</f>
        <v>13391732.382684518</v>
      </c>
      <c r="D4" s="8">
        <f t="shared" si="6"/>
        <v>13194529.097463081</v>
      </c>
      <c r="E4" s="8">
        <f t="shared" si="6"/>
        <v>12446129.757750941</v>
      </c>
      <c r="F4" s="8">
        <f t="shared" si="6"/>
        <v>11797725.392525818</v>
      </c>
      <c r="G4" s="8">
        <f t="shared" si="6"/>
        <v>11577424.985588128</v>
      </c>
      <c r="H4" s="8">
        <f t="shared" si="6"/>
        <v>11277367.379894607</v>
      </c>
      <c r="I4" s="8">
        <f t="shared" si="6"/>
        <v>11116607.237273339</v>
      </c>
      <c r="J4" s="8">
        <f t="shared" si="6"/>
        <v>11466709.895247621</v>
      </c>
      <c r="K4" s="8">
        <f t="shared" si="6"/>
        <v>11191242.62996587</v>
      </c>
      <c r="L4" s="8">
        <f t="shared" si="6"/>
        <v>12039333.389847672</v>
      </c>
      <c r="M4" s="8">
        <f t="shared" si="6"/>
        <v>13445465.28051311</v>
      </c>
      <c r="N4" s="8">
        <f t="shared" si="2"/>
        <v>146768011.48900276</v>
      </c>
      <c r="O4" s="8">
        <f>SUM(O27:O47)</f>
        <v>14345979.61620976</v>
      </c>
      <c r="P4" s="8">
        <f t="shared" ref="P4:Z4" si="7">SUM(P27:P47)</f>
        <v>13890427.416111205</v>
      </c>
      <c r="Q4" s="8">
        <f t="shared" si="7"/>
        <v>13669316.58913496</v>
      </c>
      <c r="R4" s="8">
        <f t="shared" si="7"/>
        <v>12904680.960849497</v>
      </c>
      <c r="S4" s="8">
        <f t="shared" si="7"/>
        <v>12188599.887984576</v>
      </c>
      <c r="T4" s="8">
        <f t="shared" si="7"/>
        <v>11959288.866804164</v>
      </c>
      <c r="U4" s="8">
        <f t="shared" si="7"/>
        <v>11604793.388737997</v>
      </c>
      <c r="V4" s="8">
        <f t="shared" si="7"/>
        <v>11431438.867138157</v>
      </c>
      <c r="W4" s="8">
        <f t="shared" si="7"/>
        <v>11781753.371141685</v>
      </c>
      <c r="X4" s="8">
        <f t="shared" si="7"/>
        <v>11505932.379157672</v>
      </c>
      <c r="Y4" s="8">
        <f t="shared" si="7"/>
        <v>12353334.470179427</v>
      </c>
      <c r="Z4" s="8">
        <f t="shared" si="7"/>
        <v>13782934.784815719</v>
      </c>
      <c r="AA4" s="8">
        <f t="shared" si="4"/>
        <v>151418480.59826484</v>
      </c>
      <c r="AB4" s="8">
        <f>SUM(AB27:AB47)</f>
        <v>154071601.2240203</v>
      </c>
      <c r="AC4" s="8">
        <f t="shared" ref="AC4:AJ4" si="8">SUM(AC27:AC47)</f>
        <v>156224452.62726194</v>
      </c>
      <c r="AD4" s="8">
        <f t="shared" si="8"/>
        <v>158078091.2431767</v>
      </c>
      <c r="AE4" s="8">
        <f t="shared" si="8"/>
        <v>35844871.313875645</v>
      </c>
      <c r="AF4" s="8">
        <f t="shared" si="8"/>
        <v>35844871.313875645</v>
      </c>
      <c r="AG4" s="8">
        <f t="shared" si="8"/>
        <v>35844871.313875645</v>
      </c>
      <c r="AH4" s="8">
        <f t="shared" si="8"/>
        <v>35844871.313875645</v>
      </c>
      <c r="AI4" s="8">
        <f t="shared" si="8"/>
        <v>35844871.313875645</v>
      </c>
      <c r="AJ4" s="8">
        <f t="shared" si="8"/>
        <v>35844871.313875645</v>
      </c>
      <c r="AM4" s="120"/>
      <c r="AN4" s="120"/>
      <c r="AO4" s="120"/>
      <c r="AP4" s="120"/>
      <c r="AQ4" s="120"/>
      <c r="AR4" s="120"/>
      <c r="AS4" s="120"/>
      <c r="AT4" s="120"/>
      <c r="AU4" s="120"/>
      <c r="AV4" s="120"/>
    </row>
    <row r="5" spans="1:48" s="81" customFormat="1" x14ac:dyDescent="0.25">
      <c r="A5" s="21" t="s">
        <v>15</v>
      </c>
      <c r="B5" s="8">
        <f>SUM(B48:B53)</f>
        <v>865549.90219216852</v>
      </c>
      <c r="C5" s="8">
        <f t="shared" ref="C5:M5" si="9">SUM(C48:C53)</f>
        <v>787408.67934336537</v>
      </c>
      <c r="D5" s="8">
        <f t="shared" si="9"/>
        <v>935561.65642175311</v>
      </c>
      <c r="E5" s="8">
        <f t="shared" si="9"/>
        <v>872637.04510450293</v>
      </c>
      <c r="F5" s="8">
        <f t="shared" si="9"/>
        <v>853522.82212125324</v>
      </c>
      <c r="G5" s="8">
        <f t="shared" si="9"/>
        <v>816062.85210800287</v>
      </c>
      <c r="H5" s="8">
        <f t="shared" si="9"/>
        <v>829303.86070225295</v>
      </c>
      <c r="I5" s="8">
        <f t="shared" si="9"/>
        <v>785670.91406575299</v>
      </c>
      <c r="J5" s="8">
        <f t="shared" si="9"/>
        <v>743115.41483400296</v>
      </c>
      <c r="K5" s="8">
        <f t="shared" si="9"/>
        <v>806986.42593175301</v>
      </c>
      <c r="L5" s="8">
        <f t="shared" si="9"/>
        <v>803899.13843400287</v>
      </c>
      <c r="M5" s="8">
        <f t="shared" si="9"/>
        <v>865506.14390525292</v>
      </c>
      <c r="N5" s="8">
        <f t="shared" si="2"/>
        <v>9965224.8551640622</v>
      </c>
      <c r="O5" s="8">
        <f t="shared" ref="O5:Z5" si="10">SUM(O48:O53)</f>
        <v>865549.90219216852</v>
      </c>
      <c r="P5" s="8">
        <f t="shared" si="10"/>
        <v>787408.67934336537</v>
      </c>
      <c r="Q5" s="8">
        <f t="shared" si="10"/>
        <v>935561.65642175311</v>
      </c>
      <c r="R5" s="8">
        <f t="shared" si="10"/>
        <v>872637.04510450293</v>
      </c>
      <c r="S5" s="8">
        <f t="shared" si="10"/>
        <v>853522.82212125324</v>
      </c>
      <c r="T5" s="8">
        <f t="shared" si="10"/>
        <v>816062.85210800287</v>
      </c>
      <c r="U5" s="8">
        <f t="shared" si="10"/>
        <v>829303.86070225295</v>
      </c>
      <c r="V5" s="8">
        <f t="shared" si="10"/>
        <v>785670.91406575299</v>
      </c>
      <c r="W5" s="8">
        <f t="shared" si="10"/>
        <v>743115.41483400296</v>
      </c>
      <c r="X5" s="8">
        <f t="shared" si="10"/>
        <v>806986.42593175301</v>
      </c>
      <c r="Y5" s="8">
        <f t="shared" si="10"/>
        <v>803899.13843400287</v>
      </c>
      <c r="Z5" s="8">
        <f t="shared" si="10"/>
        <v>865506.14390525292</v>
      </c>
      <c r="AA5" s="8">
        <f t="shared" si="4"/>
        <v>9965224.8551640622</v>
      </c>
      <c r="AB5" s="8">
        <f t="shared" ref="AB5:AJ5" si="11">SUM(AB48:AB53)</f>
        <v>9965224.8551640622</v>
      </c>
      <c r="AC5" s="8">
        <f t="shared" si="11"/>
        <v>9965224.8551640622</v>
      </c>
      <c r="AD5" s="8">
        <f t="shared" si="11"/>
        <v>9965224.8551640622</v>
      </c>
      <c r="AE5" s="8">
        <f t="shared" si="11"/>
        <v>9965224.8551640622</v>
      </c>
      <c r="AF5" s="8">
        <f t="shared" si="11"/>
        <v>9965224.8551640622</v>
      </c>
      <c r="AG5" s="8">
        <f t="shared" si="11"/>
        <v>9965224.8551640622</v>
      </c>
      <c r="AH5" s="8">
        <f t="shared" si="11"/>
        <v>9965224.8551640622</v>
      </c>
      <c r="AI5" s="8">
        <f t="shared" si="11"/>
        <v>9965224.8551640622</v>
      </c>
      <c r="AJ5" s="8">
        <f t="shared" si="11"/>
        <v>9965224.8551640622</v>
      </c>
    </row>
    <row r="6" spans="1:48" s="81" customFormat="1" x14ac:dyDescent="0.25">
      <c r="A6" s="21" t="s">
        <v>554</v>
      </c>
      <c r="B6" s="8">
        <f>SUM(B56:B65,B67)</f>
        <v>2348673.740618974</v>
      </c>
      <c r="C6" s="8">
        <f t="shared" ref="C6:M6" si="12">SUM(C56:C65,C67)</f>
        <v>2288065.6832754822</v>
      </c>
      <c r="D6" s="8">
        <f t="shared" si="12"/>
        <v>2465079.1926100003</v>
      </c>
      <c r="E6" s="8">
        <f t="shared" si="12"/>
        <v>2548364.2536845002</v>
      </c>
      <c r="F6" s="8">
        <f t="shared" si="12"/>
        <v>2567071.3456250001</v>
      </c>
      <c r="G6" s="8">
        <f t="shared" si="12"/>
        <v>2493539.7892694999</v>
      </c>
      <c r="H6" s="8">
        <f t="shared" si="12"/>
        <v>2386907.5392672503</v>
      </c>
      <c r="I6" s="8">
        <f t="shared" si="12"/>
        <v>2341425.1716140001</v>
      </c>
      <c r="J6" s="8">
        <f t="shared" si="12"/>
        <v>2347254.4621158564</v>
      </c>
      <c r="K6" s="8">
        <f t="shared" si="12"/>
        <v>2409436.6870261165</v>
      </c>
      <c r="L6" s="8">
        <f t="shared" si="12"/>
        <v>2355671.4926152374</v>
      </c>
      <c r="M6" s="8">
        <f t="shared" si="12"/>
        <v>2276206.1934897499</v>
      </c>
      <c r="N6" s="8">
        <f t="shared" si="2"/>
        <v>28827695.551211666</v>
      </c>
      <c r="O6" s="8">
        <f>SUM(O56:O65,O67)</f>
        <v>2461430.740618974</v>
      </c>
      <c r="P6" s="8">
        <f t="shared" ref="P6:Z6" si="13">SUM(P56:P65,P67)</f>
        <v>2400822.6832754822</v>
      </c>
      <c r="Q6" s="8">
        <f t="shared" si="13"/>
        <v>2477579.1926100003</v>
      </c>
      <c r="R6" s="8">
        <f t="shared" si="13"/>
        <v>2548364.2536845002</v>
      </c>
      <c r="S6" s="8">
        <f t="shared" si="13"/>
        <v>2567071.3456250001</v>
      </c>
      <c r="T6" s="8">
        <f t="shared" si="13"/>
        <v>2406697.7892694999</v>
      </c>
      <c r="U6" s="8">
        <f t="shared" si="13"/>
        <v>2300065.5392672503</v>
      </c>
      <c r="V6" s="8">
        <f t="shared" si="13"/>
        <v>2254583.1716140001</v>
      </c>
      <c r="W6" s="8">
        <f t="shared" si="13"/>
        <v>2260412.4621158564</v>
      </c>
      <c r="X6" s="8">
        <f t="shared" si="13"/>
        <v>2322594.6870261165</v>
      </c>
      <c r="Y6" s="8">
        <f t="shared" si="13"/>
        <v>2268829.4926152374</v>
      </c>
      <c r="Z6" s="8">
        <f t="shared" si="13"/>
        <v>2152199.1934897499</v>
      </c>
      <c r="AA6" s="8">
        <f t="shared" si="4"/>
        <v>28420650.551211666</v>
      </c>
      <c r="AB6" s="8">
        <f>SUM(AB56:AB65,AB67)</f>
        <v>28420650.551211666</v>
      </c>
      <c r="AC6" s="8">
        <f t="shared" ref="AC6:AJ6" si="14">SUM(AC56:AC65,AC67)</f>
        <v>28420650.551211666</v>
      </c>
      <c r="AD6" s="8">
        <f t="shared" si="14"/>
        <v>28420650.551211666</v>
      </c>
      <c r="AE6" s="8">
        <f t="shared" si="14"/>
        <v>28420650.551211666</v>
      </c>
      <c r="AF6" s="8">
        <f t="shared" si="14"/>
        <v>28420650.551211666</v>
      </c>
      <c r="AG6" s="8">
        <f t="shared" si="14"/>
        <v>28420650.551211666</v>
      </c>
      <c r="AH6" s="8">
        <f t="shared" si="14"/>
        <v>28420650.551211666</v>
      </c>
      <c r="AI6" s="8">
        <f t="shared" si="14"/>
        <v>28420650.551211666</v>
      </c>
      <c r="AJ6" s="8">
        <f t="shared" si="14"/>
        <v>0</v>
      </c>
      <c r="AM6" s="201"/>
      <c r="AN6" s="201"/>
      <c r="AO6" s="201"/>
      <c r="AP6" s="201"/>
      <c r="AQ6" s="201"/>
      <c r="AR6" s="201"/>
      <c r="AS6" s="201"/>
      <c r="AT6" s="201"/>
      <c r="AU6" s="201"/>
      <c r="AV6" s="201"/>
    </row>
    <row r="7" spans="1:48" s="81" customFormat="1" x14ac:dyDescent="0.25">
      <c r="A7" s="21" t="s">
        <v>4</v>
      </c>
      <c r="B7" s="11">
        <f>+B66</f>
        <v>326704</v>
      </c>
      <c r="C7" s="11">
        <f t="shared" ref="C7:M7" si="15">+C66</f>
        <v>319751</v>
      </c>
      <c r="D7" s="11">
        <f t="shared" si="15"/>
        <v>326704</v>
      </c>
      <c r="E7" s="11">
        <f t="shared" si="15"/>
        <v>324386</v>
      </c>
      <c r="F7" s="11">
        <f t="shared" si="15"/>
        <v>326704</v>
      </c>
      <c r="G7" s="11">
        <f t="shared" si="15"/>
        <v>324386</v>
      </c>
      <c r="H7" s="11">
        <f t="shared" si="15"/>
        <v>326704</v>
      </c>
      <c r="I7" s="11">
        <f t="shared" si="15"/>
        <v>326704</v>
      </c>
      <c r="J7" s="11">
        <f t="shared" si="15"/>
        <v>324386</v>
      </c>
      <c r="K7" s="11">
        <f t="shared" si="15"/>
        <v>326704</v>
      </c>
      <c r="L7" s="11">
        <f t="shared" si="15"/>
        <v>324386</v>
      </c>
      <c r="M7" s="11">
        <f t="shared" si="15"/>
        <v>326704</v>
      </c>
      <c r="N7" s="11">
        <f t="shared" si="2"/>
        <v>3904223</v>
      </c>
      <c r="O7" s="11">
        <f t="shared" ref="O7:Z7" si="16">+O66</f>
        <v>209199.11593164632</v>
      </c>
      <c r="P7" s="11">
        <f t="shared" si="16"/>
        <v>204746.88561590872</v>
      </c>
      <c r="Q7" s="11">
        <f t="shared" si="16"/>
        <v>209199.11593164632</v>
      </c>
      <c r="R7" s="11">
        <f t="shared" si="16"/>
        <v>207714.82571564175</v>
      </c>
      <c r="S7" s="11">
        <f t="shared" si="16"/>
        <v>209199.11593164632</v>
      </c>
      <c r="T7" s="11">
        <f t="shared" si="16"/>
        <v>207714.82571564175</v>
      </c>
      <c r="U7" s="11">
        <f t="shared" si="16"/>
        <v>209199.11593164632</v>
      </c>
      <c r="V7" s="11">
        <f t="shared" si="16"/>
        <v>209199.11593164632</v>
      </c>
      <c r="W7" s="11">
        <f t="shared" si="16"/>
        <v>207714.82571564175</v>
      </c>
      <c r="X7" s="11">
        <f t="shared" si="16"/>
        <v>209199.11593164632</v>
      </c>
      <c r="Y7" s="11">
        <f t="shared" si="16"/>
        <v>207714.82571564175</v>
      </c>
      <c r="Z7" s="11">
        <f t="shared" si="16"/>
        <v>209199.11593164632</v>
      </c>
      <c r="AA7" s="11">
        <f t="shared" si="4"/>
        <v>2500000.0000000005</v>
      </c>
      <c r="AB7" s="11">
        <f t="shared" ref="AB7:AJ7" si="17">+AB66</f>
        <v>2500000.0000000005</v>
      </c>
      <c r="AC7" s="11">
        <f t="shared" si="17"/>
        <v>2500000.0000000005</v>
      </c>
      <c r="AD7" s="11">
        <f t="shared" si="17"/>
        <v>2500000.0000000005</v>
      </c>
      <c r="AE7" s="11">
        <f t="shared" si="17"/>
        <v>2500000.0000000005</v>
      </c>
      <c r="AF7" s="11">
        <f t="shared" si="17"/>
        <v>2500000.0000000005</v>
      </c>
      <c r="AG7" s="11">
        <f t="shared" si="17"/>
        <v>2500000.0000000005</v>
      </c>
      <c r="AH7" s="11">
        <f t="shared" si="17"/>
        <v>2500000.0000000005</v>
      </c>
      <c r="AI7" s="11">
        <f t="shared" si="17"/>
        <v>2500000.0000000005</v>
      </c>
      <c r="AJ7" s="11">
        <f t="shared" si="17"/>
        <v>2500000.0000000005</v>
      </c>
      <c r="AM7" s="201"/>
      <c r="AN7" s="201"/>
      <c r="AO7" s="201"/>
      <c r="AP7" s="201"/>
      <c r="AQ7" s="201"/>
      <c r="AR7" s="201"/>
      <c r="AS7" s="201"/>
      <c r="AT7" s="201"/>
      <c r="AU7" s="201"/>
      <c r="AV7" s="201"/>
    </row>
    <row r="8" spans="1:48" s="79" customFormat="1" ht="12.75" x14ac:dyDescent="0.2">
      <c r="A8" s="91"/>
      <c r="B8" s="120">
        <f t="shared" ref="B8:M8" si="18">SUM(B3:B7)</f>
        <v>29767045.139445931</v>
      </c>
      <c r="C8" s="120">
        <f t="shared" si="18"/>
        <v>29126093.282073274</v>
      </c>
      <c r="D8" s="120">
        <f t="shared" si="18"/>
        <v>28729626.199224457</v>
      </c>
      <c r="E8" s="120">
        <f t="shared" si="18"/>
        <v>27373916.687866531</v>
      </c>
      <c r="F8" s="120">
        <f t="shared" si="18"/>
        <v>26041205.67912259</v>
      </c>
      <c r="G8" s="120">
        <f t="shared" si="18"/>
        <v>25318127.204298489</v>
      </c>
      <c r="H8" s="120">
        <f t="shared" si="18"/>
        <v>24693136.512765996</v>
      </c>
      <c r="I8" s="120">
        <f t="shared" si="18"/>
        <v>24373942.297209274</v>
      </c>
      <c r="J8" s="120">
        <f t="shared" si="18"/>
        <v>24874145.432376742</v>
      </c>
      <c r="K8" s="120">
        <f t="shared" si="18"/>
        <v>24816352.45730814</v>
      </c>
      <c r="L8" s="120">
        <f t="shared" si="18"/>
        <v>26251707.484892998</v>
      </c>
      <c r="M8" s="120">
        <f t="shared" si="18"/>
        <v>28903216.342792507</v>
      </c>
      <c r="N8" s="120">
        <f>SUM(B8:M8)</f>
        <v>320268514.71937698</v>
      </c>
      <c r="O8" s="120">
        <f t="shared" ref="O8:Z8" si="19">SUM(O3:O7)</f>
        <v>30702395.229347341</v>
      </c>
      <c r="P8" s="120">
        <f t="shared" si="19"/>
        <v>30036454.90544147</v>
      </c>
      <c r="Q8" s="120">
        <f t="shared" si="19"/>
        <v>29497543.923494644</v>
      </c>
      <c r="R8" s="120">
        <f t="shared" si="19"/>
        <v>28091242.466423836</v>
      </c>
      <c r="S8" s="120">
        <f t="shared" si="19"/>
        <v>26663096.149182037</v>
      </c>
      <c r="T8" s="120">
        <f t="shared" si="19"/>
        <v>25829039.270180527</v>
      </c>
      <c r="U8" s="120">
        <f t="shared" si="19"/>
        <v>25126827.012576256</v>
      </c>
      <c r="V8" s="120">
        <f t="shared" si="19"/>
        <v>24794061.033170465</v>
      </c>
      <c r="W8" s="120">
        <f t="shared" si="19"/>
        <v>25301280.366537675</v>
      </c>
      <c r="X8" s="120">
        <f t="shared" si="19"/>
        <v>25245124.856325854</v>
      </c>
      <c r="Y8" s="120">
        <f t="shared" si="19"/>
        <v>26699679.12216454</v>
      </c>
      <c r="Z8" s="120">
        <f t="shared" si="19"/>
        <v>29372495.888462875</v>
      </c>
      <c r="AA8" s="120">
        <f t="shared" ref="AA8" si="20">SUM(O8:Z8)</f>
        <v>327359240.22330755</v>
      </c>
      <c r="AB8" s="120">
        <f t="shared" ref="AB8:AG8" si="21">SUM(AB3:AB7)</f>
        <v>334057772.90258008</v>
      </c>
      <c r="AC8" s="120">
        <f t="shared" si="21"/>
        <v>340412133.99633628</v>
      </c>
      <c r="AD8" s="120">
        <f t="shared" si="21"/>
        <v>346516983.79240829</v>
      </c>
      <c r="AE8" s="120" t="e">
        <f t="shared" si="21"/>
        <v>#DIV/0!</v>
      </c>
      <c r="AF8" s="120" t="e">
        <f t="shared" si="21"/>
        <v>#DIV/0!</v>
      </c>
      <c r="AG8" s="120" t="e">
        <f t="shared" si="21"/>
        <v>#DIV/0!</v>
      </c>
      <c r="AH8" s="120" t="e">
        <f t="shared" ref="AH8:AJ8" si="22">SUM(AH3:AH7)</f>
        <v>#DIV/0!</v>
      </c>
      <c r="AI8" s="120" t="e">
        <f t="shared" si="22"/>
        <v>#DIV/0!</v>
      </c>
      <c r="AJ8" s="120" t="e">
        <f t="shared" si="22"/>
        <v>#DIV/0!</v>
      </c>
    </row>
    <row r="9" spans="1:48" x14ac:dyDescent="0.25">
      <c r="A9" s="6" t="s">
        <v>410</v>
      </c>
      <c r="B9" s="5">
        <f>+B8-'SUMMARY (BC)'!E39</f>
        <v>0</v>
      </c>
      <c r="C9" s="5">
        <f>+C8-'SUMMARY (BC)'!F39</f>
        <v>0</v>
      </c>
      <c r="D9" s="5">
        <f>+D8-'SUMMARY (BC)'!G39</f>
        <v>0</v>
      </c>
      <c r="E9" s="5">
        <f>+E8-'SUMMARY (BC)'!H39</f>
        <v>0</v>
      </c>
      <c r="F9" s="5">
        <f>+F8-'SUMMARY (BC)'!I39</f>
        <v>0</v>
      </c>
      <c r="G9" s="5">
        <f>+G8-'SUMMARY (BC)'!J39</f>
        <v>0</v>
      </c>
      <c r="H9" s="5">
        <f>+H8-'SUMMARY (BC)'!K39</f>
        <v>0</v>
      </c>
      <c r="I9" s="5">
        <f>+I8-'SUMMARY (BC)'!L39</f>
        <v>0</v>
      </c>
      <c r="J9" s="5">
        <f>+J8-'SUMMARY (BC)'!M39</f>
        <v>0</v>
      </c>
      <c r="K9" s="5">
        <f>+K8-'SUMMARY (BC)'!N39</f>
        <v>0</v>
      </c>
      <c r="L9" s="5">
        <f>+L8-'SUMMARY (BC)'!O39</f>
        <v>0</v>
      </c>
      <c r="M9" s="5">
        <f>+M8-'SUMMARY (BC)'!P39</f>
        <v>0</v>
      </c>
      <c r="N9" s="5"/>
      <c r="O9" s="5">
        <f>+O8-'SUMMARY (BC)'!R39</f>
        <v>0</v>
      </c>
      <c r="P9" s="5">
        <f>+P8-'SUMMARY (BC)'!S39</f>
        <v>0</v>
      </c>
      <c r="Q9" s="5">
        <f>+Q8-'SUMMARY (BC)'!T39</f>
        <v>0</v>
      </c>
      <c r="R9" s="5">
        <f>+R8-'SUMMARY (BC)'!U39</f>
        <v>0</v>
      </c>
      <c r="S9" s="5">
        <f>+S8-'SUMMARY (BC)'!V39</f>
        <v>0</v>
      </c>
      <c r="T9" s="5">
        <f>+T8-'SUMMARY (BC)'!W39</f>
        <v>0</v>
      </c>
      <c r="U9" s="5">
        <f>+U8-'SUMMARY (BC)'!X39</f>
        <v>0</v>
      </c>
      <c r="V9" s="5">
        <f>+V8-'SUMMARY (BC)'!Y39</f>
        <v>0</v>
      </c>
      <c r="W9" s="5">
        <f>+W8-'SUMMARY (BC)'!Z39</f>
        <v>0</v>
      </c>
      <c r="X9" s="5">
        <f>+X8-'SUMMARY (BC)'!AA39</f>
        <v>0</v>
      </c>
      <c r="Y9" s="5">
        <f>+Y8-'SUMMARY (BC)'!AB39</f>
        <v>0</v>
      </c>
      <c r="Z9" s="5">
        <f>+Z8-'SUMMARY (BC)'!AC39</f>
        <v>0</v>
      </c>
      <c r="AA9" s="5">
        <f>+AA8-'SUMMARY (BC)'!AD39</f>
        <v>0</v>
      </c>
      <c r="AB9" s="5">
        <f>+AB8-'SUMMARY (BC)'!AE39</f>
        <v>0</v>
      </c>
      <c r="AC9" s="5">
        <f>+AC8-'SUMMARY (BC)'!AF39</f>
        <v>0</v>
      </c>
      <c r="AD9" s="5">
        <f>+AD8-'SUMMARY (BC)'!AG39</f>
        <v>0</v>
      </c>
      <c r="AE9" s="5" t="e">
        <f>+AE8-'SUMMARY (BC)'!AH39</f>
        <v>#DIV/0!</v>
      </c>
      <c r="AF9" s="5" t="e">
        <f>+AF8-'SUMMARY (BC)'!AI39</f>
        <v>#DIV/0!</v>
      </c>
      <c r="AG9" s="5" t="e">
        <f>+AG8-'SUMMARY (BC)'!AJ39</f>
        <v>#DIV/0!</v>
      </c>
      <c r="AH9" s="5" t="e">
        <f>+AH8-'SUMMARY (BC)'!AK39</f>
        <v>#DIV/0!</v>
      </c>
      <c r="AI9" s="5" t="e">
        <f>+AI8-'SUMMARY (BC)'!AL39</f>
        <v>#DIV/0!</v>
      </c>
      <c r="AJ9" s="5" t="e">
        <f>+AJ8-'SUMMARY (BC)'!AM39</f>
        <v>#DIV/0!</v>
      </c>
    </row>
    <row r="10" spans="1:48" x14ac:dyDescent="0.25">
      <c r="A10" s="6" t="s">
        <v>411</v>
      </c>
      <c r="B10" s="5">
        <f t="shared" ref="B10:N10" si="23">SUM(B16:B67)-B8</f>
        <v>0</v>
      </c>
      <c r="C10" s="5">
        <f t="shared" si="23"/>
        <v>0</v>
      </c>
      <c r="D10" s="5">
        <f t="shared" si="23"/>
        <v>0</v>
      </c>
      <c r="E10" s="5">
        <f t="shared" si="23"/>
        <v>0</v>
      </c>
      <c r="F10" s="5">
        <f t="shared" si="23"/>
        <v>0</v>
      </c>
      <c r="G10" s="5">
        <f t="shared" si="23"/>
        <v>0</v>
      </c>
      <c r="H10" s="5">
        <f t="shared" si="23"/>
        <v>0</v>
      </c>
      <c r="I10" s="5">
        <f t="shared" si="23"/>
        <v>0</v>
      </c>
      <c r="J10" s="5">
        <f t="shared" si="23"/>
        <v>0</v>
      </c>
      <c r="K10" s="5">
        <f t="shared" si="23"/>
        <v>0</v>
      </c>
      <c r="L10" s="5">
        <f t="shared" si="23"/>
        <v>0</v>
      </c>
      <c r="M10" s="5">
        <f t="shared" si="23"/>
        <v>0</v>
      </c>
      <c r="N10" s="5">
        <f t="shared" si="23"/>
        <v>0</v>
      </c>
      <c r="O10" s="5">
        <f>SUM(O16:O68)-O8</f>
        <v>0</v>
      </c>
      <c r="P10" s="5">
        <f t="shared" ref="P10:AJ10" si="24">SUM(P16:P68)-P8</f>
        <v>0</v>
      </c>
      <c r="Q10" s="5">
        <f t="shared" si="24"/>
        <v>0</v>
      </c>
      <c r="R10" s="5">
        <f t="shared" si="24"/>
        <v>0</v>
      </c>
      <c r="S10" s="5">
        <f t="shared" si="24"/>
        <v>0</v>
      </c>
      <c r="T10" s="5">
        <f t="shared" si="24"/>
        <v>0</v>
      </c>
      <c r="U10" s="5">
        <f t="shared" si="24"/>
        <v>0</v>
      </c>
      <c r="V10" s="5">
        <f t="shared" si="24"/>
        <v>0</v>
      </c>
      <c r="W10" s="5">
        <f t="shared" si="24"/>
        <v>0</v>
      </c>
      <c r="X10" s="5">
        <f t="shared" si="24"/>
        <v>0</v>
      </c>
      <c r="Y10" s="5">
        <f t="shared" si="24"/>
        <v>0</v>
      </c>
      <c r="Z10" s="5">
        <f t="shared" si="24"/>
        <v>0</v>
      </c>
      <c r="AA10" s="5">
        <f t="shared" si="24"/>
        <v>0</v>
      </c>
      <c r="AB10" s="5">
        <f t="shared" si="24"/>
        <v>0</v>
      </c>
      <c r="AC10" s="5">
        <f t="shared" si="24"/>
        <v>0</v>
      </c>
      <c r="AD10" s="5">
        <f t="shared" si="24"/>
        <v>0</v>
      </c>
      <c r="AE10" s="5" t="e">
        <f t="shared" si="24"/>
        <v>#DIV/0!</v>
      </c>
      <c r="AF10" s="5" t="e">
        <f t="shared" si="24"/>
        <v>#DIV/0!</v>
      </c>
      <c r="AG10" s="5" t="e">
        <f t="shared" si="24"/>
        <v>#DIV/0!</v>
      </c>
      <c r="AH10" s="5" t="e">
        <f t="shared" si="24"/>
        <v>#DIV/0!</v>
      </c>
      <c r="AI10" s="5" t="e">
        <f t="shared" si="24"/>
        <v>#DIV/0!</v>
      </c>
      <c r="AJ10" s="5" t="e">
        <f t="shared" si="24"/>
        <v>#DIV/0!</v>
      </c>
    </row>
    <row r="11" spans="1:48" x14ac:dyDescent="0.25">
      <c r="A11" s="114" t="s">
        <v>435</v>
      </c>
      <c r="B11" s="18">
        <f>+B27+B28+B29+B30+B31+B34+B35+B36+B47</f>
        <v>10745349.387970559</v>
      </c>
      <c r="C11" s="18">
        <f t="shared" ref="C11:AJ11" si="25">+C27+C28+C29+C30+C31+C34+C35+C36+C47</f>
        <v>10560466.755233247</v>
      </c>
      <c r="D11" s="18">
        <f t="shared" si="25"/>
        <v>10160410.338450247</v>
      </c>
      <c r="E11" s="18">
        <f t="shared" si="25"/>
        <v>9484155.2562863361</v>
      </c>
      <c r="F11" s="18">
        <f t="shared" si="25"/>
        <v>8856804.4289120603</v>
      </c>
      <c r="G11" s="18">
        <f t="shared" si="25"/>
        <v>8687458.7472033054</v>
      </c>
      <c r="H11" s="18">
        <f t="shared" si="25"/>
        <v>8373389.7770735845</v>
      </c>
      <c r="I11" s="18">
        <f t="shared" si="25"/>
        <v>8187054.9896694552</v>
      </c>
      <c r="J11" s="18">
        <f t="shared" si="25"/>
        <v>8601212.4672018103</v>
      </c>
      <c r="K11" s="18">
        <f t="shared" si="25"/>
        <v>8275005.2407079879</v>
      </c>
      <c r="L11" s="18">
        <f t="shared" si="25"/>
        <v>9067185.3675040063</v>
      </c>
      <c r="M11" s="18">
        <f t="shared" si="25"/>
        <v>10405141.782814801</v>
      </c>
      <c r="N11" s="18">
        <f t="shared" si="25"/>
        <v>111403634.53902741</v>
      </c>
      <c r="O11" s="18">
        <f t="shared" si="25"/>
        <v>11185065.338792605</v>
      </c>
      <c r="P11" s="18">
        <f t="shared" si="25"/>
        <v>10976340.468267266</v>
      </c>
      <c r="Q11" s="18">
        <f t="shared" si="25"/>
        <v>10559285.97032246</v>
      </c>
      <c r="R11" s="18">
        <f t="shared" si="25"/>
        <v>9867060.7771082241</v>
      </c>
      <c r="S11" s="18">
        <f t="shared" si="25"/>
        <v>9219073.2472434398</v>
      </c>
      <c r="T11" s="18">
        <f t="shared" si="25"/>
        <v>9040905.3363566753</v>
      </c>
      <c r="U11" s="18">
        <f t="shared" si="25"/>
        <v>8694485.7855209745</v>
      </c>
      <c r="V11" s="18">
        <f t="shared" si="25"/>
        <v>8495556.6191382743</v>
      </c>
      <c r="W11" s="18">
        <f t="shared" si="25"/>
        <v>8909925.9426998738</v>
      </c>
      <c r="X11" s="18">
        <f t="shared" si="25"/>
        <v>8566153.9818139337</v>
      </c>
      <c r="Y11" s="18">
        <f t="shared" si="25"/>
        <v>9357706.986656189</v>
      </c>
      <c r="Z11" s="18">
        <f t="shared" si="25"/>
        <v>10702048.830469267</v>
      </c>
      <c r="AA11" s="18">
        <f t="shared" si="25"/>
        <v>115573609.28438918</v>
      </c>
      <c r="AB11" s="18">
        <f t="shared" si="25"/>
        <v>118226729.91014463</v>
      </c>
      <c r="AC11" s="18">
        <f t="shared" si="25"/>
        <v>120379581.31338632</v>
      </c>
      <c r="AD11" s="18">
        <f t="shared" si="25"/>
        <v>122233219.92930107</v>
      </c>
      <c r="AE11" s="18">
        <f t="shared" si="25"/>
        <v>0</v>
      </c>
      <c r="AF11" s="18">
        <f t="shared" si="25"/>
        <v>0</v>
      </c>
      <c r="AG11" s="18">
        <f t="shared" si="25"/>
        <v>0</v>
      </c>
      <c r="AH11" s="18">
        <f t="shared" si="25"/>
        <v>0</v>
      </c>
      <c r="AI11" s="18">
        <f t="shared" si="25"/>
        <v>0</v>
      </c>
      <c r="AJ11" s="18">
        <f t="shared" si="25"/>
        <v>0</v>
      </c>
    </row>
    <row r="12" spans="1:48" x14ac:dyDescent="0.25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</row>
    <row r="13" spans="1:48" x14ac:dyDescent="0.25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4">
        <v>1168239.0432908237</v>
      </c>
      <c r="P13" s="4">
        <v>1382898.8693324849</v>
      </c>
      <c r="Q13" s="4">
        <v>1598738.592728287</v>
      </c>
      <c r="R13" s="4">
        <v>1369020.0455255583</v>
      </c>
      <c r="S13" s="4">
        <v>1358773.3983444124</v>
      </c>
      <c r="T13" s="4">
        <v>1611235.0304345861</v>
      </c>
      <c r="U13" s="4">
        <v>1264933.3635100722</v>
      </c>
      <c r="V13" s="4">
        <v>1196415.4627768211</v>
      </c>
      <c r="W13" s="4">
        <v>1463000.0604434572</v>
      </c>
      <c r="X13" s="4">
        <v>993335.82699184492</v>
      </c>
      <c r="Y13" s="4">
        <v>1270125.0227472484</v>
      </c>
      <c r="Z13" s="4">
        <v>1352738.5617780015</v>
      </c>
      <c r="AA13" s="4">
        <v>16029453.277903616</v>
      </c>
      <c r="AB13" s="1"/>
      <c r="AC13" s="1"/>
      <c r="AD13" s="1"/>
      <c r="AE13" s="1"/>
      <c r="AF13" s="1"/>
      <c r="AG13" s="1"/>
      <c r="AH13" s="1"/>
      <c r="AI13" s="1"/>
      <c r="AJ13" s="1"/>
    </row>
    <row r="14" spans="1:48" ht="15.75" x14ac:dyDescent="0.25">
      <c r="A14" s="14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207">
        <f>+N6+N5</f>
        <v>38792920.406375729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207">
        <f t="shared" ref="AA14:AE14" si="26">+AA6+AA5</f>
        <v>38385875.406375729</v>
      </c>
      <c r="AB14" s="207">
        <f t="shared" si="26"/>
        <v>38385875.406375729</v>
      </c>
      <c r="AC14" s="207">
        <f t="shared" si="26"/>
        <v>38385875.406375729</v>
      </c>
      <c r="AD14" s="207">
        <f t="shared" si="26"/>
        <v>38385875.406375729</v>
      </c>
      <c r="AE14" s="207">
        <f t="shared" si="26"/>
        <v>38385875.406375729</v>
      </c>
      <c r="AF14" s="207"/>
      <c r="AG14" s="207"/>
      <c r="AH14" s="207"/>
      <c r="AI14" s="207"/>
      <c r="AJ14" s="207"/>
      <c r="AK14" s="5"/>
    </row>
    <row r="15" spans="1:48" x14ac:dyDescent="0.25">
      <c r="A15" s="7"/>
      <c r="B15" s="7"/>
      <c r="C15" s="7"/>
      <c r="D15" s="7"/>
      <c r="O15" s="7"/>
      <c r="P15" s="7"/>
      <c r="Q15" s="7"/>
      <c r="AB15" s="140"/>
      <c r="AC15" s="140"/>
      <c r="AD15" s="140"/>
      <c r="AE15" s="140"/>
      <c r="AF15" s="140"/>
      <c r="AG15" s="140"/>
      <c r="AH15" s="140"/>
      <c r="AI15" s="140"/>
      <c r="AJ15" s="140"/>
    </row>
    <row r="16" spans="1:48" x14ac:dyDescent="0.25">
      <c r="A16" t="s">
        <v>7</v>
      </c>
      <c r="B16" s="22">
        <f>+'Customer $'!B16+'Therm $ (Billing)'!B16</f>
        <v>2090112.8192836139</v>
      </c>
      <c r="C16" s="22">
        <f>+'Customer $'!C16+'Therm $ (Billing)'!C16</f>
        <v>2085976.058744502</v>
      </c>
      <c r="D16" s="22">
        <f>+'Customer $'!D16+'Therm $ (Billing)'!D16</f>
        <v>2063346.8064597952</v>
      </c>
      <c r="E16" s="22">
        <f>+'Customer $'!E16+'Therm $ (Billing)'!E16</f>
        <v>2024293.9396836492</v>
      </c>
      <c r="F16" s="22">
        <f>+'Customer $'!F16+'Therm $ (Billing)'!F16</f>
        <v>1976707.0772593797</v>
      </c>
      <c r="G16" s="22">
        <f>+'Customer $'!G16+'Therm $ (Billing)'!G16</f>
        <v>1951441.4132901207</v>
      </c>
      <c r="H16" s="22">
        <f>+'Customer $'!H16+'Therm $ (Billing)'!H16</f>
        <v>1860286.0035877018</v>
      </c>
      <c r="I16" s="22">
        <f>+'Customer $'!I16+'Therm $ (Billing)'!I16</f>
        <v>1861002.6417624371</v>
      </c>
      <c r="J16" s="22">
        <f>+'Customer $'!J16+'Therm $ (Billing)'!J16</f>
        <v>1880228.2226451859</v>
      </c>
      <c r="K16" s="22">
        <f>+'Customer $'!K16+'Therm $ (Billing)'!K16</f>
        <v>1886808.6894571418</v>
      </c>
      <c r="L16" s="22">
        <f>+'Customer $'!L16+'Therm $ (Billing)'!L16</f>
        <v>1931510.1879912058</v>
      </c>
      <c r="M16" s="22">
        <f>+'Customer $'!M16+'Therm $ (Billing)'!M16</f>
        <v>2010174.5601107872</v>
      </c>
      <c r="N16" s="22">
        <f>+'Customer $'!N16+'Therm $ (Billing)'!N16</f>
        <v>23621888.420275521</v>
      </c>
      <c r="O16" s="22">
        <f>+'Customer $'!O16+'Therm $ (Billing)'!O16</f>
        <v>2088847.1185025983</v>
      </c>
      <c r="P16" s="22">
        <f>+'Customer $'!P16+'Therm $ (Billing)'!P16</f>
        <v>2084047.0375946269</v>
      </c>
      <c r="Q16" s="22">
        <f>+'Customer $'!Q16+'Therm $ (Billing)'!Q16</f>
        <v>2060399.7706914546</v>
      </c>
      <c r="R16" s="22">
        <f>+'Customer $'!R16+'Therm $ (Billing)'!R16</f>
        <v>2019222.3854556256</v>
      </c>
      <c r="S16" s="22">
        <f>+'Customer $'!S16+'Therm $ (Billing)'!S16</f>
        <v>1968877.4019135651</v>
      </c>
      <c r="T16" s="22">
        <f>+'Customer $'!T16+'Therm $ (Billing)'!T16</f>
        <v>1941887.5631808608</v>
      </c>
      <c r="U16" s="22">
        <f>+'Customer $'!U16+'Therm $ (Billing)'!U16</f>
        <v>1915543.0517408813</v>
      </c>
      <c r="V16" s="22">
        <f>+'Customer $'!V16+'Therm $ (Billing)'!V16</f>
        <v>1916339.203316397</v>
      </c>
      <c r="W16" s="22">
        <f>+'Customer $'!W16+'Therm $ (Billing)'!W16</f>
        <v>1936160.248399531</v>
      </c>
      <c r="X16" s="22">
        <f>+'Customer $'!X16+'Therm $ (Billing)'!X16</f>
        <v>1942972.2289120718</v>
      </c>
      <c r="Y16" s="22">
        <f>+'Customer $'!Y16+'Therm $ (Billing)'!Y16</f>
        <v>1989124.0955636937</v>
      </c>
      <c r="Z16" s="22">
        <f>+'Customer $'!Z16+'Therm $ (Billing)'!Z16</f>
        <v>2070266.7606528904</v>
      </c>
      <c r="AA16" s="22">
        <f>+'Customer $'!AA16+'Therm $ (Billing)'!AA16</f>
        <v>23933686.865924198</v>
      </c>
      <c r="AB16" s="22">
        <f>+'Customer $'!AB16+'Therm $ (Billing)'!AB16</f>
        <v>24700790.016416747</v>
      </c>
      <c r="AC16" s="22">
        <f>+'Customer $'!AC16+'Therm $ (Billing)'!AC16</f>
        <v>25411548.427772257</v>
      </c>
      <c r="AD16" s="22">
        <f>+'Customer $'!AD16+'Therm $ (Billing)'!AD16</f>
        <v>26128502.6978283</v>
      </c>
      <c r="AE16" s="22" t="e">
        <f>+'Customer $'!AE16+'Therm $ (Billing)'!AE16</f>
        <v>#DIV/0!</v>
      </c>
      <c r="AF16" s="22" t="e">
        <f>+'Customer $'!AF16+'Therm $ (Billing)'!AF16</f>
        <v>#DIV/0!</v>
      </c>
      <c r="AG16" s="22" t="e">
        <f>+'Customer $'!AG16+'Therm $ (Billing)'!AG16</f>
        <v>#DIV/0!</v>
      </c>
      <c r="AH16" s="22" t="e">
        <f>+'Customer $'!AH16+'Therm $ (Billing)'!AH16</f>
        <v>#DIV/0!</v>
      </c>
      <c r="AI16" s="22" t="e">
        <f>+'Customer $'!AI16+'Therm $ (Billing)'!AI16</f>
        <v>#DIV/0!</v>
      </c>
      <c r="AJ16" s="22" t="e">
        <f>+'Customer $'!AJ16+'Therm $ (Billing)'!AJ16</f>
        <v>#DIV/0!</v>
      </c>
    </row>
    <row r="17" spans="1:36" x14ac:dyDescent="0.25">
      <c r="A17" t="s">
        <v>9</v>
      </c>
      <c r="B17" s="22">
        <f>+'Customer $'!B17+'Therm $ (Billing)'!B17</f>
        <v>4720677.3959284276</v>
      </c>
      <c r="C17" s="22">
        <f>+'Customer $'!C17+'Therm $ (Billing)'!C17</f>
        <v>4714480.7210294437</v>
      </c>
      <c r="D17" s="22">
        <f>+'Customer $'!D17+'Therm $ (Billing)'!D17</f>
        <v>4471433.0414788658</v>
      </c>
      <c r="E17" s="22">
        <f>+'Customer $'!E17+'Therm $ (Billing)'!E17</f>
        <v>4250669.7343234625</v>
      </c>
      <c r="F17" s="22">
        <f>+'Customer $'!F17+'Therm $ (Billing)'!F17</f>
        <v>4103231.3842208227</v>
      </c>
      <c r="G17" s="22">
        <f>+'Customer $'!G17+'Therm $ (Billing)'!G17</f>
        <v>4041875.6367989816</v>
      </c>
      <c r="H17" s="22">
        <f>+'Customer $'!H17+'Therm $ (Billing)'!H17</f>
        <v>4099488.6287649237</v>
      </c>
      <c r="I17" s="22">
        <f>+'Customer $'!I17+'Therm $ (Billing)'!I17</f>
        <v>4092980.8847103002</v>
      </c>
      <c r="J17" s="22">
        <f>+'Customer $'!J17+'Therm $ (Billing)'!J17</f>
        <v>4163032.5745933102</v>
      </c>
      <c r="K17" s="22">
        <f>+'Customer $'!K17+'Therm $ (Billing)'!K17</f>
        <v>4165140.1246955018</v>
      </c>
      <c r="L17" s="22">
        <f>+'Customer $'!L17+'Therm $ (Billing)'!L17</f>
        <v>4303551.9900998538</v>
      </c>
      <c r="M17" s="22">
        <f>+'Customer $'!M17+'Therm $ (Billing)'!M17</f>
        <v>4641606.7335099513</v>
      </c>
      <c r="N17" s="22">
        <f>+'Customer $'!N17+'Therm $ (Billing)'!N17</f>
        <v>51768168.850153849</v>
      </c>
      <c r="O17" s="22">
        <f>+'Customer $'!O17+'Therm $ (Billing)'!O17</f>
        <v>4976590.0375105189</v>
      </c>
      <c r="P17" s="22">
        <f>+'Customer $'!P17+'Therm $ (Billing)'!P17</f>
        <v>4969174.8265804695</v>
      </c>
      <c r="Q17" s="22">
        <f>+'Customer $'!Q17+'Therm $ (Billing)'!Q17</f>
        <v>4719791.5745175881</v>
      </c>
      <c r="R17" s="22">
        <f>+'Customer $'!R17+'Therm $ (Billing)'!R17</f>
        <v>4492200.6967058154</v>
      </c>
      <c r="S17" s="22">
        <f>+'Customer $'!S17+'Therm $ (Billing)'!S17</f>
        <v>4339301.2875391925</v>
      </c>
      <c r="T17" s="22">
        <f>+'Customer $'!T17+'Therm $ (Billing)'!T17</f>
        <v>4275074.2677063616</v>
      </c>
      <c r="U17" s="22">
        <f>+'Customer $'!U17+'Therm $ (Billing)'!U17</f>
        <v>4222823.1963579645</v>
      </c>
      <c r="V17" s="22">
        <f>+'Customer $'!V17+'Therm $ (Billing)'!V17</f>
        <v>4216338.2944295686</v>
      </c>
      <c r="W17" s="22">
        <f>+'Customer $'!W17+'Therm $ (Billing)'!W17</f>
        <v>4288676.1356966691</v>
      </c>
      <c r="X17" s="22">
        <f>+'Customer $'!X17+'Therm $ (Billing)'!X17</f>
        <v>4291137.9806850394</v>
      </c>
      <c r="Y17" s="22">
        <f>+'Customer $'!Y17+'Therm $ (Billing)'!Y17</f>
        <v>4433532.29606249</v>
      </c>
      <c r="Z17" s="22">
        <f>+'Customer $'!Z17+'Therm $ (Billing)'!Z17</f>
        <v>4780111.2935567647</v>
      </c>
      <c r="AA17" s="22">
        <f>+'Customer $'!AA17+'Therm $ (Billing)'!AA17</f>
        <v>54004751.887348436</v>
      </c>
      <c r="AB17" s="22">
        <f>+'Customer $'!AB17+'Therm $ (Billing)'!AB17</f>
        <v>55849284.54460682</v>
      </c>
      <c r="AC17" s="22">
        <f>+'Customer $'!AC17+'Therm $ (Billing)'!AC17</f>
        <v>57462800.969272017</v>
      </c>
      <c r="AD17" s="22">
        <f>+'Customer $'!AD17+'Therm $ (Billing)'!AD17</f>
        <v>59092906.545616858</v>
      </c>
      <c r="AE17" s="22">
        <f>+'Customer $'!AE17+'Therm $ (Billing)'!AE17</f>
        <v>0</v>
      </c>
      <c r="AF17" s="22">
        <f>+'Customer $'!AF17+'Therm $ (Billing)'!AF17</f>
        <v>0</v>
      </c>
      <c r="AG17" s="22">
        <f>+'Customer $'!AG17+'Therm $ (Billing)'!AG17</f>
        <v>0</v>
      </c>
      <c r="AH17" s="22">
        <f>+'Customer $'!AH17+'Therm $ (Billing)'!AH17</f>
        <v>0</v>
      </c>
      <c r="AI17" s="22" t="e">
        <f>+'Customer $'!AI17+'Therm $ (Billing)'!AI17</f>
        <v>#DIV/0!</v>
      </c>
      <c r="AJ17" s="22" t="e">
        <f>+'Customer $'!AJ17+'Therm $ (Billing)'!AJ17</f>
        <v>#DIV/0!</v>
      </c>
    </row>
    <row r="18" spans="1:36" x14ac:dyDescent="0.25">
      <c r="A18" t="s">
        <v>8</v>
      </c>
      <c r="B18" s="22">
        <f>+'Customer $'!B18+'Therm $ (Billing)'!B18</f>
        <v>4657654.8044670336</v>
      </c>
      <c r="C18" s="22">
        <f>+'Customer $'!C18+'Therm $ (Billing)'!C18</f>
        <v>4612136.5048076371</v>
      </c>
      <c r="D18" s="22">
        <f>+'Customer $'!D18+'Therm $ (Billing)'!D18</f>
        <v>4428646.7999289054</v>
      </c>
      <c r="E18" s="22">
        <f>+'Customer $'!E18+'Therm $ (Billing)'!E18</f>
        <v>4175741.8357682917</v>
      </c>
      <c r="F18" s="22">
        <f>+'Customer $'!F18+'Therm $ (Billing)'!F18</f>
        <v>3842863.3610219387</v>
      </c>
      <c r="G18" s="22">
        <f>+'Customer $'!G18+'Therm $ (Billing)'!G18</f>
        <v>3634432.2149123373</v>
      </c>
      <c r="H18" s="22">
        <f>+'Customer $'!H18+'Therm $ (Billing)'!H18</f>
        <v>3471514.835948091</v>
      </c>
      <c r="I18" s="22">
        <f>+'Customer $'!I18+'Therm $ (Billing)'!I18</f>
        <v>3440873.7902535945</v>
      </c>
      <c r="J18" s="22">
        <f>+'Customer $'!J18+'Therm $ (Billing)'!J18</f>
        <v>3517423.916490972</v>
      </c>
      <c r="K18" s="22">
        <f>+'Customer $'!K18+'Therm $ (Billing)'!K18</f>
        <v>3561825.1544152913</v>
      </c>
      <c r="L18" s="22">
        <f>+'Customer $'!L18+'Therm $ (Billing)'!L18</f>
        <v>3852616.4563689213</v>
      </c>
      <c r="M18" s="22">
        <f>+'Customer $'!M18+'Therm $ (Billing)'!M18</f>
        <v>4444611.3420534693</v>
      </c>
      <c r="N18" s="22">
        <f>+'Customer $'!N18+'Therm $ (Billing)'!N18</f>
        <v>47640341.016436487</v>
      </c>
      <c r="O18" s="22">
        <f>+'Customer $'!O18+'Therm $ (Billing)'!O18</f>
        <v>4787192.3881071601</v>
      </c>
      <c r="P18" s="22">
        <f>+'Customer $'!P18+'Therm $ (Billing)'!P18</f>
        <v>4739979.3719720365</v>
      </c>
      <c r="Q18" s="22">
        <f>+'Customer $'!Q18+'Therm $ (Billing)'!Q18</f>
        <v>4549617.0152500197</v>
      </c>
      <c r="R18" s="22">
        <f>+'Customer $'!R18+'Therm $ (Billing)'!R18</f>
        <v>4285441.4353726087</v>
      </c>
      <c r="S18" s="22">
        <f>+'Customer $'!S18+'Therm $ (Billing)'!S18</f>
        <v>3937333.425473839</v>
      </c>
      <c r="T18" s="22">
        <f>+'Customer $'!T18+'Therm $ (Billing)'!T18</f>
        <v>3719590.9479686017</v>
      </c>
      <c r="U18" s="22">
        <f>+'Customer $'!U18+'Therm $ (Billing)'!U18</f>
        <v>3594718.3045607614</v>
      </c>
      <c r="V18" s="22">
        <f>+'Customer $'!V18+'Therm $ (Billing)'!V18</f>
        <v>3563458.9937802125</v>
      </c>
      <c r="W18" s="22">
        <f>+'Customer $'!W18+'Therm $ (Billing)'!W18</f>
        <v>3642681.0021106214</v>
      </c>
      <c r="X18" s="22">
        <f>+'Customer $'!X18+'Therm $ (Billing)'!X18</f>
        <v>3688685.6696163896</v>
      </c>
      <c r="Y18" s="22">
        <f>+'Customer $'!Y18+'Therm $ (Billing)'!Y18</f>
        <v>3989528.5213689771</v>
      </c>
      <c r="Z18" s="22">
        <f>+'Customer $'!Z18+'Therm $ (Billing)'!Z18</f>
        <v>4601206.1562396763</v>
      </c>
      <c r="AA18" s="22">
        <f>+'Customer $'!AA18+'Therm $ (Billing)'!AA18</f>
        <v>49099433.231820896</v>
      </c>
      <c r="AB18" s="22">
        <f>+'Customer $'!AB18+'Therm $ (Billing)'!AB18</f>
        <v>50665553.481474735</v>
      </c>
      <c r="AC18" s="22">
        <f>+'Customer $'!AC18+'Therm $ (Billing)'!AC18</f>
        <v>52382316.77951251</v>
      </c>
      <c r="AD18" s="22">
        <f>+'Customer $'!AD18+'Therm $ (Billing)'!AD18</f>
        <v>54121419.206932843</v>
      </c>
      <c r="AE18" s="22">
        <f>+'Customer $'!AE18+'Therm $ (Billing)'!AE18</f>
        <v>0</v>
      </c>
      <c r="AF18" s="22">
        <f>+'Customer $'!AF18+'Therm $ (Billing)'!AF18</f>
        <v>0</v>
      </c>
      <c r="AG18" s="22">
        <f>+'Customer $'!AG18+'Therm $ (Billing)'!AG18</f>
        <v>0</v>
      </c>
      <c r="AH18" s="22">
        <f>+'Customer $'!AH18+'Therm $ (Billing)'!AH18</f>
        <v>0</v>
      </c>
      <c r="AI18" s="22">
        <f>+'Customer $'!AI18+'Therm $ (Billing)'!AI18</f>
        <v>0</v>
      </c>
      <c r="AJ18" s="22">
        <f>+'Customer $'!AJ18+'Therm $ (Billing)'!AJ18</f>
        <v>0</v>
      </c>
    </row>
    <row r="19" spans="1:36" x14ac:dyDescent="0.25">
      <c r="A19" t="s">
        <v>11</v>
      </c>
      <c r="B19" s="22">
        <f>+'Customer $'!B19+'Therm $ (Billing)'!B19</f>
        <v>408830.37129695661</v>
      </c>
      <c r="C19" s="22">
        <f>+'Customer $'!C19+'Therm $ (Billing)'!C19</f>
        <v>395111.28929002478</v>
      </c>
      <c r="D19" s="22">
        <f>+'Customer $'!D19+'Therm $ (Billing)'!D19</f>
        <v>369756.50808895519</v>
      </c>
      <c r="E19" s="22">
        <f>+'Customer $'!E19+'Therm $ (Billing)'!E19</f>
        <v>325466.5860736898</v>
      </c>
      <c r="F19" s="22">
        <f>+'Customer $'!F19+'Therm $ (Billing)'!F19</f>
        <v>247629.96834495701</v>
      </c>
      <c r="G19" s="22">
        <f>+'Customer $'!G19+'Therm $ (Billing)'!G19</f>
        <v>198484.74827278464</v>
      </c>
      <c r="H19" s="22">
        <f>+'Customer $'!H19+'Therm $ (Billing)'!H19</f>
        <v>193383.38369601261</v>
      </c>
      <c r="I19" s="22">
        <f>+'Customer $'!I19+'Therm $ (Billing)'!I19</f>
        <v>173082.39070287888</v>
      </c>
      <c r="J19" s="22">
        <f>+'Customer $'!J19+'Therm $ (Billing)'!J19</f>
        <v>180471.47872591071</v>
      </c>
      <c r="K19" s="22">
        <f>+'Customer $'!K19+'Therm $ (Billing)'!K19</f>
        <v>188410.02675566205</v>
      </c>
      <c r="L19" s="22">
        <f>+'Customer $'!L19+'Therm $ (Billing)'!L19</f>
        <v>277966.62467588962</v>
      </c>
      <c r="M19" s="22">
        <f>+'Customer $'!M19+'Therm $ (Billing)'!M19</f>
        <v>397926.70729942463</v>
      </c>
      <c r="N19" s="22">
        <f>+'Customer $'!N19+'Therm $ (Billing)'!N19</f>
        <v>3356520.0832231464</v>
      </c>
      <c r="O19" s="22">
        <f>+'Customer $'!O19+'Therm $ (Billing)'!O19</f>
        <v>423253.88566384622</v>
      </c>
      <c r="P19" s="22">
        <f>+'Customer $'!P19+'Therm $ (Billing)'!P19</f>
        <v>409165.95978055114</v>
      </c>
      <c r="Q19" s="22">
        <f>+'Customer $'!Q19+'Therm $ (Billing)'!Q19</f>
        <v>383319.34593083488</v>
      </c>
      <c r="R19" s="22">
        <f>+'Customer $'!R19+'Therm $ (Billing)'!R19</f>
        <v>337770.08292958129</v>
      </c>
      <c r="S19" s="22">
        <f>+'Customer $'!S19+'Therm $ (Billing)'!S19</f>
        <v>257783.37155844952</v>
      </c>
      <c r="T19" s="22">
        <f>+'Customer $'!T19+'Therm $ (Billing)'!T19</f>
        <v>207349.07453039131</v>
      </c>
      <c r="U19" s="22">
        <f>+'Customer $'!U19+'Therm $ (Billing)'!U19</f>
        <v>198188.29159578087</v>
      </c>
      <c r="V19" s="22">
        <f>+'Customer $'!V19+'Therm $ (Billing)'!V19</f>
        <v>177542.97559904624</v>
      </c>
      <c r="W19" s="22">
        <f>+'Customer $'!W19+'Therm $ (Billing)'!W19</f>
        <v>185128.32266598329</v>
      </c>
      <c r="X19" s="22">
        <f>+'Customer $'!X19+'Therm $ (Billing)'!X19</f>
        <v>193323.06544841928</v>
      </c>
      <c r="Y19" s="22">
        <f>+'Customer $'!Y19+'Therm $ (Billing)'!Y19</f>
        <v>284946.85002027755</v>
      </c>
      <c r="Z19" s="22">
        <f>+'Customer $'!Z19+'Therm $ (Billing)'!Z19</f>
        <v>407833.97817606095</v>
      </c>
      <c r="AA19" s="22">
        <f>+'Customer $'!AA19+'Therm $ (Billing)'!AA19</f>
        <v>3465605.2038992224</v>
      </c>
      <c r="AB19" s="22">
        <f>+'Customer $'!AB19+'Therm $ (Billing)'!AB19</f>
        <v>3398080.8464931226</v>
      </c>
      <c r="AC19" s="22">
        <f>+'Customer $'!AC19+'Therm $ (Billing)'!AC19</f>
        <v>3487039.5560340472</v>
      </c>
      <c r="AD19" s="22">
        <f>+'Customer $'!AD19+'Therm $ (Billing)'!AD19</f>
        <v>3578709.690621987</v>
      </c>
      <c r="AE19" s="22">
        <f>+'Customer $'!AE19+'Therm $ (Billing)'!AE19</f>
        <v>0</v>
      </c>
      <c r="AF19" s="22">
        <f>+'Customer $'!AF19+'Therm $ (Billing)'!AF19</f>
        <v>0</v>
      </c>
      <c r="AG19" s="22">
        <f>+'Customer $'!AG19+'Therm $ (Billing)'!AG19</f>
        <v>0</v>
      </c>
      <c r="AH19" s="22">
        <f>+'Customer $'!AH19+'Therm $ (Billing)'!AH19</f>
        <v>0</v>
      </c>
      <c r="AI19" s="22">
        <f>+'Customer $'!AI19+'Therm $ (Billing)'!AI19</f>
        <v>0</v>
      </c>
      <c r="AJ19" s="22">
        <f>+'Customer $'!AJ19+'Therm $ (Billing)'!AJ19</f>
        <v>0</v>
      </c>
    </row>
    <row r="20" spans="1:36" x14ac:dyDescent="0.25">
      <c r="A20" t="s">
        <v>12</v>
      </c>
      <c r="B20" s="22">
        <f>+'Customer $'!B20+'Therm $ (Billing)'!B20</f>
        <v>24483.078251375769</v>
      </c>
      <c r="C20" s="22">
        <f>+'Customer $'!C20+'Therm $ (Billing)'!C20</f>
        <v>28504.740892674141</v>
      </c>
      <c r="D20" s="22">
        <f>+'Customer $'!D20+'Therm $ (Billing)'!D20</f>
        <v>21959.568434911354</v>
      </c>
      <c r="E20" s="22">
        <f>+'Customer $'!E20+'Therm $ (Billing)'!E20</f>
        <v>19232.493893131432</v>
      </c>
      <c r="F20" s="22">
        <f>+'Customer $'!F20+'Therm $ (Billing)'!F20</f>
        <v>15218.618619175955</v>
      </c>
      <c r="G20" s="22">
        <f>+'Customer $'!G20+'Therm $ (Billing)'!G20</f>
        <v>12745.53275752521</v>
      </c>
      <c r="H20" s="22">
        <f>+'Customer $'!H20+'Therm $ (Billing)'!H20</f>
        <v>12119.572538751512</v>
      </c>
      <c r="I20" s="22">
        <f>+'Customer $'!I20+'Therm $ (Billing)'!I20</f>
        <v>10476.831809396814</v>
      </c>
      <c r="J20" s="22">
        <f>+'Customer $'!J20+'Therm $ (Billing)'!J20</f>
        <v>10875.054176090183</v>
      </c>
      <c r="K20" s="22">
        <f>+'Customer $'!K20+'Therm $ (Billing)'!K20</f>
        <v>13240.775032055637</v>
      </c>
      <c r="L20" s="22">
        <f>+'Customer $'!L20+'Therm $ (Billing)'!L20</f>
        <v>17950.166082016123</v>
      </c>
      <c r="M20" s="22">
        <f>+'Customer $'!M20+'Therm $ (Billing)'!M20</f>
        <v>23800.954005685981</v>
      </c>
      <c r="N20" s="22">
        <f>+'Customer $'!N20+'Therm $ (Billing)'!N20</f>
        <v>210607.3864927901</v>
      </c>
      <c r="O20" s="22">
        <f>+'Customer $'!O20+'Therm $ (Billing)'!O20</f>
        <v>25160.096139634319</v>
      </c>
      <c r="P20" s="22">
        <f>+'Customer $'!P20+'Therm $ (Billing)'!P20</f>
        <v>29227.055575182338</v>
      </c>
      <c r="Q20" s="22">
        <f>+'Customer $'!Q20+'Therm $ (Billing)'!Q20</f>
        <v>22632.119022576648</v>
      </c>
      <c r="R20" s="22">
        <f>+'Customer $'!R20+'Therm $ (Billing)'!R20</f>
        <v>19875.145801716502</v>
      </c>
      <c r="S20" s="22">
        <f>+'Customer $'!S20+'Therm $ (Billing)'!S20</f>
        <v>15806.849489617351</v>
      </c>
      <c r="T20" s="22">
        <f>+'Customer $'!T20+'Therm $ (Billing)'!T20</f>
        <v>13301.401391195679</v>
      </c>
      <c r="U20" s="22">
        <f>+'Customer $'!U20+'Therm $ (Billing)'!U20</f>
        <v>12273.54591629015</v>
      </c>
      <c r="V20" s="22">
        <f>+'Customer $'!V20+'Therm $ (Billing)'!V20</f>
        <v>10614.179115355431</v>
      </c>
      <c r="W20" s="22">
        <f>+'Customer $'!W20+'Therm $ (Billing)'!W20</f>
        <v>11015.566114962403</v>
      </c>
      <c r="X20" s="22">
        <f>+'Customer $'!X20+'Therm $ (Billing)'!X20</f>
        <v>13405.476727084801</v>
      </c>
      <c r="Y20" s="22">
        <f>+'Customer $'!Y20+'Therm $ (Billing)'!Y20</f>
        <v>18177.533534594317</v>
      </c>
      <c r="Z20" s="22">
        <f>+'Customer $'!Z20+'Therm $ (Billing)'!Z20</f>
        <v>24090.700648800856</v>
      </c>
      <c r="AA20" s="22">
        <f>+'Customer $'!AA20+'Therm $ (Billing)'!AA20</f>
        <v>215579.66947701079</v>
      </c>
      <c r="AB20" s="22">
        <f>+'Customer $'!AB20+'Therm $ (Billing)'!AB20</f>
        <v>210457.45202311937</v>
      </c>
      <c r="AC20" s="22">
        <f>+'Customer $'!AC20+'Therm $ (Billing)'!AC20</f>
        <v>213252.04817598526</v>
      </c>
      <c r="AD20" s="22">
        <f>+'Customer $'!AD20+'Therm $ (Billing)'!AD20</f>
        <v>216173.35296074321</v>
      </c>
      <c r="AE20" s="22">
        <f>+'Customer $'!AE20+'Therm $ (Billing)'!AE20</f>
        <v>0</v>
      </c>
      <c r="AF20" s="22">
        <f>+'Customer $'!AF20+'Therm $ (Billing)'!AF20</f>
        <v>0</v>
      </c>
      <c r="AG20" s="22">
        <f>+'Customer $'!AG20+'Therm $ (Billing)'!AG20</f>
        <v>0</v>
      </c>
      <c r="AH20" s="22">
        <f>+'Customer $'!AH20+'Therm $ (Billing)'!AH20</f>
        <v>0</v>
      </c>
      <c r="AI20" s="22">
        <f>+'Customer $'!AI20+'Therm $ (Billing)'!AI20</f>
        <v>0</v>
      </c>
      <c r="AJ20" s="22">
        <f>+'Customer $'!AJ20+'Therm $ (Billing)'!AJ20</f>
        <v>0</v>
      </c>
    </row>
    <row r="21" spans="1:36" x14ac:dyDescent="0.25">
      <c r="A21" t="s">
        <v>13</v>
      </c>
      <c r="B21" s="22">
        <f>+'Customer $'!B21+'Therm $ (Billing)'!B21</f>
        <v>1235.3215374792733</v>
      </c>
      <c r="C21" s="22">
        <f>+'Customer $'!C21+'Therm $ (Billing)'!C21</f>
        <v>1677.6048748355456</v>
      </c>
      <c r="D21" s="22">
        <f>+'Customer $'!D21+'Therm $ (Billing)'!D21</f>
        <v>1574.6923594471637</v>
      </c>
      <c r="E21" s="22">
        <f>+'Customer $'!E21+'Therm $ (Billing)'!E21</f>
        <v>1263.7356141113446</v>
      </c>
      <c r="F21" s="22">
        <f>+'Customer $'!F21+'Therm $ (Billing)'!F21</f>
        <v>1218.2019026283108</v>
      </c>
      <c r="G21" s="22">
        <f>+'Customer $'!G21+'Therm $ (Billing)'!G21</f>
        <v>1415.5567023376229</v>
      </c>
      <c r="H21" s="22">
        <f>+'Customer $'!H21+'Therm $ (Billing)'!H21</f>
        <v>11427.369130495103</v>
      </c>
      <c r="I21" s="22">
        <f>+'Customer $'!I21+'Therm $ (Billing)'!I21</f>
        <v>11524.900245446222</v>
      </c>
      <c r="J21" s="22">
        <f>+'Customer $'!J21+'Therm $ (Billing)'!J21</f>
        <v>11546.622565199956</v>
      </c>
      <c r="K21" s="22">
        <f>+'Customer $'!K21+'Therm $ (Billing)'!K21</f>
        <v>11608.049185992944</v>
      </c>
      <c r="L21" s="22">
        <f>+'Customer $'!L21+'Therm $ (Billing)'!L21</f>
        <v>11726.114688007487</v>
      </c>
      <c r="M21" s="22">
        <f>+'Customer $'!M21+'Therm $ (Billing)'!M21</f>
        <v>11931.237954127582</v>
      </c>
      <c r="N21" s="22">
        <f>+'Customer $'!N21+'Therm $ (Billing)'!N21</f>
        <v>78149.406760108555</v>
      </c>
      <c r="O21" s="22">
        <f>+'Customer $'!O21+'Therm $ (Billing)'!O21</f>
        <v>11845.934641931952</v>
      </c>
      <c r="P21" s="22">
        <f>+'Customer $'!P21+'Therm $ (Billing)'!P21</f>
        <v>12327.565800787641</v>
      </c>
      <c r="Q21" s="22">
        <f>+'Customer $'!Q21+'Therm $ (Billing)'!Q21</f>
        <v>12264.793245493418</v>
      </c>
      <c r="R21" s="22">
        <f>+'Customer $'!R21+'Therm $ (Billing)'!R21</f>
        <v>11989.194657099297</v>
      </c>
      <c r="S21" s="22">
        <f>+'Customer $'!S21+'Therm $ (Billing)'!S21</f>
        <v>11980.895399335277</v>
      </c>
      <c r="T21" s="22">
        <f>+'Customer $'!T21+'Therm $ (Billing)'!T21</f>
        <v>12217.273537041532</v>
      </c>
      <c r="U21" s="22">
        <f>+'Customer $'!U21+'Therm $ (Billing)'!U21</f>
        <v>11977.81974362037</v>
      </c>
      <c r="V21" s="22">
        <f>+'Customer $'!V21+'Therm $ (Billing)'!V21</f>
        <v>12078.731399688961</v>
      </c>
      <c r="W21" s="22">
        <f>+'Customer $'!W21+'Therm $ (Billing)'!W21</f>
        <v>12101.101522566429</v>
      </c>
      <c r="X21" s="22">
        <f>+'Customer $'!X21+'Therm $ (Billing)'!X21</f>
        <v>12163.288360715278</v>
      </c>
      <c r="Y21" s="22">
        <f>+'Customer $'!Y21+'Therm $ (Billing)'!Y21</f>
        <v>12282.496804202014</v>
      </c>
      <c r="Z21" s="22">
        <f>+'Customer $'!Z21+'Therm $ (Billing)'!Z21</f>
        <v>12497.46199345181</v>
      </c>
      <c r="AA21" s="22">
        <f>+'Customer $'!AA21+'Therm $ (Billing)'!AA21</f>
        <v>145726.55710593399</v>
      </c>
      <c r="AB21" s="22">
        <f>+'Customer $'!AB21+'Therm $ (Billing)'!AB21</f>
        <v>152324.1429292509</v>
      </c>
      <c r="AC21" s="22">
        <f>+'Customer $'!AC21+'Therm $ (Billing)'!AC21</f>
        <v>159030.99456760127</v>
      </c>
      <c r="AD21" s="22">
        <f>+'Customer $'!AD21+'Therm $ (Billing)'!AD21</f>
        <v>165764.79117500337</v>
      </c>
      <c r="AE21" s="22">
        <f>+'Customer $'!AE21+'Therm $ (Billing)'!AE21</f>
        <v>0</v>
      </c>
      <c r="AF21" s="22">
        <f>+'Customer $'!AF21+'Therm $ (Billing)'!AF21</f>
        <v>0</v>
      </c>
      <c r="AG21" s="22">
        <f>+'Customer $'!AG21+'Therm $ (Billing)'!AG21</f>
        <v>0</v>
      </c>
      <c r="AH21" s="22">
        <f>+'Customer $'!AH21+'Therm $ (Billing)'!AH21</f>
        <v>0</v>
      </c>
      <c r="AI21" s="22">
        <f>+'Customer $'!AI21+'Therm $ (Billing)'!AI21</f>
        <v>0</v>
      </c>
      <c r="AJ21" s="22">
        <f>+'Customer $'!AJ21+'Therm $ (Billing)'!AJ21</f>
        <v>0</v>
      </c>
    </row>
    <row r="22" spans="1:36" x14ac:dyDescent="0.25">
      <c r="A22" t="s">
        <v>17</v>
      </c>
      <c r="B22" s="22">
        <f>+'Customer $'!B22+'Therm $ (Billing)'!B22</f>
        <v>139106.41381172524</v>
      </c>
      <c r="C22" s="22">
        <f>+'Customer $'!C22+'Therm $ (Billing)'!C22</f>
        <v>139707.7885851312</v>
      </c>
      <c r="D22" s="22">
        <f>+'Customer $'!D22+'Therm $ (Billing)'!D22</f>
        <v>115935.9246192443</v>
      </c>
      <c r="E22" s="22">
        <f>+'Customer $'!E22+'Therm $ (Billing)'!E22</f>
        <v>93320.816945896484</v>
      </c>
      <c r="F22" s="22">
        <f>+'Customer $'!F22+'Therm $ (Billing)'!F22</f>
        <v>64997.105689298587</v>
      </c>
      <c r="G22" s="22">
        <f>+'Customer $'!G22+'Therm $ (Billing)'!G22</f>
        <v>49091.529305148302</v>
      </c>
      <c r="H22" s="22">
        <f>+'Customer $'!H22+'Therm $ (Billing)'!H22</f>
        <v>36529.481999114338</v>
      </c>
      <c r="I22" s="22">
        <f>+'Customer $'!I22+'Therm $ (Billing)'!I22</f>
        <v>34793.115385697871</v>
      </c>
      <c r="J22" s="22">
        <f>+'Customer $'!J22+'Therm $ (Billing)'!J22</f>
        <v>37516.108019685693</v>
      </c>
      <c r="K22" s="22">
        <f>+'Customer $'!K22+'Therm $ (Billing)'!K22</f>
        <v>42507.384824251349</v>
      </c>
      <c r="L22" s="22">
        <f>+'Customer $'!L22+'Therm $ (Billing)'!L22</f>
        <v>71687.783917598194</v>
      </c>
      <c r="M22" s="22">
        <f>+'Customer $'!M22+'Therm $ (Billing)'!M22</f>
        <v>121099.75992429946</v>
      </c>
      <c r="N22" s="22">
        <f>+'Customer $'!N22+'Therm $ (Billing)'!N22</f>
        <v>946293.213027091</v>
      </c>
      <c r="O22" s="22">
        <f>+'Customer $'!O22+'Therm $ (Billing)'!O22</f>
        <v>141776.99471568913</v>
      </c>
      <c r="P22" s="22">
        <f>+'Customer $'!P22+'Therm $ (Billing)'!P22</f>
        <v>142302.50949387989</v>
      </c>
      <c r="Q22" s="22">
        <f>+'Customer $'!Q22+'Therm $ (Billing)'!Q22</f>
        <v>117784.80608032484</v>
      </c>
      <c r="R22" s="22">
        <f>+'Customer $'!R22+'Therm $ (Billing)'!R22</f>
        <v>94531.186665909001</v>
      </c>
      <c r="S22" s="22">
        <f>+'Customer $'!S22+'Therm $ (Billing)'!S22</f>
        <v>65462.96114638303</v>
      </c>
      <c r="T22" s="22">
        <f>+'Customer $'!T22+'Therm $ (Billing)'!T22</f>
        <v>49178.474080227403</v>
      </c>
      <c r="U22" s="22">
        <f>+'Customer $'!U22+'Therm $ (Billing)'!U22</f>
        <v>37450.325677727975</v>
      </c>
      <c r="V22" s="22">
        <f>+'Customer $'!V22+'Therm $ (Billing)'!V22</f>
        <v>35689.222353633224</v>
      </c>
      <c r="W22" s="22">
        <f>+'Customer $'!W22+'Therm $ (Billing)'!W22</f>
        <v>38473.513322757681</v>
      </c>
      <c r="X22" s="22">
        <f>+'Customer $'!X22+'Therm $ (Billing)'!X22</f>
        <v>43563.614799870578</v>
      </c>
      <c r="Y22" s="22">
        <f>+'Customer $'!Y22+'Therm $ (Billing)'!Y22</f>
        <v>73474.521079837941</v>
      </c>
      <c r="Z22" s="22">
        <f>+'Customer $'!Z22+'Therm $ (Billing)'!Z22</f>
        <v>124099.47087293182</v>
      </c>
      <c r="AA22" s="22">
        <f>+'Customer $'!AA22+'Therm $ (Billing)'!AA22</f>
        <v>963787.60028917261</v>
      </c>
      <c r="AB22" s="22">
        <f>+'Customer $'!AB22+'Therm $ (Billing)'!AB22</f>
        <v>903056.20726996195</v>
      </c>
      <c r="AC22" s="22">
        <f>+'Customer $'!AC22+'Therm $ (Billing)'!AC22</f>
        <v>924945.60737984127</v>
      </c>
      <c r="AD22" s="22">
        <f>+'Customer $'!AD22+'Therm $ (Billing)'!AD22</f>
        <v>947411.43284508283</v>
      </c>
      <c r="AE22" s="22">
        <f>+'Customer $'!AE22+'Therm $ (Billing)'!AE22</f>
        <v>0</v>
      </c>
      <c r="AF22" s="22">
        <f>+'Customer $'!AF22+'Therm $ (Billing)'!AF22</f>
        <v>0</v>
      </c>
      <c r="AG22" s="22">
        <f>+'Customer $'!AG22+'Therm $ (Billing)'!AG22</f>
        <v>0</v>
      </c>
      <c r="AH22" s="22">
        <f>+'Customer $'!AH22+'Therm $ (Billing)'!AH22</f>
        <v>0</v>
      </c>
      <c r="AI22" s="22">
        <f>+'Customer $'!AI22+'Therm $ (Billing)'!AI22</f>
        <v>0</v>
      </c>
      <c r="AJ22" s="22">
        <f>+'Customer $'!AJ22+'Therm $ (Billing)'!AJ22</f>
        <v>0</v>
      </c>
    </row>
    <row r="23" spans="1:36" x14ac:dyDescent="0.25">
      <c r="A23" t="s">
        <v>18</v>
      </c>
      <c r="B23" s="22">
        <f>+'Customer $'!B23+'Therm $ (Billing)'!B23</f>
        <v>237378.82452081362</v>
      </c>
      <c r="C23" s="22">
        <f>+'Customer $'!C23+'Therm $ (Billing)'!C23</f>
        <v>230400.01872545978</v>
      </c>
      <c r="D23" s="22">
        <f>+'Customer $'!D23+'Therm $ (Billing)'!D23</f>
        <v>211625.80451147188</v>
      </c>
      <c r="E23" s="22">
        <f>+'Customer $'!E23+'Therm $ (Billing)'!E23</f>
        <v>176852.47535585676</v>
      </c>
      <c r="F23" s="22">
        <f>+'Customer $'!F23+'Therm $ (Billing)'!F23</f>
        <v>141100.14163288556</v>
      </c>
      <c r="G23" s="22">
        <f>+'Customer $'!G23+'Therm $ (Billing)'!G23</f>
        <v>119245.61371171844</v>
      </c>
      <c r="H23" s="22">
        <f>+'Customer $'!H23+'Therm $ (Billing)'!H23</f>
        <v>95691.987866644093</v>
      </c>
      <c r="I23" s="22">
        <f>+'Customer $'!I23+'Therm $ (Billing)'!I23</f>
        <v>91060.61635858423</v>
      </c>
      <c r="J23" s="22">
        <f>+'Customer $'!J23+'Therm $ (Billing)'!J23</f>
        <v>98902.886640804529</v>
      </c>
      <c r="K23" s="22">
        <f>+'Customer $'!K23+'Therm $ (Billing)'!K23</f>
        <v>113137.74644085372</v>
      </c>
      <c r="L23" s="22">
        <f>+'Customer $'!L23+'Therm $ (Billing)'!L23</f>
        <v>153731.10415566224</v>
      </c>
      <c r="M23" s="22">
        <f>+'Customer $'!M23+'Therm $ (Billing)'!M23</f>
        <v>215768.06957311311</v>
      </c>
      <c r="N23" s="22">
        <f>+'Customer $'!N23+'Therm $ (Billing)'!N23</f>
        <v>1884895.2894938681</v>
      </c>
      <c r="O23" s="22">
        <f>+'Customer $'!O23+'Therm $ (Billing)'!O23</f>
        <v>241093.99130562163</v>
      </c>
      <c r="P23" s="22">
        <f>+'Customer $'!P23+'Therm $ (Billing)'!P23</f>
        <v>233956.01050999828</v>
      </c>
      <c r="Q23" s="22">
        <f>+'Customer $'!Q23+'Therm $ (Billing)'!Q23</f>
        <v>214909.33144057862</v>
      </c>
      <c r="R23" s="22">
        <f>+'Customer $'!R23+'Therm $ (Billing)'!R23</f>
        <v>179668.59153328443</v>
      </c>
      <c r="S23" s="22">
        <f>+'Customer $'!S23+'Therm $ (Billing)'!S23</f>
        <v>143472.51231922593</v>
      </c>
      <c r="T23" s="22">
        <f>+'Customer $'!T23+'Therm $ (Billing)'!T23</f>
        <v>121268.13012537501</v>
      </c>
      <c r="U23" s="22">
        <f>+'Customer $'!U23+'Therm $ (Billing)'!U23</f>
        <v>96810.652268191756</v>
      </c>
      <c r="V23" s="22">
        <f>+'Customer $'!V23+'Therm $ (Billing)'!V23</f>
        <v>92158.611603060519</v>
      </c>
      <c r="W23" s="22">
        <f>+'Customer $'!W23+'Therm $ (Billing)'!W23</f>
        <v>100109.58135560324</v>
      </c>
      <c r="X23" s="22">
        <f>+'Customer $'!X23+'Therm $ (Billing)'!X23</f>
        <v>114543.76956866616</v>
      </c>
      <c r="Y23" s="22">
        <f>+'Customer $'!Y23+'Therm $ (Billing)'!Y23</f>
        <v>155781.14924242962</v>
      </c>
      <c r="Z23" s="22">
        <f>+'Customer $'!Z23+'Therm $ (Billing)'!Z23</f>
        <v>218664.86979580473</v>
      </c>
      <c r="AA23" s="22">
        <f>+'Customer $'!AA23+'Therm $ (Billing)'!AA23</f>
        <v>1912437.2010678397</v>
      </c>
      <c r="AB23" s="22">
        <f>+'Customer $'!AB23+'Therm $ (Billing)'!AB23</f>
        <v>1882704.3378442037</v>
      </c>
      <c r="AC23" s="22">
        <f>+'Customer $'!AC23+'Therm $ (Billing)'!AC23</f>
        <v>1906350.0813174965</v>
      </c>
      <c r="AD23" s="22">
        <f>+'Customer $'!AD23+'Therm $ (Billing)'!AD23</f>
        <v>1930838.2494702041</v>
      </c>
      <c r="AE23" s="22">
        <f>+'Customer $'!AE23+'Therm $ (Billing)'!AE23</f>
        <v>0</v>
      </c>
      <c r="AF23" s="22">
        <f>+'Customer $'!AF23+'Therm $ (Billing)'!AF23</f>
        <v>0</v>
      </c>
      <c r="AG23" s="22">
        <f>+'Customer $'!AG23+'Therm $ (Billing)'!AG23</f>
        <v>0</v>
      </c>
      <c r="AH23" s="22">
        <f>+'Customer $'!AH23+'Therm $ (Billing)'!AH23</f>
        <v>0</v>
      </c>
      <c r="AI23" s="22">
        <f>+'Customer $'!AI23+'Therm $ (Billing)'!AI23</f>
        <v>0</v>
      </c>
      <c r="AJ23" s="22">
        <f>+'Customer $'!AJ23+'Therm $ (Billing)'!AJ23</f>
        <v>0</v>
      </c>
    </row>
    <row r="24" spans="1:36" x14ac:dyDescent="0.25">
      <c r="A24" t="s">
        <v>19</v>
      </c>
      <c r="B24" s="22">
        <f>+'Customer $'!B24+'Therm $ (Billing)'!B24</f>
        <v>97371.489573453859</v>
      </c>
      <c r="C24" s="22">
        <f>+'Customer $'!C24+'Therm $ (Billing)'!C24</f>
        <v>105571.59059432572</v>
      </c>
      <c r="D24" s="22">
        <f>+'Customer $'!D24+'Therm $ (Billing)'!D24</f>
        <v>97854.994440175229</v>
      </c>
      <c r="E24" s="22">
        <f>+'Customer $'!E24+'Therm $ (Billing)'!E24</f>
        <v>89891.387092245001</v>
      </c>
      <c r="F24" s="22">
        <f>+'Customer $'!F24+'Therm $ (Billing)'!F24</f>
        <v>77503.721102781565</v>
      </c>
      <c r="G24" s="22">
        <f>+'Customer $'!G24+'Therm $ (Billing)'!G24</f>
        <v>72224.839229701451</v>
      </c>
      <c r="H24" s="22">
        <f>+'Customer $'!H24+'Therm $ (Billing)'!H24</f>
        <v>65243.807643731096</v>
      </c>
      <c r="I24" s="22">
        <f>+'Customer $'!I24+'Therm $ (Billing)'!I24</f>
        <v>60529.218179369396</v>
      </c>
      <c r="J24" s="22">
        <f>+'Customer $'!J24+'Therm $ (Billing)'!J24</f>
        <v>65428.488401518698</v>
      </c>
      <c r="K24" s="22">
        <f>+'Customer $'!K24+'Therm $ (Billing)'!K24</f>
        <v>72006.000630654889</v>
      </c>
      <c r="L24" s="22">
        <f>+'Customer $'!L24+'Therm $ (Billing)'!L24</f>
        <v>80333.153580888087</v>
      </c>
      <c r="M24" s="22">
        <f>+'Customer $'!M24+'Therm $ (Billing)'!M24</f>
        <v>95026.14697283128</v>
      </c>
      <c r="N24" s="22">
        <f>+'Customer $'!N24+'Therm $ (Billing)'!N24</f>
        <v>978984.83744167618</v>
      </c>
      <c r="O24" s="22">
        <f>+'Customer $'!O24+'Therm $ (Billing)'!O24</f>
        <v>97030.629242317227</v>
      </c>
      <c r="P24" s="22">
        <f>+'Customer $'!P24+'Therm $ (Billing)'!P24</f>
        <v>105378.98161308731</v>
      </c>
      <c r="Q24" s="22">
        <f>+'Customer $'!Q24+'Therm $ (Billing)'!Q24</f>
        <v>97633.427065004682</v>
      </c>
      <c r="R24" s="22">
        <f>+'Customer $'!R24+'Therm $ (Billing)'!R24</f>
        <v>89568.528574433411</v>
      </c>
      <c r="S24" s="22">
        <f>+'Customer $'!S24+'Therm $ (Billing)'!S24</f>
        <v>77064.526538395614</v>
      </c>
      <c r="T24" s="22">
        <f>+'Customer $'!T24+'Therm $ (Billing)'!T24</f>
        <v>71745.305490368512</v>
      </c>
      <c r="U24" s="22">
        <f>+'Customer $'!U24+'Therm $ (Billing)'!U24</f>
        <v>65975.042950762858</v>
      </c>
      <c r="V24" s="22">
        <f>+'Customer $'!V24+'Therm $ (Billing)'!V24</f>
        <v>61199.661071416747</v>
      </c>
      <c r="W24" s="22">
        <f>+'Customer $'!W24+'Therm $ (Billing)'!W24</f>
        <v>66144.654152360308</v>
      </c>
      <c r="X24" s="22">
        <f>+'Customer $'!X24+'Therm $ (Billing)'!X24</f>
        <v>72777.266874484339</v>
      </c>
      <c r="Y24" s="22">
        <f>+'Customer $'!Y24+'Therm $ (Billing)'!Y24</f>
        <v>81167.539495264151</v>
      </c>
      <c r="Z24" s="22">
        <f>+'Customer $'!Z24+'Therm $ (Billing)'!Z24</f>
        <v>95953.322430371758</v>
      </c>
      <c r="AA24" s="22">
        <f>+'Customer $'!AA24+'Therm $ (Billing)'!AA24</f>
        <v>981638.88549826713</v>
      </c>
      <c r="AB24" s="22">
        <f>+'Customer $'!AB24+'Therm $ (Billing)'!AB24</f>
        <v>1000526.7309985782</v>
      </c>
      <c r="AC24" s="22">
        <f>+'Customer $'!AC24+'Therm $ (Billing)'!AC24</f>
        <v>1010281.8815473565</v>
      </c>
      <c r="AD24" s="22">
        <f>+'Customer $'!AD24+'Therm $ (Billing)'!AD24</f>
        <v>1020288.0770792435</v>
      </c>
      <c r="AE24" s="22">
        <f>+'Customer $'!AE24+'Therm $ (Billing)'!AE24</f>
        <v>0</v>
      </c>
      <c r="AF24" s="22">
        <f>+'Customer $'!AF24+'Therm $ (Billing)'!AF24</f>
        <v>0</v>
      </c>
      <c r="AG24" s="22">
        <f>+'Customer $'!AG24+'Therm $ (Billing)'!AG24</f>
        <v>0</v>
      </c>
      <c r="AH24" s="22">
        <f>+'Customer $'!AH24+'Therm $ (Billing)'!AH24</f>
        <v>0</v>
      </c>
      <c r="AI24" s="22">
        <f>+'Customer $'!AI24+'Therm $ (Billing)'!AI24</f>
        <v>0</v>
      </c>
      <c r="AJ24" s="22">
        <f>+'Customer $'!AJ24+'Therm $ (Billing)'!AJ24</f>
        <v>0</v>
      </c>
    </row>
    <row r="25" spans="1:36" x14ac:dyDescent="0.25">
      <c r="A25" t="s">
        <v>20</v>
      </c>
      <c r="B25" s="22">
        <f>+'Customer $'!B25+'Therm $ (Billing)'!B25</f>
        <v>25416.282475860986</v>
      </c>
      <c r="C25" s="22">
        <f>+'Customer $'!C25+'Therm $ (Billing)'!C25</f>
        <v>25462.583985870686</v>
      </c>
      <c r="D25" s="22">
        <f>+'Customer $'!D25+'Therm $ (Billing)'!D25</f>
        <v>25511.477167848036</v>
      </c>
      <c r="E25" s="22">
        <f>+'Customer $'!E25+'Therm $ (Billing)'!E25</f>
        <v>25559.991336252602</v>
      </c>
      <c r="F25" s="22">
        <f>+'Customer $'!F25+'Therm $ (Billing)'!F25</f>
        <v>25605.903816657028</v>
      </c>
      <c r="G25" s="22">
        <f>+'Customer $'!G25+'Therm $ (Billing)'!G25</f>
        <v>25649.857112208771</v>
      </c>
      <c r="H25" s="22">
        <f>+'Customer $'!H25+'Therm $ (Billing)'!H25</f>
        <v>27062.026486418476</v>
      </c>
      <c r="I25" s="22">
        <f>+'Customer $'!I25+'Therm $ (Billing)'!I25</f>
        <v>27103.949608479084</v>
      </c>
      <c r="J25" s="22">
        <f>+'Customer $'!J25+'Therm $ (Billing)'!J25</f>
        <v>27147.672680583019</v>
      </c>
      <c r="K25" s="22">
        <f>+'Customer $'!K25+'Therm $ (Billing)'!K25</f>
        <v>27192.127706996282</v>
      </c>
      <c r="L25" s="22">
        <f>+'Customer $'!L25+'Therm $ (Billing)'!L25</f>
        <v>27237.247196046581</v>
      </c>
      <c r="M25" s="22">
        <f>+'Customer $'!M25+'Therm $ (Billing)'!M25</f>
        <v>27282.578240705119</v>
      </c>
      <c r="N25" s="22">
        <f>+'Customer $'!N25+'Therm $ (Billing)'!N25</f>
        <v>316231.69781392667</v>
      </c>
      <c r="O25" s="22">
        <f>+'Customer $'!O25+'Therm $ (Billing)'!O25</f>
        <v>27338.143325475161</v>
      </c>
      <c r="P25" s="22">
        <f>+'Customer $'!P25+'Therm $ (Billing)'!P25</f>
        <v>27383.286934889697</v>
      </c>
      <c r="Q25" s="22">
        <f>+'Customer $'!Q25+'Therm $ (Billing)'!Q25</f>
        <v>27428.550912412225</v>
      </c>
      <c r="R25" s="22">
        <f>+'Customer $'!R25+'Therm $ (Billing)'!R25</f>
        <v>27471.498133618989</v>
      </c>
      <c r="S25" s="22">
        <f>+'Customer $'!S25+'Therm $ (Billing)'!S25</f>
        <v>27513.110901560158</v>
      </c>
      <c r="T25" s="22">
        <f>+'Customer $'!T25+'Therm $ (Billing)'!T25</f>
        <v>27555.863032797031</v>
      </c>
      <c r="U25" s="22">
        <f>+'Customer $'!U25+'Therm $ (Billing)'!U25</f>
        <v>27598.241885128649</v>
      </c>
      <c r="V25" s="22">
        <f>+'Customer $'!V25+'Therm $ (Billing)'!V25</f>
        <v>27642.456512534351</v>
      </c>
      <c r="W25" s="22">
        <f>+'Customer $'!W25+'Therm $ (Billing)'!W25</f>
        <v>27687.532149431394</v>
      </c>
      <c r="X25" s="22">
        <f>+'Customer $'!X25+'Therm $ (Billing)'!X25</f>
        <v>27733.252045926289</v>
      </c>
      <c r="Y25" s="22">
        <f>+'Customer $'!Y25+'Therm $ (Billing)'!Y25</f>
        <v>27779.556808463247</v>
      </c>
      <c r="Z25" s="22">
        <f>+'Customer $'!Z25+'Therm $ (Billing)'!Z25</f>
        <v>27826.000713756403</v>
      </c>
      <c r="AA25" s="22">
        <f>+'Customer $'!AA25+'Therm $ (Billing)'!AA25</f>
        <v>330957.49335599359</v>
      </c>
      <c r="AB25" s="22">
        <f>+'Customer $'!AB25+'Therm $ (Billing)'!AB25</f>
        <v>337518.5121275658</v>
      </c>
      <c r="AC25" s="22">
        <f>+'Customer $'!AC25+'Therm $ (Billing)'!AC25</f>
        <v>344239.61711953935</v>
      </c>
      <c r="AD25" s="22">
        <f>+'Customer $'!AD25+'Therm $ (Billing)'!AD25</f>
        <v>351003.09832562378</v>
      </c>
      <c r="AE25" s="22">
        <f>+'Customer $'!AE25+'Therm $ (Billing)'!AE25</f>
        <v>0</v>
      </c>
      <c r="AF25" s="22">
        <f>+'Customer $'!AF25+'Therm $ (Billing)'!AF25</f>
        <v>0</v>
      </c>
      <c r="AG25" s="22">
        <f>+'Customer $'!AG25+'Therm $ (Billing)'!AG25</f>
        <v>0</v>
      </c>
      <c r="AH25" s="22">
        <f>+'Customer $'!AH25+'Therm $ (Billing)'!AH25</f>
        <v>0</v>
      </c>
      <c r="AI25" s="22">
        <f>+'Customer $'!AI25+'Therm $ (Billing)'!AI25</f>
        <v>0</v>
      </c>
      <c r="AJ25" s="22">
        <f>+'Customer $'!AJ25+'Therm $ (Billing)'!AJ25</f>
        <v>0</v>
      </c>
    </row>
    <row r="26" spans="1:36" x14ac:dyDescent="0.25">
      <c r="A26" t="s">
        <v>552</v>
      </c>
      <c r="B26" s="22">
        <f>+'Customer $'!B26+'Therm $ (Billing)'!B26</f>
        <v>106.63524000000001</v>
      </c>
      <c r="C26" s="22">
        <f>+'Customer $'!C26+'Therm $ (Billing)'!C26</f>
        <v>106.63524000000001</v>
      </c>
      <c r="D26" s="22">
        <f>+'Customer $'!D26+'Therm $ (Billing)'!D26</f>
        <v>106.63524000000001</v>
      </c>
      <c r="E26" s="22">
        <f>+'Customer $'!E26+'Therm $ (Billing)'!E26</f>
        <v>106.63524000000001</v>
      </c>
      <c r="F26" s="22">
        <f>+'Customer $'!F26+'Therm $ (Billing)'!F26</f>
        <v>106.63524000000001</v>
      </c>
      <c r="G26" s="22">
        <f>+'Customer $'!G26+'Therm $ (Billing)'!G26</f>
        <v>106.63524000000001</v>
      </c>
      <c r="H26" s="22">
        <f>+'Customer $'!H26+'Therm $ (Billing)'!H26</f>
        <v>106.63524000000001</v>
      </c>
      <c r="I26" s="22">
        <f>+'Customer $'!I26+'Therm $ (Billing)'!I26</f>
        <v>106.63524000000001</v>
      </c>
      <c r="J26" s="22">
        <f>+'Customer $'!J26+'Therm $ (Billing)'!J26</f>
        <v>106.63524000000001</v>
      </c>
      <c r="K26" s="22">
        <f>+'Customer $'!K26+'Therm $ (Billing)'!K26</f>
        <v>106.63524000000001</v>
      </c>
      <c r="L26" s="22">
        <f>+'Customer $'!L26+'Therm $ (Billing)'!L26</f>
        <v>106.63524000000001</v>
      </c>
      <c r="M26" s="22">
        <f>+'Customer $'!M26+'Therm $ (Billing)'!M26</f>
        <v>106.63524000000001</v>
      </c>
      <c r="N26" s="22">
        <f>+'Customer $'!N26+'Therm $ (Billing)'!N26</f>
        <v>1279.6228800000001</v>
      </c>
      <c r="O26" s="22">
        <f>+'Customer $'!O26+'Therm $ (Billing)'!O26</f>
        <v>106.63524000000001</v>
      </c>
      <c r="P26" s="22">
        <f>+'Customer $'!P26+'Therm $ (Billing)'!P26</f>
        <v>106.63524000000001</v>
      </c>
      <c r="Q26" s="22">
        <f>+'Customer $'!Q26+'Therm $ (Billing)'!Q26</f>
        <v>106.63524000000001</v>
      </c>
      <c r="R26" s="22">
        <f>+'Customer $'!R26+'Therm $ (Billing)'!R26</f>
        <v>106.63524000000001</v>
      </c>
      <c r="S26" s="22">
        <f>+'Customer $'!S26+'Therm $ (Billing)'!S26</f>
        <v>106.63524000000001</v>
      </c>
      <c r="T26" s="22">
        <f>+'Customer $'!T26+'Therm $ (Billing)'!T26</f>
        <v>106.63524000000001</v>
      </c>
      <c r="U26" s="22">
        <f>+'Customer $'!U26+'Therm $ (Billing)'!U26</f>
        <v>106.63524000000001</v>
      </c>
      <c r="V26" s="22">
        <f>+'Customer $'!V26+'Therm $ (Billing)'!V26</f>
        <v>106.63524000000001</v>
      </c>
      <c r="W26" s="22">
        <f>+'Customer $'!W26+'Therm $ (Billing)'!W26</f>
        <v>106.63524000000001</v>
      </c>
      <c r="X26" s="22">
        <f>+'Customer $'!X26+'Therm $ (Billing)'!X26</f>
        <v>106.63524000000001</v>
      </c>
      <c r="Y26" s="22">
        <f>+'Customer $'!Y26+'Therm $ (Billing)'!Y26</f>
        <v>106.63524000000001</v>
      </c>
      <c r="Z26" s="22">
        <f>+'Customer $'!Z26+'Therm $ (Billing)'!Z26</f>
        <v>106.63524000000001</v>
      </c>
      <c r="AA26" s="22">
        <f>+'Customer $'!AA26+'Therm $ (Billing)'!AA26</f>
        <v>1279.6228800000001</v>
      </c>
      <c r="AB26" s="22">
        <f>+'Customer $'!AB26+'Therm $ (Billing)'!AB26</f>
        <v>0</v>
      </c>
      <c r="AC26" s="22">
        <f>+'Customer $'!AC26+'Therm $ (Billing)'!AC26</f>
        <v>0</v>
      </c>
      <c r="AD26" s="22">
        <f>+'Customer $'!AD26+'Therm $ (Billing)'!AD26</f>
        <v>0</v>
      </c>
      <c r="AE26" s="22">
        <f>+'Customer $'!AE26+'Therm $ (Billing)'!AE26</f>
        <v>0</v>
      </c>
      <c r="AF26" s="22">
        <f>+'Customer $'!AF26+'Therm $ (Billing)'!AF26</f>
        <v>0</v>
      </c>
      <c r="AG26" s="22">
        <f>+'Customer $'!AG26+'Therm $ (Billing)'!AG26</f>
        <v>0</v>
      </c>
      <c r="AH26" s="22">
        <f>+'Customer $'!AH26+'Therm $ (Billing)'!AH26</f>
        <v>0</v>
      </c>
      <c r="AI26" s="22">
        <f>+'Customer $'!AI26+'Therm $ (Billing)'!AI26</f>
        <v>0</v>
      </c>
      <c r="AJ26" s="22">
        <f>+'Customer $'!AJ26+'Therm $ (Billing)'!AJ26</f>
        <v>0</v>
      </c>
    </row>
    <row r="27" spans="1:36" x14ac:dyDescent="0.25">
      <c r="A27" t="s">
        <v>0</v>
      </c>
      <c r="B27" s="22">
        <f>+'Customer $'!B27+'Therm $ (Billing)'!B27</f>
        <v>468528.10225568089</v>
      </c>
      <c r="C27" s="22">
        <f>+'Customer $'!C27+'Therm $ (Billing)'!C27</f>
        <v>478599.69224893465</v>
      </c>
      <c r="D27" s="22">
        <f>+'Customer $'!D27+'Therm $ (Billing)'!D27</f>
        <v>442372.30677707534</v>
      </c>
      <c r="E27" s="22">
        <f>+'Customer $'!E27+'Therm $ (Billing)'!E27</f>
        <v>419753.46122853935</v>
      </c>
      <c r="F27" s="22">
        <f>+'Customer $'!F27+'Therm $ (Billing)'!F27</f>
        <v>400710.642027725</v>
      </c>
      <c r="G27" s="22">
        <f>+'Customer $'!G27+'Therm $ (Billing)'!G27</f>
        <v>393837.60774018522</v>
      </c>
      <c r="H27" s="22">
        <f>+'Customer $'!H27+'Therm $ (Billing)'!H27</f>
        <v>381505.41763601458</v>
      </c>
      <c r="I27" s="22">
        <f>+'Customer $'!I27+'Therm $ (Billing)'!I27</f>
        <v>379844.88220902707</v>
      </c>
      <c r="J27" s="22">
        <f>+'Customer $'!J27+'Therm $ (Billing)'!J27</f>
        <v>432557.878620581</v>
      </c>
      <c r="K27" s="22">
        <f>+'Customer $'!K27+'Therm $ (Billing)'!K27</f>
        <v>367319.01165794523</v>
      </c>
      <c r="L27" s="22">
        <f>+'Customer $'!L27+'Therm $ (Billing)'!L27</f>
        <v>408156.75098152418</v>
      </c>
      <c r="M27" s="22">
        <f>+'Customer $'!M27+'Therm $ (Billing)'!M27</f>
        <v>448971.8870580704</v>
      </c>
      <c r="N27" s="22">
        <f>+'Customer $'!N27+'Therm $ (Billing)'!N27</f>
        <v>5022157.6404413022</v>
      </c>
      <c r="O27" s="22">
        <f>+'Customer $'!O27+'Therm $ (Billing)'!O27</f>
        <v>488501.68219822866</v>
      </c>
      <c r="P27" s="22">
        <f>+'Customer $'!P27+'Therm $ (Billing)'!P27</f>
        <v>498297.86042724212</v>
      </c>
      <c r="Q27" s="22">
        <f>+'Customer $'!Q27+'Therm $ (Billing)'!Q27</f>
        <v>460823.24148425518</v>
      </c>
      <c r="R27" s="22">
        <f>+'Customer $'!R27+'Therm $ (Billing)'!R27</f>
        <v>437620.75157684635</v>
      </c>
      <c r="S27" s="22">
        <f>+'Customer $'!S27+'Therm $ (Billing)'!S27</f>
        <v>417931.56792287994</v>
      </c>
      <c r="T27" s="22">
        <f>+'Customer $'!T27+'Therm $ (Billing)'!T27</f>
        <v>410689.17358697229</v>
      </c>
      <c r="U27" s="22">
        <f>+'Customer $'!U27+'Therm $ (Billing)'!U27</f>
        <v>389964.21326806548</v>
      </c>
      <c r="V27" s="22">
        <f>+'Customer $'!V27+'Therm $ (Billing)'!V27</f>
        <v>388057.38849819504</v>
      </c>
      <c r="W27" s="22">
        <f>+'Customer $'!W27+'Therm $ (Billing)'!W27</f>
        <v>442252.42699937033</v>
      </c>
      <c r="X27" s="22">
        <f>+'Customer $'!X27+'Therm $ (Billing)'!X27</f>
        <v>374868.90541921603</v>
      </c>
      <c r="Y27" s="22">
        <f>+'Customer $'!Y27+'Therm $ (Billing)'!Y27</f>
        <v>415891.39437729726</v>
      </c>
      <c r="Z27" s="22">
        <f>+'Customer $'!Z27+'Therm $ (Billing)'!Z27</f>
        <v>456904.3072240398</v>
      </c>
      <c r="AA27" s="22">
        <f>+'Customer $'!AA27+'Therm $ (Billing)'!AA27</f>
        <v>5181802.9129826091</v>
      </c>
      <c r="AB27" s="22">
        <f>+'Customer $'!AB27+'Therm $ (Billing)'!AB27</f>
        <v>5234724.5727610849</v>
      </c>
      <c r="AC27" s="22">
        <f>+'Customer $'!AC27+'Therm $ (Billing)'!AC27</f>
        <v>5296657.6378616206</v>
      </c>
      <c r="AD27" s="22">
        <f>+'Customer $'!AD27+'Therm $ (Billing)'!AD27</f>
        <v>5353226.8105287822</v>
      </c>
      <c r="AE27" s="22">
        <f>+'Customer $'!AE27+'Therm $ (Billing)'!AE27</f>
        <v>0</v>
      </c>
      <c r="AF27" s="22">
        <f>+'Customer $'!AF27+'Therm $ (Billing)'!AF27</f>
        <v>0</v>
      </c>
      <c r="AG27" s="22">
        <f>+'Customer $'!AG27+'Therm $ (Billing)'!AG27</f>
        <v>0</v>
      </c>
      <c r="AH27" s="22">
        <f>+'Customer $'!AH27+'Therm $ (Billing)'!AH27</f>
        <v>0</v>
      </c>
      <c r="AI27" s="22">
        <f>+'Customer $'!AI27+'Therm $ (Billing)'!AI27</f>
        <v>0</v>
      </c>
      <c r="AJ27" s="22">
        <f>+'Customer $'!AJ27+'Therm $ (Billing)'!AJ27</f>
        <v>0</v>
      </c>
    </row>
    <row r="28" spans="1:36" x14ac:dyDescent="0.25">
      <c r="A28" t="s">
        <v>49</v>
      </c>
      <c r="B28" s="22">
        <f>+'Customer $'!B28+'Therm $ (Billing)'!B28</f>
        <v>377665.62265815801</v>
      </c>
      <c r="C28" s="22">
        <f>+'Customer $'!C28+'Therm $ (Billing)'!C28</f>
        <v>402526.00557328813</v>
      </c>
      <c r="D28" s="22">
        <f>+'Customer $'!D28+'Therm $ (Billing)'!D28</f>
        <v>337866.40216725017</v>
      </c>
      <c r="E28" s="22">
        <f>+'Customer $'!E28+'Therm $ (Billing)'!E28</f>
        <v>334355.49679436139</v>
      </c>
      <c r="F28" s="22">
        <f>+'Customer $'!F28+'Therm $ (Billing)'!F28</f>
        <v>311238.04727805039</v>
      </c>
      <c r="G28" s="22">
        <f>+'Customer $'!G28+'Therm $ (Billing)'!G28</f>
        <v>301190.17240311427</v>
      </c>
      <c r="H28" s="22">
        <f>+'Customer $'!H28+'Therm $ (Billing)'!H28</f>
        <v>269039.92084505176</v>
      </c>
      <c r="I28" s="22">
        <f>+'Customer $'!I28+'Therm $ (Billing)'!I28</f>
        <v>276228.21937022026</v>
      </c>
      <c r="J28" s="22">
        <f>+'Customer $'!J28+'Therm $ (Billing)'!J28</f>
        <v>284752.02139736211</v>
      </c>
      <c r="K28" s="22">
        <f>+'Customer $'!K28+'Therm $ (Billing)'!K28</f>
        <v>283967.96533578937</v>
      </c>
      <c r="L28" s="22">
        <f>+'Customer $'!L28+'Therm $ (Billing)'!L28</f>
        <v>309974.69236721407</v>
      </c>
      <c r="M28" s="22">
        <f>+'Customer $'!M28+'Therm $ (Billing)'!M28</f>
        <v>349913.54588521214</v>
      </c>
      <c r="N28" s="22">
        <f>+'Customer $'!N28+'Therm $ (Billing)'!N28</f>
        <v>3838718.1120750718</v>
      </c>
      <c r="O28" s="22">
        <f>+'Customer $'!O28+'Therm $ (Billing)'!O28</f>
        <v>383916.39797700709</v>
      </c>
      <c r="P28" s="22">
        <f>+'Customer $'!P28+'Therm $ (Billing)'!P28</f>
        <v>409298.78505094687</v>
      </c>
      <c r="Q28" s="22">
        <f>+'Customer $'!Q28+'Therm $ (Billing)'!Q28</f>
        <v>341860.0151320307</v>
      </c>
      <c r="R28" s="22">
        <f>+'Customer $'!R28+'Therm $ (Billing)'!R28</f>
        <v>338729.26908319187</v>
      </c>
      <c r="S28" s="22">
        <f>+'Customer $'!S28+'Therm $ (Billing)'!S28</f>
        <v>314719.97838849912</v>
      </c>
      <c r="T28" s="22">
        <f>+'Customer $'!T28+'Therm $ (Billing)'!T28</f>
        <v>304139.04917607922</v>
      </c>
      <c r="U28" s="22">
        <f>+'Customer $'!U28+'Therm $ (Billing)'!U28</f>
        <v>276808.03719935956</v>
      </c>
      <c r="V28" s="22">
        <f>+'Customer $'!V28+'Therm $ (Billing)'!V28</f>
        <v>284108.63797504839</v>
      </c>
      <c r="W28" s="22">
        <f>+'Customer $'!W28+'Therm $ (Billing)'!W28</f>
        <v>292769.18228253175</v>
      </c>
      <c r="X28" s="22">
        <f>+'Customer $'!X28+'Therm $ (Billing)'!X28</f>
        <v>291836.10036853899</v>
      </c>
      <c r="Y28" s="22">
        <f>+'Customer $'!Y28+'Therm $ (Billing)'!Y28</f>
        <v>318117.0105735882</v>
      </c>
      <c r="Z28" s="22">
        <f>+'Customer $'!Z28+'Therm $ (Billing)'!Z28</f>
        <v>358424.93282540946</v>
      </c>
      <c r="AA28" s="22">
        <f>+'Customer $'!AA28+'Therm $ (Billing)'!AA28</f>
        <v>3914727.3960322319</v>
      </c>
      <c r="AB28" s="22">
        <f>+'Customer $'!AB28+'Therm $ (Billing)'!AB28</f>
        <v>3968145.2658662088</v>
      </c>
      <c r="AC28" s="22">
        <f>+'Customer $'!AC28+'Therm $ (Billing)'!AC28</f>
        <v>4034772.9664567658</v>
      </c>
      <c r="AD28" s="22">
        <f>+'Customer $'!AD28+'Therm $ (Billing)'!AD28</f>
        <v>4095298.7057783906</v>
      </c>
      <c r="AE28" s="22">
        <f>+'Customer $'!AE28+'Therm $ (Billing)'!AE28</f>
        <v>0</v>
      </c>
      <c r="AF28" s="22">
        <f>+'Customer $'!AF28+'Therm $ (Billing)'!AF28</f>
        <v>0</v>
      </c>
      <c r="AG28" s="22">
        <f>+'Customer $'!AG28+'Therm $ (Billing)'!AG28</f>
        <v>0</v>
      </c>
      <c r="AH28" s="22">
        <f>+'Customer $'!AH28+'Therm $ (Billing)'!AH28</f>
        <v>0</v>
      </c>
      <c r="AI28" s="22">
        <f>+'Customer $'!AI28+'Therm $ (Billing)'!AI28</f>
        <v>0</v>
      </c>
      <c r="AJ28" s="22">
        <f>+'Customer $'!AJ28+'Therm $ (Billing)'!AJ28</f>
        <v>0</v>
      </c>
    </row>
    <row r="29" spans="1:36" x14ac:dyDescent="0.25">
      <c r="A29" t="s">
        <v>23</v>
      </c>
      <c r="B29" s="22">
        <f>+'Customer $'!B29+'Therm $ (Billing)'!B29</f>
        <v>700912.33230925817</v>
      </c>
      <c r="C29" s="22">
        <f>+'Customer $'!C29+'Therm $ (Billing)'!C29</f>
        <v>699825.55649455218</v>
      </c>
      <c r="D29" s="22">
        <f>+'Customer $'!D29+'Therm $ (Billing)'!D29</f>
        <v>678608.90834933287</v>
      </c>
      <c r="E29" s="22">
        <f>+'Customer $'!E29+'Therm $ (Billing)'!E29</f>
        <v>638717.47044291627</v>
      </c>
      <c r="F29" s="22">
        <f>+'Customer $'!F29+'Therm $ (Billing)'!F29</f>
        <v>602934.50106433895</v>
      </c>
      <c r="G29" s="22">
        <f>+'Customer $'!G29+'Therm $ (Billing)'!G29</f>
        <v>595252.58887638967</v>
      </c>
      <c r="H29" s="22">
        <f>+'Customer $'!H29+'Therm $ (Billing)'!H29</f>
        <v>561848.23462148779</v>
      </c>
      <c r="I29" s="22">
        <f>+'Customer $'!I29+'Therm $ (Billing)'!I29</f>
        <v>548661.39591343014</v>
      </c>
      <c r="J29" s="22">
        <f>+'Customer $'!J29+'Therm $ (Billing)'!J29</f>
        <v>583836.35646054428</v>
      </c>
      <c r="K29" s="22">
        <f>+'Customer $'!K29+'Therm $ (Billing)'!K29</f>
        <v>553686.57783522911</v>
      </c>
      <c r="L29" s="22">
        <f>+'Customer $'!L29+'Therm $ (Billing)'!L29</f>
        <v>601638.05030540517</v>
      </c>
      <c r="M29" s="22">
        <f>+'Customer $'!M29+'Therm $ (Billing)'!M29</f>
        <v>712670.19869664765</v>
      </c>
      <c r="N29" s="22">
        <f>+'Customer $'!N29+'Therm $ (Billing)'!N29</f>
        <v>7478592.1713695331</v>
      </c>
      <c r="O29" s="22">
        <f>+'Customer $'!O29+'Therm $ (Billing)'!O29</f>
        <v>723464.46067870862</v>
      </c>
      <c r="P29" s="22">
        <f>+'Customer $'!P29+'Therm $ (Billing)'!P29</f>
        <v>721328.16813705268</v>
      </c>
      <c r="Q29" s="22">
        <f>+'Customer $'!Q29+'Therm $ (Billing)'!Q29</f>
        <v>699034.38165829075</v>
      </c>
      <c r="R29" s="22">
        <f>+'Customer $'!R29+'Therm $ (Billing)'!R29</f>
        <v>658271.77816081117</v>
      </c>
      <c r="S29" s="22">
        <f>+'Customer $'!S29+'Therm $ (Billing)'!S29</f>
        <v>621308.53846114769</v>
      </c>
      <c r="T29" s="22">
        <f>+'Customer $'!T29+'Therm $ (Billing)'!T29</f>
        <v>613180.06390535948</v>
      </c>
      <c r="U29" s="22">
        <f>+'Customer $'!U29+'Therm $ (Billing)'!U29</f>
        <v>581459.22065335384</v>
      </c>
      <c r="V29" s="22">
        <f>+'Customer $'!V29+'Therm $ (Billing)'!V29</f>
        <v>567270.28552622825</v>
      </c>
      <c r="W29" s="22">
        <f>+'Customer $'!W29+'Therm $ (Billing)'!W29</f>
        <v>602971.86936764757</v>
      </c>
      <c r="X29" s="22">
        <f>+'Customer $'!X29+'Therm $ (Billing)'!X29</f>
        <v>571096.2726320934</v>
      </c>
      <c r="Y29" s="22">
        <f>+'Customer $'!Y29+'Therm $ (Billing)'!Y29</f>
        <v>618770.58034188719</v>
      </c>
      <c r="Z29" s="22">
        <f>+'Customer $'!Z29+'Therm $ (Billing)'!Z29</f>
        <v>731085.89711569808</v>
      </c>
      <c r="AA29" s="22">
        <f>+'Customer $'!AA29+'Therm $ (Billing)'!AA29</f>
        <v>7709241.516638279</v>
      </c>
      <c r="AB29" s="22">
        <f>+'Customer $'!AB29+'Therm $ (Billing)'!AB29</f>
        <v>7869225.8363511413</v>
      </c>
      <c r="AC29" s="22">
        <f>+'Customer $'!AC29+'Therm $ (Billing)'!AC29</f>
        <v>7996021.2693426395</v>
      </c>
      <c r="AD29" s="22">
        <f>+'Customer $'!AD29+'Therm $ (Billing)'!AD29</f>
        <v>8105604.129609515</v>
      </c>
      <c r="AE29" s="22">
        <f>+'Customer $'!AE29+'Therm $ (Billing)'!AE29</f>
        <v>0</v>
      </c>
      <c r="AF29" s="22">
        <f>+'Customer $'!AF29+'Therm $ (Billing)'!AF29</f>
        <v>0</v>
      </c>
      <c r="AG29" s="22">
        <f>+'Customer $'!AG29+'Therm $ (Billing)'!AG29</f>
        <v>0</v>
      </c>
      <c r="AH29" s="22">
        <f>+'Customer $'!AH29+'Therm $ (Billing)'!AH29</f>
        <v>0</v>
      </c>
      <c r="AI29" s="22">
        <f>+'Customer $'!AI29+'Therm $ (Billing)'!AI29</f>
        <v>0</v>
      </c>
      <c r="AJ29" s="22">
        <f>+'Customer $'!AJ29+'Therm $ (Billing)'!AJ29</f>
        <v>0</v>
      </c>
    </row>
    <row r="30" spans="1:36" x14ac:dyDescent="0.25">
      <c r="A30" t="s">
        <v>24</v>
      </c>
      <c r="B30" s="22">
        <f>+'Customer $'!B30+'Therm $ (Billing)'!B30</f>
        <v>407101.47109950264</v>
      </c>
      <c r="C30" s="22">
        <f>+'Customer $'!C30+'Therm $ (Billing)'!C30</f>
        <v>402676.7641175054</v>
      </c>
      <c r="D30" s="22">
        <f>+'Customer $'!D30+'Therm $ (Billing)'!D30</f>
        <v>375736.30088138767</v>
      </c>
      <c r="E30" s="22">
        <f>+'Customer $'!E30+'Therm $ (Billing)'!E30</f>
        <v>345677.27272163006</v>
      </c>
      <c r="F30" s="22">
        <f>+'Customer $'!F30+'Therm $ (Billing)'!F30</f>
        <v>317170.30207496072</v>
      </c>
      <c r="G30" s="22">
        <f>+'Customer $'!G30+'Therm $ (Billing)'!G30</f>
        <v>311398.12599476124</v>
      </c>
      <c r="H30" s="22">
        <f>+'Customer $'!H30+'Therm $ (Billing)'!H30</f>
        <v>301638.64266480401</v>
      </c>
      <c r="I30" s="22">
        <f>+'Customer $'!I30+'Therm $ (Billing)'!I30</f>
        <v>267498.06145268655</v>
      </c>
      <c r="J30" s="22">
        <f>+'Customer $'!J30+'Therm $ (Billing)'!J30</f>
        <v>294465.47167981771</v>
      </c>
      <c r="K30" s="22">
        <f>+'Customer $'!K30+'Therm $ (Billing)'!K30</f>
        <v>282416.6655498796</v>
      </c>
      <c r="L30" s="22">
        <f>+'Customer $'!L30+'Therm $ (Billing)'!L30</f>
        <v>325516.99867619458</v>
      </c>
      <c r="M30" s="22">
        <f>+'Customer $'!M30+'Therm $ (Billing)'!M30</f>
        <v>396800.49853288662</v>
      </c>
      <c r="N30" s="22">
        <f>+'Customer $'!N30+'Therm $ (Billing)'!N30</f>
        <v>4028096.5754460171</v>
      </c>
      <c r="O30" s="22">
        <f>+'Customer $'!O30+'Therm $ (Billing)'!O30</f>
        <v>416688.83660735417</v>
      </c>
      <c r="P30" s="22">
        <f>+'Customer $'!P30+'Therm $ (Billing)'!P30</f>
        <v>411450.96162187296</v>
      </c>
      <c r="Q30" s="22">
        <f>+'Customer $'!Q30+'Therm $ (Billing)'!Q30</f>
        <v>383304.41811232123</v>
      </c>
      <c r="R30" s="22">
        <f>+'Customer $'!R30+'Therm $ (Billing)'!R30</f>
        <v>352441.29744420189</v>
      </c>
      <c r="S30" s="22">
        <f>+'Customer $'!S30+'Therm $ (Billing)'!S30</f>
        <v>322913.08655183704</v>
      </c>
      <c r="T30" s="22">
        <f>+'Customer $'!T30+'Therm $ (Billing)'!T30</f>
        <v>316850.46004532755</v>
      </c>
      <c r="U30" s="22">
        <f>+'Customer $'!U30+'Therm $ (Billing)'!U30</f>
        <v>313853.02342916967</v>
      </c>
      <c r="V30" s="22">
        <f>+'Customer $'!V30+'Therm $ (Billing)'!V30</f>
        <v>278303.18314553937</v>
      </c>
      <c r="W30" s="22">
        <f>+'Customer $'!W30+'Therm $ (Billing)'!W30</f>
        <v>305588.32755937707</v>
      </c>
      <c r="X30" s="22">
        <f>+'Customer $'!X30+'Therm $ (Billing)'!X30</f>
        <v>293047.25481361942</v>
      </c>
      <c r="Y30" s="22">
        <f>+'Customer $'!Y30+'Therm $ (Billing)'!Y30</f>
        <v>336637.23679920298</v>
      </c>
      <c r="Z30" s="22">
        <f>+'Customer $'!Z30+'Therm $ (Billing)'!Z30</f>
        <v>408897.2069557475</v>
      </c>
      <c r="AA30" s="22">
        <f>+'Customer $'!AA30+'Therm $ (Billing)'!AA30</f>
        <v>4139975.2930855709</v>
      </c>
      <c r="AB30" s="22">
        <f>+'Customer $'!AB30+'Therm $ (Billing)'!AB30</f>
        <v>4221480.1493271282</v>
      </c>
      <c r="AC30" s="22">
        <f>+'Customer $'!AC30+'Therm $ (Billing)'!AC30</f>
        <v>4301927.3020572215</v>
      </c>
      <c r="AD30" s="22">
        <f>+'Customer $'!AD30+'Therm $ (Billing)'!AD30</f>
        <v>4370558.4147883123</v>
      </c>
      <c r="AE30" s="22">
        <f>+'Customer $'!AE30+'Therm $ (Billing)'!AE30</f>
        <v>0</v>
      </c>
      <c r="AF30" s="22">
        <f>+'Customer $'!AF30+'Therm $ (Billing)'!AF30</f>
        <v>0</v>
      </c>
      <c r="AG30" s="22">
        <f>+'Customer $'!AG30+'Therm $ (Billing)'!AG30</f>
        <v>0</v>
      </c>
      <c r="AH30" s="22">
        <f>+'Customer $'!AH30+'Therm $ (Billing)'!AH30</f>
        <v>0</v>
      </c>
      <c r="AI30" s="22">
        <f>+'Customer $'!AI30+'Therm $ (Billing)'!AI30</f>
        <v>0</v>
      </c>
      <c r="AJ30" s="22">
        <f>+'Customer $'!AJ30+'Therm $ (Billing)'!AJ30</f>
        <v>0</v>
      </c>
    </row>
    <row r="31" spans="1:36" x14ac:dyDescent="0.25">
      <c r="A31" t="s">
        <v>25</v>
      </c>
      <c r="B31" s="22">
        <f>+'Customer $'!B31+'Therm $ (Billing)'!B31</f>
        <v>100023.25762583241</v>
      </c>
      <c r="C31" s="22">
        <f>+'Customer $'!C31+'Therm $ (Billing)'!C31</f>
        <v>101024.41124250792</v>
      </c>
      <c r="D31" s="22">
        <f>+'Customer $'!D31+'Therm $ (Billing)'!D31</f>
        <v>89792.349594483938</v>
      </c>
      <c r="E31" s="22">
        <f>+'Customer $'!E31+'Therm $ (Billing)'!E31</f>
        <v>83984.332996227444</v>
      </c>
      <c r="F31" s="22">
        <f>+'Customer $'!F31+'Therm $ (Billing)'!F31</f>
        <v>82655.755912844281</v>
      </c>
      <c r="G31" s="22">
        <f>+'Customer $'!G31+'Therm $ (Billing)'!G31</f>
        <v>79414.863225361391</v>
      </c>
      <c r="H31" s="22">
        <f>+'Customer $'!H31+'Therm $ (Billing)'!H31</f>
        <v>74330.648873736747</v>
      </c>
      <c r="I31" s="22">
        <f>+'Customer $'!I31+'Therm $ (Billing)'!I31</f>
        <v>69207.826887489748</v>
      </c>
      <c r="J31" s="22">
        <f>+'Customer $'!J31+'Therm $ (Billing)'!J31</f>
        <v>67997.494475740226</v>
      </c>
      <c r="K31" s="22">
        <f>+'Customer $'!K31+'Therm $ (Billing)'!K31</f>
        <v>75072.168002239763</v>
      </c>
      <c r="L31" s="22">
        <f>+'Customer $'!L31+'Therm $ (Billing)'!L31</f>
        <v>88572.205234819747</v>
      </c>
      <c r="M31" s="22">
        <f>+'Customer $'!M31+'Therm $ (Billing)'!M31</f>
        <v>82020.299847008777</v>
      </c>
      <c r="N31" s="22">
        <f>+'Customer $'!N31+'Therm $ (Billing)'!N31</f>
        <v>994095.61391829234</v>
      </c>
      <c r="O31" s="22">
        <f>+'Customer $'!O31+'Therm $ (Billing)'!O31</f>
        <v>104802.30669455754</v>
      </c>
      <c r="P31" s="22">
        <f>+'Customer $'!P31+'Therm $ (Billing)'!P31</f>
        <v>105828.26962072944</v>
      </c>
      <c r="Q31" s="22">
        <f>+'Customer $'!Q31+'Therm $ (Billing)'!Q31</f>
        <v>94055.407876986661</v>
      </c>
      <c r="R31" s="22">
        <f>+'Customer $'!R31+'Therm $ (Billing)'!R31</f>
        <v>88046.272233513941</v>
      </c>
      <c r="S31" s="22">
        <f>+'Customer $'!S31+'Therm $ (Billing)'!S31</f>
        <v>86825.046965918897</v>
      </c>
      <c r="T31" s="22">
        <f>+'Customer $'!T31+'Therm $ (Billing)'!T31</f>
        <v>83561.854259477157</v>
      </c>
      <c r="U31" s="22">
        <f>+'Customer $'!U31+'Therm $ (Billing)'!U31</f>
        <v>77507.200887223822</v>
      </c>
      <c r="V31" s="22">
        <f>+'Customer $'!V31+'Therm $ (Billing)'!V31</f>
        <v>72171.688383720844</v>
      </c>
      <c r="W31" s="22">
        <f>+'Customer $'!W31+'Therm $ (Billing)'!W31</f>
        <v>70634.007598561861</v>
      </c>
      <c r="X31" s="22">
        <f>+'Customer $'!X31+'Therm $ (Billing)'!X31</f>
        <v>77962.231265058668</v>
      </c>
      <c r="Y31" s="22">
        <f>+'Customer $'!Y31+'Therm $ (Billing)'!Y31</f>
        <v>91681.19045457257</v>
      </c>
      <c r="Z31" s="22">
        <f>+'Customer $'!Z31+'Therm $ (Billing)'!Z31</f>
        <v>84304.577632180968</v>
      </c>
      <c r="AA31" s="22">
        <f>+'Customer $'!AA31+'Therm $ (Billing)'!AA31</f>
        <v>1037380.0538725025</v>
      </c>
      <c r="AB31" s="22">
        <f>+'Customer $'!AB31+'Therm $ (Billing)'!AB31</f>
        <v>1064549.4312229617</v>
      </c>
      <c r="AC31" s="22">
        <f>+'Customer $'!AC31+'Therm $ (Billing)'!AC31</f>
        <v>1087240.5793772698</v>
      </c>
      <c r="AD31" s="22">
        <f>+'Customer $'!AD31+'Therm $ (Billing)'!AD31</f>
        <v>1106878.2298428849</v>
      </c>
      <c r="AE31" s="22">
        <f>+'Customer $'!AE31+'Therm $ (Billing)'!AE31</f>
        <v>0</v>
      </c>
      <c r="AF31" s="22">
        <f>+'Customer $'!AF31+'Therm $ (Billing)'!AF31</f>
        <v>0</v>
      </c>
      <c r="AG31" s="22">
        <f>+'Customer $'!AG31+'Therm $ (Billing)'!AG31</f>
        <v>0</v>
      </c>
      <c r="AH31" s="22">
        <f>+'Customer $'!AH31+'Therm $ (Billing)'!AH31</f>
        <v>0</v>
      </c>
      <c r="AI31" s="22">
        <f>+'Customer $'!AI31+'Therm $ (Billing)'!AI31</f>
        <v>0</v>
      </c>
      <c r="AJ31" s="22">
        <f>+'Customer $'!AJ31+'Therm $ (Billing)'!AJ31</f>
        <v>0</v>
      </c>
    </row>
    <row r="32" spans="1:36" x14ac:dyDescent="0.25">
      <c r="A32" t="s">
        <v>26</v>
      </c>
      <c r="B32" s="22">
        <f>+'Customer $'!B32+'Therm $ (Billing)'!B32</f>
        <v>8760.3758810684922</v>
      </c>
      <c r="C32" s="22">
        <f>+'Customer $'!C32+'Therm $ (Billing)'!C32</f>
        <v>6897.4525812876709</v>
      </c>
      <c r="D32" s="22">
        <f>+'Customer $'!D32+'Therm $ (Billing)'!D32</f>
        <v>7331.5289810684935</v>
      </c>
      <c r="E32" s="22">
        <f>+'Customer $'!E32+'Therm $ (Billing)'!E32</f>
        <v>7212.6250978082189</v>
      </c>
      <c r="F32" s="22">
        <f>+'Customer $'!F32+'Therm $ (Billing)'!F32</f>
        <v>7550.1066310684928</v>
      </c>
      <c r="G32" s="22">
        <f>+'Customer $'!G32+'Therm $ (Billing)'!G32</f>
        <v>7205.5110978082193</v>
      </c>
      <c r="H32" s="22">
        <f>+'Customer $'!H32+'Therm $ (Billing)'!H32</f>
        <v>8828.8481310684947</v>
      </c>
      <c r="I32" s="22">
        <f>+'Customer $'!I32+'Therm $ (Billing)'!I32</f>
        <v>6253.2244310684937</v>
      </c>
      <c r="J32" s="22">
        <f>+'Customer $'!J32+'Therm $ (Billing)'!J32</f>
        <v>7055.76139780822</v>
      </c>
      <c r="K32" s="22">
        <f>+'Customer $'!K32+'Therm $ (Billing)'!K32</f>
        <v>6863.9613310684936</v>
      </c>
      <c r="L32" s="22">
        <f>+'Customer $'!L32+'Therm $ (Billing)'!L32</f>
        <v>6126.4951478082194</v>
      </c>
      <c r="M32" s="22">
        <f>+'Customer $'!M32+'Therm $ (Billing)'!M32</f>
        <v>8170.4474310684936</v>
      </c>
      <c r="N32" s="22">
        <f>+'Customer $'!N32+'Therm $ (Billing)'!N32</f>
        <v>88256.338140000007</v>
      </c>
      <c r="O32" s="22">
        <f>+'Customer $'!O32+'Therm $ (Billing)'!O32</f>
        <v>8760.3758810684922</v>
      </c>
      <c r="P32" s="22">
        <f>+'Customer $'!P32+'Therm $ (Billing)'!P32</f>
        <v>6897.4525812876709</v>
      </c>
      <c r="Q32" s="22">
        <f>+'Customer $'!Q32+'Therm $ (Billing)'!Q32</f>
        <v>7331.5289810684935</v>
      </c>
      <c r="R32" s="22">
        <f>+'Customer $'!R32+'Therm $ (Billing)'!R32</f>
        <v>7212.6250978082189</v>
      </c>
      <c r="S32" s="22">
        <f>+'Customer $'!S32+'Therm $ (Billing)'!S32</f>
        <v>7550.1066310684928</v>
      </c>
      <c r="T32" s="22">
        <f>+'Customer $'!T32+'Therm $ (Billing)'!T32</f>
        <v>7205.5110978082193</v>
      </c>
      <c r="U32" s="22">
        <f>+'Customer $'!U32+'Therm $ (Billing)'!U32</f>
        <v>8828.8481310684947</v>
      </c>
      <c r="V32" s="22">
        <f>+'Customer $'!V32+'Therm $ (Billing)'!V32</f>
        <v>6253.2244310684937</v>
      </c>
      <c r="W32" s="22">
        <f>+'Customer $'!W32+'Therm $ (Billing)'!W32</f>
        <v>7055.76139780822</v>
      </c>
      <c r="X32" s="22">
        <f>+'Customer $'!X32+'Therm $ (Billing)'!X32</f>
        <v>6863.9613310684936</v>
      </c>
      <c r="Y32" s="22">
        <f>+'Customer $'!Y32+'Therm $ (Billing)'!Y32</f>
        <v>6126.4951478082194</v>
      </c>
      <c r="Z32" s="22">
        <f>+'Customer $'!Z32+'Therm $ (Billing)'!Z32</f>
        <v>8170.4474310684936</v>
      </c>
      <c r="AA32" s="22">
        <f>+'Customer $'!AA32+'Therm $ (Billing)'!AA32</f>
        <v>88256.338140000007</v>
      </c>
      <c r="AB32" s="22">
        <f>+'Customer $'!AB32+'Therm $ (Billing)'!AB32</f>
        <v>88256.338140000022</v>
      </c>
      <c r="AC32" s="22">
        <f>+'Customer $'!AC32+'Therm $ (Billing)'!AC32</f>
        <v>88256.338140000022</v>
      </c>
      <c r="AD32" s="22">
        <f>+'Customer $'!AD32+'Therm $ (Billing)'!AD32</f>
        <v>88256.338140000022</v>
      </c>
      <c r="AE32" s="22">
        <f>+'Customer $'!AE32+'Therm $ (Billing)'!AE32</f>
        <v>88256.338140000022</v>
      </c>
      <c r="AF32" s="22">
        <f>+'Customer $'!AF32+'Therm $ (Billing)'!AF32</f>
        <v>88256.338140000022</v>
      </c>
      <c r="AG32" s="22">
        <f>+'Customer $'!AG32+'Therm $ (Billing)'!AG32</f>
        <v>88256.338140000022</v>
      </c>
      <c r="AH32" s="22">
        <f>+'Customer $'!AH32+'Therm $ (Billing)'!AH32</f>
        <v>88256.338140000022</v>
      </c>
      <c r="AI32" s="22">
        <f>+'Customer $'!AI32+'Therm $ (Billing)'!AI32</f>
        <v>88256.338140000022</v>
      </c>
      <c r="AJ32" s="22">
        <f>+'Customer $'!AJ32+'Therm $ (Billing)'!AJ32</f>
        <v>88256.338140000022</v>
      </c>
    </row>
    <row r="33" spans="1:36" x14ac:dyDescent="0.25">
      <c r="A33" t="s">
        <v>27</v>
      </c>
      <c r="B33" s="22">
        <f>+'Customer $'!B33+'Therm $ (Billing)'!B33</f>
        <v>49402.859397991</v>
      </c>
      <c r="C33" s="22">
        <f>+'Customer $'!C33+'Therm $ (Billing)'!C33</f>
        <v>45152.472311782185</v>
      </c>
      <c r="D33" s="22">
        <f>+'Customer $'!D33+'Therm $ (Billing)'!D33</f>
        <v>54388.235998591001</v>
      </c>
      <c r="E33" s="22">
        <f>+'Customer $'!E33+'Therm $ (Billing)'!E33</f>
        <v>35821.910685088056</v>
      </c>
      <c r="F33" s="22">
        <f>+'Customer $'!F33+'Therm $ (Billing)'!F33</f>
        <v>52745.166658590984</v>
      </c>
      <c r="G33" s="22">
        <f>+'Customer $'!G33+'Therm $ (Billing)'!G33</f>
        <v>48428.717205088062</v>
      </c>
      <c r="H33" s="22">
        <f>+'Customer $'!H33+'Therm $ (Billing)'!H33</f>
        <v>53825.943718590999</v>
      </c>
      <c r="I33" s="22">
        <f>+'Customer $'!I33+'Therm $ (Billing)'!I33</f>
        <v>48877.478218591001</v>
      </c>
      <c r="J33" s="22">
        <f>+'Customer $'!J33+'Therm $ (Billing)'!J33</f>
        <v>56098.664985088071</v>
      </c>
      <c r="K33" s="22">
        <f>+'Customer $'!K33+'Therm $ (Billing)'!K33</f>
        <v>50977.208818590996</v>
      </c>
      <c r="L33" s="22">
        <f>+'Customer $'!L33+'Therm $ (Billing)'!L33</f>
        <v>46966.283265088066</v>
      </c>
      <c r="M33" s="22">
        <f>+'Customer $'!M33+'Therm $ (Billing)'!M33</f>
        <v>56432.974078590996</v>
      </c>
      <c r="N33" s="22">
        <f>+'Customer $'!N33+'Therm $ (Billing)'!N33</f>
        <v>599117.91534167144</v>
      </c>
      <c r="O33" s="22">
        <f>+'Customer $'!O33+'Therm $ (Billing)'!O33</f>
        <v>49402.859397991</v>
      </c>
      <c r="P33" s="22">
        <f>+'Customer $'!P33+'Therm $ (Billing)'!P33</f>
        <v>45152.472311782185</v>
      </c>
      <c r="Q33" s="22">
        <f>+'Customer $'!Q33+'Therm $ (Billing)'!Q33</f>
        <v>54388.235998591001</v>
      </c>
      <c r="R33" s="22">
        <f>+'Customer $'!R33+'Therm $ (Billing)'!R33</f>
        <v>35821.910685088056</v>
      </c>
      <c r="S33" s="22">
        <f>+'Customer $'!S33+'Therm $ (Billing)'!S33</f>
        <v>52745.166658590984</v>
      </c>
      <c r="T33" s="22">
        <f>+'Customer $'!T33+'Therm $ (Billing)'!T33</f>
        <v>48428.717205088062</v>
      </c>
      <c r="U33" s="22">
        <f>+'Customer $'!U33+'Therm $ (Billing)'!U33</f>
        <v>53825.943718590999</v>
      </c>
      <c r="V33" s="22">
        <f>+'Customer $'!V33+'Therm $ (Billing)'!V33</f>
        <v>48877.478218591001</v>
      </c>
      <c r="W33" s="22">
        <f>+'Customer $'!W33+'Therm $ (Billing)'!W33</f>
        <v>56098.664985088071</v>
      </c>
      <c r="X33" s="22">
        <f>+'Customer $'!X33+'Therm $ (Billing)'!X33</f>
        <v>50977.208818590996</v>
      </c>
      <c r="Y33" s="22">
        <f>+'Customer $'!Y33+'Therm $ (Billing)'!Y33</f>
        <v>46966.283265088066</v>
      </c>
      <c r="Z33" s="22">
        <f>+'Customer $'!Z33+'Therm $ (Billing)'!Z33</f>
        <v>56432.974078590996</v>
      </c>
      <c r="AA33" s="22">
        <f>+'Customer $'!AA33+'Therm $ (Billing)'!AA33</f>
        <v>599117.91534167144</v>
      </c>
      <c r="AB33" s="22">
        <f>+'Customer $'!AB33+'Therm $ (Billing)'!AB33</f>
        <v>599117.91534167144</v>
      </c>
      <c r="AC33" s="22">
        <f>+'Customer $'!AC33+'Therm $ (Billing)'!AC33</f>
        <v>599117.91534167144</v>
      </c>
      <c r="AD33" s="22">
        <f>+'Customer $'!AD33+'Therm $ (Billing)'!AD33</f>
        <v>599117.91534167144</v>
      </c>
      <c r="AE33" s="22">
        <f>+'Customer $'!AE33+'Therm $ (Billing)'!AE33</f>
        <v>599117.91534167144</v>
      </c>
      <c r="AF33" s="22">
        <f>+'Customer $'!AF33+'Therm $ (Billing)'!AF33</f>
        <v>599117.91534167144</v>
      </c>
      <c r="AG33" s="22">
        <f>+'Customer $'!AG33+'Therm $ (Billing)'!AG33</f>
        <v>599117.91534167144</v>
      </c>
      <c r="AH33" s="22">
        <f>+'Customer $'!AH33+'Therm $ (Billing)'!AH33</f>
        <v>599117.91534167144</v>
      </c>
      <c r="AI33" s="22">
        <f>+'Customer $'!AI33+'Therm $ (Billing)'!AI33</f>
        <v>599117.91534167144</v>
      </c>
      <c r="AJ33" s="22">
        <f>+'Customer $'!AJ33+'Therm $ (Billing)'!AJ33</f>
        <v>599117.91534167144</v>
      </c>
    </row>
    <row r="34" spans="1:36" x14ac:dyDescent="0.25">
      <c r="A34" t="s">
        <v>28</v>
      </c>
      <c r="B34" s="22">
        <f>+'Customer $'!B34+'Therm $ (Billing)'!B34</f>
        <v>2838274.8824434457</v>
      </c>
      <c r="C34" s="22">
        <f>+'Customer $'!C34+'Therm $ (Billing)'!C34</f>
        <v>2778435.0472620623</v>
      </c>
      <c r="D34" s="22">
        <f>+'Customer $'!D34+'Therm $ (Billing)'!D34</f>
        <v>2697639.8486267072</v>
      </c>
      <c r="E34" s="22">
        <f>+'Customer $'!E34+'Therm $ (Billing)'!E34</f>
        <v>2558234.496794947</v>
      </c>
      <c r="F34" s="22">
        <f>+'Customer $'!F34+'Therm $ (Billing)'!F34</f>
        <v>2408270.3869350767</v>
      </c>
      <c r="G34" s="22">
        <f>+'Customer $'!G34+'Therm $ (Billing)'!G34</f>
        <v>2394126.1916258093</v>
      </c>
      <c r="H34" s="22">
        <f>+'Customer $'!H34+'Therm $ (Billing)'!H34</f>
        <v>2292384.3253557738</v>
      </c>
      <c r="I34" s="22">
        <f>+'Customer $'!I34+'Therm $ (Billing)'!I34</f>
        <v>2253859.8402424282</v>
      </c>
      <c r="J34" s="22">
        <f>+'Customer $'!J34+'Therm $ (Billing)'!J34</f>
        <v>2374337.5808282932</v>
      </c>
      <c r="K34" s="22">
        <f>+'Customer $'!K34+'Therm $ (Billing)'!K34</f>
        <v>2263547.1742638452</v>
      </c>
      <c r="L34" s="22">
        <f>+'Customer $'!L34+'Therm $ (Billing)'!L34</f>
        <v>2442985.6482233261</v>
      </c>
      <c r="M34" s="22">
        <f>+'Customer $'!M34+'Therm $ (Billing)'!M34</f>
        <v>2755046.785837282</v>
      </c>
      <c r="N34" s="22">
        <f>+'Customer $'!N34+'Therm $ (Billing)'!N34</f>
        <v>30057142.208439</v>
      </c>
      <c r="O34" s="22">
        <f>+'Customer $'!O34+'Therm $ (Billing)'!O34</f>
        <v>2943753.1225941968</v>
      </c>
      <c r="P34" s="22">
        <f>+'Customer $'!P34+'Therm $ (Billing)'!P34</f>
        <v>2877099.6007324168</v>
      </c>
      <c r="Q34" s="22">
        <f>+'Customer $'!Q34+'Therm $ (Billing)'!Q34</f>
        <v>2793268.4867016221</v>
      </c>
      <c r="R34" s="22">
        <f>+'Customer $'!R34+'Therm $ (Billing)'!R34</f>
        <v>2651350.652906986</v>
      </c>
      <c r="S34" s="22">
        <f>+'Customer $'!S34+'Therm $ (Billing)'!S34</f>
        <v>2496705.676237525</v>
      </c>
      <c r="T34" s="22">
        <f>+'Customer $'!T34+'Therm $ (Billing)'!T34</f>
        <v>2482006.8312674258</v>
      </c>
      <c r="U34" s="22">
        <f>+'Customer $'!U34+'Therm $ (Billing)'!U34</f>
        <v>2381288.8061378351</v>
      </c>
      <c r="V34" s="22">
        <f>+'Customer $'!V34+'Therm $ (Billing)'!V34</f>
        <v>2339646.6073216163</v>
      </c>
      <c r="W34" s="22">
        <f>+'Customer $'!W34+'Therm $ (Billing)'!W34</f>
        <v>2461022.9071026444</v>
      </c>
      <c r="X34" s="22">
        <f>+'Customer $'!X34+'Therm $ (Billing)'!X34</f>
        <v>2344456.8674585326</v>
      </c>
      <c r="Y34" s="22">
        <f>+'Customer $'!Y34+'Therm $ (Billing)'!Y34</f>
        <v>2522617.4576549004</v>
      </c>
      <c r="Z34" s="22">
        <f>+'Customer $'!Z34+'Therm $ (Billing)'!Z34</f>
        <v>2835261.6512661055</v>
      </c>
      <c r="AA34" s="22">
        <f>+'Customer $'!AA34+'Therm $ (Billing)'!AA34</f>
        <v>31128478.667381808</v>
      </c>
      <c r="AB34" s="22">
        <f>+'Customer $'!AB34+'Therm $ (Billing)'!AB34</f>
        <v>31940411.713176314</v>
      </c>
      <c r="AC34" s="22">
        <f>+'Customer $'!AC34+'Therm $ (Billing)'!AC34</f>
        <v>32549811.707900584</v>
      </c>
      <c r="AD34" s="22">
        <f>+'Customer $'!AD34+'Therm $ (Billing)'!AD34</f>
        <v>33079981.342134908</v>
      </c>
      <c r="AE34" s="22">
        <f>+'Customer $'!AE34+'Therm $ (Billing)'!AE34</f>
        <v>0</v>
      </c>
      <c r="AF34" s="22">
        <f>+'Customer $'!AF34+'Therm $ (Billing)'!AF34</f>
        <v>0</v>
      </c>
      <c r="AG34" s="22">
        <f>+'Customer $'!AG34+'Therm $ (Billing)'!AG34</f>
        <v>0</v>
      </c>
      <c r="AH34" s="22">
        <f>+'Customer $'!AH34+'Therm $ (Billing)'!AH34</f>
        <v>0</v>
      </c>
      <c r="AI34" s="22">
        <f>+'Customer $'!AI34+'Therm $ (Billing)'!AI34</f>
        <v>0</v>
      </c>
      <c r="AJ34" s="22">
        <f>+'Customer $'!AJ34+'Therm $ (Billing)'!AJ34</f>
        <v>0</v>
      </c>
    </row>
    <row r="35" spans="1:36" x14ac:dyDescent="0.25">
      <c r="A35" t="s">
        <v>29</v>
      </c>
      <c r="B35" s="22">
        <f>+'Customer $'!B35+'Therm $ (Billing)'!B35</f>
        <v>3904093.9029292865</v>
      </c>
      <c r="C35" s="22">
        <f>+'Customer $'!C35+'Therm $ (Billing)'!C35</f>
        <v>3792478.1249985993</v>
      </c>
      <c r="D35" s="22">
        <f>+'Customer $'!D35+'Therm $ (Billing)'!D35</f>
        <v>3661211.5222018189</v>
      </c>
      <c r="E35" s="22">
        <f>+'Customer $'!E35+'Therm $ (Billing)'!E35</f>
        <v>3417654.5372509384</v>
      </c>
      <c r="F35" s="22">
        <f>+'Customer $'!F35+'Therm $ (Billing)'!F35</f>
        <v>3140822.2688608975</v>
      </c>
      <c r="G35" s="22">
        <f>+'Customer $'!G35+'Therm $ (Billing)'!G35</f>
        <v>3068127.1674176464</v>
      </c>
      <c r="H35" s="22">
        <f>+'Customer $'!H35+'Therm $ (Billing)'!H35</f>
        <v>2974691.9189732438</v>
      </c>
      <c r="I35" s="22">
        <f>+'Customer $'!I35+'Therm $ (Billing)'!I35</f>
        <v>2930407.362859203</v>
      </c>
      <c r="J35" s="22">
        <f>+'Customer $'!J35+'Therm $ (Billing)'!J35</f>
        <v>3069077.3177210242</v>
      </c>
      <c r="K35" s="22">
        <f>+'Customer $'!K35+'Therm $ (Billing)'!K35</f>
        <v>2939375.1596432971</v>
      </c>
      <c r="L35" s="22">
        <f>+'Customer $'!L35+'Therm $ (Billing)'!L35</f>
        <v>3234112.0605169865</v>
      </c>
      <c r="M35" s="22">
        <f>+'Customer $'!M35+'Therm $ (Billing)'!M35</f>
        <v>3766162.2801523749</v>
      </c>
      <c r="N35" s="22">
        <f>+'Customer $'!N35+'Therm $ (Billing)'!N35</f>
        <v>39898213.623525314</v>
      </c>
      <c r="O35" s="22">
        <f>+'Customer $'!O35+'Therm $ (Billing)'!O35</f>
        <v>4082893.1263173609</v>
      </c>
      <c r="P35" s="22">
        <f>+'Customer $'!P35+'Therm $ (Billing)'!P35</f>
        <v>3959966.5557762603</v>
      </c>
      <c r="Q35" s="22">
        <f>+'Customer $'!Q35+'Therm $ (Billing)'!Q35</f>
        <v>3823196.1430685762</v>
      </c>
      <c r="R35" s="22">
        <f>+'Customer $'!R35+'Therm $ (Billing)'!R35</f>
        <v>3574387.367713416</v>
      </c>
      <c r="S35" s="22">
        <f>+'Customer $'!S35+'Therm $ (Billing)'!S35</f>
        <v>3287770.166050036</v>
      </c>
      <c r="T35" s="22">
        <f>+'Customer $'!T35+'Therm $ (Billing)'!T35</f>
        <v>3211378.8968813857</v>
      </c>
      <c r="U35" s="22">
        <f>+'Customer $'!U35+'Therm $ (Billing)'!U35</f>
        <v>3094699.8489767998</v>
      </c>
      <c r="V35" s="22">
        <f>+'Customer $'!V35+'Therm $ (Billing)'!V35</f>
        <v>3046424.6617737985</v>
      </c>
      <c r="W35" s="22">
        <f>+'Customer $'!W35+'Therm $ (Billing)'!W35</f>
        <v>3184484.95013869</v>
      </c>
      <c r="X35" s="22">
        <f>+'Customer $'!X35+'Therm $ (Billing)'!X35</f>
        <v>3047371.6080978038</v>
      </c>
      <c r="Y35" s="22">
        <f>+'Customer $'!Y35+'Therm $ (Billing)'!Y35</f>
        <v>3341467.5408690833</v>
      </c>
      <c r="Z35" s="22">
        <f>+'Customer $'!Z35+'Therm $ (Billing)'!Z35</f>
        <v>3876058.8256474119</v>
      </c>
      <c r="AA35" s="22">
        <f>+'Customer $'!AA35+'Therm $ (Billing)'!AA35</f>
        <v>41530099.691310629</v>
      </c>
      <c r="AB35" s="22">
        <f>+'Customer $'!AB35+'Therm $ (Billing)'!AB35</f>
        <v>42502086.605476126</v>
      </c>
      <c r="AC35" s="22">
        <f>+'Customer $'!AC35+'Therm $ (Billing)'!AC35</f>
        <v>43281278.025485046</v>
      </c>
      <c r="AD35" s="22">
        <f>+'Customer $'!AD35+'Therm $ (Billing)'!AD35</f>
        <v>43944178.100320116</v>
      </c>
      <c r="AE35" s="22">
        <f>+'Customer $'!AE35+'Therm $ (Billing)'!AE35</f>
        <v>0</v>
      </c>
      <c r="AF35" s="22">
        <f>+'Customer $'!AF35+'Therm $ (Billing)'!AF35</f>
        <v>0</v>
      </c>
      <c r="AG35" s="22">
        <f>+'Customer $'!AG35+'Therm $ (Billing)'!AG35</f>
        <v>0</v>
      </c>
      <c r="AH35" s="22">
        <f>+'Customer $'!AH35+'Therm $ (Billing)'!AH35</f>
        <v>0</v>
      </c>
      <c r="AI35" s="22">
        <f>+'Customer $'!AI35+'Therm $ (Billing)'!AI35</f>
        <v>0</v>
      </c>
      <c r="AJ35" s="22">
        <f>+'Customer $'!AJ35+'Therm $ (Billing)'!AJ35</f>
        <v>0</v>
      </c>
    </row>
    <row r="36" spans="1:36" x14ac:dyDescent="0.25">
      <c r="A36" t="s">
        <v>30</v>
      </c>
      <c r="B36" s="22">
        <f>+'Customer $'!B36+'Therm $ (Billing)'!B36</f>
        <v>1948635.8754993957</v>
      </c>
      <c r="C36" s="22">
        <f>+'Customer $'!C36+'Therm $ (Billing)'!C36</f>
        <v>1904787.2121457958</v>
      </c>
      <c r="D36" s="22">
        <f>+'Customer $'!D36+'Therm $ (Billing)'!D36</f>
        <v>1877068.7587021913</v>
      </c>
      <c r="E36" s="22">
        <f>+'Customer $'!E36+'Therm $ (Billing)'!E36</f>
        <v>1685664.2469067753</v>
      </c>
      <c r="F36" s="22">
        <f>+'Customer $'!F36+'Therm $ (Billing)'!F36</f>
        <v>1592888.5836081677</v>
      </c>
      <c r="G36" s="22">
        <f>+'Customer $'!G36+'Therm $ (Billing)'!G36</f>
        <v>1543998.0887700382</v>
      </c>
      <c r="H36" s="22">
        <f>+'Customer $'!H36+'Therm $ (Billing)'!H36</f>
        <v>1517836.7269534722</v>
      </c>
      <c r="I36" s="22">
        <f>+'Customer $'!I36+'Therm $ (Billing)'!I36</f>
        <v>1461233.4595849705</v>
      </c>
      <c r="J36" s="22">
        <f>+'Customer $'!J36+'Therm $ (Billing)'!J36</f>
        <v>1494074.4048684468</v>
      </c>
      <c r="K36" s="22">
        <f>+'Customer $'!K36+'Therm $ (Billing)'!K36</f>
        <v>1509506.5772697628</v>
      </c>
      <c r="L36" s="22">
        <f>+'Customer $'!L36+'Therm $ (Billing)'!L36</f>
        <v>1656115.0200485347</v>
      </c>
      <c r="M36" s="22">
        <f>+'Customer $'!M36+'Therm $ (Billing)'!M36</f>
        <v>1893442.3456553186</v>
      </c>
      <c r="N36" s="22">
        <f>+'Customer $'!N36+'Therm $ (Billing)'!N36</f>
        <v>20085251.300012872</v>
      </c>
      <c r="O36" s="22">
        <f>+'Customer $'!O36+'Therm $ (Billing)'!O36</f>
        <v>2040931.4645751903</v>
      </c>
      <c r="P36" s="22">
        <f>+'Customer $'!P36+'Therm $ (Billing)'!P36</f>
        <v>1992956.325750744</v>
      </c>
      <c r="Q36" s="22">
        <f>+'Customer $'!Q36+'Therm $ (Billing)'!Q36</f>
        <v>1963629.9351383764</v>
      </c>
      <c r="R36" s="22">
        <f>+'Customer $'!R36+'Therm $ (Billing)'!R36</f>
        <v>1766099.4468392571</v>
      </c>
      <c r="S36" s="22">
        <f>+'Customer $'!S36+'Therm $ (Billing)'!S36</f>
        <v>1670785.2455155964</v>
      </c>
      <c r="T36" s="22">
        <f>+'Customer $'!T36+'Therm $ (Billing)'!T36</f>
        <v>1618985.066084648</v>
      </c>
      <c r="U36" s="22">
        <f>+'Customer $'!U36+'Therm $ (Billing)'!U36</f>
        <v>1578791.4938191669</v>
      </c>
      <c r="V36" s="22">
        <f>+'Customer $'!V36+'Therm $ (Billing)'!V36</f>
        <v>1519460.2253641277</v>
      </c>
      <c r="W36" s="22">
        <f>+'Customer $'!W36+'Therm $ (Billing)'!W36</f>
        <v>1550088.3305010516</v>
      </c>
      <c r="X36" s="22">
        <f>+'Customer $'!X36+'Therm $ (Billing)'!X36</f>
        <v>1565400.800609071</v>
      </c>
      <c r="Y36" s="22">
        <f>+'Customer $'!Y36+'Therm $ (Billing)'!Y36</f>
        <v>1712410.6344356572</v>
      </c>
      <c r="Z36" s="22">
        <f>+'Customer $'!Z36+'Therm $ (Billing)'!Z36</f>
        <v>1950997.4906526727</v>
      </c>
      <c r="AA36" s="22">
        <f>+'Customer $'!AA36+'Therm $ (Billing)'!AA36</f>
        <v>20930536.459285557</v>
      </c>
      <c r="AB36" s="22">
        <f>+'Customer $'!AB36+'Therm $ (Billing)'!AB36</f>
        <v>21426106.335963674</v>
      </c>
      <c r="AC36" s="22">
        <f>+'Customer $'!AC36+'Therm $ (Billing)'!AC36</f>
        <v>21831871.824905176</v>
      </c>
      <c r="AD36" s="22">
        <f>+'Customer $'!AD36+'Therm $ (Billing)'!AD36</f>
        <v>22177494.196298148</v>
      </c>
      <c r="AE36" s="22">
        <f>+'Customer $'!AE36+'Therm $ (Billing)'!AE36</f>
        <v>0</v>
      </c>
      <c r="AF36" s="22">
        <f>+'Customer $'!AF36+'Therm $ (Billing)'!AF36</f>
        <v>0</v>
      </c>
      <c r="AG36" s="22">
        <f>+'Customer $'!AG36+'Therm $ (Billing)'!AG36</f>
        <v>0</v>
      </c>
      <c r="AH36" s="22">
        <f>+'Customer $'!AH36+'Therm $ (Billing)'!AH36</f>
        <v>0</v>
      </c>
      <c r="AI36" s="22">
        <f>+'Customer $'!AI36+'Therm $ (Billing)'!AI36</f>
        <v>0</v>
      </c>
      <c r="AJ36" s="22">
        <f>+'Customer $'!AJ36+'Therm $ (Billing)'!AJ36</f>
        <v>0</v>
      </c>
    </row>
    <row r="37" spans="1:36" x14ac:dyDescent="0.25">
      <c r="A37" t="s">
        <v>31</v>
      </c>
      <c r="B37" s="22">
        <f>+'Customer $'!B37+'Therm $ (Billing)'!B37</f>
        <v>981689.36949136818</v>
      </c>
      <c r="C37" s="22">
        <f>+'Customer $'!C37+'Therm $ (Billing)'!C37</f>
        <v>904326.27299628686</v>
      </c>
      <c r="D37" s="22">
        <f>+'Customer $'!D37+'Therm $ (Billing)'!D37</f>
        <v>932911.85958600556</v>
      </c>
      <c r="E37" s="22">
        <f>+'Customer $'!E37+'Therm $ (Billing)'!E37</f>
        <v>928976.12900774716</v>
      </c>
      <c r="F37" s="22">
        <f>+'Customer $'!F37+'Therm $ (Billing)'!F37</f>
        <v>914291.5692760055</v>
      </c>
      <c r="G37" s="22">
        <f>+'Customer $'!G37+'Therm $ (Billing)'!G37</f>
        <v>881861.62762524711</v>
      </c>
      <c r="H37" s="22">
        <f>+'Customer $'!H37+'Therm $ (Billing)'!H37</f>
        <v>922147.49478017224</v>
      </c>
      <c r="I37" s="22">
        <f>+'Customer $'!I37+'Therm $ (Billing)'!I37</f>
        <v>908197.6166101722</v>
      </c>
      <c r="J37" s="22">
        <f>+'Customer $'!J37+'Therm $ (Billing)'!J37</f>
        <v>894854.97269191372</v>
      </c>
      <c r="K37" s="22">
        <f>+'Customer $'!K37+'Therm $ (Billing)'!K37</f>
        <v>854115.37017517223</v>
      </c>
      <c r="L37" s="22">
        <f>+'Customer $'!L37+'Therm $ (Billing)'!L37</f>
        <v>878688.54997191392</v>
      </c>
      <c r="M37" s="22">
        <f>+'Customer $'!M37+'Therm $ (Billing)'!M37</f>
        <v>913823.40338017221</v>
      </c>
      <c r="N37" s="22">
        <f>+'Customer $'!N37+'Therm $ (Billing)'!N37</f>
        <v>10915884.235592177</v>
      </c>
      <c r="O37" s="22">
        <f>+'Customer $'!O37+'Therm $ (Billing)'!O37</f>
        <v>987546.66115803493</v>
      </c>
      <c r="P37" s="22">
        <f>+'Customer $'!P37+'Therm $ (Billing)'!P37</f>
        <v>910183.56466295349</v>
      </c>
      <c r="Q37" s="22">
        <f>+'Customer $'!Q37+'Therm $ (Billing)'!Q37</f>
        <v>938769.15125267219</v>
      </c>
      <c r="R37" s="22">
        <f>+'Customer $'!R37+'Therm $ (Billing)'!R37</f>
        <v>934833.42067441379</v>
      </c>
      <c r="S37" s="22">
        <f>+'Customer $'!S37+'Therm $ (Billing)'!S37</f>
        <v>920148.86094267201</v>
      </c>
      <c r="T37" s="22">
        <f>+'Customer $'!T37+'Therm $ (Billing)'!T37</f>
        <v>887718.91929191386</v>
      </c>
      <c r="U37" s="22">
        <f>+'Customer $'!U37+'Therm $ (Billing)'!U37</f>
        <v>922147.49478017224</v>
      </c>
      <c r="V37" s="22">
        <f>+'Customer $'!V37+'Therm $ (Billing)'!V37</f>
        <v>908197.6166101722</v>
      </c>
      <c r="W37" s="22">
        <f>+'Customer $'!W37+'Therm $ (Billing)'!W37</f>
        <v>894854.97269191372</v>
      </c>
      <c r="X37" s="22">
        <f>+'Customer $'!X37+'Therm $ (Billing)'!X37</f>
        <v>854115.37017517223</v>
      </c>
      <c r="Y37" s="22">
        <f>+'Customer $'!Y37+'Therm $ (Billing)'!Y37</f>
        <v>878688.54997191392</v>
      </c>
      <c r="Z37" s="22">
        <f>+'Customer $'!Z37+'Therm $ (Billing)'!Z37</f>
        <v>913823.40338017221</v>
      </c>
      <c r="AA37" s="22">
        <f>+'Customer $'!AA37+'Therm $ (Billing)'!AA37</f>
        <v>10951027.985592177</v>
      </c>
      <c r="AB37" s="22">
        <f>+'Customer $'!AB37+'Therm $ (Billing)'!AB37</f>
        <v>10951027.985592179</v>
      </c>
      <c r="AC37" s="22">
        <f>+'Customer $'!AC37+'Therm $ (Billing)'!AC37</f>
        <v>10951027.985592179</v>
      </c>
      <c r="AD37" s="22">
        <f>+'Customer $'!AD37+'Therm $ (Billing)'!AD37</f>
        <v>10951027.985592179</v>
      </c>
      <c r="AE37" s="22">
        <f>+'Customer $'!AE37+'Therm $ (Billing)'!AE37</f>
        <v>10951027.985592179</v>
      </c>
      <c r="AF37" s="22">
        <f>+'Customer $'!AF37+'Therm $ (Billing)'!AF37</f>
        <v>10951027.985592179</v>
      </c>
      <c r="AG37" s="22">
        <f>+'Customer $'!AG37+'Therm $ (Billing)'!AG37</f>
        <v>10951027.985592179</v>
      </c>
      <c r="AH37" s="22">
        <f>+'Customer $'!AH37+'Therm $ (Billing)'!AH37</f>
        <v>10951027.985592179</v>
      </c>
      <c r="AI37" s="22">
        <f>+'Customer $'!AI37+'Therm $ (Billing)'!AI37</f>
        <v>10951027.985592179</v>
      </c>
      <c r="AJ37" s="22">
        <f>+'Customer $'!AJ37+'Therm $ (Billing)'!AJ37</f>
        <v>10951027.985592179</v>
      </c>
    </row>
    <row r="38" spans="1:36" x14ac:dyDescent="0.25">
      <c r="A38" t="s">
        <v>32</v>
      </c>
      <c r="B38" s="22">
        <f>+'Customer $'!B38+'Therm $ (Billing)'!B38</f>
        <v>1895753.0120311179</v>
      </c>
      <c r="C38" s="22">
        <f>+'Customer $'!C38+'Therm $ (Billing)'!C38</f>
        <v>1739590.3430203844</v>
      </c>
      <c r="D38" s="22">
        <f>+'Customer $'!D38+'Therm $ (Billing)'!D38</f>
        <v>1918525.0400361582</v>
      </c>
      <c r="E38" s="22">
        <f>+'Customer $'!E38+'Therm $ (Billing)'!E38</f>
        <v>1863868.2464285402</v>
      </c>
      <c r="F38" s="22">
        <f>+'Customer $'!F38+'Therm $ (Billing)'!F38</f>
        <v>1851170.1532161578</v>
      </c>
      <c r="G38" s="22">
        <f>+'Customer $'!G38+'Therm $ (Billing)'!G38</f>
        <v>1842922.55584854</v>
      </c>
      <c r="H38" s="22">
        <f>+'Customer $'!H38+'Therm $ (Billing)'!H38</f>
        <v>1814285.0533761585</v>
      </c>
      <c r="I38" s="22">
        <f>+'Customer $'!I38+'Therm $ (Billing)'!I38</f>
        <v>1861278.7515561578</v>
      </c>
      <c r="J38" s="22">
        <f>+'Customer $'!J38+'Therm $ (Billing)'!J38</f>
        <v>1805262.93940854</v>
      </c>
      <c r="K38" s="22">
        <f>+'Customer $'!K38+'Therm $ (Billing)'!K38</f>
        <v>1896027.9891561584</v>
      </c>
      <c r="L38" s="22">
        <f>+'Customer $'!L38+'Therm $ (Billing)'!L38</f>
        <v>1913094.6759485402</v>
      </c>
      <c r="M38" s="22">
        <f>+'Customer $'!M38+'Therm $ (Billing)'!M38</f>
        <v>1905941.2670361581</v>
      </c>
      <c r="N38" s="22">
        <f>+'Customer $'!N38+'Therm $ (Billing)'!N38</f>
        <v>22307720.027062614</v>
      </c>
      <c r="O38" s="22">
        <f>+'Customer $'!O38+'Therm $ (Billing)'!O38</f>
        <v>1972943.0124271184</v>
      </c>
      <c r="P38" s="22">
        <f>+'Customer $'!P38+'Therm $ (Billing)'!P38</f>
        <v>1816780.3434163844</v>
      </c>
      <c r="Q38" s="22">
        <f>+'Customer $'!Q38+'Therm $ (Billing)'!Q38</f>
        <v>1988395.0404321584</v>
      </c>
      <c r="R38" s="22">
        <f>+'Customer $'!R38+'Therm $ (Billing)'!R38</f>
        <v>1933738.2468245404</v>
      </c>
      <c r="S38" s="22">
        <f>+'Customer $'!S38+'Therm $ (Billing)'!S38</f>
        <v>1873730.153612158</v>
      </c>
      <c r="T38" s="22">
        <f>+'Customer $'!T38+'Therm $ (Billing)'!T38</f>
        <v>1865482.5562445403</v>
      </c>
      <c r="U38" s="22">
        <f>+'Customer $'!U38+'Therm $ (Billing)'!U38</f>
        <v>1820615.0537721585</v>
      </c>
      <c r="V38" s="22">
        <f>+'Customer $'!V38+'Therm $ (Billing)'!V38</f>
        <v>1867608.7519521578</v>
      </c>
      <c r="W38" s="22">
        <f>+'Customer $'!W38+'Therm $ (Billing)'!W38</f>
        <v>1811592.93980454</v>
      </c>
      <c r="X38" s="22">
        <f>+'Customer $'!X38+'Therm $ (Billing)'!X38</f>
        <v>1902357.9895521579</v>
      </c>
      <c r="Y38" s="22">
        <f>+'Customer $'!Y38+'Therm $ (Billing)'!Y38</f>
        <v>1919424.67634454</v>
      </c>
      <c r="Z38" s="22">
        <f>+'Customer $'!Z38+'Therm $ (Billing)'!Z38</f>
        <v>1912271.2674321581</v>
      </c>
      <c r="AA38" s="22">
        <f>+'Customer $'!AA38+'Therm $ (Billing)'!AA38</f>
        <v>22684940.031814612</v>
      </c>
      <c r="AB38" s="22">
        <f>+'Customer $'!AB38+'Therm $ (Billing)'!AB38</f>
        <v>22684940.03181462</v>
      </c>
      <c r="AC38" s="22">
        <f>+'Customer $'!AC38+'Therm $ (Billing)'!AC38</f>
        <v>22684940.03181462</v>
      </c>
      <c r="AD38" s="22">
        <f>+'Customer $'!AD38+'Therm $ (Billing)'!AD38</f>
        <v>22684940.03181462</v>
      </c>
      <c r="AE38" s="22">
        <f>+'Customer $'!AE38+'Therm $ (Billing)'!AE38</f>
        <v>22684940.03181462</v>
      </c>
      <c r="AF38" s="22">
        <f>+'Customer $'!AF38+'Therm $ (Billing)'!AF38</f>
        <v>22684940.03181462</v>
      </c>
      <c r="AG38" s="22">
        <f>+'Customer $'!AG38+'Therm $ (Billing)'!AG38</f>
        <v>22684940.03181462</v>
      </c>
      <c r="AH38" s="22">
        <f>+'Customer $'!AH38+'Therm $ (Billing)'!AH38</f>
        <v>22684940.03181462</v>
      </c>
      <c r="AI38" s="22">
        <f>+'Customer $'!AI38+'Therm $ (Billing)'!AI38</f>
        <v>22684940.03181462</v>
      </c>
      <c r="AJ38" s="22">
        <f>+'Customer $'!AJ38+'Therm $ (Billing)'!AJ38</f>
        <v>22684940.03181462</v>
      </c>
    </row>
    <row r="39" spans="1:36" x14ac:dyDescent="0.25">
      <c r="A39" t="s">
        <v>33</v>
      </c>
      <c r="B39" s="22">
        <f>+'Customer $'!B39+'Therm $ (Billing)'!B39</f>
        <v>50259.040890000004</v>
      </c>
      <c r="C39" s="22">
        <f>+'Customer $'!C39+'Therm $ (Billing)'!C39</f>
        <v>49917.143700000001</v>
      </c>
      <c r="D39" s="22">
        <f>+'Customer $'!D39+'Therm $ (Billing)'!D39</f>
        <v>50116.635764999999</v>
      </c>
      <c r="E39" s="22">
        <f>+'Customer $'!E39+'Therm $ (Billing)'!E39</f>
        <v>50367.752130000001</v>
      </c>
      <c r="F39" s="22">
        <f>+'Customer $'!F39+'Therm $ (Billing)'!F39</f>
        <v>49623.392970000001</v>
      </c>
      <c r="G39" s="22">
        <f>+'Customer $'!G39+'Therm $ (Billing)'!G39</f>
        <v>49143.461264999998</v>
      </c>
      <c r="H39" s="22">
        <f>+'Customer $'!H39+'Therm $ (Billing)'!H39</f>
        <v>49236.569414999998</v>
      </c>
      <c r="I39" s="22">
        <f>+'Customer $'!I39+'Therm $ (Billing)'!I39</f>
        <v>46902.252162857141</v>
      </c>
      <c r="J39" s="22">
        <f>+'Customer $'!J39+'Therm $ (Billing)'!J39</f>
        <v>46902.252162857141</v>
      </c>
      <c r="K39" s="22">
        <f>+'Customer $'!K39+'Therm $ (Billing)'!K39</f>
        <v>46902.252162857141</v>
      </c>
      <c r="L39" s="22">
        <f>+'Customer $'!L39+'Therm $ (Billing)'!L39</f>
        <v>55456.368447857138</v>
      </c>
      <c r="M39" s="22">
        <f>+'Customer $'!M39+'Therm $ (Billing)'!M39</f>
        <v>63949.99846285714</v>
      </c>
      <c r="N39" s="22">
        <f>+'Customer $'!N39+'Therm $ (Billing)'!N39</f>
        <v>608777.11953428586</v>
      </c>
      <c r="O39" s="22">
        <f>+'Customer $'!O39+'Therm $ (Billing)'!O39</f>
        <v>50019.834195000003</v>
      </c>
      <c r="P39" s="22">
        <f>+'Customer $'!P39+'Therm $ (Billing)'!P39</f>
        <v>49859.722244999997</v>
      </c>
      <c r="Q39" s="22">
        <f>+'Customer $'!Q39+'Therm $ (Billing)'!Q39</f>
        <v>50271.593294999999</v>
      </c>
      <c r="R39" s="22">
        <f>+'Customer $'!R39+'Therm $ (Billing)'!R39</f>
        <v>50253.713205</v>
      </c>
      <c r="S39" s="22">
        <f>+'Customer $'!S39+'Therm $ (Billing)'!S39</f>
        <v>49695.310335000002</v>
      </c>
      <c r="T39" s="22">
        <f>+'Customer $'!T39+'Therm $ (Billing)'!T39</f>
        <v>49143.461264999998</v>
      </c>
      <c r="U39" s="22">
        <f>+'Customer $'!U39+'Therm $ (Billing)'!U39</f>
        <v>49236.569414999998</v>
      </c>
      <c r="V39" s="22">
        <f>+'Customer $'!V39+'Therm $ (Billing)'!V39</f>
        <v>46902.252162857141</v>
      </c>
      <c r="W39" s="22">
        <f>+'Customer $'!W39+'Therm $ (Billing)'!W39</f>
        <v>46902.252162857141</v>
      </c>
      <c r="X39" s="22">
        <f>+'Customer $'!X39+'Therm $ (Billing)'!X39</f>
        <v>55456.368447857138</v>
      </c>
      <c r="Y39" s="22">
        <f>+'Customer $'!Y39+'Therm $ (Billing)'!Y39</f>
        <v>63949.99846285714</v>
      </c>
      <c r="Z39" s="22">
        <f>+'Customer $'!Z39+'Therm $ (Billing)'!Z39</f>
        <v>81043.976922857139</v>
      </c>
      <c r="AA39" s="22">
        <f>+'Customer $'!AA39+'Therm $ (Billing)'!AA39</f>
        <v>642735.05211428576</v>
      </c>
      <c r="AB39" s="22">
        <f>+'Customer $'!AB39+'Therm $ (Billing)'!AB39</f>
        <v>642735.05211428576</v>
      </c>
      <c r="AC39" s="22">
        <f>+'Customer $'!AC39+'Therm $ (Billing)'!AC39</f>
        <v>642735.05211428576</v>
      </c>
      <c r="AD39" s="22">
        <f>+'Customer $'!AD39+'Therm $ (Billing)'!AD39</f>
        <v>642735.05211428576</v>
      </c>
      <c r="AE39" s="22">
        <f>+'Customer $'!AE39+'Therm $ (Billing)'!AE39</f>
        <v>642735.05211428576</v>
      </c>
      <c r="AF39" s="22">
        <f>+'Customer $'!AF39+'Therm $ (Billing)'!AF39</f>
        <v>642735.05211428576</v>
      </c>
      <c r="AG39" s="22">
        <f>+'Customer $'!AG39+'Therm $ (Billing)'!AG39</f>
        <v>642735.05211428576</v>
      </c>
      <c r="AH39" s="22">
        <f>+'Customer $'!AH39+'Therm $ (Billing)'!AH39</f>
        <v>642735.05211428576</v>
      </c>
      <c r="AI39" s="22">
        <f>+'Customer $'!AI39+'Therm $ (Billing)'!AI39</f>
        <v>642735.05211428576</v>
      </c>
      <c r="AJ39" s="22">
        <f>+'Customer $'!AJ39+'Therm $ (Billing)'!AJ39</f>
        <v>642735.05211428576</v>
      </c>
    </row>
    <row r="40" spans="1:36" x14ac:dyDescent="0.25">
      <c r="A40" t="s">
        <v>35</v>
      </c>
      <c r="B40" s="22">
        <f>+'Customer $'!B40+'Therm $ (Billing)'!B40</f>
        <v>13849.601369460001</v>
      </c>
      <c r="C40" s="22">
        <f>+'Customer $'!C40+'Therm $ (Billing)'!C40</f>
        <v>14084.893744005001</v>
      </c>
      <c r="D40" s="22">
        <f>+'Customer $'!D40+'Therm $ (Billing)'!D40</f>
        <v>13195.158918615001</v>
      </c>
      <c r="E40" s="22">
        <f>+'Customer $'!E40+'Therm $ (Billing)'!E40</f>
        <v>13629.078749459999</v>
      </c>
      <c r="F40" s="22">
        <f>+'Customer $'!F40+'Therm $ (Billing)'!F40</f>
        <v>14578.163238540001</v>
      </c>
      <c r="G40" s="22">
        <f>+'Customer $'!G40+'Therm $ (Billing)'!G40</f>
        <v>13605.824654460001</v>
      </c>
      <c r="H40" s="22">
        <f>+'Customer $'!H40+'Therm $ (Billing)'!H40</f>
        <v>13460.580884924999</v>
      </c>
      <c r="I40" s="22">
        <f>+'Customer $'!I40+'Therm $ (Billing)'!I40</f>
        <v>12085.282784925002</v>
      </c>
      <c r="J40" s="22">
        <f>+'Customer $'!J40+'Therm $ (Billing)'!J40</f>
        <v>12085.282784925002</v>
      </c>
      <c r="K40" s="22">
        <f>+'Customer $'!K40+'Therm $ (Billing)'!K40</f>
        <v>12085.282784925002</v>
      </c>
      <c r="L40" s="22">
        <f>+'Customer $'!L40+'Therm $ (Billing)'!L40</f>
        <v>19266.011339924997</v>
      </c>
      <c r="M40" s="22">
        <f>+'Customer $'!M40+'Therm $ (Billing)'!M40</f>
        <v>26486.135159924997</v>
      </c>
      <c r="N40" s="22">
        <f>+'Customer $'!N40+'Therm $ (Billing)'!N40</f>
        <v>178411.29641409</v>
      </c>
      <c r="O40" s="22">
        <f>+'Customer $'!O40+'Therm $ (Billing)'!O40</f>
        <v>13567.61420946</v>
      </c>
      <c r="P40" s="22">
        <f>+'Customer $'!P40+'Therm $ (Billing)'!P40</f>
        <v>13948.258609005001</v>
      </c>
      <c r="Q40" s="22">
        <f>+'Customer $'!Q40+'Therm $ (Billing)'!Q40</f>
        <v>13202.648673615</v>
      </c>
      <c r="R40" s="22">
        <f>+'Customer $'!R40+'Therm $ (Billing)'!R40</f>
        <v>13672.155419459999</v>
      </c>
      <c r="S40" s="22">
        <f>+'Customer $'!S40+'Therm $ (Billing)'!S40</f>
        <v>14676.841818540001</v>
      </c>
      <c r="T40" s="22">
        <f>+'Customer $'!T40+'Therm $ (Billing)'!T40</f>
        <v>13605.824654460001</v>
      </c>
      <c r="U40" s="22">
        <f>+'Customer $'!U40+'Therm $ (Billing)'!U40</f>
        <v>13460.580884924999</v>
      </c>
      <c r="V40" s="22">
        <f>+'Customer $'!V40+'Therm $ (Billing)'!V40</f>
        <v>12085.282784925002</v>
      </c>
      <c r="W40" s="22">
        <f>+'Customer $'!W40+'Therm $ (Billing)'!W40</f>
        <v>12085.282784925002</v>
      </c>
      <c r="X40" s="22">
        <f>+'Customer $'!X40+'Therm $ (Billing)'!X40</f>
        <v>19266.011339924997</v>
      </c>
      <c r="Y40" s="22">
        <f>+'Customer $'!Y40+'Therm $ (Billing)'!Y40</f>
        <v>26486.135159924997</v>
      </c>
      <c r="Z40" s="22">
        <f>+'Customer $'!Z40+'Therm $ (Billing)'!Z40</f>
        <v>40714.680854924991</v>
      </c>
      <c r="AA40" s="22">
        <f>+'Customer $'!AA40+'Therm $ (Billing)'!AA40</f>
        <v>206771.31719408999</v>
      </c>
      <c r="AB40" s="22">
        <f>+'Customer $'!AB40+'Therm $ (Billing)'!AB40</f>
        <v>206771.31719408999</v>
      </c>
      <c r="AC40" s="22">
        <f>+'Customer $'!AC40+'Therm $ (Billing)'!AC40</f>
        <v>206771.31719408999</v>
      </c>
      <c r="AD40" s="22">
        <f>+'Customer $'!AD40+'Therm $ (Billing)'!AD40</f>
        <v>206771.31719408999</v>
      </c>
      <c r="AE40" s="22">
        <f>+'Customer $'!AE40+'Therm $ (Billing)'!AE40</f>
        <v>206771.31719408999</v>
      </c>
      <c r="AF40" s="22">
        <f>+'Customer $'!AF40+'Therm $ (Billing)'!AF40</f>
        <v>206771.31719408999</v>
      </c>
      <c r="AG40" s="22">
        <f>+'Customer $'!AG40+'Therm $ (Billing)'!AG40</f>
        <v>206771.31719408999</v>
      </c>
      <c r="AH40" s="22">
        <f>+'Customer $'!AH40+'Therm $ (Billing)'!AH40</f>
        <v>206771.31719408999</v>
      </c>
      <c r="AI40" s="22">
        <f>+'Customer $'!AI40+'Therm $ (Billing)'!AI40</f>
        <v>206771.31719408999</v>
      </c>
      <c r="AJ40" s="22">
        <f>+'Customer $'!AJ40+'Therm $ (Billing)'!AJ40</f>
        <v>206771.31719408999</v>
      </c>
    </row>
    <row r="41" spans="1:36" x14ac:dyDescent="0.25">
      <c r="A41" t="s">
        <v>34</v>
      </c>
      <c r="B41" s="22">
        <f>+'Customer $'!B41+'Therm $ (Billing)'!B41</f>
        <v>880.44351299999994</v>
      </c>
      <c r="C41" s="22">
        <f>+'Customer $'!C41+'Therm $ (Billing)'!C41</f>
        <v>773.41794300000004</v>
      </c>
      <c r="D41" s="22">
        <f>+'Customer $'!D41+'Therm $ (Billing)'!D41</f>
        <v>806.87375100000008</v>
      </c>
      <c r="E41" s="22">
        <f>+'Customer $'!E41+'Therm $ (Billing)'!E41</f>
        <v>769.45607099999995</v>
      </c>
      <c r="F41" s="22">
        <f>+'Customer $'!F41+'Therm $ (Billing)'!F41</f>
        <v>664.24635899999998</v>
      </c>
      <c r="G41" s="22">
        <f>+'Customer $'!G41+'Therm $ (Billing)'!G41</f>
        <v>691.95195000000001</v>
      </c>
      <c r="H41" s="22">
        <f>+'Customer $'!H41+'Therm $ (Billing)'!H41</f>
        <v>637.53123599999981</v>
      </c>
      <c r="I41" s="22">
        <f>+'Customer $'!I41+'Therm $ (Billing)'!I41</f>
        <v>804.70022400000005</v>
      </c>
      <c r="J41" s="22">
        <f>+'Customer $'!J41+'Therm $ (Billing)'!J41</f>
        <v>804.70022400000005</v>
      </c>
      <c r="K41" s="22">
        <f>+'Customer $'!K41+'Therm $ (Billing)'!K41</f>
        <v>804.70022400000005</v>
      </c>
      <c r="L41" s="22">
        <f>+'Customer $'!L41+'Therm $ (Billing)'!L41</f>
        <v>804.70022400000005</v>
      </c>
      <c r="M41" s="22">
        <f>+'Customer $'!M41+'Therm $ (Billing)'!M41</f>
        <v>804.70022400000005</v>
      </c>
      <c r="N41" s="22">
        <f>+'Customer $'!N41+'Therm $ (Billing)'!N41</f>
        <v>9247.4219429999994</v>
      </c>
      <c r="O41" s="22">
        <f>+'Customer $'!O41+'Therm $ (Billing)'!O41</f>
        <v>880.44351299999994</v>
      </c>
      <c r="P41" s="22">
        <f>+'Customer $'!P41+'Therm $ (Billing)'!P41</f>
        <v>773.41794300000004</v>
      </c>
      <c r="Q41" s="22">
        <f>+'Customer $'!Q41+'Therm $ (Billing)'!Q41</f>
        <v>806.87375100000008</v>
      </c>
      <c r="R41" s="22">
        <f>+'Customer $'!R41+'Therm $ (Billing)'!R41</f>
        <v>769.45607099999995</v>
      </c>
      <c r="S41" s="22">
        <f>+'Customer $'!S41+'Therm $ (Billing)'!S41</f>
        <v>664.24635899999998</v>
      </c>
      <c r="T41" s="22">
        <f>+'Customer $'!T41+'Therm $ (Billing)'!T41</f>
        <v>691.95195000000001</v>
      </c>
      <c r="U41" s="22">
        <f>+'Customer $'!U41+'Therm $ (Billing)'!U41</f>
        <v>637.53123599999981</v>
      </c>
      <c r="V41" s="22">
        <f>+'Customer $'!V41+'Therm $ (Billing)'!V41</f>
        <v>804.70022400000005</v>
      </c>
      <c r="W41" s="22">
        <f>+'Customer $'!W41+'Therm $ (Billing)'!W41</f>
        <v>804.70022400000005</v>
      </c>
      <c r="X41" s="22">
        <f>+'Customer $'!X41+'Therm $ (Billing)'!X41</f>
        <v>804.70022400000005</v>
      </c>
      <c r="Y41" s="22">
        <f>+'Customer $'!Y41+'Therm $ (Billing)'!Y41</f>
        <v>804.70022400000005</v>
      </c>
      <c r="Z41" s="22">
        <f>+'Customer $'!Z41+'Therm $ (Billing)'!Z41</f>
        <v>804.70022400000005</v>
      </c>
      <c r="AA41" s="22">
        <f>+'Customer $'!AA41+'Therm $ (Billing)'!AA41</f>
        <v>9247.4219429999994</v>
      </c>
      <c r="AB41" s="22">
        <f>+'Customer $'!AB41+'Therm $ (Billing)'!AB41</f>
        <v>9247.4219429999976</v>
      </c>
      <c r="AC41" s="22">
        <f>+'Customer $'!AC41+'Therm $ (Billing)'!AC41</f>
        <v>9247.4219429999976</v>
      </c>
      <c r="AD41" s="22">
        <f>+'Customer $'!AD41+'Therm $ (Billing)'!AD41</f>
        <v>9247.4219429999976</v>
      </c>
      <c r="AE41" s="22">
        <f>+'Customer $'!AE41+'Therm $ (Billing)'!AE41</f>
        <v>9247.4219429999976</v>
      </c>
      <c r="AF41" s="22">
        <f>+'Customer $'!AF41+'Therm $ (Billing)'!AF41</f>
        <v>9247.4219429999976</v>
      </c>
      <c r="AG41" s="22">
        <f>+'Customer $'!AG41+'Therm $ (Billing)'!AG41</f>
        <v>9247.4219429999976</v>
      </c>
      <c r="AH41" s="22">
        <f>+'Customer $'!AH41+'Therm $ (Billing)'!AH41</f>
        <v>9247.4219429999976</v>
      </c>
      <c r="AI41" s="22">
        <f>+'Customer $'!AI41+'Therm $ (Billing)'!AI41</f>
        <v>9247.4219429999976</v>
      </c>
      <c r="AJ41" s="22">
        <f>+'Customer $'!AJ41+'Therm $ (Billing)'!AJ41</f>
        <v>9247.4219429999976</v>
      </c>
    </row>
    <row r="42" spans="1:36" x14ac:dyDescent="0.25">
      <c r="A42" t="s">
        <v>36</v>
      </c>
      <c r="B42" s="22">
        <f>+'Customer $'!B42+'Therm $ (Billing)'!B42</f>
        <v>11123.258282999999</v>
      </c>
      <c r="C42" s="22">
        <f>+'Customer $'!C42+'Therm $ (Billing)'!C42</f>
        <v>9698.7727079999986</v>
      </c>
      <c r="D42" s="22">
        <f>+'Customer $'!D42+'Therm $ (Billing)'!D42</f>
        <v>10505.508893999999</v>
      </c>
      <c r="E42" s="22">
        <f>+'Customer $'!E42+'Therm $ (Billing)'!E42</f>
        <v>10783.362680999999</v>
      </c>
      <c r="F42" s="22">
        <f>+'Customer $'!F42+'Therm $ (Billing)'!F42</f>
        <v>10091.135601</v>
      </c>
      <c r="G42" s="22">
        <f>+'Customer $'!G42+'Therm $ (Billing)'!G42</f>
        <v>9974.083507714282</v>
      </c>
      <c r="H42" s="22">
        <f>+'Customer $'!H42+'Therm $ (Billing)'!H42</f>
        <v>10567.236274714287</v>
      </c>
      <c r="I42" s="22">
        <f>+'Customer $'!I42+'Therm $ (Billing)'!I42</f>
        <v>10919.842882714287</v>
      </c>
      <c r="J42" s="22">
        <f>+'Customer $'!J42+'Therm $ (Billing)'!J42</f>
        <v>10919.842882714287</v>
      </c>
      <c r="K42" s="22">
        <f>+'Customer $'!K42+'Therm $ (Billing)'!K42</f>
        <v>10919.842882714287</v>
      </c>
      <c r="L42" s="22">
        <f>+'Customer $'!L42+'Therm $ (Billing)'!L42</f>
        <v>12396.005732571428</v>
      </c>
      <c r="M42" s="22">
        <f>+'Customer $'!M42+'Therm $ (Billing)'!M42</f>
        <v>13831.712681142857</v>
      </c>
      <c r="N42" s="22">
        <f>+'Customer $'!N42+'Therm $ (Billing)'!N42</f>
        <v>131730.60501128572</v>
      </c>
      <c r="O42" s="22">
        <f>+'Customer $'!O42+'Therm $ (Billing)'!O42</f>
        <v>11116.765214999999</v>
      </c>
      <c r="P42" s="22">
        <f>+'Customer $'!P42+'Therm $ (Billing)'!P42</f>
        <v>9666.8576279999997</v>
      </c>
      <c r="Q42" s="22">
        <f>+'Customer $'!Q42+'Therm $ (Billing)'!Q42</f>
        <v>10527.629345999998</v>
      </c>
      <c r="R42" s="22">
        <f>+'Customer $'!R42+'Therm $ (Billing)'!R42</f>
        <v>10772.715149999998</v>
      </c>
      <c r="S42" s="22">
        <f>+'Customer $'!S42+'Therm $ (Billing)'!S42</f>
        <v>10108.924720714287</v>
      </c>
      <c r="T42" s="22">
        <f>+'Customer $'!T42+'Therm $ (Billing)'!T42</f>
        <v>9974.083507714282</v>
      </c>
      <c r="U42" s="22">
        <f>+'Customer $'!U42+'Therm $ (Billing)'!U42</f>
        <v>10567.236274714287</v>
      </c>
      <c r="V42" s="22">
        <f>+'Customer $'!V42+'Therm $ (Billing)'!V42</f>
        <v>10919.842882714287</v>
      </c>
      <c r="W42" s="22">
        <f>+'Customer $'!W42+'Therm $ (Billing)'!W42</f>
        <v>10919.842882714287</v>
      </c>
      <c r="X42" s="22">
        <f>+'Customer $'!X42+'Therm $ (Billing)'!X42</f>
        <v>12396.005732571428</v>
      </c>
      <c r="Y42" s="22">
        <f>+'Customer $'!Y42+'Therm $ (Billing)'!Y42</f>
        <v>13831.712681142857</v>
      </c>
      <c r="Z42" s="22">
        <f>+'Customer $'!Z42+'Therm $ (Billing)'!Z42</f>
        <v>16741.644778285714</v>
      </c>
      <c r="AA42" s="22">
        <f>+'Customer $'!AA42+'Therm $ (Billing)'!AA42</f>
        <v>137543.26079957146</v>
      </c>
      <c r="AB42" s="22">
        <f>+'Customer $'!AB42+'Therm $ (Billing)'!AB42</f>
        <v>137543.26079957141</v>
      </c>
      <c r="AC42" s="22">
        <f>+'Customer $'!AC42+'Therm $ (Billing)'!AC42</f>
        <v>137543.26079957141</v>
      </c>
      <c r="AD42" s="22">
        <f>+'Customer $'!AD42+'Therm $ (Billing)'!AD42</f>
        <v>137543.26079957141</v>
      </c>
      <c r="AE42" s="22">
        <f>+'Customer $'!AE42+'Therm $ (Billing)'!AE42</f>
        <v>137543.26079957141</v>
      </c>
      <c r="AF42" s="22">
        <f>+'Customer $'!AF42+'Therm $ (Billing)'!AF42</f>
        <v>137543.26079957141</v>
      </c>
      <c r="AG42" s="22">
        <f>+'Customer $'!AG42+'Therm $ (Billing)'!AG42</f>
        <v>137543.26079957141</v>
      </c>
      <c r="AH42" s="22">
        <f>+'Customer $'!AH42+'Therm $ (Billing)'!AH42</f>
        <v>137543.26079957141</v>
      </c>
      <c r="AI42" s="22">
        <f>+'Customer $'!AI42+'Therm $ (Billing)'!AI42</f>
        <v>137543.26079957141</v>
      </c>
      <c r="AJ42" s="22">
        <f>+'Customer $'!AJ42+'Therm $ (Billing)'!AJ42</f>
        <v>137543.26079957141</v>
      </c>
    </row>
    <row r="43" spans="1:36" x14ac:dyDescent="0.25">
      <c r="A43" t="s">
        <v>37</v>
      </c>
      <c r="B43" s="22">
        <f>+'Customer $'!B43+'Therm $ (Billing)'!B43</f>
        <v>0</v>
      </c>
      <c r="C43" s="22">
        <f>+'Customer $'!C43+'Therm $ (Billing)'!C43</f>
        <v>0</v>
      </c>
      <c r="D43" s="22">
        <f>+'Customer $'!D43+'Therm $ (Billing)'!D43</f>
        <v>0</v>
      </c>
      <c r="E43" s="22">
        <f>+'Customer $'!E43+'Therm $ (Billing)'!E43</f>
        <v>0</v>
      </c>
      <c r="F43" s="22">
        <f>+'Customer $'!F43+'Therm $ (Billing)'!F43</f>
        <v>0</v>
      </c>
      <c r="G43" s="22">
        <f>+'Customer $'!G43+'Therm $ (Billing)'!G43</f>
        <v>0</v>
      </c>
      <c r="H43" s="22">
        <f>+'Customer $'!H43+'Therm $ (Billing)'!H43</f>
        <v>0</v>
      </c>
      <c r="I43" s="22">
        <f>+'Customer $'!I43+'Therm $ (Billing)'!I43</f>
        <v>0</v>
      </c>
      <c r="J43" s="22">
        <f>+'Customer $'!J43+'Therm $ (Billing)'!J43</f>
        <v>0</v>
      </c>
      <c r="K43" s="22">
        <f>+'Customer $'!K43+'Therm $ (Billing)'!K43</f>
        <v>0</v>
      </c>
      <c r="L43" s="22">
        <f>+'Customer $'!L43+'Therm $ (Billing)'!L43</f>
        <v>0</v>
      </c>
      <c r="M43" s="22">
        <f>+'Customer $'!M43+'Therm $ (Billing)'!M43</f>
        <v>0</v>
      </c>
      <c r="N43" s="22">
        <f>+'Customer $'!N43+'Therm $ (Billing)'!N43</f>
        <v>0</v>
      </c>
      <c r="O43" s="22">
        <f>+'Customer $'!O43+'Therm $ (Billing)'!O43</f>
        <v>0</v>
      </c>
      <c r="P43" s="22">
        <f>+'Customer $'!P43+'Therm $ (Billing)'!P43</f>
        <v>0</v>
      </c>
      <c r="Q43" s="22">
        <f>+'Customer $'!Q43+'Therm $ (Billing)'!Q43</f>
        <v>0</v>
      </c>
      <c r="R43" s="22">
        <f>+'Customer $'!R43+'Therm $ (Billing)'!R43</f>
        <v>0</v>
      </c>
      <c r="S43" s="22">
        <f>+'Customer $'!S43+'Therm $ (Billing)'!S43</f>
        <v>0</v>
      </c>
      <c r="T43" s="22">
        <f>+'Customer $'!T43+'Therm $ (Billing)'!T43</f>
        <v>0</v>
      </c>
      <c r="U43" s="22">
        <f>+'Customer $'!U43+'Therm $ (Billing)'!U43</f>
        <v>0</v>
      </c>
      <c r="V43" s="22">
        <f>+'Customer $'!V43+'Therm $ (Billing)'!V43</f>
        <v>0</v>
      </c>
      <c r="W43" s="22">
        <f>+'Customer $'!W43+'Therm $ (Billing)'!W43</f>
        <v>0</v>
      </c>
      <c r="X43" s="22">
        <f>+'Customer $'!X43+'Therm $ (Billing)'!X43</f>
        <v>0</v>
      </c>
      <c r="Y43" s="22">
        <f>+'Customer $'!Y43+'Therm $ (Billing)'!Y43</f>
        <v>0</v>
      </c>
      <c r="Z43" s="22">
        <f>+'Customer $'!Z43+'Therm $ (Billing)'!Z43</f>
        <v>0</v>
      </c>
      <c r="AA43" s="22">
        <f>+'Customer $'!AA43+'Therm $ (Billing)'!AA43</f>
        <v>0</v>
      </c>
      <c r="AB43" s="22">
        <f>+'Customer $'!AB43+'Therm $ (Billing)'!AB43</f>
        <v>0</v>
      </c>
      <c r="AC43" s="22">
        <f>+'Customer $'!AC43+'Therm $ (Billing)'!AC43</f>
        <v>0</v>
      </c>
      <c r="AD43" s="22">
        <f>+'Customer $'!AD43+'Therm $ (Billing)'!AD43</f>
        <v>0</v>
      </c>
      <c r="AE43" s="22">
        <f>+'Customer $'!AE43+'Therm $ (Billing)'!AE43</f>
        <v>0</v>
      </c>
      <c r="AF43" s="22">
        <f>+'Customer $'!AF43+'Therm $ (Billing)'!AF43</f>
        <v>0</v>
      </c>
      <c r="AG43" s="22">
        <f>+'Customer $'!AG43+'Therm $ (Billing)'!AG43</f>
        <v>0</v>
      </c>
      <c r="AH43" s="22">
        <f>+'Customer $'!AH43+'Therm $ (Billing)'!AH43</f>
        <v>0</v>
      </c>
      <c r="AI43" s="22">
        <f>+'Customer $'!AI43+'Therm $ (Billing)'!AI43</f>
        <v>0</v>
      </c>
      <c r="AJ43" s="22">
        <f>+'Customer $'!AJ43+'Therm $ (Billing)'!AJ43</f>
        <v>0</v>
      </c>
    </row>
    <row r="44" spans="1:36" x14ac:dyDescent="0.25">
      <c r="A44" t="s">
        <v>38</v>
      </c>
      <c r="B44" s="22">
        <f>+'Customer $'!B44+'Therm $ (Billing)'!B44</f>
        <v>0</v>
      </c>
      <c r="C44" s="22">
        <f>+'Customer $'!C44+'Therm $ (Billing)'!C44</f>
        <v>0</v>
      </c>
      <c r="D44" s="22">
        <f>+'Customer $'!D44+'Therm $ (Billing)'!D44</f>
        <v>0</v>
      </c>
      <c r="E44" s="22">
        <f>+'Customer $'!E44+'Therm $ (Billing)'!E44</f>
        <v>0</v>
      </c>
      <c r="F44" s="22">
        <f>+'Customer $'!F44+'Therm $ (Billing)'!F44</f>
        <v>0</v>
      </c>
      <c r="G44" s="22">
        <f>+'Customer $'!G44+'Therm $ (Billing)'!G44</f>
        <v>0</v>
      </c>
      <c r="H44" s="22">
        <f>+'Customer $'!H44+'Therm $ (Billing)'!H44</f>
        <v>0</v>
      </c>
      <c r="I44" s="22">
        <f>+'Customer $'!I44+'Therm $ (Billing)'!I44</f>
        <v>0</v>
      </c>
      <c r="J44" s="22">
        <f>+'Customer $'!J44+'Therm $ (Billing)'!J44</f>
        <v>0</v>
      </c>
      <c r="K44" s="22">
        <f>+'Customer $'!K44+'Therm $ (Billing)'!K44</f>
        <v>0</v>
      </c>
      <c r="L44" s="22">
        <f>+'Customer $'!L44+'Therm $ (Billing)'!L44</f>
        <v>0</v>
      </c>
      <c r="M44" s="22">
        <f>+'Customer $'!M44+'Therm $ (Billing)'!M44</f>
        <v>0</v>
      </c>
      <c r="N44" s="22">
        <f>+'Customer $'!N44+'Therm $ (Billing)'!N44</f>
        <v>0</v>
      </c>
      <c r="O44" s="22">
        <f>+'Customer $'!O44+'Therm $ (Billing)'!O44</f>
        <v>0</v>
      </c>
      <c r="P44" s="22">
        <f>+'Customer $'!P44+'Therm $ (Billing)'!P44</f>
        <v>0</v>
      </c>
      <c r="Q44" s="22">
        <f>+'Customer $'!Q44+'Therm $ (Billing)'!Q44</f>
        <v>0</v>
      </c>
      <c r="R44" s="22">
        <f>+'Customer $'!R44+'Therm $ (Billing)'!R44</f>
        <v>0</v>
      </c>
      <c r="S44" s="22">
        <f>+'Customer $'!S44+'Therm $ (Billing)'!S44</f>
        <v>0</v>
      </c>
      <c r="T44" s="22">
        <f>+'Customer $'!T44+'Therm $ (Billing)'!T44</f>
        <v>0</v>
      </c>
      <c r="U44" s="22">
        <f>+'Customer $'!U44+'Therm $ (Billing)'!U44</f>
        <v>0</v>
      </c>
      <c r="V44" s="22">
        <f>+'Customer $'!V44+'Therm $ (Billing)'!V44</f>
        <v>0</v>
      </c>
      <c r="W44" s="22">
        <f>+'Customer $'!W44+'Therm $ (Billing)'!W44</f>
        <v>0</v>
      </c>
      <c r="X44" s="22">
        <f>+'Customer $'!X44+'Therm $ (Billing)'!X44</f>
        <v>0</v>
      </c>
      <c r="Y44" s="22">
        <f>+'Customer $'!Y44+'Therm $ (Billing)'!Y44</f>
        <v>0</v>
      </c>
      <c r="Z44" s="22">
        <f>+'Customer $'!Z44+'Therm $ (Billing)'!Z44</f>
        <v>0</v>
      </c>
      <c r="AA44" s="22">
        <f>+'Customer $'!AA44+'Therm $ (Billing)'!AA44</f>
        <v>0</v>
      </c>
      <c r="AB44" s="22">
        <f>+'Customer $'!AB44+'Therm $ (Billing)'!AB44</f>
        <v>0</v>
      </c>
      <c r="AC44" s="22">
        <f>+'Customer $'!AC44+'Therm $ (Billing)'!AC44</f>
        <v>0</v>
      </c>
      <c r="AD44" s="22">
        <f>+'Customer $'!AD44+'Therm $ (Billing)'!AD44</f>
        <v>0</v>
      </c>
      <c r="AE44" s="22">
        <f>+'Customer $'!AE44+'Therm $ (Billing)'!AE44</f>
        <v>0</v>
      </c>
      <c r="AF44" s="22">
        <f>+'Customer $'!AF44+'Therm $ (Billing)'!AF44</f>
        <v>0</v>
      </c>
      <c r="AG44" s="22">
        <f>+'Customer $'!AG44+'Therm $ (Billing)'!AG44</f>
        <v>0</v>
      </c>
      <c r="AH44" s="22">
        <f>+'Customer $'!AH44+'Therm $ (Billing)'!AH44</f>
        <v>0</v>
      </c>
      <c r="AI44" s="22">
        <f>+'Customer $'!AI44+'Therm $ (Billing)'!AI44</f>
        <v>0</v>
      </c>
      <c r="AJ44" s="22">
        <f>+'Customer $'!AJ44+'Therm $ (Billing)'!AJ44</f>
        <v>0</v>
      </c>
    </row>
    <row r="45" spans="1:36" x14ac:dyDescent="0.25">
      <c r="A45" t="s">
        <v>40</v>
      </c>
      <c r="B45" s="22">
        <f>+'Customer $'!B45+'Therm $ (Billing)'!B45</f>
        <v>55185.843771313448</v>
      </c>
      <c r="C45" s="22">
        <f>+'Customer $'!C45+'Therm $ (Billing)'!C45</f>
        <v>50244.029182024082</v>
      </c>
      <c r="D45" s="22">
        <f>+'Customer $'!D45+'Therm $ (Billing)'!D45</f>
        <v>35121.297092461449</v>
      </c>
      <c r="E45" s="22">
        <f>+'Customer $'!E45+'Therm $ (Billing)'!E45</f>
        <v>39875.608218833659</v>
      </c>
      <c r="F45" s="22">
        <f>+'Customer $'!F45+'Therm $ (Billing)'!F45</f>
        <v>29757.856727461451</v>
      </c>
      <c r="G45" s="22">
        <f>+'Customer $'!G45+'Therm $ (Billing)'!G45</f>
        <v>26278.846260833659</v>
      </c>
      <c r="H45" s="22">
        <f>+'Customer $'!H45+'Therm $ (Billing)'!H45</f>
        <v>21114.991851461447</v>
      </c>
      <c r="I45" s="22">
        <f>+'Customer $'!I45+'Therm $ (Billing)'!I45</f>
        <v>24210.02851446145</v>
      </c>
      <c r="J45" s="22">
        <f>+'Customer $'!J45+'Therm $ (Billing)'!J45</f>
        <v>21828.937513833655</v>
      </c>
      <c r="K45" s="22">
        <f>+'Customer $'!K45+'Therm $ (Billing)'!K45</f>
        <v>27445.573083461448</v>
      </c>
      <c r="L45" s="22">
        <f>+'Customer $'!L45+'Therm $ (Billing)'!L45</f>
        <v>29062.067587833659</v>
      </c>
      <c r="M45" s="22">
        <f>+'Customer $'!M45+'Therm $ (Billing)'!M45</f>
        <v>39906.325466461443</v>
      </c>
      <c r="N45" s="22">
        <f>+'Customer $'!N45+'Therm $ (Billing)'!N45</f>
        <v>400031.40527044079</v>
      </c>
      <c r="O45" s="22">
        <f>+'Customer $'!O45+'Therm $ (Billing)'!O45</f>
        <v>55185.843771313448</v>
      </c>
      <c r="P45" s="22">
        <f>+'Customer $'!P45+'Therm $ (Billing)'!P45</f>
        <v>50244.029182024082</v>
      </c>
      <c r="Q45" s="22">
        <f>+'Customer $'!Q45+'Therm $ (Billing)'!Q45</f>
        <v>35121.297092461449</v>
      </c>
      <c r="R45" s="22">
        <f>+'Customer $'!R45+'Therm $ (Billing)'!R45</f>
        <v>39875.608218833659</v>
      </c>
      <c r="S45" s="22">
        <f>+'Customer $'!S45+'Therm $ (Billing)'!S45</f>
        <v>29757.856727461451</v>
      </c>
      <c r="T45" s="22">
        <f>+'Customer $'!T45+'Therm $ (Billing)'!T45</f>
        <v>26278.846260833659</v>
      </c>
      <c r="U45" s="22">
        <f>+'Customer $'!U45+'Therm $ (Billing)'!U45</f>
        <v>21114.991851461447</v>
      </c>
      <c r="V45" s="22">
        <f>+'Customer $'!V45+'Therm $ (Billing)'!V45</f>
        <v>24210.02851446145</v>
      </c>
      <c r="W45" s="22">
        <f>+'Customer $'!W45+'Therm $ (Billing)'!W45</f>
        <v>21828.937513833655</v>
      </c>
      <c r="X45" s="22">
        <f>+'Customer $'!X45+'Therm $ (Billing)'!X45</f>
        <v>27445.573083461448</v>
      </c>
      <c r="Y45" s="22">
        <f>+'Customer $'!Y45+'Therm $ (Billing)'!Y45</f>
        <v>29062.067587833659</v>
      </c>
      <c r="Z45" s="22">
        <f>+'Customer $'!Z45+'Therm $ (Billing)'!Z45</f>
        <v>39906.325466461443</v>
      </c>
      <c r="AA45" s="22">
        <f>+'Customer $'!AA45+'Therm $ (Billing)'!AA45</f>
        <v>400031.40527044079</v>
      </c>
      <c r="AB45" s="22">
        <f>+'Customer $'!AB45+'Therm $ (Billing)'!AB45</f>
        <v>400031.40527044074</v>
      </c>
      <c r="AC45" s="22">
        <f>+'Customer $'!AC45+'Therm $ (Billing)'!AC45</f>
        <v>400031.40527044074</v>
      </c>
      <c r="AD45" s="22">
        <f>+'Customer $'!AD45+'Therm $ (Billing)'!AD45</f>
        <v>400031.40527044074</v>
      </c>
      <c r="AE45" s="22">
        <f>+'Customer $'!AE45+'Therm $ (Billing)'!AE45</f>
        <v>400031.40527044074</v>
      </c>
      <c r="AF45" s="22">
        <f>+'Customer $'!AF45+'Therm $ (Billing)'!AF45</f>
        <v>400031.40527044074</v>
      </c>
      <c r="AG45" s="22">
        <f>+'Customer $'!AG45+'Therm $ (Billing)'!AG45</f>
        <v>400031.40527044074</v>
      </c>
      <c r="AH45" s="22">
        <f>+'Customer $'!AH45+'Therm $ (Billing)'!AH45</f>
        <v>400031.40527044074</v>
      </c>
      <c r="AI45" s="22">
        <f>+'Customer $'!AI45+'Therm $ (Billing)'!AI45</f>
        <v>400031.40527044074</v>
      </c>
      <c r="AJ45" s="22">
        <f>+'Customer $'!AJ45+'Therm $ (Billing)'!AJ45</f>
        <v>400031.40527044074</v>
      </c>
    </row>
    <row r="46" spans="1:36" x14ac:dyDescent="0.25">
      <c r="A46" t="s">
        <v>39</v>
      </c>
      <c r="B46" s="22">
        <f>+'Customer $'!B46+'Therm $ (Billing)'!B46</f>
        <v>11490.867649169464</v>
      </c>
      <c r="C46" s="22">
        <f>+'Customer $'!C46+'Therm $ (Billing)'!C46</f>
        <v>10580.829264498547</v>
      </c>
      <c r="D46" s="22">
        <f>+'Customer $'!D46+'Therm $ (Billing)'!D46</f>
        <v>11216.619989933462</v>
      </c>
      <c r="E46" s="22">
        <f>+'Customer $'!E46+'Therm $ (Billing)'!E46</f>
        <v>10670.33239512916</v>
      </c>
      <c r="F46" s="22">
        <f>+'Customer $'!F46+'Therm $ (Billing)'!F46</f>
        <v>10449.172935933464</v>
      </c>
      <c r="G46" s="22">
        <f>+'Customer $'!G46+'Therm $ (Billing)'!G46</f>
        <v>9853.6589701291596</v>
      </c>
      <c r="H46" s="22">
        <f>+'Customer $'!H46+'Therm $ (Billing)'!H46</f>
        <v>9873.3531529334614</v>
      </c>
      <c r="I46" s="22">
        <f>+'Customer $'!I46+'Therm $ (Billing)'!I46</f>
        <v>10023.070218933464</v>
      </c>
      <c r="J46" s="22">
        <f>+'Customer $'!J46+'Therm $ (Billing)'!J46</f>
        <v>9684.0739941291577</v>
      </c>
      <c r="K46" s="22">
        <f>+'Customer $'!K46+'Therm $ (Billing)'!K46</f>
        <v>10095.208638933465</v>
      </c>
      <c r="L46" s="22">
        <f>+'Customer $'!L46+'Therm $ (Billing)'!L46</f>
        <v>10286.864678129157</v>
      </c>
      <c r="M46" s="22">
        <f>+'Customer $'!M46+'Therm $ (Billing)'!M46</f>
        <v>10976.533777933462</v>
      </c>
      <c r="N46" s="22">
        <f>+'Customer $'!N46+'Therm $ (Billing)'!N46</f>
        <v>125200.58566578543</v>
      </c>
      <c r="O46" s="22">
        <f>+'Customer $'!O46+'Therm $ (Billing)'!O46</f>
        <v>11490.867649169464</v>
      </c>
      <c r="P46" s="22">
        <f>+'Customer $'!P46+'Therm $ (Billing)'!P46</f>
        <v>10580.829264498547</v>
      </c>
      <c r="Q46" s="22">
        <f>+'Customer $'!Q46+'Therm $ (Billing)'!Q46</f>
        <v>11216.619989933462</v>
      </c>
      <c r="R46" s="22">
        <f>+'Customer $'!R46+'Therm $ (Billing)'!R46</f>
        <v>10670.33239512916</v>
      </c>
      <c r="S46" s="22">
        <f>+'Customer $'!S46+'Therm $ (Billing)'!S46</f>
        <v>10449.172935933464</v>
      </c>
      <c r="T46" s="22">
        <f>+'Customer $'!T46+'Therm $ (Billing)'!T46</f>
        <v>9853.6589701291596</v>
      </c>
      <c r="U46" s="22">
        <f>+'Customer $'!U46+'Therm $ (Billing)'!U46</f>
        <v>9873.3531529334614</v>
      </c>
      <c r="V46" s="22">
        <f>+'Customer $'!V46+'Therm $ (Billing)'!V46</f>
        <v>10023.070218933464</v>
      </c>
      <c r="W46" s="22">
        <f>+'Customer $'!W46+'Therm $ (Billing)'!W46</f>
        <v>9684.0739941291577</v>
      </c>
      <c r="X46" s="22">
        <f>+'Customer $'!X46+'Therm $ (Billing)'!X46</f>
        <v>10095.208638933465</v>
      </c>
      <c r="Y46" s="22">
        <f>+'Customer $'!Y46+'Therm $ (Billing)'!Y46</f>
        <v>10286.864678129157</v>
      </c>
      <c r="Z46" s="22">
        <f>+'Customer $'!Z46+'Therm $ (Billing)'!Z46</f>
        <v>10976.533777933462</v>
      </c>
      <c r="AA46" s="22">
        <f>+'Customer $'!AA46+'Therm $ (Billing)'!AA46</f>
        <v>125200.58566578543</v>
      </c>
      <c r="AB46" s="22">
        <f>+'Customer $'!AB46+'Therm $ (Billing)'!AB46</f>
        <v>125200.5856657854</v>
      </c>
      <c r="AC46" s="22">
        <f>+'Customer $'!AC46+'Therm $ (Billing)'!AC46</f>
        <v>125200.5856657854</v>
      </c>
      <c r="AD46" s="22">
        <f>+'Customer $'!AD46+'Therm $ (Billing)'!AD46</f>
        <v>125200.5856657854</v>
      </c>
      <c r="AE46" s="22">
        <f>+'Customer $'!AE46+'Therm $ (Billing)'!AE46</f>
        <v>125200.5856657854</v>
      </c>
      <c r="AF46" s="22">
        <f>+'Customer $'!AF46+'Therm $ (Billing)'!AF46</f>
        <v>125200.5856657854</v>
      </c>
      <c r="AG46" s="22">
        <f>+'Customer $'!AG46+'Therm $ (Billing)'!AG46</f>
        <v>125200.5856657854</v>
      </c>
      <c r="AH46" s="22">
        <f>+'Customer $'!AH46+'Therm $ (Billing)'!AH46</f>
        <v>125200.5856657854</v>
      </c>
      <c r="AI46" s="22">
        <f>+'Customer $'!AI46+'Therm $ (Billing)'!AI46</f>
        <v>125200.5856657854</v>
      </c>
      <c r="AJ46" s="22">
        <f>+'Customer $'!AJ46+'Therm $ (Billing)'!AJ46</f>
        <v>125200.5856657854</v>
      </c>
    </row>
    <row r="47" spans="1:36" x14ac:dyDescent="0.25">
      <c r="A47" s="4" t="s">
        <v>553</v>
      </c>
      <c r="B47" s="22">
        <f>+'Customer $'!B47+'Therm $ (Billing)'!B47</f>
        <v>113.94115000000001</v>
      </c>
      <c r="C47" s="22">
        <f>+'Customer $'!C47+'Therm $ (Billing)'!C47</f>
        <v>113.94115000000001</v>
      </c>
      <c r="D47" s="22">
        <f>+'Customer $'!D47+'Therm $ (Billing)'!D47</f>
        <v>113.94115000000001</v>
      </c>
      <c r="E47" s="22">
        <f>+'Customer $'!E47+'Therm $ (Billing)'!E47</f>
        <v>113.94115000000001</v>
      </c>
      <c r="F47" s="22">
        <f>+'Customer $'!F47+'Therm $ (Billing)'!F47</f>
        <v>113.94115000000001</v>
      </c>
      <c r="G47" s="22">
        <f>+'Customer $'!G47+'Therm $ (Billing)'!G47</f>
        <v>113.94115000000001</v>
      </c>
      <c r="H47" s="22">
        <f>+'Customer $'!H47+'Therm $ (Billing)'!H47</f>
        <v>113.94115000000001</v>
      </c>
      <c r="I47" s="22">
        <f>+'Customer $'!I47+'Therm $ (Billing)'!I47</f>
        <v>113.94115000000001</v>
      </c>
      <c r="J47" s="22">
        <f>+'Customer $'!J47+'Therm $ (Billing)'!J47</f>
        <v>113.94115000000001</v>
      </c>
      <c r="K47" s="22">
        <f>+'Customer $'!K47+'Therm $ (Billing)'!K47</f>
        <v>113.94115000000001</v>
      </c>
      <c r="L47" s="22">
        <f>+'Customer $'!L47+'Therm $ (Billing)'!L47</f>
        <v>113.94115000000001</v>
      </c>
      <c r="M47" s="22">
        <f>+'Customer $'!M47+'Therm $ (Billing)'!M47</f>
        <v>113.94115000000001</v>
      </c>
      <c r="N47" s="22">
        <f>+'Customer $'!N47+'Therm $ (Billing)'!N47</f>
        <v>1367.2937999999999</v>
      </c>
      <c r="O47" s="22">
        <f>+'Customer $'!O47+'Therm $ (Billing)'!O47</f>
        <v>113.94115000000001</v>
      </c>
      <c r="P47" s="22">
        <f>+'Customer $'!P47+'Therm $ (Billing)'!P47</f>
        <v>113.94115000000001</v>
      </c>
      <c r="Q47" s="22">
        <f>+'Customer $'!Q47+'Therm $ (Billing)'!Q47</f>
        <v>113.94115000000001</v>
      </c>
      <c r="R47" s="22">
        <f>+'Customer $'!R47+'Therm $ (Billing)'!R47</f>
        <v>113.94115000000001</v>
      </c>
      <c r="S47" s="22">
        <f>+'Customer $'!S47+'Therm $ (Billing)'!S47</f>
        <v>113.94115000000001</v>
      </c>
      <c r="T47" s="22">
        <f>+'Customer $'!T47+'Therm $ (Billing)'!T47</f>
        <v>113.94115000000001</v>
      </c>
      <c r="U47" s="22">
        <f>+'Customer $'!U47+'Therm $ (Billing)'!U47</f>
        <v>113.94115000000001</v>
      </c>
      <c r="V47" s="22">
        <f>+'Customer $'!V47+'Therm $ (Billing)'!V47</f>
        <v>113.94115000000001</v>
      </c>
      <c r="W47" s="22">
        <f>+'Customer $'!W47+'Therm $ (Billing)'!W47</f>
        <v>113.94115000000001</v>
      </c>
      <c r="X47" s="22">
        <f>+'Customer $'!X47+'Therm $ (Billing)'!X47</f>
        <v>113.94115000000001</v>
      </c>
      <c r="Y47" s="22">
        <f>+'Customer $'!Y47+'Therm $ (Billing)'!Y47</f>
        <v>113.94115000000001</v>
      </c>
      <c r="Z47" s="22">
        <f>+'Customer $'!Z47+'Therm $ (Billing)'!Z47</f>
        <v>113.94115000000001</v>
      </c>
      <c r="AA47" s="22">
        <f>+'Customer $'!AA47+'Therm $ (Billing)'!AA47</f>
        <v>1367.2937999999999</v>
      </c>
      <c r="AB47" s="22">
        <f>+'Customer $'!AB47+'Therm $ (Billing)'!AB47</f>
        <v>0</v>
      </c>
      <c r="AC47" s="22">
        <f>+'Customer $'!AC47+'Therm $ (Billing)'!AC47</f>
        <v>0</v>
      </c>
      <c r="AD47" s="22">
        <f>+'Customer $'!AD47+'Therm $ (Billing)'!AD47</f>
        <v>0</v>
      </c>
      <c r="AE47" s="22">
        <f>+'Customer $'!AE47+'Therm $ (Billing)'!AE47</f>
        <v>0</v>
      </c>
      <c r="AF47" s="22">
        <f>+'Customer $'!AF47+'Therm $ (Billing)'!AF47</f>
        <v>0</v>
      </c>
      <c r="AG47" s="22">
        <f>+'Customer $'!AG47+'Therm $ (Billing)'!AG47</f>
        <v>0</v>
      </c>
      <c r="AH47" s="22">
        <f>+'Customer $'!AH47+'Therm $ (Billing)'!AH47</f>
        <v>0</v>
      </c>
      <c r="AI47" s="22">
        <f>+'Customer $'!AI47+'Therm $ (Billing)'!AI47</f>
        <v>0</v>
      </c>
      <c r="AJ47" s="22">
        <f>+'Customer $'!AJ47+'Therm $ (Billing)'!AJ47</f>
        <v>0</v>
      </c>
    </row>
    <row r="48" spans="1:36" x14ac:dyDescent="0.25">
      <c r="A48" t="s">
        <v>1</v>
      </c>
      <c r="B48" s="22">
        <f>+'Customer $'!B48+'Therm $ (Billing)'!B48</f>
        <v>0</v>
      </c>
      <c r="C48" s="22">
        <f>+'Customer $'!C48+'Therm $ (Billing)'!C48</f>
        <v>0</v>
      </c>
      <c r="D48" s="22">
        <f>+'Customer $'!D48+'Therm $ (Billing)'!D48</f>
        <v>0</v>
      </c>
      <c r="E48" s="22">
        <f>+'Customer $'!E48+'Therm $ (Billing)'!E48</f>
        <v>0</v>
      </c>
      <c r="F48" s="22">
        <f>+'Customer $'!F48+'Therm $ (Billing)'!F48</f>
        <v>0</v>
      </c>
      <c r="G48" s="22">
        <f>+'Customer $'!G48+'Therm $ (Billing)'!G48</f>
        <v>0</v>
      </c>
      <c r="H48" s="22">
        <f>+'Customer $'!H48+'Therm $ (Billing)'!H48</f>
        <v>0</v>
      </c>
      <c r="I48" s="22">
        <f>+'Customer $'!I48+'Therm $ (Billing)'!I48</f>
        <v>0</v>
      </c>
      <c r="J48" s="22">
        <f>+'Customer $'!J48+'Therm $ (Billing)'!J48</f>
        <v>0</v>
      </c>
      <c r="K48" s="22">
        <f>+'Customer $'!K48+'Therm $ (Billing)'!K48</f>
        <v>0</v>
      </c>
      <c r="L48" s="22">
        <f>+'Customer $'!L48+'Therm $ (Billing)'!L48</f>
        <v>0</v>
      </c>
      <c r="M48" s="22">
        <f>+'Customer $'!M48+'Therm $ (Billing)'!M48</f>
        <v>0</v>
      </c>
      <c r="N48" s="22">
        <f>+'Customer $'!N48+'Therm $ (Billing)'!N48</f>
        <v>0</v>
      </c>
      <c r="O48" s="22">
        <f>+'Customer $'!O48+'Therm $ (Billing)'!O48</f>
        <v>0</v>
      </c>
      <c r="P48" s="22">
        <f>+'Customer $'!P48+'Therm $ (Billing)'!P48</f>
        <v>0</v>
      </c>
      <c r="Q48" s="22">
        <f>+'Customer $'!Q48+'Therm $ (Billing)'!Q48</f>
        <v>0</v>
      </c>
      <c r="R48" s="22">
        <f>+'Customer $'!R48+'Therm $ (Billing)'!R48</f>
        <v>0</v>
      </c>
      <c r="S48" s="22">
        <f>+'Customer $'!S48+'Therm $ (Billing)'!S48</f>
        <v>0</v>
      </c>
      <c r="T48" s="22">
        <f>+'Customer $'!T48+'Therm $ (Billing)'!T48</f>
        <v>0</v>
      </c>
      <c r="U48" s="22">
        <f>+'Customer $'!U48+'Therm $ (Billing)'!U48</f>
        <v>0</v>
      </c>
      <c r="V48" s="22">
        <f>+'Customer $'!V48+'Therm $ (Billing)'!V48</f>
        <v>0</v>
      </c>
      <c r="W48" s="22">
        <f>+'Customer $'!W48+'Therm $ (Billing)'!W48</f>
        <v>0</v>
      </c>
      <c r="X48" s="22">
        <f>+'Customer $'!X48+'Therm $ (Billing)'!X48</f>
        <v>0</v>
      </c>
      <c r="Y48" s="22">
        <f>+'Customer $'!Y48+'Therm $ (Billing)'!Y48</f>
        <v>0</v>
      </c>
      <c r="Z48" s="22">
        <f>+'Customer $'!Z48+'Therm $ (Billing)'!Z48</f>
        <v>0</v>
      </c>
      <c r="AA48" s="22">
        <f>+'Customer $'!AA48+'Therm $ (Billing)'!AA48</f>
        <v>0</v>
      </c>
      <c r="AB48" s="22">
        <f>+'Customer $'!AB48+'Therm $ (Billing)'!AB48</f>
        <v>0</v>
      </c>
      <c r="AC48" s="22">
        <f>+'Customer $'!AC48+'Therm $ (Billing)'!AC48</f>
        <v>0</v>
      </c>
      <c r="AD48" s="22">
        <f>+'Customer $'!AD48+'Therm $ (Billing)'!AD48</f>
        <v>0</v>
      </c>
      <c r="AE48" s="22">
        <f>+'Customer $'!AE48+'Therm $ (Billing)'!AE48</f>
        <v>0</v>
      </c>
      <c r="AF48" s="22">
        <f>+'Customer $'!AF48+'Therm $ (Billing)'!AF48</f>
        <v>0</v>
      </c>
      <c r="AG48" s="22">
        <f>+'Customer $'!AG48+'Therm $ (Billing)'!AG48</f>
        <v>0</v>
      </c>
      <c r="AH48" s="22">
        <f>+'Customer $'!AH48+'Therm $ (Billing)'!AH48</f>
        <v>0</v>
      </c>
      <c r="AI48" s="22">
        <f>+'Customer $'!AI48+'Therm $ (Billing)'!AI48</f>
        <v>0</v>
      </c>
      <c r="AJ48" s="22">
        <f>+'Customer $'!AJ48+'Therm $ (Billing)'!AJ48</f>
        <v>0</v>
      </c>
    </row>
    <row r="49" spans="1:36" x14ac:dyDescent="0.25">
      <c r="A49" t="s">
        <v>42</v>
      </c>
      <c r="B49" s="22">
        <f>+'Customer $'!B49+'Therm $ (Billing)'!B49</f>
        <v>360364.62215886853</v>
      </c>
      <c r="C49" s="22">
        <f>+'Customer $'!C49+'Therm $ (Billing)'!C49</f>
        <v>329046.42549371545</v>
      </c>
      <c r="D49" s="22">
        <f>+'Customer $'!D49+'Therm $ (Billing)'!D49</f>
        <v>354634.25562175311</v>
      </c>
      <c r="E49" s="22">
        <f>+'Customer $'!E49+'Therm $ (Billing)'!E49</f>
        <v>335208.58627950295</v>
      </c>
      <c r="F49" s="22">
        <f>+'Customer $'!F49+'Therm $ (Billing)'!F49</f>
        <v>324770.37252125307</v>
      </c>
      <c r="G49" s="22">
        <f>+'Customer $'!G49+'Therm $ (Billing)'!G49</f>
        <v>311856.55340800295</v>
      </c>
      <c r="H49" s="22">
        <f>+'Customer $'!H49+'Therm $ (Billing)'!H49</f>
        <v>313074.71782725304</v>
      </c>
      <c r="I49" s="22">
        <f>+'Customer $'!I49+'Therm $ (Billing)'!I49</f>
        <v>320214.69136575301</v>
      </c>
      <c r="J49" s="22">
        <f>+'Customer $'!J49+'Therm $ (Billing)'!J49</f>
        <v>305623.10563400295</v>
      </c>
      <c r="K49" s="22">
        <f>+'Customer $'!K49+'Therm $ (Billing)'!K49</f>
        <v>310128.791481753</v>
      </c>
      <c r="L49" s="22">
        <f>+'Customer $'!L49+'Therm $ (Billing)'!L49</f>
        <v>318828.95000900293</v>
      </c>
      <c r="M49" s="22">
        <f>+'Customer $'!M49+'Therm $ (Billing)'!M49</f>
        <v>320782.93645525305</v>
      </c>
      <c r="N49" s="22">
        <f>+'Customer $'!N49+'Therm $ (Billing)'!N49</f>
        <v>3904534.0082561141</v>
      </c>
      <c r="O49" s="22">
        <f>+'Customer $'!O49+'Therm $ (Billing)'!O49</f>
        <v>360364.62215886853</v>
      </c>
      <c r="P49" s="22">
        <f>+'Customer $'!P49+'Therm $ (Billing)'!P49</f>
        <v>329046.42549371545</v>
      </c>
      <c r="Q49" s="22">
        <f>+'Customer $'!Q49+'Therm $ (Billing)'!Q49</f>
        <v>354634.25562175311</v>
      </c>
      <c r="R49" s="22">
        <f>+'Customer $'!R49+'Therm $ (Billing)'!R49</f>
        <v>335208.58627950295</v>
      </c>
      <c r="S49" s="22">
        <f>+'Customer $'!S49+'Therm $ (Billing)'!S49</f>
        <v>324770.37252125307</v>
      </c>
      <c r="T49" s="22">
        <f>+'Customer $'!T49+'Therm $ (Billing)'!T49</f>
        <v>311856.55340800295</v>
      </c>
      <c r="U49" s="22">
        <f>+'Customer $'!U49+'Therm $ (Billing)'!U49</f>
        <v>313074.71782725304</v>
      </c>
      <c r="V49" s="22">
        <f>+'Customer $'!V49+'Therm $ (Billing)'!V49</f>
        <v>320214.69136575301</v>
      </c>
      <c r="W49" s="22">
        <f>+'Customer $'!W49+'Therm $ (Billing)'!W49</f>
        <v>305623.10563400295</v>
      </c>
      <c r="X49" s="22">
        <f>+'Customer $'!X49+'Therm $ (Billing)'!X49</f>
        <v>310128.791481753</v>
      </c>
      <c r="Y49" s="22">
        <f>+'Customer $'!Y49+'Therm $ (Billing)'!Y49</f>
        <v>318828.95000900293</v>
      </c>
      <c r="Z49" s="22">
        <f>+'Customer $'!Z49+'Therm $ (Billing)'!Z49</f>
        <v>320782.93645525305</v>
      </c>
      <c r="AA49" s="22">
        <f>+'Customer $'!AA49+'Therm $ (Billing)'!AA49</f>
        <v>3904534.0082561141</v>
      </c>
      <c r="AB49" s="22">
        <f>+'Customer $'!AB49+'Therm $ (Billing)'!AB49</f>
        <v>3904534.0082561132</v>
      </c>
      <c r="AC49" s="22">
        <f>+'Customer $'!AC49+'Therm $ (Billing)'!AC49</f>
        <v>3904534.0082561132</v>
      </c>
      <c r="AD49" s="22">
        <f>+'Customer $'!AD49+'Therm $ (Billing)'!AD49</f>
        <v>3904534.0082561132</v>
      </c>
      <c r="AE49" s="22">
        <f>+'Customer $'!AE49+'Therm $ (Billing)'!AE49</f>
        <v>3904534.0082561132</v>
      </c>
      <c r="AF49" s="22">
        <f>+'Customer $'!AF49+'Therm $ (Billing)'!AF49</f>
        <v>3904534.0082561132</v>
      </c>
      <c r="AG49" s="22">
        <f>+'Customer $'!AG49+'Therm $ (Billing)'!AG49</f>
        <v>3904534.0082561132</v>
      </c>
      <c r="AH49" s="22">
        <f>+'Customer $'!AH49+'Therm $ (Billing)'!AH49</f>
        <v>3904534.0082561132</v>
      </c>
      <c r="AI49" s="22">
        <f>+'Customer $'!AI49+'Therm $ (Billing)'!AI49</f>
        <v>3904534.0082561132</v>
      </c>
      <c r="AJ49" s="22">
        <f>+'Customer $'!AJ49+'Therm $ (Billing)'!AJ49</f>
        <v>3904534.0082561132</v>
      </c>
    </row>
    <row r="50" spans="1:36" x14ac:dyDescent="0.25">
      <c r="A50" t="s">
        <v>2</v>
      </c>
      <c r="B50" s="22">
        <f>+'Customer $'!B50+'Therm $ (Billing)'!B50</f>
        <v>0</v>
      </c>
      <c r="C50" s="22">
        <f>+'Customer $'!C50+'Therm $ (Billing)'!C50</f>
        <v>0</v>
      </c>
      <c r="D50" s="22">
        <f>+'Customer $'!D50+'Therm $ (Billing)'!D50</f>
        <v>0</v>
      </c>
      <c r="E50" s="22">
        <f>+'Customer $'!E50+'Therm $ (Billing)'!E50</f>
        <v>0</v>
      </c>
      <c r="F50" s="22">
        <f>+'Customer $'!F50+'Therm $ (Billing)'!F50</f>
        <v>0</v>
      </c>
      <c r="G50" s="22">
        <f>+'Customer $'!G50+'Therm $ (Billing)'!G50</f>
        <v>0</v>
      </c>
      <c r="H50" s="22">
        <f>+'Customer $'!H50+'Therm $ (Billing)'!H50</f>
        <v>0</v>
      </c>
      <c r="I50" s="22">
        <f>+'Customer $'!I50+'Therm $ (Billing)'!I50</f>
        <v>0</v>
      </c>
      <c r="J50" s="22">
        <f>+'Customer $'!J50+'Therm $ (Billing)'!J50</f>
        <v>0</v>
      </c>
      <c r="K50" s="22">
        <f>+'Customer $'!K50+'Therm $ (Billing)'!K50</f>
        <v>0</v>
      </c>
      <c r="L50" s="22">
        <f>+'Customer $'!L50+'Therm $ (Billing)'!L50</f>
        <v>0</v>
      </c>
      <c r="M50" s="22">
        <f>+'Customer $'!M50+'Therm $ (Billing)'!M50</f>
        <v>0</v>
      </c>
      <c r="N50" s="22">
        <f>+'Customer $'!N50+'Therm $ (Billing)'!N50</f>
        <v>0</v>
      </c>
      <c r="O50" s="22">
        <f>+'Customer $'!O50+'Therm $ (Billing)'!O50</f>
        <v>0</v>
      </c>
      <c r="P50" s="22">
        <f>+'Customer $'!P50+'Therm $ (Billing)'!P50</f>
        <v>0</v>
      </c>
      <c r="Q50" s="22">
        <f>+'Customer $'!Q50+'Therm $ (Billing)'!Q50</f>
        <v>0</v>
      </c>
      <c r="R50" s="22">
        <f>+'Customer $'!R50+'Therm $ (Billing)'!R50</f>
        <v>0</v>
      </c>
      <c r="S50" s="22">
        <f>+'Customer $'!S50+'Therm $ (Billing)'!S50</f>
        <v>0</v>
      </c>
      <c r="T50" s="22">
        <f>+'Customer $'!T50+'Therm $ (Billing)'!T50</f>
        <v>0</v>
      </c>
      <c r="U50" s="22">
        <f>+'Customer $'!U50+'Therm $ (Billing)'!U50</f>
        <v>0</v>
      </c>
      <c r="V50" s="22">
        <f>+'Customer $'!V50+'Therm $ (Billing)'!V50</f>
        <v>0</v>
      </c>
      <c r="W50" s="22">
        <f>+'Customer $'!W50+'Therm $ (Billing)'!W50</f>
        <v>0</v>
      </c>
      <c r="X50" s="22">
        <f>+'Customer $'!X50+'Therm $ (Billing)'!X50</f>
        <v>0</v>
      </c>
      <c r="Y50" s="22">
        <f>+'Customer $'!Y50+'Therm $ (Billing)'!Y50</f>
        <v>0</v>
      </c>
      <c r="Z50" s="22">
        <f>+'Customer $'!Z50+'Therm $ (Billing)'!Z50</f>
        <v>0</v>
      </c>
      <c r="AA50" s="22">
        <f>+'Customer $'!AA50+'Therm $ (Billing)'!AA50</f>
        <v>0</v>
      </c>
      <c r="AB50" s="22">
        <f>+'Customer $'!AB50+'Therm $ (Billing)'!AB50</f>
        <v>0</v>
      </c>
      <c r="AC50" s="22">
        <f>+'Customer $'!AC50+'Therm $ (Billing)'!AC50</f>
        <v>0</v>
      </c>
      <c r="AD50" s="22">
        <f>+'Customer $'!AD50+'Therm $ (Billing)'!AD50</f>
        <v>0</v>
      </c>
      <c r="AE50" s="22">
        <f>+'Customer $'!AE50+'Therm $ (Billing)'!AE50</f>
        <v>0</v>
      </c>
      <c r="AF50" s="22">
        <f>+'Customer $'!AF50+'Therm $ (Billing)'!AF50</f>
        <v>0</v>
      </c>
      <c r="AG50" s="22">
        <f>+'Customer $'!AG50+'Therm $ (Billing)'!AG50</f>
        <v>0</v>
      </c>
      <c r="AH50" s="22">
        <f>+'Customer $'!AH50+'Therm $ (Billing)'!AH50</f>
        <v>0</v>
      </c>
      <c r="AI50" s="22">
        <f>+'Customer $'!AI50+'Therm $ (Billing)'!AI50</f>
        <v>0</v>
      </c>
      <c r="AJ50" s="22">
        <f>+'Customer $'!AJ50+'Therm $ (Billing)'!AJ50</f>
        <v>0</v>
      </c>
    </row>
    <row r="51" spans="1:36" x14ac:dyDescent="0.25">
      <c r="A51" t="s">
        <v>41</v>
      </c>
      <c r="B51" s="22">
        <f>+'Customer $'!B51+'Therm $ (Billing)'!B51</f>
        <v>505185.28003329999</v>
      </c>
      <c r="C51" s="22">
        <f>+'Customer $'!C51+'Therm $ (Billing)'!C51</f>
        <v>458362.25384964998</v>
      </c>
      <c r="D51" s="22">
        <f>+'Customer $'!D51+'Therm $ (Billing)'!D51</f>
        <v>580927.40080000006</v>
      </c>
      <c r="E51" s="22">
        <f>+'Customer $'!E51+'Therm $ (Billing)'!E51</f>
        <v>537428.45882499998</v>
      </c>
      <c r="F51" s="22">
        <f>+'Customer $'!F51+'Therm $ (Billing)'!F51</f>
        <v>528752.44960000017</v>
      </c>
      <c r="G51" s="22">
        <f>+'Customer $'!G51+'Therm $ (Billing)'!G51</f>
        <v>504206.29869999998</v>
      </c>
      <c r="H51" s="22">
        <f>+'Customer $'!H51+'Therm $ (Billing)'!H51</f>
        <v>516229.14287499996</v>
      </c>
      <c r="I51" s="22">
        <f>+'Customer $'!I51+'Therm $ (Billing)'!I51</f>
        <v>465456.22269999998</v>
      </c>
      <c r="J51" s="22">
        <f>+'Customer $'!J51+'Therm $ (Billing)'!J51</f>
        <v>437492.30919999996</v>
      </c>
      <c r="K51" s="22">
        <f>+'Customer $'!K51+'Therm $ (Billing)'!K51</f>
        <v>496857.63445000001</v>
      </c>
      <c r="L51" s="22">
        <f>+'Customer $'!L51+'Therm $ (Billing)'!L51</f>
        <v>485070.188425</v>
      </c>
      <c r="M51" s="22">
        <f>+'Customer $'!M51+'Therm $ (Billing)'!M51</f>
        <v>544723.20744999987</v>
      </c>
      <c r="N51" s="22">
        <f>+'Customer $'!N51+'Therm $ (Billing)'!N51</f>
        <v>6060690.8469079491</v>
      </c>
      <c r="O51" s="22">
        <f>+'Customer $'!O51+'Therm $ (Billing)'!O51</f>
        <v>505185.28003329999</v>
      </c>
      <c r="P51" s="22">
        <f>+'Customer $'!P51+'Therm $ (Billing)'!P51</f>
        <v>458362.25384964998</v>
      </c>
      <c r="Q51" s="22">
        <f>+'Customer $'!Q51+'Therm $ (Billing)'!Q51</f>
        <v>580927.40080000006</v>
      </c>
      <c r="R51" s="22">
        <f>+'Customer $'!R51+'Therm $ (Billing)'!R51</f>
        <v>537428.45882499998</v>
      </c>
      <c r="S51" s="22">
        <f>+'Customer $'!S51+'Therm $ (Billing)'!S51</f>
        <v>528752.44960000017</v>
      </c>
      <c r="T51" s="22">
        <f>+'Customer $'!T51+'Therm $ (Billing)'!T51</f>
        <v>504206.29869999998</v>
      </c>
      <c r="U51" s="22">
        <f>+'Customer $'!U51+'Therm $ (Billing)'!U51</f>
        <v>516229.14287499996</v>
      </c>
      <c r="V51" s="22">
        <f>+'Customer $'!V51+'Therm $ (Billing)'!V51</f>
        <v>465456.22269999998</v>
      </c>
      <c r="W51" s="22">
        <f>+'Customer $'!W51+'Therm $ (Billing)'!W51</f>
        <v>437492.30919999996</v>
      </c>
      <c r="X51" s="22">
        <f>+'Customer $'!X51+'Therm $ (Billing)'!X51</f>
        <v>496857.63445000001</v>
      </c>
      <c r="Y51" s="22">
        <f>+'Customer $'!Y51+'Therm $ (Billing)'!Y51</f>
        <v>485070.188425</v>
      </c>
      <c r="Z51" s="22">
        <f>+'Customer $'!Z51+'Therm $ (Billing)'!Z51</f>
        <v>544723.20744999987</v>
      </c>
      <c r="AA51" s="22">
        <f>+'Customer $'!AA51+'Therm $ (Billing)'!AA51</f>
        <v>6060690.8469079491</v>
      </c>
      <c r="AB51" s="22">
        <f>+'Customer $'!AB51+'Therm $ (Billing)'!AB51</f>
        <v>6060690.8469079481</v>
      </c>
      <c r="AC51" s="22">
        <f>+'Customer $'!AC51+'Therm $ (Billing)'!AC51</f>
        <v>6060690.8469079481</v>
      </c>
      <c r="AD51" s="22">
        <f>+'Customer $'!AD51+'Therm $ (Billing)'!AD51</f>
        <v>6060690.8469079481</v>
      </c>
      <c r="AE51" s="22">
        <f>+'Customer $'!AE51+'Therm $ (Billing)'!AE51</f>
        <v>6060690.8469079481</v>
      </c>
      <c r="AF51" s="22">
        <f>+'Customer $'!AF51+'Therm $ (Billing)'!AF51</f>
        <v>6060690.8469079481</v>
      </c>
      <c r="AG51" s="22">
        <f>+'Customer $'!AG51+'Therm $ (Billing)'!AG51</f>
        <v>6060690.8469079481</v>
      </c>
      <c r="AH51" s="22">
        <f>+'Customer $'!AH51+'Therm $ (Billing)'!AH51</f>
        <v>6060690.8469079481</v>
      </c>
      <c r="AI51" s="22">
        <f>+'Customer $'!AI51+'Therm $ (Billing)'!AI51</f>
        <v>6060690.8469079481</v>
      </c>
      <c r="AJ51" s="22">
        <f>+'Customer $'!AJ51+'Therm $ (Billing)'!AJ51</f>
        <v>6060690.8469079481</v>
      </c>
    </row>
    <row r="52" spans="1:36" x14ac:dyDescent="0.25">
      <c r="A52" t="s">
        <v>3</v>
      </c>
      <c r="B52" s="22">
        <f>+'Customer $'!B52+'Therm $ (Billing)'!B52</f>
        <v>0</v>
      </c>
      <c r="C52" s="22">
        <f>+'Customer $'!C52+'Therm $ (Billing)'!C52</f>
        <v>0</v>
      </c>
      <c r="D52" s="22">
        <f>+'Customer $'!D52+'Therm $ (Billing)'!D52</f>
        <v>0</v>
      </c>
      <c r="E52" s="22">
        <f>+'Customer $'!E52+'Therm $ (Billing)'!E52</f>
        <v>0</v>
      </c>
      <c r="F52" s="22">
        <f>+'Customer $'!F52+'Therm $ (Billing)'!F52</f>
        <v>0</v>
      </c>
      <c r="G52" s="22">
        <f>+'Customer $'!G52+'Therm $ (Billing)'!G52</f>
        <v>0</v>
      </c>
      <c r="H52" s="22">
        <f>+'Customer $'!H52+'Therm $ (Billing)'!H52</f>
        <v>0</v>
      </c>
      <c r="I52" s="22">
        <f>+'Customer $'!I52+'Therm $ (Billing)'!I52</f>
        <v>0</v>
      </c>
      <c r="J52" s="22">
        <f>+'Customer $'!J52+'Therm $ (Billing)'!J52</f>
        <v>0</v>
      </c>
      <c r="K52" s="22">
        <f>+'Customer $'!K52+'Therm $ (Billing)'!K52</f>
        <v>0</v>
      </c>
      <c r="L52" s="22">
        <f>+'Customer $'!L52+'Therm $ (Billing)'!L52</f>
        <v>0</v>
      </c>
      <c r="M52" s="22">
        <f>+'Customer $'!M52+'Therm $ (Billing)'!M52</f>
        <v>0</v>
      </c>
      <c r="N52" s="22">
        <f>+'Customer $'!N52+'Therm $ (Billing)'!N52</f>
        <v>0</v>
      </c>
      <c r="O52" s="22">
        <f>+'Customer $'!O52+'Therm $ (Billing)'!O52</f>
        <v>0</v>
      </c>
      <c r="P52" s="22">
        <f>+'Customer $'!P52+'Therm $ (Billing)'!P52</f>
        <v>0</v>
      </c>
      <c r="Q52" s="22">
        <f>+'Customer $'!Q52+'Therm $ (Billing)'!Q52</f>
        <v>0</v>
      </c>
      <c r="R52" s="22">
        <f>+'Customer $'!R52+'Therm $ (Billing)'!R52</f>
        <v>0</v>
      </c>
      <c r="S52" s="22">
        <f>+'Customer $'!S52+'Therm $ (Billing)'!S52</f>
        <v>0</v>
      </c>
      <c r="T52" s="22">
        <f>+'Customer $'!T52+'Therm $ (Billing)'!T52</f>
        <v>0</v>
      </c>
      <c r="U52" s="22">
        <f>+'Customer $'!U52+'Therm $ (Billing)'!U52</f>
        <v>0</v>
      </c>
      <c r="V52" s="22">
        <f>+'Customer $'!V52+'Therm $ (Billing)'!V52</f>
        <v>0</v>
      </c>
      <c r="W52" s="22">
        <f>+'Customer $'!W52+'Therm $ (Billing)'!W52</f>
        <v>0</v>
      </c>
      <c r="X52" s="22">
        <f>+'Customer $'!X52+'Therm $ (Billing)'!X52</f>
        <v>0</v>
      </c>
      <c r="Y52" s="22">
        <f>+'Customer $'!Y52+'Therm $ (Billing)'!Y52</f>
        <v>0</v>
      </c>
      <c r="Z52" s="22">
        <f>+'Customer $'!Z52+'Therm $ (Billing)'!Z52</f>
        <v>0</v>
      </c>
      <c r="AA52" s="22">
        <f>+'Customer $'!AA52+'Therm $ (Billing)'!AA52</f>
        <v>0</v>
      </c>
      <c r="AB52" s="22">
        <f>+'Customer $'!AB52+'Therm $ (Billing)'!AB52</f>
        <v>0</v>
      </c>
      <c r="AC52" s="22">
        <f>+'Customer $'!AC52+'Therm $ (Billing)'!AC52</f>
        <v>0</v>
      </c>
      <c r="AD52" s="22">
        <f>+'Customer $'!AD52+'Therm $ (Billing)'!AD52</f>
        <v>0</v>
      </c>
      <c r="AE52" s="22">
        <f>+'Customer $'!AE52+'Therm $ (Billing)'!AE52</f>
        <v>0</v>
      </c>
      <c r="AF52" s="22">
        <f>+'Customer $'!AF52+'Therm $ (Billing)'!AF52</f>
        <v>0</v>
      </c>
      <c r="AG52" s="22">
        <f>+'Customer $'!AG52+'Therm $ (Billing)'!AG52</f>
        <v>0</v>
      </c>
      <c r="AH52" s="22">
        <f>+'Customer $'!AH52+'Therm $ (Billing)'!AH52</f>
        <v>0</v>
      </c>
      <c r="AI52" s="22">
        <f>+'Customer $'!AI52+'Therm $ (Billing)'!AI52</f>
        <v>0</v>
      </c>
      <c r="AJ52" s="22">
        <f>+'Customer $'!AJ52+'Therm $ (Billing)'!AJ52</f>
        <v>0</v>
      </c>
    </row>
    <row r="53" spans="1:36" x14ac:dyDescent="0.25">
      <c r="A53" t="s">
        <v>43</v>
      </c>
      <c r="B53" s="22">
        <f>+'Customer $'!B53+'Therm $ (Billing)'!B53</f>
        <v>0</v>
      </c>
      <c r="C53" s="22">
        <f>+'Customer $'!C53+'Therm $ (Billing)'!C53</f>
        <v>0</v>
      </c>
      <c r="D53" s="22">
        <f>+'Customer $'!D53+'Therm $ (Billing)'!D53</f>
        <v>0</v>
      </c>
      <c r="E53" s="22">
        <f>+'Customer $'!E53+'Therm $ (Billing)'!E53</f>
        <v>0</v>
      </c>
      <c r="F53" s="22">
        <f>+'Customer $'!F53+'Therm $ (Billing)'!F53</f>
        <v>0</v>
      </c>
      <c r="G53" s="22">
        <f>+'Customer $'!G53+'Therm $ (Billing)'!G53</f>
        <v>0</v>
      </c>
      <c r="H53" s="22">
        <f>+'Customer $'!H53+'Therm $ (Billing)'!H53</f>
        <v>0</v>
      </c>
      <c r="I53" s="22">
        <f>+'Customer $'!I53+'Therm $ (Billing)'!I53</f>
        <v>0</v>
      </c>
      <c r="J53" s="22">
        <f>+'Customer $'!J53+'Therm $ (Billing)'!J53</f>
        <v>0</v>
      </c>
      <c r="K53" s="22">
        <f>+'Customer $'!K53+'Therm $ (Billing)'!K53</f>
        <v>0</v>
      </c>
      <c r="L53" s="22">
        <f>+'Customer $'!L53+'Therm $ (Billing)'!L53</f>
        <v>0</v>
      </c>
      <c r="M53" s="22">
        <f>+'Customer $'!M53+'Therm $ (Billing)'!M53</f>
        <v>0</v>
      </c>
      <c r="N53" s="22">
        <f>+'Customer $'!N53+'Therm $ (Billing)'!N53</f>
        <v>0</v>
      </c>
      <c r="O53" s="22">
        <f>+'Customer $'!O53+'Therm $ (Billing)'!O53</f>
        <v>0</v>
      </c>
      <c r="P53" s="22">
        <f>+'Customer $'!P53+'Therm $ (Billing)'!P53</f>
        <v>0</v>
      </c>
      <c r="Q53" s="22">
        <f>+'Customer $'!Q53+'Therm $ (Billing)'!Q53</f>
        <v>0</v>
      </c>
      <c r="R53" s="22">
        <f>+'Customer $'!R53+'Therm $ (Billing)'!R53</f>
        <v>0</v>
      </c>
      <c r="S53" s="22">
        <f>+'Customer $'!S53+'Therm $ (Billing)'!S53</f>
        <v>0</v>
      </c>
      <c r="T53" s="22">
        <f>+'Customer $'!T53+'Therm $ (Billing)'!T53</f>
        <v>0</v>
      </c>
      <c r="U53" s="22">
        <f>+'Customer $'!U53+'Therm $ (Billing)'!U53</f>
        <v>0</v>
      </c>
      <c r="V53" s="22">
        <f>+'Customer $'!V53+'Therm $ (Billing)'!V53</f>
        <v>0</v>
      </c>
      <c r="W53" s="22">
        <f>+'Customer $'!W53+'Therm $ (Billing)'!W53</f>
        <v>0</v>
      </c>
      <c r="X53" s="22">
        <f>+'Customer $'!X53+'Therm $ (Billing)'!X53</f>
        <v>0</v>
      </c>
      <c r="Y53" s="22">
        <f>+'Customer $'!Y53+'Therm $ (Billing)'!Y53</f>
        <v>0</v>
      </c>
      <c r="Z53" s="22">
        <f>+'Customer $'!Z53+'Therm $ (Billing)'!Z53</f>
        <v>0</v>
      </c>
      <c r="AA53" s="22">
        <f>+'Customer $'!AA53+'Therm $ (Billing)'!AA53</f>
        <v>0</v>
      </c>
      <c r="AB53" s="22">
        <f>+'Customer $'!AB53+'Therm $ (Billing)'!AB53</f>
        <v>0</v>
      </c>
      <c r="AC53" s="22">
        <f>+'Customer $'!AC53+'Therm $ (Billing)'!AC53</f>
        <v>0</v>
      </c>
      <c r="AD53" s="22">
        <f>+'Customer $'!AD53+'Therm $ (Billing)'!AD53</f>
        <v>0</v>
      </c>
      <c r="AE53" s="22">
        <f>+'Customer $'!AE53+'Therm $ (Billing)'!AE53</f>
        <v>0</v>
      </c>
      <c r="AF53" s="22">
        <f>+'Customer $'!AF53+'Therm $ (Billing)'!AF53</f>
        <v>0</v>
      </c>
      <c r="AG53" s="22">
        <f>+'Customer $'!AG53+'Therm $ (Billing)'!AG53</f>
        <v>0</v>
      </c>
      <c r="AH53" s="22">
        <f>+'Customer $'!AH53+'Therm $ (Billing)'!AH53</f>
        <v>0</v>
      </c>
      <c r="AI53" s="22">
        <f>+'Customer $'!AI53+'Therm $ (Billing)'!AI53</f>
        <v>0</v>
      </c>
      <c r="AJ53" s="22">
        <f>+'Customer $'!AJ53+'Therm $ (Billing)'!AJ53</f>
        <v>0</v>
      </c>
    </row>
    <row r="54" spans="1:36" x14ac:dyDescent="0.25">
      <c r="B54" s="22">
        <f>+'Customer $'!B54+'Therm $ (Billing)'!B54</f>
        <v>0</v>
      </c>
      <c r="C54" s="22">
        <f>+'Customer $'!C54+'Therm $ (Billing)'!C54</f>
        <v>0</v>
      </c>
      <c r="D54" s="22">
        <f>+'Customer $'!D54+'Therm $ (Billing)'!D54</f>
        <v>0</v>
      </c>
      <c r="E54" s="22">
        <f>+'Customer $'!E54+'Therm $ (Billing)'!E54</f>
        <v>0</v>
      </c>
      <c r="F54" s="22">
        <f>+'Customer $'!F54+'Therm $ (Billing)'!F54</f>
        <v>0</v>
      </c>
      <c r="G54" s="22">
        <f>+'Customer $'!G54+'Therm $ (Billing)'!G54</f>
        <v>0</v>
      </c>
      <c r="H54" s="22">
        <f>+'Customer $'!H54+'Therm $ (Billing)'!H54</f>
        <v>0</v>
      </c>
      <c r="I54" s="22">
        <f>+'Customer $'!I54+'Therm $ (Billing)'!I54</f>
        <v>0</v>
      </c>
      <c r="J54" s="22">
        <f>+'Customer $'!J54+'Therm $ (Billing)'!J54</f>
        <v>0</v>
      </c>
      <c r="K54" s="22">
        <f>+'Customer $'!K54+'Therm $ (Billing)'!K54</f>
        <v>0</v>
      </c>
      <c r="L54" s="22">
        <f>+'Customer $'!L54+'Therm $ (Billing)'!L54</f>
        <v>0</v>
      </c>
      <c r="M54" s="22">
        <f>+'Customer $'!M54+'Therm $ (Billing)'!M54</f>
        <v>0</v>
      </c>
      <c r="N54" s="22">
        <f>+'Customer $'!N54+'Therm $ (Billing)'!N54</f>
        <v>0</v>
      </c>
      <c r="O54" s="22">
        <f>+'Customer $'!O54+'Therm $ (Billing)'!O54</f>
        <v>0</v>
      </c>
      <c r="P54" s="22">
        <f>+'Customer $'!P54+'Therm $ (Billing)'!P54</f>
        <v>0</v>
      </c>
      <c r="Q54" s="22">
        <f>+'Customer $'!Q54+'Therm $ (Billing)'!Q54</f>
        <v>0</v>
      </c>
      <c r="R54" s="22">
        <f>+'Customer $'!R54+'Therm $ (Billing)'!R54</f>
        <v>0</v>
      </c>
      <c r="S54" s="22">
        <f>+'Customer $'!S54+'Therm $ (Billing)'!S54</f>
        <v>0</v>
      </c>
      <c r="T54" s="22">
        <f>+'Customer $'!T54+'Therm $ (Billing)'!T54</f>
        <v>0</v>
      </c>
      <c r="U54" s="22">
        <f>+'Customer $'!U54+'Therm $ (Billing)'!U54</f>
        <v>0</v>
      </c>
      <c r="V54" s="22">
        <f>+'Customer $'!V54+'Therm $ (Billing)'!V54</f>
        <v>0</v>
      </c>
      <c r="W54" s="22">
        <f>+'Customer $'!W54+'Therm $ (Billing)'!W54</f>
        <v>0</v>
      </c>
      <c r="X54" s="22">
        <f>+'Customer $'!X54+'Therm $ (Billing)'!X54</f>
        <v>0</v>
      </c>
      <c r="Y54" s="22">
        <f>+'Customer $'!Y54+'Therm $ (Billing)'!Y54</f>
        <v>0</v>
      </c>
      <c r="Z54" s="22">
        <f>+'Customer $'!Z54+'Therm $ (Billing)'!Z54</f>
        <v>0</v>
      </c>
      <c r="AA54" s="22">
        <f>+'Customer $'!AA54+'Therm $ (Billing)'!AA54</f>
        <v>0</v>
      </c>
      <c r="AB54" s="22">
        <f>+'Customer $'!AB54+'Therm $ (Billing)'!AB54</f>
        <v>0</v>
      </c>
      <c r="AC54" s="22">
        <f>+'Customer $'!AC54+'Therm $ (Billing)'!AC54</f>
        <v>0</v>
      </c>
      <c r="AD54" s="22">
        <f>+'Customer $'!AD54+'Therm $ (Billing)'!AD54</f>
        <v>0</v>
      </c>
      <c r="AE54" s="22">
        <f>+'Customer $'!AE54+'Therm $ (Billing)'!AE54</f>
        <v>0</v>
      </c>
      <c r="AF54" s="22">
        <f>+'Customer $'!AF54+'Therm $ (Billing)'!AF54</f>
        <v>0</v>
      </c>
      <c r="AG54" s="22">
        <f>+'Customer $'!AG54+'Therm $ (Billing)'!AG54</f>
        <v>0</v>
      </c>
      <c r="AH54" s="22">
        <f>+'Customer $'!AH54+'Therm $ (Billing)'!AH54</f>
        <v>0</v>
      </c>
      <c r="AI54" s="22">
        <f>+'Customer $'!AI54+'Therm $ (Billing)'!AI54</f>
        <v>0</v>
      </c>
      <c r="AJ54" s="22">
        <f>+'Customer $'!AJ54+'Therm $ (Billing)'!AJ54</f>
        <v>0</v>
      </c>
    </row>
    <row r="55" spans="1:36" x14ac:dyDescent="0.25">
      <c r="A55" s="70" t="s">
        <v>408</v>
      </c>
      <c r="B55" s="22">
        <f>+'Customer $'!B55+'Therm $ (Billing)'!B55</f>
        <v>0</v>
      </c>
      <c r="C55" s="22">
        <f>+'Customer $'!C55+'Therm $ (Billing)'!C55</f>
        <v>0</v>
      </c>
      <c r="D55" s="22">
        <f>+'Customer $'!D55+'Therm $ (Billing)'!D55</f>
        <v>0</v>
      </c>
      <c r="E55" s="22">
        <f>+'Customer $'!E55+'Therm $ (Billing)'!E55</f>
        <v>0</v>
      </c>
      <c r="F55" s="22">
        <f>+'Customer $'!F55+'Therm $ (Billing)'!F55</f>
        <v>0</v>
      </c>
      <c r="G55" s="22">
        <f>+'Customer $'!G55+'Therm $ (Billing)'!G55</f>
        <v>0</v>
      </c>
      <c r="H55" s="22">
        <f>+'Customer $'!H55+'Therm $ (Billing)'!H55</f>
        <v>0</v>
      </c>
      <c r="I55" s="22">
        <f>+'Customer $'!I55+'Therm $ (Billing)'!I55</f>
        <v>0</v>
      </c>
      <c r="J55" s="22">
        <f>+'Customer $'!J55+'Therm $ (Billing)'!J55</f>
        <v>0</v>
      </c>
      <c r="K55" s="22">
        <f>+'Customer $'!K55+'Therm $ (Billing)'!K55</f>
        <v>0</v>
      </c>
      <c r="L55" s="22">
        <f>+'Customer $'!L55+'Therm $ (Billing)'!L55</f>
        <v>0</v>
      </c>
      <c r="M55" s="22">
        <f>+'Customer $'!M55+'Therm $ (Billing)'!M55</f>
        <v>0</v>
      </c>
      <c r="N55" s="22">
        <f>+'Customer $'!N55+'Therm $ (Billing)'!N55</f>
        <v>0</v>
      </c>
      <c r="O55" s="22">
        <f>+'Customer $'!O55+'Therm $ (Billing)'!O55</f>
        <v>0</v>
      </c>
      <c r="P55" s="22">
        <f>+'Customer $'!P55+'Therm $ (Billing)'!P55</f>
        <v>0</v>
      </c>
      <c r="Q55" s="22">
        <f>+'Customer $'!Q55+'Therm $ (Billing)'!Q55</f>
        <v>0</v>
      </c>
      <c r="R55" s="22">
        <f>+'Customer $'!R55+'Therm $ (Billing)'!R55</f>
        <v>0</v>
      </c>
      <c r="S55" s="22">
        <f>+'Customer $'!S55+'Therm $ (Billing)'!S55</f>
        <v>0</v>
      </c>
      <c r="T55" s="22">
        <f>+'Customer $'!T55+'Therm $ (Billing)'!T55</f>
        <v>0</v>
      </c>
      <c r="U55" s="22">
        <f>+'Customer $'!U55+'Therm $ (Billing)'!U55</f>
        <v>0</v>
      </c>
      <c r="V55" s="22">
        <f>+'Customer $'!V55+'Therm $ (Billing)'!V55</f>
        <v>0</v>
      </c>
      <c r="W55" s="22">
        <f>+'Customer $'!W55+'Therm $ (Billing)'!W55</f>
        <v>0</v>
      </c>
      <c r="X55" s="22">
        <f>+'Customer $'!X55+'Therm $ (Billing)'!X55</f>
        <v>0</v>
      </c>
      <c r="Y55" s="22">
        <f>+'Customer $'!Y55+'Therm $ (Billing)'!Y55</f>
        <v>0</v>
      </c>
      <c r="Z55" s="22">
        <f>+'Customer $'!Z55+'Therm $ (Billing)'!Z55</f>
        <v>0</v>
      </c>
      <c r="AA55" s="22">
        <f>+'Customer $'!AA55+'Therm $ (Billing)'!AA55</f>
        <v>0</v>
      </c>
      <c r="AB55" s="22">
        <f>+'Customer $'!AB55+'Therm $ (Billing)'!AB55</f>
        <v>0</v>
      </c>
      <c r="AC55" s="22">
        <f>+'Customer $'!AC55+'Therm $ (Billing)'!AC55</f>
        <v>0</v>
      </c>
      <c r="AD55" s="22">
        <f>+'Customer $'!AD55+'Therm $ (Billing)'!AD55</f>
        <v>0</v>
      </c>
      <c r="AE55" s="22">
        <f>+'Customer $'!AE55+'Therm $ (Billing)'!AE55</f>
        <v>0</v>
      </c>
      <c r="AF55" s="22">
        <f>+'Customer $'!AF55+'Therm $ (Billing)'!AF55</f>
        <v>0</v>
      </c>
      <c r="AG55" s="22">
        <f>+'Customer $'!AG55+'Therm $ (Billing)'!AG55</f>
        <v>0</v>
      </c>
      <c r="AH55" s="22">
        <f>+'Customer $'!AH55+'Therm $ (Billing)'!AH55</f>
        <v>0</v>
      </c>
      <c r="AI55" s="22">
        <f>+'Customer $'!AI55+'Therm $ (Billing)'!AI55</f>
        <v>0</v>
      </c>
      <c r="AJ55" s="22">
        <f>+'Customer $'!AJ55+'Therm $ (Billing)'!AJ55</f>
        <v>0</v>
      </c>
    </row>
    <row r="56" spans="1:36" x14ac:dyDescent="0.25">
      <c r="A56" t="s">
        <v>1</v>
      </c>
      <c r="B56" s="65">
        <f>+'Customer $'!B56+'Therm $ (Billing)'!B56</f>
        <v>0</v>
      </c>
      <c r="C56" s="65">
        <f>+'Customer $'!C56+'Therm $ (Billing)'!C56</f>
        <v>0</v>
      </c>
      <c r="D56" s="65">
        <f>+'Customer $'!D56+'Therm $ (Billing)'!D56</f>
        <v>0</v>
      </c>
      <c r="E56" s="65">
        <f>+'Customer $'!E56+'Therm $ (Billing)'!E56</f>
        <v>0</v>
      </c>
      <c r="F56" s="65">
        <f>+'Customer $'!F56+'Therm $ (Billing)'!F56</f>
        <v>0</v>
      </c>
      <c r="G56" s="65">
        <f>+'Customer $'!G56+'Therm $ (Billing)'!G56</f>
        <v>0</v>
      </c>
      <c r="H56" s="65">
        <f>+'Customer $'!H56+'Therm $ (Billing)'!H56</f>
        <v>0</v>
      </c>
      <c r="I56" s="65">
        <f>+'Customer $'!I56+'Therm $ (Billing)'!I56</f>
        <v>0</v>
      </c>
      <c r="J56" s="65">
        <f>+'Customer $'!J56+'Therm $ (Billing)'!J56</f>
        <v>0</v>
      </c>
      <c r="K56" s="65">
        <f>+'Customer $'!K56+'Therm $ (Billing)'!K56</f>
        <v>0</v>
      </c>
      <c r="L56" s="65">
        <f>+'Customer $'!L56+'Therm $ (Billing)'!L56</f>
        <v>0</v>
      </c>
      <c r="M56" s="65">
        <f>+'Customer $'!M56+'Therm $ (Billing)'!M56</f>
        <v>0</v>
      </c>
      <c r="N56" s="65">
        <f>+'Customer $'!N56+'Therm $ (Billing)'!N56</f>
        <v>0</v>
      </c>
      <c r="O56" s="65">
        <f>+'Customer $'!O56+'Therm $ (Billing)'!O56</f>
        <v>0</v>
      </c>
      <c r="P56" s="65">
        <f>+'Customer $'!P56+'Therm $ (Billing)'!P56</f>
        <v>0</v>
      </c>
      <c r="Q56" s="65">
        <f>+'Customer $'!Q56+'Therm $ (Billing)'!Q56</f>
        <v>0</v>
      </c>
      <c r="R56" s="65">
        <f>+'Customer $'!R56+'Therm $ (Billing)'!R56</f>
        <v>0</v>
      </c>
      <c r="S56" s="65">
        <f>+'Customer $'!S56+'Therm $ (Billing)'!S56</f>
        <v>0</v>
      </c>
      <c r="T56" s="65">
        <f>+'Customer $'!T56+'Therm $ (Billing)'!T56</f>
        <v>0</v>
      </c>
      <c r="U56" s="65">
        <f>+'Customer $'!U56+'Therm $ (Billing)'!U56</f>
        <v>0</v>
      </c>
      <c r="V56" s="65">
        <f>+'Customer $'!V56+'Therm $ (Billing)'!V56</f>
        <v>0</v>
      </c>
      <c r="W56" s="65">
        <f>+'Customer $'!W56+'Therm $ (Billing)'!W56</f>
        <v>0</v>
      </c>
      <c r="X56" s="65">
        <f>+'Customer $'!X56+'Therm $ (Billing)'!X56</f>
        <v>0</v>
      </c>
      <c r="Y56" s="65">
        <f>+'Customer $'!Y56+'Therm $ (Billing)'!Y56</f>
        <v>0</v>
      </c>
      <c r="Z56" s="65">
        <f>+'Customer $'!Z56+'Therm $ (Billing)'!Z56</f>
        <v>0</v>
      </c>
      <c r="AA56" s="65">
        <f>+'Customer $'!AA56+'Therm $ (Billing)'!AA56</f>
        <v>0</v>
      </c>
      <c r="AB56" s="65">
        <f>+'Customer $'!AB56+'Therm $ (Billing)'!AB56</f>
        <v>0</v>
      </c>
      <c r="AC56" s="65">
        <f>+'Customer $'!AC56+'Therm $ (Billing)'!AC56</f>
        <v>0</v>
      </c>
      <c r="AD56" s="65">
        <f>+'Customer $'!AD56+'Therm $ (Billing)'!AD56</f>
        <v>0</v>
      </c>
      <c r="AE56" s="65">
        <f>+'Customer $'!AE56+'Therm $ (Billing)'!AE56</f>
        <v>0</v>
      </c>
      <c r="AF56" s="65">
        <f>+'Customer $'!AF56+'Therm $ (Billing)'!AF56</f>
        <v>0</v>
      </c>
      <c r="AG56" s="65">
        <f>+'Customer $'!AG56+'Therm $ (Billing)'!AG56</f>
        <v>0</v>
      </c>
      <c r="AH56" s="65">
        <f>+'Customer $'!AH56+'Therm $ (Billing)'!AH56</f>
        <v>0</v>
      </c>
      <c r="AI56" s="65">
        <f>+'Customer $'!AI56+'Therm $ (Billing)'!AI56</f>
        <v>0</v>
      </c>
      <c r="AJ56" s="65">
        <f>+'Customer $'!AJ56+'Therm $ (Billing)'!AJ56</f>
        <v>0</v>
      </c>
    </row>
    <row r="57" spans="1:36" x14ac:dyDescent="0.25">
      <c r="A57" t="s">
        <v>42</v>
      </c>
      <c r="B57" s="65">
        <f>+'Customer $'!B57+'Therm $ (Billing)'!B57</f>
        <v>0</v>
      </c>
      <c r="C57" s="65">
        <f>+'Customer $'!C57+'Therm $ (Billing)'!C57</f>
        <v>0</v>
      </c>
      <c r="D57" s="65">
        <f>+'Customer $'!D57+'Therm $ (Billing)'!D57</f>
        <v>0</v>
      </c>
      <c r="E57" s="65">
        <f>+'Customer $'!E57+'Therm $ (Billing)'!E57</f>
        <v>0</v>
      </c>
      <c r="F57" s="65">
        <f>+'Customer $'!F57+'Therm $ (Billing)'!F57</f>
        <v>0</v>
      </c>
      <c r="G57" s="65">
        <f>+'Customer $'!G57+'Therm $ (Billing)'!G57</f>
        <v>0</v>
      </c>
      <c r="H57" s="65">
        <f>+'Customer $'!H57+'Therm $ (Billing)'!H57</f>
        <v>0</v>
      </c>
      <c r="I57" s="65">
        <f>+'Customer $'!I57+'Therm $ (Billing)'!I57</f>
        <v>0</v>
      </c>
      <c r="J57" s="65">
        <f>+'Customer $'!J57+'Therm $ (Billing)'!J57</f>
        <v>0</v>
      </c>
      <c r="K57" s="65">
        <f>+'Customer $'!K57+'Therm $ (Billing)'!K57</f>
        <v>0</v>
      </c>
      <c r="L57" s="65">
        <f>+'Customer $'!L57+'Therm $ (Billing)'!L57</f>
        <v>0</v>
      </c>
      <c r="M57" s="65">
        <f>+'Customer $'!M57+'Therm $ (Billing)'!M57</f>
        <v>0</v>
      </c>
      <c r="N57" s="65">
        <f>+'Customer $'!N57+'Therm $ (Billing)'!N57</f>
        <v>0</v>
      </c>
      <c r="O57" s="65">
        <f>+'Customer $'!O57+'Therm $ (Billing)'!O57</f>
        <v>0</v>
      </c>
      <c r="P57" s="65">
        <f>+'Customer $'!P57+'Therm $ (Billing)'!P57</f>
        <v>0</v>
      </c>
      <c r="Q57" s="65">
        <f>+'Customer $'!Q57+'Therm $ (Billing)'!Q57</f>
        <v>0</v>
      </c>
      <c r="R57" s="65">
        <f>+'Customer $'!R57+'Therm $ (Billing)'!R57</f>
        <v>0</v>
      </c>
      <c r="S57" s="65">
        <f>+'Customer $'!S57+'Therm $ (Billing)'!S57</f>
        <v>0</v>
      </c>
      <c r="T57" s="65">
        <f>+'Customer $'!T57+'Therm $ (Billing)'!T57</f>
        <v>0</v>
      </c>
      <c r="U57" s="65">
        <f>+'Customer $'!U57+'Therm $ (Billing)'!U57</f>
        <v>0</v>
      </c>
      <c r="V57" s="65">
        <f>+'Customer $'!V57+'Therm $ (Billing)'!V57</f>
        <v>0</v>
      </c>
      <c r="W57" s="65">
        <f>+'Customer $'!W57+'Therm $ (Billing)'!W57</f>
        <v>0</v>
      </c>
      <c r="X57" s="65">
        <f>+'Customer $'!X57+'Therm $ (Billing)'!X57</f>
        <v>0</v>
      </c>
      <c r="Y57" s="65">
        <f>+'Customer $'!Y57+'Therm $ (Billing)'!Y57</f>
        <v>0</v>
      </c>
      <c r="Z57" s="65">
        <f>+'Customer $'!Z57+'Therm $ (Billing)'!Z57</f>
        <v>0</v>
      </c>
      <c r="AA57" s="65">
        <f>+'Customer $'!AA57+'Therm $ (Billing)'!AA57</f>
        <v>0</v>
      </c>
      <c r="AB57" s="65">
        <f>+'Customer $'!AB57+'Therm $ (Billing)'!AB57</f>
        <v>0</v>
      </c>
      <c r="AC57" s="65">
        <f>+'Customer $'!AC57+'Therm $ (Billing)'!AC57</f>
        <v>0</v>
      </c>
      <c r="AD57" s="65">
        <f>+'Customer $'!AD57+'Therm $ (Billing)'!AD57</f>
        <v>0</v>
      </c>
      <c r="AE57" s="65">
        <f>+'Customer $'!AE57+'Therm $ (Billing)'!AE57</f>
        <v>0</v>
      </c>
      <c r="AF57" s="65">
        <f>+'Customer $'!AF57+'Therm $ (Billing)'!AF57</f>
        <v>0</v>
      </c>
      <c r="AG57" s="65">
        <f>+'Customer $'!AG57+'Therm $ (Billing)'!AG57</f>
        <v>0</v>
      </c>
      <c r="AH57" s="65">
        <f>+'Customer $'!AH57+'Therm $ (Billing)'!AH57</f>
        <v>0</v>
      </c>
      <c r="AI57" s="65">
        <f>+'Customer $'!AI57+'Therm $ (Billing)'!AI57</f>
        <v>0</v>
      </c>
      <c r="AJ57" s="65">
        <f>+'Customer $'!AJ57+'Therm $ (Billing)'!AJ57</f>
        <v>0</v>
      </c>
    </row>
    <row r="58" spans="1:36" x14ac:dyDescent="0.25">
      <c r="A58" t="s">
        <v>2</v>
      </c>
      <c r="B58" s="65">
        <f>+'Customer $'!B58+'Therm $ (Billing)'!B58</f>
        <v>0</v>
      </c>
      <c r="C58" s="65">
        <f>+'Customer $'!C58+'Therm $ (Billing)'!C58</f>
        <v>0</v>
      </c>
      <c r="D58" s="65">
        <f>+'Customer $'!D58+'Therm $ (Billing)'!D58</f>
        <v>0</v>
      </c>
      <c r="E58" s="65">
        <f>+'Customer $'!E58+'Therm $ (Billing)'!E58</f>
        <v>0</v>
      </c>
      <c r="F58" s="65">
        <f>+'Customer $'!F58+'Therm $ (Billing)'!F58</f>
        <v>0</v>
      </c>
      <c r="G58" s="65">
        <f>+'Customer $'!G58+'Therm $ (Billing)'!G58</f>
        <v>0</v>
      </c>
      <c r="H58" s="65">
        <f>+'Customer $'!H58+'Therm $ (Billing)'!H58</f>
        <v>0</v>
      </c>
      <c r="I58" s="65">
        <f>+'Customer $'!I58+'Therm $ (Billing)'!I58</f>
        <v>0</v>
      </c>
      <c r="J58" s="65">
        <f>+'Customer $'!J58+'Therm $ (Billing)'!J58</f>
        <v>0</v>
      </c>
      <c r="K58" s="65">
        <f>+'Customer $'!K58+'Therm $ (Billing)'!K58</f>
        <v>0</v>
      </c>
      <c r="L58" s="65">
        <f>+'Customer $'!L58+'Therm $ (Billing)'!L58</f>
        <v>0</v>
      </c>
      <c r="M58" s="65">
        <f>+'Customer $'!M58+'Therm $ (Billing)'!M58</f>
        <v>0</v>
      </c>
      <c r="N58" s="65">
        <f>+'Customer $'!N58+'Therm $ (Billing)'!N58</f>
        <v>0</v>
      </c>
      <c r="O58" s="65">
        <f>+'Customer $'!O58+'Therm $ (Billing)'!O58</f>
        <v>0</v>
      </c>
      <c r="P58" s="65">
        <f>+'Customer $'!P58+'Therm $ (Billing)'!P58</f>
        <v>0</v>
      </c>
      <c r="Q58" s="65">
        <f>+'Customer $'!Q58+'Therm $ (Billing)'!Q58</f>
        <v>0</v>
      </c>
      <c r="R58" s="65">
        <f>+'Customer $'!R58+'Therm $ (Billing)'!R58</f>
        <v>0</v>
      </c>
      <c r="S58" s="65">
        <f>+'Customer $'!S58+'Therm $ (Billing)'!S58</f>
        <v>0</v>
      </c>
      <c r="T58" s="65">
        <f>+'Customer $'!T58+'Therm $ (Billing)'!T58</f>
        <v>0</v>
      </c>
      <c r="U58" s="65">
        <f>+'Customer $'!U58+'Therm $ (Billing)'!U58</f>
        <v>0</v>
      </c>
      <c r="V58" s="65">
        <f>+'Customer $'!V58+'Therm $ (Billing)'!V58</f>
        <v>0</v>
      </c>
      <c r="W58" s="65">
        <f>+'Customer $'!W58+'Therm $ (Billing)'!W58</f>
        <v>0</v>
      </c>
      <c r="X58" s="65">
        <f>+'Customer $'!X58+'Therm $ (Billing)'!X58</f>
        <v>0</v>
      </c>
      <c r="Y58" s="65">
        <f>+'Customer $'!Y58+'Therm $ (Billing)'!Y58</f>
        <v>0</v>
      </c>
      <c r="Z58" s="65">
        <f>+'Customer $'!Z58+'Therm $ (Billing)'!Z58</f>
        <v>0</v>
      </c>
      <c r="AA58" s="65">
        <f>+'Customer $'!AA58+'Therm $ (Billing)'!AA58</f>
        <v>0</v>
      </c>
      <c r="AB58" s="65">
        <f>+'Customer $'!AB58+'Therm $ (Billing)'!AB58</f>
        <v>0</v>
      </c>
      <c r="AC58" s="65">
        <f>+'Customer $'!AC58+'Therm $ (Billing)'!AC58</f>
        <v>0</v>
      </c>
      <c r="AD58" s="65">
        <f>+'Customer $'!AD58+'Therm $ (Billing)'!AD58</f>
        <v>0</v>
      </c>
      <c r="AE58" s="65">
        <f>+'Customer $'!AE58+'Therm $ (Billing)'!AE58</f>
        <v>0</v>
      </c>
      <c r="AF58" s="65">
        <f>+'Customer $'!AF58+'Therm $ (Billing)'!AF58</f>
        <v>0</v>
      </c>
      <c r="AG58" s="65">
        <f>+'Customer $'!AG58+'Therm $ (Billing)'!AG58</f>
        <v>0</v>
      </c>
      <c r="AH58" s="65">
        <f>+'Customer $'!AH58+'Therm $ (Billing)'!AH58</f>
        <v>0</v>
      </c>
      <c r="AI58" s="65">
        <f>+'Customer $'!AI58+'Therm $ (Billing)'!AI58</f>
        <v>0</v>
      </c>
      <c r="AJ58" s="65">
        <f>+'Customer $'!AJ58+'Therm $ (Billing)'!AJ58</f>
        <v>0</v>
      </c>
    </row>
    <row r="59" spans="1:36" x14ac:dyDescent="0.25">
      <c r="A59" t="s">
        <v>41</v>
      </c>
      <c r="B59" s="65">
        <f>+'Customer $'!B59+'Therm $ (Billing)'!B59</f>
        <v>0</v>
      </c>
      <c r="C59" s="65">
        <f>+'Customer $'!C59+'Therm $ (Billing)'!C59</f>
        <v>0</v>
      </c>
      <c r="D59" s="65">
        <f>+'Customer $'!D59+'Therm $ (Billing)'!D59</f>
        <v>0</v>
      </c>
      <c r="E59" s="65">
        <f>+'Customer $'!E59+'Therm $ (Billing)'!E59</f>
        <v>0</v>
      </c>
      <c r="F59" s="65">
        <f>+'Customer $'!F59+'Therm $ (Billing)'!F59</f>
        <v>0</v>
      </c>
      <c r="G59" s="65">
        <f>+'Customer $'!G59+'Therm $ (Billing)'!G59</f>
        <v>0</v>
      </c>
      <c r="H59" s="65">
        <f>+'Customer $'!H59+'Therm $ (Billing)'!H59</f>
        <v>0</v>
      </c>
      <c r="I59" s="65">
        <f>+'Customer $'!I59+'Therm $ (Billing)'!I59</f>
        <v>0</v>
      </c>
      <c r="J59" s="65">
        <f>+'Customer $'!J59+'Therm $ (Billing)'!J59</f>
        <v>0</v>
      </c>
      <c r="K59" s="65">
        <f>+'Customer $'!K59+'Therm $ (Billing)'!K59</f>
        <v>0</v>
      </c>
      <c r="L59" s="65">
        <f>+'Customer $'!L59+'Therm $ (Billing)'!L59</f>
        <v>0</v>
      </c>
      <c r="M59" s="65">
        <f>+'Customer $'!M59+'Therm $ (Billing)'!M59</f>
        <v>0</v>
      </c>
      <c r="N59" s="65">
        <f>+'Customer $'!N59+'Therm $ (Billing)'!N59</f>
        <v>0</v>
      </c>
      <c r="O59" s="65">
        <f>+'Customer $'!O59+'Therm $ (Billing)'!O59</f>
        <v>0</v>
      </c>
      <c r="P59" s="65">
        <f>+'Customer $'!P59+'Therm $ (Billing)'!P59</f>
        <v>0</v>
      </c>
      <c r="Q59" s="65">
        <f>+'Customer $'!Q59+'Therm $ (Billing)'!Q59</f>
        <v>0</v>
      </c>
      <c r="R59" s="65">
        <f>+'Customer $'!R59+'Therm $ (Billing)'!R59</f>
        <v>0</v>
      </c>
      <c r="S59" s="65">
        <f>+'Customer $'!S59+'Therm $ (Billing)'!S59</f>
        <v>0</v>
      </c>
      <c r="T59" s="65">
        <f>+'Customer $'!T59+'Therm $ (Billing)'!T59</f>
        <v>0</v>
      </c>
      <c r="U59" s="65">
        <f>+'Customer $'!U59+'Therm $ (Billing)'!U59</f>
        <v>0</v>
      </c>
      <c r="V59" s="65">
        <f>+'Customer $'!V59+'Therm $ (Billing)'!V59</f>
        <v>0</v>
      </c>
      <c r="W59" s="65">
        <f>+'Customer $'!W59+'Therm $ (Billing)'!W59</f>
        <v>0</v>
      </c>
      <c r="X59" s="65">
        <f>+'Customer $'!X59+'Therm $ (Billing)'!X59</f>
        <v>0</v>
      </c>
      <c r="Y59" s="65">
        <f>+'Customer $'!Y59+'Therm $ (Billing)'!Y59</f>
        <v>0</v>
      </c>
      <c r="Z59" s="65">
        <f>+'Customer $'!Z59+'Therm $ (Billing)'!Z59</f>
        <v>0</v>
      </c>
      <c r="AA59" s="65">
        <f>+'Customer $'!AA59+'Therm $ (Billing)'!AA59</f>
        <v>0</v>
      </c>
      <c r="AB59" s="65">
        <f>+'Customer $'!AB59+'Therm $ (Billing)'!AB59</f>
        <v>0</v>
      </c>
      <c r="AC59" s="65">
        <f>+'Customer $'!AC59+'Therm $ (Billing)'!AC59</f>
        <v>0</v>
      </c>
      <c r="AD59" s="65">
        <f>+'Customer $'!AD59+'Therm $ (Billing)'!AD59</f>
        <v>0</v>
      </c>
      <c r="AE59" s="65">
        <f>+'Customer $'!AE59+'Therm $ (Billing)'!AE59</f>
        <v>0</v>
      </c>
      <c r="AF59" s="65">
        <f>+'Customer $'!AF59+'Therm $ (Billing)'!AF59</f>
        <v>0</v>
      </c>
      <c r="AG59" s="65">
        <f>+'Customer $'!AG59+'Therm $ (Billing)'!AG59</f>
        <v>0</v>
      </c>
      <c r="AH59" s="65">
        <f>+'Customer $'!AH59+'Therm $ (Billing)'!AH59</f>
        <v>0</v>
      </c>
      <c r="AI59" s="65">
        <f>+'Customer $'!AI59+'Therm $ (Billing)'!AI59</f>
        <v>0</v>
      </c>
      <c r="AJ59" s="65">
        <f>+'Customer $'!AJ59+'Therm $ (Billing)'!AJ59</f>
        <v>0</v>
      </c>
    </row>
    <row r="60" spans="1:36" x14ac:dyDescent="0.25">
      <c r="A60" t="s">
        <v>3</v>
      </c>
      <c r="B60" s="65">
        <f>+'Customer $'!B60+'Therm $ (Billing)'!B60</f>
        <v>0</v>
      </c>
      <c r="C60" s="65">
        <f>+'Customer $'!C60+'Therm $ (Billing)'!C60</f>
        <v>0</v>
      </c>
      <c r="D60" s="65">
        <f>+'Customer $'!D60+'Therm $ (Billing)'!D60</f>
        <v>0</v>
      </c>
      <c r="E60" s="65">
        <f>+'Customer $'!E60+'Therm $ (Billing)'!E60</f>
        <v>0</v>
      </c>
      <c r="F60" s="65">
        <f>+'Customer $'!F60+'Therm $ (Billing)'!F60</f>
        <v>0</v>
      </c>
      <c r="G60" s="65">
        <f>+'Customer $'!G60+'Therm $ (Billing)'!G60</f>
        <v>0</v>
      </c>
      <c r="H60" s="65">
        <f>+'Customer $'!H60+'Therm $ (Billing)'!H60</f>
        <v>0</v>
      </c>
      <c r="I60" s="65">
        <f>+'Customer $'!I60+'Therm $ (Billing)'!I60</f>
        <v>0</v>
      </c>
      <c r="J60" s="65">
        <f>+'Customer $'!J60+'Therm $ (Billing)'!J60</f>
        <v>0</v>
      </c>
      <c r="K60" s="65">
        <f>+'Customer $'!K60+'Therm $ (Billing)'!K60</f>
        <v>0</v>
      </c>
      <c r="L60" s="65">
        <f>+'Customer $'!L60+'Therm $ (Billing)'!L60</f>
        <v>0</v>
      </c>
      <c r="M60" s="65">
        <f>+'Customer $'!M60+'Therm $ (Billing)'!M60</f>
        <v>0</v>
      </c>
      <c r="N60" s="65">
        <f>+'Customer $'!N60+'Therm $ (Billing)'!N60</f>
        <v>0</v>
      </c>
      <c r="O60" s="65">
        <f>+'Customer $'!O60+'Therm $ (Billing)'!O60</f>
        <v>0</v>
      </c>
      <c r="P60" s="65">
        <f>+'Customer $'!P60+'Therm $ (Billing)'!P60</f>
        <v>0</v>
      </c>
      <c r="Q60" s="65">
        <f>+'Customer $'!Q60+'Therm $ (Billing)'!Q60</f>
        <v>0</v>
      </c>
      <c r="R60" s="65">
        <f>+'Customer $'!R60+'Therm $ (Billing)'!R60</f>
        <v>0</v>
      </c>
      <c r="S60" s="65">
        <f>+'Customer $'!S60+'Therm $ (Billing)'!S60</f>
        <v>0</v>
      </c>
      <c r="T60" s="65">
        <f>+'Customer $'!T60+'Therm $ (Billing)'!T60</f>
        <v>0</v>
      </c>
      <c r="U60" s="65">
        <f>+'Customer $'!U60+'Therm $ (Billing)'!U60</f>
        <v>0</v>
      </c>
      <c r="V60" s="65">
        <f>+'Customer $'!V60+'Therm $ (Billing)'!V60</f>
        <v>0</v>
      </c>
      <c r="W60" s="65">
        <f>+'Customer $'!W60+'Therm $ (Billing)'!W60</f>
        <v>0</v>
      </c>
      <c r="X60" s="65">
        <f>+'Customer $'!X60+'Therm $ (Billing)'!X60</f>
        <v>0</v>
      </c>
      <c r="Y60" s="65">
        <f>+'Customer $'!Y60+'Therm $ (Billing)'!Y60</f>
        <v>0</v>
      </c>
      <c r="Z60" s="65">
        <f>+'Customer $'!Z60+'Therm $ (Billing)'!Z60</f>
        <v>0</v>
      </c>
      <c r="AA60" s="65">
        <f>+'Customer $'!AA60+'Therm $ (Billing)'!AA60</f>
        <v>0</v>
      </c>
      <c r="AB60" s="65">
        <f>+'Customer $'!AB60+'Therm $ (Billing)'!AB60</f>
        <v>0</v>
      </c>
      <c r="AC60" s="65">
        <f>+'Customer $'!AC60+'Therm $ (Billing)'!AC60</f>
        <v>0</v>
      </c>
      <c r="AD60" s="65">
        <f>+'Customer $'!AD60+'Therm $ (Billing)'!AD60</f>
        <v>0</v>
      </c>
      <c r="AE60" s="65">
        <f>+'Customer $'!AE60+'Therm $ (Billing)'!AE60</f>
        <v>0</v>
      </c>
      <c r="AF60" s="65">
        <f>+'Customer $'!AF60+'Therm $ (Billing)'!AF60</f>
        <v>0</v>
      </c>
      <c r="AG60" s="65">
        <f>+'Customer $'!AG60+'Therm $ (Billing)'!AG60</f>
        <v>0</v>
      </c>
      <c r="AH60" s="65">
        <f>+'Customer $'!AH60+'Therm $ (Billing)'!AH60</f>
        <v>0</v>
      </c>
      <c r="AI60" s="65">
        <f>+'Customer $'!AI60+'Therm $ (Billing)'!AI60</f>
        <v>0</v>
      </c>
      <c r="AJ60" s="65">
        <f>+'Customer $'!AJ60+'Therm $ (Billing)'!AJ60</f>
        <v>0</v>
      </c>
    </row>
    <row r="61" spans="1:36" x14ac:dyDescent="0.25">
      <c r="A61" t="s">
        <v>43</v>
      </c>
      <c r="B61" s="65">
        <f>+'Customer $'!B61+'Therm $ (Billing)'!B61</f>
        <v>0</v>
      </c>
      <c r="C61" s="65">
        <f>+'Customer $'!C61+'Therm $ (Billing)'!C61</f>
        <v>0</v>
      </c>
      <c r="D61" s="65">
        <f>+'Customer $'!D61+'Therm $ (Billing)'!D61</f>
        <v>0</v>
      </c>
      <c r="E61" s="65">
        <f>+'Customer $'!E61+'Therm $ (Billing)'!E61</f>
        <v>0</v>
      </c>
      <c r="F61" s="65">
        <f>+'Customer $'!F61+'Therm $ (Billing)'!F61</f>
        <v>0</v>
      </c>
      <c r="G61" s="65">
        <f>+'Customer $'!G61+'Therm $ (Billing)'!G61</f>
        <v>0</v>
      </c>
      <c r="H61" s="65">
        <f>+'Customer $'!H61+'Therm $ (Billing)'!H61</f>
        <v>0</v>
      </c>
      <c r="I61" s="65">
        <f>+'Customer $'!I61+'Therm $ (Billing)'!I61</f>
        <v>0</v>
      </c>
      <c r="J61" s="65">
        <f>+'Customer $'!J61+'Therm $ (Billing)'!J61</f>
        <v>0</v>
      </c>
      <c r="K61" s="65">
        <f>+'Customer $'!K61+'Therm $ (Billing)'!K61</f>
        <v>0</v>
      </c>
      <c r="L61" s="65">
        <f>+'Customer $'!L61+'Therm $ (Billing)'!L61</f>
        <v>0</v>
      </c>
      <c r="M61" s="65">
        <f>+'Customer $'!M61+'Therm $ (Billing)'!M61</f>
        <v>0</v>
      </c>
      <c r="N61" s="65">
        <f>+'Customer $'!N61+'Therm $ (Billing)'!N61</f>
        <v>0</v>
      </c>
      <c r="O61" s="65">
        <f>+'Customer $'!O61+'Therm $ (Billing)'!O61</f>
        <v>0</v>
      </c>
      <c r="P61" s="65">
        <f>+'Customer $'!P61+'Therm $ (Billing)'!P61</f>
        <v>0</v>
      </c>
      <c r="Q61" s="65">
        <f>+'Customer $'!Q61+'Therm $ (Billing)'!Q61</f>
        <v>0</v>
      </c>
      <c r="R61" s="65">
        <f>+'Customer $'!R61+'Therm $ (Billing)'!R61</f>
        <v>0</v>
      </c>
      <c r="S61" s="65">
        <f>+'Customer $'!S61+'Therm $ (Billing)'!S61</f>
        <v>0</v>
      </c>
      <c r="T61" s="65">
        <f>+'Customer $'!T61+'Therm $ (Billing)'!T61</f>
        <v>0</v>
      </c>
      <c r="U61" s="65">
        <f>+'Customer $'!U61+'Therm $ (Billing)'!U61</f>
        <v>0</v>
      </c>
      <c r="V61" s="65">
        <f>+'Customer $'!V61+'Therm $ (Billing)'!V61</f>
        <v>0</v>
      </c>
      <c r="W61" s="65">
        <f>+'Customer $'!W61+'Therm $ (Billing)'!W61</f>
        <v>0</v>
      </c>
      <c r="X61" s="65">
        <f>+'Customer $'!X61+'Therm $ (Billing)'!X61</f>
        <v>0</v>
      </c>
      <c r="Y61" s="65">
        <f>+'Customer $'!Y61+'Therm $ (Billing)'!Y61</f>
        <v>0</v>
      </c>
      <c r="Z61" s="65">
        <f>+'Customer $'!Z61+'Therm $ (Billing)'!Z61</f>
        <v>0</v>
      </c>
      <c r="AA61" s="65">
        <f>+'Customer $'!AA61+'Therm $ (Billing)'!AA61</f>
        <v>0</v>
      </c>
      <c r="AB61" s="65">
        <f>+'Customer $'!AB61+'Therm $ (Billing)'!AB61</f>
        <v>0</v>
      </c>
      <c r="AC61" s="65">
        <f>+'Customer $'!AC61+'Therm $ (Billing)'!AC61</f>
        <v>0</v>
      </c>
      <c r="AD61" s="65">
        <f>+'Customer $'!AD61+'Therm $ (Billing)'!AD61</f>
        <v>0</v>
      </c>
      <c r="AE61" s="65">
        <f>+'Customer $'!AE61+'Therm $ (Billing)'!AE61</f>
        <v>0</v>
      </c>
      <c r="AF61" s="65">
        <f>+'Customer $'!AF61+'Therm $ (Billing)'!AF61</f>
        <v>0</v>
      </c>
      <c r="AG61" s="65">
        <f>+'Customer $'!AG61+'Therm $ (Billing)'!AG61</f>
        <v>0</v>
      </c>
      <c r="AH61" s="65">
        <f>+'Customer $'!AH61+'Therm $ (Billing)'!AH61</f>
        <v>0</v>
      </c>
      <c r="AI61" s="65">
        <f>+'Customer $'!AI61+'Therm $ (Billing)'!AI61</f>
        <v>0</v>
      </c>
      <c r="AJ61" s="65">
        <f>+'Customer $'!AJ61+'Therm $ (Billing)'!AJ61</f>
        <v>0</v>
      </c>
    </row>
    <row r="62" spans="1:36" x14ac:dyDescent="0.25">
      <c r="A62" t="s">
        <v>26</v>
      </c>
      <c r="B62" s="65">
        <f>+'Customer $'!B62+'Therm $ (Billing)'!B62</f>
        <v>0</v>
      </c>
      <c r="C62" s="65">
        <f>+'Customer $'!C62+'Therm $ (Billing)'!C62</f>
        <v>0</v>
      </c>
      <c r="D62" s="65">
        <f>+'Customer $'!D62+'Therm $ (Billing)'!D62</f>
        <v>0</v>
      </c>
      <c r="E62" s="65">
        <f>+'Customer $'!E62+'Therm $ (Billing)'!E62</f>
        <v>0</v>
      </c>
      <c r="F62" s="65">
        <f>+'Customer $'!F62+'Therm $ (Billing)'!F62</f>
        <v>0</v>
      </c>
      <c r="G62" s="65">
        <f>+'Customer $'!G62+'Therm $ (Billing)'!G62</f>
        <v>0</v>
      </c>
      <c r="H62" s="65">
        <f>+'Customer $'!H62+'Therm $ (Billing)'!H62</f>
        <v>0</v>
      </c>
      <c r="I62" s="65">
        <f>+'Customer $'!I62+'Therm $ (Billing)'!I62</f>
        <v>0</v>
      </c>
      <c r="J62" s="65">
        <f>+'Customer $'!J62+'Therm $ (Billing)'!J62</f>
        <v>0</v>
      </c>
      <c r="K62" s="65">
        <f>+'Customer $'!K62+'Therm $ (Billing)'!K62</f>
        <v>0</v>
      </c>
      <c r="L62" s="65">
        <f>+'Customer $'!L62+'Therm $ (Billing)'!L62</f>
        <v>0</v>
      </c>
      <c r="M62" s="65">
        <f>+'Customer $'!M62+'Therm $ (Billing)'!M62</f>
        <v>0</v>
      </c>
      <c r="N62" s="65">
        <f>+'Customer $'!N62+'Therm $ (Billing)'!N62</f>
        <v>0</v>
      </c>
      <c r="O62" s="65">
        <f>+'Customer $'!O62+'Therm $ (Billing)'!O62</f>
        <v>0</v>
      </c>
      <c r="P62" s="65">
        <f>+'Customer $'!P62+'Therm $ (Billing)'!P62</f>
        <v>0</v>
      </c>
      <c r="Q62" s="65">
        <f>+'Customer $'!Q62+'Therm $ (Billing)'!Q62</f>
        <v>0</v>
      </c>
      <c r="R62" s="65">
        <f>+'Customer $'!R62+'Therm $ (Billing)'!R62</f>
        <v>0</v>
      </c>
      <c r="S62" s="65">
        <f>+'Customer $'!S62+'Therm $ (Billing)'!S62</f>
        <v>0</v>
      </c>
      <c r="T62" s="65">
        <f>+'Customer $'!T62+'Therm $ (Billing)'!T62</f>
        <v>0</v>
      </c>
      <c r="U62" s="65">
        <f>+'Customer $'!U62+'Therm $ (Billing)'!U62</f>
        <v>0</v>
      </c>
      <c r="V62" s="65">
        <f>+'Customer $'!V62+'Therm $ (Billing)'!V62</f>
        <v>0</v>
      </c>
      <c r="W62" s="65">
        <f>+'Customer $'!W62+'Therm $ (Billing)'!W62</f>
        <v>0</v>
      </c>
      <c r="X62" s="65">
        <f>+'Customer $'!X62+'Therm $ (Billing)'!X62</f>
        <v>0</v>
      </c>
      <c r="Y62" s="65">
        <f>+'Customer $'!Y62+'Therm $ (Billing)'!Y62</f>
        <v>0</v>
      </c>
      <c r="Z62" s="65">
        <f>+'Customer $'!Z62+'Therm $ (Billing)'!Z62</f>
        <v>0</v>
      </c>
      <c r="AA62" s="65">
        <f>+'Customer $'!AA62+'Therm $ (Billing)'!AA62</f>
        <v>0</v>
      </c>
      <c r="AB62" s="65">
        <f>+'Customer $'!AB62+'Therm $ (Billing)'!AB62</f>
        <v>0</v>
      </c>
      <c r="AC62" s="65">
        <f>+'Customer $'!AC62+'Therm $ (Billing)'!AC62</f>
        <v>0</v>
      </c>
      <c r="AD62" s="65">
        <f>+'Customer $'!AD62+'Therm $ (Billing)'!AD62</f>
        <v>0</v>
      </c>
      <c r="AE62" s="65">
        <f>+'Customer $'!AE62+'Therm $ (Billing)'!AE62</f>
        <v>0</v>
      </c>
      <c r="AF62" s="65">
        <f>+'Customer $'!AF62+'Therm $ (Billing)'!AF62</f>
        <v>0</v>
      </c>
      <c r="AG62" s="65">
        <f>+'Customer $'!AG62+'Therm $ (Billing)'!AG62</f>
        <v>0</v>
      </c>
      <c r="AH62" s="65">
        <f>+'Customer $'!AH62+'Therm $ (Billing)'!AH62</f>
        <v>0</v>
      </c>
      <c r="AI62" s="65">
        <f>+'Customer $'!AI62+'Therm $ (Billing)'!AI62</f>
        <v>0</v>
      </c>
      <c r="AJ62" s="65">
        <f>+'Customer $'!AJ62+'Therm $ (Billing)'!AJ62</f>
        <v>0</v>
      </c>
    </row>
    <row r="63" spans="1:36" x14ac:dyDescent="0.25">
      <c r="A63" t="s">
        <v>32</v>
      </c>
      <c r="B63" s="65">
        <f>+'Customer $'!B63+'Therm $ (Billing)'!B63</f>
        <v>0</v>
      </c>
      <c r="C63" s="65">
        <f>+'Customer $'!C63+'Therm $ (Billing)'!C63</f>
        <v>0</v>
      </c>
      <c r="D63" s="65">
        <f>+'Customer $'!D63+'Therm $ (Billing)'!D63</f>
        <v>0</v>
      </c>
      <c r="E63" s="65">
        <f>+'Customer $'!E63+'Therm $ (Billing)'!E63</f>
        <v>0</v>
      </c>
      <c r="F63" s="65">
        <f>+'Customer $'!F63+'Therm $ (Billing)'!F63</f>
        <v>0</v>
      </c>
      <c r="G63" s="65">
        <f>+'Customer $'!G63+'Therm $ (Billing)'!G63</f>
        <v>0</v>
      </c>
      <c r="H63" s="65">
        <f>+'Customer $'!H63+'Therm $ (Billing)'!H63</f>
        <v>0</v>
      </c>
      <c r="I63" s="65">
        <f>+'Customer $'!I63+'Therm $ (Billing)'!I63</f>
        <v>0</v>
      </c>
      <c r="J63" s="65">
        <f>+'Customer $'!J63+'Therm $ (Billing)'!J63</f>
        <v>0</v>
      </c>
      <c r="K63" s="65">
        <f>+'Customer $'!K63+'Therm $ (Billing)'!K63</f>
        <v>0</v>
      </c>
      <c r="L63" s="65">
        <f>+'Customer $'!L63+'Therm $ (Billing)'!L63</f>
        <v>0</v>
      </c>
      <c r="M63" s="65">
        <f>+'Customer $'!M63+'Therm $ (Billing)'!M63</f>
        <v>0</v>
      </c>
      <c r="N63" s="65">
        <f>+'Customer $'!N63+'Therm $ (Billing)'!N63</f>
        <v>0</v>
      </c>
      <c r="O63" s="65">
        <f>+'Customer $'!O63+'Therm $ (Billing)'!O63</f>
        <v>0</v>
      </c>
      <c r="P63" s="65">
        <f>+'Customer $'!P63+'Therm $ (Billing)'!P63</f>
        <v>0</v>
      </c>
      <c r="Q63" s="65">
        <f>+'Customer $'!Q63+'Therm $ (Billing)'!Q63</f>
        <v>0</v>
      </c>
      <c r="R63" s="65">
        <f>+'Customer $'!R63+'Therm $ (Billing)'!R63</f>
        <v>0</v>
      </c>
      <c r="S63" s="65">
        <f>+'Customer $'!S63+'Therm $ (Billing)'!S63</f>
        <v>0</v>
      </c>
      <c r="T63" s="65">
        <f>+'Customer $'!T63+'Therm $ (Billing)'!T63</f>
        <v>0</v>
      </c>
      <c r="U63" s="65">
        <f>+'Customer $'!U63+'Therm $ (Billing)'!U63</f>
        <v>0</v>
      </c>
      <c r="V63" s="65">
        <f>+'Customer $'!V63+'Therm $ (Billing)'!V63</f>
        <v>0</v>
      </c>
      <c r="W63" s="65">
        <f>+'Customer $'!W63+'Therm $ (Billing)'!W63</f>
        <v>0</v>
      </c>
      <c r="X63" s="65">
        <f>+'Customer $'!X63+'Therm $ (Billing)'!X63</f>
        <v>0</v>
      </c>
      <c r="Y63" s="65">
        <f>+'Customer $'!Y63+'Therm $ (Billing)'!Y63</f>
        <v>0</v>
      </c>
      <c r="Z63" s="65">
        <f>+'Customer $'!Z63+'Therm $ (Billing)'!Z63</f>
        <v>0</v>
      </c>
      <c r="AA63" s="65">
        <f>+'Customer $'!AA63+'Therm $ (Billing)'!AA63</f>
        <v>0</v>
      </c>
      <c r="AB63" s="65">
        <f>+'Customer $'!AB63+'Therm $ (Billing)'!AB63</f>
        <v>0</v>
      </c>
      <c r="AC63" s="65">
        <f>+'Customer $'!AC63+'Therm $ (Billing)'!AC63</f>
        <v>0</v>
      </c>
      <c r="AD63" s="65">
        <f>+'Customer $'!AD63+'Therm $ (Billing)'!AD63</f>
        <v>0</v>
      </c>
      <c r="AE63" s="65">
        <f>+'Customer $'!AE63+'Therm $ (Billing)'!AE63</f>
        <v>0</v>
      </c>
      <c r="AF63" s="65">
        <f>+'Customer $'!AF63+'Therm $ (Billing)'!AF63</f>
        <v>0</v>
      </c>
      <c r="AG63" s="65">
        <f>+'Customer $'!AG63+'Therm $ (Billing)'!AG63</f>
        <v>0</v>
      </c>
      <c r="AH63" s="65">
        <f>+'Customer $'!AH63+'Therm $ (Billing)'!AH63</f>
        <v>0</v>
      </c>
      <c r="AI63" s="65">
        <f>+'Customer $'!AI63+'Therm $ (Billing)'!AI63</f>
        <v>0</v>
      </c>
      <c r="AJ63" s="65">
        <f>+'Customer $'!AJ63+'Therm $ (Billing)'!AJ63</f>
        <v>0</v>
      </c>
    </row>
    <row r="64" spans="1:36" x14ac:dyDescent="0.25">
      <c r="A64" t="s">
        <v>454</v>
      </c>
      <c r="B64" s="65">
        <f>+'Customer $'!B64+'Therm $ (Billing)'!B64</f>
        <v>2348673.740618974</v>
      </c>
      <c r="C64" s="65">
        <f>+'Customer $'!C64+'Therm $ (Billing)'!C64</f>
        <v>2288065.6832754822</v>
      </c>
      <c r="D64" s="65">
        <f>+'Customer $'!D64+'Therm $ (Billing)'!D64</f>
        <v>2465079.1926100003</v>
      </c>
      <c r="E64" s="65">
        <f>+'Customer $'!E64+'Therm $ (Billing)'!E64</f>
        <v>2548364.2536845002</v>
      </c>
      <c r="F64" s="65">
        <f>+'Customer $'!F64+'Therm $ (Billing)'!F64</f>
        <v>2567071.3456250001</v>
      </c>
      <c r="G64" s="65">
        <f>+'Customer $'!G64+'Therm $ (Billing)'!G64</f>
        <v>2493539.7892694999</v>
      </c>
      <c r="H64" s="65">
        <f>+'Customer $'!H64+'Therm $ (Billing)'!H64</f>
        <v>2386907.5392672503</v>
      </c>
      <c r="I64" s="65">
        <f>+'Customer $'!I64+'Therm $ (Billing)'!I64</f>
        <v>2341425.1716140001</v>
      </c>
      <c r="J64" s="65">
        <f>+'Customer $'!J64+'Therm $ (Billing)'!J64</f>
        <v>2347254.4621158564</v>
      </c>
      <c r="K64" s="65">
        <f>+'Customer $'!K64+'Therm $ (Billing)'!K64</f>
        <v>2409436.6870261165</v>
      </c>
      <c r="L64" s="65">
        <f>+'Customer $'!L64+'Therm $ (Billing)'!L64</f>
        <v>2355671.4926152374</v>
      </c>
      <c r="M64" s="65">
        <f>+'Customer $'!M64+'Therm $ (Billing)'!M64</f>
        <v>2276206.1934897499</v>
      </c>
      <c r="N64" s="65">
        <f>+'Customer $'!N64+'Therm $ (Billing)'!N64</f>
        <v>28827695.551211666</v>
      </c>
      <c r="O64" s="65">
        <f>+'Customer $'!O64+'Therm $ (Billing)'!O64</f>
        <v>2461430.740618974</v>
      </c>
      <c r="P64" s="65">
        <f>+'Customer $'!P64+'Therm $ (Billing)'!P64</f>
        <v>2400822.6832754822</v>
      </c>
      <c r="Q64" s="65">
        <f>+'Customer $'!Q64+'Therm $ (Billing)'!Q64</f>
        <v>2477579.1926100003</v>
      </c>
      <c r="R64" s="65">
        <f>+'Customer $'!R64+'Therm $ (Billing)'!R64</f>
        <v>2548364.2536845002</v>
      </c>
      <c r="S64" s="65">
        <f>+'Customer $'!S64+'Therm $ (Billing)'!S64</f>
        <v>2567071.3456250001</v>
      </c>
      <c r="T64" s="65">
        <f>+'Customer $'!T64+'Therm $ (Billing)'!T64</f>
        <v>2406697.7892694999</v>
      </c>
      <c r="U64" s="65">
        <f>+'Customer $'!U64+'Therm $ (Billing)'!U64</f>
        <v>2300065.5392672503</v>
      </c>
      <c r="V64" s="65">
        <f>+'Customer $'!V64+'Therm $ (Billing)'!V64</f>
        <v>2254583.1716140001</v>
      </c>
      <c r="W64" s="65">
        <f>+'Customer $'!W64+'Therm $ (Billing)'!W64</f>
        <v>2260412.4621158564</v>
      </c>
      <c r="X64" s="65">
        <f>+'Customer $'!X64+'Therm $ (Billing)'!X64</f>
        <v>2322594.6870261165</v>
      </c>
      <c r="Y64" s="65">
        <f>+'Customer $'!Y64+'Therm $ (Billing)'!Y64</f>
        <v>2268829.4926152374</v>
      </c>
      <c r="Z64" s="65">
        <f>+'Customer $'!Z64+'Therm $ (Billing)'!Z64</f>
        <v>2152199.1934897499</v>
      </c>
      <c r="AA64" s="65">
        <f>+'Customer $'!AA64+'Therm $ (Billing)'!AA64</f>
        <v>28420650.551211666</v>
      </c>
      <c r="AB64" s="65">
        <f>+'Customer $'!AB64+'Therm $ (Billing)'!AB64</f>
        <v>28420650.551211666</v>
      </c>
      <c r="AC64" s="65">
        <f>+'Customer $'!AC64+'Therm $ (Billing)'!AC64</f>
        <v>28420650.551211666</v>
      </c>
      <c r="AD64" s="65">
        <f>+'Customer $'!AD64+'Therm $ (Billing)'!AD64</f>
        <v>28420650.551211666</v>
      </c>
      <c r="AE64" s="65">
        <f>+'Customer $'!AE64+'Therm $ (Billing)'!AE64</f>
        <v>28420650.551211666</v>
      </c>
      <c r="AF64" s="65">
        <f>+'Customer $'!AF64+'Therm $ (Billing)'!AF64</f>
        <v>28420650.551211666</v>
      </c>
      <c r="AG64" s="65">
        <f>+'Customer $'!AG64+'Therm $ (Billing)'!AG64</f>
        <v>28420650.551211666</v>
      </c>
      <c r="AH64" s="65">
        <f>+'Customer $'!AH64+'Therm $ (Billing)'!AH64</f>
        <v>28420650.551211666</v>
      </c>
      <c r="AI64" s="65">
        <f>+'Customer $'!AI64+'Therm $ (Billing)'!AI64</f>
        <v>28420650.551211666</v>
      </c>
      <c r="AJ64" s="65">
        <f>+'Customer $'!AJ64+'Therm $ (Billing)'!AJ64</f>
        <v>0</v>
      </c>
    </row>
    <row r="65" spans="1:36" x14ac:dyDescent="0.25">
      <c r="A65" t="s">
        <v>24</v>
      </c>
      <c r="B65" s="65">
        <f>+'Customer $'!B65+'Therm $ (Billing)'!B65</f>
        <v>0</v>
      </c>
      <c r="C65" s="65">
        <f>+'Customer $'!C65+'Therm $ (Billing)'!C65</f>
        <v>0</v>
      </c>
      <c r="D65" s="65">
        <f>+'Customer $'!D65+'Therm $ (Billing)'!D65</f>
        <v>0</v>
      </c>
      <c r="E65" s="65">
        <f>+'Customer $'!E65+'Therm $ (Billing)'!E65</f>
        <v>0</v>
      </c>
      <c r="F65" s="65">
        <f>+'Customer $'!F65+'Therm $ (Billing)'!F65</f>
        <v>0</v>
      </c>
      <c r="G65" s="65">
        <f>+'Customer $'!G65+'Therm $ (Billing)'!G65</f>
        <v>0</v>
      </c>
      <c r="H65" s="65">
        <f>+'Customer $'!H65+'Therm $ (Billing)'!H65</f>
        <v>0</v>
      </c>
      <c r="I65" s="65">
        <f>+'Customer $'!I65+'Therm $ (Billing)'!I65</f>
        <v>0</v>
      </c>
      <c r="J65" s="65">
        <f>+'Customer $'!J65+'Therm $ (Billing)'!J65</f>
        <v>0</v>
      </c>
      <c r="K65" s="65">
        <f>+'Customer $'!K65+'Therm $ (Billing)'!K65</f>
        <v>0</v>
      </c>
      <c r="L65" s="65">
        <f>+'Customer $'!L65+'Therm $ (Billing)'!L65</f>
        <v>0</v>
      </c>
      <c r="M65" s="65">
        <f>+'Customer $'!M65+'Therm $ (Billing)'!M65</f>
        <v>0</v>
      </c>
      <c r="N65" s="65">
        <f>+'Customer $'!N65+'Therm $ (Billing)'!N65</f>
        <v>0</v>
      </c>
      <c r="O65" s="65">
        <f>+'Customer $'!O65+'Therm $ (Billing)'!O65</f>
        <v>0</v>
      </c>
      <c r="P65" s="65">
        <f>+'Customer $'!P65+'Therm $ (Billing)'!P65</f>
        <v>0</v>
      </c>
      <c r="Q65" s="65">
        <f>+'Customer $'!Q65+'Therm $ (Billing)'!Q65</f>
        <v>0</v>
      </c>
      <c r="R65" s="65">
        <f>+'Customer $'!R65+'Therm $ (Billing)'!R65</f>
        <v>0</v>
      </c>
      <c r="S65" s="65">
        <f>+'Customer $'!S65+'Therm $ (Billing)'!S65</f>
        <v>0</v>
      </c>
      <c r="T65" s="65">
        <f>+'Customer $'!T65+'Therm $ (Billing)'!T65</f>
        <v>0</v>
      </c>
      <c r="U65" s="65">
        <f>+'Customer $'!U65+'Therm $ (Billing)'!U65</f>
        <v>0</v>
      </c>
      <c r="V65" s="65">
        <f>+'Customer $'!V65+'Therm $ (Billing)'!V65</f>
        <v>0</v>
      </c>
      <c r="W65" s="65">
        <f>+'Customer $'!W65+'Therm $ (Billing)'!W65</f>
        <v>0</v>
      </c>
      <c r="X65" s="65">
        <f>+'Customer $'!X65+'Therm $ (Billing)'!X65</f>
        <v>0</v>
      </c>
      <c r="Y65" s="65">
        <f>+'Customer $'!Y65+'Therm $ (Billing)'!Y65</f>
        <v>0</v>
      </c>
      <c r="Z65" s="65">
        <f>+'Customer $'!Z65+'Therm $ (Billing)'!Z65</f>
        <v>0</v>
      </c>
      <c r="AA65" s="65">
        <f>+'Customer $'!AA65+'Therm $ (Billing)'!AA65</f>
        <v>0</v>
      </c>
      <c r="AB65" s="65">
        <f>+'Customer $'!AB65+'Therm $ (Billing)'!AB65</f>
        <v>0</v>
      </c>
      <c r="AC65" s="65">
        <f>+'Customer $'!AC65+'Therm $ (Billing)'!AC65</f>
        <v>0</v>
      </c>
      <c r="AD65" s="65">
        <f>+'Customer $'!AD65+'Therm $ (Billing)'!AD65</f>
        <v>0</v>
      </c>
      <c r="AE65" s="65">
        <f>+'Customer $'!AE65+'Therm $ (Billing)'!AE65</f>
        <v>0</v>
      </c>
      <c r="AF65" s="65">
        <f>+'Customer $'!AF65+'Therm $ (Billing)'!AF65</f>
        <v>0</v>
      </c>
      <c r="AG65" s="65">
        <f>+'Customer $'!AG65+'Therm $ (Billing)'!AG65</f>
        <v>0</v>
      </c>
      <c r="AH65" s="65">
        <f>+'Customer $'!AH65+'Therm $ (Billing)'!AH65</f>
        <v>0</v>
      </c>
      <c r="AI65" s="65">
        <f>+'Customer $'!AI65+'Therm $ (Billing)'!AI65</f>
        <v>0</v>
      </c>
      <c r="AJ65" s="65">
        <f>+'Customer $'!AJ65+'Therm $ (Billing)'!AJ65</f>
        <v>0</v>
      </c>
    </row>
    <row r="66" spans="1:36" x14ac:dyDescent="0.25">
      <c r="A66" t="s">
        <v>4</v>
      </c>
      <c r="B66" s="65">
        <f>+'Customer $'!B66+'Therm $ (Billing)'!B66</f>
        <v>326704</v>
      </c>
      <c r="C66" s="65">
        <f>+'Customer $'!C66+'Therm $ (Billing)'!C66</f>
        <v>319751</v>
      </c>
      <c r="D66" s="65">
        <f>+'Customer $'!D66+'Therm $ (Billing)'!D66</f>
        <v>326704</v>
      </c>
      <c r="E66" s="65">
        <f>+'Customer $'!E66+'Therm $ (Billing)'!E66</f>
        <v>324386</v>
      </c>
      <c r="F66" s="65">
        <f>+'Customer $'!F66+'Therm $ (Billing)'!F66</f>
        <v>326704</v>
      </c>
      <c r="G66" s="65">
        <f>+'Customer $'!G66+'Therm $ (Billing)'!G66</f>
        <v>324386</v>
      </c>
      <c r="H66" s="65">
        <f>+'Customer $'!H66+'Therm $ (Billing)'!H66</f>
        <v>326704</v>
      </c>
      <c r="I66" s="65">
        <f>+'Customer $'!I66+'Therm $ (Billing)'!I66</f>
        <v>326704</v>
      </c>
      <c r="J66" s="65">
        <f>+'Customer $'!J66+'Therm $ (Billing)'!J66</f>
        <v>324386</v>
      </c>
      <c r="K66" s="65">
        <f>+'Customer $'!K66+'Therm $ (Billing)'!K66</f>
        <v>326704</v>
      </c>
      <c r="L66" s="65">
        <f>+'Customer $'!L66+'Therm $ (Billing)'!L66</f>
        <v>324386</v>
      </c>
      <c r="M66" s="65">
        <f>+'Customer $'!M66+'Therm $ (Billing)'!M66</f>
        <v>326704</v>
      </c>
      <c r="N66" s="65">
        <f>+'Customer $'!N66+'Therm $ (Billing)'!N66</f>
        <v>3904223</v>
      </c>
      <c r="O66" s="65">
        <f>+'Customer $'!O66+'Therm $ (Billing)'!O66</f>
        <v>209199.11593164632</v>
      </c>
      <c r="P66" s="65">
        <f>+'Customer $'!P66+'Therm $ (Billing)'!P66</f>
        <v>204746.88561590872</v>
      </c>
      <c r="Q66" s="65">
        <f>+'Customer $'!Q66+'Therm $ (Billing)'!Q66</f>
        <v>209199.11593164632</v>
      </c>
      <c r="R66" s="65">
        <f>+'Customer $'!R66+'Therm $ (Billing)'!R66</f>
        <v>207714.82571564175</v>
      </c>
      <c r="S66" s="65">
        <f>+'Customer $'!S66+'Therm $ (Billing)'!S66</f>
        <v>209199.11593164632</v>
      </c>
      <c r="T66" s="65">
        <f>+'Customer $'!T66+'Therm $ (Billing)'!T66</f>
        <v>207714.82571564175</v>
      </c>
      <c r="U66" s="65">
        <f>+'Customer $'!U66+'Therm $ (Billing)'!U66</f>
        <v>209199.11593164632</v>
      </c>
      <c r="V66" s="65">
        <f>+'Customer $'!V66+'Therm $ (Billing)'!V66</f>
        <v>209199.11593164632</v>
      </c>
      <c r="W66" s="65">
        <f>+'Customer $'!W66+'Therm $ (Billing)'!W66</f>
        <v>207714.82571564175</v>
      </c>
      <c r="X66" s="65">
        <f>+'Customer $'!X66+'Therm $ (Billing)'!X66</f>
        <v>209199.11593164632</v>
      </c>
      <c r="Y66" s="65">
        <f>+'Customer $'!Y66+'Therm $ (Billing)'!Y66</f>
        <v>207714.82571564175</v>
      </c>
      <c r="Z66" s="65">
        <f>+'Customer $'!Z66+'Therm $ (Billing)'!Z66</f>
        <v>209199.11593164632</v>
      </c>
      <c r="AA66" s="65">
        <f>+'Customer $'!AA66+'Therm $ (Billing)'!AA66</f>
        <v>2500000.0000000005</v>
      </c>
      <c r="AB66" s="65">
        <f>+'Customer $'!AB66+'Therm $ (Billing)'!AB66</f>
        <v>2500000.0000000005</v>
      </c>
      <c r="AC66" s="65">
        <f>+'Customer $'!AC66+'Therm $ (Billing)'!AC66</f>
        <v>2500000.0000000005</v>
      </c>
      <c r="AD66" s="65">
        <f>+'Customer $'!AD66+'Therm $ (Billing)'!AD66</f>
        <v>2500000.0000000005</v>
      </c>
      <c r="AE66" s="65">
        <f>+'Customer $'!AE66+'Therm $ (Billing)'!AE66</f>
        <v>2500000.0000000005</v>
      </c>
      <c r="AF66" s="65">
        <f>+'Customer $'!AF66+'Therm $ (Billing)'!AF66</f>
        <v>2500000.0000000005</v>
      </c>
      <c r="AG66" s="65">
        <f>+'Customer $'!AG66+'Therm $ (Billing)'!AG66</f>
        <v>2500000.0000000005</v>
      </c>
      <c r="AH66" s="65">
        <f>+'Customer $'!AH66+'Therm $ (Billing)'!AH66</f>
        <v>2500000.0000000005</v>
      </c>
      <c r="AI66" s="65">
        <f>+'Customer $'!AI66+'Therm $ (Billing)'!AI66</f>
        <v>2500000.0000000005</v>
      </c>
      <c r="AJ66" s="65">
        <f>+'Customer $'!AJ66+'Therm $ (Billing)'!AJ66</f>
        <v>2500000.0000000005</v>
      </c>
    </row>
    <row r="67" spans="1:36" x14ac:dyDescent="0.25">
      <c r="A67" s="117" t="s">
        <v>588</v>
      </c>
      <c r="B67" s="65">
        <f>+'Customer $'!B67+'Therm $ (Billing)'!B67</f>
        <v>0</v>
      </c>
      <c r="C67" s="65">
        <f>+'Customer $'!C67+'Therm $ (Billing)'!C67</f>
        <v>0</v>
      </c>
      <c r="D67" s="65">
        <f>+'Customer $'!D67+'Therm $ (Billing)'!D67</f>
        <v>0</v>
      </c>
      <c r="E67" s="65">
        <f>+'Customer $'!E67+'Therm $ (Billing)'!E67</f>
        <v>0</v>
      </c>
      <c r="F67" s="65">
        <f>+'Customer $'!F67+'Therm $ (Billing)'!F67</f>
        <v>0</v>
      </c>
      <c r="G67" s="65">
        <f>+'Customer $'!G67+'Therm $ (Billing)'!G67</f>
        <v>0</v>
      </c>
      <c r="H67" s="65">
        <f>+'Customer $'!H67+'Therm $ (Billing)'!H67</f>
        <v>0</v>
      </c>
      <c r="I67" s="65">
        <f>+'Customer $'!I67+'Therm $ (Billing)'!I67</f>
        <v>0</v>
      </c>
      <c r="J67" s="65">
        <f>+'Customer $'!J67+'Therm $ (Billing)'!J67</f>
        <v>0</v>
      </c>
      <c r="K67" s="65">
        <f>+'Customer $'!K67+'Therm $ (Billing)'!K67</f>
        <v>0</v>
      </c>
      <c r="L67" s="65">
        <f>+'Customer $'!L67+'Therm $ (Billing)'!L67</f>
        <v>0</v>
      </c>
      <c r="M67" s="65">
        <f>+'Customer $'!M67+'Therm $ (Billing)'!M67</f>
        <v>0</v>
      </c>
      <c r="N67" s="65">
        <f>+'Customer $'!N67+'Therm $ (Billing)'!N67</f>
        <v>0</v>
      </c>
      <c r="O67" s="65">
        <f>+'Customer $'!O67+'Therm $ (Billing)'!O67</f>
        <v>0</v>
      </c>
      <c r="P67" s="65">
        <f>+'Customer $'!P67+'Therm $ (Billing)'!P67</f>
        <v>0</v>
      </c>
      <c r="Q67" s="65">
        <f>+'Customer $'!Q67+'Therm $ (Billing)'!Q67</f>
        <v>0</v>
      </c>
      <c r="R67" s="65">
        <f>+'Customer $'!R67+'Therm $ (Billing)'!R67</f>
        <v>0</v>
      </c>
      <c r="S67" s="65">
        <f>+'Customer $'!S67+'Therm $ (Billing)'!S67</f>
        <v>0</v>
      </c>
      <c r="T67" s="65">
        <f>+'Customer $'!T67+'Therm $ (Billing)'!T67</f>
        <v>0</v>
      </c>
      <c r="U67" s="65">
        <f>+'Customer $'!U67+'Therm $ (Billing)'!U67</f>
        <v>0</v>
      </c>
      <c r="V67" s="65">
        <f>+'Customer $'!V67+'Therm $ (Billing)'!V67</f>
        <v>0</v>
      </c>
      <c r="W67" s="65">
        <f>+'Customer $'!W67+'Therm $ (Billing)'!W67</f>
        <v>0</v>
      </c>
      <c r="X67" s="65">
        <f>+'Customer $'!X67+'Therm $ (Billing)'!X67</f>
        <v>0</v>
      </c>
      <c r="Y67" s="65">
        <f>+'Customer $'!Y67+'Therm $ (Billing)'!Y67</f>
        <v>0</v>
      </c>
      <c r="Z67" s="65">
        <f>+'Customer $'!Z67+'Therm $ (Billing)'!Z67</f>
        <v>0</v>
      </c>
      <c r="AA67" s="65">
        <f>+'Customer $'!AA67+'Therm $ (Billing)'!AA67</f>
        <v>0</v>
      </c>
      <c r="AB67" s="65">
        <f>+'Customer $'!AB67+'Therm $ (Billing)'!AB67</f>
        <v>0</v>
      </c>
      <c r="AC67" s="65">
        <f>+'Customer $'!AC67+'Therm $ (Billing)'!AC67</f>
        <v>0</v>
      </c>
      <c r="AD67" s="65">
        <f>+'Customer $'!AD67+'Therm $ (Billing)'!AD67</f>
        <v>0</v>
      </c>
      <c r="AE67" s="65">
        <f>+'Customer $'!AE67+'Therm $ (Billing)'!AE67</f>
        <v>0</v>
      </c>
      <c r="AF67" s="65">
        <f>+'Customer $'!AF67+'Therm $ (Billing)'!AF67</f>
        <v>0</v>
      </c>
      <c r="AG67" s="65">
        <f>+'Customer $'!AG67+'Therm $ (Billing)'!AG67</f>
        <v>0</v>
      </c>
      <c r="AH67" s="65">
        <f>+'Customer $'!AH67+'Therm $ (Billing)'!AH67</f>
        <v>0</v>
      </c>
      <c r="AI67" s="65">
        <f>+'Customer $'!AI67+'Therm $ (Billing)'!AI67</f>
        <v>0</v>
      </c>
      <c r="AJ67" s="65">
        <f>+'Customer $'!AJ67+'Therm $ (Billing)'!AJ67</f>
        <v>0</v>
      </c>
    </row>
    <row r="68" spans="1:36" x14ac:dyDescent="0.25">
      <c r="A68" s="117"/>
      <c r="B68" s="65">
        <f>+'Customer $'!B68+'Therm $ (Billing)'!B68</f>
        <v>0</v>
      </c>
      <c r="C68" s="65">
        <f>+'Customer $'!C68+'Therm $ (Billing)'!C68</f>
        <v>0</v>
      </c>
      <c r="D68" s="65">
        <f>+'Customer $'!D68+'Therm $ (Billing)'!D68</f>
        <v>0</v>
      </c>
      <c r="E68" s="65">
        <f>+'Customer $'!E68+'Therm $ (Billing)'!E68</f>
        <v>0</v>
      </c>
      <c r="F68" s="65">
        <f>+'Customer $'!F68+'Therm $ (Billing)'!F68</f>
        <v>0</v>
      </c>
      <c r="G68" s="65">
        <f>+'Customer $'!G68+'Therm $ (Billing)'!G68</f>
        <v>0</v>
      </c>
      <c r="H68" s="65">
        <f>+'Customer $'!H68+'Therm $ (Billing)'!H68</f>
        <v>0</v>
      </c>
      <c r="I68" s="65">
        <f>+'Customer $'!I68+'Therm $ (Billing)'!I68</f>
        <v>0</v>
      </c>
      <c r="J68" s="65">
        <f>+'Customer $'!J68+'Therm $ (Billing)'!J68</f>
        <v>0</v>
      </c>
      <c r="K68" s="65">
        <f>+'Customer $'!K68+'Therm $ (Billing)'!K68</f>
        <v>0</v>
      </c>
      <c r="L68" s="65">
        <f>+'Customer $'!L68+'Therm $ (Billing)'!L68</f>
        <v>0</v>
      </c>
      <c r="M68" s="65">
        <f>+'Customer $'!M68+'Therm $ (Billing)'!M68</f>
        <v>0</v>
      </c>
      <c r="N68" s="65">
        <f>+'Customer $'!N68+'Therm $ (Billing)'!N68</f>
        <v>0</v>
      </c>
      <c r="O68" s="65">
        <f>+'Customer $'!O68+'Therm $ (Billing)'!O68</f>
        <v>0</v>
      </c>
      <c r="P68" s="65">
        <f>+'Customer $'!P68+'Therm $ (Billing)'!P68</f>
        <v>0</v>
      </c>
      <c r="Q68" s="65">
        <f>+'Customer $'!Q68+'Therm $ (Billing)'!Q68</f>
        <v>0</v>
      </c>
      <c r="R68" s="65">
        <f>+'Customer $'!R68+'Therm $ (Billing)'!R68</f>
        <v>0</v>
      </c>
      <c r="S68" s="65">
        <f>+'Customer $'!S68+'Therm $ (Billing)'!S68</f>
        <v>0</v>
      </c>
      <c r="T68" s="65">
        <f>+'Customer $'!T68+'Therm $ (Billing)'!T68</f>
        <v>0</v>
      </c>
      <c r="U68" s="65">
        <f>+'Customer $'!U68+'Therm $ (Billing)'!U68</f>
        <v>0</v>
      </c>
      <c r="V68" s="65">
        <f>+'Customer $'!V68+'Therm $ (Billing)'!V68</f>
        <v>0</v>
      </c>
      <c r="W68" s="65">
        <f>+'Customer $'!W68+'Therm $ (Billing)'!W68</f>
        <v>0</v>
      </c>
      <c r="X68" s="65">
        <f>+'Customer $'!X68+'Therm $ (Billing)'!X68</f>
        <v>0</v>
      </c>
      <c r="Y68" s="65">
        <f>+'Customer $'!Y68+'Therm $ (Billing)'!Y68</f>
        <v>0</v>
      </c>
      <c r="Z68" s="65">
        <f>+'Customer $'!Z68+'Therm $ (Billing)'!Z68</f>
        <v>0</v>
      </c>
      <c r="AA68" s="65">
        <f>+'Customer $'!AA68+'Therm $ (Billing)'!AA68</f>
        <v>0</v>
      </c>
      <c r="AB68" s="65">
        <f>+'Customer $'!AB68+'Therm $ (Billing)'!AB68</f>
        <v>0</v>
      </c>
      <c r="AC68" s="65">
        <f>+'Customer $'!AC68+'Therm $ (Billing)'!AC68</f>
        <v>0</v>
      </c>
      <c r="AD68" s="65">
        <f>+'Customer $'!AD68+'Therm $ (Billing)'!AD68</f>
        <v>0</v>
      </c>
      <c r="AE68" s="65">
        <f>+'Customer $'!AE68+'Therm $ (Billing)'!AE68</f>
        <v>0</v>
      </c>
      <c r="AF68" s="65">
        <f>+'Customer $'!AF68+'Therm $ (Billing)'!AF68</f>
        <v>0</v>
      </c>
      <c r="AG68" s="65">
        <f>+'Customer $'!AG68+'Therm $ (Billing)'!AG68</f>
        <v>0</v>
      </c>
      <c r="AH68" s="65">
        <f>+'Customer $'!AH68+'Therm $ (Billing)'!AH68</f>
        <v>0</v>
      </c>
      <c r="AI68" s="65">
        <f>+'Customer $'!AI68+'Therm $ (Billing)'!AI68</f>
        <v>0</v>
      </c>
      <c r="AJ68" s="65">
        <f>+'Customer $'!AJ68+'Therm $ (Billing)'!AJ68</f>
        <v>0</v>
      </c>
    </row>
    <row r="69" spans="1:36" s="64" customFormat="1" ht="18.75" x14ac:dyDescent="0.3">
      <c r="A69" s="62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AE69" s="63"/>
      <c r="AF69" s="63"/>
      <c r="AG69" s="63"/>
      <c r="AH69" s="63"/>
      <c r="AI69" s="63"/>
      <c r="AJ69" s="63"/>
    </row>
    <row r="70" spans="1:36" x14ac:dyDescent="0.25">
      <c r="A70" t="s">
        <v>436</v>
      </c>
      <c r="B70" s="5">
        <f>SUM(B16:B26)</f>
        <v>12402373.43638674</v>
      </c>
      <c r="C70" s="5">
        <f t="shared" ref="C70:AJ70" si="27">SUM(C16:C26)</f>
        <v>12339135.536769906</v>
      </c>
      <c r="D70" s="5">
        <f t="shared" si="27"/>
        <v>11807752.252729621</v>
      </c>
      <c r="E70" s="5">
        <f t="shared" si="27"/>
        <v>11182399.631326588</v>
      </c>
      <c r="F70" s="5">
        <f t="shared" si="27"/>
        <v>10496182.118850522</v>
      </c>
      <c r="G70" s="5">
        <f t="shared" si="27"/>
        <v>10106713.577332862</v>
      </c>
      <c r="H70" s="5">
        <f t="shared" si="27"/>
        <v>9872853.7329018842</v>
      </c>
      <c r="I70" s="5">
        <f t="shared" si="27"/>
        <v>9803534.9742561821</v>
      </c>
      <c r="J70" s="5">
        <f t="shared" si="27"/>
        <v>9992679.6601792593</v>
      </c>
      <c r="K70" s="5">
        <f t="shared" si="27"/>
        <v>10081982.714384403</v>
      </c>
      <c r="L70" s="5">
        <f t="shared" si="27"/>
        <v>10728417.463996086</v>
      </c>
      <c r="M70" s="5">
        <f t="shared" si="27"/>
        <v>11989334.724884396</v>
      </c>
      <c r="N70" s="5">
        <f t="shared" si="27"/>
        <v>130803359.82399848</v>
      </c>
      <c r="O70" s="5">
        <f t="shared" si="27"/>
        <v>12820235.854394794</v>
      </c>
      <c r="P70" s="5">
        <f t="shared" si="27"/>
        <v>12753049.241095508</v>
      </c>
      <c r="Q70" s="5">
        <f t="shared" si="27"/>
        <v>12205887.369396288</v>
      </c>
      <c r="R70" s="5">
        <f t="shared" si="27"/>
        <v>11557845.381069694</v>
      </c>
      <c r="S70" s="5">
        <f t="shared" si="27"/>
        <v>10844702.977519566</v>
      </c>
      <c r="T70" s="5">
        <f t="shared" si="27"/>
        <v>10439274.936283221</v>
      </c>
      <c r="U70" s="5">
        <f t="shared" si="27"/>
        <v>10183465.107937111</v>
      </c>
      <c r="V70" s="5">
        <f t="shared" si="27"/>
        <v>10113168.964420915</v>
      </c>
      <c r="W70" s="5">
        <f t="shared" si="27"/>
        <v>10308284.292730486</v>
      </c>
      <c r="X70" s="5">
        <f t="shared" si="27"/>
        <v>10400412.248278668</v>
      </c>
      <c r="Y70" s="5">
        <f t="shared" si="27"/>
        <v>11065901.195220228</v>
      </c>
      <c r="Z70" s="5">
        <f t="shared" si="27"/>
        <v>12362656.650320509</v>
      </c>
      <c r="AA70" s="5">
        <f t="shared" si="27"/>
        <v>135054884.21866697</v>
      </c>
      <c r="AB70" s="5">
        <f t="shared" si="27"/>
        <v>139100296.2721841</v>
      </c>
      <c r="AC70" s="5">
        <f t="shared" si="27"/>
        <v>143301805.96269867</v>
      </c>
      <c r="AD70" s="5">
        <f t="shared" si="27"/>
        <v>147553017.14285585</v>
      </c>
      <c r="AE70" s="5" t="e">
        <f t="shared" si="27"/>
        <v>#DIV/0!</v>
      </c>
      <c r="AF70" s="5" t="e">
        <f t="shared" si="27"/>
        <v>#DIV/0!</v>
      </c>
      <c r="AG70" s="5" t="e">
        <f t="shared" si="27"/>
        <v>#DIV/0!</v>
      </c>
      <c r="AH70" s="5" t="e">
        <f t="shared" si="27"/>
        <v>#DIV/0!</v>
      </c>
      <c r="AI70" s="5" t="e">
        <f t="shared" si="27"/>
        <v>#DIV/0!</v>
      </c>
      <c r="AJ70" s="5" t="e">
        <f t="shared" si="27"/>
        <v>#DIV/0!</v>
      </c>
    </row>
    <row r="71" spans="1:36" x14ac:dyDescent="0.25">
      <c r="A71" t="s">
        <v>450</v>
      </c>
      <c r="B71" s="5">
        <f>+B27+B28+B29+B30+B31+B34+B35+B36+B39+B40+B41+B42+B43+B44+B47</f>
        <v>10821461.73202602</v>
      </c>
      <c r="C71" s="5">
        <f t="shared" ref="C71:AJ71" si="28">+C27+C28+C29+C30+C31+C34+C35+C36+C39+C40+C41+C42+C43+C44+C47</f>
        <v>10634940.983328253</v>
      </c>
      <c r="D71" s="5">
        <f t="shared" si="28"/>
        <v>10235034.515778862</v>
      </c>
      <c r="E71" s="5">
        <f t="shared" si="28"/>
        <v>9559704.9059177954</v>
      </c>
      <c r="F71" s="5">
        <f t="shared" si="28"/>
        <v>8931761.3670806009</v>
      </c>
      <c r="G71" s="5">
        <f t="shared" si="28"/>
        <v>8760874.0685804803</v>
      </c>
      <c r="H71" s="5">
        <f t="shared" si="28"/>
        <v>8447291.694884222</v>
      </c>
      <c r="I71" s="5">
        <f t="shared" si="28"/>
        <v>8257767.0677239513</v>
      </c>
      <c r="J71" s="5">
        <f t="shared" si="28"/>
        <v>8671924.5452563073</v>
      </c>
      <c r="K71" s="5">
        <f t="shared" si="28"/>
        <v>8345717.318762484</v>
      </c>
      <c r="L71" s="5">
        <f t="shared" si="28"/>
        <v>9155108.4532483593</v>
      </c>
      <c r="M71" s="5">
        <f t="shared" si="28"/>
        <v>10510214.329342725</v>
      </c>
      <c r="N71" s="5">
        <f t="shared" si="28"/>
        <v>112331800.98193006</v>
      </c>
      <c r="O71" s="5">
        <f t="shared" si="28"/>
        <v>11260649.995925065</v>
      </c>
      <c r="P71" s="5">
        <f t="shared" si="28"/>
        <v>11050588.724692272</v>
      </c>
      <c r="Q71" s="5">
        <f t="shared" si="28"/>
        <v>10634094.715388075</v>
      </c>
      <c r="R71" s="5">
        <f t="shared" si="28"/>
        <v>9942528.8169536851</v>
      </c>
      <c r="S71" s="5">
        <f t="shared" si="28"/>
        <v>9294218.5704766922</v>
      </c>
      <c r="T71" s="5">
        <f t="shared" si="28"/>
        <v>9114320.6577338502</v>
      </c>
      <c r="U71" s="5">
        <f t="shared" si="28"/>
        <v>8768387.7033316121</v>
      </c>
      <c r="V71" s="5">
        <f t="shared" si="28"/>
        <v>8566268.6971927714</v>
      </c>
      <c r="W71" s="5">
        <f t="shared" si="28"/>
        <v>8980638.0207543708</v>
      </c>
      <c r="X71" s="5">
        <f t="shared" si="28"/>
        <v>8654077.0675582867</v>
      </c>
      <c r="Y71" s="5">
        <f t="shared" si="28"/>
        <v>9462779.533184113</v>
      </c>
      <c r="Z71" s="5">
        <f t="shared" si="28"/>
        <v>10841353.833249334</v>
      </c>
      <c r="AA71" s="5">
        <f t="shared" si="28"/>
        <v>116569906.33644013</v>
      </c>
      <c r="AB71" s="5">
        <f t="shared" si="28"/>
        <v>119223026.96219558</v>
      </c>
      <c r="AC71" s="5">
        <f t="shared" si="28"/>
        <v>121375878.36543727</v>
      </c>
      <c r="AD71" s="5">
        <f t="shared" si="28"/>
        <v>123229516.98135202</v>
      </c>
      <c r="AE71" s="5">
        <f t="shared" si="28"/>
        <v>996297.05205094721</v>
      </c>
      <c r="AF71" s="5">
        <f t="shared" si="28"/>
        <v>996297.05205094721</v>
      </c>
      <c r="AG71" s="5">
        <f t="shared" si="28"/>
        <v>996297.05205094721</v>
      </c>
      <c r="AH71" s="5">
        <f t="shared" si="28"/>
        <v>996297.05205094721</v>
      </c>
      <c r="AI71" s="5">
        <f t="shared" si="28"/>
        <v>996297.05205094721</v>
      </c>
      <c r="AJ71" s="5">
        <f t="shared" si="28"/>
        <v>996297.05205094721</v>
      </c>
    </row>
    <row r="72" spans="1:36" x14ac:dyDescent="0.25">
      <c r="A72" t="s">
        <v>448</v>
      </c>
      <c r="B72" s="5">
        <f t="shared" ref="B72:N72" si="29">+B32+B33+B37+B38+B45+B46+B48+B49+B50+B51+B52+B53</f>
        <v>3867832.2304141973</v>
      </c>
      <c r="C72" s="5">
        <f t="shared" si="29"/>
        <v>3544200.0786996288</v>
      </c>
      <c r="D72" s="5">
        <f t="shared" si="29"/>
        <v>3895056.2381059714</v>
      </c>
      <c r="E72" s="5">
        <f t="shared" si="29"/>
        <v>3759061.8969376497</v>
      </c>
      <c r="F72" s="5">
        <f t="shared" si="29"/>
        <v>3719486.8475664705</v>
      </c>
      <c r="G72" s="5">
        <f t="shared" si="29"/>
        <v>3632613.7691156492</v>
      </c>
      <c r="H72" s="5">
        <f t="shared" si="29"/>
        <v>3659379.5457126382</v>
      </c>
      <c r="I72" s="5">
        <f t="shared" si="29"/>
        <v>3644511.0836151373</v>
      </c>
      <c r="J72" s="5">
        <f t="shared" si="29"/>
        <v>3537900.7648253157</v>
      </c>
      <c r="K72" s="5">
        <f t="shared" si="29"/>
        <v>3652511.7371351374</v>
      </c>
      <c r="L72" s="5">
        <f t="shared" si="29"/>
        <v>3688124.0750333159</v>
      </c>
      <c r="M72" s="5">
        <f t="shared" si="29"/>
        <v>3800757.095075638</v>
      </c>
      <c r="N72" s="5">
        <f t="shared" si="29"/>
        <v>44401435.362236753</v>
      </c>
      <c r="O72" s="5">
        <f>+O32+O33+O37+O38+O45+O46+O48+O49+O50+O51+O52+O53+O68</f>
        <v>3950879.5224768645</v>
      </c>
      <c r="P72" s="5">
        <f t="shared" ref="P72:AJ72" si="30">+P32+P33+P37+P38+P45+P46+P48+P49+P50+P51+P52+P53+P68</f>
        <v>3627247.3707622956</v>
      </c>
      <c r="Q72" s="5">
        <f t="shared" si="30"/>
        <v>3970783.5301686381</v>
      </c>
      <c r="R72" s="5">
        <f t="shared" si="30"/>
        <v>3834789.1890003169</v>
      </c>
      <c r="S72" s="5">
        <f t="shared" si="30"/>
        <v>3747904.1396291368</v>
      </c>
      <c r="T72" s="5">
        <f t="shared" si="30"/>
        <v>3661031.0611783164</v>
      </c>
      <c r="U72" s="5">
        <f t="shared" si="30"/>
        <v>3665709.5461086384</v>
      </c>
      <c r="V72" s="5">
        <f t="shared" si="30"/>
        <v>3650841.084011137</v>
      </c>
      <c r="W72" s="5">
        <f t="shared" si="30"/>
        <v>3544230.7652213159</v>
      </c>
      <c r="X72" s="5">
        <f t="shared" si="30"/>
        <v>3658841.7375311377</v>
      </c>
      <c r="Y72" s="5">
        <f t="shared" si="30"/>
        <v>3694454.0754293157</v>
      </c>
      <c r="Z72" s="5">
        <f t="shared" si="30"/>
        <v>3807087.0954716383</v>
      </c>
      <c r="AA72" s="5">
        <f t="shared" si="30"/>
        <v>44813799.116988756</v>
      </c>
      <c r="AB72" s="5">
        <f t="shared" si="30"/>
        <v>44813799.116988763</v>
      </c>
      <c r="AC72" s="5">
        <f t="shared" si="30"/>
        <v>44813799.116988763</v>
      </c>
      <c r="AD72" s="5">
        <f t="shared" si="30"/>
        <v>44813799.116988763</v>
      </c>
      <c r="AE72" s="5">
        <f t="shared" si="30"/>
        <v>44813799.116988763</v>
      </c>
      <c r="AF72" s="5">
        <f t="shared" si="30"/>
        <v>44813799.116988763</v>
      </c>
      <c r="AG72" s="5">
        <f t="shared" si="30"/>
        <v>44813799.116988763</v>
      </c>
      <c r="AH72" s="5">
        <f t="shared" si="30"/>
        <v>44813799.116988763</v>
      </c>
      <c r="AI72" s="5">
        <f t="shared" si="30"/>
        <v>44813799.116988763</v>
      </c>
      <c r="AJ72" s="5">
        <f t="shared" si="30"/>
        <v>44813799.116988763</v>
      </c>
    </row>
    <row r="73" spans="1:36" x14ac:dyDescent="0.25">
      <c r="A73" t="s">
        <v>449</v>
      </c>
      <c r="B73" s="5">
        <f>+B56+B57+B58+B59+B60+B61+B62+B63+B65+B64</f>
        <v>2348673.740618974</v>
      </c>
      <c r="C73" s="5">
        <f t="shared" ref="C73:AJ73" si="31">+C56+C57+C58+C59+C60+C61+C62+C63+C65+C64</f>
        <v>2288065.6832754822</v>
      </c>
      <c r="D73" s="5">
        <f t="shared" si="31"/>
        <v>2465079.1926100003</v>
      </c>
      <c r="E73" s="5">
        <f t="shared" si="31"/>
        <v>2548364.2536845002</v>
      </c>
      <c r="F73" s="5">
        <f t="shared" si="31"/>
        <v>2567071.3456250001</v>
      </c>
      <c r="G73" s="5">
        <f t="shared" si="31"/>
        <v>2493539.7892694999</v>
      </c>
      <c r="H73" s="5">
        <f t="shared" si="31"/>
        <v>2386907.5392672503</v>
      </c>
      <c r="I73" s="5">
        <f t="shared" si="31"/>
        <v>2341425.1716140001</v>
      </c>
      <c r="J73" s="5">
        <f t="shared" si="31"/>
        <v>2347254.4621158564</v>
      </c>
      <c r="K73" s="5">
        <f t="shared" si="31"/>
        <v>2409436.6870261165</v>
      </c>
      <c r="L73" s="5">
        <f t="shared" si="31"/>
        <v>2355671.4926152374</v>
      </c>
      <c r="M73" s="5">
        <f t="shared" si="31"/>
        <v>2276206.1934897499</v>
      </c>
      <c r="N73" s="5">
        <f t="shared" si="31"/>
        <v>28827695.551211666</v>
      </c>
      <c r="O73" s="5">
        <f t="shared" si="31"/>
        <v>2461430.740618974</v>
      </c>
      <c r="P73" s="5">
        <f t="shared" si="31"/>
        <v>2400822.6832754822</v>
      </c>
      <c r="Q73" s="5">
        <f t="shared" si="31"/>
        <v>2477579.1926100003</v>
      </c>
      <c r="R73" s="5">
        <f t="shared" si="31"/>
        <v>2548364.2536845002</v>
      </c>
      <c r="S73" s="5">
        <f t="shared" si="31"/>
        <v>2567071.3456250001</v>
      </c>
      <c r="T73" s="5">
        <f t="shared" si="31"/>
        <v>2406697.7892694999</v>
      </c>
      <c r="U73" s="5">
        <f t="shared" si="31"/>
        <v>2300065.5392672503</v>
      </c>
      <c r="V73" s="5">
        <f t="shared" si="31"/>
        <v>2254583.1716140001</v>
      </c>
      <c r="W73" s="5">
        <f t="shared" si="31"/>
        <v>2260412.4621158564</v>
      </c>
      <c r="X73" s="5">
        <f t="shared" si="31"/>
        <v>2322594.6870261165</v>
      </c>
      <c r="Y73" s="5">
        <f t="shared" si="31"/>
        <v>2268829.4926152374</v>
      </c>
      <c r="Z73" s="5">
        <f t="shared" si="31"/>
        <v>2152199.1934897499</v>
      </c>
      <c r="AA73" s="5">
        <f t="shared" si="31"/>
        <v>28420650.551211666</v>
      </c>
      <c r="AB73" s="5">
        <f t="shared" si="31"/>
        <v>28420650.551211666</v>
      </c>
      <c r="AC73" s="5">
        <f t="shared" si="31"/>
        <v>28420650.551211666</v>
      </c>
      <c r="AD73" s="5">
        <f t="shared" si="31"/>
        <v>28420650.551211666</v>
      </c>
      <c r="AE73" s="5">
        <f t="shared" si="31"/>
        <v>28420650.551211666</v>
      </c>
      <c r="AF73" s="5">
        <f t="shared" si="31"/>
        <v>28420650.551211666</v>
      </c>
      <c r="AG73" s="5">
        <f t="shared" si="31"/>
        <v>28420650.551211666</v>
      </c>
      <c r="AH73" s="5">
        <f t="shared" si="31"/>
        <v>28420650.551211666</v>
      </c>
      <c r="AI73" s="5">
        <f t="shared" si="31"/>
        <v>28420650.551211666</v>
      </c>
      <c r="AJ73" s="5">
        <f t="shared" si="31"/>
        <v>0</v>
      </c>
    </row>
    <row r="74" spans="1:36" x14ac:dyDescent="0.25">
      <c r="A74" t="s">
        <v>452</v>
      </c>
      <c r="B74" s="18">
        <f>SUM(B70:B73)</f>
        <v>29440341.139445931</v>
      </c>
      <c r="C74" s="18">
        <f t="shared" ref="C74:AG74" si="32">SUM(C70:C73)</f>
        <v>28806342.282073271</v>
      </c>
      <c r="D74" s="18">
        <f t="shared" si="32"/>
        <v>28402922.199224453</v>
      </c>
      <c r="E74" s="18">
        <f t="shared" si="32"/>
        <v>27049530.687866531</v>
      </c>
      <c r="F74" s="18">
        <f t="shared" si="32"/>
        <v>25714501.67912259</v>
      </c>
      <c r="G74" s="18">
        <f t="shared" si="32"/>
        <v>24993741.204298489</v>
      </c>
      <c r="H74" s="18">
        <f t="shared" si="32"/>
        <v>24366432.512765992</v>
      </c>
      <c r="I74" s="18">
        <f t="shared" si="32"/>
        <v>24047238.29720927</v>
      </c>
      <c r="J74" s="18">
        <f t="shared" si="32"/>
        <v>24549759.432376739</v>
      </c>
      <c r="K74" s="18">
        <f t="shared" si="32"/>
        <v>24489648.457308143</v>
      </c>
      <c r="L74" s="18">
        <f t="shared" si="32"/>
        <v>25927321.484892998</v>
      </c>
      <c r="M74" s="18">
        <f t="shared" si="32"/>
        <v>28576512.342792507</v>
      </c>
      <c r="N74" s="18">
        <f t="shared" si="32"/>
        <v>316364291.71937692</v>
      </c>
      <c r="O74" s="18">
        <f>SUM(O70:O73)</f>
        <v>30493196.113415696</v>
      </c>
      <c r="P74" s="18">
        <f t="shared" ref="P74:AA74" si="33">SUM(P70:P73)</f>
        <v>29831708.019825559</v>
      </c>
      <c r="Q74" s="18">
        <f t="shared" si="33"/>
        <v>29288344.807562999</v>
      </c>
      <c r="R74" s="18">
        <f t="shared" si="33"/>
        <v>27883527.640708193</v>
      </c>
      <c r="S74" s="18">
        <f t="shared" si="33"/>
        <v>26453897.033250399</v>
      </c>
      <c r="T74" s="18">
        <f t="shared" si="33"/>
        <v>25621324.444464888</v>
      </c>
      <c r="U74" s="18">
        <f t="shared" si="33"/>
        <v>24917627.896644611</v>
      </c>
      <c r="V74" s="18">
        <f t="shared" si="33"/>
        <v>24584861.917238824</v>
      </c>
      <c r="W74" s="18">
        <f t="shared" si="33"/>
        <v>25093565.540822029</v>
      </c>
      <c r="X74" s="18">
        <f t="shared" si="33"/>
        <v>25035925.740394209</v>
      </c>
      <c r="Y74" s="18">
        <f t="shared" si="33"/>
        <v>26491964.296448898</v>
      </c>
      <c r="Z74" s="18">
        <f t="shared" si="33"/>
        <v>29163296.772531234</v>
      </c>
      <c r="AA74" s="18">
        <f t="shared" si="33"/>
        <v>324859240.22330755</v>
      </c>
      <c r="AB74" s="18">
        <f t="shared" si="32"/>
        <v>331557772.90258008</v>
      </c>
      <c r="AC74" s="18">
        <f t="shared" si="32"/>
        <v>337912133.99633634</v>
      </c>
      <c r="AD74" s="18">
        <f t="shared" si="32"/>
        <v>344016983.79240829</v>
      </c>
      <c r="AE74" s="18" t="e">
        <f t="shared" si="32"/>
        <v>#DIV/0!</v>
      </c>
      <c r="AF74" s="18" t="e">
        <f t="shared" si="32"/>
        <v>#DIV/0!</v>
      </c>
      <c r="AG74" s="18" t="e">
        <f t="shared" si="32"/>
        <v>#DIV/0!</v>
      </c>
      <c r="AH74" s="18" t="e">
        <f t="shared" ref="AH74:AJ74" si="34">SUM(AH70:AH73)</f>
        <v>#DIV/0!</v>
      </c>
      <c r="AI74" s="18" t="e">
        <f t="shared" si="34"/>
        <v>#DIV/0!</v>
      </c>
      <c r="AJ74" s="18" t="e">
        <f t="shared" si="34"/>
        <v>#DIV/0!</v>
      </c>
    </row>
    <row r="75" spans="1:36" x14ac:dyDescent="0.25">
      <c r="A75" t="s">
        <v>451</v>
      </c>
      <c r="B75" s="18">
        <f t="shared" ref="B75:AG75" si="35">+B74-B8</f>
        <v>-326704</v>
      </c>
      <c r="C75" s="18">
        <f t="shared" si="35"/>
        <v>-319751.00000000373</v>
      </c>
      <c r="D75" s="18">
        <f t="shared" si="35"/>
        <v>-326704.00000000373</v>
      </c>
      <c r="E75" s="18">
        <f t="shared" si="35"/>
        <v>-324386</v>
      </c>
      <c r="F75" s="18">
        <f t="shared" si="35"/>
        <v>-326704</v>
      </c>
      <c r="G75" s="18">
        <f t="shared" si="35"/>
        <v>-324386</v>
      </c>
      <c r="H75" s="18">
        <f t="shared" si="35"/>
        <v>-326704.00000000373</v>
      </c>
      <c r="I75" s="18">
        <f t="shared" si="35"/>
        <v>-326704.00000000373</v>
      </c>
      <c r="J75" s="18">
        <f t="shared" si="35"/>
        <v>-324386.00000000373</v>
      </c>
      <c r="K75" s="18">
        <f t="shared" si="35"/>
        <v>-326703.99999999627</v>
      </c>
      <c r="L75" s="18">
        <f t="shared" si="35"/>
        <v>-324386</v>
      </c>
      <c r="M75" s="18">
        <f t="shared" si="35"/>
        <v>-326704</v>
      </c>
      <c r="N75" s="18">
        <f t="shared" si="35"/>
        <v>-3904223.0000000596</v>
      </c>
      <c r="O75" s="18">
        <f t="shared" ref="O75:AA75" si="36">+O74-O8</f>
        <v>-209199.11593164504</v>
      </c>
      <c r="P75" s="18">
        <f t="shared" si="36"/>
        <v>-204746.88561591133</v>
      </c>
      <c r="Q75" s="18">
        <f t="shared" si="36"/>
        <v>-209199.11593164504</v>
      </c>
      <c r="R75" s="18">
        <f t="shared" si="36"/>
        <v>-207714.82571564242</v>
      </c>
      <c r="S75" s="18">
        <f t="shared" si="36"/>
        <v>-209199.11593163759</v>
      </c>
      <c r="T75" s="18">
        <f t="shared" si="36"/>
        <v>-207714.8257156387</v>
      </c>
      <c r="U75" s="18">
        <f t="shared" si="36"/>
        <v>-209199.11593164504</v>
      </c>
      <c r="V75" s="18">
        <f t="shared" si="36"/>
        <v>-209199.11593164131</v>
      </c>
      <c r="W75" s="18">
        <f t="shared" si="36"/>
        <v>-207714.82571564615</v>
      </c>
      <c r="X75" s="18">
        <f t="shared" si="36"/>
        <v>-209199.11593164504</v>
      </c>
      <c r="Y75" s="18">
        <f t="shared" si="36"/>
        <v>-207714.82571564242</v>
      </c>
      <c r="Z75" s="18">
        <f t="shared" si="36"/>
        <v>-209199.11593164131</v>
      </c>
      <c r="AA75" s="18">
        <f t="shared" si="36"/>
        <v>-2500000</v>
      </c>
      <c r="AB75" s="18">
        <f t="shared" si="35"/>
        <v>-2500000</v>
      </c>
      <c r="AC75" s="18">
        <f t="shared" si="35"/>
        <v>-2499999.9999999404</v>
      </c>
      <c r="AD75" s="18">
        <f t="shared" si="35"/>
        <v>-2500000</v>
      </c>
      <c r="AE75" s="18" t="e">
        <f t="shared" si="35"/>
        <v>#DIV/0!</v>
      </c>
      <c r="AF75" s="18" t="e">
        <f t="shared" si="35"/>
        <v>#DIV/0!</v>
      </c>
      <c r="AG75" s="18" t="e">
        <f t="shared" si="35"/>
        <v>#DIV/0!</v>
      </c>
      <c r="AH75" s="18" t="e">
        <f t="shared" ref="AH75:AJ75" si="37">+AH74-AH8</f>
        <v>#DIV/0!</v>
      </c>
      <c r="AI75" s="18" t="e">
        <f t="shared" si="37"/>
        <v>#DIV/0!</v>
      </c>
      <c r="AJ75" s="18" t="e">
        <f t="shared" si="37"/>
        <v>#DIV/0!</v>
      </c>
    </row>
    <row r="78" spans="1:36" x14ac:dyDescent="0.25">
      <c r="N78" s="5"/>
      <c r="AA78" s="5"/>
      <c r="AB78" s="5"/>
      <c r="AC78" s="5"/>
      <c r="AD78" s="5"/>
    </row>
    <row r="79" spans="1:36" x14ac:dyDescent="0.25">
      <c r="N79" s="5"/>
      <c r="AA79" s="5"/>
      <c r="AB79" s="5"/>
      <c r="AC79" s="5"/>
      <c r="AD79" s="5"/>
    </row>
    <row r="80" spans="1:36" x14ac:dyDescent="0.25">
      <c r="N80" s="5"/>
      <c r="AA80" s="5"/>
      <c r="AB80" s="5"/>
      <c r="AC80" s="5"/>
      <c r="AD80" s="5"/>
    </row>
    <row r="81" spans="14:30" x14ac:dyDescent="0.25">
      <c r="N81" s="5"/>
      <c r="AA81" s="5"/>
      <c r="AB81" s="5"/>
      <c r="AC81" s="5"/>
      <c r="AD81" s="5"/>
    </row>
    <row r="82" spans="14:30" x14ac:dyDescent="0.25">
      <c r="N82" s="5"/>
      <c r="AA82" s="5"/>
      <c r="AB82" s="5"/>
      <c r="AC82" s="5"/>
      <c r="AD82" s="5"/>
    </row>
  </sheetData>
  <mergeCells count="1">
    <mergeCell ref="B1:AG1"/>
  </mergeCells>
  <pageMargins left="0" right="0" top="0.25" bottom="0.25" header="0.3" footer="0.3"/>
  <pageSetup scale="37" orientation="landscape" r:id="rId1"/>
  <customProperties>
    <customPr name="_pios_id" r:id="rId2"/>
    <customPr name="EpmWorksheetKeyString_GUID" r:id="rId3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  <pageSetUpPr fitToPage="1"/>
  </sheetPr>
  <dimension ref="A1:AE69"/>
  <sheetViews>
    <sheetView zoomScale="67" zoomScaleNormal="67" workbookViewId="0">
      <pane xSplit="1" ySplit="2" topLeftCell="G3" activePane="bottomRight" state="frozen"/>
      <selection activeCell="B66" sqref="B66"/>
      <selection pane="topRight" activeCell="B66" sqref="B66"/>
      <selection pane="bottomLeft" activeCell="B66" sqref="B66"/>
      <selection pane="bottomRight" activeCell="A26" sqref="A26"/>
    </sheetView>
  </sheetViews>
  <sheetFormatPr defaultColWidth="9" defaultRowHeight="15" x14ac:dyDescent="0.25"/>
  <cols>
    <col min="1" max="1" width="16.5703125" customWidth="1"/>
    <col min="2" max="3" width="15.42578125" bestFit="1" customWidth="1"/>
    <col min="4" max="5" width="16" bestFit="1" customWidth="1"/>
    <col min="6" max="7" width="15.42578125" bestFit="1" customWidth="1"/>
    <col min="8" max="10" width="16" bestFit="1" customWidth="1"/>
    <col min="11" max="11" width="15" bestFit="1" customWidth="1"/>
    <col min="12" max="13" width="16" bestFit="1" customWidth="1"/>
    <col min="14" max="14" width="17.42578125" bestFit="1" customWidth="1"/>
    <col min="15" max="16" width="15.42578125" bestFit="1" customWidth="1"/>
    <col min="17" max="18" width="16" bestFit="1" customWidth="1"/>
    <col min="19" max="20" width="15.42578125" bestFit="1" customWidth="1"/>
    <col min="21" max="23" width="16" bestFit="1" customWidth="1"/>
    <col min="24" max="24" width="15" bestFit="1" customWidth="1"/>
    <col min="25" max="26" width="16" bestFit="1" customWidth="1"/>
    <col min="27" max="27" width="17.42578125" bestFit="1" customWidth="1"/>
    <col min="31" max="31" width="12.7109375" bestFit="1" customWidth="1"/>
  </cols>
  <sheetData>
    <row r="1" spans="1:31" ht="24" thickBot="1" x14ac:dyDescent="0.4">
      <c r="B1" s="354" t="s">
        <v>407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60"/>
      <c r="O1" s="354" t="s">
        <v>407</v>
      </c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60"/>
    </row>
    <row r="2" spans="1:31" s="2" customFormat="1" ht="15.75" thickBot="1" x14ac:dyDescent="0.3">
      <c r="B2" s="68" t="s">
        <v>58</v>
      </c>
      <c r="C2" s="69" t="s">
        <v>59</v>
      </c>
      <c r="D2" s="69" t="s">
        <v>60</v>
      </c>
      <c r="E2" s="69" t="s">
        <v>61</v>
      </c>
      <c r="F2" s="69" t="s">
        <v>62</v>
      </c>
      <c r="G2" s="69" t="s">
        <v>63</v>
      </c>
      <c r="H2" s="69" t="s">
        <v>64</v>
      </c>
      <c r="I2" s="69" t="s">
        <v>65</v>
      </c>
      <c r="J2" s="69" t="s">
        <v>66</v>
      </c>
      <c r="K2" s="69" t="s">
        <v>67</v>
      </c>
      <c r="L2" s="69" t="s">
        <v>68</v>
      </c>
      <c r="M2" s="69" t="s">
        <v>69</v>
      </c>
      <c r="N2" s="69">
        <f>'SUMMARY (BC)'!Q1</f>
        <v>2023</v>
      </c>
      <c r="O2" s="68" t="s">
        <v>58</v>
      </c>
      <c r="P2" s="69" t="s">
        <v>59</v>
      </c>
      <c r="Q2" s="69" t="s">
        <v>60</v>
      </c>
      <c r="R2" s="69" t="s">
        <v>61</v>
      </c>
      <c r="S2" s="69" t="s">
        <v>62</v>
      </c>
      <c r="T2" s="69" t="s">
        <v>63</v>
      </c>
      <c r="U2" s="69" t="s">
        <v>64</v>
      </c>
      <c r="V2" s="69" t="s">
        <v>65</v>
      </c>
      <c r="W2" s="69" t="s">
        <v>66</v>
      </c>
      <c r="X2" s="69" t="s">
        <v>67</v>
      </c>
      <c r="Y2" s="69" t="s">
        <v>68</v>
      </c>
      <c r="Z2" s="69" t="s">
        <v>69</v>
      </c>
      <c r="AA2" s="69">
        <f>'SUMMARY (BC)'!AD1</f>
        <v>2024</v>
      </c>
    </row>
    <row r="3" spans="1:31" s="81" customFormat="1" ht="12.75" x14ac:dyDescent="0.2">
      <c r="A3" s="119" t="s">
        <v>10</v>
      </c>
      <c r="B3" s="120">
        <f>SUM(B16:B25)</f>
        <v>455815.63165147253</v>
      </c>
      <c r="C3" s="120">
        <f t="shared" ref="C3:M3" si="0">SUM(C16:C25)</f>
        <v>-44310.187506888629</v>
      </c>
      <c r="D3" s="120">
        <f t="shared" si="0"/>
        <v>-279092.3600584403</v>
      </c>
      <c r="E3" s="120">
        <f t="shared" si="0"/>
        <v>-326132.44654993009</v>
      </c>
      <c r="F3" s="120">
        <f t="shared" si="0"/>
        <v>-355898.3197731218</v>
      </c>
      <c r="G3" s="120">
        <f t="shared" si="0"/>
        <v>-206918.01433053418</v>
      </c>
      <c r="H3" s="120">
        <f t="shared" si="0"/>
        <v>-135325.68015292354</v>
      </c>
      <c r="I3" s="120">
        <f t="shared" si="0"/>
        <v>-45580.0496898938</v>
      </c>
      <c r="J3" s="120">
        <f t="shared" si="0"/>
        <v>83238.324660059414</v>
      </c>
      <c r="K3" s="120">
        <f t="shared" si="0"/>
        <v>33187.266584228084</v>
      </c>
      <c r="L3" s="120">
        <f t="shared" si="0"/>
        <v>311631.71311270184</v>
      </c>
      <c r="M3" s="120">
        <f t="shared" si="0"/>
        <v>618792.06140171306</v>
      </c>
      <c r="N3" s="120">
        <f t="shared" ref="N3:N8" si="1">SUM(B3:M3)</f>
        <v>109407.93934844254</v>
      </c>
      <c r="O3" s="120">
        <f>SUM(O16:O25)</f>
        <v>398160.38587863924</v>
      </c>
      <c r="P3" s="120">
        <f t="shared" ref="P3:Z3" si="2">SUM(P16:P25)</f>
        <v>-45218.562948555715</v>
      </c>
      <c r="Q3" s="120">
        <f t="shared" si="2"/>
        <v>-285234.11145247828</v>
      </c>
      <c r="R3" s="120">
        <f t="shared" si="2"/>
        <v>-335306.16714644083</v>
      </c>
      <c r="S3" s="120">
        <f t="shared" si="2"/>
        <v>-367631.44007489301</v>
      </c>
      <c r="T3" s="120">
        <f t="shared" si="2"/>
        <v>-213938.30214998656</v>
      </c>
      <c r="U3" s="120">
        <f t="shared" si="2"/>
        <v>-139067.49477476627</v>
      </c>
      <c r="V3" s="120">
        <f t="shared" si="2"/>
        <v>-46585.315563931254</v>
      </c>
      <c r="W3" s="120">
        <f t="shared" si="2"/>
        <v>85950.884959245217</v>
      </c>
      <c r="X3" s="120">
        <f t="shared" si="2"/>
        <v>34347.475567554509</v>
      </c>
      <c r="Y3" s="120">
        <f t="shared" si="2"/>
        <v>320924.83077062631</v>
      </c>
      <c r="Z3" s="120">
        <f t="shared" si="2"/>
        <v>636493.46108957066</v>
      </c>
      <c r="AA3" s="120">
        <f t="shared" ref="AA3:AA8" si="3">SUM(O3:Z3)</f>
        <v>42895.644154583919</v>
      </c>
    </row>
    <row r="4" spans="1:31" s="81" customFormat="1" x14ac:dyDescent="0.25">
      <c r="A4" s="119" t="s">
        <v>14</v>
      </c>
      <c r="B4" s="8">
        <f>SUM(B27:B46)+B62+B63</f>
        <v>399437.00009498827</v>
      </c>
      <c r="C4" s="8">
        <f t="shared" ref="C4:M4" si="4">SUM(C27:C46)+C62+C63</f>
        <v>-95309.288576917854</v>
      </c>
      <c r="D4" s="8">
        <f t="shared" si="4"/>
        <v>-201304.11703536203</v>
      </c>
      <c r="E4" s="8">
        <f t="shared" si="4"/>
        <v>-339661.50837622146</v>
      </c>
      <c r="F4" s="8">
        <f t="shared" si="4"/>
        <v>-315869.03835600283</v>
      </c>
      <c r="G4" s="8">
        <f t="shared" si="4"/>
        <v>-86089.750920535778</v>
      </c>
      <c r="H4" s="8">
        <f t="shared" si="4"/>
        <v>-166055.98790343711</v>
      </c>
      <c r="I4" s="8">
        <f t="shared" si="4"/>
        <v>-94289.243863559823</v>
      </c>
      <c r="J4" s="8">
        <f t="shared" si="4"/>
        <v>205664.18208587053</v>
      </c>
      <c r="K4" s="8">
        <f t="shared" si="4"/>
        <v>-164517.6601717333</v>
      </c>
      <c r="L4" s="8">
        <f t="shared" si="4"/>
        <v>395414.45925863559</v>
      </c>
      <c r="M4" s="8">
        <f t="shared" si="4"/>
        <v>668282.59324018564</v>
      </c>
      <c r="N4" s="8">
        <f>AVERAGE(B4:M4)</f>
        <v>17141.80328965915</v>
      </c>
      <c r="O4" s="8">
        <f>SUM(O27:O46)+O62+O63</f>
        <v>387228.79266729299</v>
      </c>
      <c r="P4" s="8">
        <f t="shared" ref="P4:Z4" si="5">SUM(P27:P46)+P62+P63</f>
        <v>-106554.31964304361</v>
      </c>
      <c r="Q4" s="8">
        <f t="shared" si="5"/>
        <v>-209493.69176126059</v>
      </c>
      <c r="R4" s="8">
        <f t="shared" si="5"/>
        <v>-347422.54693662992</v>
      </c>
      <c r="S4" s="8">
        <f t="shared" si="5"/>
        <v>-325792.35192419047</v>
      </c>
      <c r="T4" s="8">
        <f t="shared" si="5"/>
        <v>-90551.974108704584</v>
      </c>
      <c r="U4" s="8">
        <f t="shared" si="5"/>
        <v>-174355.27361692552</v>
      </c>
      <c r="V4" s="8">
        <f t="shared" si="5"/>
        <v>-100488.95124010315</v>
      </c>
      <c r="W4" s="8">
        <f t="shared" si="5"/>
        <v>205899.92405053444</v>
      </c>
      <c r="X4" s="8">
        <f t="shared" si="5"/>
        <v>-172433.14036410511</v>
      </c>
      <c r="Y4" s="8">
        <f t="shared" si="5"/>
        <v>395208.59593409218</v>
      </c>
      <c r="Z4" s="8">
        <f t="shared" si="5"/>
        <v>672339.60004485969</v>
      </c>
      <c r="AA4" s="8">
        <f>AVERAGE(O4:Z4)</f>
        <v>11132.055258484694</v>
      </c>
    </row>
    <row r="5" spans="1:31" s="81" customFormat="1" ht="12.75" x14ac:dyDescent="0.2">
      <c r="A5" s="119" t="s">
        <v>15</v>
      </c>
      <c r="B5" s="120">
        <f>SUM(B48:B53)</f>
        <v>0</v>
      </c>
      <c r="C5" s="120">
        <f t="shared" ref="C5:M5" si="6">SUM(C48:C53)</f>
        <v>0</v>
      </c>
      <c r="D5" s="120">
        <f t="shared" si="6"/>
        <v>0</v>
      </c>
      <c r="E5" s="120">
        <f t="shared" si="6"/>
        <v>0</v>
      </c>
      <c r="F5" s="120">
        <f t="shared" si="6"/>
        <v>0</v>
      </c>
      <c r="G5" s="120">
        <f t="shared" si="6"/>
        <v>0</v>
      </c>
      <c r="H5" s="120">
        <f t="shared" si="6"/>
        <v>0</v>
      </c>
      <c r="I5" s="120">
        <f t="shared" si="6"/>
        <v>0</v>
      </c>
      <c r="J5" s="120">
        <f t="shared" si="6"/>
        <v>0</v>
      </c>
      <c r="K5" s="120">
        <f t="shared" si="6"/>
        <v>0</v>
      </c>
      <c r="L5" s="120">
        <f t="shared" si="6"/>
        <v>0</v>
      </c>
      <c r="M5" s="120">
        <f t="shared" si="6"/>
        <v>0</v>
      </c>
      <c r="N5" s="120">
        <f t="shared" si="1"/>
        <v>0</v>
      </c>
      <c r="O5" s="120">
        <f>SUM(O48:O53)</f>
        <v>0</v>
      </c>
      <c r="P5" s="120">
        <f t="shared" ref="P5:Z5" si="7">SUM(P48:P53)</f>
        <v>0</v>
      </c>
      <c r="Q5" s="120">
        <f t="shared" si="7"/>
        <v>0</v>
      </c>
      <c r="R5" s="120">
        <f t="shared" si="7"/>
        <v>0</v>
      </c>
      <c r="S5" s="120">
        <f t="shared" si="7"/>
        <v>0</v>
      </c>
      <c r="T5" s="120">
        <f t="shared" si="7"/>
        <v>0</v>
      </c>
      <c r="U5" s="120">
        <f t="shared" si="7"/>
        <v>0</v>
      </c>
      <c r="V5" s="120">
        <f t="shared" si="7"/>
        <v>0</v>
      </c>
      <c r="W5" s="120">
        <f t="shared" si="7"/>
        <v>0</v>
      </c>
      <c r="X5" s="120">
        <f t="shared" si="7"/>
        <v>0</v>
      </c>
      <c r="Y5" s="120">
        <f t="shared" si="7"/>
        <v>0</v>
      </c>
      <c r="Z5" s="120">
        <f t="shared" si="7"/>
        <v>0</v>
      </c>
      <c r="AA5" s="120">
        <f t="shared" si="3"/>
        <v>0</v>
      </c>
    </row>
    <row r="6" spans="1:31" s="81" customFormat="1" ht="12.75" x14ac:dyDescent="0.2">
      <c r="A6" s="119" t="s">
        <v>405</v>
      </c>
      <c r="B6" s="120">
        <f>SUM(B56:B61,B64)</f>
        <v>0</v>
      </c>
      <c r="C6" s="120">
        <f t="shared" ref="C6:M6" si="8">SUM(C56:C61,C64)</f>
        <v>0</v>
      </c>
      <c r="D6" s="120">
        <f t="shared" si="8"/>
        <v>0</v>
      </c>
      <c r="E6" s="120">
        <f t="shared" si="8"/>
        <v>0</v>
      </c>
      <c r="F6" s="120">
        <f t="shared" si="8"/>
        <v>0</v>
      </c>
      <c r="G6" s="120">
        <f t="shared" si="8"/>
        <v>0</v>
      </c>
      <c r="H6" s="120">
        <f t="shared" si="8"/>
        <v>0</v>
      </c>
      <c r="I6" s="120">
        <f t="shared" si="8"/>
        <v>0</v>
      </c>
      <c r="J6" s="120">
        <f t="shared" si="8"/>
        <v>0</v>
      </c>
      <c r="K6" s="120">
        <f t="shared" si="8"/>
        <v>0</v>
      </c>
      <c r="L6" s="120">
        <f t="shared" si="8"/>
        <v>0</v>
      </c>
      <c r="M6" s="120">
        <f t="shared" si="8"/>
        <v>0</v>
      </c>
      <c r="N6" s="120">
        <f t="shared" si="1"/>
        <v>0</v>
      </c>
      <c r="O6" s="120">
        <f>SUM(O56:O61,O64)</f>
        <v>0</v>
      </c>
      <c r="P6" s="120">
        <f t="shared" ref="P6:Z6" si="9">SUM(P56:P61,P64)</f>
        <v>0</v>
      </c>
      <c r="Q6" s="120">
        <f t="shared" si="9"/>
        <v>0</v>
      </c>
      <c r="R6" s="120">
        <f t="shared" si="9"/>
        <v>0</v>
      </c>
      <c r="S6" s="120">
        <f t="shared" si="9"/>
        <v>0</v>
      </c>
      <c r="T6" s="120">
        <f t="shared" si="9"/>
        <v>0</v>
      </c>
      <c r="U6" s="120">
        <f t="shared" si="9"/>
        <v>0</v>
      </c>
      <c r="V6" s="120">
        <f t="shared" si="9"/>
        <v>0</v>
      </c>
      <c r="W6" s="120">
        <f t="shared" si="9"/>
        <v>0</v>
      </c>
      <c r="X6" s="120">
        <f t="shared" si="9"/>
        <v>0</v>
      </c>
      <c r="Y6" s="120">
        <f t="shared" si="9"/>
        <v>0</v>
      </c>
      <c r="Z6" s="120">
        <f t="shared" si="9"/>
        <v>0</v>
      </c>
      <c r="AA6" s="120">
        <f t="shared" si="3"/>
        <v>0</v>
      </c>
    </row>
    <row r="7" spans="1:31" s="81" customFormat="1" ht="12.75" x14ac:dyDescent="0.2">
      <c r="A7" s="119" t="s">
        <v>4</v>
      </c>
      <c r="B7" s="121">
        <f>+B66</f>
        <v>0</v>
      </c>
      <c r="C7" s="121">
        <f t="shared" ref="C7:M7" si="10">+C66</f>
        <v>0</v>
      </c>
      <c r="D7" s="121">
        <f t="shared" si="10"/>
        <v>0</v>
      </c>
      <c r="E7" s="121">
        <f t="shared" si="10"/>
        <v>0</v>
      </c>
      <c r="F7" s="121">
        <f t="shared" si="10"/>
        <v>0</v>
      </c>
      <c r="G7" s="121">
        <f t="shared" si="10"/>
        <v>0</v>
      </c>
      <c r="H7" s="121">
        <f t="shared" si="10"/>
        <v>0</v>
      </c>
      <c r="I7" s="121">
        <f t="shared" si="10"/>
        <v>0</v>
      </c>
      <c r="J7" s="121">
        <f t="shared" si="10"/>
        <v>0</v>
      </c>
      <c r="K7" s="121">
        <f t="shared" si="10"/>
        <v>0</v>
      </c>
      <c r="L7" s="121">
        <f t="shared" si="10"/>
        <v>0</v>
      </c>
      <c r="M7" s="121">
        <f t="shared" si="10"/>
        <v>0</v>
      </c>
      <c r="N7" s="121">
        <f t="shared" si="1"/>
        <v>0</v>
      </c>
      <c r="O7" s="121">
        <f>+O66</f>
        <v>0</v>
      </c>
      <c r="P7" s="121">
        <f t="shared" ref="P7:Z7" si="11">+P66</f>
        <v>0</v>
      </c>
      <c r="Q7" s="121">
        <f t="shared" si="11"/>
        <v>0</v>
      </c>
      <c r="R7" s="121">
        <f t="shared" si="11"/>
        <v>0</v>
      </c>
      <c r="S7" s="121">
        <f t="shared" si="11"/>
        <v>0</v>
      </c>
      <c r="T7" s="121">
        <f t="shared" si="11"/>
        <v>0</v>
      </c>
      <c r="U7" s="121">
        <f t="shared" si="11"/>
        <v>0</v>
      </c>
      <c r="V7" s="121">
        <f t="shared" si="11"/>
        <v>0</v>
      </c>
      <c r="W7" s="121">
        <f t="shared" si="11"/>
        <v>0</v>
      </c>
      <c r="X7" s="121">
        <f t="shared" si="11"/>
        <v>0</v>
      </c>
      <c r="Y7" s="121">
        <f t="shared" si="11"/>
        <v>0</v>
      </c>
      <c r="Z7" s="121">
        <f t="shared" si="11"/>
        <v>0</v>
      </c>
      <c r="AA7" s="121">
        <f t="shared" si="3"/>
        <v>0</v>
      </c>
    </row>
    <row r="8" spans="1:31" s="79" customFormat="1" ht="12.75" x14ac:dyDescent="0.2">
      <c r="A8" s="91"/>
      <c r="B8" s="120">
        <f t="shared" ref="B8:M8" si="12">SUM(B3:B7)</f>
        <v>855252.6317464608</v>
      </c>
      <c r="C8" s="120">
        <f t="shared" si="12"/>
        <v>-139619.47608380648</v>
      </c>
      <c r="D8" s="120">
        <f t="shared" si="12"/>
        <v>-480396.4770938023</v>
      </c>
      <c r="E8" s="120">
        <f t="shared" si="12"/>
        <v>-665793.95492615155</v>
      </c>
      <c r="F8" s="120">
        <f t="shared" si="12"/>
        <v>-671767.35812912462</v>
      </c>
      <c r="G8" s="120">
        <f t="shared" si="12"/>
        <v>-293007.76525106997</v>
      </c>
      <c r="H8" s="120">
        <f t="shared" si="12"/>
        <v>-301381.66805636068</v>
      </c>
      <c r="I8" s="120">
        <f t="shared" si="12"/>
        <v>-139869.29355345364</v>
      </c>
      <c r="J8" s="120">
        <f t="shared" si="12"/>
        <v>288902.50674592995</v>
      </c>
      <c r="K8" s="120">
        <f t="shared" si="12"/>
        <v>-131330.39358750521</v>
      </c>
      <c r="L8" s="120">
        <f t="shared" si="12"/>
        <v>707046.17237133742</v>
      </c>
      <c r="M8" s="120">
        <f t="shared" si="12"/>
        <v>1287074.6546418988</v>
      </c>
      <c r="N8" s="120">
        <f t="shared" si="1"/>
        <v>315109.57882435247</v>
      </c>
      <c r="O8" s="120">
        <f t="shared" ref="O8:Z8" si="13">SUM(O3:O7)</f>
        <v>785389.17854593229</v>
      </c>
      <c r="P8" s="120">
        <f t="shared" si="13"/>
        <v>-151772.88259159931</v>
      </c>
      <c r="Q8" s="120">
        <f t="shared" si="13"/>
        <v>-494727.80321373884</v>
      </c>
      <c r="R8" s="120">
        <f t="shared" si="13"/>
        <v>-682728.71408307075</v>
      </c>
      <c r="S8" s="120">
        <f t="shared" si="13"/>
        <v>-693423.79199908348</v>
      </c>
      <c r="T8" s="120">
        <f t="shared" si="13"/>
        <v>-304490.27625869116</v>
      </c>
      <c r="U8" s="120">
        <f t="shared" si="13"/>
        <v>-313422.76839169179</v>
      </c>
      <c r="V8" s="120">
        <f t="shared" si="13"/>
        <v>-147074.26680403441</v>
      </c>
      <c r="W8" s="120">
        <f t="shared" si="13"/>
        <v>291850.80900977965</v>
      </c>
      <c r="X8" s="120">
        <f t="shared" si="13"/>
        <v>-138085.66479655061</v>
      </c>
      <c r="Y8" s="120">
        <f t="shared" si="13"/>
        <v>716133.4267047185</v>
      </c>
      <c r="Z8" s="120">
        <f t="shared" si="13"/>
        <v>1308833.0611344303</v>
      </c>
      <c r="AA8" s="120">
        <f t="shared" si="3"/>
        <v>176480.30725640059</v>
      </c>
      <c r="AE8" s="308"/>
    </row>
    <row r="9" spans="1:31" x14ac:dyDescent="0.25">
      <c r="A9" s="6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31" x14ac:dyDescent="0.25">
      <c r="A10" s="6" t="s">
        <v>411</v>
      </c>
      <c r="B10" s="5">
        <f t="shared" ref="B10:N10" si="14">SUM(B16:B67)-B8</f>
        <v>0</v>
      </c>
      <c r="C10" s="5">
        <f t="shared" si="14"/>
        <v>0</v>
      </c>
      <c r="D10" s="5">
        <f t="shared" si="14"/>
        <v>0</v>
      </c>
      <c r="E10" s="5">
        <f t="shared" si="14"/>
        <v>0</v>
      </c>
      <c r="F10" s="5">
        <f t="shared" si="14"/>
        <v>0</v>
      </c>
      <c r="G10" s="5">
        <f t="shared" si="14"/>
        <v>0</v>
      </c>
      <c r="H10" s="5">
        <f t="shared" si="14"/>
        <v>0</v>
      </c>
      <c r="I10" s="5">
        <f t="shared" si="14"/>
        <v>0</v>
      </c>
      <c r="J10" s="5">
        <f t="shared" si="14"/>
        <v>0</v>
      </c>
      <c r="K10" s="5">
        <f t="shared" si="14"/>
        <v>0</v>
      </c>
      <c r="L10" s="5">
        <f t="shared" si="14"/>
        <v>0</v>
      </c>
      <c r="M10" s="5">
        <f t="shared" si="14"/>
        <v>0</v>
      </c>
      <c r="N10" s="5">
        <f t="shared" si="14"/>
        <v>0</v>
      </c>
      <c r="O10" s="5">
        <f t="shared" ref="O10:AA10" si="15">SUM(O16:O67)-O8</f>
        <v>0</v>
      </c>
      <c r="P10" s="5">
        <f t="shared" si="15"/>
        <v>0</v>
      </c>
      <c r="Q10" s="5">
        <f t="shared" si="15"/>
        <v>0</v>
      </c>
      <c r="R10" s="5">
        <f t="shared" si="15"/>
        <v>0</v>
      </c>
      <c r="S10" s="5">
        <f t="shared" si="15"/>
        <v>0</v>
      </c>
      <c r="T10" s="5">
        <f t="shared" si="15"/>
        <v>0</v>
      </c>
      <c r="U10" s="5">
        <f t="shared" si="15"/>
        <v>0</v>
      </c>
      <c r="V10" s="5">
        <f t="shared" si="15"/>
        <v>0</v>
      </c>
      <c r="W10" s="5">
        <f t="shared" si="15"/>
        <v>0</v>
      </c>
      <c r="X10" s="5">
        <f t="shared" si="15"/>
        <v>0</v>
      </c>
      <c r="Y10" s="5">
        <f t="shared" si="15"/>
        <v>0</v>
      </c>
      <c r="Z10" s="5">
        <f t="shared" si="15"/>
        <v>0</v>
      </c>
      <c r="AA10" s="5">
        <f t="shared" si="15"/>
        <v>-2.3283064365386963E-10</v>
      </c>
    </row>
    <row r="11" spans="1:31" x14ac:dyDescent="0.25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31" x14ac:dyDescent="0.25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31" x14ac:dyDescent="0.25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31" ht="15.75" x14ac:dyDescent="0.25">
      <c r="A14" s="14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31" x14ac:dyDescent="0.25">
      <c r="A15" s="7"/>
      <c r="B15" s="7"/>
      <c r="C15" s="7"/>
      <c r="D15" s="7"/>
      <c r="O15" s="7"/>
      <c r="P15" s="7"/>
      <c r="Q15" s="7"/>
    </row>
    <row r="16" spans="1:31" x14ac:dyDescent="0.25">
      <c r="A16" t="s">
        <v>7</v>
      </c>
      <c r="B16" s="22">
        <f>+'Unbilled Therms'!B16*Rates!C27*1000</f>
        <v>40239.458118361872</v>
      </c>
      <c r="C16" s="22">
        <f>+'Unbilled Therms'!C16*Rates!D27*1000</f>
        <v>-4486.3303184869828</v>
      </c>
      <c r="D16" s="22">
        <f>+'Unbilled Therms'!D16*Rates!E27*1000</f>
        <v>-13863.362667701525</v>
      </c>
      <c r="E16" s="22">
        <f>+'Unbilled Therms'!E16*Rates!F27*1000</f>
        <v>-22049.385164330972</v>
      </c>
      <c r="F16" s="22">
        <f>+'Unbilled Therms'!F16*Rates!G27*1000</f>
        <v>-26171.348801990003</v>
      </c>
      <c r="G16" s="22">
        <f>+'Unbilled Therms'!G16*Rates!H27*1000</f>
        <v>-14915.572876444709</v>
      </c>
      <c r="H16" s="22">
        <f>+'Unbilled Therms'!H16*Rates!I27*1000</f>
        <v>-14806.777829652439</v>
      </c>
      <c r="I16" s="22">
        <f>+'Unbilled Therms'!I16*Rates!J27*1000</f>
        <v>-1664.5057433449031</v>
      </c>
      <c r="J16" s="22">
        <f>+'Unbilled Therms'!J16*Rates!K27*1000</f>
        <v>7501.4597342507896</v>
      </c>
      <c r="K16" s="22">
        <f>+'Unbilled Therms'!K16*Rates!L27*1000</f>
        <v>1147.4441321884954</v>
      </c>
      <c r="L16" s="22">
        <f>+'Unbilled Therms'!L16*Rates!M27*1000</f>
        <v>20178.425643563027</v>
      </c>
      <c r="M16" s="22">
        <f>+'Unbilled Therms'!M16*Rates!N27*1000</f>
        <v>37139.78508885028</v>
      </c>
      <c r="N16" s="22">
        <f>SUM(B16:M16)</f>
        <v>8249.2893152629294</v>
      </c>
      <c r="O16" s="65">
        <f>+'Unbilled Therms'!O16*Rates!P27*1000</f>
        <v>36153.823319310308</v>
      </c>
      <c r="P16" s="65">
        <f>+'Unbilled Therms'!P16*Rates!Q27*1000</f>
        <v>-4578.3968183415318</v>
      </c>
      <c r="Q16" s="65">
        <f>+'Unbilled Therms'!Q16*Rates!R27*1000</f>
        <v>-14008.12240746235</v>
      </c>
      <c r="R16" s="65">
        <f>+'Unbilled Therms'!R16*Rates!S27*1000</f>
        <v>-22677.062434956144</v>
      </c>
      <c r="S16" s="65">
        <f>+'Unbilled Therms'!S16*Rates!T27*1000</f>
        <v>-27201.510065727238</v>
      </c>
      <c r="T16" s="65">
        <f>+'Unbilled Therms'!T16*Rates!U27*1000</f>
        <v>-15565.022530631279</v>
      </c>
      <c r="U16" s="65">
        <f>+'Unbilled Therms'!U16*Rates!V27*1000</f>
        <v>-15225.605529785338</v>
      </c>
      <c r="V16" s="65">
        <f>+'Unbilled Therms'!V16*Rates!W27*1000</f>
        <v>-1722.1089003168595</v>
      </c>
      <c r="W16" s="65">
        <f>+'Unbilled Therms'!W16*Rates!X27*1000</f>
        <v>7746.4252425997556</v>
      </c>
      <c r="X16" s="65">
        <f>+'Unbilled Therms'!X16*Rates!Y27*1000</f>
        <v>1213.9371558988694</v>
      </c>
      <c r="Y16" s="65">
        <f>+'Unbilled Therms'!Y16*Rates!Z27*1000</f>
        <v>20857.499460615978</v>
      </c>
      <c r="Z16" s="65">
        <f>+'Unbilled Therms'!Z16*Rates!AA27*1000</f>
        <v>38335.666851729708</v>
      </c>
      <c r="AA16" s="22">
        <f>SUM(O16:Z16)</f>
        <v>3329.5233429338841</v>
      </c>
    </row>
    <row r="17" spans="1:27" x14ac:dyDescent="0.25">
      <c r="A17" t="s">
        <v>9</v>
      </c>
      <c r="B17" s="22">
        <f>+'Unbilled Therms'!B17*Rates!C28*1000</f>
        <v>180499.1635796254</v>
      </c>
      <c r="C17" s="22">
        <f>+'Unbilled Therms'!C17*Rates!D28*1000</f>
        <v>-8046.5260646598417</v>
      </c>
      <c r="D17" s="22">
        <f>+'Unbilled Therms'!D17*Rates!E28*1000</f>
        <v>-126735.90267911322</v>
      </c>
      <c r="E17" s="22">
        <f>+'Unbilled Therms'!E17*Rates!F28*1000</f>
        <v>-115530.73910634127</v>
      </c>
      <c r="F17" s="22">
        <f>+'Unbilled Therms'!F17*Rates!G28*1000</f>
        <v>-78605.939088916479</v>
      </c>
      <c r="G17" s="22">
        <f>+'Unbilled Therms'!G17*Rates!H28*1000</f>
        <v>-35378.20301717471</v>
      </c>
      <c r="H17" s="22">
        <f>+'Unbilled Therms'!H17*Rates!I28*1000</f>
        <v>-29762.864573835799</v>
      </c>
      <c r="I17" s="22">
        <f>+'Unbilled Therms'!I17*Rates!J28*1000</f>
        <v>-7602.1528437775405</v>
      </c>
      <c r="J17" s="22">
        <f>+'Unbilled Therms'!J17*Rates!K28*1000</f>
        <v>30498.149057565839</v>
      </c>
      <c r="K17" s="22">
        <f>+'Unbilled Therms'!K17*Rates!L28*1000</f>
        <v>-3539.5574660298189</v>
      </c>
      <c r="L17" s="22">
        <f>+'Unbilled Therms'!L17*Rates!M28*1000</f>
        <v>64551.217945681346</v>
      </c>
      <c r="M17" s="22">
        <f>+'Unbilled Therms'!M17*Rates!N28*1000</f>
        <v>164329.19690819617</v>
      </c>
      <c r="N17" s="22">
        <f t="shared" ref="N17:N44" si="16">SUM(B17:M17)</f>
        <v>34675.842651220082</v>
      </c>
      <c r="O17" s="22">
        <f>+'Unbilled Therms'!O17*Rates!P28*1000</f>
        <v>160655.59553748081</v>
      </c>
      <c r="P17" s="22">
        <f>+'Unbilled Therms'!P17*Rates!Q28*1000</f>
        <v>-8380.9943324021751</v>
      </c>
      <c r="Q17" s="22">
        <f>+'Unbilled Therms'!Q17*Rates!R28*1000</f>
        <v>-129378.60823732289</v>
      </c>
      <c r="R17" s="22">
        <f>+'Unbilled Therms'!R17*Rates!S28*1000</f>
        <v>-118294.1438303257</v>
      </c>
      <c r="S17" s="22">
        <f>+'Unbilled Therms'!S17*Rates!T28*1000</f>
        <v>-80831.841912463584</v>
      </c>
      <c r="T17" s="22">
        <f>+'Unbilled Therms'!T17*Rates!U28*1000</f>
        <v>-36576.499243925507</v>
      </c>
      <c r="U17" s="22">
        <f>+'Unbilled Therms'!U17*Rates!V28*1000</f>
        <v>-30555.896401658239</v>
      </c>
      <c r="V17" s="22">
        <f>+'Unbilled Therms'!V17*Rates!W28*1000</f>
        <v>-7802.4756042152794</v>
      </c>
      <c r="W17" s="22">
        <f>+'Unbilled Therms'!W17*Rates!X28*1000</f>
        <v>31521.019073760715</v>
      </c>
      <c r="X17" s="22">
        <f>+'Unbilled Therms'!X17*Rates!Y28*1000</f>
        <v>-3472.4263686048034</v>
      </c>
      <c r="Y17" s="22">
        <f>+'Unbilled Therms'!Y17*Rates!Z28*1000</f>
        <v>66441.427363402356</v>
      </c>
      <c r="Z17" s="22">
        <f>+'Unbilled Therms'!Z17*Rates!AA28*1000</f>
        <v>168498.27280847187</v>
      </c>
      <c r="AA17" s="22">
        <f t="shared" ref="AA17:AA24" si="17">SUM(O17:Z17)</f>
        <v>11823.428852197569</v>
      </c>
    </row>
    <row r="18" spans="1:27" x14ac:dyDescent="0.25">
      <c r="A18" t="s">
        <v>8</v>
      </c>
      <c r="B18" s="22">
        <f>+'Unbilled Therms'!B18*Rates!C29*1000</f>
        <v>189970.59686189247</v>
      </c>
      <c r="C18" s="22">
        <f>+'Unbilled Therms'!C18*Rates!D29*1000</f>
        <v>-27816.271350764273</v>
      </c>
      <c r="D18" s="22">
        <f>+'Unbilled Therms'!D18*Rates!E29*1000</f>
        <v>-97097.918796750149</v>
      </c>
      <c r="E18" s="22">
        <f>+'Unbilled Therms'!E18*Rates!F29*1000</f>
        <v>-131936.18693397142</v>
      </c>
      <c r="F18" s="22">
        <f>+'Unbilled Therms'!F18*Rates!G29*1000</f>
        <v>-171678.8189627534</v>
      </c>
      <c r="G18" s="22">
        <f>+'Unbilled Therms'!G18*Rates!H29*1000</f>
        <v>-109154.02010585772</v>
      </c>
      <c r="H18" s="22">
        <f>+'Unbilled Therms'!H18*Rates!I29*1000</f>
        <v>-64676.904942081674</v>
      </c>
      <c r="I18" s="22">
        <f>+'Unbilled Therms'!I18*Rates!J29*1000</f>
        <v>-19624.142322304655</v>
      </c>
      <c r="J18" s="22">
        <f>+'Unbilled Therms'!J18*Rates!K29*1000</f>
        <v>33834.80941194974</v>
      </c>
      <c r="K18" s="22">
        <f>+'Unbilled Therms'!K18*Rates!L29*1000</f>
        <v>17728.009378377981</v>
      </c>
      <c r="L18" s="22">
        <f>+'Unbilled Therms'!L18*Rates!M29*1000</f>
        <v>140893.30735903699</v>
      </c>
      <c r="M18" s="22">
        <f>+'Unbilled Therms'!M18*Rates!N29*1000</f>
        <v>291478.32716981374</v>
      </c>
      <c r="N18" s="22">
        <f t="shared" si="16"/>
        <v>51920.78676658764</v>
      </c>
      <c r="O18" s="65">
        <f>+'Unbilled Therms'!O18*Rates!P29*1000</f>
        <v>164314.82459529454</v>
      </c>
      <c r="P18" s="65">
        <f>+'Unbilled Therms'!P18*Rates!Q29*1000</f>
        <v>-28123.133426632325</v>
      </c>
      <c r="Q18" s="65">
        <f>+'Unbilled Therms'!Q18*Rates!R29*1000</f>
        <v>-99705.729516288338</v>
      </c>
      <c r="R18" s="65">
        <f>+'Unbilled Therms'!R18*Rates!S29*1000</f>
        <v>-136530.46342510797</v>
      </c>
      <c r="S18" s="65">
        <f>+'Unbilled Therms'!S18*Rates!T29*1000</f>
        <v>-178448.69911990946</v>
      </c>
      <c r="T18" s="65">
        <f>+'Unbilled Therms'!T18*Rates!U29*1000</f>
        <v>-113307.13947169932</v>
      </c>
      <c r="U18" s="65">
        <f>+'Unbilled Therms'!U18*Rates!V29*1000</f>
        <v>-66860.112341487868</v>
      </c>
      <c r="V18" s="65">
        <f>+'Unbilled Therms'!V18*Rates!W29*1000</f>
        <v>-20129.222412577474</v>
      </c>
      <c r="W18" s="65">
        <f>+'Unbilled Therms'!W18*Rates!X29*1000</f>
        <v>35074.68842639526</v>
      </c>
      <c r="X18" s="65">
        <f>+'Unbilled Therms'!X18*Rates!Y29*1000</f>
        <v>18440.352537690203</v>
      </c>
      <c r="Y18" s="65">
        <f>+'Unbilled Therms'!Y18*Rates!Z29*1000</f>
        <v>145835.68918019516</v>
      </c>
      <c r="Z18" s="65">
        <f>+'Unbilled Therms'!Z18*Rates!AA29*1000</f>
        <v>301241.6626786011</v>
      </c>
      <c r="AA18" s="22">
        <f t="shared" si="17"/>
        <v>21802.717704473529</v>
      </c>
    </row>
    <row r="19" spans="1:27" x14ac:dyDescent="0.25">
      <c r="A19" t="s">
        <v>11</v>
      </c>
      <c r="B19" s="22">
        <f>+'Unbilled Therms'!B19*Rates!C30*1000</f>
        <v>16277.775322434301</v>
      </c>
      <c r="C19" s="22">
        <f>+'Unbilled Therms'!C19*Rates!D30*1000</f>
        <v>-7033.6663353353688</v>
      </c>
      <c r="D19" s="22">
        <f>+'Unbilled Therms'!D19*Rates!E30*1000</f>
        <v>-12863.014105121836</v>
      </c>
      <c r="E19" s="22">
        <f>+'Unbilled Therms'!E19*Rates!F30*1000</f>
        <v>-22341.187802572837</v>
      </c>
      <c r="F19" s="22">
        <f>+'Unbilled Therms'!F19*Rates!G30*1000</f>
        <v>-39105.105076782071</v>
      </c>
      <c r="G19" s="22">
        <f>+'Unbilled Therms'!G19*Rates!H30*1000</f>
        <v>-24744.202806727331</v>
      </c>
      <c r="H19" s="22">
        <f>+'Unbilled Therms'!H19*Rates!I30*1000</f>
        <v>-4621.7078893175776</v>
      </c>
      <c r="I19" s="22">
        <f>+'Unbilled Therms'!I19*Rates!J30*1000</f>
        <v>-10300.125211741635</v>
      </c>
      <c r="J19" s="22">
        <f>+'Unbilled Therms'!J19*Rates!K30*1000</f>
        <v>3540.6935851039934</v>
      </c>
      <c r="K19" s="22">
        <f>+'Unbilled Therms'!K19*Rates!L30*1000</f>
        <v>3815.3310334955445</v>
      </c>
      <c r="L19" s="22">
        <f>+'Unbilled Therms'!L19*Rates!M30*1000</f>
        <v>44624.262580277966</v>
      </c>
      <c r="M19" s="22">
        <f>+'Unbilled Therms'!M19*Rates!N30*1000</f>
        <v>59825.90050682921</v>
      </c>
      <c r="N19" s="22">
        <f t="shared" si="16"/>
        <v>7074.9538005423601</v>
      </c>
      <c r="O19" s="22">
        <f>+'Unbilled Therms'!O19*Rates!P30*1000</f>
        <v>12498.661261921405</v>
      </c>
      <c r="P19" s="22">
        <f>+'Unbilled Therms'!P19*Rates!Q30*1000</f>
        <v>-7198.0594261183387</v>
      </c>
      <c r="Q19" s="22">
        <f>+'Unbilled Therms'!Q19*Rates!R30*1000</f>
        <v>-13077.436704974798</v>
      </c>
      <c r="R19" s="22">
        <f>+'Unbilled Therms'!R19*Rates!S30*1000</f>
        <v>-22928.505553101488</v>
      </c>
      <c r="S19" s="22">
        <f>+'Unbilled Therms'!S19*Rates!T30*1000</f>
        <v>-40147.063208474494</v>
      </c>
      <c r="T19" s="22">
        <f>+'Unbilled Therms'!T19*Rates!U30*1000</f>
        <v>-25370.963386462619</v>
      </c>
      <c r="U19" s="22">
        <f>+'Unbilled Therms'!U19*Rates!V30*1000</f>
        <v>-4734.1710055479816</v>
      </c>
      <c r="V19" s="22">
        <f>+'Unbilled Therms'!V19*Rates!W30*1000</f>
        <v>-10477.393480708468</v>
      </c>
      <c r="W19" s="22">
        <f>+'Unbilled Therms'!W19*Rates!X30*1000</f>
        <v>3637.7670996589941</v>
      </c>
      <c r="X19" s="22">
        <f>+'Unbilled Therms'!X19*Rates!Y30*1000</f>
        <v>3942.3643562688117</v>
      </c>
      <c r="Y19" s="22">
        <f>+'Unbilled Therms'!Y19*Rates!Z30*1000</f>
        <v>45656.785498263438</v>
      </c>
      <c r="Z19" s="22">
        <f>+'Unbilled Therms'!Z19*Rates!AA30*1000</f>
        <v>61288.348074035566</v>
      </c>
      <c r="AA19" s="22">
        <f t="shared" si="17"/>
        <v>3090.3335247600044</v>
      </c>
    </row>
    <row r="20" spans="1:27" x14ac:dyDescent="0.25">
      <c r="A20" t="s">
        <v>12</v>
      </c>
      <c r="B20" s="22">
        <f>+'Unbilled Therms'!B20*Rates!C31*1000</f>
        <v>907.77615897286762</v>
      </c>
      <c r="C20" s="22">
        <f>+'Unbilled Therms'!C20*Rates!D31*1000</f>
        <v>2007.0748536575609</v>
      </c>
      <c r="D20" s="22">
        <f>+'Unbilled Therms'!D20*Rates!E31*1000</f>
        <v>-3276.5087240211283</v>
      </c>
      <c r="E20" s="22">
        <f>+'Unbilled Therms'!E20*Rates!F31*1000</f>
        <v>-1367.6017772052519</v>
      </c>
      <c r="F20" s="22">
        <f>+'Unbilled Therms'!F20*Rates!G31*1000</f>
        <v>-2010.9017533605406</v>
      </c>
      <c r="G20" s="22">
        <f>+'Unbilled Therms'!G20*Rates!H31*1000</f>
        <v>-1240.327888831622</v>
      </c>
      <c r="H20" s="22">
        <f>+'Unbilled Therms'!H20*Rates!I31*1000</f>
        <v>-514.58384713491466</v>
      </c>
      <c r="I20" s="22">
        <f>+'Unbilled Therms'!I20*Rates!J31*1000</f>
        <v>-824.89422116951323</v>
      </c>
      <c r="J20" s="22">
        <f>+'Unbilled Therms'!J20*Rates!K31*1000</f>
        <v>195.4762721761247</v>
      </c>
      <c r="K20" s="22">
        <f>+'Unbilled Therms'!K20*Rates!L31*1000</f>
        <v>1179.2009314028835</v>
      </c>
      <c r="L20" s="22">
        <f>+'Unbilled Therms'!L20*Rates!M31*1000</f>
        <v>2351.0113148919604</v>
      </c>
      <c r="M20" s="22">
        <f>+'Unbilled Therms'!M20*Rates!N31*1000</f>
        <v>2921.6771412440803</v>
      </c>
      <c r="N20" s="22">
        <f t="shared" si="16"/>
        <v>327.39846062250717</v>
      </c>
      <c r="O20" s="22">
        <f>+'Unbilled Therms'!O20*Rates!P31*1000</f>
        <v>675.25619797351067</v>
      </c>
      <c r="P20" s="22">
        <f>+'Unbilled Therms'!P20*Rates!Q31*1000</f>
        <v>2029.7653982402876</v>
      </c>
      <c r="Q20" s="22">
        <f>+'Unbilled Therms'!Q20*Rates!R31*1000</f>
        <v>-3301.1936745718176</v>
      </c>
      <c r="R20" s="22">
        <f>+'Unbilled Therms'!R20*Rates!S31*1000</f>
        <v>-1382.169281891425</v>
      </c>
      <c r="S20" s="22">
        <f>+'Unbilled Therms'!S20*Rates!T31*1000</f>
        <v>-2037.8011592841983</v>
      </c>
      <c r="T20" s="22">
        <f>+'Unbilled Therms'!T20*Rates!U31*1000</f>
        <v>-1256.3953158220661</v>
      </c>
      <c r="U20" s="22">
        <f>+'Unbilled Therms'!U20*Rates!V31*1000</f>
        <v>-517.59439271189819</v>
      </c>
      <c r="V20" s="22">
        <f>+'Unbilled Therms'!V20*Rates!W31*1000</f>
        <v>-833.38392263956086</v>
      </c>
      <c r="W20" s="22">
        <f>+'Unbilled Therms'!W20*Rates!X31*1000</f>
        <v>196.95407389014235</v>
      </c>
      <c r="X20" s="22">
        <f>+'Unbilled Therms'!X20*Rates!Y31*1000</f>
        <v>1191.194863411112</v>
      </c>
      <c r="Y20" s="22">
        <f>+'Unbilled Therms'!Y20*Rates!Z31*1000</f>
        <v>2382.2467087041678</v>
      </c>
      <c r="Z20" s="22">
        <f>+'Unbilled Therms'!Z20*Rates!AA31*1000</f>
        <v>2952.7726035735668</v>
      </c>
      <c r="AA20" s="22">
        <f t="shared" si="17"/>
        <v>99.652098871821181</v>
      </c>
    </row>
    <row r="21" spans="1:27" x14ac:dyDescent="0.25">
      <c r="A21" t="s">
        <v>13</v>
      </c>
      <c r="B21" s="22">
        <f>+'Unbilled Therms'!B21*Rates!C32*1000</f>
        <v>-65.238256159560279</v>
      </c>
      <c r="C21" s="22">
        <f>+'Unbilled Therms'!C21*Rates!D32*1000</f>
        <v>218.31383063484049</v>
      </c>
      <c r="D21" s="22">
        <f>+'Unbilled Therms'!D21*Rates!E32*1000</f>
        <v>-54.297593777164288</v>
      </c>
      <c r="E21" s="22">
        <f>+'Unbilled Therms'!E21*Rates!F32*1000</f>
        <v>-158.33247774098197</v>
      </c>
      <c r="F21" s="22">
        <f>+'Unbilled Therms'!F21*Rates!G32*1000</f>
        <v>-25.633040132184185</v>
      </c>
      <c r="G21" s="22">
        <f>+'Unbilled Therms'!G21*Rates!H32*1000</f>
        <v>95.799788568643081</v>
      </c>
      <c r="H21" s="22">
        <f>+'Unbilled Therms'!H21*Rates!I32*1000</f>
        <v>-140.7312759148264</v>
      </c>
      <c r="I21" s="22">
        <f>+'Unbilled Therms'!I21*Rates!J32*1000</f>
        <v>28.046238248897343</v>
      </c>
      <c r="J21" s="22">
        <f>+'Unbilled Therms'!J21*Rates!K32*1000</f>
        <v>-11.080465930402942</v>
      </c>
      <c r="K21" s="22">
        <f>+'Unbilled Therms'!K21*Rates!L32*1000</f>
        <v>8.7510123951560228</v>
      </c>
      <c r="L21" s="22">
        <f>+'Unbilled Therms'!L21*Rates!M32*1000</f>
        <v>37.050860077984154</v>
      </c>
      <c r="M21" s="22">
        <f>+'Unbilled Therms'!M21*Rates!N32*1000</f>
        <v>80.561173926657091</v>
      </c>
      <c r="N21" s="22">
        <f t="shared" si="16"/>
        <v>13.20979419705813</v>
      </c>
      <c r="O21" s="22">
        <f>+'Unbilled Therms'!O21*Rates!P32*1000</f>
        <v>-75.59639279507175</v>
      </c>
      <c r="P21" s="22">
        <f>+'Unbilled Therms'!P21*Rates!Q32*1000</f>
        <v>218.78085268336454</v>
      </c>
      <c r="Q21" s="22">
        <f>+'Unbilled Therms'!Q21*Rates!R32*1000</f>
        <v>-53.436800399026644</v>
      </c>
      <c r="R21" s="22">
        <f>+'Unbilled Therms'!R21*Rates!S32*1000</f>
        <v>-159.86478163488192</v>
      </c>
      <c r="S21" s="22">
        <f>+'Unbilled Therms'!S21*Rates!T32*1000</f>
        <v>-26.229292346335647</v>
      </c>
      <c r="T21" s="22">
        <f>+'Unbilled Therms'!T21*Rates!U32*1000</f>
        <v>96.095977442784829</v>
      </c>
      <c r="U21" s="22">
        <f>+'Unbilled Therms'!U21*Rates!V32*1000</f>
        <v>-141.83270657333529</v>
      </c>
      <c r="V21" s="22">
        <f>+'Unbilled Therms'!V21*Rates!W32*1000</f>
        <v>28.256123899277512</v>
      </c>
      <c r="W21" s="22">
        <f>+'Unbilled Therms'!W21*Rates!X32*1000</f>
        <v>-11.02605039260423</v>
      </c>
      <c r="X21" s="22">
        <f>+'Unbilled Therms'!X21*Rates!Y32*1000</f>
        <v>8.8715043635583939</v>
      </c>
      <c r="Y21" s="22">
        <f>+'Unbilled Therms'!Y21*Rates!Z32*1000</f>
        <v>37.372077497413898</v>
      </c>
      <c r="Z21" s="22">
        <f>+'Unbilled Therms'!Z21*Rates!AA32*1000</f>
        <v>85.240764295885555</v>
      </c>
      <c r="AA21" s="22">
        <f t="shared" si="17"/>
        <v>6.6312760410292242</v>
      </c>
    </row>
    <row r="22" spans="1:27" x14ac:dyDescent="0.25">
      <c r="A22" t="s">
        <v>17</v>
      </c>
      <c r="B22" s="22">
        <f>+'Unbilled Therms'!B22*Rates!C55*1000</f>
        <v>11585.431741666713</v>
      </c>
      <c r="C22" s="22">
        <f>+'Unbilled Therms'!C22*Rates!D55*1000</f>
        <v>268.7645970118686</v>
      </c>
      <c r="D22" s="22">
        <f>+'Unbilled Therms'!D22*Rates!E55*1000</f>
        <v>-11921.993772158989</v>
      </c>
      <c r="E22" s="22">
        <f>+'Unbilled Therms'!E22*Rates!F55*1000</f>
        <v>-11345.738133185299</v>
      </c>
      <c r="F22" s="22">
        <f>+'Unbilled Therms'!F22*Rates!G55*1000</f>
        <v>-14197.024604319995</v>
      </c>
      <c r="G22" s="22">
        <f>+'Unbilled Therms'!G22*Rates!H55*1000</f>
        <v>-7982.8962245801777</v>
      </c>
      <c r="H22" s="22">
        <f>+'Unbilled Therms'!H22*Rates!I55*1000</f>
        <v>-5809.873580219506</v>
      </c>
      <c r="I22" s="22">
        <f>+'Unbilled Therms'!I22*Rates!J55*1000</f>
        <v>-892.09151227358848</v>
      </c>
      <c r="J22" s="22">
        <f>+'Unbilled Therms'!J22*Rates!K55*1000</f>
        <v>1336.2623060276403</v>
      </c>
      <c r="K22" s="22">
        <f>+'Unbilled Therms'!K22*Rates!L55*1000</f>
        <v>2470.374311688854</v>
      </c>
      <c r="L22" s="22">
        <f>+'Unbilled Therms'!L22*Rates!M55*1000</f>
        <v>14564.907271431448</v>
      </c>
      <c r="M22" s="22">
        <f>+'Unbilled Therms'!M22*Rates!N55*1000</f>
        <v>24680.669284153737</v>
      </c>
      <c r="N22" s="22">
        <f t="shared" si="16"/>
        <v>2756.7916852426933</v>
      </c>
      <c r="O22" s="22">
        <f>+'Unbilled Therms'!O22*Rates!P55*1000</f>
        <v>10309.166088581116</v>
      </c>
      <c r="P22" s="22">
        <f>+'Unbilled Therms'!P22*Rates!Q55*1000</f>
        <v>237.39046478717353</v>
      </c>
      <c r="Q22" s="22">
        <f>+'Unbilled Therms'!Q22*Rates!R55*1000</f>
        <v>-12284.240628483314</v>
      </c>
      <c r="R22" s="22">
        <f>+'Unbilled Therms'!R22*Rates!S55*1000</f>
        <v>-11652.21936123701</v>
      </c>
      <c r="S22" s="22">
        <f>+'Unbilled Therms'!S22*Rates!T55*1000</f>
        <v>-14559.541972468171</v>
      </c>
      <c r="T22" s="22">
        <f>+'Unbilled Therms'!T22*Rates!U55*1000</f>
        <v>-8167.6912137238523</v>
      </c>
      <c r="U22" s="22">
        <f>+'Unbilled Therms'!U22*Rates!V55*1000</f>
        <v>-5889.5393344651275</v>
      </c>
      <c r="V22" s="22">
        <f>+'Unbilled Therms'!V22*Rates!W55*1000</f>
        <v>-906.14456408832132</v>
      </c>
      <c r="W22" s="22">
        <f>+'Unbilled Therms'!W22*Rates!X55*1000</f>
        <v>1366.5369606827539</v>
      </c>
      <c r="X22" s="22">
        <f>+'Unbilled Therms'!X22*Rates!Y55*1000</f>
        <v>2519.4274194847412</v>
      </c>
      <c r="Y22" s="22">
        <f>+'Unbilled Therms'!Y22*Rates!Z55*1000</f>
        <v>14929.81579974825</v>
      </c>
      <c r="Z22" s="22">
        <f>+'Unbilled Therms'!Z22*Rates!AA55*1000</f>
        <v>25286.824260816931</v>
      </c>
      <c r="AA22" s="22">
        <f t="shared" si="17"/>
        <v>1189.7839196351633</v>
      </c>
    </row>
    <row r="23" spans="1:27" x14ac:dyDescent="0.25">
      <c r="A23" t="s">
        <v>18</v>
      </c>
      <c r="B23" s="22">
        <f>+'Unbilled Therms'!B23*Rates!C56*1000</f>
        <v>14807.948217439129</v>
      </c>
      <c r="C23" s="22">
        <f>+'Unbilled Therms'!C23*Rates!D56*1000</f>
        <v>-3509.1556021869742</v>
      </c>
      <c r="D23" s="22">
        <f>+'Unbilled Therms'!D23*Rates!E56*1000</f>
        <v>-9408.5515776517459</v>
      </c>
      <c r="E23" s="22">
        <f>+'Unbilled Therms'!E23*Rates!F56*1000</f>
        <v>-17408.572804905376</v>
      </c>
      <c r="F23" s="22">
        <f>+'Unbilled Therms'!F23*Rates!G56*1000</f>
        <v>-17896.713410383189</v>
      </c>
      <c r="G23" s="22">
        <f>+'Unbilled Therms'!G23*Rates!H56*1000</f>
        <v>-10946.051170562359</v>
      </c>
      <c r="H23" s="22">
        <f>+'Unbilled Therms'!H23*Rates!I56*1000</f>
        <v>-12094.791758472349</v>
      </c>
      <c r="I23" s="22">
        <f>+'Unbilled Therms'!I23*Rates!J56*1000</f>
        <v>-2331.7246795571268</v>
      </c>
      <c r="J23" s="22">
        <f>+'Unbilled Therms'!J23*Rates!K56*1000</f>
        <v>3904.1940867796002</v>
      </c>
      <c r="K23" s="22">
        <f>+'Unbilled Therms'!K23*Rates!L56*1000</f>
        <v>7100.3005643721181</v>
      </c>
      <c r="L23" s="22">
        <f>+'Unbilled Therms'!L23*Rates!M56*1000</f>
        <v>20279.361874895239</v>
      </c>
      <c r="M23" s="22">
        <f>+'Unbilled Therms'!M23*Rates!N56*1000</f>
        <v>31000.916479928299</v>
      </c>
      <c r="N23" s="22">
        <f t="shared" si="16"/>
        <v>3497.1602196952736</v>
      </c>
      <c r="O23" s="22">
        <f>+'Unbilled Therms'!O23*Rates!P56*1000</f>
        <v>12642.182197139582</v>
      </c>
      <c r="P23" s="22">
        <f>+'Unbilled Therms'!P23*Rates!Q56*1000</f>
        <v>-3586.512028776122</v>
      </c>
      <c r="Q23" s="22">
        <f>+'Unbilled Therms'!Q23*Rates!R56*1000</f>
        <v>-9540.9360181678749</v>
      </c>
      <c r="R23" s="22">
        <f>+'Unbilled Therms'!R23*Rates!S56*1000</f>
        <v>-17637.611739867352</v>
      </c>
      <c r="S23" s="22">
        <f>+'Unbilled Therms'!S23*Rates!T56*1000</f>
        <v>-18115.030414860881</v>
      </c>
      <c r="T23" s="22">
        <f>+'Unbilled Therms'!T23*Rates!U56*1000</f>
        <v>-11119.312819696734</v>
      </c>
      <c r="U23" s="22">
        <f>+'Unbilled Therms'!U23*Rates!V56*1000</f>
        <v>-12245.809004288622</v>
      </c>
      <c r="V23" s="22">
        <f>+'Unbilled Therms'!V23*Rates!W56*1000</f>
        <v>-2343.2815325045913</v>
      </c>
      <c r="W23" s="22">
        <f>+'Unbilled Therms'!W23*Rates!X56*1000</f>
        <v>3957.9284596441171</v>
      </c>
      <c r="X23" s="22">
        <f>+'Unbilled Therms'!X23*Rates!Y56*1000</f>
        <v>7199.385035991003</v>
      </c>
      <c r="Y23" s="22">
        <f>+'Unbilled Therms'!Y23*Rates!Z56*1000</f>
        <v>20600.826122938506</v>
      </c>
      <c r="Z23" s="22">
        <f>+'Unbilled Therms'!Z23*Rates!AA56*1000</f>
        <v>31423.777927876308</v>
      </c>
      <c r="AA23" s="22">
        <f t="shared" si="17"/>
        <v>1235.606185427343</v>
      </c>
    </row>
    <row r="24" spans="1:27" x14ac:dyDescent="0.25">
      <c r="A24" t="s">
        <v>19</v>
      </c>
      <c r="B24" s="22">
        <f>+'Unbilled Therms'!B24*Rates!C57*1000</f>
        <v>1592.719907239439</v>
      </c>
      <c r="C24" s="22">
        <f>+'Unbilled Therms'!C24*Rates!D57*1000</f>
        <v>4087.608883240538</v>
      </c>
      <c r="D24" s="22">
        <f>+'Unbilled Therms'!D24*Rates!E57*1000</f>
        <v>-3870.8101421445413</v>
      </c>
      <c r="E24" s="22">
        <f>+'Unbilled Therms'!E24*Rates!F57*1000</f>
        <v>-3994.7023496766274</v>
      </c>
      <c r="F24" s="22">
        <f>+'Unbilled Therms'!F24*Rates!G57*1000</f>
        <v>-6206.8350344839619</v>
      </c>
      <c r="G24" s="22">
        <f>+'Unbilled Therms'!G24*Rates!H57*1000</f>
        <v>-2652.5400289241747</v>
      </c>
      <c r="H24" s="22">
        <f>+'Unbilled Therms'!H24*Rates!I57*1000</f>
        <v>-2897.4444562944427</v>
      </c>
      <c r="I24" s="22">
        <f>+'Unbilled Therms'!I24*Rates!J57*1000</f>
        <v>-2368.4593939737415</v>
      </c>
      <c r="J24" s="22">
        <f>+'Unbilled Therms'!J24*Rates!K57*1000</f>
        <v>2438.360672136092</v>
      </c>
      <c r="K24" s="22">
        <f>+'Unbilled Therms'!K24*Rates!L57*1000</f>
        <v>3277.4126863368683</v>
      </c>
      <c r="L24" s="22">
        <f>+'Unbilled Therms'!L24*Rates!M57*1000</f>
        <v>4152.1682628459221</v>
      </c>
      <c r="M24" s="22">
        <f>+'Unbilled Therms'!M24*Rates!N57*1000</f>
        <v>7335.0276487708597</v>
      </c>
      <c r="N24" s="22">
        <f t="shared" si="16"/>
        <v>892.50665507222948</v>
      </c>
      <c r="O24" s="22">
        <f>+'Unbilled Therms'!O24*Rates!P57*1000</f>
        <v>986.47307373302044</v>
      </c>
      <c r="P24" s="22">
        <f>+'Unbilled Therms'!P24*Rates!Q57*1000</f>
        <v>4162.5963680039558</v>
      </c>
      <c r="Q24" s="22">
        <f>+'Unbilled Therms'!Q24*Rates!R57*1000</f>
        <v>-3884.4074648078354</v>
      </c>
      <c r="R24" s="22">
        <f>+'Unbilled Therms'!R24*Rates!S57*1000</f>
        <v>-4044.1267383187992</v>
      </c>
      <c r="S24" s="22">
        <f>+'Unbilled Therms'!S24*Rates!T57*1000</f>
        <v>-6263.7229293587388</v>
      </c>
      <c r="T24" s="22">
        <f>+'Unbilled Therms'!T24*Rates!U57*1000</f>
        <v>-2671.3741454679348</v>
      </c>
      <c r="U24" s="22">
        <f>+'Unbilled Therms'!U24*Rates!V57*1000</f>
        <v>-2896.9340582478703</v>
      </c>
      <c r="V24" s="22">
        <f>+'Unbilled Therms'!V24*Rates!W57*1000</f>
        <v>-2399.5612707799828</v>
      </c>
      <c r="W24" s="22">
        <f>+'Unbilled Therms'!W24*Rates!X57*1000</f>
        <v>2460.5916730061022</v>
      </c>
      <c r="X24" s="22">
        <f>+'Unbilled Therms'!X24*Rates!Y57*1000</f>
        <v>3304.369063051015</v>
      </c>
      <c r="Y24" s="22">
        <f>+'Unbilled Therms'!Y24*Rates!Z57*1000</f>
        <v>4183.1685592611029</v>
      </c>
      <c r="Z24" s="22">
        <f>+'Unbilled Therms'!Z24*Rates!AA57*1000</f>
        <v>7380.8951201697673</v>
      </c>
      <c r="AA24" s="22">
        <f t="shared" si="17"/>
        <v>317.96725024380066</v>
      </c>
    </row>
    <row r="25" spans="1:27" x14ac:dyDescent="0.25">
      <c r="A25" t="s">
        <v>20</v>
      </c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/>
    </row>
    <row r="26" spans="1:27" x14ac:dyDescent="0.25">
      <c r="A26" s="235" t="s">
        <v>569</v>
      </c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</row>
    <row r="27" spans="1:27" x14ac:dyDescent="0.25">
      <c r="A27" t="s">
        <v>0</v>
      </c>
      <c r="B27" s="22">
        <f>+'Unbilled Therms'!B27*Rates!C35*1000</f>
        <v>19820.097514243538</v>
      </c>
      <c r="C27" s="22">
        <f>+'Unbilled Therms'!C27*Rates!D35*1000</f>
        <v>4853.7168274195401</v>
      </c>
      <c r="D27" s="22">
        <f>+'Unbilled Therms'!D27*Rates!E35*1000</f>
        <v>-18263.555578952204</v>
      </c>
      <c r="E27" s="22">
        <f>+'Unbilled Therms'!E27*Rates!F35*1000</f>
        <v>-11455.439451878972</v>
      </c>
      <c r="F27" s="22">
        <f>+'Unbilled Therms'!F27*Rates!G35*1000</f>
        <v>-9680.3485163469013</v>
      </c>
      <c r="G27" s="22">
        <f>+'Unbilled Therms'!G27*Rates!H35*1000</f>
        <v>-3558.6605160937102</v>
      </c>
      <c r="H27" s="22">
        <f>+'Unbilled Therms'!H27*Rates!I35*1000</f>
        <v>-10043.604995972706</v>
      </c>
      <c r="I27" s="22">
        <f>+'Unbilled Therms'!I27*Rates!J35*1000</f>
        <v>-950.79082465105785</v>
      </c>
      <c r="J27" s="22">
        <f>+'Unbilled Therms'!J27*Rates!K35*1000</f>
        <v>26232.452156372423</v>
      </c>
      <c r="K27" s="22">
        <f>+'Unbilled Therms'!K27*Rates!L35*1000</f>
        <v>-32743.89970493798</v>
      </c>
      <c r="L27" s="22">
        <f>+'Unbilled Therms'!L27*Rates!M35*1000</f>
        <v>20294.044264852411</v>
      </c>
      <c r="M27" s="22">
        <f>+'Unbilled Therms'!M27*Rates!N35*1000</f>
        <v>20282.430669727008</v>
      </c>
      <c r="N27" s="22">
        <f t="shared" si="16"/>
        <v>4786.4418437813874</v>
      </c>
      <c r="O27" s="22">
        <f>+'Unbilled Therms'!O27*Rates!P35*1000</f>
        <v>19639.485033289449</v>
      </c>
      <c r="P27" s="22">
        <f>+'Unbilled Therms'!P27*Rates!Q35*1000</f>
        <v>4772.4303658049812</v>
      </c>
      <c r="Q27" s="22">
        <f>+'Unbilled Therms'!Q27*Rates!R35*1000</f>
        <v>-18863.191408624323</v>
      </c>
      <c r="R27" s="22">
        <f>+'Unbilled Therms'!R27*Rates!S35*1000</f>
        <v>-11727.331552170692</v>
      </c>
      <c r="S27" s="22">
        <f>+'Unbilled Therms'!S27*Rates!T35*1000</f>
        <v>-9970.8679778168807</v>
      </c>
      <c r="T27" s="22">
        <f>+'Unbilled Therms'!T27*Rates!U35*1000</f>
        <v>-3747.6503706253252</v>
      </c>
      <c r="U27" s="22">
        <f>+'Unbilled Therms'!U27*Rates!V35*1000</f>
        <v>-10489.099913559465</v>
      </c>
      <c r="V27" s="22">
        <f>+'Unbilled Therms'!V27*Rates!W35*1000</f>
        <v>-1066.1112412377008</v>
      </c>
      <c r="W27" s="22">
        <f>+'Unbilled Therms'!W27*Rates!X35*1000</f>
        <v>26984.670559410082</v>
      </c>
      <c r="X27" s="22">
        <f>+'Unbilled Therms'!X27*Rates!Y35*1000</f>
        <v>-33804.752496534908</v>
      </c>
      <c r="Y27" s="22">
        <f>+'Unbilled Therms'!Y27*Rates!Z35*1000</f>
        <v>20398.11583324493</v>
      </c>
      <c r="Z27" s="22">
        <f>+'Unbilled Therms'!Z27*Rates!AA35*1000</f>
        <v>20393.196318574766</v>
      </c>
      <c r="AA27" s="22">
        <f t="shared" ref="AA27:AA31" si="18">SUM(O27:Z27)</f>
        <v>2518.8931497549165</v>
      </c>
    </row>
    <row r="28" spans="1:27" x14ac:dyDescent="0.25">
      <c r="A28" t="s">
        <v>49</v>
      </c>
      <c r="B28" s="22">
        <f>+'Unbilled Therms'!B28*Rates!C60*1000</f>
        <v>17029.424635542244</v>
      </c>
      <c r="C28" s="22">
        <f>+'Unbilled Therms'!C28*Rates!D60*1000</f>
        <v>12265.222557011699</v>
      </c>
      <c r="D28" s="22">
        <f>+'Unbilled Therms'!D28*Rates!E60*1000</f>
        <v>-32467.459759033998</v>
      </c>
      <c r="E28" s="22">
        <f>+'Unbilled Therms'!E28*Rates!F60*1000</f>
        <v>-1887.9719399656597</v>
      </c>
      <c r="F28" s="22">
        <f>+'Unbilled Therms'!F28*Rates!G60*1000</f>
        <v>-11698.473099558863</v>
      </c>
      <c r="G28" s="22">
        <f>+'Unbilled Therms'!G28*Rates!H60*1000</f>
        <v>-5131.8249313202377</v>
      </c>
      <c r="H28" s="22">
        <f>+'Unbilled Therms'!H28*Rates!I60*1000</f>
        <v>-13156.571035260942</v>
      </c>
      <c r="I28" s="22">
        <f>+'Unbilled Therms'!I28*Rates!J60*1000</f>
        <v>3492.5999346567437</v>
      </c>
      <c r="J28" s="22">
        <f>+'Unbilled Therms'!J28*Rates!K60*1000</f>
        <v>4159.2368994648077</v>
      </c>
      <c r="K28" s="22">
        <f>+'Unbilled Therms'!K28*Rates!L60*1000</f>
        <v>-494.56552641190558</v>
      </c>
      <c r="L28" s="22">
        <f>+'Unbilled Therms'!L28*Rates!M60*1000</f>
        <v>12900.913870269516</v>
      </c>
      <c r="M28" s="22">
        <f>+'Unbilled Therms'!M28*Rates!N60*1000</f>
        <v>19867.032883019372</v>
      </c>
      <c r="N28" s="22">
        <f t="shared" si="16"/>
        <v>4877.5644884127832</v>
      </c>
      <c r="O28" s="22">
        <f>+'Unbilled Therms'!O28*Rates!P60*1000</f>
        <v>16899.061608647025</v>
      </c>
      <c r="P28" s="22">
        <f>+'Unbilled Therms'!P28*Rates!Q60*1000</f>
        <v>12588.837107826712</v>
      </c>
      <c r="Q28" s="22">
        <f>+'Unbilled Therms'!Q28*Rates!R60*1000</f>
        <v>-33821.750666589069</v>
      </c>
      <c r="R28" s="22">
        <f>+'Unbilled Therms'!R28*Rates!S60*1000</f>
        <v>-1667.7618130517983</v>
      </c>
      <c r="S28" s="22">
        <f>+'Unbilled Therms'!S28*Rates!T60*1000</f>
        <v>-12107.068111691082</v>
      </c>
      <c r="T28" s="22">
        <f>+'Unbilled Therms'!T28*Rates!U60*1000</f>
        <v>-5392.9298231100011</v>
      </c>
      <c r="U28" s="22">
        <f>+'Unbilled Therms'!U28*Rates!V60*1000</f>
        <v>-13768.020136246576</v>
      </c>
      <c r="V28" s="22">
        <f>+'Unbilled Therms'!V28*Rates!W60*1000</f>
        <v>3556.1520794961589</v>
      </c>
      <c r="W28" s="22">
        <f>+'Unbilled Therms'!W28*Rates!X60*1000</f>
        <v>4236.0665906788727</v>
      </c>
      <c r="X28" s="22">
        <f>+'Unbilled Therms'!X28*Rates!Y60*1000</f>
        <v>-560.80616852377625</v>
      </c>
      <c r="Y28" s="22">
        <f>+'Unbilled Therms'!Y28*Rates!Z60*1000</f>
        <v>13046.12873560799</v>
      </c>
      <c r="Z28" s="22">
        <f>+'Unbilled Therms'!Z28*Rates!AA60*1000</f>
        <v>20059.572810163347</v>
      </c>
      <c r="AA28" s="22">
        <f t="shared" si="18"/>
        <v>3067.4822132078079</v>
      </c>
    </row>
    <row r="29" spans="1:27" x14ac:dyDescent="0.25">
      <c r="A29" t="s">
        <v>23</v>
      </c>
      <c r="B29" s="22">
        <f>+'Unbilled Therms'!B29*Rates!C36*1000</f>
        <v>7018.1886671216153</v>
      </c>
      <c r="C29" s="22">
        <f>+'Unbilled Therms'!C29*Rates!D36*1000</f>
        <v>-698.66182646544473</v>
      </c>
      <c r="D29" s="22">
        <f>+'Unbilled Therms'!D29*Rates!E36*1000</f>
        <v>-10734.300287310685</v>
      </c>
      <c r="E29" s="22">
        <f>+'Unbilled Therms'!E29*Rates!F36*1000</f>
        <v>-20069.58360606608</v>
      </c>
      <c r="F29" s="22">
        <f>+'Unbilled Therms'!F29*Rates!G36*1000</f>
        <v>-18026.449961430815</v>
      </c>
      <c r="G29" s="22">
        <f>+'Unbilled Therms'!G29*Rates!H36*1000</f>
        <v>-3945.6194065489522</v>
      </c>
      <c r="H29" s="22">
        <f>+'Unbilled Therms'!H29*Rates!I36*1000</f>
        <v>-15261.981960456411</v>
      </c>
      <c r="I29" s="22">
        <f>+'Unbilled Therms'!I29*Rates!J36*1000</f>
        <v>-6696.1467257752192</v>
      </c>
      <c r="J29" s="22">
        <f>+'Unbilled Therms'!J29*Rates!K36*1000</f>
        <v>17481.944400373453</v>
      </c>
      <c r="K29" s="22">
        <f>+'Unbilled Therms'!K29*Rates!L36*1000</f>
        <v>-15180.47616102619</v>
      </c>
      <c r="L29" s="22">
        <f>+'Unbilled Therms'!L29*Rates!M36*1000</f>
        <v>23870.108708686512</v>
      </c>
      <c r="M29" s="22">
        <f>+'Unbilled Therms'!M29*Rates!N36*1000</f>
        <v>55410.411632601186</v>
      </c>
      <c r="N29" s="22">
        <f t="shared" si="16"/>
        <v>13167.433473702971</v>
      </c>
      <c r="O29" s="22">
        <f>+'Unbilled Therms'!O29*Rates!P36*1000</f>
        <v>5291.435967494228</v>
      </c>
      <c r="P29" s="22">
        <f>+'Unbilled Therms'!P29*Rates!Q36*1000</f>
        <v>-1173.8731254870363</v>
      </c>
      <c r="Q29" s="22">
        <f>+'Unbilled Therms'!Q29*Rates!R36*1000</f>
        <v>-11252.652464839226</v>
      </c>
      <c r="R29" s="22">
        <f>+'Unbilled Therms'!R29*Rates!S36*1000</f>
        <v>-20487.094521311836</v>
      </c>
      <c r="S29" s="22">
        <f>+'Unbilled Therms'!S29*Rates!T36*1000</f>
        <v>-18587.447625340294</v>
      </c>
      <c r="T29" s="22">
        <f>+'Unbilled Therms'!T29*Rates!U36*1000</f>
        <v>-4170.1015589298004</v>
      </c>
      <c r="U29" s="22">
        <f>+'Unbilled Therms'!U29*Rates!V36*1000</f>
        <v>-15966.323816615248</v>
      </c>
      <c r="V29" s="22">
        <f>+'Unbilled Therms'!V29*Rates!W36*1000</f>
        <v>-7190.2400411496947</v>
      </c>
      <c r="W29" s="22">
        <f>+'Unbilled Therms'!W29*Rates!X36*1000</f>
        <v>17754.979318028731</v>
      </c>
      <c r="X29" s="22">
        <f>+'Unbilled Therms'!X29*Rates!Y36*1000</f>
        <v>-16033.651848449874</v>
      </c>
      <c r="Y29" s="22">
        <f>+'Unbilled Therms'!Y29*Rates!Z36*1000</f>
        <v>23741.258982539239</v>
      </c>
      <c r="Z29" s="22">
        <f>+'Unbilled Therms'!Z29*Rates!AA36*1000</f>
        <v>56061.721834779237</v>
      </c>
      <c r="AA29" s="22">
        <f t="shared" si="18"/>
        <v>7988.0111007184314</v>
      </c>
    </row>
    <row r="30" spans="1:27" x14ac:dyDescent="0.25">
      <c r="A30" t="s">
        <v>24</v>
      </c>
      <c r="B30" s="22">
        <f>+'Unbilled Therms'!B30*Rates!C37*1000</f>
        <v>10550.147939604394</v>
      </c>
      <c r="C30" s="22">
        <f>+'Unbilled Therms'!C30*Rates!D37*1000</f>
        <v>-2280.5345660443973</v>
      </c>
      <c r="D30" s="22">
        <f>+'Unbilled Therms'!D30*Rates!E37*1000</f>
        <v>-13525.079771656923</v>
      </c>
      <c r="E30" s="22">
        <f>+'Unbilled Therms'!E30*Rates!F37*1000</f>
        <v>-15083.101562165157</v>
      </c>
      <c r="F30" s="22">
        <f>+'Unbilled Therms'!F30*Rates!G37*1000</f>
        <v>-14311.797309541904</v>
      </c>
      <c r="G30" s="22">
        <f>+'Unbilled Therms'!G30*Rates!H37*1000</f>
        <v>-2931.8315552035178</v>
      </c>
      <c r="H30" s="22">
        <f>+'Unbilled Therms'!H30*Rates!I37*1000</f>
        <v>-1347.1732796395747</v>
      </c>
      <c r="I30" s="22">
        <f>+'Unbilled Therms'!I30*Rates!J37*1000</f>
        <v>-17113.171637637337</v>
      </c>
      <c r="J30" s="22">
        <f>+'Unbilled Therms'!J30*Rates!K37*1000</f>
        <v>13439.848027922188</v>
      </c>
      <c r="K30" s="22">
        <f>+'Unbilled Therms'!K30*Rates!L37*1000</f>
        <v>-6068.2207377171389</v>
      </c>
      <c r="L30" s="22">
        <f>+'Unbilled Therms'!L30*Rates!M37*1000</f>
        <v>21506.380313249138</v>
      </c>
      <c r="M30" s="22">
        <f>+'Unbilled Therms'!M30*Rates!N37*1000</f>
        <v>35597.987864185241</v>
      </c>
      <c r="N30" s="22">
        <f t="shared" si="16"/>
        <v>8433.4537253550225</v>
      </c>
      <c r="O30" s="22">
        <f>+'Unbilled Therms'!O30*Rates!P37*1000</f>
        <v>9900.4247440623512</v>
      </c>
      <c r="P30" s="22">
        <f>+'Unbilled Therms'!P30*Rates!Q37*1000</f>
        <v>-2662.6696032975856</v>
      </c>
      <c r="Q30" s="22">
        <f>+'Unbilled Therms'!Q30*Rates!R37*1000</f>
        <v>-14116.996480698044</v>
      </c>
      <c r="R30" s="22">
        <f>+'Unbilled Therms'!R30*Rates!S37*1000</f>
        <v>-15475.281741728388</v>
      </c>
      <c r="S30" s="22">
        <f>+'Unbilled Therms'!S30*Rates!T37*1000</f>
        <v>-14807.826940450977</v>
      </c>
      <c r="T30" s="22">
        <f>+'Unbilled Therms'!T30*Rates!U37*1000</f>
        <v>-3075.0376512404482</v>
      </c>
      <c r="U30" s="22">
        <f>+'Unbilled Therms'!U30*Rates!V37*1000</f>
        <v>-1542.4479118968384</v>
      </c>
      <c r="V30" s="22">
        <f>+'Unbilled Therms'!V30*Rates!W37*1000</f>
        <v>-17814.672820232747</v>
      </c>
      <c r="W30" s="22">
        <f>+'Unbilled Therms'!W30*Rates!X37*1000</f>
        <v>13602.810993772229</v>
      </c>
      <c r="X30" s="22">
        <f>+'Unbilled Therms'!X30*Rates!Y37*1000</f>
        <v>-6310.3072678436793</v>
      </c>
      <c r="Y30" s="22">
        <f>+'Unbilled Therms'!Y30*Rates!Z37*1000</f>
        <v>21755.209544199111</v>
      </c>
      <c r="Z30" s="22">
        <f>+'Unbilled Therms'!Z30*Rates!AA37*1000</f>
        <v>36090.192435136269</v>
      </c>
      <c r="AA30" s="22">
        <f t="shared" si="18"/>
        <v>5543.3972997812598</v>
      </c>
    </row>
    <row r="31" spans="1:27" x14ac:dyDescent="0.25">
      <c r="A31" t="s">
        <v>25</v>
      </c>
      <c r="B31" s="22">
        <f>+'Unbilled Therms'!B31*Rates!C38*1000</f>
        <v>11024.455226877695</v>
      </c>
      <c r="C31" s="22">
        <f>+'Unbilled Therms'!C31*Rates!D38*1000</f>
        <v>483.67788409020454</v>
      </c>
      <c r="D31" s="22">
        <f>+'Unbilled Therms'!D31*Rates!E38*1000</f>
        <v>-5629.9431616352076</v>
      </c>
      <c r="E31" s="22">
        <f>+'Unbilled Therms'!E31*Rates!F38*1000</f>
        <v>-2917.9325422232932</v>
      </c>
      <c r="F31" s="22">
        <f>+'Unbilled Therms'!F31*Rates!G38*1000</f>
        <v>-679.38245272159656</v>
      </c>
      <c r="G31" s="22">
        <f>+'Unbilled Therms'!G31*Rates!H38*1000</f>
        <v>-1634.3010002274789</v>
      </c>
      <c r="H31" s="22">
        <f>+'Unbilled Therms'!H31*Rates!I38*1000</f>
        <v>-2830.0716123050183</v>
      </c>
      <c r="I31" s="22">
        <f>+'Unbilled Therms'!I31*Rates!J38*1000</f>
        <v>-2575.8273599582922</v>
      </c>
      <c r="J31" s="22">
        <f>+'Unbilled Therms'!J31*Rates!K38*1000</f>
        <v>-619.9757644736934</v>
      </c>
      <c r="K31" s="22">
        <f>+'Unbilled Therms'!K31*Rates!L38*1000</f>
        <v>3522.5662559656853</v>
      </c>
      <c r="L31" s="22">
        <f>+'Unbilled Therms'!L31*Rates!M38*1000</f>
        <v>6735.2771915669318</v>
      </c>
      <c r="M31" s="22">
        <f>+'Unbilled Therms'!M31*Rates!N38*1000</f>
        <v>-3290.6730781116876</v>
      </c>
      <c r="N31" s="22">
        <f t="shared" si="16"/>
        <v>1587.8695868442483</v>
      </c>
      <c r="O31" s="22">
        <f>+'Unbilled Therms'!O31*Rates!P38*1000</f>
        <v>11376.297622264436</v>
      </c>
      <c r="P31" s="22">
        <f>+'Unbilled Therms'!P31*Rates!Q38*1000</f>
        <v>498.28508528487566</v>
      </c>
      <c r="Q31" s="22">
        <f>+'Unbilled Therms'!Q31*Rates!R38*1000</f>
        <v>-5901.1219230717525</v>
      </c>
      <c r="R31" s="22">
        <f>+'Unbilled Therms'!R31*Rates!S38*1000</f>
        <v>-3019.256777665551</v>
      </c>
      <c r="S31" s="22">
        <f>+'Unbilled Therms'!S31*Rates!T38*1000</f>
        <v>-625.30202182447988</v>
      </c>
      <c r="T31" s="22">
        <f>+'Unbilled Therms'!T31*Rates!U38*1000</f>
        <v>-1646.2881299318421</v>
      </c>
      <c r="U31" s="22">
        <f>+'Unbilled Therms'!U31*Rates!V38*1000</f>
        <v>-3042.0223466682328</v>
      </c>
      <c r="V31" s="22">
        <f>+'Unbilled Therms'!V31*Rates!W38*1000</f>
        <v>-2681.3807807004246</v>
      </c>
      <c r="W31" s="22">
        <f>+'Unbilled Therms'!W31*Rates!X38*1000</f>
        <v>-782.47075327668722</v>
      </c>
      <c r="X31" s="22">
        <f>+'Unbilled Therms'!X31*Rates!Y38*1000</f>
        <v>3650.4750550720596</v>
      </c>
      <c r="Y31" s="22">
        <f>+'Unbilled Therms'!Y31*Rates!Z38*1000</f>
        <v>6845.8360036405284</v>
      </c>
      <c r="Z31" s="22">
        <f>+'Unbilled Therms'!Z31*Rates!AA38*1000</f>
        <v>-3701.9570599635058</v>
      </c>
      <c r="AA31" s="22">
        <f t="shared" si="18"/>
        <v>971.09397315942306</v>
      </c>
    </row>
    <row r="32" spans="1:27" x14ac:dyDescent="0.25">
      <c r="A32" t="s">
        <v>26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</row>
    <row r="33" spans="1:27" x14ac:dyDescent="0.25">
      <c r="A33" t="s">
        <v>27</v>
      </c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</row>
    <row r="34" spans="1:27" x14ac:dyDescent="0.25">
      <c r="A34" t="s">
        <v>28</v>
      </c>
      <c r="B34" s="22">
        <f>+'Unbilled Therms'!B34*Rates!C61*1000</f>
        <v>96869.970054365171</v>
      </c>
      <c r="C34" s="22">
        <f>+'Unbilled Therms'!C34*Rates!D61*1000</f>
        <v>-30574.730164367131</v>
      </c>
      <c r="D34" s="22">
        <f>+'Unbilled Therms'!D34*Rates!E61*1000</f>
        <v>-40927.71146329504</v>
      </c>
      <c r="E34" s="22">
        <f>+'Unbilled Therms'!E34*Rates!F61*1000</f>
        <v>-70221.828967656111</v>
      </c>
      <c r="F34" s="22">
        <f>+'Unbilled Therms'!F34*Rates!G61*1000</f>
        <v>-75543.001916705325</v>
      </c>
      <c r="G34" s="22">
        <f>+'Unbilled Therms'!G34*Rates!H61*1000</f>
        <v>-7498.0675068201954</v>
      </c>
      <c r="H34" s="22">
        <f>+'Unbilled Therms'!H34*Rates!I61*1000</f>
        <v>-48598.046325193078</v>
      </c>
      <c r="I34" s="22">
        <f>+'Unbilled Therms'!I34*Rates!J61*1000</f>
        <v>-19684.964743308607</v>
      </c>
      <c r="J34" s="22">
        <f>+'Unbilled Therms'!J34*Rates!K61*1000</f>
        <v>59806.100063866244</v>
      </c>
      <c r="K34" s="22">
        <f>+'Unbilled Therms'!K34*Rates!L61*1000</f>
        <v>-55827.435747024996</v>
      </c>
      <c r="L34" s="22">
        <f>+'Unbilled Therms'!L34*Rates!M61*1000</f>
        <v>89287.429819975456</v>
      </c>
      <c r="M34" s="22">
        <f>+'Unbilled Therms'!M34*Rates!N61*1000</f>
        <v>155599.0892578073</v>
      </c>
      <c r="N34" s="22">
        <f t="shared" si="16"/>
        <v>52686.802361643699</v>
      </c>
      <c r="O34" s="22">
        <f>+'Unbilled Therms'!O34*Rates!P61*1000</f>
        <v>93921.932569728466</v>
      </c>
      <c r="P34" s="22">
        <f>+'Unbilled Therms'!P34*Rates!Q61*1000</f>
        <v>-33757.82426241706</v>
      </c>
      <c r="Q34" s="22">
        <f>+'Unbilled Therms'!Q34*Rates!R61*1000</f>
        <v>-42346.507855982316</v>
      </c>
      <c r="R34" s="22">
        <f>+'Unbilled Therms'!R34*Rates!S61*1000</f>
        <v>-71389.805293612255</v>
      </c>
      <c r="S34" s="22">
        <f>+'Unbilled Therms'!S34*Rates!T61*1000</f>
        <v>-77753.355674359889</v>
      </c>
      <c r="T34" s="22">
        <f>+'Unbilled Therms'!T34*Rates!U61*1000</f>
        <v>-7780.3026839768263</v>
      </c>
      <c r="U34" s="22">
        <f>+'Unbilled Therms'!U34*Rates!V61*1000</f>
        <v>-50789.933143523253</v>
      </c>
      <c r="V34" s="22">
        <f>+'Unbilled Therms'!V34*Rates!W61*1000</f>
        <v>-21215.400563145995</v>
      </c>
      <c r="W34" s="22">
        <f>+'Unbilled Therms'!W34*Rates!X61*1000</f>
        <v>60293.76877951331</v>
      </c>
      <c r="X34" s="22">
        <f>+'Unbilled Therms'!X34*Rates!Y61*1000</f>
        <v>-58677.49452355977</v>
      </c>
      <c r="Y34" s="22">
        <f>+'Unbilled Therms'!Y34*Rates!Z61*1000</f>
        <v>88685.716394298535</v>
      </c>
      <c r="Z34" s="22">
        <f>+'Unbilled Therms'!Z34*Rates!AA61*1000</f>
        <v>155927.40636573589</v>
      </c>
      <c r="AA34" s="22">
        <f t="shared" ref="AA34:AA36" si="19">SUM(O34:Z34)</f>
        <v>35118.200108698831</v>
      </c>
    </row>
    <row r="35" spans="1:27" x14ac:dyDescent="0.25">
      <c r="A35" t="s">
        <v>29</v>
      </c>
      <c r="B35" s="22">
        <f>+'Unbilled Therms'!B35*Rates!C62*1000</f>
        <v>161549.43606366817</v>
      </c>
      <c r="C35" s="22">
        <f>+'Unbilled Therms'!C35*Rates!D62*1000</f>
        <v>-56366.936491960201</v>
      </c>
      <c r="D35" s="22">
        <f>+'Unbilled Therms'!D35*Rates!E62*1000</f>
        <v>-66074.968365404129</v>
      </c>
      <c r="E35" s="22">
        <f>+'Unbilled Therms'!E35*Rates!F62*1000</f>
        <v>-122210.59138014862</v>
      </c>
      <c r="F35" s="22">
        <f>+'Unbilled Therms'!F35*Rates!G62*1000</f>
        <v>-138890.81693130708</v>
      </c>
      <c r="G35" s="22">
        <f>+'Unbilled Therms'!G35*Rates!H62*1000</f>
        <v>-36703.054840759258</v>
      </c>
      <c r="H35" s="22">
        <f>+'Unbilled Therms'!H35*Rates!I62*1000</f>
        <v>-55926.615886538202</v>
      </c>
      <c r="I35" s="22">
        <f>+'Unbilled Therms'!I35*Rates!J62*1000</f>
        <v>-22513.3037660015</v>
      </c>
      <c r="J35" s="22">
        <f>+'Unbilled Therms'!J35*Rates!K62*1000</f>
        <v>68953.098182601942</v>
      </c>
      <c r="K35" s="22">
        <f>+'Unbilled Therms'!K35*Rates!L62*1000</f>
        <v>-65232.757721592097</v>
      </c>
      <c r="L35" s="22">
        <f>+'Unbilled Therms'!L35*Rates!M62*1000</f>
        <v>146986.93518021156</v>
      </c>
      <c r="M35" s="22">
        <f>+'Unbilled Therms'!M35*Rates!N62*1000</f>
        <v>265643.72056475864</v>
      </c>
      <c r="N35" s="22">
        <f t="shared" si="16"/>
        <v>79214.144607529277</v>
      </c>
      <c r="O35" s="22">
        <f>+'Unbilled Therms'!O35*Rates!P62*1000</f>
        <v>157984.12414202356</v>
      </c>
      <c r="P35" s="22">
        <f>+'Unbilled Therms'!P35*Rates!Q62*1000</f>
        <v>-61844.526700500835</v>
      </c>
      <c r="Q35" s="22">
        <f>+'Unbilled Therms'!Q35*Rates!R62*1000</f>
        <v>-68766.419606177369</v>
      </c>
      <c r="R35" s="22">
        <f>+'Unbilled Therms'!R35*Rates!S62*1000</f>
        <v>-124785.59841836085</v>
      </c>
      <c r="S35" s="22">
        <f>+'Unbilled Therms'!S35*Rates!T62*1000</f>
        <v>-143689.8311065762</v>
      </c>
      <c r="T35" s="22">
        <f>+'Unbilled Therms'!T35*Rates!U62*1000</f>
        <v>-38576.903013686555</v>
      </c>
      <c r="U35" s="22">
        <f>+'Unbilled Therms'!U35*Rates!V62*1000</f>
        <v>-58720.846009535358</v>
      </c>
      <c r="V35" s="22">
        <f>+'Unbilled Therms'!V35*Rates!W62*1000</f>
        <v>-24483.033967820782</v>
      </c>
      <c r="W35" s="22">
        <f>+'Unbilled Therms'!W35*Rates!X62*1000</f>
        <v>68684.627402127036</v>
      </c>
      <c r="X35" s="22">
        <f>+'Unbilled Therms'!X35*Rates!Y62*1000</f>
        <v>-68902.272174815153</v>
      </c>
      <c r="Y35" s="22">
        <f>+'Unbilled Therms'!Y35*Rates!Z62*1000</f>
        <v>146702.27477879278</v>
      </c>
      <c r="Z35" s="22">
        <f>+'Unbilled Therms'!Z35*Rates!AA62*1000</f>
        <v>266949.8558576738</v>
      </c>
      <c r="AA35" s="22">
        <f t="shared" si="19"/>
        <v>50551.451183144032</v>
      </c>
    </row>
    <row r="36" spans="1:27" x14ac:dyDescent="0.25">
      <c r="A36" t="s">
        <v>30</v>
      </c>
      <c r="B36" s="22">
        <f>+'Unbilled Therms'!B36*Rates!C63*1000</f>
        <v>76173.782073851122</v>
      </c>
      <c r="C36" s="22">
        <f>+'Unbilled Therms'!C36*Rates!D63*1000</f>
        <v>-22225.287224102121</v>
      </c>
      <c r="D36" s="22">
        <f>+'Unbilled Therms'!D36*Rates!E63*1000</f>
        <v>-14101.194645073821</v>
      </c>
      <c r="E36" s="22">
        <f>+'Unbilled Therms'!E36*Rates!F63*1000</f>
        <v>-95935.2769796176</v>
      </c>
      <c r="F36" s="22">
        <f>+'Unbilled Therms'!F36*Rates!G63*1000</f>
        <v>-46640.049772390317</v>
      </c>
      <c r="G36" s="22">
        <f>+'Unbilled Therms'!G36*Rates!H63*1000</f>
        <v>-24641.717912419572</v>
      </c>
      <c r="H36" s="22">
        <f>+'Unbilled Therms'!H36*Rates!I63*1000</f>
        <v>-19161.288834571198</v>
      </c>
      <c r="I36" s="22">
        <f>+'Unbilled Therms'!I36*Rates!J63*1000</f>
        <v>-28507.526538884555</v>
      </c>
      <c r="J36" s="22">
        <f>+'Unbilled Therms'!J36*Rates!K63*1000</f>
        <v>16211.478119743169</v>
      </c>
      <c r="K36" s="22">
        <f>+'Unbilled Therms'!K36*Rates!L63*1000</f>
        <v>7507.1291710113173</v>
      </c>
      <c r="L36" s="22">
        <f>+'Unbilled Therms'!L36*Rates!M63*1000</f>
        <v>73095.288484895515</v>
      </c>
      <c r="M36" s="22">
        <f>+'Unbilled Therms'!M36*Rates!N63*1000</f>
        <v>118454.7399719129</v>
      </c>
      <c r="N36" s="22">
        <f t="shared" si="16"/>
        <v>40230.075914354878</v>
      </c>
      <c r="O36" s="22">
        <f>+'Unbilled Therms'!O36*Rates!P63*1000</f>
        <v>73535.633068354902</v>
      </c>
      <c r="P36" s="22">
        <f>+'Unbilled Therms'!P36*Rates!Q63*1000</f>
        <v>-24196.511931757657</v>
      </c>
      <c r="Q36" s="22">
        <f>+'Unbilled Therms'!Q36*Rates!R63*1000</f>
        <v>-14872.165118278488</v>
      </c>
      <c r="R36" s="22">
        <f>+'Unbilled Therms'!R36*Rates!S63*1000</f>
        <v>-98974.250880728592</v>
      </c>
      <c r="S36" s="22">
        <f>+'Unbilled Therms'!S36*Rates!T63*1000</f>
        <v>-47866.152395487836</v>
      </c>
      <c r="T36" s="22">
        <f>+'Unbilled Therms'!T36*Rates!U63*1000</f>
        <v>-26109.193066203778</v>
      </c>
      <c r="U36" s="22">
        <f>+'Unbilled Therms'!U36*Rates!V63*1000</f>
        <v>-20305.946365380536</v>
      </c>
      <c r="V36" s="22">
        <f>+'Unbilled Therms'!V36*Rates!W63*1000</f>
        <v>-29854.151703311982</v>
      </c>
      <c r="W36" s="22">
        <f>+'Unbilled Therms'!W36*Rates!X63*1000</f>
        <v>15125.471160280867</v>
      </c>
      <c r="X36" s="22">
        <f>+'Unbilled Therms'!X36*Rates!Y63*1000</f>
        <v>7467.5876356214194</v>
      </c>
      <c r="Y36" s="22">
        <f>+'Unbilled Therms'!Y36*Rates!Z63*1000</f>
        <v>73316.202187483374</v>
      </c>
      <c r="Z36" s="22">
        <f>+'Unbilled Therms'!Z36*Rates!AA63*1000</f>
        <v>119104.64543418837</v>
      </c>
      <c r="AA36" s="22">
        <f t="shared" si="19"/>
        <v>26371.168024780083</v>
      </c>
    </row>
    <row r="37" spans="1:27" x14ac:dyDescent="0.25">
      <c r="A37" t="s">
        <v>31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  <c r="AA37" s="126"/>
    </row>
    <row r="38" spans="1:27" x14ac:dyDescent="0.25">
      <c r="A38" t="s">
        <v>32</v>
      </c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/>
    </row>
    <row r="39" spans="1:27" x14ac:dyDescent="0.25">
      <c r="A39" t="s">
        <v>33</v>
      </c>
      <c r="B39" s="126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  <c r="AA39" s="126"/>
    </row>
    <row r="40" spans="1:27" x14ac:dyDescent="0.25">
      <c r="A40" t="s">
        <v>35</v>
      </c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</row>
    <row r="41" spans="1:27" x14ac:dyDescent="0.25">
      <c r="A41" t="s">
        <v>34</v>
      </c>
      <c r="B41" s="22">
        <f>+'Unbilled Therms'!B41*Rates!C43*1000</f>
        <v>37.871644499999952</v>
      </c>
      <c r="C41" s="22">
        <f>+'Unbilled Therms'!C41*Rates!D43*1000</f>
        <v>-53.512784999999965</v>
      </c>
      <c r="D41" s="22">
        <f>+'Unbilled Therms'!D41*Rates!E43*1000</f>
        <v>16.727903999999988</v>
      </c>
      <c r="E41" s="22">
        <f>+'Unbilled Therms'!E41*Rates!F43*1000</f>
        <v>-18.708840000000016</v>
      </c>
      <c r="F41" s="22">
        <f>+'Unbilled Therms'!F41*Rates!G43*1000</f>
        <v>-52.604856000000005</v>
      </c>
      <c r="G41" s="22">
        <f>+'Unbilled Therms'!G41*Rates!H43*1000</f>
        <v>13.852795500000033</v>
      </c>
      <c r="H41" s="22">
        <f>+'Unbilled Therms'!H41*Rates!I43*1000</f>
        <v>-27.210357000000055</v>
      </c>
      <c r="I41" s="22">
        <f>+'Unbilled Therms'!I41*Rates!J43*1000</f>
        <v>83.584494000000078</v>
      </c>
      <c r="J41" s="22">
        <f>+'Unbilled Therms'!J41*Rates!K43*1000</f>
        <v>0</v>
      </c>
      <c r="K41" s="22">
        <f>+'Unbilled Therms'!K41*Rates!L43*1000</f>
        <v>0</v>
      </c>
      <c r="L41" s="22">
        <f>+'Unbilled Therms'!L41*Rates!M43*1000</f>
        <v>0</v>
      </c>
      <c r="M41" s="22">
        <f>+'Unbilled Therms'!M41*Rates!N43*1000</f>
        <v>0</v>
      </c>
      <c r="N41" s="22">
        <f t="shared" si="16"/>
        <v>1.4210854715202004E-14</v>
      </c>
      <c r="O41" s="22">
        <f>+'Unbilled Therms'!O41*Rates!P43*1000</f>
        <v>37.871644499999952</v>
      </c>
      <c r="P41" s="22">
        <f>+'Unbilled Therms'!P41*Rates!Q43*1000</f>
        <v>-53.512784999999965</v>
      </c>
      <c r="Q41" s="22">
        <f>+'Unbilled Therms'!Q41*Rates!R43*1000</f>
        <v>16.727903999999988</v>
      </c>
      <c r="R41" s="22">
        <f>+'Unbilled Therms'!R41*Rates!S43*1000</f>
        <v>-18.708840000000016</v>
      </c>
      <c r="S41" s="22">
        <f>+'Unbilled Therms'!S41*Rates!T43*1000</f>
        <v>-52.604856000000005</v>
      </c>
      <c r="T41" s="22">
        <f>+'Unbilled Therms'!T41*Rates!U43*1000</f>
        <v>13.852795500000033</v>
      </c>
      <c r="U41" s="22">
        <f>+'Unbilled Therms'!U41*Rates!V43*1000</f>
        <v>-27.210357000000055</v>
      </c>
      <c r="V41" s="22">
        <f>+'Unbilled Therms'!V41*Rates!W43*1000</f>
        <v>83.584494000000078</v>
      </c>
      <c r="W41" s="22">
        <f>+'Unbilled Therms'!W41*Rates!X43*1000</f>
        <v>0</v>
      </c>
      <c r="X41" s="22">
        <f>+'Unbilled Therms'!X41*Rates!Y43*1000</f>
        <v>0</v>
      </c>
      <c r="Y41" s="22">
        <f>+'Unbilled Therms'!Y41*Rates!Z43*1000</f>
        <v>0</v>
      </c>
      <c r="Z41" s="22">
        <f>+'Unbilled Therms'!Z41*Rates!AA43*1000</f>
        <v>0</v>
      </c>
      <c r="AA41" s="22">
        <f t="shared" ref="AA41:AA44" si="20">SUM(O41:Z41)</f>
        <v>1.4210854715202004E-14</v>
      </c>
    </row>
    <row r="42" spans="1:27" x14ac:dyDescent="0.25">
      <c r="A42" t="s">
        <v>36</v>
      </c>
      <c r="B42" s="22">
        <f>+'Unbilled Therms'!B42*Rates!C68*1000</f>
        <v>-636.3737247857149</v>
      </c>
      <c r="C42" s="22">
        <f>+'Unbilled Therms'!C42*Rates!D68*1000</f>
        <v>-712.2427875000003</v>
      </c>
      <c r="D42" s="22">
        <f>+'Unbilled Therms'!D42*Rates!E68*1000</f>
        <v>403.36809300000021</v>
      </c>
      <c r="E42" s="22">
        <f>+'Unbilled Therms'!E42*Rates!F68*1000</f>
        <v>138.92689349999927</v>
      </c>
      <c r="F42" s="22">
        <f>+'Unbilled Therms'!F42*Rates!G68*1000</f>
        <v>-346.11353999999875</v>
      </c>
      <c r="G42" s="22">
        <f>+'Unbilled Therms'!G42*Rates!H68*1000</f>
        <v>-58.526046642858773</v>
      </c>
      <c r="H42" s="22">
        <f>+'Unbilled Therms'!H42*Rates!I68*1000</f>
        <v>296.57638350000229</v>
      </c>
      <c r="I42" s="22">
        <f>+'Unbilled Therms'!I42*Rates!J68*1000</f>
        <v>176.30330399999963</v>
      </c>
      <c r="J42" s="22">
        <f>+'Unbilled Therms'!J42*Rates!K68*1000</f>
        <v>0</v>
      </c>
      <c r="K42" s="22">
        <f>+'Unbilled Therms'!K42*Rates!L68*1000</f>
        <v>0</v>
      </c>
      <c r="L42" s="22">
        <f>+'Unbilled Therms'!L42*Rates!M68*1000</f>
        <v>738.08142492857121</v>
      </c>
      <c r="M42" s="22">
        <f>+'Unbilled Therms'!M42*Rates!N68*1000</f>
        <v>717.85347428571413</v>
      </c>
      <c r="N42" s="22">
        <f t="shared" si="16"/>
        <v>717.85347428571424</v>
      </c>
      <c r="O42" s="22">
        <f>+'Unbilled Therms'!O42*Rates!P68*1000</f>
        <v>-1357.4737330714293</v>
      </c>
      <c r="P42" s="22">
        <f>+'Unbilled Therms'!P42*Rates!Q68*1000</f>
        <v>-724.95379349999985</v>
      </c>
      <c r="Q42" s="22">
        <f>+'Unbilled Therms'!Q42*Rates!R68*1000</f>
        <v>430.38585899999981</v>
      </c>
      <c r="R42" s="22">
        <f>+'Unbilled Therms'!R42*Rates!S68*1000</f>
        <v>122.54290199999981</v>
      </c>
      <c r="S42" s="22">
        <f>+'Unbilled Therms'!S42*Rates!T68*1000</f>
        <v>-331.89521464285605</v>
      </c>
      <c r="T42" s="22">
        <f>+'Unbilled Therms'!T42*Rates!U68*1000</f>
        <v>-67.420606500001696</v>
      </c>
      <c r="U42" s="22">
        <f>+'Unbilled Therms'!U42*Rates!V68*1000</f>
        <v>296.57638350000229</v>
      </c>
      <c r="V42" s="22">
        <f>+'Unbilled Therms'!V42*Rates!W68*1000</f>
        <v>176.30330399999963</v>
      </c>
      <c r="W42" s="22">
        <f>+'Unbilled Therms'!W42*Rates!X68*1000</f>
        <v>0</v>
      </c>
      <c r="X42" s="22">
        <f>+'Unbilled Therms'!X42*Rates!Y68*1000</f>
        <v>738.08142492857121</v>
      </c>
      <c r="Y42" s="22">
        <f>+'Unbilled Therms'!Y42*Rates!Z68*1000</f>
        <v>717.85347428571413</v>
      </c>
      <c r="Z42" s="22">
        <f>+'Unbilled Therms'!Z42*Rates!AA68*1000</f>
        <v>1454.9660485714282</v>
      </c>
      <c r="AA42" s="22">
        <f t="shared" si="20"/>
        <v>1454.9660485714285</v>
      </c>
    </row>
    <row r="43" spans="1:27" x14ac:dyDescent="0.25">
      <c r="A43" t="s">
        <v>37</v>
      </c>
      <c r="B43" s="22">
        <f>+'Unbilled Therms'!B43*Rates!C44*1000</f>
        <v>0</v>
      </c>
      <c r="C43" s="22">
        <f>+'Unbilled Therms'!C43*Rates!D44*1000</f>
        <v>0</v>
      </c>
      <c r="D43" s="22">
        <f>+'Unbilled Therms'!D43*Rates!E44*1000</f>
        <v>0</v>
      </c>
      <c r="E43" s="22">
        <f>+'Unbilled Therms'!E43*Rates!F44*1000</f>
        <v>0</v>
      </c>
      <c r="F43" s="22">
        <f>+'Unbilled Therms'!F43*Rates!G44*1000</f>
        <v>0</v>
      </c>
      <c r="G43" s="22">
        <f>+'Unbilled Therms'!G43*Rates!H44*1000</f>
        <v>0</v>
      </c>
      <c r="H43" s="22">
        <f>+'Unbilled Therms'!H43*Rates!I44*1000</f>
        <v>0</v>
      </c>
      <c r="I43" s="22">
        <f>+'Unbilled Therms'!I43*Rates!J44*1000</f>
        <v>0</v>
      </c>
      <c r="J43" s="22">
        <f>+'Unbilled Therms'!J43*Rates!K44*1000</f>
        <v>0</v>
      </c>
      <c r="K43" s="22">
        <f>+'Unbilled Therms'!K43*Rates!L44*1000</f>
        <v>0</v>
      </c>
      <c r="L43" s="22">
        <f>+'Unbilled Therms'!L43*Rates!M44*1000</f>
        <v>0</v>
      </c>
      <c r="M43" s="22">
        <f>+'Unbilled Therms'!M43*Rates!N44*1000</f>
        <v>0</v>
      </c>
      <c r="N43" s="22">
        <f t="shared" si="16"/>
        <v>0</v>
      </c>
      <c r="O43" s="22">
        <f>+'Unbilled Therms'!O43*Rates!P44*1000</f>
        <v>0</v>
      </c>
      <c r="P43" s="22">
        <f>+'Unbilled Therms'!P43*Rates!Q44*1000</f>
        <v>0</v>
      </c>
      <c r="Q43" s="22">
        <f>+'Unbilled Therms'!Q43*Rates!R44*1000</f>
        <v>0</v>
      </c>
      <c r="R43" s="22">
        <f>+'Unbilled Therms'!R43*Rates!S44*1000</f>
        <v>0</v>
      </c>
      <c r="S43" s="22">
        <f>+'Unbilled Therms'!S43*Rates!T44*1000</f>
        <v>0</v>
      </c>
      <c r="T43" s="22">
        <f>+'Unbilled Therms'!T43*Rates!U44*1000</f>
        <v>0</v>
      </c>
      <c r="U43" s="22">
        <f>+'Unbilled Therms'!U43*Rates!V44*1000</f>
        <v>0</v>
      </c>
      <c r="V43" s="22">
        <f>+'Unbilled Therms'!V43*Rates!W44*1000</f>
        <v>0</v>
      </c>
      <c r="W43" s="22">
        <f>+'Unbilled Therms'!W43*Rates!X44*1000</f>
        <v>0</v>
      </c>
      <c r="X43" s="22">
        <f>+'Unbilled Therms'!X43*Rates!Y44*1000</f>
        <v>0</v>
      </c>
      <c r="Y43" s="22">
        <f>+'Unbilled Therms'!Y43*Rates!Z44*1000</f>
        <v>0</v>
      </c>
      <c r="Z43" s="22">
        <f>+'Unbilled Therms'!Z43*Rates!AA44*1000</f>
        <v>0</v>
      </c>
      <c r="AA43" s="22">
        <f t="shared" si="20"/>
        <v>0</v>
      </c>
    </row>
    <row r="44" spans="1:27" x14ac:dyDescent="0.25">
      <c r="A44" t="s">
        <v>38</v>
      </c>
      <c r="B44" s="22">
        <f>+'Unbilled Therms'!B44*Rates!C69*1000</f>
        <v>0</v>
      </c>
      <c r="C44" s="22">
        <f>+'Unbilled Therms'!C44*Rates!D69*1000</f>
        <v>0</v>
      </c>
      <c r="D44" s="22">
        <f>+'Unbilled Therms'!D44*Rates!E69*1000</f>
        <v>0</v>
      </c>
      <c r="E44" s="22">
        <f>+'Unbilled Therms'!E44*Rates!F69*1000</f>
        <v>0</v>
      </c>
      <c r="F44" s="22">
        <f>+'Unbilled Therms'!F44*Rates!G69*1000</f>
        <v>0</v>
      </c>
      <c r="G44" s="22">
        <f>+'Unbilled Therms'!G44*Rates!H69*1000</f>
        <v>0</v>
      </c>
      <c r="H44" s="22">
        <f>+'Unbilled Therms'!H44*Rates!I69*1000</f>
        <v>0</v>
      </c>
      <c r="I44" s="22">
        <f>+'Unbilled Therms'!I44*Rates!J69*1000</f>
        <v>0</v>
      </c>
      <c r="J44" s="22">
        <f>+'Unbilled Therms'!J44*Rates!K69*1000</f>
        <v>0</v>
      </c>
      <c r="K44" s="22">
        <f>+'Unbilled Therms'!K44*Rates!L69*1000</f>
        <v>0</v>
      </c>
      <c r="L44" s="22">
        <f>+'Unbilled Therms'!L44*Rates!M69*1000</f>
        <v>0</v>
      </c>
      <c r="M44" s="22">
        <f>+'Unbilled Therms'!M44*Rates!N69*1000</f>
        <v>0</v>
      </c>
      <c r="N44" s="22">
        <f t="shared" si="16"/>
        <v>0</v>
      </c>
      <c r="O44" s="22">
        <f>+'Unbilled Therms'!O44*Rates!P69*1000</f>
        <v>0</v>
      </c>
      <c r="P44" s="22">
        <f>+'Unbilled Therms'!P44*Rates!Q69*1000</f>
        <v>0</v>
      </c>
      <c r="Q44" s="22">
        <f>+'Unbilled Therms'!Q44*Rates!R69*1000</f>
        <v>0</v>
      </c>
      <c r="R44" s="22">
        <f>+'Unbilled Therms'!R44*Rates!S69*1000</f>
        <v>0</v>
      </c>
      <c r="S44" s="22">
        <f>+'Unbilled Therms'!S44*Rates!T69*1000</f>
        <v>0</v>
      </c>
      <c r="T44" s="22">
        <f>+'Unbilled Therms'!T44*Rates!U69*1000</f>
        <v>0</v>
      </c>
      <c r="U44" s="22">
        <f>+'Unbilled Therms'!U44*Rates!V69*1000</f>
        <v>0</v>
      </c>
      <c r="V44" s="22">
        <f>+'Unbilled Therms'!V44*Rates!W69*1000</f>
        <v>0</v>
      </c>
      <c r="W44" s="22">
        <f>+'Unbilled Therms'!W44*Rates!X69*1000</f>
        <v>0</v>
      </c>
      <c r="X44" s="22">
        <f>+'Unbilled Therms'!X44*Rates!Y69*1000</f>
        <v>0</v>
      </c>
      <c r="Y44" s="22">
        <f>+'Unbilled Therms'!Y44*Rates!Z69*1000</f>
        <v>0</v>
      </c>
      <c r="Z44" s="22">
        <f>+'Unbilled Therms'!Z44*Rates!AA69*1000</f>
        <v>0</v>
      </c>
      <c r="AA44" s="22">
        <f t="shared" si="20"/>
        <v>0</v>
      </c>
    </row>
    <row r="45" spans="1:27" x14ac:dyDescent="0.25">
      <c r="A45" t="s">
        <v>40</v>
      </c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  <c r="AA45" s="126"/>
    </row>
    <row r="46" spans="1:27" x14ac:dyDescent="0.25">
      <c r="A46" t="s">
        <v>39</v>
      </c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</row>
    <row r="47" spans="1:27" x14ac:dyDescent="0.25">
      <c r="A47" s="4" t="s">
        <v>570</v>
      </c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</row>
    <row r="48" spans="1:27" x14ac:dyDescent="0.25">
      <c r="A48" t="s">
        <v>1</v>
      </c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</row>
    <row r="49" spans="1:27" x14ac:dyDescent="0.25">
      <c r="A49" t="s">
        <v>42</v>
      </c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</row>
    <row r="50" spans="1:27" x14ac:dyDescent="0.25">
      <c r="A50" t="s">
        <v>2</v>
      </c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</row>
    <row r="51" spans="1:27" x14ac:dyDescent="0.25">
      <c r="A51" t="s">
        <v>41</v>
      </c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</row>
    <row r="52" spans="1:27" x14ac:dyDescent="0.25">
      <c r="A52" t="s">
        <v>3</v>
      </c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</row>
    <row r="53" spans="1:27" x14ac:dyDescent="0.25">
      <c r="A53" t="s">
        <v>43</v>
      </c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</row>
    <row r="54" spans="1:27" x14ac:dyDescent="0.25"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</row>
    <row r="55" spans="1:27" x14ac:dyDescent="0.25">
      <c r="A55" s="70" t="s">
        <v>408</v>
      </c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</row>
    <row r="56" spans="1:27" x14ac:dyDescent="0.25">
      <c r="A56" t="s">
        <v>1</v>
      </c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</row>
    <row r="57" spans="1:27" x14ac:dyDescent="0.25">
      <c r="A57" t="s">
        <v>42</v>
      </c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</row>
    <row r="58" spans="1:27" x14ac:dyDescent="0.25">
      <c r="A58" t="s">
        <v>2</v>
      </c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</row>
    <row r="59" spans="1:27" x14ac:dyDescent="0.25">
      <c r="A59" t="s">
        <v>41</v>
      </c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</row>
    <row r="60" spans="1:27" x14ac:dyDescent="0.25">
      <c r="A60" t="s">
        <v>3</v>
      </c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</row>
    <row r="61" spans="1:27" x14ac:dyDescent="0.25">
      <c r="A61" t="s">
        <v>43</v>
      </c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/>
    </row>
    <row r="62" spans="1:27" x14ac:dyDescent="0.25">
      <c r="A62" t="s">
        <v>26</v>
      </c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</row>
    <row r="63" spans="1:27" x14ac:dyDescent="0.25">
      <c r="A63" t="s">
        <v>32</v>
      </c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</row>
    <row r="64" spans="1:27" x14ac:dyDescent="0.25"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</row>
    <row r="66" spans="1:27" x14ac:dyDescent="0.25">
      <c r="A66" t="s">
        <v>4</v>
      </c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</row>
    <row r="67" spans="1:27" x14ac:dyDescent="0.25">
      <c r="A67" s="117" t="s">
        <v>552</v>
      </c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</row>
    <row r="68" spans="1:27" x14ac:dyDescent="0.25">
      <c r="A68" s="117" t="s">
        <v>553</v>
      </c>
      <c r="B68" s="2"/>
      <c r="C68" s="18"/>
      <c r="E68" s="4"/>
      <c r="F68" s="15"/>
      <c r="G68" s="15"/>
      <c r="H68" s="15"/>
      <c r="I68" s="15"/>
      <c r="J68" s="15"/>
      <c r="K68" s="15"/>
      <c r="L68" s="15"/>
      <c r="M68" s="15"/>
      <c r="N68" s="15"/>
      <c r="O68" s="2"/>
      <c r="P68" s="18"/>
      <c r="R68" s="4"/>
      <c r="S68" s="15"/>
      <c r="T68" s="15"/>
      <c r="U68" s="15"/>
      <c r="V68" s="15"/>
      <c r="W68" s="15"/>
      <c r="X68" s="15"/>
      <c r="Y68" s="15"/>
      <c r="Z68" s="15"/>
      <c r="AA68" s="15"/>
    </row>
    <row r="69" spans="1:27" s="64" customFormat="1" ht="18.75" x14ac:dyDescent="0.3">
      <c r="A69" s="62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</row>
  </sheetData>
  <mergeCells count="2">
    <mergeCell ref="B1:N1"/>
    <mergeCell ref="O1:AA1"/>
  </mergeCells>
  <pageMargins left="0" right="0" top="0.25" bottom="0.25" header="0.3" footer="0.3"/>
  <pageSetup scale="37" orientation="landscape" r:id="rId1"/>
  <customProperties>
    <customPr name="_pios_id" r:id="rId2"/>
    <customPr name="EpmWorksheetKeyString_GUID" r:id="rId3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  <pageSetUpPr fitToPage="1"/>
  </sheetPr>
  <dimension ref="A1:AJ69"/>
  <sheetViews>
    <sheetView zoomScaleNormal="100" workbookViewId="0">
      <pane xSplit="1" ySplit="2" topLeftCell="S3" activePane="bottomRight" state="frozen"/>
      <selection activeCell="B66" sqref="B66"/>
      <selection pane="topRight" activeCell="B66" sqref="B66"/>
      <selection pane="bottomLeft" activeCell="B66" sqref="B66"/>
      <selection pane="bottomRight" activeCell="Z26" sqref="Z26"/>
    </sheetView>
  </sheetViews>
  <sheetFormatPr defaultColWidth="9" defaultRowHeight="15" x14ac:dyDescent="0.25"/>
  <cols>
    <col min="1" max="1" width="16.5703125" customWidth="1"/>
    <col min="2" max="3" width="15.42578125" bestFit="1" customWidth="1"/>
    <col min="4" max="5" width="16" bestFit="1" customWidth="1"/>
    <col min="6" max="7" width="15.42578125" bestFit="1" customWidth="1"/>
    <col min="8" max="10" width="16" bestFit="1" customWidth="1"/>
    <col min="11" max="11" width="15" bestFit="1" customWidth="1"/>
    <col min="12" max="13" width="16" bestFit="1" customWidth="1"/>
    <col min="14" max="14" width="17.42578125" style="150" bestFit="1" customWidth="1"/>
    <col min="15" max="26" width="17.42578125" customWidth="1"/>
    <col min="27" max="27" width="17" style="150" bestFit="1" customWidth="1"/>
    <col min="28" max="32" width="17.42578125" bestFit="1" customWidth="1"/>
    <col min="33" max="33" width="17" bestFit="1" customWidth="1"/>
    <col min="34" max="35" width="18" bestFit="1" customWidth="1"/>
    <col min="36" max="36" width="18.42578125" bestFit="1" customWidth="1"/>
  </cols>
  <sheetData>
    <row r="1" spans="1:36" ht="24" thickBot="1" x14ac:dyDescent="0.4">
      <c r="B1" s="354" t="s">
        <v>434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251"/>
      <c r="AI1" s="251"/>
      <c r="AJ1" s="251"/>
    </row>
    <row r="2" spans="1:36" s="2" customFormat="1" ht="15.75" thickBot="1" x14ac:dyDescent="0.3">
      <c r="A2" s="21"/>
      <c r="B2" s="68" t="s">
        <v>58</v>
      </c>
      <c r="C2" s="69" t="s">
        <v>59</v>
      </c>
      <c r="D2" s="69" t="s">
        <v>60</v>
      </c>
      <c r="E2" s="69" t="s">
        <v>61</v>
      </c>
      <c r="F2" s="69" t="s">
        <v>62</v>
      </c>
      <c r="G2" s="69" t="s">
        <v>63</v>
      </c>
      <c r="H2" s="69" t="s">
        <v>64</v>
      </c>
      <c r="I2" s="69" t="s">
        <v>65</v>
      </c>
      <c r="J2" s="69" t="s">
        <v>66</v>
      </c>
      <c r="K2" s="69" t="s">
        <v>67</v>
      </c>
      <c r="L2" s="69" t="s">
        <v>68</v>
      </c>
      <c r="M2" s="69" t="s">
        <v>69</v>
      </c>
      <c r="N2" s="327">
        <f>'SUMMARY (BC)'!Q1</f>
        <v>2023</v>
      </c>
      <c r="O2" s="68" t="s">
        <v>58</v>
      </c>
      <c r="P2" s="69" t="s">
        <v>59</v>
      </c>
      <c r="Q2" s="69" t="s">
        <v>60</v>
      </c>
      <c r="R2" s="69" t="s">
        <v>61</v>
      </c>
      <c r="S2" s="69" t="s">
        <v>62</v>
      </c>
      <c r="T2" s="69" t="s">
        <v>63</v>
      </c>
      <c r="U2" s="69" t="s">
        <v>64</v>
      </c>
      <c r="V2" s="69" t="s">
        <v>65</v>
      </c>
      <c r="W2" s="69" t="s">
        <v>66</v>
      </c>
      <c r="X2" s="69" t="s">
        <v>67</v>
      </c>
      <c r="Y2" s="69" t="s">
        <v>68</v>
      </c>
      <c r="Z2" s="69" t="s">
        <v>69</v>
      </c>
      <c r="AA2" s="327">
        <f>'SUMMARY (BC)'!AD1</f>
        <v>2024</v>
      </c>
      <c r="AB2" s="253">
        <f t="shared" ref="AB2:AJ2" si="0">+AA2+1</f>
        <v>2025</v>
      </c>
      <c r="AC2" s="253">
        <f t="shared" si="0"/>
        <v>2026</v>
      </c>
      <c r="AD2" s="253">
        <f t="shared" si="0"/>
        <v>2027</v>
      </c>
      <c r="AE2" s="253">
        <f t="shared" si="0"/>
        <v>2028</v>
      </c>
      <c r="AF2" s="253">
        <f t="shared" si="0"/>
        <v>2029</v>
      </c>
      <c r="AG2" s="253">
        <f t="shared" si="0"/>
        <v>2030</v>
      </c>
      <c r="AH2" s="253">
        <f t="shared" si="0"/>
        <v>2031</v>
      </c>
      <c r="AI2" s="253">
        <f t="shared" si="0"/>
        <v>2032</v>
      </c>
      <c r="AJ2" s="253">
        <f t="shared" si="0"/>
        <v>2033</v>
      </c>
    </row>
    <row r="3" spans="1:36" s="81" customFormat="1" x14ac:dyDescent="0.25">
      <c r="A3" s="21" t="s">
        <v>10</v>
      </c>
      <c r="B3" s="8">
        <f>SUM(B16:B26)</f>
        <v>4575130.3997650007</v>
      </c>
      <c r="C3" s="8">
        <f t="shared" ref="C3:M3" si="1">SUM(C16:C26)</f>
        <v>3986384.2055928628</v>
      </c>
      <c r="D3" s="8">
        <f t="shared" si="1"/>
        <v>3193417.3129244302</v>
      </c>
      <c r="E3" s="8">
        <f t="shared" si="1"/>
        <v>2494112.3333330797</v>
      </c>
      <c r="F3" s="8">
        <f t="shared" si="1"/>
        <v>1752549.8205636444</v>
      </c>
      <c r="G3" s="8">
        <f t="shared" si="1"/>
        <v>1487694.0973451638</v>
      </c>
      <c r="H3" s="8">
        <f t="shared" si="1"/>
        <v>1288635.0712169278</v>
      </c>
      <c r="I3" s="8">
        <f t="shared" si="1"/>
        <v>1287220.6023001701</v>
      </c>
      <c r="J3" s="8">
        <f t="shared" si="1"/>
        <v>1582515.6259702421</v>
      </c>
      <c r="K3" s="8">
        <f t="shared" si="1"/>
        <v>1598839.1010628666</v>
      </c>
      <c r="L3" s="8">
        <f t="shared" si="1"/>
        <v>2500546.9738167445</v>
      </c>
      <c r="M3" s="8">
        <f t="shared" si="1"/>
        <v>4045291.4449091819</v>
      </c>
      <c r="N3" s="323">
        <f t="shared" ref="N3:N7" si="2">SUM(B3:M3)</f>
        <v>29792336.98880031</v>
      </c>
      <c r="O3" s="8">
        <f t="shared" ref="O3:Z3" si="3">SUM(O16:O26)</f>
        <v>4620980.5411433866</v>
      </c>
      <c r="P3" s="8">
        <f t="shared" si="3"/>
        <v>4087164.4664190793</v>
      </c>
      <c r="Q3" s="8">
        <f t="shared" si="3"/>
        <v>3276680.6950102015</v>
      </c>
      <c r="R3" s="8">
        <f t="shared" si="3"/>
        <v>2555996.3050233563</v>
      </c>
      <c r="S3" s="8">
        <f t="shared" si="3"/>
        <v>1788408.1519451183</v>
      </c>
      <c r="T3" s="8">
        <f t="shared" si="3"/>
        <v>1514224.6855700514</v>
      </c>
      <c r="U3" s="8">
        <f t="shared" si="3"/>
        <v>1310960.503395739</v>
      </c>
      <c r="V3" s="8">
        <f t="shared" si="3"/>
        <v>1310272.0514787117</v>
      </c>
      <c r="W3" s="8">
        <f t="shared" si="3"/>
        <v>1614710.021920379</v>
      </c>
      <c r="X3" s="8">
        <f t="shared" si="3"/>
        <v>1631801.563663797</v>
      </c>
      <c r="Y3" s="8">
        <f t="shared" si="3"/>
        <v>2560228.5804081215</v>
      </c>
      <c r="Z3" s="8">
        <f t="shared" si="3"/>
        <v>4148784.1329062073</v>
      </c>
      <c r="AA3" s="323">
        <f t="shared" ref="AA3:AA7" si="4">SUM(O3:Z3)</f>
        <v>30420211.698884144</v>
      </c>
      <c r="AB3" s="8">
        <f t="shared" ref="AB3:AJ3" si="5">SUM(AB16:AB26)</f>
        <v>31001171.769359373</v>
      </c>
      <c r="AC3" s="8">
        <f t="shared" si="5"/>
        <v>31746250.556398738</v>
      </c>
      <c r="AD3" s="8">
        <f t="shared" si="5"/>
        <v>32524275.055177055</v>
      </c>
      <c r="AE3" s="8" t="e">
        <f t="shared" si="5"/>
        <v>#DIV/0!</v>
      </c>
      <c r="AF3" s="8" t="e">
        <f t="shared" si="5"/>
        <v>#DIV/0!</v>
      </c>
      <c r="AG3" s="8" t="e">
        <f t="shared" si="5"/>
        <v>#DIV/0!</v>
      </c>
      <c r="AH3" s="8" t="e">
        <f t="shared" si="5"/>
        <v>#DIV/0!</v>
      </c>
      <c r="AI3" s="8" t="e">
        <f t="shared" si="5"/>
        <v>#DIV/0!</v>
      </c>
      <c r="AJ3" s="8" t="e">
        <f t="shared" si="5"/>
        <v>#DIV/0!</v>
      </c>
    </row>
    <row r="4" spans="1:36" s="81" customFormat="1" x14ac:dyDescent="0.25">
      <c r="A4" s="21" t="s">
        <v>14</v>
      </c>
      <c r="B4" s="8">
        <f>SUM(B27:B47)</f>
        <v>11716128.006495908</v>
      </c>
      <c r="C4" s="8">
        <f t="shared" ref="C4:M4" si="6">SUM(C27:C47)</f>
        <v>10785300.606988948</v>
      </c>
      <c r="D4" s="8">
        <f t="shared" si="6"/>
        <v>10477420.484027345</v>
      </c>
      <c r="E4" s="8">
        <f t="shared" si="6"/>
        <v>9587265.382278813</v>
      </c>
      <c r="F4" s="8">
        <f t="shared" si="6"/>
        <v>8956393.6745281778</v>
      </c>
      <c r="G4" s="8">
        <f t="shared" si="6"/>
        <v>8963128.0813959241</v>
      </c>
      <c r="H4" s="8">
        <f t="shared" si="6"/>
        <v>8562382.5009893496</v>
      </c>
      <c r="I4" s="8">
        <f t="shared" si="6"/>
        <v>8473447.7693461087</v>
      </c>
      <c r="J4" s="8">
        <f t="shared" si="6"/>
        <v>9120674.7399092093</v>
      </c>
      <c r="K4" s="8">
        <f t="shared" si="6"/>
        <v>8472197.5385202095</v>
      </c>
      <c r="L4" s="8">
        <f t="shared" si="6"/>
        <v>9877393.0467037782</v>
      </c>
      <c r="M4" s="8">
        <f t="shared" si="6"/>
        <v>11553566.135571769</v>
      </c>
      <c r="N4" s="323">
        <f t="shared" si="2"/>
        <v>116545297.96675555</v>
      </c>
      <c r="O4" s="8">
        <f>SUM(O27:O47)</f>
        <v>12165862.761372309</v>
      </c>
      <c r="P4" s="8">
        <f t="shared" ref="P4:Z4" si="7">SUM(P27:P47)</f>
        <v>11213835.613359664</v>
      </c>
      <c r="Q4" s="8">
        <f t="shared" si="7"/>
        <v>10887048.301161492</v>
      </c>
      <c r="R4" s="8">
        <f t="shared" si="7"/>
        <v>9981566.2489176355</v>
      </c>
      <c r="S4" s="8">
        <f t="shared" si="7"/>
        <v>9284377.1972228438</v>
      </c>
      <c r="T4" s="8">
        <f t="shared" si="7"/>
        <v>9287477.6521492712</v>
      </c>
      <c r="U4" s="8">
        <f t="shared" si="7"/>
        <v>8846259.1461237334</v>
      </c>
      <c r="V4" s="8">
        <f t="shared" si="7"/>
        <v>8747024.5780643523</v>
      </c>
      <c r="W4" s="8">
        <f t="shared" si="7"/>
        <v>9401158.4818979874</v>
      </c>
      <c r="X4" s="8">
        <f t="shared" si="7"/>
        <v>8744433.9428072087</v>
      </c>
      <c r="Y4" s="8">
        <f t="shared" si="7"/>
        <v>10156906.250204515</v>
      </c>
      <c r="Z4" s="8">
        <f t="shared" si="7"/>
        <v>11861064.993131077</v>
      </c>
      <c r="AA4" s="323">
        <f t="shared" si="4"/>
        <v>120577015.16641209</v>
      </c>
      <c r="AB4" s="8">
        <f>SUM(AB27:AB47)</f>
        <v>122724471.7922686</v>
      </c>
      <c r="AC4" s="8">
        <f t="shared" ref="AC4:AJ4" si="8">SUM(AC27:AC47)</f>
        <v>124528158.23630375</v>
      </c>
      <c r="AD4" s="8">
        <f t="shared" si="8"/>
        <v>126024933.79806307</v>
      </c>
      <c r="AE4" s="8">
        <f t="shared" si="8"/>
        <v>30763917.028161358</v>
      </c>
      <c r="AF4" s="8">
        <f t="shared" si="8"/>
        <v>30763917.028161358</v>
      </c>
      <c r="AG4" s="8">
        <f t="shared" si="8"/>
        <v>30763917.028161358</v>
      </c>
      <c r="AH4" s="8">
        <f t="shared" si="8"/>
        <v>30763917.028161358</v>
      </c>
      <c r="AI4" s="8">
        <f t="shared" si="8"/>
        <v>30763917.028161358</v>
      </c>
      <c r="AJ4" s="8">
        <f t="shared" si="8"/>
        <v>30763917.028161358</v>
      </c>
    </row>
    <row r="5" spans="1:36" s="81" customFormat="1" x14ac:dyDescent="0.25">
      <c r="A5" s="21" t="s">
        <v>15</v>
      </c>
      <c r="B5" s="8">
        <f>SUM(B48:B53)</f>
        <v>806169.90219216852</v>
      </c>
      <c r="C5" s="8">
        <f t="shared" ref="C5:M5" si="9">SUM(C48:C53)</f>
        <v>728028.67934336537</v>
      </c>
      <c r="D5" s="8">
        <f t="shared" si="9"/>
        <v>876181.65642175311</v>
      </c>
      <c r="E5" s="8">
        <f t="shared" si="9"/>
        <v>813257.04510450293</v>
      </c>
      <c r="F5" s="8">
        <f t="shared" si="9"/>
        <v>794142.82212125324</v>
      </c>
      <c r="G5" s="8">
        <f t="shared" si="9"/>
        <v>756682.85210800287</v>
      </c>
      <c r="H5" s="8">
        <f t="shared" si="9"/>
        <v>769923.86070225295</v>
      </c>
      <c r="I5" s="8">
        <f t="shared" si="9"/>
        <v>726290.91406575299</v>
      </c>
      <c r="J5" s="8">
        <f t="shared" si="9"/>
        <v>683735.41483400296</v>
      </c>
      <c r="K5" s="8">
        <f t="shared" si="9"/>
        <v>747606.42593175301</v>
      </c>
      <c r="L5" s="8">
        <f t="shared" si="9"/>
        <v>744519.13843400287</v>
      </c>
      <c r="M5" s="8">
        <f t="shared" si="9"/>
        <v>806126.14390525292</v>
      </c>
      <c r="N5" s="323">
        <f t="shared" si="2"/>
        <v>9252664.8551640622</v>
      </c>
      <c r="O5" s="8">
        <f t="shared" ref="O5:Z5" si="10">SUM(O48:O53)</f>
        <v>806169.90219216852</v>
      </c>
      <c r="P5" s="8">
        <f t="shared" si="10"/>
        <v>728028.67934336537</v>
      </c>
      <c r="Q5" s="8">
        <f t="shared" si="10"/>
        <v>876181.65642175311</v>
      </c>
      <c r="R5" s="8">
        <f t="shared" si="10"/>
        <v>813257.04510450293</v>
      </c>
      <c r="S5" s="8">
        <f t="shared" si="10"/>
        <v>794142.82212125324</v>
      </c>
      <c r="T5" s="8">
        <f t="shared" si="10"/>
        <v>756682.85210800287</v>
      </c>
      <c r="U5" s="8">
        <f t="shared" si="10"/>
        <v>769923.86070225295</v>
      </c>
      <c r="V5" s="8">
        <f t="shared" si="10"/>
        <v>726290.91406575299</v>
      </c>
      <c r="W5" s="8">
        <f t="shared" si="10"/>
        <v>683735.41483400296</v>
      </c>
      <c r="X5" s="8">
        <f t="shared" si="10"/>
        <v>747606.42593175301</v>
      </c>
      <c r="Y5" s="8">
        <f t="shared" si="10"/>
        <v>744519.13843400287</v>
      </c>
      <c r="Z5" s="8">
        <f t="shared" si="10"/>
        <v>806126.14390525292</v>
      </c>
      <c r="AA5" s="323">
        <f t="shared" si="4"/>
        <v>9252664.8551640622</v>
      </c>
      <c r="AB5" s="8">
        <f t="shared" ref="AB5:AJ5" si="11">SUM(AB48:AB53)</f>
        <v>9252664.8551640622</v>
      </c>
      <c r="AC5" s="8">
        <f t="shared" si="11"/>
        <v>9252664.8551640622</v>
      </c>
      <c r="AD5" s="8">
        <f t="shared" si="11"/>
        <v>9252664.8551640622</v>
      </c>
      <c r="AE5" s="8">
        <f t="shared" si="11"/>
        <v>9252664.8551640622</v>
      </c>
      <c r="AF5" s="8">
        <f t="shared" si="11"/>
        <v>9252664.8551640622</v>
      </c>
      <c r="AG5" s="8">
        <f t="shared" si="11"/>
        <v>9252664.8551640622</v>
      </c>
      <c r="AH5" s="8">
        <f t="shared" si="11"/>
        <v>9252664.8551640622</v>
      </c>
      <c r="AI5" s="8">
        <f t="shared" si="11"/>
        <v>9252664.8551640622</v>
      </c>
      <c r="AJ5" s="8">
        <f t="shared" si="11"/>
        <v>9252664.8551640622</v>
      </c>
    </row>
    <row r="6" spans="1:36" s="81" customFormat="1" x14ac:dyDescent="0.25">
      <c r="A6" s="21" t="s">
        <v>554</v>
      </c>
      <c r="B6" s="8">
        <f>SUM(B56:B65,B67)</f>
        <v>2348673.740618974</v>
      </c>
      <c r="C6" s="8">
        <f t="shared" ref="C6:M6" si="12">SUM(C56:C65,C67)</f>
        <v>2288065.6832754822</v>
      </c>
      <c r="D6" s="8">
        <f t="shared" si="12"/>
        <v>2465079.1926100003</v>
      </c>
      <c r="E6" s="8">
        <f t="shared" si="12"/>
        <v>2548364.2536845002</v>
      </c>
      <c r="F6" s="8">
        <f t="shared" si="12"/>
        <v>2567071.3456250001</v>
      </c>
      <c r="G6" s="8">
        <f t="shared" si="12"/>
        <v>2493539.7892694999</v>
      </c>
      <c r="H6" s="8">
        <f t="shared" si="12"/>
        <v>2386907.5392672503</v>
      </c>
      <c r="I6" s="8">
        <f t="shared" si="12"/>
        <v>2341425.1716140001</v>
      </c>
      <c r="J6" s="8">
        <f t="shared" si="12"/>
        <v>2347254.4621158564</v>
      </c>
      <c r="K6" s="8">
        <f t="shared" si="12"/>
        <v>2409436.6870261165</v>
      </c>
      <c r="L6" s="8">
        <f t="shared" si="12"/>
        <v>2355671.4926152374</v>
      </c>
      <c r="M6" s="8">
        <f t="shared" si="12"/>
        <v>2276206.1934897499</v>
      </c>
      <c r="N6" s="323">
        <f>SUM(B6:M6)</f>
        <v>28827695.551211666</v>
      </c>
      <c r="O6" s="8">
        <f>SUM(O56:O65,O67)</f>
        <v>2461430.740618974</v>
      </c>
      <c r="P6" s="8">
        <f t="shared" ref="P6:Y6" si="13">SUM(P56:P65,P67)</f>
        <v>2400822.6832754822</v>
      </c>
      <c r="Q6" s="8">
        <f t="shared" si="13"/>
        <v>2477579.1926100003</v>
      </c>
      <c r="R6" s="8">
        <f t="shared" si="13"/>
        <v>2548364.2536845002</v>
      </c>
      <c r="S6" s="8">
        <f t="shared" si="13"/>
        <v>2567071.3456250001</v>
      </c>
      <c r="T6" s="8">
        <f t="shared" si="13"/>
        <v>2406697.7892694999</v>
      </c>
      <c r="U6" s="8">
        <f t="shared" si="13"/>
        <v>2300065.5392672503</v>
      </c>
      <c r="V6" s="8">
        <f t="shared" si="13"/>
        <v>2254583.1716140001</v>
      </c>
      <c r="W6" s="8">
        <f t="shared" si="13"/>
        <v>2260412.4621158564</v>
      </c>
      <c r="X6" s="8">
        <f t="shared" si="13"/>
        <v>2322594.6870261165</v>
      </c>
      <c r="Y6" s="8">
        <f t="shared" si="13"/>
        <v>2268829.4926152374</v>
      </c>
      <c r="Z6" s="8">
        <f>SUM(Z56:Z65,Z67)</f>
        <v>2152199.1934897499</v>
      </c>
      <c r="AA6" s="323">
        <f t="shared" si="4"/>
        <v>28420650.551211666</v>
      </c>
      <c r="AB6" s="8">
        <f>SUM(AB56:AB65,AB67)</f>
        <v>28420650.551211666</v>
      </c>
      <c r="AC6" s="8">
        <f t="shared" ref="AC6:AJ6" si="14">SUM(AC56:AC65,AC67)</f>
        <v>28420650.551211666</v>
      </c>
      <c r="AD6" s="8">
        <f t="shared" si="14"/>
        <v>28420650.551211666</v>
      </c>
      <c r="AE6" s="8">
        <f t="shared" si="14"/>
        <v>28420650.551211666</v>
      </c>
      <c r="AF6" s="8">
        <f t="shared" si="14"/>
        <v>28420650.551211666</v>
      </c>
      <c r="AG6" s="8">
        <f t="shared" si="14"/>
        <v>28420650.551211666</v>
      </c>
      <c r="AH6" s="8">
        <f t="shared" si="14"/>
        <v>28420650.551211666</v>
      </c>
      <c r="AI6" s="8">
        <f t="shared" si="14"/>
        <v>28420650.551211666</v>
      </c>
      <c r="AJ6" s="8">
        <f t="shared" si="14"/>
        <v>0</v>
      </c>
    </row>
    <row r="7" spans="1:36" s="81" customFormat="1" x14ac:dyDescent="0.25">
      <c r="A7" s="21" t="s">
        <v>4</v>
      </c>
      <c r="B7" s="11">
        <f>+B66</f>
        <v>326704</v>
      </c>
      <c r="C7" s="11">
        <f t="shared" ref="C7:M7" si="15">+C66</f>
        <v>319751</v>
      </c>
      <c r="D7" s="11">
        <f t="shared" si="15"/>
        <v>326704</v>
      </c>
      <c r="E7" s="11">
        <f t="shared" si="15"/>
        <v>324386</v>
      </c>
      <c r="F7" s="11">
        <f t="shared" si="15"/>
        <v>326704</v>
      </c>
      <c r="G7" s="11">
        <f t="shared" si="15"/>
        <v>324386</v>
      </c>
      <c r="H7" s="11">
        <f t="shared" si="15"/>
        <v>326704</v>
      </c>
      <c r="I7" s="11">
        <f t="shared" si="15"/>
        <v>326704</v>
      </c>
      <c r="J7" s="11">
        <f t="shared" si="15"/>
        <v>324386</v>
      </c>
      <c r="K7" s="11">
        <f t="shared" si="15"/>
        <v>326704</v>
      </c>
      <c r="L7" s="11">
        <f t="shared" si="15"/>
        <v>324386</v>
      </c>
      <c r="M7" s="11">
        <f t="shared" si="15"/>
        <v>326704</v>
      </c>
      <c r="N7" s="324">
        <f t="shared" si="2"/>
        <v>3904223</v>
      </c>
      <c r="O7" s="11">
        <f t="shared" ref="O7:Z7" si="16">+O66</f>
        <v>209199.11593164632</v>
      </c>
      <c r="P7" s="11">
        <f t="shared" si="16"/>
        <v>204746.88561590872</v>
      </c>
      <c r="Q7" s="11">
        <f t="shared" si="16"/>
        <v>209199.11593164632</v>
      </c>
      <c r="R7" s="11">
        <f t="shared" si="16"/>
        <v>207714.82571564175</v>
      </c>
      <c r="S7" s="11">
        <f t="shared" si="16"/>
        <v>209199.11593164632</v>
      </c>
      <c r="T7" s="11">
        <f t="shared" si="16"/>
        <v>207714.82571564175</v>
      </c>
      <c r="U7" s="11">
        <f t="shared" si="16"/>
        <v>209199.11593164632</v>
      </c>
      <c r="V7" s="11">
        <f t="shared" si="16"/>
        <v>209199.11593164632</v>
      </c>
      <c r="W7" s="11">
        <f t="shared" si="16"/>
        <v>207714.82571564175</v>
      </c>
      <c r="X7" s="11">
        <f t="shared" si="16"/>
        <v>209199.11593164632</v>
      </c>
      <c r="Y7" s="11">
        <f t="shared" si="16"/>
        <v>207714.82571564175</v>
      </c>
      <c r="Z7" s="11">
        <f t="shared" si="16"/>
        <v>209199.11593164632</v>
      </c>
      <c r="AA7" s="324">
        <f t="shared" si="4"/>
        <v>2500000.0000000005</v>
      </c>
      <c r="AB7" s="11">
        <f t="shared" ref="AB7:AJ7" si="17">+AB66</f>
        <v>2500000.0000000005</v>
      </c>
      <c r="AC7" s="11">
        <f t="shared" si="17"/>
        <v>2500000.0000000005</v>
      </c>
      <c r="AD7" s="11">
        <f t="shared" si="17"/>
        <v>2500000.0000000005</v>
      </c>
      <c r="AE7" s="11">
        <f t="shared" si="17"/>
        <v>2500000.0000000005</v>
      </c>
      <c r="AF7" s="11">
        <f t="shared" si="17"/>
        <v>2500000.0000000005</v>
      </c>
      <c r="AG7" s="11">
        <f t="shared" si="17"/>
        <v>2500000.0000000005</v>
      </c>
      <c r="AH7" s="11">
        <f t="shared" si="17"/>
        <v>2500000.0000000005</v>
      </c>
      <c r="AI7" s="11">
        <f t="shared" si="17"/>
        <v>2500000.0000000005</v>
      </c>
      <c r="AJ7" s="11">
        <f t="shared" si="17"/>
        <v>2500000.0000000005</v>
      </c>
    </row>
    <row r="8" spans="1:36" s="79" customFormat="1" ht="12.75" x14ac:dyDescent="0.2">
      <c r="A8" s="91"/>
      <c r="B8" s="120">
        <f t="shared" ref="B8:M8" si="18">SUM(B3:B7)</f>
        <v>19772806.04907205</v>
      </c>
      <c r="C8" s="120">
        <f t="shared" si="18"/>
        <v>18107530.17520066</v>
      </c>
      <c r="D8" s="120">
        <f t="shared" si="18"/>
        <v>17338802.645983528</v>
      </c>
      <c r="E8" s="120">
        <f t="shared" si="18"/>
        <v>15767385.014400898</v>
      </c>
      <c r="F8" s="120">
        <f t="shared" si="18"/>
        <v>14396861.662838075</v>
      </c>
      <c r="G8" s="120">
        <f t="shared" si="18"/>
        <v>14025430.820118591</v>
      </c>
      <c r="H8" s="120">
        <f t="shared" si="18"/>
        <v>13334552.972175781</v>
      </c>
      <c r="I8" s="120">
        <f t="shared" si="18"/>
        <v>13155088.457326032</v>
      </c>
      <c r="J8" s="120">
        <f t="shared" si="18"/>
        <v>14058566.24282931</v>
      </c>
      <c r="K8" s="120">
        <f t="shared" si="18"/>
        <v>13554783.752540946</v>
      </c>
      <c r="L8" s="120">
        <f t="shared" si="18"/>
        <v>15802516.651569763</v>
      </c>
      <c r="M8" s="120">
        <f t="shared" si="18"/>
        <v>19007893.917875953</v>
      </c>
      <c r="N8" s="328">
        <f t="shared" ref="N8" si="19">SUM(B8:M8)</f>
        <v>188322218.36193159</v>
      </c>
      <c r="O8" s="120">
        <f t="shared" ref="O8:Z8" si="20">SUM(O3:O7)</f>
        <v>20263643.061258484</v>
      </c>
      <c r="P8" s="120">
        <f t="shared" si="20"/>
        <v>18634598.328013498</v>
      </c>
      <c r="Q8" s="120">
        <f t="shared" si="20"/>
        <v>17726688.961135093</v>
      </c>
      <c r="R8" s="120">
        <f t="shared" si="20"/>
        <v>16106898.678445639</v>
      </c>
      <c r="S8" s="120">
        <f t="shared" si="20"/>
        <v>14643198.632845862</v>
      </c>
      <c r="T8" s="120">
        <f t="shared" si="20"/>
        <v>14172797.804812469</v>
      </c>
      <c r="U8" s="120">
        <f t="shared" si="20"/>
        <v>13436408.165420623</v>
      </c>
      <c r="V8" s="120">
        <f t="shared" si="20"/>
        <v>13247369.831154464</v>
      </c>
      <c r="W8" s="120">
        <f t="shared" si="20"/>
        <v>14167731.206483869</v>
      </c>
      <c r="X8" s="120">
        <f t="shared" si="20"/>
        <v>13655635.735360524</v>
      </c>
      <c r="Y8" s="120">
        <f t="shared" si="20"/>
        <v>15938198.28737752</v>
      </c>
      <c r="Z8" s="120">
        <f t="shared" si="20"/>
        <v>19177373.579363931</v>
      </c>
      <c r="AA8" s="328">
        <f t="shared" ref="AA8" si="21">SUM(O8:Z8)</f>
        <v>191170542.27167198</v>
      </c>
      <c r="AB8" s="120">
        <f t="shared" ref="AB8:AG8" si="22">SUM(AB3:AB7)</f>
        <v>193898958.96800369</v>
      </c>
      <c r="AC8" s="120">
        <f t="shared" si="22"/>
        <v>196447724.1990782</v>
      </c>
      <c r="AD8" s="120">
        <f t="shared" si="22"/>
        <v>198722524.25961584</v>
      </c>
      <c r="AE8" s="120" t="e">
        <f t="shared" si="22"/>
        <v>#DIV/0!</v>
      </c>
      <c r="AF8" s="120" t="e">
        <f t="shared" si="22"/>
        <v>#DIV/0!</v>
      </c>
      <c r="AG8" s="120" t="e">
        <f t="shared" si="22"/>
        <v>#DIV/0!</v>
      </c>
      <c r="AH8" s="120" t="e">
        <f t="shared" ref="AH8:AJ8" si="23">SUM(AH3:AH7)</f>
        <v>#DIV/0!</v>
      </c>
      <c r="AI8" s="120" t="e">
        <f t="shared" si="23"/>
        <v>#DIV/0!</v>
      </c>
      <c r="AJ8" s="120" t="e">
        <f t="shared" si="23"/>
        <v>#DIV/0!</v>
      </c>
    </row>
    <row r="9" spans="1:36" x14ac:dyDescent="0.25">
      <c r="A9" s="6" t="s">
        <v>410</v>
      </c>
      <c r="B9" s="5">
        <f>+B8-'SUMMARY (CAL)'!E15</f>
        <v>0</v>
      </c>
      <c r="C9" s="5">
        <f>+C8-'SUMMARY (CAL)'!F15</f>
        <v>0</v>
      </c>
      <c r="D9" s="5">
        <f>+D8-'SUMMARY (CAL)'!G15</f>
        <v>0</v>
      </c>
      <c r="E9" s="5">
        <f>+E8-'SUMMARY (CAL)'!H15</f>
        <v>0</v>
      </c>
      <c r="F9" s="5">
        <f>+F8-'SUMMARY (CAL)'!I15</f>
        <v>0</v>
      </c>
      <c r="G9" s="5">
        <f>+G8-'SUMMARY (CAL)'!J15</f>
        <v>0</v>
      </c>
      <c r="H9" s="5">
        <f>+H8-'SUMMARY (CAL)'!K15</f>
        <v>0</v>
      </c>
      <c r="I9" s="5">
        <f>+I8-'SUMMARY (CAL)'!L15</f>
        <v>0</v>
      </c>
      <c r="J9" s="5">
        <f>+J8-'SUMMARY (CAL)'!M15</f>
        <v>0</v>
      </c>
      <c r="K9" s="5">
        <f>+K8-'SUMMARY (CAL)'!N15</f>
        <v>0</v>
      </c>
      <c r="L9" s="5">
        <f>+L8-'SUMMARY (CAL)'!O15</f>
        <v>0</v>
      </c>
      <c r="M9" s="5">
        <f>+M8-'SUMMARY (CAL)'!P15</f>
        <v>0</v>
      </c>
      <c r="N9" s="325">
        <f>+N8-'SUMMARY (CAL)'!Q15</f>
        <v>0</v>
      </c>
      <c r="O9" s="5">
        <f>+O8-'SUMMARY (CAL)'!R15</f>
        <v>0</v>
      </c>
      <c r="P9" s="5">
        <f>+P8-'SUMMARY (CAL)'!S15</f>
        <v>0</v>
      </c>
      <c r="Q9" s="5">
        <f>+Q8-'SUMMARY (CAL)'!T15</f>
        <v>0</v>
      </c>
      <c r="R9" s="5">
        <f>+R8-'SUMMARY (CAL)'!U15</f>
        <v>0</v>
      </c>
      <c r="S9" s="5">
        <f>+S8-'SUMMARY (CAL)'!V15</f>
        <v>0</v>
      </c>
      <c r="T9" s="5">
        <f>+T8-'SUMMARY (CAL)'!W15</f>
        <v>0</v>
      </c>
      <c r="U9" s="5">
        <f>+U8-'SUMMARY (CAL)'!X15</f>
        <v>0</v>
      </c>
      <c r="V9" s="5">
        <f>+V8-'SUMMARY (CAL)'!Y15</f>
        <v>0</v>
      </c>
      <c r="W9" s="5">
        <f>+W8-'SUMMARY (CAL)'!Z15</f>
        <v>0</v>
      </c>
      <c r="X9" s="5">
        <f>+X8-'SUMMARY (CAL)'!AA15</f>
        <v>0</v>
      </c>
      <c r="Y9" s="5">
        <f>+Y8-'SUMMARY (CAL)'!AB15</f>
        <v>0</v>
      </c>
      <c r="Z9" s="5">
        <f>+Z8-'SUMMARY (CAL)'!AC15</f>
        <v>0</v>
      </c>
      <c r="AA9" s="325">
        <f>+AA8-'SUMMARY (CAL)'!AD15</f>
        <v>0</v>
      </c>
      <c r="AB9" s="5">
        <f>+AB8-'SUMMARY (CAL)'!AE15</f>
        <v>0</v>
      </c>
      <c r="AC9" s="5">
        <f>+AC8-'SUMMARY (CAL)'!AF15</f>
        <v>0</v>
      </c>
      <c r="AD9" s="5">
        <f>+AD8-'SUMMARY (CAL)'!AG15</f>
        <v>0</v>
      </c>
      <c r="AE9" s="5" t="e">
        <f>+AE8-'SUMMARY (CAL)'!AH15</f>
        <v>#DIV/0!</v>
      </c>
      <c r="AF9" s="5" t="e">
        <f>+AF8-'SUMMARY (CAL)'!AI15</f>
        <v>#DIV/0!</v>
      </c>
      <c r="AG9" s="5" t="e">
        <f>+AG8-'SUMMARY (CAL)'!AJ15</f>
        <v>#DIV/0!</v>
      </c>
      <c r="AH9" s="5" t="e">
        <f>+AH8-'SUMMARY (CAL)'!AK15</f>
        <v>#DIV/0!</v>
      </c>
      <c r="AI9" s="5" t="e">
        <f>+AI8-'SUMMARY (CAL)'!AL15</f>
        <v>#DIV/0!</v>
      </c>
      <c r="AJ9" s="5" t="e">
        <f>+AJ8-'SUMMARY (CAL)'!AM15</f>
        <v>#DIV/0!</v>
      </c>
    </row>
    <row r="10" spans="1:36" x14ac:dyDescent="0.25">
      <c r="A10" s="6" t="s">
        <v>411</v>
      </c>
      <c r="B10" s="5">
        <f t="shared" ref="B10:AG10" si="24">SUM(B16:B67)-B8</f>
        <v>0</v>
      </c>
      <c r="C10" s="5">
        <f t="shared" si="24"/>
        <v>0</v>
      </c>
      <c r="D10" s="5">
        <f t="shared" si="24"/>
        <v>0</v>
      </c>
      <c r="E10" s="5">
        <f t="shared" si="24"/>
        <v>0</v>
      </c>
      <c r="F10" s="5">
        <f t="shared" si="24"/>
        <v>0</v>
      </c>
      <c r="G10" s="5">
        <f t="shared" si="24"/>
        <v>0</v>
      </c>
      <c r="H10" s="5">
        <f t="shared" si="24"/>
        <v>0</v>
      </c>
      <c r="I10" s="5">
        <f t="shared" si="24"/>
        <v>0</v>
      </c>
      <c r="J10" s="5">
        <f t="shared" si="24"/>
        <v>0</v>
      </c>
      <c r="K10" s="5">
        <f t="shared" si="24"/>
        <v>0</v>
      </c>
      <c r="L10" s="5">
        <f t="shared" si="24"/>
        <v>0</v>
      </c>
      <c r="M10" s="5">
        <f t="shared" si="24"/>
        <v>0</v>
      </c>
      <c r="N10" s="325">
        <f t="shared" si="24"/>
        <v>0</v>
      </c>
      <c r="O10" s="5">
        <f t="shared" ref="O10:AA10" si="25">SUM(O16:O67)-O8</f>
        <v>0</v>
      </c>
      <c r="P10" s="5">
        <f t="shared" si="25"/>
        <v>0</v>
      </c>
      <c r="Q10" s="5">
        <f t="shared" si="25"/>
        <v>0</v>
      </c>
      <c r="R10" s="5">
        <f t="shared" si="25"/>
        <v>0</v>
      </c>
      <c r="S10" s="5">
        <f t="shared" si="25"/>
        <v>0</v>
      </c>
      <c r="T10" s="5">
        <f t="shared" si="25"/>
        <v>0</v>
      </c>
      <c r="U10" s="5">
        <f t="shared" si="25"/>
        <v>0</v>
      </c>
      <c r="V10" s="5">
        <f t="shared" si="25"/>
        <v>0</v>
      </c>
      <c r="W10" s="5">
        <f t="shared" si="25"/>
        <v>0</v>
      </c>
      <c r="X10" s="5">
        <f t="shared" si="25"/>
        <v>0</v>
      </c>
      <c r="Y10" s="5">
        <f t="shared" si="25"/>
        <v>0</v>
      </c>
      <c r="Z10" s="5">
        <f t="shared" si="25"/>
        <v>0</v>
      </c>
      <c r="AA10" s="325">
        <f t="shared" si="25"/>
        <v>0</v>
      </c>
      <c r="AB10" s="5">
        <f t="shared" si="24"/>
        <v>0</v>
      </c>
      <c r="AC10" s="5">
        <f t="shared" si="24"/>
        <v>0</v>
      </c>
      <c r="AD10" s="5">
        <f t="shared" si="24"/>
        <v>0</v>
      </c>
      <c r="AE10" s="5" t="e">
        <f t="shared" si="24"/>
        <v>#DIV/0!</v>
      </c>
      <c r="AF10" s="5" t="e">
        <f t="shared" si="24"/>
        <v>#DIV/0!</v>
      </c>
      <c r="AG10" s="5" t="e">
        <f t="shared" si="24"/>
        <v>#DIV/0!</v>
      </c>
      <c r="AH10" s="5" t="e">
        <f t="shared" ref="AH10:AJ10" si="26">SUM(AH16:AH67)-AH8</f>
        <v>#DIV/0!</v>
      </c>
      <c r="AI10" s="5" t="e">
        <f t="shared" si="26"/>
        <v>#DIV/0!</v>
      </c>
      <c r="AJ10" s="5" t="e">
        <f t="shared" si="26"/>
        <v>#DIV/0!</v>
      </c>
    </row>
    <row r="11" spans="1:36" x14ac:dyDescent="0.25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329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329"/>
      <c r="AB11" s="1"/>
      <c r="AC11" s="1"/>
      <c r="AD11" s="1"/>
      <c r="AE11" s="1"/>
      <c r="AF11" s="1"/>
      <c r="AG11" s="1"/>
      <c r="AH11" s="1"/>
      <c r="AI11" s="1"/>
      <c r="AJ11" s="1"/>
    </row>
    <row r="12" spans="1:36" x14ac:dyDescent="0.25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329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329"/>
      <c r="AB12" s="1"/>
      <c r="AC12" s="1"/>
      <c r="AD12" s="1"/>
      <c r="AE12" s="1"/>
      <c r="AF12" s="1"/>
      <c r="AG12" s="1"/>
      <c r="AH12" s="1"/>
      <c r="AI12" s="1"/>
      <c r="AJ12" s="1"/>
    </row>
    <row r="13" spans="1:36" x14ac:dyDescent="0.25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329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329"/>
      <c r="AB13" s="1"/>
      <c r="AC13" s="1"/>
      <c r="AD13" s="1"/>
      <c r="AE13" s="1"/>
      <c r="AF13" s="1"/>
      <c r="AG13" s="1"/>
      <c r="AH13" s="1"/>
      <c r="AI13" s="1"/>
      <c r="AJ13" s="1"/>
    </row>
    <row r="14" spans="1:36" ht="15.75" x14ac:dyDescent="0.25">
      <c r="A14" s="14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329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329"/>
      <c r="AB14" s="1"/>
      <c r="AC14" s="1"/>
      <c r="AD14" s="1"/>
      <c r="AE14" s="1"/>
      <c r="AF14" s="1"/>
      <c r="AG14" s="1"/>
      <c r="AH14" s="1"/>
      <c r="AI14" s="1"/>
      <c r="AJ14" s="1"/>
    </row>
    <row r="15" spans="1:36" x14ac:dyDescent="0.25">
      <c r="A15" s="7"/>
      <c r="B15" s="7"/>
      <c r="C15" s="7"/>
      <c r="D15" s="7"/>
      <c r="O15" s="7"/>
      <c r="P15" s="7"/>
      <c r="Q15" s="7"/>
    </row>
    <row r="16" spans="1:36" x14ac:dyDescent="0.25">
      <c r="A16" t="s">
        <v>7</v>
      </c>
      <c r="B16" s="22">
        <f>+'Therm $ (Billing)'!B16+'Unbilled $'!B16</f>
        <v>359387.06839867437</v>
      </c>
      <c r="C16" s="22">
        <f>+'Therm $ (Billing)'!C16+'Unbilled $'!C16</f>
        <v>305688.61932485155</v>
      </c>
      <c r="D16" s="22">
        <f>+'Therm $ (Billing)'!D16+'Unbilled $'!D16</f>
        <v>268584.86164023395</v>
      </c>
      <c r="E16" s="22">
        <f>+'Therm $ (Billing)'!E16+'Unbilled $'!E16</f>
        <v>216300.06881494253</v>
      </c>
      <c r="F16" s="22">
        <f>+'Therm $ (Billing)'!F16+'Unbilled $'!F16</f>
        <v>159835.4075733035</v>
      </c>
      <c r="G16" s="22">
        <f>+'Therm $ (Billing)'!G16+'Unbilled $'!G16</f>
        <v>141260.03774595939</v>
      </c>
      <c r="H16" s="22">
        <f>+'Therm $ (Billing)'!H16+'Unbilled $'!H16</f>
        <v>111755.27713344678</v>
      </c>
      <c r="I16" s="22">
        <f>+'Therm $ (Billing)'!I16+'Unbilled $'!I16</f>
        <v>121568.53773306451</v>
      </c>
      <c r="J16" s="22">
        <f>+'Therm $ (Billing)'!J16+'Unbilled $'!J16</f>
        <v>145737.4226791618</v>
      </c>
      <c r="K16" s="22">
        <f>+'Therm $ (Billing)'!K16+'Unbilled $'!K16</f>
        <v>141678.29534147651</v>
      </c>
      <c r="L16" s="22">
        <f>+'Therm $ (Billing)'!L16+'Unbilled $'!L16</f>
        <v>201066.12813997705</v>
      </c>
      <c r="M16" s="22">
        <f>+'Therm $ (Billing)'!M16+'Unbilled $'!M16</f>
        <v>292307.05776296486</v>
      </c>
      <c r="N16" s="65">
        <f>SUM(B16:M16)</f>
        <v>2465168.7822880568</v>
      </c>
      <c r="O16" s="22">
        <f>+'Therm $ (Billing)'!O16+'Unbilled $'!O16</f>
        <v>363628.74263204553</v>
      </c>
      <c r="P16" s="22">
        <f>+'Therm $ (Billing)'!P16+'Unbilled $'!P16</f>
        <v>313739.72885771061</v>
      </c>
      <c r="Q16" s="22">
        <f>+'Therm $ (Billing)'!Q16+'Unbilled $'!Q16</f>
        <v>276293.75845366513</v>
      </c>
      <c r="R16" s="22">
        <f>+'Therm $ (Billing)'!R16+'Unbilled $'!R16</f>
        <v>222270.69355625901</v>
      </c>
      <c r="S16" s="22">
        <f>+'Therm $ (Billing)'!S16+'Unbilled $'!S16</f>
        <v>163343.22579403344</v>
      </c>
      <c r="T16" s="22">
        <f>+'Therm $ (Billing)'!T16+'Unbilled $'!T16</f>
        <v>143849.66826786686</v>
      </c>
      <c r="U16" s="22">
        <f>+'Therm $ (Billing)'!U16+'Unbilled $'!U16</f>
        <v>113737.87420914212</v>
      </c>
      <c r="V16" s="22">
        <f>+'Therm $ (Billing)'!V16+'Unbilled $'!V16</f>
        <v>123797.15303797687</v>
      </c>
      <c r="W16" s="22">
        <f>+'Therm $ (Billing)'!W16+'Unbilled $'!W16</f>
        <v>148758.53766609298</v>
      </c>
      <c r="X16" s="22">
        <f>+'Therm $ (Billing)'!X16+'Unbilled $'!X16</f>
        <v>144653.92389118983</v>
      </c>
      <c r="Y16" s="22">
        <f>+'Therm $ (Billing)'!Y16+'Unbilled $'!Y16</f>
        <v>206012.48511713892</v>
      </c>
      <c r="Z16" s="22">
        <f>+'Therm $ (Billing)'!Z16+'Unbilled $'!Z16</f>
        <v>300161.98621171201</v>
      </c>
      <c r="AA16" s="65">
        <f>SUM(O16:Z16)</f>
        <v>2520247.777694833</v>
      </c>
      <c r="AB16" s="22">
        <f>+'Therm $ (Billing)'!AB16</f>
        <v>2646896.8039434343</v>
      </c>
      <c r="AC16" s="22">
        <f>+'Therm $ (Billing)'!AC16</f>
        <v>2712458.0651044785</v>
      </c>
      <c r="AD16" s="22">
        <f>+'Therm $ (Billing)'!AD16</f>
        <v>2780622.0488025309</v>
      </c>
      <c r="AE16" s="22" t="e">
        <f>+'Therm $ (Billing)'!AE16</f>
        <v>#DIV/0!</v>
      </c>
      <c r="AF16" s="22" t="e">
        <f>+'Therm $ (Billing)'!AF16</f>
        <v>#DIV/0!</v>
      </c>
      <c r="AG16" s="22" t="e">
        <f>+'Therm $ (Billing)'!AG16</f>
        <v>#DIV/0!</v>
      </c>
      <c r="AH16" s="22" t="e">
        <f>+'Therm $ (Billing)'!AH16</f>
        <v>#DIV/0!</v>
      </c>
      <c r="AI16" s="22" t="e">
        <f>+'Therm $ (Billing)'!AI16</f>
        <v>#DIV/0!</v>
      </c>
      <c r="AJ16" s="22" t="e">
        <f>+'Therm $ (Billing)'!AJ16</f>
        <v>#DIV/0!</v>
      </c>
    </row>
    <row r="17" spans="1:36" x14ac:dyDescent="0.25">
      <c r="A17" t="s">
        <v>9</v>
      </c>
      <c r="B17" s="22">
        <f>+'Therm $ (Billing)'!B17+'Unbilled $'!B17</f>
        <v>1476817.4002899008</v>
      </c>
      <c r="C17" s="22">
        <f>+'Therm $ (Billing)'!C17+'Unbilled $'!C17</f>
        <v>1272178.658516296</v>
      </c>
      <c r="D17" s="22">
        <f>+'Therm $ (Billing)'!D17+'Unbilled $'!D17</f>
        <v>900017.47654361615</v>
      </c>
      <c r="E17" s="22">
        <f>+'Therm $ (Billing)'!E17+'Unbilled $'!E17</f>
        <v>680161.16190370545</v>
      </c>
      <c r="F17" s="22">
        <f>+'Therm $ (Billing)'!F17+'Unbilled $'!F17</f>
        <v>559874.08374329726</v>
      </c>
      <c r="G17" s="22">
        <f>+'Therm $ (Billing)'!G17+'Unbilled $'!G17</f>
        <v>532345.41378068959</v>
      </c>
      <c r="H17" s="22">
        <f>+'Therm $ (Billing)'!H17+'Unbilled $'!H17</f>
        <v>478435.02307635697</v>
      </c>
      <c r="I17" s="22">
        <f>+'Therm $ (Billing)'!I17+'Unbilled $'!I17</f>
        <v>485391.42911886011</v>
      </c>
      <c r="J17" s="22">
        <f>+'Therm $ (Billing)'!J17+'Unbilled $'!J17</f>
        <v>584488.02913533524</v>
      </c>
      <c r="K17" s="22">
        <f>+'Therm $ (Billing)'!K17+'Unbilled $'!K17</f>
        <v>543371.20767967997</v>
      </c>
      <c r="L17" s="22">
        <f>+'Therm $ (Billing)'!L17+'Unbilled $'!L17</f>
        <v>740564.41898275376</v>
      </c>
      <c r="M17" s="22">
        <f>+'Therm $ (Billing)'!M17+'Unbilled $'!M17</f>
        <v>1169000.7917616609</v>
      </c>
      <c r="N17" s="65">
        <f t="shared" ref="N17:N61" si="27">SUM(B17:M17)</f>
        <v>9422645.0945321508</v>
      </c>
      <c r="O17" s="22">
        <f>+'Therm $ (Billing)'!O17+'Unbilled $'!O17</f>
        <v>1486638.3814659074</v>
      </c>
      <c r="P17" s="22">
        <f>+'Therm $ (Billing)'!P17+'Unbilled $'!P17</f>
        <v>1300839.8029312198</v>
      </c>
      <c r="Q17" s="22">
        <f>+'Therm $ (Billing)'!Q17+'Unbilled $'!Q17</f>
        <v>921084.97255165339</v>
      </c>
      <c r="R17" s="22">
        <f>+'Therm $ (Billing)'!R17+'Unbilled $'!R17</f>
        <v>695581.14929799922</v>
      </c>
      <c r="S17" s="22">
        <f>+'Therm $ (Billing)'!S17+'Unbilled $'!S17</f>
        <v>571379.76739093417</v>
      </c>
      <c r="T17" s="22">
        <f>+'Therm $ (Billing)'!T17+'Unbilled $'!T17</f>
        <v>542482.11157162115</v>
      </c>
      <c r="U17" s="22">
        <f>+'Therm $ (Billing)'!U17+'Unbilled $'!U17</f>
        <v>487390.92161057197</v>
      </c>
      <c r="V17" s="22">
        <f>+'Therm $ (Billing)'!V17+'Unbilled $'!V17</f>
        <v>494539.39119958435</v>
      </c>
      <c r="W17" s="22">
        <f>+'Therm $ (Billing)'!W17+'Unbilled $'!W17</f>
        <v>596904.92402508191</v>
      </c>
      <c r="X17" s="22">
        <f>+'Therm $ (Billing)'!X17+'Unbilled $'!X17</f>
        <v>554966.62584550667</v>
      </c>
      <c r="Y17" s="22">
        <f>+'Therm $ (Billing)'!Y17+'Unbilled $'!Y17</f>
        <v>757763.33430431853</v>
      </c>
      <c r="Z17" s="22">
        <f>+'Therm $ (Billing)'!Z17+'Unbilled $'!Z17</f>
        <v>1196816.7253663319</v>
      </c>
      <c r="AA17" s="65">
        <f t="shared" ref="AA17:AA26" si="28">SUM(O17:Z17)</f>
        <v>9606388.1075607296</v>
      </c>
      <c r="AB17" s="22">
        <f>+'Therm $ (Billing)'!AB17</f>
        <v>10070451.361632932</v>
      </c>
      <c r="AC17" s="22">
        <f>+'Therm $ (Billing)'!AC17</f>
        <v>10302679.195376026</v>
      </c>
      <c r="AD17" s="22">
        <f>+'Therm $ (Billing)'!AD17</f>
        <v>10545260.529735424</v>
      </c>
      <c r="AE17" s="22">
        <f>+'Therm $ (Billing)'!AE17</f>
        <v>0</v>
      </c>
      <c r="AF17" s="22">
        <f>+'Therm $ (Billing)'!AF17</f>
        <v>0</v>
      </c>
      <c r="AG17" s="22">
        <f>+'Therm $ (Billing)'!AG17</f>
        <v>0</v>
      </c>
      <c r="AH17" s="22">
        <f>+'Therm $ (Billing)'!AH17</f>
        <v>0</v>
      </c>
      <c r="AI17" s="22" t="e">
        <f>+'Therm $ (Billing)'!AI17</f>
        <v>#DIV/0!</v>
      </c>
      <c r="AJ17" s="22" t="e">
        <f>+'Therm $ (Billing)'!AJ17</f>
        <v>#DIV/0!</v>
      </c>
    </row>
    <row r="18" spans="1:36" x14ac:dyDescent="0.25">
      <c r="A18" t="s">
        <v>8</v>
      </c>
      <c r="B18" s="22">
        <f>+'Therm $ (Billing)'!B18+'Unbilled $'!B18</f>
        <v>1965975.7803809051</v>
      </c>
      <c r="C18" s="22">
        <f>+'Therm $ (Billing)'!C18+'Unbilled $'!C18</f>
        <v>1692556.3694667199</v>
      </c>
      <c r="D18" s="22">
        <f>+'Therm $ (Billing)'!D18+'Unbilled $'!D18</f>
        <v>1429078.8844272336</v>
      </c>
      <c r="E18" s="22">
        <f>+'Therm $ (Billing)'!E18+'Unbilled $'!E18</f>
        <v>1130368.2424220694</v>
      </c>
      <c r="F18" s="22">
        <f>+'Therm $ (Billing)'!F18+'Unbilled $'!F18</f>
        <v>747267.9724677807</v>
      </c>
      <c r="G18" s="22">
        <f>+'Therm $ (Billing)'!G18+'Unbilled $'!G18</f>
        <v>591484.73111296084</v>
      </c>
      <c r="H18" s="22">
        <f>+'Therm $ (Billing)'!H18+'Unbilled $'!H18</f>
        <v>506608.03639257362</v>
      </c>
      <c r="I18" s="22">
        <f>+'Therm $ (Billing)'!I18+'Unbilled $'!I18</f>
        <v>512412.5143677413</v>
      </c>
      <c r="J18" s="22">
        <f>+'Therm $ (Billing)'!J18+'Unbilled $'!J18</f>
        <v>633541.08492589521</v>
      </c>
      <c r="K18" s="22">
        <f>+'Therm $ (Billing)'!K18+'Unbilled $'!K18</f>
        <v>652890.30364907929</v>
      </c>
      <c r="L18" s="22">
        <f>+'Therm $ (Billing)'!L18+'Unbilled $'!L18</f>
        <v>1057842.2163478122</v>
      </c>
      <c r="M18" s="22">
        <f>+'Therm $ (Billing)'!M18+'Unbilled $'!M18</f>
        <v>1791383.8904982165</v>
      </c>
      <c r="N18" s="65">
        <f t="shared" si="27"/>
        <v>12711410.026458988</v>
      </c>
      <c r="O18" s="22">
        <f>+'Therm $ (Billing)'!O18+'Unbilled $'!O18</f>
        <v>1992850.0371142863</v>
      </c>
      <c r="P18" s="22">
        <f>+'Therm $ (Billing)'!P18+'Unbilled $'!P18</f>
        <v>1744165.8122390949</v>
      </c>
      <c r="Q18" s="22">
        <f>+'Therm $ (Billing)'!Q18+'Unbilled $'!Q18</f>
        <v>1473171.7571168623</v>
      </c>
      <c r="R18" s="22">
        <f>+'Therm $ (Billing)'!R18+'Unbilled $'!R18</f>
        <v>1163286.0963578266</v>
      </c>
      <c r="S18" s="22">
        <f>+'Therm $ (Billing)'!S18+'Unbilled $'!S18</f>
        <v>764470.46242320631</v>
      </c>
      <c r="T18" s="22">
        <f>+'Therm $ (Billing)'!T18+'Unbilled $'!T18</f>
        <v>602997.74312801776</v>
      </c>
      <c r="U18" s="22">
        <f>+'Therm $ (Billing)'!U18+'Unbilled $'!U18</f>
        <v>515724.54557525343</v>
      </c>
      <c r="V18" s="22">
        <f>+'Therm $ (Billing)'!V18+'Unbilled $'!V18</f>
        <v>522196.99067900889</v>
      </c>
      <c r="W18" s="22">
        <f>+'Therm $ (Billing)'!W18+'Unbilled $'!W18</f>
        <v>647550.27837077226</v>
      </c>
      <c r="X18" s="22">
        <f>+'Therm $ (Billing)'!X18+'Unbilled $'!X18</f>
        <v>667796.64755744755</v>
      </c>
      <c r="Y18" s="22">
        <f>+'Therm $ (Billing)'!Y18+'Unbilled $'!Y18</f>
        <v>1086863.3625603428</v>
      </c>
      <c r="Z18" s="22">
        <f>+'Therm $ (Billing)'!Z18+'Unbilled $'!Z18</f>
        <v>1844752.6614159509</v>
      </c>
      <c r="AA18" s="65">
        <f t="shared" si="28"/>
        <v>13025826.394538069</v>
      </c>
      <c r="AB18" s="22">
        <f>+'Therm $ (Billing)'!AB18</f>
        <v>13229101.06052479</v>
      </c>
      <c r="AC18" s="22">
        <f>+'Therm $ (Billing)'!AC18</f>
        <v>13593336.62078191</v>
      </c>
      <c r="AD18" s="22">
        <f>+'Therm $ (Billing)'!AD18</f>
        <v>13973380.521750612</v>
      </c>
      <c r="AE18" s="22">
        <f>+'Therm $ (Billing)'!AE18</f>
        <v>0</v>
      </c>
      <c r="AF18" s="22">
        <f>+'Therm $ (Billing)'!AF18</f>
        <v>0</v>
      </c>
      <c r="AG18" s="22">
        <f>+'Therm $ (Billing)'!AG18</f>
        <v>0</v>
      </c>
      <c r="AH18" s="22">
        <f>+'Therm $ (Billing)'!AH18</f>
        <v>0</v>
      </c>
      <c r="AI18" s="22">
        <f>+'Therm $ (Billing)'!AI18</f>
        <v>0</v>
      </c>
      <c r="AJ18" s="22">
        <f>+'Therm $ (Billing)'!AJ18</f>
        <v>0</v>
      </c>
    </row>
    <row r="19" spans="1:36" x14ac:dyDescent="0.25">
      <c r="A19" t="s">
        <v>11</v>
      </c>
      <c r="B19" s="22">
        <f>+'Therm $ (Billing)'!B19+'Unbilled $'!B19</f>
        <v>310981.88251054665</v>
      </c>
      <c r="C19" s="22">
        <f>+'Therm $ (Billing)'!C19+'Unbilled $'!C19</f>
        <v>273603.10818210628</v>
      </c>
      <c r="D19" s="22">
        <f>+'Therm $ (Billing)'!D19+'Unbilled $'!D19</f>
        <v>242047.73220207609</v>
      </c>
      <c r="E19" s="22">
        <f>+'Therm $ (Billing)'!E19+'Unbilled $'!E19</f>
        <v>187887.18289947946</v>
      </c>
      <c r="F19" s="22">
        <f>+'Therm $ (Billing)'!F19+'Unbilled $'!F19</f>
        <v>92913.055471706044</v>
      </c>
      <c r="G19" s="22">
        <f>+'Therm $ (Billing)'!G19+'Unbilled $'!G19</f>
        <v>57785.552128306124</v>
      </c>
      <c r="H19" s="22">
        <f>+'Therm $ (Billing)'!H19+'Unbilled $'!H19</f>
        <v>68664.631267080724</v>
      </c>
      <c r="I19" s="22">
        <f>+'Therm $ (Billing)'!I19+'Unbilled $'!I19</f>
        <v>42385.963521173391</v>
      </c>
      <c r="J19" s="22">
        <f>+'Therm $ (Billing)'!J19+'Unbilled $'!J19</f>
        <v>63308.169488227017</v>
      </c>
      <c r="K19" s="22">
        <f>+'Therm $ (Billing)'!K19+'Unbilled $'!K19</f>
        <v>71213.469003609658</v>
      </c>
      <c r="L19" s="22">
        <f>+'Therm $ (Billing)'!L19+'Unbilled $'!L19</f>
        <v>201270.92571094801</v>
      </c>
      <c r="M19" s="22">
        <f>+'Therm $ (Billing)'!M19+'Unbilled $'!M19</f>
        <v>336124.36465115764</v>
      </c>
      <c r="N19" s="65">
        <f t="shared" si="27"/>
        <v>1948186.0370364171</v>
      </c>
      <c r="O19" s="22">
        <f>+'Therm $ (Billing)'!O19+'Unbilled $'!O19</f>
        <v>313794.44793009269</v>
      </c>
      <c r="P19" s="22">
        <f>+'Therm $ (Billing)'!P19+'Unbilled $'!P19</f>
        <v>279701.60838981625</v>
      </c>
      <c r="Q19" s="22">
        <f>+'Therm $ (Billing)'!Q19+'Unbilled $'!Q19</f>
        <v>247667.35770101019</v>
      </c>
      <c r="R19" s="22">
        <f>+'Therm $ (Billing)'!R19+'Unbilled $'!R19</f>
        <v>191959.27774668051</v>
      </c>
      <c r="S19" s="22">
        <f>+'Therm $ (Billing)'!S19+'Unbilled $'!S19</f>
        <v>94446.593674358533</v>
      </c>
      <c r="T19" s="22">
        <f>+'Therm $ (Billing)'!T19+'Unbilled $'!T19</f>
        <v>58480.766723445151</v>
      </c>
      <c r="U19" s="22">
        <f>+'Therm $ (Billing)'!U19+'Unbilled $'!U19</f>
        <v>69649.217093263826</v>
      </c>
      <c r="V19" s="22">
        <f>+'Therm $ (Billing)'!V19+'Unbilled $'!V19</f>
        <v>42951.207656686413</v>
      </c>
      <c r="W19" s="22">
        <f>+'Therm $ (Billing)'!W19+'Unbilled $'!W19</f>
        <v>64341.902436371864</v>
      </c>
      <c r="X19" s="22">
        <f>+'Therm $ (Billing)'!X19+'Unbilled $'!X19</f>
        <v>72531.228405519301</v>
      </c>
      <c r="Y19" s="22">
        <f>+'Therm $ (Billing)'!Y19+'Unbilled $'!Y19</f>
        <v>205559.22054404079</v>
      </c>
      <c r="Z19" s="22">
        <f>+'Therm $ (Billing)'!Z19+'Unbilled $'!Z19</f>
        <v>343767.47926788405</v>
      </c>
      <c r="AA19" s="65">
        <f t="shared" si="28"/>
        <v>1984850.3075691694</v>
      </c>
      <c r="AB19" s="22">
        <f>+'Therm $ (Billing)'!AB19</f>
        <v>1869303.783219727</v>
      </c>
      <c r="AC19" s="22">
        <f>+'Therm $ (Billing)'!AC19</f>
        <v>1911986.4874109218</v>
      </c>
      <c r="AD19" s="22">
        <f>+'Therm $ (Billing)'!AD19</f>
        <v>1957171.5181391255</v>
      </c>
      <c r="AE19" s="22">
        <f>+'Therm $ (Billing)'!AE19</f>
        <v>0</v>
      </c>
      <c r="AF19" s="22">
        <f>+'Therm $ (Billing)'!AF19</f>
        <v>0</v>
      </c>
      <c r="AG19" s="22">
        <f>+'Therm $ (Billing)'!AG19</f>
        <v>0</v>
      </c>
      <c r="AH19" s="22">
        <f>+'Therm $ (Billing)'!AH19</f>
        <v>0</v>
      </c>
      <c r="AI19" s="22">
        <f>+'Therm $ (Billing)'!AI19</f>
        <v>0</v>
      </c>
      <c r="AJ19" s="22">
        <f>+'Therm $ (Billing)'!AJ19</f>
        <v>0</v>
      </c>
    </row>
    <row r="20" spans="1:36" x14ac:dyDescent="0.25">
      <c r="A20" t="s">
        <v>12</v>
      </c>
      <c r="B20" s="22">
        <f>+'Therm $ (Billing)'!B20+'Unbilled $'!B20</f>
        <v>21075.334335005715</v>
      </c>
      <c r="C20" s="22">
        <f>+'Therm $ (Billing)'!C20+'Unbilled $'!C20</f>
        <v>26188.782737005527</v>
      </c>
      <c r="D20" s="22">
        <f>+'Therm $ (Billing)'!D20+'Unbilled $'!D20</f>
        <v>14352.181711284582</v>
      </c>
      <c r="E20" s="22">
        <f>+'Therm $ (Billing)'!E20+'Unbilled $'!E20</f>
        <v>13525.885103689954</v>
      </c>
      <c r="F20" s="22">
        <f>+'Therm $ (Billing)'!F20+'Unbilled $'!F20</f>
        <v>8860.7816208135846</v>
      </c>
      <c r="G20" s="22">
        <f>+'Therm $ (Billing)'!G20+'Unbilled $'!G20</f>
        <v>7150.6997076792595</v>
      </c>
      <c r="H20" s="22">
        <f>+'Therm $ (Billing)'!H20+'Unbilled $'!H20</f>
        <v>6847.2760551061383</v>
      </c>
      <c r="I20" s="22">
        <f>+'Therm $ (Billing)'!I20+'Unbilled $'!I20</f>
        <v>4887.1772387325127</v>
      </c>
      <c r="J20" s="22">
        <f>+'Therm $ (Billing)'!J20+'Unbilled $'!J20</f>
        <v>6298.500276430399</v>
      </c>
      <c r="K20" s="22">
        <f>+'Therm $ (Billing)'!K20+'Unbilled $'!K20</f>
        <v>9640.6267984629249</v>
      </c>
      <c r="L20" s="22">
        <f>+'Therm $ (Billing)'!L20+'Unbilled $'!L20</f>
        <v>15514.459811735924</v>
      </c>
      <c r="M20" s="22">
        <f>+'Therm $ (Billing)'!M20+'Unbilled $'!M20</f>
        <v>21928.479920576203</v>
      </c>
      <c r="N20" s="65">
        <f t="shared" si="27"/>
        <v>156270.18531652272</v>
      </c>
      <c r="O20" s="22">
        <f>+'Therm $ (Billing)'!O20+'Unbilled $'!O20</f>
        <v>21032.571373252656</v>
      </c>
      <c r="P20" s="22">
        <f>+'Therm $ (Billing)'!P20+'Unbilled $'!P20</f>
        <v>26446.61137000001</v>
      </c>
      <c r="Q20" s="22">
        <f>+'Therm $ (Billing)'!Q20+'Unbilled $'!Q20</f>
        <v>14513.264948044265</v>
      </c>
      <c r="R20" s="22">
        <f>+'Therm $ (Billing)'!R20+'Unbilled $'!R20</f>
        <v>13667.950776941809</v>
      </c>
      <c r="S20" s="22">
        <f>+'Therm $ (Billing)'!S20+'Unbilled $'!S20</f>
        <v>8936.7165809806411</v>
      </c>
      <c r="T20" s="22">
        <f>+'Therm $ (Billing)'!T20+'Unbilled $'!T20</f>
        <v>7205.3317927986391</v>
      </c>
      <c r="U20" s="22">
        <f>+'Therm $ (Billing)'!U20+'Unbilled $'!U20</f>
        <v>6908.9439304850112</v>
      </c>
      <c r="V20" s="22">
        <f>+'Therm $ (Billing)'!V20+'Unbilled $'!V20</f>
        <v>4926.3865552782263</v>
      </c>
      <c r="W20" s="22">
        <f>+'Therm $ (Billing)'!W20+'Unbilled $'!W20</f>
        <v>6350.6326995882146</v>
      </c>
      <c r="X20" s="22">
        <f>+'Therm $ (Billing)'!X20+'Unbilled $'!X20</f>
        <v>9727.2632159314089</v>
      </c>
      <c r="Y20" s="22">
        <f>+'Therm $ (Billing)'!Y20+'Unbilled $'!Y20</f>
        <v>15682.8084786328</v>
      </c>
      <c r="Z20" s="22">
        <f>+'Therm $ (Billing)'!Z20+'Unbilled $'!Z20</f>
        <v>22158.879580649336</v>
      </c>
      <c r="AA20" s="65">
        <f t="shared" si="28"/>
        <v>157557.36130258301</v>
      </c>
      <c r="AB20" s="22">
        <f>+'Therm $ (Billing)'!AB20</f>
        <v>151240.7100497772</v>
      </c>
      <c r="AC20" s="22">
        <f>+'Therm $ (Billing)'!AC20</f>
        <v>152901.84758917955</v>
      </c>
      <c r="AD20" s="22">
        <f>+'Therm $ (Billing)'!AD20</f>
        <v>154679.44613845603</v>
      </c>
      <c r="AE20" s="22">
        <f>+'Therm $ (Billing)'!AE20</f>
        <v>0</v>
      </c>
      <c r="AF20" s="22">
        <f>+'Therm $ (Billing)'!AF20</f>
        <v>0</v>
      </c>
      <c r="AG20" s="22">
        <f>+'Therm $ (Billing)'!AG20</f>
        <v>0</v>
      </c>
      <c r="AH20" s="22">
        <f>+'Therm $ (Billing)'!AH20</f>
        <v>0</v>
      </c>
      <c r="AI20" s="22">
        <f>+'Therm $ (Billing)'!AI20</f>
        <v>0</v>
      </c>
      <c r="AJ20" s="22">
        <f>+'Therm $ (Billing)'!AJ20</f>
        <v>0</v>
      </c>
    </row>
    <row r="21" spans="1:36" x14ac:dyDescent="0.25">
      <c r="A21" t="s">
        <v>13</v>
      </c>
      <c r="B21" s="22">
        <f>+'Therm $ (Billing)'!B21+'Unbilled $'!B21</f>
        <v>277.52339037327363</v>
      </c>
      <c r="C21" s="22">
        <f>+'Therm $ (Billing)'!C21+'Unbilled $'!C21</f>
        <v>997.70313843735539</v>
      </c>
      <c r="D21" s="22">
        <f>+'Therm $ (Billing)'!D21+'Unbilled $'!D21</f>
        <v>616.49652647102209</v>
      </c>
      <c r="E21" s="22">
        <f>+'Therm $ (Billing)'!E21+'Unbilled $'!E21</f>
        <v>195.79668702524043</v>
      </c>
      <c r="F21" s="22">
        <f>+'Therm $ (Billing)'!F21+'Unbilled $'!F21</f>
        <v>277.23004436966988</v>
      </c>
      <c r="G21" s="22">
        <f>+'Therm $ (Billing)'!G21+'Unbilled $'!G21</f>
        <v>590.26245020778333</v>
      </c>
      <c r="H21" s="22">
        <f>+'Therm $ (Billing)'!H21+'Unbilled $'!H21</f>
        <v>72.268833894661014</v>
      </c>
      <c r="I21" s="22">
        <f>+'Therm $ (Billing)'!I21+'Unbilled $'!I21</f>
        <v>297.13882455617937</v>
      </c>
      <c r="J21" s="22">
        <f>+'Therm $ (Billing)'!J21+'Unbilled $'!J21</f>
        <v>235.85118851607325</v>
      </c>
      <c r="K21" s="22">
        <f>+'Therm $ (Billing)'!K21+'Unbilled $'!K21</f>
        <v>273.18469163194425</v>
      </c>
      <c r="L21" s="22">
        <f>+'Therm $ (Billing)'!L21+'Unbilled $'!L21</f>
        <v>375.58625947074074</v>
      </c>
      <c r="M21" s="22">
        <f>+'Therm $ (Billing)'!M21+'Unbilled $'!M21</f>
        <v>580.21892117272773</v>
      </c>
      <c r="N21" s="65">
        <f t="shared" si="27"/>
        <v>4789.2609561266709</v>
      </c>
      <c r="O21" s="22">
        <f>+'Therm $ (Billing)'!O21+'Unbilled $'!O21</f>
        <v>272.86856886085548</v>
      </c>
      <c r="P21" s="22">
        <f>+'Therm $ (Billing)'!P21+'Unbilled $'!P21</f>
        <v>1004.8075197060208</v>
      </c>
      <c r="Q21" s="22">
        <f>+'Therm $ (Billing)'!Q21+'Unbilled $'!Q21</f>
        <v>625.71626582557633</v>
      </c>
      <c r="R21" s="22">
        <f>+'Therm $ (Billing)'!R21+'Unbilled $'!R21</f>
        <v>199.55872131995721</v>
      </c>
      <c r="S21" s="22">
        <f>+'Therm $ (Billing)'!S21+'Unbilled $'!S21</f>
        <v>280.73562591583226</v>
      </c>
      <c r="T21" s="22">
        <f>+'Therm $ (Billing)'!T21+'Unbilled $'!T21</f>
        <v>595.25285059052226</v>
      </c>
      <c r="U21" s="22">
        <f>+'Therm $ (Billing)'!U21+'Unbilled $'!U21</f>
        <v>73.658753427731625</v>
      </c>
      <c r="V21" s="22">
        <f>+'Therm $ (Billing)'!V21+'Unbilled $'!V21</f>
        <v>300.25983169889946</v>
      </c>
      <c r="W21" s="22">
        <f>+'Therm $ (Billing)'!W21+'Unbilled $'!W21</f>
        <v>238.92555662180928</v>
      </c>
      <c r="X21" s="22">
        <f>+'Therm $ (Billing)'!X21+'Unbilled $'!X21</f>
        <v>276.56612010508866</v>
      </c>
      <c r="Y21" s="22">
        <f>+'Therm $ (Billing)'!Y21+'Unbilled $'!Y21</f>
        <v>379.81084823377199</v>
      </c>
      <c r="Z21" s="22">
        <f>+'Therm $ (Billing)'!Z21+'Unbilled $'!Z21</f>
        <v>598.16106362401467</v>
      </c>
      <c r="AA21" s="65">
        <f t="shared" si="28"/>
        <v>4846.32172593008</v>
      </c>
      <c r="AB21" s="22">
        <f>+'Therm $ (Billing)'!AB21</f>
        <v>4876.3263046786742</v>
      </c>
      <c r="AC21" s="22">
        <f>+'Therm $ (Billing)'!AC21</f>
        <v>4938.3498904964972</v>
      </c>
      <c r="AD21" s="22">
        <f>+'Therm $ (Billing)'!AD21</f>
        <v>5002.5458322637915</v>
      </c>
      <c r="AE21" s="22">
        <f>+'Therm $ (Billing)'!AE21</f>
        <v>0</v>
      </c>
      <c r="AF21" s="22">
        <f>+'Therm $ (Billing)'!AF21</f>
        <v>0</v>
      </c>
      <c r="AG21" s="22">
        <f>+'Therm $ (Billing)'!AG21</f>
        <v>0</v>
      </c>
      <c r="AH21" s="22">
        <f>+'Therm $ (Billing)'!AH21</f>
        <v>0</v>
      </c>
      <c r="AI21" s="22">
        <f>+'Therm $ (Billing)'!AI21</f>
        <v>0</v>
      </c>
      <c r="AJ21" s="22">
        <f>+'Therm $ (Billing)'!AJ21</f>
        <v>0</v>
      </c>
    </row>
    <row r="22" spans="1:36" x14ac:dyDescent="0.25">
      <c r="A22" t="s">
        <v>17</v>
      </c>
      <c r="B22" s="22">
        <f>+'Therm $ (Billing)'!B22+'Unbilled $'!B22</f>
        <v>131942.87739764072</v>
      </c>
      <c r="C22" s="22">
        <f>+'Therm $ (Billing)'!C22+'Unbilled $'!C22</f>
        <v>121163.73944700962</v>
      </c>
      <c r="D22" s="22">
        <f>+'Therm $ (Billing)'!D22+'Unbilled $'!D22</f>
        <v>85128.993533520785</v>
      </c>
      <c r="E22" s="22">
        <f>+'Therm $ (Billing)'!E22+'Unbilled $'!E22</f>
        <v>63013.772906123864</v>
      </c>
      <c r="F22" s="22">
        <f>+'Therm $ (Billing)'!F22+'Unbilled $'!F22</f>
        <v>31768.437226349175</v>
      </c>
      <c r="G22" s="22">
        <f>+'Therm $ (Billing)'!G22+'Unbilled $'!G22</f>
        <v>22016.773156928637</v>
      </c>
      <c r="H22" s="22">
        <f>+'Therm $ (Billing)'!H22+'Unbilled $'!H22</f>
        <v>12570.048640850297</v>
      </c>
      <c r="I22" s="22">
        <f>+'Therm $ (Billing)'!I22+'Unbilled $'!I22</f>
        <v>15703.647684249036</v>
      </c>
      <c r="J22" s="22">
        <f>+'Therm $ (Billing)'!J22+'Unbilled $'!J22</f>
        <v>20604.526114605549</v>
      </c>
      <c r="K22" s="22">
        <f>+'Therm $ (Billing)'!K22+'Unbilled $'!K22</f>
        <v>26679.386743644467</v>
      </c>
      <c r="L22" s="22">
        <f>+'Therm $ (Billing)'!L22+'Unbilled $'!L22</f>
        <v>67903.734246249966</v>
      </c>
      <c r="M22" s="22">
        <f>+'Therm $ (Billing)'!M22+'Unbilled $'!M22</f>
        <v>127380.8348272797</v>
      </c>
      <c r="N22" s="65">
        <f t="shared" si="27"/>
        <v>725876.77192445181</v>
      </c>
      <c r="O22" s="22">
        <f>+'Therm $ (Billing)'!O22+'Unbilled $'!O22</f>
        <v>133627.66380886931</v>
      </c>
      <c r="P22" s="22">
        <f>+'Therm $ (Billing)'!P22+'Unbilled $'!P22</f>
        <v>124030.66911464973</v>
      </c>
      <c r="Q22" s="22">
        <f>+'Therm $ (Billing)'!Q22+'Unbilled $'!Q22</f>
        <v>86940.556764412628</v>
      </c>
      <c r="R22" s="22">
        <f>+'Therm $ (Billing)'!R22+'Unbilled $'!R22</f>
        <v>64268.139309184895</v>
      </c>
      <c r="S22" s="22">
        <f>+'Therm $ (Billing)'!S22+'Unbilled $'!S22</f>
        <v>32241.732753017401</v>
      </c>
      <c r="T22" s="22">
        <f>+'Therm $ (Billing)'!T22+'Unbilled $'!T22</f>
        <v>22298.201084314016</v>
      </c>
      <c r="U22" s="22">
        <f>+'Therm $ (Billing)'!U22+'Unbilled $'!U22</f>
        <v>12797.274294642484</v>
      </c>
      <c r="V22" s="22">
        <f>+'Therm $ (Billing)'!V22+'Unbilled $'!V22</f>
        <v>15968.379936842644</v>
      </c>
      <c r="W22" s="22">
        <f>+'Therm $ (Billing)'!W22+'Unbilled $'!W22</f>
        <v>20974.135382979232</v>
      </c>
      <c r="X22" s="22">
        <f>+'Therm $ (Billing)'!X22+'Unbilled $'!X22</f>
        <v>27165.880680750699</v>
      </c>
      <c r="Y22" s="22">
        <f>+'Therm $ (Billing)'!Y22+'Unbilled $'!Y22</f>
        <v>69435.900660510713</v>
      </c>
      <c r="Z22" s="22">
        <f>+'Therm $ (Billing)'!Z22+'Unbilled $'!Z22</f>
        <v>130366.55764321325</v>
      </c>
      <c r="AA22" s="65">
        <f t="shared" si="28"/>
        <v>740115.09143338702</v>
      </c>
      <c r="AB22" s="22">
        <f>+'Therm $ (Billing)'!AB22</f>
        <v>670710.42161259672</v>
      </c>
      <c r="AC22" s="22">
        <f>+'Therm $ (Billing)'!AC22</f>
        <v>684917.00349949836</v>
      </c>
      <c r="AD22" s="22">
        <f>+'Therm $ (Billing)'!AD22</f>
        <v>699662.32624473923</v>
      </c>
      <c r="AE22" s="22">
        <f>+'Therm $ (Billing)'!AE22</f>
        <v>0</v>
      </c>
      <c r="AF22" s="22">
        <f>+'Therm $ (Billing)'!AF22</f>
        <v>0</v>
      </c>
      <c r="AG22" s="22">
        <f>+'Therm $ (Billing)'!AG22</f>
        <v>0</v>
      </c>
      <c r="AH22" s="22">
        <f>+'Therm $ (Billing)'!AH22</f>
        <v>0</v>
      </c>
      <c r="AI22" s="22">
        <f>+'Therm $ (Billing)'!AI22</f>
        <v>0</v>
      </c>
      <c r="AJ22" s="22">
        <f>+'Therm $ (Billing)'!AJ22</f>
        <v>0</v>
      </c>
    </row>
    <row r="23" spans="1:36" x14ac:dyDescent="0.25">
      <c r="A23" t="s">
        <v>18</v>
      </c>
      <c r="B23" s="22">
        <f>+'Therm $ (Billing)'!B23+'Unbilled $'!B23</f>
        <v>231248.39675712926</v>
      </c>
      <c r="C23" s="22">
        <f>+'Therm $ (Billing)'!C23+'Unbilled $'!C23</f>
        <v>205912.98173312924</v>
      </c>
      <c r="D23" s="22">
        <f>+'Therm $ (Billing)'!D23+'Unbilled $'!D23</f>
        <v>181196.48260236098</v>
      </c>
      <c r="E23" s="22">
        <f>+'Therm $ (Billing)'!E23+'Unbilled $'!E23</f>
        <v>138379.31576529657</v>
      </c>
      <c r="F23" s="22">
        <f>+'Therm $ (Billing)'!F23+'Unbilled $'!F23</f>
        <v>102097.7483390524</v>
      </c>
      <c r="G23" s="22">
        <f>+'Therm $ (Billing)'!G23+'Unbilled $'!G23</f>
        <v>87156.308237748512</v>
      </c>
      <c r="H23" s="22">
        <f>+'Therm $ (Billing)'!H23+'Unbilled $'!H23</f>
        <v>61817.984132893835</v>
      </c>
      <c r="I23" s="22">
        <f>+'Therm $ (Billing)'!I23+'Unbilled $'!I23</f>
        <v>66917.601852694803</v>
      </c>
      <c r="J23" s="22">
        <f>+'Therm $ (Billing)'!J23+'Unbilled $'!J23</f>
        <v>80961.908792590722</v>
      </c>
      <c r="K23" s="22">
        <f>+'Therm $ (Billing)'!K23+'Unbilled $'!K23</f>
        <v>98358.616398927479</v>
      </c>
      <c r="L23" s="22">
        <f>+'Therm $ (Billing)'!L23+'Unbilled $'!L23</f>
        <v>152096.40145924108</v>
      </c>
      <c r="M23" s="22">
        <f>+'Therm $ (Billing)'!M23+'Unbilled $'!M23</f>
        <v>224819.78902413073</v>
      </c>
      <c r="N23" s="65">
        <f t="shared" si="27"/>
        <v>1630963.5350951955</v>
      </c>
      <c r="O23" s="22">
        <f>+'Therm $ (Billing)'!O23+'Unbilled $'!O23</f>
        <v>231745.4191356212</v>
      </c>
      <c r="P23" s="22">
        <f>+'Therm $ (Billing)'!P23+'Unbilled $'!P23</f>
        <v>208343.70085215324</v>
      </c>
      <c r="Q23" s="22">
        <f>+'Therm $ (Billing)'!Q23+'Unbilled $'!Q23</f>
        <v>183307.40482642574</v>
      </c>
      <c r="R23" s="22">
        <f>+'Therm $ (Billing)'!R23+'Unbilled $'!R23</f>
        <v>139935.50562499155</v>
      </c>
      <c r="S23" s="22">
        <f>+'Therm $ (Billing)'!S23+'Unbilled $'!S23</f>
        <v>103228.02612027625</v>
      </c>
      <c r="T23" s="22">
        <f>+'Therm $ (Billing)'!T23+'Unbilled $'!T23</f>
        <v>87985.118076046943</v>
      </c>
      <c r="U23" s="22">
        <f>+'Therm $ (Billing)'!U23+'Unbilled $'!U23</f>
        <v>62367.003882877805</v>
      </c>
      <c r="V23" s="22">
        <f>+'Therm $ (Billing)'!V23+'Unbilled $'!V23</f>
        <v>67582.96828965265</v>
      </c>
      <c r="W23" s="22">
        <f>+'Therm $ (Billing)'!W23+'Unbilled $'!W23</f>
        <v>81800.035201089588</v>
      </c>
      <c r="X23" s="22">
        <f>+'Therm $ (Billing)'!X23+'Unbilled $'!X23</f>
        <v>99440.261849418472</v>
      </c>
      <c r="Y23" s="22">
        <f>+'Therm $ (Billing)'!Y23+'Unbilled $'!Y23</f>
        <v>154043.35518224299</v>
      </c>
      <c r="Z23" s="22">
        <f>+'Therm $ (Billing)'!Z23+'Unbilled $'!Z23</f>
        <v>227713.86284293342</v>
      </c>
      <c r="AA23" s="65">
        <f t="shared" si="28"/>
        <v>1647492.66188373</v>
      </c>
      <c r="AB23" s="22">
        <f>+'Therm $ (Billing)'!AB23</f>
        <v>1611359.4555123809</v>
      </c>
      <c r="AC23" s="22">
        <f>+'Therm $ (Billing)'!AC23</f>
        <v>1629690.1457403901</v>
      </c>
      <c r="AD23" s="22">
        <f>+'Therm $ (Billing)'!AD23</f>
        <v>1648824.5976335169</v>
      </c>
      <c r="AE23" s="22">
        <f>+'Therm $ (Billing)'!AE23</f>
        <v>0</v>
      </c>
      <c r="AF23" s="22">
        <f>+'Therm $ (Billing)'!AF23</f>
        <v>0</v>
      </c>
      <c r="AG23" s="22">
        <f>+'Therm $ (Billing)'!AG23</f>
        <v>0</v>
      </c>
      <c r="AH23" s="22">
        <f>+'Therm $ (Billing)'!AH23</f>
        <v>0</v>
      </c>
      <c r="AI23" s="22">
        <f>+'Therm $ (Billing)'!AI23</f>
        <v>0</v>
      </c>
      <c r="AJ23" s="22">
        <f>+'Therm $ (Billing)'!AJ23</f>
        <v>0</v>
      </c>
    </row>
    <row r="24" spans="1:36" x14ac:dyDescent="0.25">
      <c r="A24" t="s">
        <v>19</v>
      </c>
      <c r="B24" s="22">
        <f>+'Therm $ (Billing)'!B24+'Unbilled $'!B24</f>
        <v>77366.701064825058</v>
      </c>
      <c r="C24" s="22">
        <f>+'Therm $ (Billing)'!C24+'Unbilled $'!C24</f>
        <v>88036.80780730721</v>
      </c>
      <c r="D24" s="22">
        <f>+'Therm $ (Billing)'!D24+'Unbilled $'!D24</f>
        <v>72336.768497633049</v>
      </c>
      <c r="E24" s="22">
        <f>+'Therm $ (Billing)'!E24+'Unbilled $'!E24</f>
        <v>64223.471590747729</v>
      </c>
      <c r="F24" s="22">
        <f>+'Therm $ (Billing)'!F24+'Unbilled $'!F24</f>
        <v>49597.668836972458</v>
      </c>
      <c r="G24" s="22">
        <f>+'Therm $ (Billing)'!G24+'Unbilled $'!G24</f>
        <v>47846.883784683894</v>
      </c>
      <c r="H24" s="22">
        <f>+'Therm $ (Billing)'!H24+'Unbilled $'!H24</f>
        <v>41807.090444724745</v>
      </c>
      <c r="I24" s="22">
        <f>+'Therm $ (Billing)'!I24+'Unbilled $'!I24</f>
        <v>37599.156719097962</v>
      </c>
      <c r="J24" s="22">
        <f>+'Therm $ (Billing)'!J24+'Unbilled $'!J24</f>
        <v>47282.698129479977</v>
      </c>
      <c r="K24" s="22">
        <f>+'Therm $ (Billing)'!K24+'Unbilled $'!K24</f>
        <v>54676.575516354489</v>
      </c>
      <c r="L24" s="22">
        <f>+'Therm $ (Billing)'!L24+'Unbilled $'!L24</f>
        <v>63855.667618555395</v>
      </c>
      <c r="M24" s="22">
        <f>+'Therm $ (Billing)'!M24+'Unbilled $'!M24</f>
        <v>81708.582302022056</v>
      </c>
      <c r="N24" s="65">
        <f t="shared" si="27"/>
        <v>726338.07231240405</v>
      </c>
      <c r="O24" s="22">
        <f>+'Therm $ (Billing)'!O24+'Unbilled $'!O24</f>
        <v>77332.973874450254</v>
      </c>
      <c r="P24" s="22">
        <f>+'Therm $ (Billing)'!P24+'Unbilled $'!P24</f>
        <v>88834.289904729099</v>
      </c>
      <c r="Q24" s="22">
        <f>+'Therm $ (Billing)'!Q24+'Unbilled $'!Q24</f>
        <v>73018.471142301627</v>
      </c>
      <c r="R24" s="22">
        <f>+'Therm $ (Billing)'!R24+'Unbilled $'!R24</f>
        <v>64770.498392153058</v>
      </c>
      <c r="S24" s="22">
        <f>+'Therm $ (Billing)'!S24+'Unbilled $'!S24</f>
        <v>50023.45634239565</v>
      </c>
      <c r="T24" s="22">
        <f>+'Therm $ (Billing)'!T24+'Unbilled $'!T24</f>
        <v>48273.056835350588</v>
      </c>
      <c r="U24" s="22">
        <f>+'Therm $ (Billing)'!U24+'Unbilled $'!U24</f>
        <v>42253.628806074914</v>
      </c>
      <c r="V24" s="22">
        <f>+'Therm $ (Billing)'!V24+'Unbilled $'!V24</f>
        <v>37951.879051982833</v>
      </c>
      <c r="W24" s="22">
        <f>+'Therm $ (Billing)'!W24+'Unbilled $'!W24</f>
        <v>47733.215341781121</v>
      </c>
      <c r="X24" s="22">
        <f>+'Therm $ (Billing)'!X24+'Unbilled $'!X24</f>
        <v>55185.730857928065</v>
      </c>
      <c r="Y24" s="22">
        <f>+'Therm $ (Billing)'!Y24+'Unbilled $'!Y24</f>
        <v>64430.867472660357</v>
      </c>
      <c r="Z24" s="22">
        <f>+'Therm $ (Billing)'!Z24+'Unbilled $'!Z24</f>
        <v>82390.384273908552</v>
      </c>
      <c r="AA24" s="65">
        <f t="shared" si="28"/>
        <v>732198.45229571615</v>
      </c>
      <c r="AB24" s="22">
        <f>+'Therm $ (Billing)'!AB24</f>
        <v>747231.84655905003</v>
      </c>
      <c r="AC24" s="22">
        <f>+'Therm $ (Billing)'!AC24</f>
        <v>753342.84100584022</v>
      </c>
      <c r="AD24" s="22">
        <f>+'Therm $ (Billing)'!AD24</f>
        <v>759671.52090038732</v>
      </c>
      <c r="AE24" s="22">
        <f>+'Therm $ (Billing)'!AE24</f>
        <v>0</v>
      </c>
      <c r="AF24" s="22">
        <f>+'Therm $ (Billing)'!AF24</f>
        <v>0</v>
      </c>
      <c r="AG24" s="22">
        <f>+'Therm $ (Billing)'!AG24</f>
        <v>0</v>
      </c>
      <c r="AH24" s="22">
        <f>+'Therm $ (Billing)'!AH24</f>
        <v>0</v>
      </c>
      <c r="AI24" s="22">
        <f>+'Therm $ (Billing)'!AI24</f>
        <v>0</v>
      </c>
      <c r="AJ24" s="22">
        <f>+'Therm $ (Billing)'!AJ24</f>
        <v>0</v>
      </c>
    </row>
    <row r="25" spans="1:36" x14ac:dyDescent="0.25">
      <c r="A25" t="s">
        <v>20</v>
      </c>
      <c r="B25" s="22">
        <f>+'Therm $ (Billing)'!B25+'Unbilled $'!B25</f>
        <v>0</v>
      </c>
      <c r="C25" s="22">
        <f>+'Therm $ (Billing)'!C25+'Unbilled $'!C25</f>
        <v>0</v>
      </c>
      <c r="D25" s="22">
        <f>+'Therm $ (Billing)'!D25+'Unbilled $'!D25</f>
        <v>0</v>
      </c>
      <c r="E25" s="22">
        <f>+'Therm $ (Billing)'!E25+'Unbilled $'!E25</f>
        <v>0</v>
      </c>
      <c r="F25" s="22">
        <f>+'Therm $ (Billing)'!F25+'Unbilled $'!F25</f>
        <v>0</v>
      </c>
      <c r="G25" s="22">
        <f>+'Therm $ (Billing)'!G25+'Unbilled $'!G25</f>
        <v>0</v>
      </c>
      <c r="H25" s="22">
        <f>+'Therm $ (Billing)'!H25+'Unbilled $'!H25</f>
        <v>0</v>
      </c>
      <c r="I25" s="22">
        <f>+'Therm $ (Billing)'!I25+'Unbilled $'!I25</f>
        <v>0</v>
      </c>
      <c r="J25" s="22">
        <f>+'Therm $ (Billing)'!J25+'Unbilled $'!J25</f>
        <v>0</v>
      </c>
      <c r="K25" s="22">
        <f>+'Therm $ (Billing)'!K25+'Unbilled $'!K25</f>
        <v>0</v>
      </c>
      <c r="L25" s="22">
        <f>+'Therm $ (Billing)'!L25+'Unbilled $'!L25</f>
        <v>0</v>
      </c>
      <c r="M25" s="22">
        <f>+'Therm $ (Billing)'!M25+'Unbilled $'!M25</f>
        <v>0</v>
      </c>
      <c r="N25" s="65">
        <f t="shared" si="27"/>
        <v>0</v>
      </c>
      <c r="O25" s="22">
        <f>+'Therm $ (Billing)'!O25+'Unbilled $'!O25</f>
        <v>0</v>
      </c>
      <c r="P25" s="22">
        <f>+'Therm $ (Billing)'!P25+'Unbilled $'!P25</f>
        <v>0</v>
      </c>
      <c r="Q25" s="22">
        <f>+'Therm $ (Billing)'!Q25+'Unbilled $'!Q25</f>
        <v>0</v>
      </c>
      <c r="R25" s="22">
        <f>+'Therm $ (Billing)'!R25+'Unbilled $'!R25</f>
        <v>0</v>
      </c>
      <c r="S25" s="22">
        <f>+'Therm $ (Billing)'!S25+'Unbilled $'!S25</f>
        <v>0</v>
      </c>
      <c r="T25" s="22">
        <f>+'Therm $ (Billing)'!T25+'Unbilled $'!T25</f>
        <v>0</v>
      </c>
      <c r="U25" s="22">
        <f>+'Therm $ (Billing)'!U25+'Unbilled $'!U25</f>
        <v>0</v>
      </c>
      <c r="V25" s="22">
        <f>+'Therm $ (Billing)'!V25+'Unbilled $'!V25</f>
        <v>0</v>
      </c>
      <c r="W25" s="22">
        <f>+'Therm $ (Billing)'!W25+'Unbilled $'!W25</f>
        <v>0</v>
      </c>
      <c r="X25" s="22">
        <f>+'Therm $ (Billing)'!X25+'Unbilled $'!X25</f>
        <v>0</v>
      </c>
      <c r="Y25" s="22">
        <f>+'Therm $ (Billing)'!Y25+'Unbilled $'!Y25</f>
        <v>0</v>
      </c>
      <c r="Z25" s="22">
        <f>+'Therm $ (Billing)'!Z25+'Unbilled $'!Z25</f>
        <v>0</v>
      </c>
      <c r="AA25" s="65">
        <f t="shared" si="28"/>
        <v>0</v>
      </c>
      <c r="AB25" s="22">
        <f>+'Therm $ (Billing)'!AB25</f>
        <v>0</v>
      </c>
      <c r="AC25" s="22">
        <f>+'Therm $ (Billing)'!AC25</f>
        <v>0</v>
      </c>
      <c r="AD25" s="22">
        <f>+'Therm $ (Billing)'!AD25</f>
        <v>0</v>
      </c>
      <c r="AE25" s="22">
        <f>+'Therm $ (Billing)'!AE25</f>
        <v>0</v>
      </c>
      <c r="AF25" s="22">
        <f>+'Therm $ (Billing)'!AF25</f>
        <v>0</v>
      </c>
      <c r="AG25" s="22">
        <f>+'Therm $ (Billing)'!AG25</f>
        <v>0</v>
      </c>
      <c r="AH25" s="22">
        <f>+'Therm $ (Billing)'!AH25</f>
        <v>0</v>
      </c>
      <c r="AI25" s="22">
        <f>+'Therm $ (Billing)'!AI25</f>
        <v>0</v>
      </c>
      <c r="AJ25" s="22">
        <f>+'Therm $ (Billing)'!AJ25</f>
        <v>0</v>
      </c>
    </row>
    <row r="26" spans="1:36" x14ac:dyDescent="0.25">
      <c r="A26" s="231" t="s">
        <v>569</v>
      </c>
      <c r="B26" s="22">
        <f>+'Therm $ (Billing)'!B26+'Unbilled $'!B26</f>
        <v>57.43524</v>
      </c>
      <c r="C26" s="22">
        <f>+'Therm $ (Billing)'!C26+'Unbilled $'!C26</f>
        <v>57.43524</v>
      </c>
      <c r="D26" s="22">
        <f>+'Therm $ (Billing)'!D26+'Unbilled $'!D26</f>
        <v>57.43524</v>
      </c>
      <c r="E26" s="22">
        <f>+'Therm $ (Billing)'!E26+'Unbilled $'!E26</f>
        <v>57.43524</v>
      </c>
      <c r="F26" s="22">
        <f>+'Therm $ (Billing)'!F26+'Unbilled $'!F26</f>
        <v>57.43524</v>
      </c>
      <c r="G26" s="22">
        <f>+'Therm $ (Billing)'!G26+'Unbilled $'!G26</f>
        <v>57.43524</v>
      </c>
      <c r="H26" s="22">
        <f>+'Therm $ (Billing)'!H26+'Unbilled $'!H26</f>
        <v>57.43524</v>
      </c>
      <c r="I26" s="22">
        <f>+'Therm $ (Billing)'!I26+'Unbilled $'!I26</f>
        <v>57.43524</v>
      </c>
      <c r="J26" s="22">
        <f>+'Therm $ (Billing)'!J26+'Unbilled $'!J26</f>
        <v>57.43524</v>
      </c>
      <c r="K26" s="22">
        <f>+'Therm $ (Billing)'!K26+'Unbilled $'!K26</f>
        <v>57.43524</v>
      </c>
      <c r="L26" s="22">
        <f>+'Therm $ (Billing)'!L26+'Unbilled $'!L26</f>
        <v>57.43524</v>
      </c>
      <c r="M26" s="22">
        <f>+'Therm $ (Billing)'!M26+'Unbilled $'!M26</f>
        <v>57.43524</v>
      </c>
      <c r="N26" s="65">
        <f t="shared" si="27"/>
        <v>689.22288000000015</v>
      </c>
      <c r="O26" s="22">
        <f>+'Therm $ (Billing)'!O26+'Unbilled $'!O26</f>
        <v>57.43524</v>
      </c>
      <c r="P26" s="22">
        <f>+'Therm $ (Billing)'!P26+'Unbilled $'!P26</f>
        <v>57.43524</v>
      </c>
      <c r="Q26" s="22">
        <f>+'Therm $ (Billing)'!Q26+'Unbilled $'!Q26</f>
        <v>57.43524</v>
      </c>
      <c r="R26" s="22">
        <f>+'Therm $ (Billing)'!R26+'Unbilled $'!R26</f>
        <v>57.43524</v>
      </c>
      <c r="S26" s="22">
        <f>+'Therm $ (Billing)'!S26+'Unbilled $'!S26</f>
        <v>57.43524</v>
      </c>
      <c r="T26" s="22">
        <f>+'Therm $ (Billing)'!T26+'Unbilled $'!T26</f>
        <v>57.43524</v>
      </c>
      <c r="U26" s="22">
        <f>+'Therm $ (Billing)'!U26+'Unbilled $'!U26</f>
        <v>57.43524</v>
      </c>
      <c r="V26" s="22">
        <f>+'Therm $ (Billing)'!V26+'Unbilled $'!V26</f>
        <v>57.43524</v>
      </c>
      <c r="W26" s="22">
        <f>+'Therm $ (Billing)'!W26+'Unbilled $'!W26</f>
        <v>57.43524</v>
      </c>
      <c r="X26" s="22">
        <f>+'Therm $ (Billing)'!X26+'Unbilled $'!X26</f>
        <v>57.43524</v>
      </c>
      <c r="Y26" s="22">
        <f>+'Therm $ (Billing)'!Y26+'Unbilled $'!Y26</f>
        <v>57.43524</v>
      </c>
      <c r="Z26" s="22">
        <f>+'Therm $ (Billing)'!Z26+'Unbilled $'!Z26</f>
        <v>57.43524</v>
      </c>
      <c r="AA26" s="65">
        <f t="shared" si="28"/>
        <v>689.22288000000015</v>
      </c>
      <c r="AB26" s="22">
        <f>+'Therm $ (Billing)'!AB26</f>
        <v>0</v>
      </c>
      <c r="AC26" s="22">
        <f>+'Therm $ (Billing)'!AC26</f>
        <v>0</v>
      </c>
      <c r="AD26" s="22">
        <f>+'Therm $ (Billing)'!AD26</f>
        <v>0</v>
      </c>
      <c r="AE26" s="22">
        <f>+'Therm $ (Billing)'!AE26</f>
        <v>0</v>
      </c>
      <c r="AF26" s="22">
        <f>+'Therm $ (Billing)'!AF26</f>
        <v>0</v>
      </c>
      <c r="AG26" s="22">
        <f>+'Therm $ (Billing)'!AG26</f>
        <v>0</v>
      </c>
      <c r="AH26" s="22">
        <f>+'Therm $ (Billing)'!AH26</f>
        <v>0</v>
      </c>
      <c r="AI26" s="22">
        <f>+'Therm $ (Billing)'!AI26</f>
        <v>0</v>
      </c>
      <c r="AJ26" s="22">
        <f>+'Therm $ (Billing)'!AJ26</f>
        <v>0</v>
      </c>
    </row>
    <row r="27" spans="1:36" x14ac:dyDescent="0.25">
      <c r="A27" t="s">
        <v>0</v>
      </c>
      <c r="B27" s="22">
        <f>+'Therm $ (Billing)'!B27+'Unbilled $'!B27</f>
        <v>258082.42708907076</v>
      </c>
      <c r="C27" s="22">
        <f>+'Therm $ (Billing)'!C27+'Unbilled $'!C27</f>
        <v>252823.48005708584</v>
      </c>
      <c r="D27" s="22">
        <f>+'Therm $ (Billing)'!D27+'Unbilled $'!D27</f>
        <v>193179.09649280971</v>
      </c>
      <c r="E27" s="22">
        <f>+'Therm $ (Billing)'!E27+'Unbilled $'!E27</f>
        <v>177076.33371612497</v>
      </c>
      <c r="F27" s="22">
        <f>+'Therm $ (Billing)'!F27+'Unbilled $'!F27</f>
        <v>159490.72761896328</v>
      </c>
      <c r="G27" s="22">
        <f>+'Therm $ (Billing)'!G27+'Unbilled $'!G27</f>
        <v>158495.09458702902</v>
      </c>
      <c r="H27" s="22">
        <f>+'Therm $ (Billing)'!H27+'Unbilled $'!H27</f>
        <v>131922.9401152046</v>
      </c>
      <c r="I27" s="22">
        <f>+'Therm $ (Billing)'!I27+'Unbilled $'!I27</f>
        <v>139114.17263722417</v>
      </c>
      <c r="J27" s="22">
        <f>+'Therm $ (Billing)'!J27+'Unbilled $'!J27</f>
        <v>218762.31993099247</v>
      </c>
      <c r="K27" s="22">
        <f>+'Therm $ (Billing)'!K27+'Unbilled $'!K27</f>
        <v>94298.168659806106</v>
      </c>
      <c r="L27" s="22">
        <f>+'Therm $ (Billing)'!L27+'Unbilled $'!L27</f>
        <v>187924.20115930133</v>
      </c>
      <c r="M27" s="22">
        <f>+'Therm $ (Billing)'!M27+'Unbilled $'!M27</f>
        <v>228477.44890362993</v>
      </c>
      <c r="N27" s="65">
        <f t="shared" si="27"/>
        <v>2199646.410967242</v>
      </c>
      <c r="O27" s="22">
        <f>+'Therm $ (Billing)'!O27+'Unbilled $'!O27</f>
        <v>267113.47333377128</v>
      </c>
      <c r="P27" s="22">
        <f>+'Therm $ (Billing)'!P27+'Unbilled $'!P27</f>
        <v>261791.27939789678</v>
      </c>
      <c r="Q27" s="22">
        <f>+'Therm $ (Billing)'!Q27+'Unbilled $'!Q27</f>
        <v>200429.2748062188</v>
      </c>
      <c r="R27" s="22">
        <f>+'Therm $ (Billing)'!R27+'Unbilled $'!R27</f>
        <v>184110.47155833105</v>
      </c>
      <c r="S27" s="22">
        <f>+'Therm $ (Billing)'!S27+'Unbilled $'!S27</f>
        <v>165925.19917705111</v>
      </c>
      <c r="T27" s="22">
        <f>+'Therm $ (Billing)'!T27+'Unbilled $'!T27</f>
        <v>164653.11604299201</v>
      </c>
      <c r="U27" s="22">
        <f>+'Therm $ (Billing)'!U27+'Unbilled $'!U27</f>
        <v>136933.46667293893</v>
      </c>
      <c r="V27" s="22">
        <f>+'Therm $ (Billing)'!V27+'Unbilled $'!V27</f>
        <v>144224.23286278531</v>
      </c>
      <c r="W27" s="22">
        <f>+'Therm $ (Billing)'!W27+'Unbilled $'!W27</f>
        <v>226244.35578225326</v>
      </c>
      <c r="X27" s="22">
        <f>+'Therm $ (Billing)'!X27+'Unbilled $'!X27</f>
        <v>97845.427733238437</v>
      </c>
      <c r="Y27" s="22">
        <f>+'Therm $ (Billing)'!Y27+'Unbilled $'!Y27</f>
        <v>192844.52772950812</v>
      </c>
      <c r="Z27" s="22">
        <f>+'Therm $ (Billing)'!Z27+'Unbilled $'!Z27</f>
        <v>233626.00085198748</v>
      </c>
      <c r="AA27" s="65">
        <f t="shared" ref="AA27:AA46" si="29">SUM(O27:Z27)</f>
        <v>2275740.8259489723</v>
      </c>
      <c r="AB27" s="22">
        <f>+'Therm $ (Billing)'!AB27</f>
        <v>2293250.3843916631</v>
      </c>
      <c r="AC27" s="22">
        <f>+'Therm $ (Billing)'!AC27</f>
        <v>2324812.3578829309</v>
      </c>
      <c r="AD27" s="22">
        <f>+'Therm $ (Billing)'!AD27</f>
        <v>2350107.7604975766</v>
      </c>
      <c r="AE27" s="22">
        <f>+'Therm $ (Billing)'!AE27</f>
        <v>0</v>
      </c>
      <c r="AF27" s="22">
        <f>+'Therm $ (Billing)'!AF27</f>
        <v>0</v>
      </c>
      <c r="AG27" s="22">
        <f>+'Therm $ (Billing)'!AG27</f>
        <v>0</v>
      </c>
      <c r="AH27" s="22">
        <f>+'Therm $ (Billing)'!AH27</f>
        <v>0</v>
      </c>
      <c r="AI27" s="22">
        <f>+'Therm $ (Billing)'!AI27</f>
        <v>0</v>
      </c>
      <c r="AJ27" s="22">
        <f>+'Therm $ (Billing)'!AJ27</f>
        <v>0</v>
      </c>
    </row>
    <row r="28" spans="1:36" x14ac:dyDescent="0.25">
      <c r="A28" t="s">
        <v>49</v>
      </c>
      <c r="B28" s="22">
        <f>+'Therm $ (Billing)'!B28+'Unbilled $'!B28</f>
        <v>242208.80874172651</v>
      </c>
      <c r="C28" s="22">
        <f>+'Therm $ (Billing)'!C28+'Unbilled $'!C28</f>
        <v>261975.05177721937</v>
      </c>
      <c r="D28" s="22">
        <f>+'Therm $ (Billing)'!D28+'Unbilled $'!D28</f>
        <v>152307.44994310569</v>
      </c>
      <c r="E28" s="22">
        <f>+'Therm $ (Billing)'!E28+'Unbilled $'!E28</f>
        <v>179110.99388224268</v>
      </c>
      <c r="F28" s="22">
        <f>+'Therm $ (Billing)'!F28+'Unbilled $'!F28</f>
        <v>145903.54652353175</v>
      </c>
      <c r="G28" s="22">
        <f>+'Therm $ (Billing)'!G28+'Unbilled $'!G28</f>
        <v>142206.54482912991</v>
      </c>
      <c r="H28" s="22">
        <f>+'Therm $ (Billing)'!H28+'Unbilled $'!H28</f>
        <v>107868.65665466731</v>
      </c>
      <c r="I28" s="22">
        <f>+'Therm $ (Billing)'!I28+'Unbilled $'!I28</f>
        <v>131503.02749389849</v>
      </c>
      <c r="J28" s="22">
        <f>+'Therm $ (Billing)'!J28+'Unbilled $'!J28</f>
        <v>140488.13825763614</v>
      </c>
      <c r="K28" s="22">
        <f>+'Therm $ (Billing)'!K28+'Unbilled $'!K28</f>
        <v>134845.20477893564</v>
      </c>
      <c r="L28" s="22">
        <f>+'Therm $ (Billing)'!L28+'Unbilled $'!L28</f>
        <v>174042.5119161561</v>
      </c>
      <c r="M28" s="22">
        <f>+'Therm $ (Billing)'!M28+'Unbilled $'!M28</f>
        <v>220742.69669494469</v>
      </c>
      <c r="N28" s="65">
        <f t="shared" si="27"/>
        <v>2033202.6314931945</v>
      </c>
      <c r="O28" s="22">
        <f>+'Therm $ (Billing)'!O28+'Unbilled $'!O28</f>
        <v>251572.84863786638</v>
      </c>
      <c r="P28" s="22">
        <f>+'Therm $ (Billing)'!P28+'Unbilled $'!P28</f>
        <v>272440.29835269949</v>
      </c>
      <c r="Q28" s="22">
        <f>+'Therm $ (Billing)'!Q28+'Unbilled $'!Q28</f>
        <v>158386.20924510559</v>
      </c>
      <c r="R28" s="22">
        <f>+'Therm $ (Billing)'!R28+'Unbilled $'!R28</f>
        <v>187204.67447253925</v>
      </c>
      <c r="S28" s="22">
        <f>+'Therm $ (Billing)'!S28+'Unbilled $'!S28</f>
        <v>152551.23195051783</v>
      </c>
      <c r="T28" s="22">
        <f>+'Therm $ (Billing)'!T28+'Unbilled $'!T28</f>
        <v>148479.51059287891</v>
      </c>
      <c r="U28" s="22">
        <f>+'Therm $ (Billing)'!U28+'Unbilled $'!U28</f>
        <v>112568.38000724917</v>
      </c>
      <c r="V28" s="22">
        <f>+'Therm $ (Billing)'!V28+'Unbilled $'!V28</f>
        <v>137004.85638198422</v>
      </c>
      <c r="W28" s="22">
        <f>+'Therm $ (Billing)'!W28+'Unbilled $'!W28</f>
        <v>146156.9040745247</v>
      </c>
      <c r="X28" s="22">
        <f>+'Therm $ (Billing)'!X28+'Unbilled $'!X28</f>
        <v>140238.41897827448</v>
      </c>
      <c r="Y28" s="22">
        <f>+'Therm $ (Billing)'!Y28+'Unbilled $'!Y28</f>
        <v>179937.61135362223</v>
      </c>
      <c r="Z28" s="22">
        <f>+'Therm $ (Billing)'!Z28+'Unbilled $'!Z28</f>
        <v>227070.20104850427</v>
      </c>
      <c r="AA28" s="65">
        <f t="shared" si="29"/>
        <v>2113611.1450957665</v>
      </c>
      <c r="AB28" s="22">
        <f>+'Therm $ (Billing)'!AB28</f>
        <v>2136581.3068203372</v>
      </c>
      <c r="AC28" s="22">
        <f>+'Therm $ (Billing)'!AC28</f>
        <v>2177187.6394042335</v>
      </c>
      <c r="AD28" s="22">
        <f>+'Therm $ (Billing)'!AD28</f>
        <v>2211134.1203998919</v>
      </c>
      <c r="AE28" s="22">
        <f>+'Therm $ (Billing)'!AE28</f>
        <v>0</v>
      </c>
      <c r="AF28" s="22">
        <f>+'Therm $ (Billing)'!AF28</f>
        <v>0</v>
      </c>
      <c r="AG28" s="22">
        <f>+'Therm $ (Billing)'!AG28</f>
        <v>0</v>
      </c>
      <c r="AH28" s="22">
        <f>+'Therm $ (Billing)'!AH28</f>
        <v>0</v>
      </c>
      <c r="AI28" s="22">
        <f>+'Therm $ (Billing)'!AI28</f>
        <v>0</v>
      </c>
      <c r="AJ28" s="22">
        <f>+'Therm $ (Billing)'!AJ28</f>
        <v>0</v>
      </c>
    </row>
    <row r="29" spans="1:36" x14ac:dyDescent="0.25">
      <c r="A29" t="s">
        <v>23</v>
      </c>
      <c r="B29" s="22">
        <f>+'Therm $ (Billing)'!B29+'Unbilled $'!B29</f>
        <v>537056.52050915163</v>
      </c>
      <c r="C29" s="22">
        <f>+'Therm $ (Billing)'!C29+'Unbilled $'!C29</f>
        <v>527942.34636263375</v>
      </c>
      <c r="D29" s="22">
        <f>+'Therm $ (Billing)'!D29+'Unbilled $'!D29</f>
        <v>496438.10732716712</v>
      </c>
      <c r="E29" s="22">
        <f>+'Therm $ (Billing)'!E29+'Unbilled $'!E29</f>
        <v>446963.6567962796</v>
      </c>
      <c r="F29" s="22">
        <f>+'Therm $ (Billing)'!F29+'Unbilled $'!F29</f>
        <v>412953.8905180532</v>
      </c>
      <c r="G29" s="22">
        <f>+'Therm $ (Billing)'!G29+'Unbilled $'!G29</f>
        <v>419143.48225983715</v>
      </c>
      <c r="H29" s="22">
        <f>+'Therm $ (Billing)'!H29+'Unbilled $'!H29</f>
        <v>377303.15578501689</v>
      </c>
      <c r="I29" s="22">
        <f>+'Therm $ (Billing)'!I29+'Unbilled $'!I29</f>
        <v>372476.69756814762</v>
      </c>
      <c r="J29" s="22">
        <f>+'Therm $ (Billing)'!J29+'Unbilled $'!J29</f>
        <v>431618.6774950432</v>
      </c>
      <c r="K29" s="22">
        <f>+'Therm $ (Billing)'!K29+'Unbilled $'!K29</f>
        <v>368595.30461159121</v>
      </c>
      <c r="L29" s="22">
        <f>+'Therm $ (Billing)'!L29+'Unbilled $'!L29</f>
        <v>455386.1068986769</v>
      </c>
      <c r="M29" s="22">
        <f>+'Therm $ (Billing)'!M29+'Unbilled $'!M29</f>
        <v>597747.23308779392</v>
      </c>
      <c r="N29" s="65">
        <f t="shared" si="27"/>
        <v>5443625.1792193912</v>
      </c>
      <c r="O29" s="22">
        <f>+'Therm $ (Billing)'!O29+'Unbilled $'!O29</f>
        <v>558211.12935767556</v>
      </c>
      <c r="P29" s="22">
        <f>+'Therm $ (Billing)'!P29+'Unbilled $'!P29</f>
        <v>549398.07401372015</v>
      </c>
      <c r="Q29" s="22">
        <f>+'Therm $ (Billing)'!Q29+'Unbilled $'!Q29</f>
        <v>516813.98974468949</v>
      </c>
      <c r="R29" s="22">
        <f>+'Therm $ (Billing)'!R29+'Unbilled $'!R29</f>
        <v>466605.35864559322</v>
      </c>
      <c r="S29" s="22">
        <f>+'Therm $ (Billing)'!S29+'Unbilled $'!S29</f>
        <v>431330.1102908841</v>
      </c>
      <c r="T29" s="22">
        <f>+'Therm $ (Billing)'!T29+'Unbilled $'!T29</f>
        <v>437407.25323943509</v>
      </c>
      <c r="U29" s="22">
        <f>+'Therm $ (Billing)'!U29+'Unbilled $'!U29</f>
        <v>393678.38334851904</v>
      </c>
      <c r="V29" s="22">
        <f>+'Therm $ (Billing)'!V29+'Unbilled $'!V29</f>
        <v>388073.98704168526</v>
      </c>
      <c r="W29" s="22">
        <f>+'Therm $ (Billing)'!W29+'Unbilled $'!W29</f>
        <v>448529.1650369211</v>
      </c>
      <c r="X29" s="22">
        <f>+'Therm $ (Billing)'!X29+'Unbilled $'!X29</f>
        <v>382673.23017354275</v>
      </c>
      <c r="Y29" s="22">
        <f>+'Therm $ (Billing)'!Y29+'Unbilled $'!Y29</f>
        <v>469930.65896961041</v>
      </c>
      <c r="Z29" s="22">
        <f>+'Therm $ (Billing)'!Z29+'Unbilled $'!Z29</f>
        <v>614374.56549140892</v>
      </c>
      <c r="AA29" s="65">
        <f t="shared" si="29"/>
        <v>5657025.9053536849</v>
      </c>
      <c r="AB29" s="22">
        <f>+'Therm $ (Billing)'!AB29</f>
        <v>5781190.2437715614</v>
      </c>
      <c r="AC29" s="22">
        <f>+'Therm $ (Billing)'!AC29</f>
        <v>5882060.8178944187</v>
      </c>
      <c r="AD29" s="22">
        <f>+'Therm $ (Billing)'!AD29</f>
        <v>5965120.8064244902</v>
      </c>
      <c r="AE29" s="22">
        <f>+'Therm $ (Billing)'!AE29</f>
        <v>0</v>
      </c>
      <c r="AF29" s="22">
        <f>+'Therm $ (Billing)'!AF29</f>
        <v>0</v>
      </c>
      <c r="AG29" s="22">
        <f>+'Therm $ (Billing)'!AG29</f>
        <v>0</v>
      </c>
      <c r="AH29" s="22">
        <f>+'Therm $ (Billing)'!AH29</f>
        <v>0</v>
      </c>
      <c r="AI29" s="22">
        <f>+'Therm $ (Billing)'!AI29</f>
        <v>0</v>
      </c>
      <c r="AJ29" s="22">
        <f>+'Therm $ (Billing)'!AJ29</f>
        <v>0</v>
      </c>
    </row>
    <row r="30" spans="1:36" x14ac:dyDescent="0.25">
      <c r="A30" t="s">
        <v>24</v>
      </c>
      <c r="B30" s="22">
        <f>+'Therm $ (Billing)'!B30+'Unbilled $'!B30</f>
        <v>347911.13367277721</v>
      </c>
      <c r="C30" s="22">
        <f>+'Therm $ (Billing)'!C30+'Unbilled $'!C30</f>
        <v>330519.3820350396</v>
      </c>
      <c r="D30" s="22">
        <f>+'Therm $ (Billing)'!D30+'Unbilled $'!D30</f>
        <v>292224.6772861132</v>
      </c>
      <c r="E30" s="22">
        <f>+'Therm $ (Billing)'!E30+'Unbilled $'!E30</f>
        <v>260500.45237127473</v>
      </c>
      <c r="F30" s="22">
        <f>+'Therm $ (Billing)'!F30+'Unbilled $'!F30</f>
        <v>232648.16200481416</v>
      </c>
      <c r="G30" s="22">
        <f>+'Therm $ (Billing)'!G30+'Unbilled $'!G30</f>
        <v>238164.46464874555</v>
      </c>
      <c r="H30" s="22">
        <f>+'Therm $ (Billing)'!H30+'Unbilled $'!H30</f>
        <v>237054.77636503032</v>
      </c>
      <c r="I30" s="22">
        <f>+'Therm $ (Billing)'!I30+'Unbilled $'!I30</f>
        <v>187062.43473175788</v>
      </c>
      <c r="J30" s="22">
        <f>+'Therm $ (Billing)'!J30+'Unbilled $'!J30</f>
        <v>244495.15045316177</v>
      </c>
      <c r="K30" s="22">
        <f>+'Therm $ (Billing)'!K30+'Unbilled $'!K30</f>
        <v>212850.64021208818</v>
      </c>
      <c r="L30" s="22">
        <f>+'Therm $ (Billing)'!L30+'Unbilled $'!L30</f>
        <v>283438.00188955275</v>
      </c>
      <c r="M30" s="22">
        <f>+'Therm $ (Billing)'!M30+'Unbilled $'!M30</f>
        <v>368725.58516885928</v>
      </c>
      <c r="N30" s="65">
        <f t="shared" si="27"/>
        <v>3235594.8608392156</v>
      </c>
      <c r="O30" s="22">
        <f>+'Therm $ (Billing)'!O30+'Unbilled $'!O30</f>
        <v>362828.87153686112</v>
      </c>
      <c r="P30" s="22">
        <f>+'Therm $ (Billing)'!P30+'Unbilled $'!P30</f>
        <v>344940.43798290595</v>
      </c>
      <c r="Q30" s="22">
        <f>+'Therm $ (Billing)'!Q30+'Unbilled $'!Q30</f>
        <v>305252.1181441095</v>
      </c>
      <c r="R30" s="22">
        <f>+'Therm $ (Billing)'!R30+'Unbilled $'!R30</f>
        <v>272943.2693996224</v>
      </c>
      <c r="S30" s="22">
        <f>+'Therm $ (Billing)'!S30+'Unbilled $'!S30</f>
        <v>243995.07031999779</v>
      </c>
      <c r="T30" s="22">
        <f>+'Therm $ (Billing)'!T30+'Unbilled $'!T30</f>
        <v>249577.78430672744</v>
      </c>
      <c r="U30" s="22">
        <f>+'Therm $ (Billing)'!U30+'Unbilled $'!U30</f>
        <v>248025.47822227736</v>
      </c>
      <c r="V30" s="22">
        <f>+'Therm $ (Billing)'!V30+'Unbilled $'!V30</f>
        <v>196123.90767347597</v>
      </c>
      <c r="W30" s="22">
        <f>+'Therm $ (Billing)'!W30+'Unbilled $'!W30</f>
        <v>254747.01347502542</v>
      </c>
      <c r="X30" s="22">
        <f>+'Therm $ (Billing)'!X30+'Unbilled $'!X30</f>
        <v>222213.28067772213</v>
      </c>
      <c r="Y30" s="22">
        <f>+'Therm $ (Billing)'!Y30+'Unbilled $'!Y30</f>
        <v>293789.21657816315</v>
      </c>
      <c r="Z30" s="22">
        <f>+'Therm $ (Billing)'!Z30+'Unbilled $'!Z30</f>
        <v>380304.58433937281</v>
      </c>
      <c r="AA30" s="65">
        <f t="shared" si="29"/>
        <v>3374741.0326562612</v>
      </c>
      <c r="AB30" s="22">
        <f>+'Therm $ (Billing)'!AB30</f>
        <v>3439160.5665543773</v>
      </c>
      <c r="AC30" s="22">
        <f>+'Therm $ (Billing)'!AC30</f>
        <v>3508810.2446619421</v>
      </c>
      <c r="AD30" s="22">
        <f>+'Therm $ (Billing)'!AD30</f>
        <v>3566415.9644386093</v>
      </c>
      <c r="AE30" s="22">
        <f>+'Therm $ (Billing)'!AE30</f>
        <v>0</v>
      </c>
      <c r="AF30" s="22">
        <f>+'Therm $ (Billing)'!AF30</f>
        <v>0</v>
      </c>
      <c r="AG30" s="22">
        <f>+'Therm $ (Billing)'!AG30</f>
        <v>0</v>
      </c>
      <c r="AH30" s="22">
        <f>+'Therm $ (Billing)'!AH30</f>
        <v>0</v>
      </c>
      <c r="AI30" s="22">
        <f>+'Therm $ (Billing)'!AI30</f>
        <v>0</v>
      </c>
      <c r="AJ30" s="22">
        <f>+'Therm $ (Billing)'!AJ30</f>
        <v>0</v>
      </c>
    </row>
    <row r="31" spans="1:36" x14ac:dyDescent="0.25">
      <c r="A31" t="s">
        <v>25</v>
      </c>
      <c r="B31" s="22">
        <f>+'Therm $ (Billing)'!B31+'Unbilled $'!B31</f>
        <v>91553.12043415106</v>
      </c>
      <c r="C31" s="22">
        <f>+'Therm $ (Billing)'!C31+'Unbilled $'!C31</f>
        <v>81979.698859543991</v>
      </c>
      <c r="D31" s="22">
        <f>+'Therm $ (Billing)'!D31+'Unbilled $'!D31</f>
        <v>64606.191490548154</v>
      </c>
      <c r="E31" s="22">
        <f>+'Therm $ (Billing)'!E31+'Unbilled $'!E31</f>
        <v>61482.337025513494</v>
      </c>
      <c r="F31" s="22">
        <f>+'Therm $ (Billing)'!F31+'Unbilled $'!F31</f>
        <v>62362.122209571986</v>
      </c>
      <c r="G31" s="22">
        <f>+'Therm $ (Billing)'!G31+'Unbilled $'!G31</f>
        <v>58138.601661611145</v>
      </c>
      <c r="H31" s="22">
        <f>+'Therm $ (Billing)'!H31+'Unbilled $'!H31</f>
        <v>51282.687824923574</v>
      </c>
      <c r="I31" s="22">
        <f>+'Therm $ (Billing)'!I31+'Unbilled $'!I31</f>
        <v>46385.277357353712</v>
      </c>
      <c r="J31" s="22">
        <f>+'Therm $ (Billing)'!J31+'Unbilled $'!J31</f>
        <v>47101.17742389092</v>
      </c>
      <c r="K31" s="22">
        <f>+'Therm $ (Billing)'!K31+'Unbilled $'!K31</f>
        <v>58288.851956261671</v>
      </c>
      <c r="L31" s="22">
        <f>+'Therm $ (Billing)'!L31+'Unbilled $'!L31</f>
        <v>74972.117274996781</v>
      </c>
      <c r="M31" s="22">
        <f>+'Therm $ (Billing)'!M31+'Unbilled $'!M31</f>
        <v>58364.820849094795</v>
      </c>
      <c r="N31" s="65">
        <f t="shared" si="27"/>
        <v>756517.0043674612</v>
      </c>
      <c r="O31" s="22">
        <f>+'Therm $ (Billing)'!O31+'Unbilled $'!O31</f>
        <v>95784.386793999773</v>
      </c>
      <c r="P31" s="22">
        <f>+'Therm $ (Billing)'!P31+'Unbilled $'!P31</f>
        <v>85902.944427589973</v>
      </c>
      <c r="Q31" s="22">
        <f>+'Therm $ (Billing)'!Q31+'Unbilled $'!Q31</f>
        <v>67701.293573089846</v>
      </c>
      <c r="R31" s="22">
        <f>+'Therm $ (Billing)'!R31+'Unbilled $'!R31</f>
        <v>64544.64516316494</v>
      </c>
      <c r="S31" s="22">
        <f>+'Therm $ (Billing)'!S31+'Unbilled $'!S31</f>
        <v>65687.995875357054</v>
      </c>
      <c r="T31" s="22">
        <f>+'Therm $ (Billing)'!T31+'Unbilled $'!T31</f>
        <v>61374.433507386006</v>
      </c>
      <c r="U31" s="22">
        <f>+'Therm $ (Billing)'!U31+'Unbilled $'!U31</f>
        <v>53894.654597313143</v>
      </c>
      <c r="V31" s="22">
        <f>+'Therm $ (Billing)'!V31+'Unbilled $'!V31</f>
        <v>48892.534601880114</v>
      </c>
      <c r="W31" s="22">
        <f>+'Therm $ (Billing)'!W31+'Unbilled $'!W31</f>
        <v>49226.503122750473</v>
      </c>
      <c r="X31" s="22">
        <f>+'Therm $ (Billing)'!X31+'Unbilled $'!X31</f>
        <v>60960.399041243334</v>
      </c>
      <c r="Y31" s="22">
        <f>+'Therm $ (Billing)'!Y31+'Unbilled $'!Y31</f>
        <v>77847.431997092877</v>
      </c>
      <c r="Z31" s="22">
        <f>+'Therm $ (Billing)'!Z31+'Unbilled $'!Z31</f>
        <v>59895.724813561821</v>
      </c>
      <c r="AA31" s="65">
        <f t="shared" si="29"/>
        <v>791712.94751442934</v>
      </c>
      <c r="AB31" s="22">
        <f>+'Therm $ (Billing)'!AB31</f>
        <v>813952.41069913632</v>
      </c>
      <c r="AC31" s="22">
        <f>+'Therm $ (Billing)'!AC31</f>
        <v>832845.81338963052</v>
      </c>
      <c r="AD31" s="22">
        <f>+'Therm $ (Billing)'!AD31</f>
        <v>848615.29809818498</v>
      </c>
      <c r="AE31" s="22">
        <f>+'Therm $ (Billing)'!AE31</f>
        <v>0</v>
      </c>
      <c r="AF31" s="22">
        <f>+'Therm $ (Billing)'!AF31</f>
        <v>0</v>
      </c>
      <c r="AG31" s="22">
        <f>+'Therm $ (Billing)'!AG31</f>
        <v>0</v>
      </c>
      <c r="AH31" s="22">
        <f>+'Therm $ (Billing)'!AH31</f>
        <v>0</v>
      </c>
      <c r="AI31" s="22">
        <f>+'Therm $ (Billing)'!AI31</f>
        <v>0</v>
      </c>
      <c r="AJ31" s="22">
        <f>+'Therm $ (Billing)'!AJ31</f>
        <v>0</v>
      </c>
    </row>
    <row r="32" spans="1:36" x14ac:dyDescent="0.25">
      <c r="A32" t="s">
        <v>26</v>
      </c>
      <c r="B32" s="22">
        <f>+'Therm $ (Billing)'!B32+'Unbilled $'!B32</f>
        <v>6750.3758810684931</v>
      </c>
      <c r="C32" s="22">
        <f>+'Therm $ (Billing)'!C32+'Unbilled $'!C32</f>
        <v>4887.4525812876709</v>
      </c>
      <c r="D32" s="22">
        <f>+'Therm $ (Billing)'!D32+'Unbilled $'!D32</f>
        <v>5321.5289810684935</v>
      </c>
      <c r="E32" s="22">
        <f>+'Therm $ (Billing)'!E32+'Unbilled $'!E32</f>
        <v>5202.6250978082189</v>
      </c>
      <c r="F32" s="22">
        <f>+'Therm $ (Billing)'!F32+'Unbilled $'!F32</f>
        <v>5540.1066310684928</v>
      </c>
      <c r="G32" s="22">
        <f>+'Therm $ (Billing)'!G32+'Unbilled $'!G32</f>
        <v>5195.5110978082193</v>
      </c>
      <c r="H32" s="22">
        <f>+'Therm $ (Billing)'!H32+'Unbilled $'!H32</f>
        <v>6818.8481310684938</v>
      </c>
      <c r="I32" s="22">
        <f>+'Therm $ (Billing)'!I32+'Unbilled $'!I32</f>
        <v>4243.2244310684937</v>
      </c>
      <c r="J32" s="22">
        <f>+'Therm $ (Billing)'!J32+'Unbilled $'!J32</f>
        <v>5045.76139780822</v>
      </c>
      <c r="K32" s="22">
        <f>+'Therm $ (Billing)'!K32+'Unbilled $'!K32</f>
        <v>4853.9613310684936</v>
      </c>
      <c r="L32" s="22">
        <f>+'Therm $ (Billing)'!L32+'Unbilled $'!L32</f>
        <v>4116.4951478082194</v>
      </c>
      <c r="M32" s="22">
        <f>+'Therm $ (Billing)'!M32+'Unbilled $'!M32</f>
        <v>6160.4474310684936</v>
      </c>
      <c r="N32" s="65">
        <f t="shared" si="27"/>
        <v>64136.338140000007</v>
      </c>
      <c r="O32" s="22">
        <f>+'Therm $ (Billing)'!O32+'Unbilled $'!O32</f>
        <v>6750.3758810684931</v>
      </c>
      <c r="P32" s="22">
        <f>+'Therm $ (Billing)'!P32+'Unbilled $'!P32</f>
        <v>4887.4525812876709</v>
      </c>
      <c r="Q32" s="22">
        <f>+'Therm $ (Billing)'!Q32+'Unbilled $'!Q32</f>
        <v>5321.5289810684935</v>
      </c>
      <c r="R32" s="22">
        <f>+'Therm $ (Billing)'!R32+'Unbilled $'!R32</f>
        <v>5202.6250978082189</v>
      </c>
      <c r="S32" s="22">
        <f>+'Therm $ (Billing)'!S32+'Unbilled $'!S32</f>
        <v>5540.1066310684928</v>
      </c>
      <c r="T32" s="22">
        <f>+'Therm $ (Billing)'!T32+'Unbilled $'!T32</f>
        <v>5195.5110978082193</v>
      </c>
      <c r="U32" s="22">
        <f>+'Therm $ (Billing)'!U32+'Unbilled $'!U32</f>
        <v>6818.8481310684938</v>
      </c>
      <c r="V32" s="22">
        <f>+'Therm $ (Billing)'!V32+'Unbilled $'!V32</f>
        <v>4243.2244310684937</v>
      </c>
      <c r="W32" s="22">
        <f>+'Therm $ (Billing)'!W32+'Unbilled $'!W32</f>
        <v>5045.76139780822</v>
      </c>
      <c r="X32" s="22">
        <f>+'Therm $ (Billing)'!X32+'Unbilled $'!X32</f>
        <v>4853.9613310684936</v>
      </c>
      <c r="Y32" s="22">
        <f>+'Therm $ (Billing)'!Y32+'Unbilled $'!Y32</f>
        <v>4116.4951478082194</v>
      </c>
      <c r="Z32" s="22">
        <f>+'Therm $ (Billing)'!Z32+'Unbilled $'!Z32</f>
        <v>6160.4474310684936</v>
      </c>
      <c r="AA32" s="65">
        <f t="shared" si="29"/>
        <v>64136.338140000007</v>
      </c>
      <c r="AB32" s="22">
        <f>+'Therm $ (Billing)'!AB32</f>
        <v>64136.338140000022</v>
      </c>
      <c r="AC32" s="22">
        <f>+'Therm $ (Billing)'!AC32</f>
        <v>64136.338140000022</v>
      </c>
      <c r="AD32" s="22">
        <f>+'Therm $ (Billing)'!AD32</f>
        <v>64136.338140000022</v>
      </c>
      <c r="AE32" s="22">
        <f>+'Therm $ (Billing)'!AE32</f>
        <v>64136.338140000022</v>
      </c>
      <c r="AF32" s="22">
        <f>+'Therm $ (Billing)'!AF32</f>
        <v>64136.338140000022</v>
      </c>
      <c r="AG32" s="22">
        <f>+'Therm $ (Billing)'!AG32</f>
        <v>64136.338140000022</v>
      </c>
      <c r="AH32" s="22">
        <f>+'Therm $ (Billing)'!AH32</f>
        <v>64136.338140000022</v>
      </c>
      <c r="AI32" s="22">
        <f>+'Therm $ (Billing)'!AI32</f>
        <v>64136.338140000022</v>
      </c>
      <c r="AJ32" s="22">
        <f>+'Therm $ (Billing)'!AJ32</f>
        <v>64136.338140000022</v>
      </c>
    </row>
    <row r="33" spans="1:36" x14ac:dyDescent="0.25">
      <c r="A33" t="s">
        <v>27</v>
      </c>
      <c r="B33" s="22">
        <f>+'Therm $ (Billing)'!B33+'Unbilled $'!B33</f>
        <v>43882.859397991</v>
      </c>
      <c r="C33" s="22">
        <f>+'Therm $ (Billing)'!C33+'Unbilled $'!C33</f>
        <v>39632.472311782185</v>
      </c>
      <c r="D33" s="22">
        <f>+'Therm $ (Billing)'!D33+'Unbilled $'!D33</f>
        <v>48868.235998591001</v>
      </c>
      <c r="E33" s="22">
        <f>+'Therm $ (Billing)'!E33+'Unbilled $'!E33</f>
        <v>30301.910685088056</v>
      </c>
      <c r="F33" s="22">
        <f>+'Therm $ (Billing)'!F33+'Unbilled $'!F33</f>
        <v>47225.166658590984</v>
      </c>
      <c r="G33" s="22">
        <f>+'Therm $ (Billing)'!G33+'Unbilled $'!G33</f>
        <v>42908.717205088062</v>
      </c>
      <c r="H33" s="22">
        <f>+'Therm $ (Billing)'!H33+'Unbilled $'!H33</f>
        <v>48305.943718590999</v>
      </c>
      <c r="I33" s="22">
        <f>+'Therm $ (Billing)'!I33+'Unbilled $'!I33</f>
        <v>43357.478218591001</v>
      </c>
      <c r="J33" s="22">
        <f>+'Therm $ (Billing)'!J33+'Unbilled $'!J33</f>
        <v>50578.664985088071</v>
      </c>
      <c r="K33" s="22">
        <f>+'Therm $ (Billing)'!K33+'Unbilled $'!K33</f>
        <v>45457.208818590996</v>
      </c>
      <c r="L33" s="22">
        <f>+'Therm $ (Billing)'!L33+'Unbilled $'!L33</f>
        <v>41446.283265088066</v>
      </c>
      <c r="M33" s="22">
        <f>+'Therm $ (Billing)'!M33+'Unbilled $'!M33</f>
        <v>50912.974078590996</v>
      </c>
      <c r="N33" s="65">
        <f t="shared" si="27"/>
        <v>532877.91534167144</v>
      </c>
      <c r="O33" s="22">
        <f>+'Therm $ (Billing)'!O33+'Unbilled $'!O33</f>
        <v>43882.859397991</v>
      </c>
      <c r="P33" s="22">
        <f>+'Therm $ (Billing)'!P33+'Unbilled $'!P33</f>
        <v>39632.472311782185</v>
      </c>
      <c r="Q33" s="22">
        <f>+'Therm $ (Billing)'!Q33+'Unbilled $'!Q33</f>
        <v>48868.235998591001</v>
      </c>
      <c r="R33" s="22">
        <f>+'Therm $ (Billing)'!R33+'Unbilled $'!R33</f>
        <v>30301.910685088056</v>
      </c>
      <c r="S33" s="22">
        <f>+'Therm $ (Billing)'!S33+'Unbilled $'!S33</f>
        <v>47225.166658590984</v>
      </c>
      <c r="T33" s="22">
        <f>+'Therm $ (Billing)'!T33+'Unbilled $'!T33</f>
        <v>42908.717205088062</v>
      </c>
      <c r="U33" s="22">
        <f>+'Therm $ (Billing)'!U33+'Unbilled $'!U33</f>
        <v>48305.943718590999</v>
      </c>
      <c r="V33" s="22">
        <f>+'Therm $ (Billing)'!V33+'Unbilled $'!V33</f>
        <v>43357.478218591001</v>
      </c>
      <c r="W33" s="22">
        <f>+'Therm $ (Billing)'!W33+'Unbilled $'!W33</f>
        <v>50578.664985088071</v>
      </c>
      <c r="X33" s="22">
        <f>+'Therm $ (Billing)'!X33+'Unbilled $'!X33</f>
        <v>45457.208818590996</v>
      </c>
      <c r="Y33" s="22">
        <f>+'Therm $ (Billing)'!Y33+'Unbilled $'!Y33</f>
        <v>41446.283265088066</v>
      </c>
      <c r="Z33" s="22">
        <f>+'Therm $ (Billing)'!Z33+'Unbilled $'!Z33</f>
        <v>50912.974078590996</v>
      </c>
      <c r="AA33" s="65">
        <f t="shared" si="29"/>
        <v>532877.91534167144</v>
      </c>
      <c r="AB33" s="22">
        <f>+'Therm $ (Billing)'!AB33</f>
        <v>532877.91534167144</v>
      </c>
      <c r="AC33" s="22">
        <f>+'Therm $ (Billing)'!AC33</f>
        <v>532877.91534167144</v>
      </c>
      <c r="AD33" s="22">
        <f>+'Therm $ (Billing)'!AD33</f>
        <v>532877.91534167144</v>
      </c>
      <c r="AE33" s="22">
        <f>+'Therm $ (Billing)'!AE33</f>
        <v>532877.91534167144</v>
      </c>
      <c r="AF33" s="22">
        <f>+'Therm $ (Billing)'!AF33</f>
        <v>532877.91534167144</v>
      </c>
      <c r="AG33" s="22">
        <f>+'Therm $ (Billing)'!AG33</f>
        <v>532877.91534167144</v>
      </c>
      <c r="AH33" s="22">
        <f>+'Therm $ (Billing)'!AH33</f>
        <v>532877.91534167144</v>
      </c>
      <c r="AI33" s="22">
        <f>+'Therm $ (Billing)'!AI33</f>
        <v>532877.91534167144</v>
      </c>
      <c r="AJ33" s="22">
        <f>+'Therm $ (Billing)'!AJ33</f>
        <v>532877.91534167144</v>
      </c>
    </row>
    <row r="34" spans="1:36" x14ac:dyDescent="0.25">
      <c r="A34" t="s">
        <v>28</v>
      </c>
      <c r="B34" s="22">
        <f>+'Therm $ (Billing)'!B34+'Unbilled $'!B34</f>
        <v>2329071.4149766709</v>
      </c>
      <c r="C34" s="22">
        <f>+'Therm $ (Billing)'!C34+'Unbilled $'!C34</f>
        <v>2140477.2544292044</v>
      </c>
      <c r="D34" s="22">
        <f>+'Therm $ (Billing)'!D34+'Unbilled $'!D34</f>
        <v>2048268.8502036864</v>
      </c>
      <c r="E34" s="22">
        <f>+'Therm $ (Billing)'!E34+'Unbilled $'!E34</f>
        <v>1878531.0747640133</v>
      </c>
      <c r="F34" s="22">
        <f>+'Therm $ (Billing)'!F34+'Unbilled $'!F34</f>
        <v>1722123.8979815533</v>
      </c>
      <c r="G34" s="22">
        <f>+'Therm $ (Billing)'!G34+'Unbilled $'!G34</f>
        <v>1775172.6973777979</v>
      </c>
      <c r="H34" s="22">
        <f>+'Therm $ (Billing)'!H34+'Unbilled $'!H34</f>
        <v>1636876.6259090391</v>
      </c>
      <c r="I34" s="22">
        <f>+'Therm $ (Billing)'!I34+'Unbilled $'!I34</f>
        <v>1626419.7780043064</v>
      </c>
      <c r="J34" s="22">
        <f>+'Therm $ (Billing)'!J34+'Unbilled $'!J34</f>
        <v>1825523.0429392136</v>
      </c>
      <c r="K34" s="22">
        <f>+'Therm $ (Billing)'!K34+'Unbilled $'!K34</f>
        <v>1598234.6356342721</v>
      </c>
      <c r="L34" s="22">
        <f>+'Therm $ (Billing)'!L34+'Unbilled $'!L34</f>
        <v>1921924.3608412235</v>
      </c>
      <c r="M34" s="22">
        <f>+'Therm $ (Billing)'!M34+'Unbilled $'!M34</f>
        <v>2299434.1987946699</v>
      </c>
      <c r="N34" s="65">
        <f t="shared" si="27"/>
        <v>22802057.831855651</v>
      </c>
      <c r="O34" s="22">
        <f>+'Therm $ (Billing)'!O34+'Unbilled $'!O34</f>
        <v>2425600.9072460486</v>
      </c>
      <c r="P34" s="22">
        <f>+'Therm $ (Billing)'!P34+'Unbilled $'!P34</f>
        <v>2230405.5018890686</v>
      </c>
      <c r="Q34" s="22">
        <f>+'Therm $ (Billing)'!Q34+'Unbilled $'!Q34</f>
        <v>2137123.802583538</v>
      </c>
      <c r="R34" s="22">
        <f>+'Therm $ (Billing)'!R34+'Unbilled $'!R34</f>
        <v>1965300.8945586842</v>
      </c>
      <c r="S34" s="22">
        <f>+'Therm $ (Billing)'!S34+'Unbilled $'!S34</f>
        <v>1803430.6328292168</v>
      </c>
      <c r="T34" s="22">
        <f>+'Therm $ (Billing)'!T34+'Unbilled $'!T34</f>
        <v>1857843.0804516464</v>
      </c>
      <c r="U34" s="22">
        <f>+'Therm $ (Billing)'!U34+'Unbilled $'!U34</f>
        <v>1713253.5837050532</v>
      </c>
      <c r="V34" s="22">
        <f>+'Therm $ (Billing)'!V34+'Unbilled $'!V34</f>
        <v>1700397.3151591385</v>
      </c>
      <c r="W34" s="22">
        <f>+'Therm $ (Billing)'!W34+'Unbilled $'!W34</f>
        <v>1902494.0220608241</v>
      </c>
      <c r="X34" s="22">
        <f>+'Therm $ (Billing)'!X34+'Unbilled $'!X34</f>
        <v>1666167.7697106318</v>
      </c>
      <c r="Y34" s="22">
        <f>+'Therm $ (Billing)'!Y34+'Unbilled $'!Y34</f>
        <v>1990902.4134170872</v>
      </c>
      <c r="Z34" s="22">
        <f>+'Therm $ (Billing)'!Z34+'Unbilled $'!Z34</f>
        <v>2369998.916119996</v>
      </c>
      <c r="AA34" s="65">
        <f t="shared" si="29"/>
        <v>23762918.83973093</v>
      </c>
      <c r="AB34" s="22">
        <f>+'Therm $ (Billing)'!AB34</f>
        <v>24425265.441302165</v>
      </c>
      <c r="AC34" s="22">
        <f>+'Therm $ (Billing)'!AC34</f>
        <v>24926745.04556153</v>
      </c>
      <c r="AD34" s="22">
        <f>+'Therm $ (Billing)'!AD34</f>
        <v>25346831.399148524</v>
      </c>
      <c r="AE34" s="22">
        <f>+'Therm $ (Billing)'!AE34</f>
        <v>0</v>
      </c>
      <c r="AF34" s="22">
        <f>+'Therm $ (Billing)'!AF34</f>
        <v>0</v>
      </c>
      <c r="AG34" s="22">
        <f>+'Therm $ (Billing)'!AG34</f>
        <v>0</v>
      </c>
      <c r="AH34" s="22">
        <f>+'Therm $ (Billing)'!AH34</f>
        <v>0</v>
      </c>
      <c r="AI34" s="22">
        <f>+'Therm $ (Billing)'!AI34</f>
        <v>0</v>
      </c>
      <c r="AJ34" s="22">
        <f>+'Therm $ (Billing)'!AJ34</f>
        <v>0</v>
      </c>
    </row>
    <row r="35" spans="1:36" x14ac:dyDescent="0.25">
      <c r="A35" t="s">
        <v>29</v>
      </c>
      <c r="B35" s="22">
        <f>+'Therm $ (Billing)'!B35+'Unbilled $'!B35</f>
        <v>3524768.9809730547</v>
      </c>
      <c r="C35" s="22">
        <f>+'Therm $ (Billing)'!C35+'Unbilled $'!C35</f>
        <v>3194118.7354335058</v>
      </c>
      <c r="D35" s="22">
        <f>+'Therm $ (Billing)'!D35+'Unbilled $'!D35</f>
        <v>3052260.7668292536</v>
      </c>
      <c r="E35" s="22">
        <f>+'Therm $ (Billing)'!E35+'Unbilled $'!E35</f>
        <v>2751703.9610542119</v>
      </c>
      <c r="F35" s="22">
        <f>+'Therm $ (Billing)'!F35+'Unbilled $'!F35</f>
        <v>2457242.1016404396</v>
      </c>
      <c r="G35" s="22">
        <f>+'Therm $ (Billing)'!G35+'Unbilled $'!G35</f>
        <v>2486023.7540494683</v>
      </c>
      <c r="H35" s="22">
        <f>+'Therm $ (Billing)'!H35+'Unbilled $'!H35</f>
        <v>2354946.9612306138</v>
      </c>
      <c r="I35" s="22">
        <f>+'Therm $ (Billing)'!I35+'Unbilled $'!I35</f>
        <v>2343333.6658191471</v>
      </c>
      <c r="J35" s="22">
        <f>+'Therm $ (Billing)'!J35+'Unbilled $'!J35</f>
        <v>2572706.2641329542</v>
      </c>
      <c r="K35" s="22">
        <f>+'Therm $ (Billing)'!K35+'Unbilled $'!K35</f>
        <v>2308054.8927855762</v>
      </c>
      <c r="L35" s="22">
        <f>+'Therm $ (Billing)'!L35+'Unbilled $'!L35</f>
        <v>2814248.4560478032</v>
      </c>
      <c r="M35" s="22">
        <f>+'Therm $ (Billing)'!M35+'Unbilled $'!M35</f>
        <v>3464192.6825618669</v>
      </c>
      <c r="N35" s="65">
        <f t="shared" si="27"/>
        <v>33323601.222557891</v>
      </c>
      <c r="O35" s="22">
        <f>+'Therm $ (Billing)'!O35+'Unbilled $'!O35</f>
        <v>3672501.3344231793</v>
      </c>
      <c r="P35" s="22">
        <f>+'Therm $ (Billing)'!P35+'Unbilled $'!P35</f>
        <v>3328983.6301796529</v>
      </c>
      <c r="Q35" s="22">
        <f>+'Therm $ (Billing)'!Q35+'Unbilled $'!Q35</f>
        <v>3184528.8980616219</v>
      </c>
      <c r="R35" s="22">
        <f>+'Therm $ (Billing)'!R35+'Unbilled $'!R35</f>
        <v>2878938.5224127169</v>
      </c>
      <c r="S35" s="22">
        <f>+'Therm $ (Billing)'!S35+'Unbilled $'!S35</f>
        <v>2572654.627511349</v>
      </c>
      <c r="T35" s="22">
        <f>+'Therm $ (Billing)'!T35+'Unbilled $'!T35</f>
        <v>2600613.7495768652</v>
      </c>
      <c r="U35" s="22">
        <f>+'Therm $ (Billing)'!U35+'Unbilled $'!U35</f>
        <v>2463028.1145619461</v>
      </c>
      <c r="V35" s="22">
        <f>+'Therm $ (Billing)'!V35+'Unbilled $'!V35</f>
        <v>2448299.8586680186</v>
      </c>
      <c r="W35" s="22">
        <f>+'Therm $ (Billing)'!W35+'Unbilled $'!W35</f>
        <v>2678836.7748422213</v>
      </c>
      <c r="X35" s="22">
        <f>+'Therm $ (Billing)'!X35+'Unbilled $'!X35</f>
        <v>2403445.3309156485</v>
      </c>
      <c r="Y35" s="22">
        <f>+'Therm $ (Billing)'!Y35+'Unbilled $'!Y35</f>
        <v>2912454.4274268416</v>
      </c>
      <c r="Z35" s="22">
        <f>+'Therm $ (Billing)'!Z35+'Unbilled $'!Z35</f>
        <v>3566601.7202210706</v>
      </c>
      <c r="AA35" s="65">
        <f t="shared" si="29"/>
        <v>34710886.988801129</v>
      </c>
      <c r="AB35" s="22">
        <f>+'Therm $ (Billing)'!AB35</f>
        <v>35532007.189312167</v>
      </c>
      <c r="AC35" s="22">
        <f>+'Therm $ (Billing)'!AC35</f>
        <v>36217642.004256234</v>
      </c>
      <c r="AD35" s="22">
        <f>+'Therm $ (Billing)'!AD35</f>
        <v>36784953.147217527</v>
      </c>
      <c r="AE35" s="22">
        <f>+'Therm $ (Billing)'!AE35</f>
        <v>0</v>
      </c>
      <c r="AF35" s="22">
        <f>+'Therm $ (Billing)'!AF35</f>
        <v>0</v>
      </c>
      <c r="AG35" s="22">
        <f>+'Therm $ (Billing)'!AG35</f>
        <v>0</v>
      </c>
      <c r="AH35" s="22">
        <f>+'Therm $ (Billing)'!AH35</f>
        <v>0</v>
      </c>
      <c r="AI35" s="22">
        <f>+'Therm $ (Billing)'!AI35</f>
        <v>0</v>
      </c>
      <c r="AJ35" s="22">
        <f>+'Therm $ (Billing)'!AJ35</f>
        <v>0</v>
      </c>
    </row>
    <row r="36" spans="1:36" x14ac:dyDescent="0.25">
      <c r="A36" t="s">
        <v>30</v>
      </c>
      <c r="B36" s="22">
        <f>+'Therm $ (Billing)'!B36+'Unbilled $'!B36</f>
        <v>1724820.488752102</v>
      </c>
      <c r="C36" s="22">
        <f>+'Therm $ (Billing)'!C36+'Unbilled $'!C36</f>
        <v>1581970.8450059446</v>
      </c>
      <c r="D36" s="22">
        <f>+'Therm $ (Billing)'!D36+'Unbilled $'!D36</f>
        <v>1561892.5482948255</v>
      </c>
      <c r="E36" s="22">
        <f>+'Therm $ (Billing)'!E36+'Unbilled $'!E36</f>
        <v>1288187.9120010464</v>
      </c>
      <c r="F36" s="22">
        <f>+'Therm $ (Billing)'!F36+'Unbilled $'!F36</f>
        <v>1244203.0396634929</v>
      </c>
      <c r="G36" s="22">
        <f>+'Therm $ (Billing)'!G36+'Unbilled $'!G36</f>
        <v>1216917.9356986245</v>
      </c>
      <c r="H36" s="22">
        <f>+'Therm $ (Billing)'!H36+'Unbilled $'!H36</f>
        <v>1184075.7871073307</v>
      </c>
      <c r="I36" s="22">
        <f>+'Therm $ (Billing)'!I36+'Unbilled $'!I36</f>
        <v>1117714.4963252482</v>
      </c>
      <c r="J36" s="22">
        <f>+'Therm $ (Billing)'!J36+'Unbilled $'!J36</f>
        <v>1194856.4572233618</v>
      </c>
      <c r="K36" s="22">
        <f>+'Therm $ (Billing)'!K36+'Unbilled $'!K36</f>
        <v>1201166.3666166528</v>
      </c>
      <c r="L36" s="22">
        <f>+'Therm $ (Billing)'!L36+'Unbilled $'!L36</f>
        <v>1412945.1029003283</v>
      </c>
      <c r="M36" s="22">
        <f>+'Therm $ (Billing)'!M36+'Unbilled $'!M36</f>
        <v>1695214.0343311715</v>
      </c>
      <c r="N36" s="65">
        <f t="shared" si="27"/>
        <v>16423965.01392013</v>
      </c>
      <c r="O36" s="22">
        <f>+'Therm $ (Billing)'!O36+'Unbilled $'!O36</f>
        <v>1797366.193564323</v>
      </c>
      <c r="P36" s="22">
        <f>+'Therm $ (Billing)'!P36+'Unbilled $'!P36</f>
        <v>1651241.0247006954</v>
      </c>
      <c r="Q36" s="22">
        <f>+'Therm $ (Billing)'!Q36+'Unbilled $'!Q36</f>
        <v>1630821.0412776174</v>
      </c>
      <c r="R36" s="22">
        <f>+'Therm $ (Billing)'!R36+'Unbilled $'!R36</f>
        <v>1348770.4537537103</v>
      </c>
      <c r="S36" s="22">
        <f>+'Therm $ (Billing)'!S36+'Unbilled $'!S36</f>
        <v>1304146.2474479752</v>
      </c>
      <c r="T36" s="22">
        <f>+'Therm $ (Billing)'!T36+'Unbilled $'!T36</f>
        <v>1273684.820644852</v>
      </c>
      <c r="U36" s="22">
        <f>+'Therm $ (Billing)'!U36+'Unbilled $'!U36</f>
        <v>1238876.174614914</v>
      </c>
      <c r="V36" s="22">
        <f>+'Therm $ (Billing)'!V36+'Unbilled $'!V36</f>
        <v>1169619.6658703585</v>
      </c>
      <c r="W36" s="22">
        <f>+'Therm $ (Billing)'!W36+'Unbilled $'!W36</f>
        <v>1244850.2310545132</v>
      </c>
      <c r="X36" s="22">
        <f>+'Therm $ (Billing)'!X36+'Unbilled $'!X36</f>
        <v>1252127.5228010966</v>
      </c>
      <c r="Y36" s="22">
        <f>+'Therm $ (Billing)'!Y36+'Unbilled $'!Y36</f>
        <v>1464608.5417279252</v>
      </c>
      <c r="Z36" s="22">
        <f>+'Therm $ (Billing)'!Z36+'Unbilled $'!Z36</f>
        <v>1748606.275843007</v>
      </c>
      <c r="AA36" s="65">
        <f t="shared" si="29"/>
        <v>17124718.193300989</v>
      </c>
      <c r="AB36" s="22">
        <f>+'Therm $ (Billing)'!AB36</f>
        <v>17539147.221255835</v>
      </c>
      <c r="AC36" s="22">
        <f>+'Therm $ (Billing)'!AC36</f>
        <v>17894137.285091478</v>
      </c>
      <c r="AD36" s="22">
        <f>+'Therm $ (Billing)'!AD36</f>
        <v>18187838.273676917</v>
      </c>
      <c r="AE36" s="22">
        <f>+'Therm $ (Billing)'!AE36</f>
        <v>0</v>
      </c>
      <c r="AF36" s="22">
        <f>+'Therm $ (Billing)'!AF36</f>
        <v>0</v>
      </c>
      <c r="AG36" s="22">
        <f>+'Therm $ (Billing)'!AG36</f>
        <v>0</v>
      </c>
      <c r="AH36" s="22">
        <f>+'Therm $ (Billing)'!AH36</f>
        <v>0</v>
      </c>
      <c r="AI36" s="22">
        <f>+'Therm $ (Billing)'!AI36</f>
        <v>0</v>
      </c>
      <c r="AJ36" s="22">
        <f>+'Therm $ (Billing)'!AJ36</f>
        <v>0</v>
      </c>
    </row>
    <row r="37" spans="1:36" x14ac:dyDescent="0.25">
      <c r="A37" t="s">
        <v>31</v>
      </c>
      <c r="B37" s="22">
        <f>+'Therm $ (Billing)'!B37+'Unbilled $'!B37</f>
        <v>889229.36949136818</v>
      </c>
      <c r="C37" s="22">
        <f>+'Therm $ (Billing)'!C37+'Unbilled $'!C37</f>
        <v>811866.27299628686</v>
      </c>
      <c r="D37" s="22">
        <f>+'Therm $ (Billing)'!D37+'Unbilled $'!D37</f>
        <v>840451.85958600556</v>
      </c>
      <c r="E37" s="22">
        <f>+'Therm $ (Billing)'!E37+'Unbilled $'!E37</f>
        <v>836516.12900774716</v>
      </c>
      <c r="F37" s="22">
        <f>+'Therm $ (Billing)'!F37+'Unbilled $'!F37</f>
        <v>821831.5692760055</v>
      </c>
      <c r="G37" s="22">
        <f>+'Therm $ (Billing)'!G37+'Unbilled $'!G37</f>
        <v>789401.62762524711</v>
      </c>
      <c r="H37" s="22">
        <f>+'Therm $ (Billing)'!H37+'Unbilled $'!H37</f>
        <v>829017.49478017224</v>
      </c>
      <c r="I37" s="22">
        <f>+'Therm $ (Billing)'!I37+'Unbilled $'!I37</f>
        <v>815067.6166101722</v>
      </c>
      <c r="J37" s="22">
        <f>+'Therm $ (Billing)'!J37+'Unbilled $'!J37</f>
        <v>801724.97269191372</v>
      </c>
      <c r="K37" s="22">
        <f>+'Therm $ (Billing)'!K37+'Unbilled $'!K37</f>
        <v>760985.37017517223</v>
      </c>
      <c r="L37" s="22">
        <f>+'Therm $ (Billing)'!L37+'Unbilled $'!L37</f>
        <v>785558.54997191392</v>
      </c>
      <c r="M37" s="22">
        <f>+'Therm $ (Billing)'!M37+'Unbilled $'!M37</f>
        <v>820693.40338017221</v>
      </c>
      <c r="N37" s="65">
        <f t="shared" si="27"/>
        <v>9802344.2355921771</v>
      </c>
      <c r="O37" s="22">
        <f>+'Therm $ (Billing)'!O37+'Unbilled $'!O37</f>
        <v>894416.66115803493</v>
      </c>
      <c r="P37" s="22">
        <f>+'Therm $ (Billing)'!P37+'Unbilled $'!P37</f>
        <v>817053.56466295349</v>
      </c>
      <c r="Q37" s="22">
        <f>+'Therm $ (Billing)'!Q37+'Unbilled $'!Q37</f>
        <v>845639.15125267219</v>
      </c>
      <c r="R37" s="22">
        <f>+'Therm $ (Billing)'!R37+'Unbilled $'!R37</f>
        <v>841703.42067441379</v>
      </c>
      <c r="S37" s="22">
        <f>+'Therm $ (Billing)'!S37+'Unbilled $'!S37</f>
        <v>827018.86094267201</v>
      </c>
      <c r="T37" s="22">
        <f>+'Therm $ (Billing)'!T37+'Unbilled $'!T37</f>
        <v>794588.91929191386</v>
      </c>
      <c r="U37" s="22">
        <f>+'Therm $ (Billing)'!U37+'Unbilled $'!U37</f>
        <v>829017.49478017224</v>
      </c>
      <c r="V37" s="22">
        <f>+'Therm $ (Billing)'!V37+'Unbilled $'!V37</f>
        <v>815067.6166101722</v>
      </c>
      <c r="W37" s="22">
        <f>+'Therm $ (Billing)'!W37+'Unbilled $'!W37</f>
        <v>801724.97269191372</v>
      </c>
      <c r="X37" s="22">
        <f>+'Therm $ (Billing)'!X37+'Unbilled $'!X37</f>
        <v>760985.37017517223</v>
      </c>
      <c r="Y37" s="22">
        <f>+'Therm $ (Billing)'!Y37+'Unbilled $'!Y37</f>
        <v>785558.54997191392</v>
      </c>
      <c r="Z37" s="22">
        <f>+'Therm $ (Billing)'!Z37+'Unbilled $'!Z37</f>
        <v>820693.40338017221</v>
      </c>
      <c r="AA37" s="65">
        <f t="shared" si="29"/>
        <v>9833467.9855921771</v>
      </c>
      <c r="AB37" s="22">
        <f>+'Therm $ (Billing)'!AB37</f>
        <v>9833467.985592179</v>
      </c>
      <c r="AC37" s="22">
        <f>+'Therm $ (Billing)'!AC37</f>
        <v>9833467.985592179</v>
      </c>
      <c r="AD37" s="22">
        <f>+'Therm $ (Billing)'!AD37</f>
        <v>9833467.985592179</v>
      </c>
      <c r="AE37" s="22">
        <f>+'Therm $ (Billing)'!AE37</f>
        <v>9833467.985592179</v>
      </c>
      <c r="AF37" s="22">
        <f>+'Therm $ (Billing)'!AF37</f>
        <v>9833467.985592179</v>
      </c>
      <c r="AG37" s="22">
        <f>+'Therm $ (Billing)'!AG37</f>
        <v>9833467.985592179</v>
      </c>
      <c r="AH37" s="22">
        <f>+'Therm $ (Billing)'!AH37</f>
        <v>9833467.985592179</v>
      </c>
      <c r="AI37" s="22">
        <f>+'Therm $ (Billing)'!AI37</f>
        <v>9833467.985592179</v>
      </c>
      <c r="AJ37" s="22">
        <f>+'Therm $ (Billing)'!AJ37</f>
        <v>9833467.985592179</v>
      </c>
    </row>
    <row r="38" spans="1:36" x14ac:dyDescent="0.25">
      <c r="A38" t="s">
        <v>32</v>
      </c>
      <c r="B38" s="22">
        <f>+'Therm $ (Billing)'!B38+'Unbilled $'!B38</f>
        <v>1636313.0120311179</v>
      </c>
      <c r="C38" s="22">
        <f>+'Therm $ (Billing)'!C38+'Unbilled $'!C38</f>
        <v>1480150.3430203844</v>
      </c>
      <c r="D38" s="22">
        <f>+'Therm $ (Billing)'!D38+'Unbilled $'!D38</f>
        <v>1657705.0400361582</v>
      </c>
      <c r="E38" s="22">
        <f>+'Therm $ (Billing)'!E38+'Unbilled $'!E38</f>
        <v>1603048.2464285402</v>
      </c>
      <c r="F38" s="22">
        <f>+'Therm $ (Billing)'!F38+'Unbilled $'!F38</f>
        <v>1587590.1532161578</v>
      </c>
      <c r="G38" s="22">
        <f>+'Therm $ (Billing)'!G38+'Unbilled $'!G38</f>
        <v>1579342.55584854</v>
      </c>
      <c r="H38" s="22">
        <f>+'Therm $ (Billing)'!H38+'Unbilled $'!H38</f>
        <v>1549325.0533761585</v>
      </c>
      <c r="I38" s="22">
        <f>+'Therm $ (Billing)'!I38+'Unbilled $'!I38</f>
        <v>1596318.7515561578</v>
      </c>
      <c r="J38" s="22">
        <f>+'Therm $ (Billing)'!J38+'Unbilled $'!J38</f>
        <v>1540302.93940854</v>
      </c>
      <c r="K38" s="22">
        <f>+'Therm $ (Billing)'!K38+'Unbilled $'!K38</f>
        <v>1631067.9891561584</v>
      </c>
      <c r="L38" s="22">
        <f>+'Therm $ (Billing)'!L38+'Unbilled $'!L38</f>
        <v>1648134.6759485402</v>
      </c>
      <c r="M38" s="22">
        <f>+'Therm $ (Billing)'!M38+'Unbilled $'!M38</f>
        <v>1640981.2670361581</v>
      </c>
      <c r="N38" s="65">
        <f t="shared" si="27"/>
        <v>19150280.027062614</v>
      </c>
      <c r="O38" s="22">
        <f>+'Therm $ (Billing)'!O38+'Unbilled $'!O38</f>
        <v>1706603.0124271184</v>
      </c>
      <c r="P38" s="22">
        <f>+'Therm $ (Billing)'!P38+'Unbilled $'!P38</f>
        <v>1550440.3434163844</v>
      </c>
      <c r="Q38" s="22">
        <f>+'Therm $ (Billing)'!Q38+'Unbilled $'!Q38</f>
        <v>1722055.0404321584</v>
      </c>
      <c r="R38" s="22">
        <f>+'Therm $ (Billing)'!R38+'Unbilled $'!R38</f>
        <v>1667398.2468245404</v>
      </c>
      <c r="S38" s="22">
        <f>+'Therm $ (Billing)'!S38+'Unbilled $'!S38</f>
        <v>1607390.153612158</v>
      </c>
      <c r="T38" s="22">
        <f>+'Therm $ (Billing)'!T38+'Unbilled $'!T38</f>
        <v>1599142.5562445403</v>
      </c>
      <c r="U38" s="22">
        <f>+'Therm $ (Billing)'!U38+'Unbilled $'!U38</f>
        <v>1554275.0537721585</v>
      </c>
      <c r="V38" s="22">
        <f>+'Therm $ (Billing)'!V38+'Unbilled $'!V38</f>
        <v>1601268.7519521578</v>
      </c>
      <c r="W38" s="22">
        <f>+'Therm $ (Billing)'!W38+'Unbilled $'!W38</f>
        <v>1545252.93980454</v>
      </c>
      <c r="X38" s="22">
        <f>+'Therm $ (Billing)'!X38+'Unbilled $'!X38</f>
        <v>1636017.9895521579</v>
      </c>
      <c r="Y38" s="22">
        <f>+'Therm $ (Billing)'!Y38+'Unbilled $'!Y38</f>
        <v>1653084.67634454</v>
      </c>
      <c r="Z38" s="22">
        <f>+'Therm $ (Billing)'!Z38+'Unbilled $'!Z38</f>
        <v>1645931.2674321581</v>
      </c>
      <c r="AA38" s="65">
        <f t="shared" si="29"/>
        <v>19488860.031814612</v>
      </c>
      <c r="AB38" s="22">
        <f>+'Therm $ (Billing)'!AB38</f>
        <v>19488860.03181462</v>
      </c>
      <c r="AC38" s="22">
        <f>+'Therm $ (Billing)'!AC38</f>
        <v>19488860.03181462</v>
      </c>
      <c r="AD38" s="22">
        <f>+'Therm $ (Billing)'!AD38</f>
        <v>19488860.03181462</v>
      </c>
      <c r="AE38" s="22">
        <f>+'Therm $ (Billing)'!AE38</f>
        <v>19488860.03181462</v>
      </c>
      <c r="AF38" s="22">
        <f>+'Therm $ (Billing)'!AF38</f>
        <v>19488860.03181462</v>
      </c>
      <c r="AG38" s="22">
        <f>+'Therm $ (Billing)'!AG38</f>
        <v>19488860.03181462</v>
      </c>
      <c r="AH38" s="22">
        <f>+'Therm $ (Billing)'!AH38</f>
        <v>19488860.03181462</v>
      </c>
      <c r="AI38" s="22">
        <f>+'Therm $ (Billing)'!AI38</f>
        <v>19488860.03181462</v>
      </c>
      <c r="AJ38" s="22">
        <f>+'Therm $ (Billing)'!AJ38</f>
        <v>19488860.03181462</v>
      </c>
    </row>
    <row r="39" spans="1:36" x14ac:dyDescent="0.25">
      <c r="A39" t="s">
        <v>33</v>
      </c>
      <c r="B39" s="22">
        <f>+'Therm $ (Billing)'!B39+'Unbilled $'!B39</f>
        <v>6339.0408900000011</v>
      </c>
      <c r="C39" s="22">
        <f>+'Therm $ (Billing)'!C39+'Unbilled $'!C39</f>
        <v>6177.1437000000005</v>
      </c>
      <c r="D39" s="22">
        <f>+'Therm $ (Billing)'!D39+'Unbilled $'!D39</f>
        <v>6331.635765</v>
      </c>
      <c r="E39" s="22">
        <f>+'Therm $ (Billing)'!E39+'Unbilled $'!E39</f>
        <v>6537.7521300000008</v>
      </c>
      <c r="F39" s="22">
        <f>+'Therm $ (Billing)'!F39+'Unbilled $'!F39</f>
        <v>5883.3929699999999</v>
      </c>
      <c r="G39" s="22">
        <f>+'Therm $ (Billing)'!G39+'Unbilled $'!G39</f>
        <v>5448.4612649999999</v>
      </c>
      <c r="H39" s="22">
        <f>+'Therm $ (Billing)'!H39+'Unbilled $'!H39</f>
        <v>5406.5694149999999</v>
      </c>
      <c r="I39" s="22">
        <f>+'Therm $ (Billing)'!I39+'Unbilled $'!I39</f>
        <v>5354.3950199999999</v>
      </c>
      <c r="J39" s="22">
        <f>+'Therm $ (Billing)'!J39+'Unbilled $'!J39</f>
        <v>5354.3950199999999</v>
      </c>
      <c r="K39" s="22">
        <f>+'Therm $ (Billing)'!K39+'Unbilled $'!K39</f>
        <v>5354.3950199999999</v>
      </c>
      <c r="L39" s="22">
        <f>+'Therm $ (Billing)'!L39+'Unbilled $'!L39</f>
        <v>13908.511305000002</v>
      </c>
      <c r="M39" s="22">
        <f>+'Therm $ (Billing)'!M39+'Unbilled $'!M39</f>
        <v>22402.141320000006</v>
      </c>
      <c r="N39" s="65">
        <f t="shared" si="27"/>
        <v>94497.833820000014</v>
      </c>
      <c r="O39" s="22">
        <f>+'Therm $ (Billing)'!O39+'Unbilled $'!O39</f>
        <v>6099.8341950000013</v>
      </c>
      <c r="P39" s="22">
        <f>+'Therm $ (Billing)'!P39+'Unbilled $'!P39</f>
        <v>6119.7222449999999</v>
      </c>
      <c r="Q39" s="22">
        <f>+'Therm $ (Billing)'!Q39+'Unbilled $'!Q39</f>
        <v>6486.5932949999997</v>
      </c>
      <c r="R39" s="22">
        <f>+'Therm $ (Billing)'!R39+'Unbilled $'!R39</f>
        <v>6423.713205</v>
      </c>
      <c r="S39" s="22">
        <f>+'Therm $ (Billing)'!S39+'Unbilled $'!S39</f>
        <v>5955.3103350000001</v>
      </c>
      <c r="T39" s="22">
        <f>+'Therm $ (Billing)'!T39+'Unbilled $'!T39</f>
        <v>5448.4612649999999</v>
      </c>
      <c r="U39" s="22">
        <f>+'Therm $ (Billing)'!U39+'Unbilled $'!U39</f>
        <v>5406.5694149999999</v>
      </c>
      <c r="V39" s="22">
        <f>+'Therm $ (Billing)'!V39+'Unbilled $'!V39</f>
        <v>5354.3950199999999</v>
      </c>
      <c r="W39" s="22">
        <f>+'Therm $ (Billing)'!W39+'Unbilled $'!W39</f>
        <v>5354.3950199999999</v>
      </c>
      <c r="X39" s="22">
        <f>+'Therm $ (Billing)'!X39+'Unbilled $'!X39</f>
        <v>13908.511305000002</v>
      </c>
      <c r="Y39" s="22">
        <f>+'Therm $ (Billing)'!Y39+'Unbilled $'!Y39</f>
        <v>22402.141320000006</v>
      </c>
      <c r="Z39" s="22">
        <f>+'Therm $ (Billing)'!Z39+'Unbilled $'!Z39</f>
        <v>39496.119780000008</v>
      </c>
      <c r="AA39" s="65">
        <f t="shared" si="29"/>
        <v>128455.76640000002</v>
      </c>
      <c r="AB39" s="22">
        <f>+'Therm $ (Billing)'!AB39</f>
        <v>128455.76639999996</v>
      </c>
      <c r="AC39" s="22">
        <f>+'Therm $ (Billing)'!AC39</f>
        <v>128455.76639999996</v>
      </c>
      <c r="AD39" s="22">
        <f>+'Therm $ (Billing)'!AD39</f>
        <v>128455.76639999996</v>
      </c>
      <c r="AE39" s="22">
        <f>+'Therm $ (Billing)'!AE39</f>
        <v>128455.76639999996</v>
      </c>
      <c r="AF39" s="22">
        <f>+'Therm $ (Billing)'!AF39</f>
        <v>128455.76639999996</v>
      </c>
      <c r="AG39" s="22">
        <f>+'Therm $ (Billing)'!AG39</f>
        <v>128455.76639999996</v>
      </c>
      <c r="AH39" s="22">
        <f>+'Therm $ (Billing)'!AH39</f>
        <v>128455.76639999996</v>
      </c>
      <c r="AI39" s="22">
        <f>+'Therm $ (Billing)'!AI39</f>
        <v>128455.76639999996</v>
      </c>
      <c r="AJ39" s="22">
        <f>+'Therm $ (Billing)'!AJ39</f>
        <v>128455.76639999996</v>
      </c>
    </row>
    <row r="40" spans="1:36" x14ac:dyDescent="0.25">
      <c r="A40" t="s">
        <v>35</v>
      </c>
      <c r="B40" s="22">
        <f>+'Therm $ (Billing)'!B40+'Unbilled $'!B40</f>
        <v>6334.6013694600015</v>
      </c>
      <c r="C40" s="22">
        <f>+'Therm $ (Billing)'!C40+'Unbilled $'!C40</f>
        <v>6524.8937440050013</v>
      </c>
      <c r="D40" s="22">
        <f>+'Therm $ (Billing)'!D40+'Unbilled $'!D40</f>
        <v>5770.1589186150004</v>
      </c>
      <c r="E40" s="22">
        <f>+'Therm $ (Billing)'!E40+'Unbilled $'!E40</f>
        <v>6159.078749459999</v>
      </c>
      <c r="F40" s="22">
        <f>+'Therm $ (Billing)'!F40+'Unbilled $'!F40</f>
        <v>7108.1632385399998</v>
      </c>
      <c r="G40" s="22">
        <f>+'Therm $ (Billing)'!G40+'Unbilled $'!G40</f>
        <v>6090.8246544600006</v>
      </c>
      <c r="H40" s="22">
        <f>+'Therm $ (Billing)'!H40+'Unbilled $'!H40</f>
        <v>5990.5808849249997</v>
      </c>
      <c r="I40" s="22">
        <f>+'Therm $ (Billing)'!I40+'Unbilled $'!I40</f>
        <v>5155.2827849250016</v>
      </c>
      <c r="J40" s="22">
        <f>+'Therm $ (Billing)'!J40+'Unbilled $'!J40</f>
        <v>5155.2827849250016</v>
      </c>
      <c r="K40" s="22">
        <f>+'Therm $ (Billing)'!K40+'Unbilled $'!K40</f>
        <v>5155.2827849250016</v>
      </c>
      <c r="L40" s="22">
        <f>+'Therm $ (Billing)'!L40+'Unbilled $'!L40</f>
        <v>12336.011339924997</v>
      </c>
      <c r="M40" s="22">
        <f>+'Therm $ (Billing)'!M40+'Unbilled $'!M40</f>
        <v>19556.135159924997</v>
      </c>
      <c r="N40" s="65">
        <f t="shared" si="27"/>
        <v>91336.29641409</v>
      </c>
      <c r="O40" s="22">
        <f>+'Therm $ (Billing)'!O40+'Unbilled $'!O40</f>
        <v>6052.6142094600009</v>
      </c>
      <c r="P40" s="22">
        <f>+'Therm $ (Billing)'!P40+'Unbilled $'!P40</f>
        <v>6388.2586090050008</v>
      </c>
      <c r="Q40" s="22">
        <f>+'Therm $ (Billing)'!Q40+'Unbilled $'!Q40</f>
        <v>5777.6486736150009</v>
      </c>
      <c r="R40" s="22">
        <f>+'Therm $ (Billing)'!R40+'Unbilled $'!R40</f>
        <v>6202.1554194599994</v>
      </c>
      <c r="S40" s="22">
        <f>+'Therm $ (Billing)'!S40+'Unbilled $'!S40</f>
        <v>7206.8418185399996</v>
      </c>
      <c r="T40" s="22">
        <f>+'Therm $ (Billing)'!T40+'Unbilled $'!T40</f>
        <v>6090.8246544600006</v>
      </c>
      <c r="U40" s="22">
        <f>+'Therm $ (Billing)'!U40+'Unbilled $'!U40</f>
        <v>5990.5808849249997</v>
      </c>
      <c r="V40" s="22">
        <f>+'Therm $ (Billing)'!V40+'Unbilled $'!V40</f>
        <v>5155.2827849250016</v>
      </c>
      <c r="W40" s="22">
        <f>+'Therm $ (Billing)'!W40+'Unbilled $'!W40</f>
        <v>5155.2827849250016</v>
      </c>
      <c r="X40" s="22">
        <f>+'Therm $ (Billing)'!X40+'Unbilled $'!X40</f>
        <v>12336.011339924997</v>
      </c>
      <c r="Y40" s="22">
        <f>+'Therm $ (Billing)'!Y40+'Unbilled $'!Y40</f>
        <v>19556.135159924997</v>
      </c>
      <c r="Z40" s="22">
        <f>+'Therm $ (Billing)'!Z40+'Unbilled $'!Z40</f>
        <v>33784.680854924991</v>
      </c>
      <c r="AA40" s="65">
        <f t="shared" si="29"/>
        <v>119696.31719408999</v>
      </c>
      <c r="AB40" s="22">
        <f>+'Therm $ (Billing)'!AB40</f>
        <v>119696.31719408998</v>
      </c>
      <c r="AC40" s="22">
        <f>+'Therm $ (Billing)'!AC40</f>
        <v>119696.31719408998</v>
      </c>
      <c r="AD40" s="22">
        <f>+'Therm $ (Billing)'!AD40</f>
        <v>119696.31719408998</v>
      </c>
      <c r="AE40" s="22">
        <f>+'Therm $ (Billing)'!AE40</f>
        <v>119696.31719408998</v>
      </c>
      <c r="AF40" s="22">
        <f>+'Therm $ (Billing)'!AF40</f>
        <v>119696.31719408998</v>
      </c>
      <c r="AG40" s="22">
        <f>+'Therm $ (Billing)'!AG40</f>
        <v>119696.31719408998</v>
      </c>
      <c r="AH40" s="22">
        <f>+'Therm $ (Billing)'!AH40</f>
        <v>119696.31719408998</v>
      </c>
      <c r="AI40" s="22">
        <f>+'Therm $ (Billing)'!AI40</f>
        <v>119696.31719408998</v>
      </c>
      <c r="AJ40" s="22">
        <f>+'Therm $ (Billing)'!AJ40</f>
        <v>119696.31719408998</v>
      </c>
    </row>
    <row r="41" spans="1:36" x14ac:dyDescent="0.25">
      <c r="A41" t="s">
        <v>34</v>
      </c>
      <c r="B41" s="22">
        <f>+'Therm $ (Billing)'!B41+'Unbilled $'!B41</f>
        <v>918.31515749999994</v>
      </c>
      <c r="C41" s="22">
        <f>+'Therm $ (Billing)'!C41+'Unbilled $'!C41</f>
        <v>719.90515800000003</v>
      </c>
      <c r="D41" s="22">
        <f>+'Therm $ (Billing)'!D41+'Unbilled $'!D41</f>
        <v>823.60165500000005</v>
      </c>
      <c r="E41" s="22">
        <f>+'Therm $ (Billing)'!E41+'Unbilled $'!E41</f>
        <v>750.74723099999994</v>
      </c>
      <c r="F41" s="22">
        <f>+'Therm $ (Billing)'!F41+'Unbilled $'!F41</f>
        <v>611.64150299999994</v>
      </c>
      <c r="G41" s="22">
        <f>+'Therm $ (Billing)'!G41+'Unbilled $'!G41</f>
        <v>705.80474550000008</v>
      </c>
      <c r="H41" s="22">
        <f>+'Therm $ (Billing)'!H41+'Unbilled $'!H41</f>
        <v>610.32087899999976</v>
      </c>
      <c r="I41" s="22">
        <f>+'Therm $ (Billing)'!I41+'Unbilled $'!I41</f>
        <v>888.28471800000011</v>
      </c>
      <c r="J41" s="22">
        <f>+'Therm $ (Billing)'!J41+'Unbilled $'!J41</f>
        <v>804.70022400000005</v>
      </c>
      <c r="K41" s="22">
        <f>+'Therm $ (Billing)'!K41+'Unbilled $'!K41</f>
        <v>804.70022400000005</v>
      </c>
      <c r="L41" s="22">
        <f>+'Therm $ (Billing)'!L41+'Unbilled $'!L41</f>
        <v>804.70022400000005</v>
      </c>
      <c r="M41" s="22">
        <f>+'Therm $ (Billing)'!M41+'Unbilled $'!M41</f>
        <v>804.70022400000005</v>
      </c>
      <c r="N41" s="65">
        <f t="shared" si="27"/>
        <v>9247.4219429999994</v>
      </c>
      <c r="O41" s="22">
        <f>+'Therm $ (Billing)'!O41+'Unbilled $'!O41</f>
        <v>918.31515749999994</v>
      </c>
      <c r="P41" s="22">
        <f>+'Therm $ (Billing)'!P41+'Unbilled $'!P41</f>
        <v>719.90515800000003</v>
      </c>
      <c r="Q41" s="22">
        <f>+'Therm $ (Billing)'!Q41+'Unbilled $'!Q41</f>
        <v>823.60165500000005</v>
      </c>
      <c r="R41" s="22">
        <f>+'Therm $ (Billing)'!R41+'Unbilled $'!R41</f>
        <v>750.74723099999994</v>
      </c>
      <c r="S41" s="22">
        <f>+'Therm $ (Billing)'!S41+'Unbilled $'!S41</f>
        <v>611.64150299999994</v>
      </c>
      <c r="T41" s="22">
        <f>+'Therm $ (Billing)'!T41+'Unbilled $'!T41</f>
        <v>705.80474550000008</v>
      </c>
      <c r="U41" s="22">
        <f>+'Therm $ (Billing)'!U41+'Unbilled $'!U41</f>
        <v>610.32087899999976</v>
      </c>
      <c r="V41" s="22">
        <f>+'Therm $ (Billing)'!V41+'Unbilled $'!V41</f>
        <v>888.28471800000011</v>
      </c>
      <c r="W41" s="22">
        <f>+'Therm $ (Billing)'!W41+'Unbilled $'!W41</f>
        <v>804.70022400000005</v>
      </c>
      <c r="X41" s="22">
        <f>+'Therm $ (Billing)'!X41+'Unbilled $'!X41</f>
        <v>804.70022400000005</v>
      </c>
      <c r="Y41" s="22">
        <f>+'Therm $ (Billing)'!Y41+'Unbilled $'!Y41</f>
        <v>804.70022400000005</v>
      </c>
      <c r="Z41" s="22">
        <f>+'Therm $ (Billing)'!Z41+'Unbilled $'!Z41</f>
        <v>804.70022400000005</v>
      </c>
      <c r="AA41" s="65">
        <f t="shared" si="29"/>
        <v>9247.4219429999994</v>
      </c>
      <c r="AB41" s="22">
        <f>+'Therm $ (Billing)'!AB41</f>
        <v>9247.4219429999976</v>
      </c>
      <c r="AC41" s="22">
        <f>+'Therm $ (Billing)'!AC41</f>
        <v>9247.4219429999976</v>
      </c>
      <c r="AD41" s="22">
        <f>+'Therm $ (Billing)'!AD41</f>
        <v>9247.4219429999976</v>
      </c>
      <c r="AE41" s="22">
        <f>+'Therm $ (Billing)'!AE41</f>
        <v>9247.4219429999976</v>
      </c>
      <c r="AF41" s="22">
        <f>+'Therm $ (Billing)'!AF41</f>
        <v>9247.4219429999976</v>
      </c>
      <c r="AG41" s="22">
        <f>+'Therm $ (Billing)'!AG41</f>
        <v>9247.4219429999976</v>
      </c>
      <c r="AH41" s="22">
        <f>+'Therm $ (Billing)'!AH41</f>
        <v>9247.4219429999976</v>
      </c>
      <c r="AI41" s="22">
        <f>+'Therm $ (Billing)'!AI41</f>
        <v>9247.4219429999976</v>
      </c>
      <c r="AJ41" s="22">
        <f>+'Therm $ (Billing)'!AJ41</f>
        <v>9247.4219429999976</v>
      </c>
    </row>
    <row r="42" spans="1:36" x14ac:dyDescent="0.25">
      <c r="A42" t="s">
        <v>36</v>
      </c>
      <c r="B42" s="22">
        <f>+'Therm $ (Billing)'!B42+'Unbilled $'!B42</f>
        <v>10486.884558214284</v>
      </c>
      <c r="C42" s="22">
        <f>+'Therm $ (Billing)'!C42+'Unbilled $'!C42</f>
        <v>8986.5299204999974</v>
      </c>
      <c r="D42" s="22">
        <f>+'Therm $ (Billing)'!D42+'Unbilled $'!D42</f>
        <v>10908.876987</v>
      </c>
      <c r="E42" s="22">
        <f>+'Therm $ (Billing)'!E42+'Unbilled $'!E42</f>
        <v>10922.289574499999</v>
      </c>
      <c r="F42" s="22">
        <f>+'Therm $ (Billing)'!F42+'Unbilled $'!F42</f>
        <v>9745.0220610000015</v>
      </c>
      <c r="G42" s="22">
        <f>+'Therm $ (Billing)'!G42+'Unbilled $'!G42</f>
        <v>9915.5574610714229</v>
      </c>
      <c r="H42" s="22">
        <f>+'Therm $ (Billing)'!H42+'Unbilled $'!H42</f>
        <v>10863.812658214289</v>
      </c>
      <c r="I42" s="22">
        <f>+'Therm $ (Billing)'!I42+'Unbilled $'!I42</f>
        <v>11096.146186714286</v>
      </c>
      <c r="J42" s="22">
        <f>+'Therm $ (Billing)'!J42+'Unbilled $'!J42</f>
        <v>10919.842882714287</v>
      </c>
      <c r="K42" s="22">
        <f>+'Therm $ (Billing)'!K42+'Unbilled $'!K42</f>
        <v>10919.842882714287</v>
      </c>
      <c r="L42" s="22">
        <f>+'Therm $ (Billing)'!L42+'Unbilled $'!L42</f>
        <v>13134.087157499998</v>
      </c>
      <c r="M42" s="22">
        <f>+'Therm $ (Billing)'!M42+'Unbilled $'!M42</f>
        <v>14549.566155428571</v>
      </c>
      <c r="N42" s="65">
        <f t="shared" si="27"/>
        <v>132448.45848557143</v>
      </c>
      <c r="O42" s="22">
        <f>+'Therm $ (Billing)'!O42+'Unbilled $'!O42</f>
        <v>9759.2914819285706</v>
      </c>
      <c r="P42" s="22">
        <f>+'Therm $ (Billing)'!P42+'Unbilled $'!P42</f>
        <v>8941.9038345000008</v>
      </c>
      <c r="Q42" s="22">
        <f>+'Therm $ (Billing)'!Q42+'Unbilled $'!Q42</f>
        <v>10958.015204999998</v>
      </c>
      <c r="R42" s="22">
        <f>+'Therm $ (Billing)'!R42+'Unbilled $'!R42</f>
        <v>10895.258051999997</v>
      </c>
      <c r="S42" s="22">
        <f>+'Therm $ (Billing)'!S42+'Unbilled $'!S42</f>
        <v>9777.0295060714307</v>
      </c>
      <c r="T42" s="22">
        <f>+'Therm $ (Billing)'!T42+'Unbilled $'!T42</f>
        <v>9906.6629012142803</v>
      </c>
      <c r="U42" s="22">
        <f>+'Therm $ (Billing)'!U42+'Unbilled $'!U42</f>
        <v>10863.812658214289</v>
      </c>
      <c r="V42" s="22">
        <f>+'Therm $ (Billing)'!V42+'Unbilled $'!V42</f>
        <v>11096.146186714286</v>
      </c>
      <c r="W42" s="22">
        <f>+'Therm $ (Billing)'!W42+'Unbilled $'!W42</f>
        <v>10919.842882714287</v>
      </c>
      <c r="X42" s="22">
        <f>+'Therm $ (Billing)'!X42+'Unbilled $'!X42</f>
        <v>13134.087157499998</v>
      </c>
      <c r="Y42" s="22">
        <f>+'Therm $ (Billing)'!Y42+'Unbilled $'!Y42</f>
        <v>14549.566155428571</v>
      </c>
      <c r="Z42" s="22">
        <f>+'Therm $ (Billing)'!Z42+'Unbilled $'!Z42</f>
        <v>18196.610826857141</v>
      </c>
      <c r="AA42" s="65">
        <f t="shared" si="29"/>
        <v>138998.22684814286</v>
      </c>
      <c r="AB42" s="22">
        <f>+'Therm $ (Billing)'!AB42</f>
        <v>137543.26079957141</v>
      </c>
      <c r="AC42" s="22">
        <f>+'Therm $ (Billing)'!AC42</f>
        <v>137543.26079957141</v>
      </c>
      <c r="AD42" s="22">
        <f>+'Therm $ (Billing)'!AD42</f>
        <v>137543.26079957141</v>
      </c>
      <c r="AE42" s="22">
        <f>+'Therm $ (Billing)'!AE42</f>
        <v>137543.26079957141</v>
      </c>
      <c r="AF42" s="22">
        <f>+'Therm $ (Billing)'!AF42</f>
        <v>137543.26079957141</v>
      </c>
      <c r="AG42" s="22">
        <f>+'Therm $ (Billing)'!AG42</f>
        <v>137543.26079957141</v>
      </c>
      <c r="AH42" s="22">
        <f>+'Therm $ (Billing)'!AH42</f>
        <v>137543.26079957141</v>
      </c>
      <c r="AI42" s="22">
        <f>+'Therm $ (Billing)'!AI42</f>
        <v>137543.26079957141</v>
      </c>
      <c r="AJ42" s="22">
        <f>+'Therm $ (Billing)'!AJ42</f>
        <v>137543.26079957141</v>
      </c>
    </row>
    <row r="43" spans="1:36" x14ac:dyDescent="0.25">
      <c r="A43" t="s">
        <v>37</v>
      </c>
      <c r="B43" s="22">
        <f>+'Therm $ (Billing)'!B43+'Unbilled $'!B43</f>
        <v>0</v>
      </c>
      <c r="C43" s="22">
        <f>+'Therm $ (Billing)'!C43+'Unbilled $'!C43</f>
        <v>0</v>
      </c>
      <c r="D43" s="22">
        <f>+'Therm $ (Billing)'!D43+'Unbilled $'!D43</f>
        <v>0</v>
      </c>
      <c r="E43" s="22">
        <f>+'Therm $ (Billing)'!E43+'Unbilled $'!E43</f>
        <v>0</v>
      </c>
      <c r="F43" s="22">
        <f>+'Therm $ (Billing)'!F43+'Unbilled $'!F43</f>
        <v>0</v>
      </c>
      <c r="G43" s="22">
        <f>+'Therm $ (Billing)'!G43+'Unbilled $'!G43</f>
        <v>0</v>
      </c>
      <c r="H43" s="22">
        <f>+'Therm $ (Billing)'!H43+'Unbilled $'!H43</f>
        <v>0</v>
      </c>
      <c r="I43" s="22">
        <f>+'Therm $ (Billing)'!I43+'Unbilled $'!I43</f>
        <v>0</v>
      </c>
      <c r="J43" s="22">
        <f>+'Therm $ (Billing)'!J43+'Unbilled $'!J43</f>
        <v>0</v>
      </c>
      <c r="K43" s="22">
        <f>+'Therm $ (Billing)'!K43+'Unbilled $'!K43</f>
        <v>0</v>
      </c>
      <c r="L43" s="22">
        <f>+'Therm $ (Billing)'!L43+'Unbilled $'!L43</f>
        <v>0</v>
      </c>
      <c r="M43" s="22">
        <f>+'Therm $ (Billing)'!M43+'Unbilled $'!M43</f>
        <v>0</v>
      </c>
      <c r="N43" s="65">
        <f t="shared" si="27"/>
        <v>0</v>
      </c>
      <c r="O43" s="22">
        <f>+'Therm $ (Billing)'!O43+'Unbilled $'!O43</f>
        <v>0</v>
      </c>
      <c r="P43" s="22">
        <f>+'Therm $ (Billing)'!P43+'Unbilled $'!P43</f>
        <v>0</v>
      </c>
      <c r="Q43" s="22">
        <f>+'Therm $ (Billing)'!Q43+'Unbilled $'!Q43</f>
        <v>0</v>
      </c>
      <c r="R43" s="22">
        <f>+'Therm $ (Billing)'!R43+'Unbilled $'!R43</f>
        <v>0</v>
      </c>
      <c r="S43" s="22">
        <f>+'Therm $ (Billing)'!S43+'Unbilled $'!S43</f>
        <v>0</v>
      </c>
      <c r="T43" s="22">
        <f>+'Therm $ (Billing)'!T43+'Unbilled $'!T43</f>
        <v>0</v>
      </c>
      <c r="U43" s="22">
        <f>+'Therm $ (Billing)'!U43+'Unbilled $'!U43</f>
        <v>0</v>
      </c>
      <c r="V43" s="22">
        <f>+'Therm $ (Billing)'!V43+'Unbilled $'!V43</f>
        <v>0</v>
      </c>
      <c r="W43" s="22">
        <f>+'Therm $ (Billing)'!W43+'Unbilled $'!W43</f>
        <v>0</v>
      </c>
      <c r="X43" s="22">
        <f>+'Therm $ (Billing)'!X43+'Unbilled $'!X43</f>
        <v>0</v>
      </c>
      <c r="Y43" s="22">
        <f>+'Therm $ (Billing)'!Y43+'Unbilled $'!Y43</f>
        <v>0</v>
      </c>
      <c r="Z43" s="22">
        <f>+'Therm $ (Billing)'!Z43+'Unbilled $'!Z43</f>
        <v>0</v>
      </c>
      <c r="AA43" s="65">
        <f t="shared" si="29"/>
        <v>0</v>
      </c>
      <c r="AB43" s="22">
        <f>+'Therm $ (Billing)'!AB43</f>
        <v>0</v>
      </c>
      <c r="AC43" s="22">
        <f>+'Therm $ (Billing)'!AC43</f>
        <v>0</v>
      </c>
      <c r="AD43" s="22">
        <f>+'Therm $ (Billing)'!AD43</f>
        <v>0</v>
      </c>
      <c r="AE43" s="22">
        <f>+'Therm $ (Billing)'!AE43</f>
        <v>0</v>
      </c>
      <c r="AF43" s="22">
        <f>+'Therm $ (Billing)'!AF43</f>
        <v>0</v>
      </c>
      <c r="AG43" s="22">
        <f>+'Therm $ (Billing)'!AG43</f>
        <v>0</v>
      </c>
      <c r="AH43" s="22">
        <f>+'Therm $ (Billing)'!AH43</f>
        <v>0</v>
      </c>
      <c r="AI43" s="22">
        <f>+'Therm $ (Billing)'!AI43</f>
        <v>0</v>
      </c>
      <c r="AJ43" s="22">
        <f>+'Therm $ (Billing)'!AJ43</f>
        <v>0</v>
      </c>
    </row>
    <row r="44" spans="1:36" x14ac:dyDescent="0.25">
      <c r="A44" t="s">
        <v>38</v>
      </c>
      <c r="B44" s="22">
        <f>+'Therm $ (Billing)'!B44+'Unbilled $'!B44</f>
        <v>0</v>
      </c>
      <c r="C44" s="22">
        <f>+'Therm $ (Billing)'!C44+'Unbilled $'!C44</f>
        <v>0</v>
      </c>
      <c r="D44" s="22">
        <f>+'Therm $ (Billing)'!D44+'Unbilled $'!D44</f>
        <v>0</v>
      </c>
      <c r="E44" s="22">
        <f>+'Therm $ (Billing)'!E44+'Unbilled $'!E44</f>
        <v>0</v>
      </c>
      <c r="F44" s="22">
        <f>+'Therm $ (Billing)'!F44+'Unbilled $'!F44</f>
        <v>0</v>
      </c>
      <c r="G44" s="22">
        <f>+'Therm $ (Billing)'!G44+'Unbilled $'!G44</f>
        <v>0</v>
      </c>
      <c r="H44" s="22">
        <f>+'Therm $ (Billing)'!H44+'Unbilled $'!H44</f>
        <v>0</v>
      </c>
      <c r="I44" s="22">
        <f>+'Therm $ (Billing)'!I44+'Unbilled $'!I44</f>
        <v>0</v>
      </c>
      <c r="J44" s="22">
        <f>+'Therm $ (Billing)'!J44+'Unbilled $'!J44</f>
        <v>0</v>
      </c>
      <c r="K44" s="22">
        <f>+'Therm $ (Billing)'!K44+'Unbilled $'!K44</f>
        <v>0</v>
      </c>
      <c r="L44" s="22">
        <f>+'Therm $ (Billing)'!L44+'Unbilled $'!L44</f>
        <v>0</v>
      </c>
      <c r="M44" s="22">
        <f>+'Therm $ (Billing)'!M44+'Unbilled $'!M44</f>
        <v>0</v>
      </c>
      <c r="N44" s="65">
        <f t="shared" si="27"/>
        <v>0</v>
      </c>
      <c r="O44" s="22">
        <f>+'Therm $ (Billing)'!O44+'Unbilled $'!O44</f>
        <v>0</v>
      </c>
      <c r="P44" s="22">
        <f>+'Therm $ (Billing)'!P44+'Unbilled $'!P44</f>
        <v>0</v>
      </c>
      <c r="Q44" s="22">
        <f>+'Therm $ (Billing)'!Q44+'Unbilled $'!Q44</f>
        <v>0</v>
      </c>
      <c r="R44" s="22">
        <f>+'Therm $ (Billing)'!R44+'Unbilled $'!R44</f>
        <v>0</v>
      </c>
      <c r="S44" s="22">
        <f>+'Therm $ (Billing)'!S44+'Unbilled $'!S44</f>
        <v>0</v>
      </c>
      <c r="T44" s="22">
        <f>+'Therm $ (Billing)'!T44+'Unbilled $'!T44</f>
        <v>0</v>
      </c>
      <c r="U44" s="22">
        <f>+'Therm $ (Billing)'!U44+'Unbilled $'!U44</f>
        <v>0</v>
      </c>
      <c r="V44" s="22">
        <f>+'Therm $ (Billing)'!V44+'Unbilled $'!V44</f>
        <v>0</v>
      </c>
      <c r="W44" s="22">
        <f>+'Therm $ (Billing)'!W44+'Unbilled $'!W44</f>
        <v>0</v>
      </c>
      <c r="X44" s="22">
        <f>+'Therm $ (Billing)'!X44+'Unbilled $'!X44</f>
        <v>0</v>
      </c>
      <c r="Y44" s="22">
        <f>+'Therm $ (Billing)'!Y44+'Unbilled $'!Y44</f>
        <v>0</v>
      </c>
      <c r="Z44" s="22">
        <f>+'Therm $ (Billing)'!Z44+'Unbilled $'!Z44</f>
        <v>0</v>
      </c>
      <c r="AA44" s="65">
        <f t="shared" si="29"/>
        <v>0</v>
      </c>
      <c r="AB44" s="22">
        <f>+'Therm $ (Billing)'!AB44</f>
        <v>0</v>
      </c>
      <c r="AC44" s="22">
        <f>+'Therm $ (Billing)'!AC44</f>
        <v>0</v>
      </c>
      <c r="AD44" s="22">
        <f>+'Therm $ (Billing)'!AD44</f>
        <v>0</v>
      </c>
      <c r="AE44" s="22">
        <f>+'Therm $ (Billing)'!AE44</f>
        <v>0</v>
      </c>
      <c r="AF44" s="22">
        <f>+'Therm $ (Billing)'!AF44</f>
        <v>0</v>
      </c>
      <c r="AG44" s="22">
        <f>+'Therm $ (Billing)'!AG44</f>
        <v>0</v>
      </c>
      <c r="AH44" s="22">
        <f>+'Therm $ (Billing)'!AH44</f>
        <v>0</v>
      </c>
      <c r="AI44" s="22">
        <f>+'Therm $ (Billing)'!AI44</f>
        <v>0</v>
      </c>
      <c r="AJ44" s="22">
        <f>+'Therm $ (Billing)'!AJ44</f>
        <v>0</v>
      </c>
    </row>
    <row r="45" spans="1:36" x14ac:dyDescent="0.25">
      <c r="A45" t="s">
        <v>40</v>
      </c>
      <c r="B45" s="22">
        <f>+'Therm $ (Billing)'!B45+'Unbilled $'!B45</f>
        <v>50985.843771313448</v>
      </c>
      <c r="C45" s="22">
        <f>+'Therm $ (Billing)'!C45+'Unbilled $'!C45</f>
        <v>46044.029182024082</v>
      </c>
      <c r="D45" s="22">
        <f>+'Therm $ (Billing)'!D45+'Unbilled $'!D45</f>
        <v>30921.297092461446</v>
      </c>
      <c r="E45" s="22">
        <f>+'Therm $ (Billing)'!E45+'Unbilled $'!E45</f>
        <v>35675.608218833659</v>
      </c>
      <c r="F45" s="22">
        <f>+'Therm $ (Billing)'!F45+'Unbilled $'!F45</f>
        <v>25557.856727461451</v>
      </c>
      <c r="G45" s="22">
        <f>+'Therm $ (Billing)'!G45+'Unbilled $'!G45</f>
        <v>22078.846260833659</v>
      </c>
      <c r="H45" s="22">
        <f>+'Therm $ (Billing)'!H45+'Unbilled $'!H45</f>
        <v>16914.991851461447</v>
      </c>
      <c r="I45" s="22">
        <f>+'Therm $ (Billing)'!I45+'Unbilled $'!I45</f>
        <v>20010.02851446145</v>
      </c>
      <c r="J45" s="22">
        <f>+'Therm $ (Billing)'!J45+'Unbilled $'!J45</f>
        <v>17628.937513833655</v>
      </c>
      <c r="K45" s="22">
        <f>+'Therm $ (Billing)'!K45+'Unbilled $'!K45</f>
        <v>23245.573083461448</v>
      </c>
      <c r="L45" s="22">
        <f>+'Therm $ (Billing)'!L45+'Unbilled $'!L45</f>
        <v>24862.067587833659</v>
      </c>
      <c r="M45" s="22">
        <f>+'Therm $ (Billing)'!M45+'Unbilled $'!M45</f>
        <v>35706.325466461443</v>
      </c>
      <c r="N45" s="65">
        <f t="shared" si="27"/>
        <v>349631.40527044079</v>
      </c>
      <c r="O45" s="22">
        <f>+'Therm $ (Billing)'!O45+'Unbilled $'!O45</f>
        <v>50985.843771313448</v>
      </c>
      <c r="P45" s="22">
        <f>+'Therm $ (Billing)'!P45+'Unbilled $'!P45</f>
        <v>46044.029182024082</v>
      </c>
      <c r="Q45" s="22">
        <f>+'Therm $ (Billing)'!Q45+'Unbilled $'!Q45</f>
        <v>30921.297092461446</v>
      </c>
      <c r="R45" s="22">
        <f>+'Therm $ (Billing)'!R45+'Unbilled $'!R45</f>
        <v>35675.608218833659</v>
      </c>
      <c r="S45" s="22">
        <f>+'Therm $ (Billing)'!S45+'Unbilled $'!S45</f>
        <v>25557.856727461451</v>
      </c>
      <c r="T45" s="22">
        <f>+'Therm $ (Billing)'!T45+'Unbilled $'!T45</f>
        <v>22078.846260833659</v>
      </c>
      <c r="U45" s="22">
        <f>+'Therm $ (Billing)'!U45+'Unbilled $'!U45</f>
        <v>16914.991851461447</v>
      </c>
      <c r="V45" s="22">
        <f>+'Therm $ (Billing)'!V45+'Unbilled $'!V45</f>
        <v>20010.02851446145</v>
      </c>
      <c r="W45" s="22">
        <f>+'Therm $ (Billing)'!W45+'Unbilled $'!W45</f>
        <v>17628.937513833655</v>
      </c>
      <c r="X45" s="22">
        <f>+'Therm $ (Billing)'!X45+'Unbilled $'!X45</f>
        <v>23245.573083461448</v>
      </c>
      <c r="Y45" s="22">
        <f>+'Therm $ (Billing)'!Y45+'Unbilled $'!Y45</f>
        <v>24862.067587833659</v>
      </c>
      <c r="Z45" s="22">
        <f>+'Therm $ (Billing)'!Z45+'Unbilled $'!Z45</f>
        <v>35706.325466461443</v>
      </c>
      <c r="AA45" s="65">
        <f t="shared" si="29"/>
        <v>349631.40527044079</v>
      </c>
      <c r="AB45" s="22">
        <f>+'Therm $ (Billing)'!AB45</f>
        <v>349631.40527044074</v>
      </c>
      <c r="AC45" s="22">
        <f>+'Therm $ (Billing)'!AC45</f>
        <v>349631.40527044074</v>
      </c>
      <c r="AD45" s="22">
        <f>+'Therm $ (Billing)'!AD45</f>
        <v>349631.40527044074</v>
      </c>
      <c r="AE45" s="22">
        <f>+'Therm $ (Billing)'!AE45</f>
        <v>349631.40527044074</v>
      </c>
      <c r="AF45" s="22">
        <f>+'Therm $ (Billing)'!AF45</f>
        <v>349631.40527044074</v>
      </c>
      <c r="AG45" s="22">
        <f>+'Therm $ (Billing)'!AG45</f>
        <v>349631.40527044074</v>
      </c>
      <c r="AH45" s="22">
        <f>+'Therm $ (Billing)'!AH45</f>
        <v>349631.40527044074</v>
      </c>
      <c r="AI45" s="22">
        <f>+'Therm $ (Billing)'!AI45</f>
        <v>349631.40527044074</v>
      </c>
      <c r="AJ45" s="22">
        <f>+'Therm $ (Billing)'!AJ45</f>
        <v>349631.40527044074</v>
      </c>
    </row>
    <row r="46" spans="1:36" x14ac:dyDescent="0.25">
      <c r="A46" t="s">
        <v>39</v>
      </c>
      <c r="B46" s="22">
        <f>+'Therm $ (Billing)'!B46+'Unbilled $'!B46</f>
        <v>9390.8676491694641</v>
      </c>
      <c r="C46" s="22">
        <f>+'Therm $ (Billing)'!C46+'Unbilled $'!C46</f>
        <v>8480.8292644985468</v>
      </c>
      <c r="D46" s="22">
        <f>+'Therm $ (Billing)'!D46+'Unbilled $'!D46</f>
        <v>9116.6199899334624</v>
      </c>
      <c r="E46" s="22">
        <f>+'Therm $ (Billing)'!E46+'Unbilled $'!E46</f>
        <v>8570.3323951291604</v>
      </c>
      <c r="F46" s="22">
        <f>+'Therm $ (Billing)'!F46+'Unbilled $'!F46</f>
        <v>8349.172935933464</v>
      </c>
      <c r="G46" s="22">
        <f>+'Therm $ (Billing)'!G46+'Unbilled $'!G46</f>
        <v>7753.6589701291596</v>
      </c>
      <c r="H46" s="22">
        <f>+'Therm $ (Billing)'!H46+'Unbilled $'!H46</f>
        <v>7773.3531529334623</v>
      </c>
      <c r="I46" s="22">
        <f>+'Therm $ (Billing)'!I46+'Unbilled $'!I46</f>
        <v>7923.0702189334643</v>
      </c>
      <c r="J46" s="22">
        <f>+'Therm $ (Billing)'!J46+'Unbilled $'!J46</f>
        <v>7584.0739941291577</v>
      </c>
      <c r="K46" s="22">
        <f>+'Therm $ (Billing)'!K46+'Unbilled $'!K46</f>
        <v>7995.2086389334645</v>
      </c>
      <c r="L46" s="22">
        <f>+'Therm $ (Billing)'!L46+'Unbilled $'!L46</f>
        <v>8186.8646781291582</v>
      </c>
      <c r="M46" s="22">
        <f>+'Therm $ (Billing)'!M46+'Unbilled $'!M46</f>
        <v>8876.5337779334623</v>
      </c>
      <c r="N46" s="65">
        <f t="shared" si="27"/>
        <v>100000.58566578543</v>
      </c>
      <c r="O46" s="22">
        <f>+'Therm $ (Billing)'!O46+'Unbilled $'!O46</f>
        <v>9390.8676491694641</v>
      </c>
      <c r="P46" s="22">
        <f>+'Therm $ (Billing)'!P46+'Unbilled $'!P46</f>
        <v>8480.8292644985468</v>
      </c>
      <c r="Q46" s="22">
        <f>+'Therm $ (Billing)'!Q46+'Unbilled $'!Q46</f>
        <v>9116.6199899334624</v>
      </c>
      <c r="R46" s="22">
        <f>+'Therm $ (Billing)'!R46+'Unbilled $'!R46</f>
        <v>8570.3323951291604</v>
      </c>
      <c r="S46" s="22">
        <f>+'Therm $ (Billing)'!S46+'Unbilled $'!S46</f>
        <v>8349.172935933464</v>
      </c>
      <c r="T46" s="22">
        <f>+'Therm $ (Billing)'!T46+'Unbilled $'!T46</f>
        <v>7753.6589701291596</v>
      </c>
      <c r="U46" s="22">
        <f>+'Therm $ (Billing)'!U46+'Unbilled $'!U46</f>
        <v>7773.3531529334623</v>
      </c>
      <c r="V46" s="22">
        <f>+'Therm $ (Billing)'!V46+'Unbilled $'!V46</f>
        <v>7923.0702189334643</v>
      </c>
      <c r="W46" s="22">
        <f>+'Therm $ (Billing)'!W46+'Unbilled $'!W46</f>
        <v>7584.0739941291577</v>
      </c>
      <c r="X46" s="22">
        <f>+'Therm $ (Billing)'!X46+'Unbilled $'!X46</f>
        <v>7995.2086389334645</v>
      </c>
      <c r="Y46" s="22">
        <f>+'Therm $ (Billing)'!Y46+'Unbilled $'!Y46</f>
        <v>8186.8646781291582</v>
      </c>
      <c r="Z46" s="22">
        <f>+'Therm $ (Billing)'!Z46+'Unbilled $'!Z46</f>
        <v>8876.5337779334623</v>
      </c>
      <c r="AA46" s="65">
        <f t="shared" si="29"/>
        <v>100000.58566578543</v>
      </c>
      <c r="AB46" s="22">
        <f>+'Therm $ (Billing)'!AB46</f>
        <v>100000.5856657854</v>
      </c>
      <c r="AC46" s="22">
        <f>+'Therm $ (Billing)'!AC46</f>
        <v>100000.5856657854</v>
      </c>
      <c r="AD46" s="22">
        <f>+'Therm $ (Billing)'!AD46</f>
        <v>100000.5856657854</v>
      </c>
      <c r="AE46" s="22">
        <f>+'Therm $ (Billing)'!AE46</f>
        <v>100000.5856657854</v>
      </c>
      <c r="AF46" s="22">
        <f>+'Therm $ (Billing)'!AF46</f>
        <v>100000.5856657854</v>
      </c>
      <c r="AG46" s="22">
        <f>+'Therm $ (Billing)'!AG46</f>
        <v>100000.5856657854</v>
      </c>
      <c r="AH46" s="22">
        <f>+'Therm $ (Billing)'!AH46</f>
        <v>100000.5856657854</v>
      </c>
      <c r="AI46" s="22">
        <f>+'Therm $ (Billing)'!AI46</f>
        <v>100000.5856657854</v>
      </c>
      <c r="AJ46" s="22">
        <f>+'Therm $ (Billing)'!AJ46</f>
        <v>100000.5856657854</v>
      </c>
    </row>
    <row r="47" spans="1:36" x14ac:dyDescent="0.25">
      <c r="A47" s="4" t="s">
        <v>570</v>
      </c>
      <c r="B47" s="22">
        <f>+'Therm $ (Billing)'!B47+'Unbilled $'!B47</f>
        <v>23.941150000000007</v>
      </c>
      <c r="C47" s="22">
        <f>+'Therm $ (Billing)'!C47+'Unbilled $'!C47</f>
        <v>23.941150000000007</v>
      </c>
      <c r="D47" s="22">
        <f>+'Therm $ (Billing)'!D47+'Unbilled $'!D47</f>
        <v>23.941150000000007</v>
      </c>
      <c r="E47" s="22">
        <f>+'Therm $ (Billing)'!E47+'Unbilled $'!E47</f>
        <v>23.941150000000007</v>
      </c>
      <c r="F47" s="22">
        <f>+'Therm $ (Billing)'!F47+'Unbilled $'!F47</f>
        <v>23.941150000000007</v>
      </c>
      <c r="G47" s="22">
        <f>+'Therm $ (Billing)'!G47+'Unbilled $'!G47</f>
        <v>23.941150000000007</v>
      </c>
      <c r="H47" s="22">
        <f>+'Therm $ (Billing)'!H47+'Unbilled $'!H47</f>
        <v>23.941150000000007</v>
      </c>
      <c r="I47" s="22">
        <f>+'Therm $ (Billing)'!I47+'Unbilled $'!I47</f>
        <v>23.941150000000007</v>
      </c>
      <c r="J47" s="22">
        <f>+'Therm $ (Billing)'!J47+'Unbilled $'!J47</f>
        <v>23.941150000000007</v>
      </c>
      <c r="K47" s="22">
        <f>+'Therm $ (Billing)'!K47+'Unbilled $'!K47</f>
        <v>23.941150000000007</v>
      </c>
      <c r="L47" s="22">
        <f>+'Therm $ (Billing)'!L47+'Unbilled $'!L47</f>
        <v>23.941150000000007</v>
      </c>
      <c r="M47" s="22">
        <f>+'Therm $ (Billing)'!M47+'Unbilled $'!M47</f>
        <v>23.941150000000007</v>
      </c>
      <c r="N47" s="65">
        <f t="shared" si="27"/>
        <v>287.29380000000003</v>
      </c>
      <c r="O47" s="22">
        <f>+'Therm $ (Billing)'!O47+'Unbilled $'!O47</f>
        <v>23.941150000000007</v>
      </c>
      <c r="P47" s="22">
        <f>+'Therm $ (Billing)'!P47+'Unbilled $'!P47</f>
        <v>23.941150000000007</v>
      </c>
      <c r="Q47" s="22">
        <f>+'Therm $ (Billing)'!Q47+'Unbilled $'!Q47</f>
        <v>23.941150000000007</v>
      </c>
      <c r="R47" s="22">
        <f>+'Therm $ (Billing)'!R47+'Unbilled $'!R47</f>
        <v>23.941150000000007</v>
      </c>
      <c r="S47" s="22">
        <f>+'Therm $ (Billing)'!S47+'Unbilled $'!S47</f>
        <v>23.941150000000007</v>
      </c>
      <c r="T47" s="22">
        <f>+'Therm $ (Billing)'!T47+'Unbilled $'!T47</f>
        <v>23.941150000000007</v>
      </c>
      <c r="U47" s="22">
        <f>+'Therm $ (Billing)'!U47+'Unbilled $'!U47</f>
        <v>23.941150000000007</v>
      </c>
      <c r="V47" s="22">
        <f>+'Therm $ (Billing)'!V47+'Unbilled $'!V47</f>
        <v>23.941150000000007</v>
      </c>
      <c r="W47" s="22">
        <f>+'Therm $ (Billing)'!W47+'Unbilled $'!W47</f>
        <v>23.941150000000007</v>
      </c>
      <c r="X47" s="22">
        <f>+'Therm $ (Billing)'!X47+'Unbilled $'!X47</f>
        <v>23.941150000000007</v>
      </c>
      <c r="Y47" s="22">
        <f>+'Therm $ (Billing)'!Y47+'Unbilled $'!Y47</f>
        <v>23.941150000000007</v>
      </c>
      <c r="Z47" s="22">
        <f>+'Therm $ (Billing)'!Z47+'Unbilled $'!Z47</f>
        <v>23.941150000000007</v>
      </c>
      <c r="AA47" s="65">
        <f t="shared" ref="AA47" si="30">SUM(O47:Z47)</f>
        <v>287.29380000000003</v>
      </c>
      <c r="AB47" s="22">
        <f>+'Therm $ (Billing)'!AB47</f>
        <v>0</v>
      </c>
      <c r="AC47" s="22">
        <f>+'Therm $ (Billing)'!AC47</f>
        <v>0</v>
      </c>
      <c r="AD47" s="22">
        <f>+'Therm $ (Billing)'!AD47</f>
        <v>0</v>
      </c>
      <c r="AE47" s="22">
        <f>+'Therm $ (Billing)'!AE47</f>
        <v>0</v>
      </c>
      <c r="AF47" s="22">
        <f>+'Therm $ (Billing)'!AF47</f>
        <v>0</v>
      </c>
      <c r="AG47" s="22">
        <f>+'Therm $ (Billing)'!AG47</f>
        <v>0</v>
      </c>
      <c r="AH47" s="22">
        <f>+'Therm $ (Billing)'!AH47</f>
        <v>0</v>
      </c>
      <c r="AI47" s="22">
        <f>+'Therm $ (Billing)'!AI47</f>
        <v>0</v>
      </c>
      <c r="AJ47" s="22">
        <f>+'Therm $ (Billing)'!AJ47</f>
        <v>0</v>
      </c>
    </row>
    <row r="48" spans="1:36" x14ac:dyDescent="0.25">
      <c r="A48" t="s">
        <v>1</v>
      </c>
      <c r="B48" s="22">
        <f>+'Therm $ (Billing)'!B48+'Unbilled $'!B48</f>
        <v>0</v>
      </c>
      <c r="C48" s="22">
        <f>+'Therm $ (Billing)'!C48+'Unbilled $'!C48</f>
        <v>0</v>
      </c>
      <c r="D48" s="22">
        <f>+'Therm $ (Billing)'!D48+'Unbilled $'!D48</f>
        <v>0</v>
      </c>
      <c r="E48" s="22">
        <f>+'Therm $ (Billing)'!E48+'Unbilled $'!E48</f>
        <v>0</v>
      </c>
      <c r="F48" s="22">
        <f>+'Therm $ (Billing)'!F48+'Unbilled $'!F48</f>
        <v>0</v>
      </c>
      <c r="G48" s="22">
        <f>+'Therm $ (Billing)'!G48+'Unbilled $'!G48</f>
        <v>0</v>
      </c>
      <c r="H48" s="22">
        <f>+'Therm $ (Billing)'!H48+'Unbilled $'!H48</f>
        <v>0</v>
      </c>
      <c r="I48" s="22">
        <f>+'Therm $ (Billing)'!I48+'Unbilled $'!I48</f>
        <v>0</v>
      </c>
      <c r="J48" s="22">
        <f>+'Therm $ (Billing)'!J48+'Unbilled $'!J48</f>
        <v>0</v>
      </c>
      <c r="K48" s="22">
        <f>+'Therm $ (Billing)'!K48+'Unbilled $'!K48</f>
        <v>0</v>
      </c>
      <c r="L48" s="22">
        <f>+'Therm $ (Billing)'!L48+'Unbilled $'!L48</f>
        <v>0</v>
      </c>
      <c r="M48" s="22">
        <f>+'Therm $ (Billing)'!M48+'Unbilled $'!M48</f>
        <v>0</v>
      </c>
      <c r="N48" s="65">
        <f t="shared" si="27"/>
        <v>0</v>
      </c>
      <c r="O48" s="22">
        <f>+'Therm $ (Billing)'!O48+'Unbilled $'!O48</f>
        <v>0</v>
      </c>
      <c r="P48" s="22">
        <f>+'Therm $ (Billing)'!P48+'Unbilled $'!P48</f>
        <v>0</v>
      </c>
      <c r="Q48" s="22">
        <f>+'Therm $ (Billing)'!Q48+'Unbilled $'!Q48</f>
        <v>0</v>
      </c>
      <c r="R48" s="22">
        <f>+'Therm $ (Billing)'!R48+'Unbilled $'!R48</f>
        <v>0</v>
      </c>
      <c r="S48" s="22">
        <f>+'Therm $ (Billing)'!S48+'Unbilled $'!S48</f>
        <v>0</v>
      </c>
      <c r="T48" s="22">
        <f>+'Therm $ (Billing)'!T48+'Unbilled $'!T48</f>
        <v>0</v>
      </c>
      <c r="U48" s="22">
        <f>+'Therm $ (Billing)'!U48+'Unbilled $'!U48</f>
        <v>0</v>
      </c>
      <c r="V48" s="22">
        <f>+'Therm $ (Billing)'!V48+'Unbilled $'!V48</f>
        <v>0</v>
      </c>
      <c r="W48" s="22">
        <f>+'Therm $ (Billing)'!W48+'Unbilled $'!W48</f>
        <v>0</v>
      </c>
      <c r="X48" s="22">
        <f>+'Therm $ (Billing)'!X48+'Unbilled $'!X48</f>
        <v>0</v>
      </c>
      <c r="Y48" s="22">
        <f>+'Therm $ (Billing)'!Y48+'Unbilled $'!Y48</f>
        <v>0</v>
      </c>
      <c r="Z48" s="22">
        <f>+'Therm $ (Billing)'!Z48+'Unbilled $'!Z48</f>
        <v>0</v>
      </c>
      <c r="AA48" s="65">
        <f t="shared" ref="AA48:AA53" si="31">SUM(O48:Z48)</f>
        <v>0</v>
      </c>
      <c r="AB48" s="22">
        <f>+'Therm $ (Billing)'!AB48</f>
        <v>0</v>
      </c>
      <c r="AC48" s="22">
        <f>+'Therm $ (Billing)'!AC48</f>
        <v>0</v>
      </c>
      <c r="AD48" s="22">
        <f>+'Therm $ (Billing)'!AD48</f>
        <v>0</v>
      </c>
      <c r="AE48" s="22">
        <f>+'Therm $ (Billing)'!AE48</f>
        <v>0</v>
      </c>
      <c r="AF48" s="22">
        <f>+'Therm $ (Billing)'!AF48</f>
        <v>0</v>
      </c>
      <c r="AG48" s="22">
        <f>+'Therm $ (Billing)'!AG48</f>
        <v>0</v>
      </c>
      <c r="AH48" s="22">
        <f>+'Therm $ (Billing)'!AH48</f>
        <v>0</v>
      </c>
      <c r="AI48" s="22">
        <f>+'Therm $ (Billing)'!AI48</f>
        <v>0</v>
      </c>
      <c r="AJ48" s="22">
        <f>+'Therm $ (Billing)'!AJ48</f>
        <v>0</v>
      </c>
    </row>
    <row r="49" spans="1:36" x14ac:dyDescent="0.25">
      <c r="A49" t="s">
        <v>42</v>
      </c>
      <c r="B49" s="22">
        <f>+'Therm $ (Billing)'!B49+'Unbilled $'!B49</f>
        <v>323104.62215886853</v>
      </c>
      <c r="C49" s="22">
        <f>+'Therm $ (Billing)'!C49+'Unbilled $'!C49</f>
        <v>291786.42549371545</v>
      </c>
      <c r="D49" s="22">
        <f>+'Therm $ (Billing)'!D49+'Unbilled $'!D49</f>
        <v>317374.25562175311</v>
      </c>
      <c r="E49" s="22">
        <f>+'Therm $ (Billing)'!E49+'Unbilled $'!E49</f>
        <v>297948.58627950295</v>
      </c>
      <c r="F49" s="22">
        <f>+'Therm $ (Billing)'!F49+'Unbilled $'!F49</f>
        <v>287510.37252125307</v>
      </c>
      <c r="G49" s="22">
        <f>+'Therm $ (Billing)'!G49+'Unbilled $'!G49</f>
        <v>274596.55340800295</v>
      </c>
      <c r="H49" s="22">
        <f>+'Therm $ (Billing)'!H49+'Unbilled $'!H49</f>
        <v>275814.71782725304</v>
      </c>
      <c r="I49" s="22">
        <f>+'Therm $ (Billing)'!I49+'Unbilled $'!I49</f>
        <v>282954.69136575301</v>
      </c>
      <c r="J49" s="22">
        <f>+'Therm $ (Billing)'!J49+'Unbilled $'!J49</f>
        <v>268363.10563400295</v>
      </c>
      <c r="K49" s="22">
        <f>+'Therm $ (Billing)'!K49+'Unbilled $'!K49</f>
        <v>272868.791481753</v>
      </c>
      <c r="L49" s="22">
        <f>+'Therm $ (Billing)'!L49+'Unbilled $'!L49</f>
        <v>281568.95000900293</v>
      </c>
      <c r="M49" s="22">
        <f>+'Therm $ (Billing)'!M49+'Unbilled $'!M49</f>
        <v>283522.93645525305</v>
      </c>
      <c r="N49" s="65">
        <f t="shared" si="27"/>
        <v>3457414.0082561141</v>
      </c>
      <c r="O49" s="22">
        <f>+'Therm $ (Billing)'!O49+'Unbilled $'!O49</f>
        <v>323104.62215886853</v>
      </c>
      <c r="P49" s="22">
        <f>+'Therm $ (Billing)'!P49+'Unbilled $'!P49</f>
        <v>291786.42549371545</v>
      </c>
      <c r="Q49" s="22">
        <f>+'Therm $ (Billing)'!Q49+'Unbilled $'!Q49</f>
        <v>317374.25562175311</v>
      </c>
      <c r="R49" s="22">
        <f>+'Therm $ (Billing)'!R49+'Unbilled $'!R49</f>
        <v>297948.58627950295</v>
      </c>
      <c r="S49" s="22">
        <f>+'Therm $ (Billing)'!S49+'Unbilled $'!S49</f>
        <v>287510.37252125307</v>
      </c>
      <c r="T49" s="22">
        <f>+'Therm $ (Billing)'!T49+'Unbilled $'!T49</f>
        <v>274596.55340800295</v>
      </c>
      <c r="U49" s="22">
        <f>+'Therm $ (Billing)'!U49+'Unbilled $'!U49</f>
        <v>275814.71782725304</v>
      </c>
      <c r="V49" s="22">
        <f>+'Therm $ (Billing)'!V49+'Unbilled $'!V49</f>
        <v>282954.69136575301</v>
      </c>
      <c r="W49" s="22">
        <f>+'Therm $ (Billing)'!W49+'Unbilled $'!W49</f>
        <v>268363.10563400295</v>
      </c>
      <c r="X49" s="22">
        <f>+'Therm $ (Billing)'!X49+'Unbilled $'!X49</f>
        <v>272868.791481753</v>
      </c>
      <c r="Y49" s="22">
        <f>+'Therm $ (Billing)'!Y49+'Unbilled $'!Y49</f>
        <v>281568.95000900293</v>
      </c>
      <c r="Z49" s="22">
        <f>+'Therm $ (Billing)'!Z49+'Unbilled $'!Z49</f>
        <v>283522.93645525305</v>
      </c>
      <c r="AA49" s="65">
        <f t="shared" si="31"/>
        <v>3457414.0082561141</v>
      </c>
      <c r="AB49" s="22">
        <f>+'Therm $ (Billing)'!AB49</f>
        <v>3457414.0082561132</v>
      </c>
      <c r="AC49" s="22">
        <f>+'Therm $ (Billing)'!AC49</f>
        <v>3457414.0082561132</v>
      </c>
      <c r="AD49" s="22">
        <f>+'Therm $ (Billing)'!AD49</f>
        <v>3457414.0082561132</v>
      </c>
      <c r="AE49" s="22">
        <f>+'Therm $ (Billing)'!AE49</f>
        <v>3457414.0082561132</v>
      </c>
      <c r="AF49" s="22">
        <f>+'Therm $ (Billing)'!AF49</f>
        <v>3457414.0082561132</v>
      </c>
      <c r="AG49" s="22">
        <f>+'Therm $ (Billing)'!AG49</f>
        <v>3457414.0082561132</v>
      </c>
      <c r="AH49" s="22">
        <f>+'Therm $ (Billing)'!AH49</f>
        <v>3457414.0082561132</v>
      </c>
      <c r="AI49" s="22">
        <f>+'Therm $ (Billing)'!AI49</f>
        <v>3457414.0082561132</v>
      </c>
      <c r="AJ49" s="22">
        <f>+'Therm $ (Billing)'!AJ49</f>
        <v>3457414.0082561132</v>
      </c>
    </row>
    <row r="50" spans="1:36" x14ac:dyDescent="0.25">
      <c r="A50" t="s">
        <v>2</v>
      </c>
      <c r="B50" s="22">
        <f>+'Therm $ (Billing)'!B50+'Unbilled $'!B50</f>
        <v>0</v>
      </c>
      <c r="C50" s="22">
        <f>+'Therm $ (Billing)'!C50+'Unbilled $'!C50</f>
        <v>0</v>
      </c>
      <c r="D50" s="22">
        <f>+'Therm $ (Billing)'!D50+'Unbilled $'!D50</f>
        <v>0</v>
      </c>
      <c r="E50" s="22">
        <f>+'Therm $ (Billing)'!E50+'Unbilled $'!E50</f>
        <v>0</v>
      </c>
      <c r="F50" s="22">
        <f>+'Therm $ (Billing)'!F50+'Unbilled $'!F50</f>
        <v>0</v>
      </c>
      <c r="G50" s="22">
        <f>+'Therm $ (Billing)'!G50+'Unbilled $'!G50</f>
        <v>0</v>
      </c>
      <c r="H50" s="22">
        <f>+'Therm $ (Billing)'!H50+'Unbilled $'!H50</f>
        <v>0</v>
      </c>
      <c r="I50" s="22">
        <f>+'Therm $ (Billing)'!I50+'Unbilled $'!I50</f>
        <v>0</v>
      </c>
      <c r="J50" s="22">
        <f>+'Therm $ (Billing)'!J50+'Unbilled $'!J50</f>
        <v>0</v>
      </c>
      <c r="K50" s="22">
        <f>+'Therm $ (Billing)'!K50+'Unbilled $'!K50</f>
        <v>0</v>
      </c>
      <c r="L50" s="22">
        <f>+'Therm $ (Billing)'!L50+'Unbilled $'!L50</f>
        <v>0</v>
      </c>
      <c r="M50" s="22">
        <f>+'Therm $ (Billing)'!M50+'Unbilled $'!M50</f>
        <v>0</v>
      </c>
      <c r="N50" s="65">
        <f t="shared" si="27"/>
        <v>0</v>
      </c>
      <c r="O50" s="22">
        <f>+'Therm $ (Billing)'!O50+'Unbilled $'!O50</f>
        <v>0</v>
      </c>
      <c r="P50" s="22">
        <f>+'Therm $ (Billing)'!P50+'Unbilled $'!P50</f>
        <v>0</v>
      </c>
      <c r="Q50" s="22">
        <f>+'Therm $ (Billing)'!Q50+'Unbilled $'!Q50</f>
        <v>0</v>
      </c>
      <c r="R50" s="22">
        <f>+'Therm $ (Billing)'!R50+'Unbilled $'!R50</f>
        <v>0</v>
      </c>
      <c r="S50" s="22">
        <f>+'Therm $ (Billing)'!S50+'Unbilled $'!S50</f>
        <v>0</v>
      </c>
      <c r="T50" s="22">
        <f>+'Therm $ (Billing)'!T50+'Unbilled $'!T50</f>
        <v>0</v>
      </c>
      <c r="U50" s="22">
        <f>+'Therm $ (Billing)'!U50+'Unbilled $'!U50</f>
        <v>0</v>
      </c>
      <c r="V50" s="22">
        <f>+'Therm $ (Billing)'!V50+'Unbilled $'!V50</f>
        <v>0</v>
      </c>
      <c r="W50" s="22">
        <f>+'Therm $ (Billing)'!W50+'Unbilled $'!W50</f>
        <v>0</v>
      </c>
      <c r="X50" s="22">
        <f>+'Therm $ (Billing)'!X50+'Unbilled $'!X50</f>
        <v>0</v>
      </c>
      <c r="Y50" s="22">
        <f>+'Therm $ (Billing)'!Y50+'Unbilled $'!Y50</f>
        <v>0</v>
      </c>
      <c r="Z50" s="22">
        <f>+'Therm $ (Billing)'!Z50+'Unbilled $'!Z50</f>
        <v>0</v>
      </c>
      <c r="AA50" s="65">
        <f t="shared" si="31"/>
        <v>0</v>
      </c>
      <c r="AB50" s="22">
        <f>+'Therm $ (Billing)'!AB50</f>
        <v>0</v>
      </c>
      <c r="AC50" s="22">
        <f>+'Therm $ (Billing)'!AC50</f>
        <v>0</v>
      </c>
      <c r="AD50" s="22">
        <f>+'Therm $ (Billing)'!AD50</f>
        <v>0</v>
      </c>
      <c r="AE50" s="22">
        <f>+'Therm $ (Billing)'!AE50</f>
        <v>0</v>
      </c>
      <c r="AF50" s="22">
        <f>+'Therm $ (Billing)'!AF50</f>
        <v>0</v>
      </c>
      <c r="AG50" s="22">
        <f>+'Therm $ (Billing)'!AG50</f>
        <v>0</v>
      </c>
      <c r="AH50" s="22">
        <f>+'Therm $ (Billing)'!AH50</f>
        <v>0</v>
      </c>
      <c r="AI50" s="22">
        <f>+'Therm $ (Billing)'!AI50</f>
        <v>0</v>
      </c>
      <c r="AJ50" s="22">
        <f>+'Therm $ (Billing)'!AJ50</f>
        <v>0</v>
      </c>
    </row>
    <row r="51" spans="1:36" x14ac:dyDescent="0.25">
      <c r="A51" t="s">
        <v>41</v>
      </c>
      <c r="B51" s="22">
        <f>+'Therm $ (Billing)'!B51+'Unbilled $'!B51</f>
        <v>483065.28003329999</v>
      </c>
      <c r="C51" s="22">
        <f>+'Therm $ (Billing)'!C51+'Unbilled $'!C51</f>
        <v>436242.25384964998</v>
      </c>
      <c r="D51" s="22">
        <f>+'Therm $ (Billing)'!D51+'Unbilled $'!D51</f>
        <v>558807.40080000006</v>
      </c>
      <c r="E51" s="22">
        <f>+'Therm $ (Billing)'!E51+'Unbilled $'!E51</f>
        <v>515308.45882499998</v>
      </c>
      <c r="F51" s="22">
        <f>+'Therm $ (Billing)'!F51+'Unbilled $'!F51</f>
        <v>506632.44960000011</v>
      </c>
      <c r="G51" s="22">
        <f>+'Therm $ (Billing)'!G51+'Unbilled $'!G51</f>
        <v>482086.29869999998</v>
      </c>
      <c r="H51" s="22">
        <f>+'Therm $ (Billing)'!H51+'Unbilled $'!H51</f>
        <v>494109.14287499996</v>
      </c>
      <c r="I51" s="22">
        <f>+'Therm $ (Billing)'!I51+'Unbilled $'!I51</f>
        <v>443336.22269999998</v>
      </c>
      <c r="J51" s="22">
        <f>+'Therm $ (Billing)'!J51+'Unbilled $'!J51</f>
        <v>415372.30919999996</v>
      </c>
      <c r="K51" s="22">
        <f>+'Therm $ (Billing)'!K51+'Unbilled $'!K51</f>
        <v>474737.63445000001</v>
      </c>
      <c r="L51" s="22">
        <f>+'Therm $ (Billing)'!L51+'Unbilled $'!L51</f>
        <v>462950.188425</v>
      </c>
      <c r="M51" s="22">
        <f>+'Therm $ (Billing)'!M51+'Unbilled $'!M51</f>
        <v>522603.20744999987</v>
      </c>
      <c r="N51" s="65">
        <f t="shared" si="27"/>
        <v>5795250.8469079491</v>
      </c>
      <c r="O51" s="22">
        <f>+'Therm $ (Billing)'!O51+'Unbilled $'!O51</f>
        <v>483065.28003329999</v>
      </c>
      <c r="P51" s="22">
        <f>+'Therm $ (Billing)'!P51+'Unbilled $'!P51</f>
        <v>436242.25384964998</v>
      </c>
      <c r="Q51" s="22">
        <f>+'Therm $ (Billing)'!Q51+'Unbilled $'!Q51</f>
        <v>558807.40080000006</v>
      </c>
      <c r="R51" s="22">
        <f>+'Therm $ (Billing)'!R51+'Unbilled $'!R51</f>
        <v>515308.45882499998</v>
      </c>
      <c r="S51" s="22">
        <f>+'Therm $ (Billing)'!S51+'Unbilled $'!S51</f>
        <v>506632.44960000011</v>
      </c>
      <c r="T51" s="22">
        <f>+'Therm $ (Billing)'!T51+'Unbilled $'!T51</f>
        <v>482086.29869999998</v>
      </c>
      <c r="U51" s="22">
        <f>+'Therm $ (Billing)'!U51+'Unbilled $'!U51</f>
        <v>494109.14287499996</v>
      </c>
      <c r="V51" s="22">
        <f>+'Therm $ (Billing)'!V51+'Unbilled $'!V51</f>
        <v>443336.22269999998</v>
      </c>
      <c r="W51" s="22">
        <f>+'Therm $ (Billing)'!W51+'Unbilled $'!W51</f>
        <v>415372.30919999996</v>
      </c>
      <c r="X51" s="22">
        <f>+'Therm $ (Billing)'!X51+'Unbilled $'!X51</f>
        <v>474737.63445000001</v>
      </c>
      <c r="Y51" s="22">
        <f>+'Therm $ (Billing)'!Y51+'Unbilled $'!Y51</f>
        <v>462950.188425</v>
      </c>
      <c r="Z51" s="22">
        <f>+'Therm $ (Billing)'!Z51+'Unbilled $'!Z51</f>
        <v>522603.20744999987</v>
      </c>
      <c r="AA51" s="65">
        <f t="shared" si="31"/>
        <v>5795250.8469079491</v>
      </c>
      <c r="AB51" s="22">
        <f>+'Therm $ (Billing)'!AB51</f>
        <v>5795250.8469079481</v>
      </c>
      <c r="AC51" s="22">
        <f>+'Therm $ (Billing)'!AC51</f>
        <v>5795250.8469079481</v>
      </c>
      <c r="AD51" s="22">
        <f>+'Therm $ (Billing)'!AD51</f>
        <v>5795250.8469079481</v>
      </c>
      <c r="AE51" s="22">
        <f>+'Therm $ (Billing)'!AE51</f>
        <v>5795250.8469079481</v>
      </c>
      <c r="AF51" s="22">
        <f>+'Therm $ (Billing)'!AF51</f>
        <v>5795250.8469079481</v>
      </c>
      <c r="AG51" s="22">
        <f>+'Therm $ (Billing)'!AG51</f>
        <v>5795250.8469079481</v>
      </c>
      <c r="AH51" s="22">
        <f>+'Therm $ (Billing)'!AH51</f>
        <v>5795250.8469079481</v>
      </c>
      <c r="AI51" s="22">
        <f>+'Therm $ (Billing)'!AI51</f>
        <v>5795250.8469079481</v>
      </c>
      <c r="AJ51" s="22">
        <f>+'Therm $ (Billing)'!AJ51</f>
        <v>5795250.8469079481</v>
      </c>
    </row>
    <row r="52" spans="1:36" x14ac:dyDescent="0.25">
      <c r="A52" t="s">
        <v>3</v>
      </c>
      <c r="B52" s="22">
        <f>+'Therm $ (Billing)'!B52+'Unbilled $'!B52</f>
        <v>0</v>
      </c>
      <c r="C52" s="22">
        <f>+'Therm $ (Billing)'!C52+'Unbilled $'!C52</f>
        <v>0</v>
      </c>
      <c r="D52" s="22">
        <f>+'Therm $ (Billing)'!D52+'Unbilled $'!D52</f>
        <v>0</v>
      </c>
      <c r="E52" s="22">
        <f>+'Therm $ (Billing)'!E52+'Unbilled $'!E52</f>
        <v>0</v>
      </c>
      <c r="F52" s="22">
        <f>+'Therm $ (Billing)'!F52+'Unbilled $'!F52</f>
        <v>0</v>
      </c>
      <c r="G52" s="22">
        <f>+'Therm $ (Billing)'!G52+'Unbilled $'!G52</f>
        <v>0</v>
      </c>
      <c r="H52" s="22">
        <f>+'Therm $ (Billing)'!H52+'Unbilled $'!H52</f>
        <v>0</v>
      </c>
      <c r="I52" s="22">
        <f>+'Therm $ (Billing)'!I52+'Unbilled $'!I52</f>
        <v>0</v>
      </c>
      <c r="J52" s="22">
        <f>+'Therm $ (Billing)'!J52+'Unbilled $'!J52</f>
        <v>0</v>
      </c>
      <c r="K52" s="22">
        <f>+'Therm $ (Billing)'!K52+'Unbilled $'!K52</f>
        <v>0</v>
      </c>
      <c r="L52" s="22">
        <f>+'Therm $ (Billing)'!L52+'Unbilled $'!L52</f>
        <v>0</v>
      </c>
      <c r="M52" s="22">
        <f>+'Therm $ (Billing)'!M52+'Unbilled $'!M52</f>
        <v>0</v>
      </c>
      <c r="N52" s="65">
        <f t="shared" si="27"/>
        <v>0</v>
      </c>
      <c r="O52" s="22">
        <f>+'Therm $ (Billing)'!O52+'Unbilled $'!O52</f>
        <v>0</v>
      </c>
      <c r="P52" s="22">
        <f>+'Therm $ (Billing)'!P52+'Unbilled $'!P52</f>
        <v>0</v>
      </c>
      <c r="Q52" s="22">
        <f>+'Therm $ (Billing)'!Q52+'Unbilled $'!Q52</f>
        <v>0</v>
      </c>
      <c r="R52" s="22">
        <f>+'Therm $ (Billing)'!R52+'Unbilled $'!R52</f>
        <v>0</v>
      </c>
      <c r="S52" s="22">
        <f>+'Therm $ (Billing)'!S52+'Unbilled $'!S52</f>
        <v>0</v>
      </c>
      <c r="T52" s="22">
        <f>+'Therm $ (Billing)'!T52+'Unbilled $'!T52</f>
        <v>0</v>
      </c>
      <c r="U52" s="22">
        <f>+'Therm $ (Billing)'!U52+'Unbilled $'!U52</f>
        <v>0</v>
      </c>
      <c r="V52" s="22">
        <f>+'Therm $ (Billing)'!V52+'Unbilled $'!V52</f>
        <v>0</v>
      </c>
      <c r="W52" s="22">
        <f>+'Therm $ (Billing)'!W52+'Unbilled $'!W52</f>
        <v>0</v>
      </c>
      <c r="X52" s="22">
        <f>+'Therm $ (Billing)'!X52+'Unbilled $'!X52</f>
        <v>0</v>
      </c>
      <c r="Y52" s="22">
        <f>+'Therm $ (Billing)'!Y52+'Unbilled $'!Y52</f>
        <v>0</v>
      </c>
      <c r="Z52" s="22">
        <f>+'Therm $ (Billing)'!Z52+'Unbilled $'!Z52</f>
        <v>0</v>
      </c>
      <c r="AA52" s="65">
        <f t="shared" si="31"/>
        <v>0</v>
      </c>
      <c r="AB52" s="22">
        <f>+'Therm $ (Billing)'!AB52</f>
        <v>0</v>
      </c>
      <c r="AC52" s="22">
        <f>+'Therm $ (Billing)'!AC52</f>
        <v>0</v>
      </c>
      <c r="AD52" s="22">
        <f>+'Therm $ (Billing)'!AD52</f>
        <v>0</v>
      </c>
      <c r="AE52" s="22">
        <f>+'Therm $ (Billing)'!AE52</f>
        <v>0</v>
      </c>
      <c r="AF52" s="22">
        <f>+'Therm $ (Billing)'!AF52</f>
        <v>0</v>
      </c>
      <c r="AG52" s="22">
        <f>+'Therm $ (Billing)'!AG52</f>
        <v>0</v>
      </c>
      <c r="AH52" s="22">
        <f>+'Therm $ (Billing)'!AH52</f>
        <v>0</v>
      </c>
      <c r="AI52" s="22">
        <f>+'Therm $ (Billing)'!AI52</f>
        <v>0</v>
      </c>
      <c r="AJ52" s="22">
        <f>+'Therm $ (Billing)'!AJ52</f>
        <v>0</v>
      </c>
    </row>
    <row r="53" spans="1:36" x14ac:dyDescent="0.25">
      <c r="A53" t="s">
        <v>43</v>
      </c>
      <c r="B53" s="22">
        <f>+'Therm $ (Billing)'!B53+'Unbilled $'!B53</f>
        <v>0</v>
      </c>
      <c r="C53" s="22">
        <f>+'Therm $ (Billing)'!C53+'Unbilled $'!C53</f>
        <v>0</v>
      </c>
      <c r="D53" s="22">
        <f>+'Therm $ (Billing)'!D53+'Unbilled $'!D53</f>
        <v>0</v>
      </c>
      <c r="E53" s="22">
        <f>+'Therm $ (Billing)'!E53+'Unbilled $'!E53</f>
        <v>0</v>
      </c>
      <c r="F53" s="22">
        <f>+'Therm $ (Billing)'!F53+'Unbilled $'!F53</f>
        <v>0</v>
      </c>
      <c r="G53" s="22">
        <f>+'Therm $ (Billing)'!G53+'Unbilled $'!G53</f>
        <v>0</v>
      </c>
      <c r="H53" s="22">
        <f>+'Therm $ (Billing)'!H53+'Unbilled $'!H53</f>
        <v>0</v>
      </c>
      <c r="I53" s="22">
        <f>+'Therm $ (Billing)'!I53+'Unbilled $'!I53</f>
        <v>0</v>
      </c>
      <c r="J53" s="22">
        <f>+'Therm $ (Billing)'!J53+'Unbilled $'!J53</f>
        <v>0</v>
      </c>
      <c r="K53" s="22">
        <f>+'Therm $ (Billing)'!K53+'Unbilled $'!K53</f>
        <v>0</v>
      </c>
      <c r="L53" s="22">
        <f>+'Therm $ (Billing)'!L53+'Unbilled $'!L53</f>
        <v>0</v>
      </c>
      <c r="M53" s="22">
        <f>+'Therm $ (Billing)'!M53+'Unbilled $'!M53</f>
        <v>0</v>
      </c>
      <c r="N53" s="65">
        <f t="shared" si="27"/>
        <v>0</v>
      </c>
      <c r="O53" s="22">
        <f>+'Therm $ (Billing)'!O53+'Unbilled $'!O53</f>
        <v>0</v>
      </c>
      <c r="P53" s="22">
        <f>+'Therm $ (Billing)'!P53+'Unbilled $'!P53</f>
        <v>0</v>
      </c>
      <c r="Q53" s="22">
        <f>+'Therm $ (Billing)'!Q53+'Unbilled $'!Q53</f>
        <v>0</v>
      </c>
      <c r="R53" s="22">
        <f>+'Therm $ (Billing)'!R53+'Unbilled $'!R53</f>
        <v>0</v>
      </c>
      <c r="S53" s="22">
        <f>+'Therm $ (Billing)'!S53+'Unbilled $'!S53</f>
        <v>0</v>
      </c>
      <c r="T53" s="22">
        <f>+'Therm $ (Billing)'!T53+'Unbilled $'!T53</f>
        <v>0</v>
      </c>
      <c r="U53" s="22">
        <f>+'Therm $ (Billing)'!U53+'Unbilled $'!U53</f>
        <v>0</v>
      </c>
      <c r="V53" s="22">
        <f>+'Therm $ (Billing)'!V53+'Unbilled $'!V53</f>
        <v>0</v>
      </c>
      <c r="W53" s="22">
        <f>+'Therm $ (Billing)'!W53+'Unbilled $'!W53</f>
        <v>0</v>
      </c>
      <c r="X53" s="22">
        <f>+'Therm $ (Billing)'!X53+'Unbilled $'!X53</f>
        <v>0</v>
      </c>
      <c r="Y53" s="22">
        <f>+'Therm $ (Billing)'!Y53+'Unbilled $'!Y53</f>
        <v>0</v>
      </c>
      <c r="Z53" s="22">
        <f>+'Therm $ (Billing)'!Z53+'Unbilled $'!Z53</f>
        <v>0</v>
      </c>
      <c r="AA53" s="65">
        <f t="shared" si="31"/>
        <v>0</v>
      </c>
      <c r="AB53" s="22">
        <f>+'Therm $ (Billing)'!AB53</f>
        <v>0</v>
      </c>
      <c r="AC53" s="22">
        <f>+'Therm $ (Billing)'!AC53</f>
        <v>0</v>
      </c>
      <c r="AD53" s="22">
        <f>+'Therm $ (Billing)'!AD53</f>
        <v>0</v>
      </c>
      <c r="AE53" s="22">
        <f>+'Therm $ (Billing)'!AE53</f>
        <v>0</v>
      </c>
      <c r="AF53" s="22">
        <f>+'Therm $ (Billing)'!AF53</f>
        <v>0</v>
      </c>
      <c r="AG53" s="22">
        <f>+'Therm $ (Billing)'!AG53</f>
        <v>0</v>
      </c>
      <c r="AH53" s="22">
        <f>+'Therm $ (Billing)'!AH53</f>
        <v>0</v>
      </c>
      <c r="AI53" s="22">
        <f>+'Therm $ (Billing)'!AI53</f>
        <v>0</v>
      </c>
      <c r="AJ53" s="22">
        <f>+'Therm $ (Billing)'!AJ53</f>
        <v>0</v>
      </c>
    </row>
    <row r="54" spans="1:36" x14ac:dyDescent="0.25"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65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65"/>
      <c r="AB54" s="22"/>
      <c r="AC54" s="22"/>
      <c r="AD54" s="22"/>
      <c r="AE54" s="22"/>
      <c r="AF54" s="22"/>
      <c r="AG54" s="22"/>
      <c r="AH54" s="22"/>
      <c r="AI54" s="22"/>
      <c r="AJ54" s="22"/>
    </row>
    <row r="55" spans="1:36" x14ac:dyDescent="0.25">
      <c r="A55" s="70" t="s">
        <v>408</v>
      </c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65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65"/>
      <c r="AB55" s="22"/>
      <c r="AC55" s="22"/>
      <c r="AD55" s="22"/>
      <c r="AE55" s="22"/>
      <c r="AF55" s="22"/>
      <c r="AG55" s="22"/>
      <c r="AH55" s="22"/>
      <c r="AI55" s="22"/>
      <c r="AJ55" s="22"/>
    </row>
    <row r="56" spans="1:36" x14ac:dyDescent="0.25">
      <c r="A56" t="s">
        <v>1</v>
      </c>
      <c r="B56" s="22">
        <f>+'Therm $ (Billing)'!B56+'Unbilled $'!B56</f>
        <v>0</v>
      </c>
      <c r="C56" s="22">
        <f>+'Therm $ (Billing)'!C56+'Unbilled $'!C56</f>
        <v>0</v>
      </c>
      <c r="D56" s="22">
        <f>+'Therm $ (Billing)'!D56+'Unbilled $'!D56</f>
        <v>0</v>
      </c>
      <c r="E56" s="22">
        <f>+'Therm $ (Billing)'!E56+'Unbilled $'!E56</f>
        <v>0</v>
      </c>
      <c r="F56" s="22">
        <f>+'Therm $ (Billing)'!F56+'Unbilled $'!F56</f>
        <v>0</v>
      </c>
      <c r="G56" s="22">
        <f>+'Therm $ (Billing)'!G56+'Unbilled $'!G56</f>
        <v>0</v>
      </c>
      <c r="H56" s="22">
        <f>+'Therm $ (Billing)'!H56+'Unbilled $'!H56</f>
        <v>0</v>
      </c>
      <c r="I56" s="22">
        <f>+'Therm $ (Billing)'!I56+'Unbilled $'!I56</f>
        <v>0</v>
      </c>
      <c r="J56" s="22">
        <f>+'Therm $ (Billing)'!J56+'Unbilled $'!J56</f>
        <v>0</v>
      </c>
      <c r="K56" s="22">
        <f>+'Therm $ (Billing)'!K56+'Unbilled $'!K56</f>
        <v>0</v>
      </c>
      <c r="L56" s="22">
        <f>+'Therm $ (Billing)'!L56+'Unbilled $'!L56</f>
        <v>0</v>
      </c>
      <c r="M56" s="22">
        <f>+'Therm $ (Billing)'!M56+'Unbilled $'!M56</f>
        <v>0</v>
      </c>
      <c r="N56" s="65">
        <f t="shared" si="27"/>
        <v>0</v>
      </c>
      <c r="O56" s="22">
        <f>+'Therm $ (Billing)'!O56+'Unbilled $'!O56</f>
        <v>0</v>
      </c>
      <c r="P56" s="22">
        <f>+'Therm $ (Billing)'!P56+'Unbilled $'!P56</f>
        <v>0</v>
      </c>
      <c r="Q56" s="22">
        <f>+'Therm $ (Billing)'!Q56+'Unbilled $'!Q56</f>
        <v>0</v>
      </c>
      <c r="R56" s="22">
        <f>+'Therm $ (Billing)'!R56+'Unbilled $'!R56</f>
        <v>0</v>
      </c>
      <c r="S56" s="22">
        <f>+'Therm $ (Billing)'!S56+'Unbilled $'!S56</f>
        <v>0</v>
      </c>
      <c r="T56" s="22">
        <f>+'Therm $ (Billing)'!T56+'Unbilled $'!T56</f>
        <v>0</v>
      </c>
      <c r="U56" s="22">
        <f>+'Therm $ (Billing)'!U56+'Unbilled $'!U56</f>
        <v>0</v>
      </c>
      <c r="V56" s="22">
        <f>+'Therm $ (Billing)'!V56+'Unbilled $'!V56</f>
        <v>0</v>
      </c>
      <c r="W56" s="22">
        <f>+'Therm $ (Billing)'!W56+'Unbilled $'!W56</f>
        <v>0</v>
      </c>
      <c r="X56" s="22">
        <f>+'Therm $ (Billing)'!X56+'Unbilled $'!X56</f>
        <v>0</v>
      </c>
      <c r="Y56" s="22">
        <f>+'Therm $ (Billing)'!Y56+'Unbilled $'!Y56</f>
        <v>0</v>
      </c>
      <c r="Z56" s="22">
        <f>+'Therm $ (Billing)'!Z56+'Unbilled $'!Z56</f>
        <v>0</v>
      </c>
      <c r="AA56" s="65">
        <f t="shared" ref="AA56:AA61" si="32">SUM(O56:Z56)</f>
        <v>0</v>
      </c>
      <c r="AB56" s="22">
        <f>+'Therm $ (Billing)'!AB56</f>
        <v>0</v>
      </c>
      <c r="AC56" s="22">
        <f>+'Therm $ (Billing)'!AC56</f>
        <v>0</v>
      </c>
      <c r="AD56" s="22">
        <f>+'Therm $ (Billing)'!AD56</f>
        <v>0</v>
      </c>
      <c r="AE56" s="22">
        <f>+'Therm $ (Billing)'!AE56</f>
        <v>0</v>
      </c>
      <c r="AF56" s="22">
        <f>+'Therm $ (Billing)'!AF56</f>
        <v>0</v>
      </c>
      <c r="AG56" s="22">
        <f>+'Therm $ (Billing)'!AG56</f>
        <v>0</v>
      </c>
      <c r="AH56" s="22">
        <f>+'Therm $ (Billing)'!AH56</f>
        <v>0</v>
      </c>
      <c r="AI56" s="22">
        <f>+'Therm $ (Billing)'!AI56</f>
        <v>0</v>
      </c>
      <c r="AJ56" s="22">
        <f>+'Therm $ (Billing)'!AJ56</f>
        <v>0</v>
      </c>
    </row>
    <row r="57" spans="1:36" x14ac:dyDescent="0.25">
      <c r="A57" t="s">
        <v>42</v>
      </c>
      <c r="B57" s="22">
        <f>+'Therm $ (Billing)'!B57+'Unbilled $'!B57</f>
        <v>0</v>
      </c>
      <c r="C57" s="22">
        <f>+'Therm $ (Billing)'!C57+'Unbilled $'!C57</f>
        <v>0</v>
      </c>
      <c r="D57" s="22">
        <f>+'Therm $ (Billing)'!D57+'Unbilled $'!D57</f>
        <v>0</v>
      </c>
      <c r="E57" s="22">
        <f>+'Therm $ (Billing)'!E57+'Unbilled $'!E57</f>
        <v>0</v>
      </c>
      <c r="F57" s="22">
        <f>+'Therm $ (Billing)'!F57+'Unbilled $'!F57</f>
        <v>0</v>
      </c>
      <c r="G57" s="22">
        <f>+'Therm $ (Billing)'!G57+'Unbilled $'!G57</f>
        <v>0</v>
      </c>
      <c r="H57" s="22">
        <f>+'Therm $ (Billing)'!H57+'Unbilled $'!H57</f>
        <v>0</v>
      </c>
      <c r="I57" s="22">
        <f>+'Therm $ (Billing)'!I57+'Unbilled $'!I57</f>
        <v>0</v>
      </c>
      <c r="J57" s="22">
        <f>+'Therm $ (Billing)'!J57+'Unbilled $'!J57</f>
        <v>0</v>
      </c>
      <c r="K57" s="22">
        <f>+'Therm $ (Billing)'!K57+'Unbilled $'!K57</f>
        <v>0</v>
      </c>
      <c r="L57" s="22">
        <f>+'Therm $ (Billing)'!L57+'Unbilled $'!L57</f>
        <v>0</v>
      </c>
      <c r="M57" s="22">
        <f>+'Therm $ (Billing)'!M57+'Unbilled $'!M57</f>
        <v>0</v>
      </c>
      <c r="N57" s="65">
        <f t="shared" si="27"/>
        <v>0</v>
      </c>
      <c r="O57" s="22">
        <f>+'Therm $ (Billing)'!O57+'Unbilled $'!O57</f>
        <v>0</v>
      </c>
      <c r="P57" s="22">
        <f>+'Therm $ (Billing)'!P57+'Unbilled $'!P57</f>
        <v>0</v>
      </c>
      <c r="Q57" s="22">
        <f>+'Therm $ (Billing)'!Q57+'Unbilled $'!Q57</f>
        <v>0</v>
      </c>
      <c r="R57" s="22">
        <f>+'Therm $ (Billing)'!R57+'Unbilled $'!R57</f>
        <v>0</v>
      </c>
      <c r="S57" s="22">
        <f>+'Therm $ (Billing)'!S57+'Unbilled $'!S57</f>
        <v>0</v>
      </c>
      <c r="T57" s="22">
        <f>+'Therm $ (Billing)'!T57+'Unbilled $'!T57</f>
        <v>0</v>
      </c>
      <c r="U57" s="22">
        <f>+'Therm $ (Billing)'!U57+'Unbilled $'!U57</f>
        <v>0</v>
      </c>
      <c r="V57" s="22">
        <f>+'Therm $ (Billing)'!V57+'Unbilled $'!V57</f>
        <v>0</v>
      </c>
      <c r="W57" s="22">
        <f>+'Therm $ (Billing)'!W57+'Unbilled $'!W57</f>
        <v>0</v>
      </c>
      <c r="X57" s="22">
        <f>+'Therm $ (Billing)'!X57+'Unbilled $'!X57</f>
        <v>0</v>
      </c>
      <c r="Y57" s="22">
        <f>+'Therm $ (Billing)'!Y57+'Unbilled $'!Y57</f>
        <v>0</v>
      </c>
      <c r="Z57" s="22">
        <f>+'Therm $ (Billing)'!Z57+'Unbilled $'!Z57</f>
        <v>0</v>
      </c>
      <c r="AA57" s="65">
        <f t="shared" si="32"/>
        <v>0</v>
      </c>
      <c r="AB57" s="22">
        <f>+'Therm $ (Billing)'!AB57</f>
        <v>0</v>
      </c>
      <c r="AC57" s="22">
        <f>+'Therm $ (Billing)'!AC57</f>
        <v>0</v>
      </c>
      <c r="AD57" s="22">
        <f>+'Therm $ (Billing)'!AD57</f>
        <v>0</v>
      </c>
      <c r="AE57" s="22">
        <f>+'Therm $ (Billing)'!AE57</f>
        <v>0</v>
      </c>
      <c r="AF57" s="22">
        <f>+'Therm $ (Billing)'!AF57</f>
        <v>0</v>
      </c>
      <c r="AG57" s="22">
        <f>+'Therm $ (Billing)'!AG57</f>
        <v>0</v>
      </c>
      <c r="AH57" s="22">
        <f>+'Therm $ (Billing)'!AH57</f>
        <v>0</v>
      </c>
      <c r="AI57" s="22">
        <f>+'Therm $ (Billing)'!AI57</f>
        <v>0</v>
      </c>
      <c r="AJ57" s="22">
        <f>+'Therm $ (Billing)'!AJ57</f>
        <v>0</v>
      </c>
    </row>
    <row r="58" spans="1:36" x14ac:dyDescent="0.25">
      <c r="A58" t="s">
        <v>2</v>
      </c>
      <c r="B58" s="22">
        <f>+'Therm $ (Billing)'!B58+'Unbilled $'!B58</f>
        <v>0</v>
      </c>
      <c r="C58" s="22">
        <f>+'Therm $ (Billing)'!C58+'Unbilled $'!C58</f>
        <v>0</v>
      </c>
      <c r="D58" s="22">
        <f>+'Therm $ (Billing)'!D58+'Unbilled $'!D58</f>
        <v>0</v>
      </c>
      <c r="E58" s="22">
        <f>+'Therm $ (Billing)'!E58+'Unbilled $'!E58</f>
        <v>0</v>
      </c>
      <c r="F58" s="22">
        <f>+'Therm $ (Billing)'!F58+'Unbilled $'!F58</f>
        <v>0</v>
      </c>
      <c r="G58" s="22">
        <f>+'Therm $ (Billing)'!G58+'Unbilled $'!G58</f>
        <v>0</v>
      </c>
      <c r="H58" s="22">
        <f>+'Therm $ (Billing)'!H58+'Unbilled $'!H58</f>
        <v>0</v>
      </c>
      <c r="I58" s="22">
        <f>+'Therm $ (Billing)'!I58+'Unbilled $'!I58</f>
        <v>0</v>
      </c>
      <c r="J58" s="22">
        <f>+'Therm $ (Billing)'!J58+'Unbilled $'!J58</f>
        <v>0</v>
      </c>
      <c r="K58" s="22">
        <f>+'Therm $ (Billing)'!K58+'Unbilled $'!K58</f>
        <v>0</v>
      </c>
      <c r="L58" s="22">
        <f>+'Therm $ (Billing)'!L58+'Unbilled $'!L58</f>
        <v>0</v>
      </c>
      <c r="M58" s="22">
        <f>+'Therm $ (Billing)'!M58+'Unbilled $'!M58</f>
        <v>0</v>
      </c>
      <c r="N58" s="65">
        <f t="shared" si="27"/>
        <v>0</v>
      </c>
      <c r="O58" s="22">
        <f>+'Therm $ (Billing)'!O58+'Unbilled $'!O58</f>
        <v>0</v>
      </c>
      <c r="P58" s="22">
        <f>+'Therm $ (Billing)'!P58+'Unbilled $'!P58</f>
        <v>0</v>
      </c>
      <c r="Q58" s="22">
        <f>+'Therm $ (Billing)'!Q58+'Unbilled $'!Q58</f>
        <v>0</v>
      </c>
      <c r="R58" s="22">
        <f>+'Therm $ (Billing)'!R58+'Unbilled $'!R58</f>
        <v>0</v>
      </c>
      <c r="S58" s="22">
        <f>+'Therm $ (Billing)'!S58+'Unbilled $'!S58</f>
        <v>0</v>
      </c>
      <c r="T58" s="22">
        <f>+'Therm $ (Billing)'!T58+'Unbilled $'!T58</f>
        <v>0</v>
      </c>
      <c r="U58" s="22">
        <f>+'Therm $ (Billing)'!U58+'Unbilled $'!U58</f>
        <v>0</v>
      </c>
      <c r="V58" s="22">
        <f>+'Therm $ (Billing)'!V58+'Unbilled $'!V58</f>
        <v>0</v>
      </c>
      <c r="W58" s="22">
        <f>+'Therm $ (Billing)'!W58+'Unbilled $'!W58</f>
        <v>0</v>
      </c>
      <c r="X58" s="22">
        <f>+'Therm $ (Billing)'!X58+'Unbilled $'!X58</f>
        <v>0</v>
      </c>
      <c r="Y58" s="22">
        <f>+'Therm $ (Billing)'!Y58+'Unbilled $'!Y58</f>
        <v>0</v>
      </c>
      <c r="Z58" s="22">
        <f>+'Therm $ (Billing)'!Z58+'Unbilled $'!Z58</f>
        <v>0</v>
      </c>
      <c r="AA58" s="65">
        <f t="shared" si="32"/>
        <v>0</v>
      </c>
      <c r="AB58" s="22">
        <f>+'Therm $ (Billing)'!AB58</f>
        <v>0</v>
      </c>
      <c r="AC58" s="22">
        <f>+'Therm $ (Billing)'!AC58</f>
        <v>0</v>
      </c>
      <c r="AD58" s="22">
        <f>+'Therm $ (Billing)'!AD58</f>
        <v>0</v>
      </c>
      <c r="AE58" s="22">
        <f>+'Therm $ (Billing)'!AE58</f>
        <v>0</v>
      </c>
      <c r="AF58" s="22">
        <f>+'Therm $ (Billing)'!AF58</f>
        <v>0</v>
      </c>
      <c r="AG58" s="22">
        <f>+'Therm $ (Billing)'!AG58</f>
        <v>0</v>
      </c>
      <c r="AH58" s="22">
        <f>+'Therm $ (Billing)'!AH58</f>
        <v>0</v>
      </c>
      <c r="AI58" s="22">
        <f>+'Therm $ (Billing)'!AI58</f>
        <v>0</v>
      </c>
      <c r="AJ58" s="22">
        <f>+'Therm $ (Billing)'!AJ58</f>
        <v>0</v>
      </c>
    </row>
    <row r="59" spans="1:36" x14ac:dyDescent="0.25">
      <c r="A59" t="s">
        <v>41</v>
      </c>
      <c r="B59" s="22">
        <f>+'Therm $ (Billing)'!B59+'Unbilled $'!B59</f>
        <v>0</v>
      </c>
      <c r="C59" s="22">
        <f>+'Therm $ (Billing)'!C59+'Unbilled $'!C59</f>
        <v>0</v>
      </c>
      <c r="D59" s="22">
        <f>+'Therm $ (Billing)'!D59+'Unbilled $'!D59</f>
        <v>0</v>
      </c>
      <c r="E59" s="22">
        <f>+'Therm $ (Billing)'!E59+'Unbilled $'!E59</f>
        <v>0</v>
      </c>
      <c r="F59" s="22">
        <f>+'Therm $ (Billing)'!F59+'Unbilled $'!F59</f>
        <v>0</v>
      </c>
      <c r="G59" s="22">
        <f>+'Therm $ (Billing)'!G59+'Unbilled $'!G59</f>
        <v>0</v>
      </c>
      <c r="H59" s="22">
        <f>+'Therm $ (Billing)'!H59+'Unbilled $'!H59</f>
        <v>0</v>
      </c>
      <c r="I59" s="22">
        <f>+'Therm $ (Billing)'!I59+'Unbilled $'!I59</f>
        <v>0</v>
      </c>
      <c r="J59" s="22">
        <f>+'Therm $ (Billing)'!J59+'Unbilled $'!J59</f>
        <v>0</v>
      </c>
      <c r="K59" s="22">
        <f>+'Therm $ (Billing)'!K59+'Unbilled $'!K59</f>
        <v>0</v>
      </c>
      <c r="L59" s="22">
        <f>+'Therm $ (Billing)'!L59+'Unbilled $'!L59</f>
        <v>0</v>
      </c>
      <c r="M59" s="22">
        <f>+'Therm $ (Billing)'!M59+'Unbilled $'!M59</f>
        <v>0</v>
      </c>
      <c r="N59" s="65">
        <f t="shared" si="27"/>
        <v>0</v>
      </c>
      <c r="O59" s="22">
        <f>+'Therm $ (Billing)'!O59+'Unbilled $'!O59</f>
        <v>0</v>
      </c>
      <c r="P59" s="22">
        <f>+'Therm $ (Billing)'!P59+'Unbilled $'!P59</f>
        <v>0</v>
      </c>
      <c r="Q59" s="22">
        <f>+'Therm $ (Billing)'!Q59+'Unbilled $'!Q59</f>
        <v>0</v>
      </c>
      <c r="R59" s="22">
        <f>+'Therm $ (Billing)'!R59+'Unbilled $'!R59</f>
        <v>0</v>
      </c>
      <c r="S59" s="22">
        <f>+'Therm $ (Billing)'!S59+'Unbilled $'!S59</f>
        <v>0</v>
      </c>
      <c r="T59" s="22">
        <f>+'Therm $ (Billing)'!T59+'Unbilled $'!T59</f>
        <v>0</v>
      </c>
      <c r="U59" s="22">
        <f>+'Therm $ (Billing)'!U59+'Unbilled $'!U59</f>
        <v>0</v>
      </c>
      <c r="V59" s="22">
        <f>+'Therm $ (Billing)'!V59+'Unbilled $'!V59</f>
        <v>0</v>
      </c>
      <c r="W59" s="22">
        <f>+'Therm $ (Billing)'!W59+'Unbilled $'!W59</f>
        <v>0</v>
      </c>
      <c r="X59" s="22">
        <f>+'Therm $ (Billing)'!X59+'Unbilled $'!X59</f>
        <v>0</v>
      </c>
      <c r="Y59" s="22">
        <f>+'Therm $ (Billing)'!Y59+'Unbilled $'!Y59</f>
        <v>0</v>
      </c>
      <c r="Z59" s="22">
        <f>+'Therm $ (Billing)'!Z59+'Unbilled $'!Z59</f>
        <v>0</v>
      </c>
      <c r="AA59" s="65">
        <f t="shared" si="32"/>
        <v>0</v>
      </c>
      <c r="AB59" s="22">
        <f>+'Therm $ (Billing)'!AB59</f>
        <v>0</v>
      </c>
      <c r="AC59" s="22">
        <f>+'Therm $ (Billing)'!AC59</f>
        <v>0</v>
      </c>
      <c r="AD59" s="22">
        <f>+'Therm $ (Billing)'!AD59</f>
        <v>0</v>
      </c>
      <c r="AE59" s="22">
        <f>+'Therm $ (Billing)'!AE59</f>
        <v>0</v>
      </c>
      <c r="AF59" s="22">
        <f>+'Therm $ (Billing)'!AF59</f>
        <v>0</v>
      </c>
      <c r="AG59" s="22">
        <f>+'Therm $ (Billing)'!AG59</f>
        <v>0</v>
      </c>
      <c r="AH59" s="22">
        <f>+'Therm $ (Billing)'!AH59</f>
        <v>0</v>
      </c>
      <c r="AI59" s="22">
        <f>+'Therm $ (Billing)'!AI59</f>
        <v>0</v>
      </c>
      <c r="AJ59" s="22">
        <f>+'Therm $ (Billing)'!AJ59</f>
        <v>0</v>
      </c>
    </row>
    <row r="60" spans="1:36" x14ac:dyDescent="0.25">
      <c r="A60" t="s">
        <v>3</v>
      </c>
      <c r="B60" s="22">
        <f>+'Therm $ (Billing)'!B60+'Unbilled $'!B60</f>
        <v>0</v>
      </c>
      <c r="C60" s="22">
        <f>+'Therm $ (Billing)'!C60+'Unbilled $'!C60</f>
        <v>0</v>
      </c>
      <c r="D60" s="22">
        <f>+'Therm $ (Billing)'!D60+'Unbilled $'!D60</f>
        <v>0</v>
      </c>
      <c r="E60" s="22">
        <f>+'Therm $ (Billing)'!E60+'Unbilled $'!E60</f>
        <v>0</v>
      </c>
      <c r="F60" s="22">
        <f>+'Therm $ (Billing)'!F60+'Unbilled $'!F60</f>
        <v>0</v>
      </c>
      <c r="G60" s="22">
        <f>+'Therm $ (Billing)'!G60+'Unbilled $'!G60</f>
        <v>0</v>
      </c>
      <c r="H60" s="22">
        <f>+'Therm $ (Billing)'!H60+'Unbilled $'!H60</f>
        <v>0</v>
      </c>
      <c r="I60" s="22">
        <f>+'Therm $ (Billing)'!I60+'Unbilled $'!I60</f>
        <v>0</v>
      </c>
      <c r="J60" s="22">
        <f>+'Therm $ (Billing)'!J60+'Unbilled $'!J60</f>
        <v>0</v>
      </c>
      <c r="K60" s="22">
        <f>+'Therm $ (Billing)'!K60+'Unbilled $'!K60</f>
        <v>0</v>
      </c>
      <c r="L60" s="22">
        <f>+'Therm $ (Billing)'!L60+'Unbilled $'!L60</f>
        <v>0</v>
      </c>
      <c r="M60" s="22">
        <f>+'Therm $ (Billing)'!M60+'Unbilled $'!M60</f>
        <v>0</v>
      </c>
      <c r="N60" s="65">
        <f t="shared" si="27"/>
        <v>0</v>
      </c>
      <c r="O60" s="22">
        <f>+'Therm $ (Billing)'!O60+'Unbilled $'!O60</f>
        <v>0</v>
      </c>
      <c r="P60" s="22">
        <f>+'Therm $ (Billing)'!P60+'Unbilled $'!P60</f>
        <v>0</v>
      </c>
      <c r="Q60" s="22">
        <f>+'Therm $ (Billing)'!Q60+'Unbilled $'!Q60</f>
        <v>0</v>
      </c>
      <c r="R60" s="22">
        <f>+'Therm $ (Billing)'!R60+'Unbilled $'!R60</f>
        <v>0</v>
      </c>
      <c r="S60" s="22">
        <f>+'Therm $ (Billing)'!S60+'Unbilled $'!S60</f>
        <v>0</v>
      </c>
      <c r="T60" s="22">
        <f>+'Therm $ (Billing)'!T60+'Unbilled $'!T60</f>
        <v>0</v>
      </c>
      <c r="U60" s="22">
        <f>+'Therm $ (Billing)'!U60+'Unbilled $'!U60</f>
        <v>0</v>
      </c>
      <c r="V60" s="22">
        <f>+'Therm $ (Billing)'!V60+'Unbilled $'!V60</f>
        <v>0</v>
      </c>
      <c r="W60" s="22">
        <f>+'Therm $ (Billing)'!W60+'Unbilled $'!W60</f>
        <v>0</v>
      </c>
      <c r="X60" s="22">
        <f>+'Therm $ (Billing)'!X60+'Unbilled $'!X60</f>
        <v>0</v>
      </c>
      <c r="Y60" s="22">
        <f>+'Therm $ (Billing)'!Y60+'Unbilled $'!Y60</f>
        <v>0</v>
      </c>
      <c r="Z60" s="22">
        <f>+'Therm $ (Billing)'!Z60+'Unbilled $'!Z60</f>
        <v>0</v>
      </c>
      <c r="AA60" s="65">
        <f t="shared" si="32"/>
        <v>0</v>
      </c>
      <c r="AB60" s="22">
        <f>+'Therm $ (Billing)'!AB60</f>
        <v>0</v>
      </c>
      <c r="AC60" s="22">
        <f>+'Therm $ (Billing)'!AC60</f>
        <v>0</v>
      </c>
      <c r="AD60" s="22">
        <f>+'Therm $ (Billing)'!AD60</f>
        <v>0</v>
      </c>
      <c r="AE60" s="22">
        <f>+'Therm $ (Billing)'!AE60</f>
        <v>0</v>
      </c>
      <c r="AF60" s="22">
        <f>+'Therm $ (Billing)'!AF60</f>
        <v>0</v>
      </c>
      <c r="AG60" s="22">
        <f>+'Therm $ (Billing)'!AG60</f>
        <v>0</v>
      </c>
      <c r="AH60" s="22">
        <f>+'Therm $ (Billing)'!AH60</f>
        <v>0</v>
      </c>
      <c r="AI60" s="22">
        <f>+'Therm $ (Billing)'!AI60</f>
        <v>0</v>
      </c>
      <c r="AJ60" s="22">
        <f>+'Therm $ (Billing)'!AJ60</f>
        <v>0</v>
      </c>
    </row>
    <row r="61" spans="1:36" x14ac:dyDescent="0.25">
      <c r="A61" t="s">
        <v>43</v>
      </c>
      <c r="B61" s="22">
        <f>+'Therm $ (Billing)'!B61+'Unbilled $'!B61</f>
        <v>0</v>
      </c>
      <c r="C61" s="22">
        <f>+'Therm $ (Billing)'!C61+'Unbilled $'!C61</f>
        <v>0</v>
      </c>
      <c r="D61" s="22">
        <f>+'Therm $ (Billing)'!D61+'Unbilled $'!D61</f>
        <v>0</v>
      </c>
      <c r="E61" s="22">
        <f>+'Therm $ (Billing)'!E61+'Unbilled $'!E61</f>
        <v>0</v>
      </c>
      <c r="F61" s="22">
        <f>+'Therm $ (Billing)'!F61+'Unbilled $'!F61</f>
        <v>0</v>
      </c>
      <c r="G61" s="22">
        <f>+'Therm $ (Billing)'!G61+'Unbilled $'!G61</f>
        <v>0</v>
      </c>
      <c r="H61" s="22">
        <f>+'Therm $ (Billing)'!H61+'Unbilled $'!H61</f>
        <v>0</v>
      </c>
      <c r="I61" s="22">
        <f>+'Therm $ (Billing)'!I61+'Unbilled $'!I61</f>
        <v>0</v>
      </c>
      <c r="J61" s="22">
        <f>+'Therm $ (Billing)'!J61+'Unbilled $'!J61</f>
        <v>0</v>
      </c>
      <c r="K61" s="22">
        <f>+'Therm $ (Billing)'!K61+'Unbilled $'!K61</f>
        <v>0</v>
      </c>
      <c r="L61" s="22">
        <f>+'Therm $ (Billing)'!L61+'Unbilled $'!L61</f>
        <v>0</v>
      </c>
      <c r="M61" s="22">
        <f>+'Therm $ (Billing)'!M61+'Unbilled $'!M61</f>
        <v>0</v>
      </c>
      <c r="N61" s="65">
        <f t="shared" si="27"/>
        <v>0</v>
      </c>
      <c r="O61" s="22">
        <f>+'Therm $ (Billing)'!O61+'Unbilled $'!O61</f>
        <v>0</v>
      </c>
      <c r="P61" s="22">
        <f>+'Therm $ (Billing)'!P61+'Unbilled $'!P61</f>
        <v>0</v>
      </c>
      <c r="Q61" s="22">
        <f>+'Therm $ (Billing)'!Q61+'Unbilled $'!Q61</f>
        <v>0</v>
      </c>
      <c r="R61" s="22">
        <f>+'Therm $ (Billing)'!R61+'Unbilled $'!R61</f>
        <v>0</v>
      </c>
      <c r="S61" s="22">
        <f>+'Therm $ (Billing)'!S61+'Unbilled $'!S61</f>
        <v>0</v>
      </c>
      <c r="T61" s="22">
        <f>+'Therm $ (Billing)'!T61+'Unbilled $'!T61</f>
        <v>0</v>
      </c>
      <c r="U61" s="22">
        <f>+'Therm $ (Billing)'!U61+'Unbilled $'!U61</f>
        <v>0</v>
      </c>
      <c r="V61" s="22">
        <f>+'Therm $ (Billing)'!V61+'Unbilled $'!V61</f>
        <v>0</v>
      </c>
      <c r="W61" s="22">
        <f>+'Therm $ (Billing)'!W61+'Unbilled $'!W61</f>
        <v>0</v>
      </c>
      <c r="X61" s="22">
        <f>+'Therm $ (Billing)'!X61+'Unbilled $'!X61</f>
        <v>0</v>
      </c>
      <c r="Y61" s="22">
        <f>+'Therm $ (Billing)'!Y61+'Unbilled $'!Y61</f>
        <v>0</v>
      </c>
      <c r="Z61" s="22">
        <f>+'Therm $ (Billing)'!Z61+'Unbilled $'!Z61</f>
        <v>0</v>
      </c>
      <c r="AA61" s="65">
        <f t="shared" si="32"/>
        <v>0</v>
      </c>
      <c r="AB61" s="22">
        <f>+'Therm $ (Billing)'!AB61</f>
        <v>0</v>
      </c>
      <c r="AC61" s="22">
        <f>+'Therm $ (Billing)'!AC61</f>
        <v>0</v>
      </c>
      <c r="AD61" s="22">
        <f>+'Therm $ (Billing)'!AD61</f>
        <v>0</v>
      </c>
      <c r="AE61" s="22">
        <f>+'Therm $ (Billing)'!AE61</f>
        <v>0</v>
      </c>
      <c r="AF61" s="22">
        <f>+'Therm $ (Billing)'!AF61</f>
        <v>0</v>
      </c>
      <c r="AG61" s="22">
        <f>+'Therm $ (Billing)'!AG61</f>
        <v>0</v>
      </c>
      <c r="AH61" s="22">
        <f>+'Therm $ (Billing)'!AH61</f>
        <v>0</v>
      </c>
      <c r="AI61" s="22">
        <f>+'Therm $ (Billing)'!AI61</f>
        <v>0</v>
      </c>
      <c r="AJ61" s="22">
        <f>+'Therm $ (Billing)'!AJ61</f>
        <v>0</v>
      </c>
    </row>
    <row r="62" spans="1:36" s="277" customFormat="1" x14ac:dyDescent="0.25">
      <c r="A62" s="277" t="s">
        <v>26</v>
      </c>
      <c r="B62" s="278">
        <f>+'Therm $ (Billing)'!B62+'Unbilled $'!B62</f>
        <v>0</v>
      </c>
      <c r="C62" s="278">
        <f>+'Therm $ (Billing)'!C62+'Unbilled $'!C62</f>
        <v>0</v>
      </c>
      <c r="D62" s="278">
        <f>+'Therm $ (Billing)'!D62+'Unbilled $'!D62</f>
        <v>0</v>
      </c>
      <c r="E62" s="278">
        <f>+'Therm $ (Billing)'!E62+'Unbilled $'!E62</f>
        <v>0</v>
      </c>
      <c r="F62" s="278">
        <f>+'Therm $ (Billing)'!F62+'Unbilled $'!F62</f>
        <v>0</v>
      </c>
      <c r="G62" s="278">
        <f>+'Therm $ (Billing)'!G62+'Unbilled $'!G62</f>
        <v>0</v>
      </c>
      <c r="H62" s="278">
        <f>+'Therm $ (Billing)'!H62+'Unbilled $'!H62</f>
        <v>0</v>
      </c>
      <c r="I62" s="278">
        <f>+'Therm $ (Billing)'!I62+'Unbilled $'!I62</f>
        <v>0</v>
      </c>
      <c r="J62" s="278">
        <f>+'Therm $ (Billing)'!J62+'Unbilled $'!J62</f>
        <v>0</v>
      </c>
      <c r="K62" s="278">
        <f>+'Therm $ (Billing)'!K62+'Unbilled $'!K62</f>
        <v>0</v>
      </c>
      <c r="L62" s="278">
        <f>+'Therm $ (Billing)'!L62+'Unbilled $'!L62</f>
        <v>0</v>
      </c>
      <c r="M62" s="278">
        <f>+'Therm $ (Billing)'!M62+'Unbilled $'!M62</f>
        <v>0</v>
      </c>
      <c r="N62" s="65">
        <f>SUM(B62:M62)</f>
        <v>0</v>
      </c>
      <c r="O62" s="278">
        <f>+'Therm $ (Billing)'!O62+'Unbilled $'!O62</f>
        <v>0</v>
      </c>
      <c r="P62" s="278">
        <f>+'Therm $ (Billing)'!P62+'Unbilled $'!P62</f>
        <v>0</v>
      </c>
      <c r="Q62" s="278">
        <f>+'Therm $ (Billing)'!Q62+'Unbilled $'!Q62</f>
        <v>0</v>
      </c>
      <c r="R62" s="278">
        <f>+'Therm $ (Billing)'!R62+'Unbilled $'!R62</f>
        <v>0</v>
      </c>
      <c r="S62" s="278">
        <f>+'Therm $ (Billing)'!S62+'Unbilled $'!S62</f>
        <v>0</v>
      </c>
      <c r="T62" s="278">
        <f>+'Therm $ (Billing)'!T62+'Unbilled $'!T62</f>
        <v>0</v>
      </c>
      <c r="U62" s="278">
        <f>+'Therm $ (Billing)'!U62+'Unbilled $'!U62</f>
        <v>0</v>
      </c>
      <c r="V62" s="278">
        <f>+'Therm $ (Billing)'!V62+'Unbilled $'!V62</f>
        <v>0</v>
      </c>
      <c r="W62" s="278">
        <f>+'Therm $ (Billing)'!W62+'Unbilled $'!W62</f>
        <v>0</v>
      </c>
      <c r="X62" s="278">
        <f>+'Therm $ (Billing)'!X62+'Unbilled $'!X62</f>
        <v>0</v>
      </c>
      <c r="Y62" s="278">
        <f>+'Therm $ (Billing)'!Y62+'Unbilled $'!Y62</f>
        <v>0</v>
      </c>
      <c r="Z62" s="278">
        <f>+'Therm $ (Billing)'!Z62+'Unbilled $'!Z62</f>
        <v>0</v>
      </c>
      <c r="AA62" s="65">
        <f>SUM(O62:Z62)</f>
        <v>0</v>
      </c>
      <c r="AB62" s="278">
        <f>+'Therm $ (Billing)'!AB62</f>
        <v>0</v>
      </c>
      <c r="AC62" s="278">
        <f>+'Therm $ (Billing)'!AC62</f>
        <v>0</v>
      </c>
      <c r="AD62" s="278">
        <f>+'Therm $ (Billing)'!AD62</f>
        <v>0</v>
      </c>
      <c r="AE62" s="278">
        <f>+'Therm $ (Billing)'!AE62</f>
        <v>0</v>
      </c>
      <c r="AF62" s="278">
        <f>+'Therm $ (Billing)'!AF62</f>
        <v>0</v>
      </c>
      <c r="AG62" s="278">
        <f>+'Therm $ (Billing)'!AG62</f>
        <v>0</v>
      </c>
      <c r="AH62" s="278">
        <f>+'Therm $ (Billing)'!AH62</f>
        <v>0</v>
      </c>
      <c r="AI62" s="278">
        <f>+'Therm $ (Billing)'!AI62</f>
        <v>0</v>
      </c>
      <c r="AJ62" s="278">
        <f>+'Therm $ (Billing)'!AJ62</f>
        <v>0</v>
      </c>
    </row>
    <row r="63" spans="1:36" s="277" customFormat="1" x14ac:dyDescent="0.25">
      <c r="A63" s="277" t="s">
        <v>32</v>
      </c>
      <c r="B63" s="278">
        <f>+'Therm $ (Billing)'!B63+'Unbilled $'!B63</f>
        <v>0</v>
      </c>
      <c r="C63" s="278">
        <f>+'Therm $ (Billing)'!C63+'Unbilled $'!C63</f>
        <v>0</v>
      </c>
      <c r="D63" s="278">
        <f>+'Therm $ (Billing)'!D63+'Unbilled $'!D63</f>
        <v>0</v>
      </c>
      <c r="E63" s="278">
        <f>+'Therm $ (Billing)'!E63+'Unbilled $'!E63</f>
        <v>0</v>
      </c>
      <c r="F63" s="278">
        <f>+'Therm $ (Billing)'!F63+'Unbilled $'!F63</f>
        <v>0</v>
      </c>
      <c r="G63" s="278">
        <f>+'Therm $ (Billing)'!G63+'Unbilled $'!G63</f>
        <v>0</v>
      </c>
      <c r="H63" s="278">
        <f>+'Therm $ (Billing)'!H63+'Unbilled $'!H63</f>
        <v>0</v>
      </c>
      <c r="I63" s="278">
        <f>+'Therm $ (Billing)'!I63+'Unbilled $'!I63</f>
        <v>0</v>
      </c>
      <c r="J63" s="278">
        <f>+'Therm $ (Billing)'!J63+'Unbilled $'!J63</f>
        <v>0</v>
      </c>
      <c r="K63" s="278">
        <f>+'Therm $ (Billing)'!K63+'Unbilled $'!K63</f>
        <v>0</v>
      </c>
      <c r="L63" s="278">
        <f>+'Therm $ (Billing)'!L63+'Unbilled $'!L63</f>
        <v>0</v>
      </c>
      <c r="M63" s="278">
        <f>+'Therm $ (Billing)'!M63+'Unbilled $'!M63</f>
        <v>0</v>
      </c>
      <c r="N63" s="65">
        <f>SUM(B63:M63)</f>
        <v>0</v>
      </c>
      <c r="O63" s="278">
        <f>+'Therm $ (Billing)'!O63+'Unbilled $'!O63</f>
        <v>0</v>
      </c>
      <c r="P63" s="278">
        <f>+'Therm $ (Billing)'!P63+'Unbilled $'!P63</f>
        <v>0</v>
      </c>
      <c r="Q63" s="278">
        <f>+'Therm $ (Billing)'!Q63+'Unbilled $'!Q63</f>
        <v>0</v>
      </c>
      <c r="R63" s="278">
        <f>+'Therm $ (Billing)'!R63+'Unbilled $'!R63</f>
        <v>0</v>
      </c>
      <c r="S63" s="278">
        <f>+'Therm $ (Billing)'!S63+'Unbilled $'!S63</f>
        <v>0</v>
      </c>
      <c r="T63" s="278">
        <f>+'Therm $ (Billing)'!T63+'Unbilled $'!T63</f>
        <v>0</v>
      </c>
      <c r="U63" s="278">
        <f>+'Therm $ (Billing)'!U63+'Unbilled $'!U63</f>
        <v>0</v>
      </c>
      <c r="V63" s="278">
        <f>+'Therm $ (Billing)'!V63+'Unbilled $'!V63</f>
        <v>0</v>
      </c>
      <c r="W63" s="278">
        <f>+'Therm $ (Billing)'!W63+'Unbilled $'!W63</f>
        <v>0</v>
      </c>
      <c r="X63" s="278">
        <f>+'Therm $ (Billing)'!X63+'Unbilled $'!X63</f>
        <v>0</v>
      </c>
      <c r="Y63" s="278">
        <f>+'Therm $ (Billing)'!Y63+'Unbilled $'!Y63</f>
        <v>0</v>
      </c>
      <c r="Z63" s="278">
        <f>+'Therm $ (Billing)'!Z63+'Unbilled $'!Z63</f>
        <v>0</v>
      </c>
      <c r="AA63" s="65">
        <f>SUM(O63:Z63)</f>
        <v>0</v>
      </c>
      <c r="AB63" s="278">
        <f>+'Therm $ (Billing)'!AB63</f>
        <v>0</v>
      </c>
      <c r="AC63" s="278">
        <f>+'Therm $ (Billing)'!AC63</f>
        <v>0</v>
      </c>
      <c r="AD63" s="278">
        <f>+'Therm $ (Billing)'!AD63</f>
        <v>0</v>
      </c>
      <c r="AE63" s="278">
        <f>+'Therm $ (Billing)'!AE63</f>
        <v>0</v>
      </c>
      <c r="AF63" s="278">
        <f>+'Therm $ (Billing)'!AF63</f>
        <v>0</v>
      </c>
      <c r="AG63" s="278">
        <f>+'Therm $ (Billing)'!AG63</f>
        <v>0</v>
      </c>
      <c r="AH63" s="278">
        <f>+'Therm $ (Billing)'!AH63</f>
        <v>0</v>
      </c>
      <c r="AI63" s="278">
        <f>+'Therm $ (Billing)'!AI63</f>
        <v>0</v>
      </c>
      <c r="AJ63" s="278">
        <f>+'Therm $ (Billing)'!AJ63</f>
        <v>0</v>
      </c>
    </row>
    <row r="64" spans="1:36" x14ac:dyDescent="0.25">
      <c r="A64" t="s">
        <v>454</v>
      </c>
      <c r="B64" s="22">
        <f>+'Therm $ (Billing)'!B64+'Unbilled $'!B64</f>
        <v>2348673.740618974</v>
      </c>
      <c r="C64" s="22">
        <f>+'Therm $ (Billing)'!C64+'Unbilled $'!C64</f>
        <v>2288065.6832754822</v>
      </c>
      <c r="D64" s="22">
        <f>+'Therm $ (Billing)'!D64+'Unbilled $'!D64</f>
        <v>2465079.1926100003</v>
      </c>
      <c r="E64" s="22">
        <f>+'Therm $ (Billing)'!E64+'Unbilled $'!E64</f>
        <v>2548364.2536845002</v>
      </c>
      <c r="F64" s="22">
        <f>+'Therm $ (Billing)'!F64+'Unbilled $'!F64</f>
        <v>2567071.3456250001</v>
      </c>
      <c r="G64" s="22">
        <f>+'Therm $ (Billing)'!G64+'Unbilled $'!G64</f>
        <v>2493539.7892694999</v>
      </c>
      <c r="H64" s="22">
        <f>+'Therm $ (Billing)'!H64+'Unbilled $'!H64</f>
        <v>2386907.5392672503</v>
      </c>
      <c r="I64" s="22">
        <f>+'Therm $ (Billing)'!I64+'Unbilled $'!I64</f>
        <v>2341425.1716140001</v>
      </c>
      <c r="J64" s="22">
        <f>+'Therm $ (Billing)'!J64+'Unbilled $'!J64</f>
        <v>2347254.4621158564</v>
      </c>
      <c r="K64" s="22">
        <f>+'Therm $ (Billing)'!K64+'Unbilled $'!K64</f>
        <v>2409436.6870261165</v>
      </c>
      <c r="L64" s="22">
        <f>+'Therm $ (Billing)'!L64+'Unbilled $'!L64</f>
        <v>2355671.4926152374</v>
      </c>
      <c r="M64" s="22">
        <f>+'Therm $ (Billing)'!M64+'Unbilled $'!M64</f>
        <v>2276206.1934897499</v>
      </c>
      <c r="N64" s="65">
        <f t="shared" ref="N64:N66" si="33">SUM(B64:M64)</f>
        <v>28827695.551211666</v>
      </c>
      <c r="O64" s="22">
        <f>+'Therm $ (Billing)'!O64+'Unbilled $'!O64</f>
        <v>2461430.740618974</v>
      </c>
      <c r="P64" s="22">
        <f>+'Therm $ (Billing)'!P64+'Unbilled $'!P64</f>
        <v>2400822.6832754822</v>
      </c>
      <c r="Q64" s="22">
        <f>+'Therm $ (Billing)'!Q64+'Unbilled $'!Q64</f>
        <v>2477579.1926100003</v>
      </c>
      <c r="R64" s="22">
        <f>+'Therm $ (Billing)'!R64+'Unbilled $'!R64</f>
        <v>2548364.2536845002</v>
      </c>
      <c r="S64" s="22">
        <f>+'Therm $ (Billing)'!S64+'Unbilled $'!S64</f>
        <v>2567071.3456250001</v>
      </c>
      <c r="T64" s="22">
        <f>+'Therm $ (Billing)'!T64+'Unbilled $'!T64</f>
        <v>2406697.7892694999</v>
      </c>
      <c r="U64" s="22">
        <f>+'Therm $ (Billing)'!U64+'Unbilled $'!U64</f>
        <v>2300065.5392672503</v>
      </c>
      <c r="V64" s="22">
        <f>+'Therm $ (Billing)'!V64+'Unbilled $'!V64</f>
        <v>2254583.1716140001</v>
      </c>
      <c r="W64" s="22">
        <f>+'Therm $ (Billing)'!W64+'Unbilled $'!W64</f>
        <v>2260412.4621158564</v>
      </c>
      <c r="X64" s="22">
        <f>+'Therm $ (Billing)'!X64+'Unbilled $'!X64</f>
        <v>2322594.6870261165</v>
      </c>
      <c r="Y64" s="22">
        <f>+'Therm $ (Billing)'!Y64+'Unbilled $'!Y64</f>
        <v>2268829.4926152374</v>
      </c>
      <c r="Z64" s="22">
        <f>+'Therm $ (Billing)'!Z64+'Unbilled $'!Z64</f>
        <v>2152199.1934897499</v>
      </c>
      <c r="AA64" s="65">
        <f t="shared" ref="AA64:AA66" si="34">SUM(O64:Z64)</f>
        <v>28420650.551211666</v>
      </c>
      <c r="AB64" s="22">
        <f>+'Therm $ (Billing)'!AB64</f>
        <v>28420650.551211666</v>
      </c>
      <c r="AC64" s="22">
        <f>+'Therm $ (Billing)'!AC64</f>
        <v>28420650.551211666</v>
      </c>
      <c r="AD64" s="22">
        <f>+'Therm $ (Billing)'!AD64</f>
        <v>28420650.551211666</v>
      </c>
      <c r="AE64" s="22">
        <f>+'Therm $ (Billing)'!AE64</f>
        <v>28420650.551211666</v>
      </c>
      <c r="AF64" s="22">
        <f>+'Therm $ (Billing)'!AF64</f>
        <v>28420650.551211666</v>
      </c>
      <c r="AG64" s="22">
        <f>+'Therm $ (Billing)'!AG64</f>
        <v>28420650.551211666</v>
      </c>
      <c r="AH64" s="22">
        <f>+'Therm $ (Billing)'!AH64</f>
        <v>28420650.551211666</v>
      </c>
      <c r="AI64" s="22">
        <f>+'Therm $ (Billing)'!AI64</f>
        <v>28420650.551211666</v>
      </c>
      <c r="AJ64" s="22">
        <f>+'Therm $ (Billing)'!AJ64</f>
        <v>0</v>
      </c>
    </row>
    <row r="65" spans="1:36" x14ac:dyDescent="0.25">
      <c r="A65" t="s">
        <v>24</v>
      </c>
      <c r="B65" s="22">
        <f>+'Therm $ (Billing)'!B65+'Unbilled $'!B65</f>
        <v>0</v>
      </c>
      <c r="C65" s="22">
        <f>+'Therm $ (Billing)'!C65+'Unbilled $'!C65</f>
        <v>0</v>
      </c>
      <c r="D65" s="22">
        <f>+'Therm $ (Billing)'!D65+'Unbilled $'!D65</f>
        <v>0</v>
      </c>
      <c r="E65" s="22">
        <f>+'Therm $ (Billing)'!E65+'Unbilled $'!E65</f>
        <v>0</v>
      </c>
      <c r="F65" s="22">
        <f>+'Therm $ (Billing)'!F65+'Unbilled $'!F65</f>
        <v>0</v>
      </c>
      <c r="G65" s="22">
        <f>+'Therm $ (Billing)'!G65+'Unbilled $'!G65</f>
        <v>0</v>
      </c>
      <c r="H65" s="22">
        <f>+'Therm $ (Billing)'!H65+'Unbilled $'!H65</f>
        <v>0</v>
      </c>
      <c r="I65" s="22">
        <f>+'Therm $ (Billing)'!I65+'Unbilled $'!I65</f>
        <v>0</v>
      </c>
      <c r="J65" s="22">
        <f>+'Therm $ (Billing)'!J65+'Unbilled $'!J65</f>
        <v>0</v>
      </c>
      <c r="K65" s="22">
        <f>+'Therm $ (Billing)'!K65+'Unbilled $'!K65</f>
        <v>0</v>
      </c>
      <c r="L65" s="22">
        <f>+'Therm $ (Billing)'!L65+'Unbilled $'!L65</f>
        <v>0</v>
      </c>
      <c r="M65" s="22">
        <f>+'Therm $ (Billing)'!M65+'Unbilled $'!M65</f>
        <v>0</v>
      </c>
      <c r="N65" s="65">
        <f t="shared" si="33"/>
        <v>0</v>
      </c>
      <c r="O65" s="22">
        <f>+'Therm $ (Billing)'!O65+'Unbilled $'!O65</f>
        <v>0</v>
      </c>
      <c r="P65" s="22">
        <f>+'Therm $ (Billing)'!P65+'Unbilled $'!P65</f>
        <v>0</v>
      </c>
      <c r="Q65" s="22">
        <f>+'Therm $ (Billing)'!Q65+'Unbilled $'!Q65</f>
        <v>0</v>
      </c>
      <c r="R65" s="22">
        <f>+'Therm $ (Billing)'!R65+'Unbilled $'!R65</f>
        <v>0</v>
      </c>
      <c r="S65" s="22">
        <f>+'Therm $ (Billing)'!S65+'Unbilled $'!S65</f>
        <v>0</v>
      </c>
      <c r="T65" s="22">
        <f>+'Therm $ (Billing)'!T65+'Unbilled $'!T65</f>
        <v>0</v>
      </c>
      <c r="U65" s="22">
        <f>+'Therm $ (Billing)'!U65+'Unbilled $'!U65</f>
        <v>0</v>
      </c>
      <c r="V65" s="22">
        <f>+'Therm $ (Billing)'!V65+'Unbilled $'!V65</f>
        <v>0</v>
      </c>
      <c r="W65" s="22">
        <f>+'Therm $ (Billing)'!W65+'Unbilled $'!W65</f>
        <v>0</v>
      </c>
      <c r="X65" s="22">
        <f>+'Therm $ (Billing)'!X65+'Unbilled $'!X65</f>
        <v>0</v>
      </c>
      <c r="Y65" s="22">
        <f>+'Therm $ (Billing)'!Y65+'Unbilled $'!Y65</f>
        <v>0</v>
      </c>
      <c r="Z65" s="22">
        <f>+'Therm $ (Billing)'!Z65+'Unbilled $'!Z65</f>
        <v>0</v>
      </c>
      <c r="AA65" s="65">
        <f t="shared" si="34"/>
        <v>0</v>
      </c>
      <c r="AB65" s="22">
        <f>+'Therm $ (Billing)'!AB65</f>
        <v>0</v>
      </c>
      <c r="AC65" s="22">
        <f>+'Therm $ (Billing)'!AC65</f>
        <v>0</v>
      </c>
      <c r="AD65" s="22">
        <f>+'Therm $ (Billing)'!AD65</f>
        <v>0</v>
      </c>
      <c r="AE65" s="22">
        <f>+'Therm $ (Billing)'!AE65</f>
        <v>0</v>
      </c>
      <c r="AF65" s="22">
        <f>+'Therm $ (Billing)'!AF65</f>
        <v>0</v>
      </c>
      <c r="AG65" s="22">
        <f>+'Therm $ (Billing)'!AG65</f>
        <v>0</v>
      </c>
      <c r="AH65" s="22">
        <f>+'Therm $ (Billing)'!AH65</f>
        <v>0</v>
      </c>
      <c r="AI65" s="22">
        <f>+'Therm $ (Billing)'!AI65</f>
        <v>0</v>
      </c>
      <c r="AJ65" s="22">
        <f>+'Therm $ (Billing)'!AJ65</f>
        <v>0</v>
      </c>
    </row>
    <row r="66" spans="1:36" x14ac:dyDescent="0.25">
      <c r="A66" t="s">
        <v>4</v>
      </c>
      <c r="B66" s="22">
        <f>+'Therm $ (Billing)'!B66+'Unbilled $'!B66</f>
        <v>326704</v>
      </c>
      <c r="C66" s="22">
        <f>+'Therm $ (Billing)'!C66+'Unbilled $'!C66</f>
        <v>319751</v>
      </c>
      <c r="D66" s="22">
        <f>+'Therm $ (Billing)'!D66+'Unbilled $'!D66</f>
        <v>326704</v>
      </c>
      <c r="E66" s="22">
        <f>+'Therm $ (Billing)'!E66+'Unbilled $'!E66</f>
        <v>324386</v>
      </c>
      <c r="F66" s="22">
        <f>+'Therm $ (Billing)'!F66+'Unbilled $'!F66</f>
        <v>326704</v>
      </c>
      <c r="G66" s="22">
        <f>+'Therm $ (Billing)'!G66+'Unbilled $'!G66</f>
        <v>324386</v>
      </c>
      <c r="H66" s="22">
        <f>+'Therm $ (Billing)'!H66+'Unbilled $'!H66</f>
        <v>326704</v>
      </c>
      <c r="I66" s="22">
        <f>+'Therm $ (Billing)'!I66+'Unbilled $'!I66</f>
        <v>326704</v>
      </c>
      <c r="J66" s="22">
        <f>+'Therm $ (Billing)'!J66+'Unbilled $'!J66</f>
        <v>324386</v>
      </c>
      <c r="K66" s="22">
        <f>+'Therm $ (Billing)'!K66+'Unbilled $'!K66</f>
        <v>326704</v>
      </c>
      <c r="L66" s="22">
        <f>+'Therm $ (Billing)'!L66+'Unbilled $'!L66</f>
        <v>324386</v>
      </c>
      <c r="M66" s="22">
        <f>+'Therm $ (Billing)'!M66+'Unbilled $'!M66</f>
        <v>326704</v>
      </c>
      <c r="N66" s="65">
        <f t="shared" si="33"/>
        <v>3904223</v>
      </c>
      <c r="O66" s="22">
        <f>+'Therm $ (Billing)'!O66+'Unbilled $'!O66</f>
        <v>209199.11593164632</v>
      </c>
      <c r="P66" s="22">
        <f>+'Therm $ (Billing)'!P66+'Unbilled $'!P66</f>
        <v>204746.88561590872</v>
      </c>
      <c r="Q66" s="22">
        <f>+'Therm $ (Billing)'!Q66+'Unbilled $'!Q66</f>
        <v>209199.11593164632</v>
      </c>
      <c r="R66" s="22">
        <f>+'Therm $ (Billing)'!R66+'Unbilled $'!R66</f>
        <v>207714.82571564175</v>
      </c>
      <c r="S66" s="22">
        <f>+'Therm $ (Billing)'!S66+'Unbilled $'!S66</f>
        <v>209199.11593164632</v>
      </c>
      <c r="T66" s="22">
        <f>+'Therm $ (Billing)'!T66+'Unbilled $'!T66</f>
        <v>207714.82571564175</v>
      </c>
      <c r="U66" s="22">
        <f>+'Therm $ (Billing)'!U66+'Unbilled $'!U66</f>
        <v>209199.11593164632</v>
      </c>
      <c r="V66" s="22">
        <f>+'Therm $ (Billing)'!V66+'Unbilled $'!V66</f>
        <v>209199.11593164632</v>
      </c>
      <c r="W66" s="22">
        <f>+'Therm $ (Billing)'!W66+'Unbilled $'!W66</f>
        <v>207714.82571564175</v>
      </c>
      <c r="X66" s="22">
        <f>+'Therm $ (Billing)'!X66+'Unbilled $'!X66</f>
        <v>209199.11593164632</v>
      </c>
      <c r="Y66" s="22">
        <f>+'Therm $ (Billing)'!Y66+'Unbilled $'!Y66</f>
        <v>207714.82571564175</v>
      </c>
      <c r="Z66" s="22">
        <f>+'Therm $ (Billing)'!Z66+'Unbilled $'!Z66</f>
        <v>209199.11593164632</v>
      </c>
      <c r="AA66" s="65">
        <f t="shared" si="34"/>
        <v>2500000.0000000005</v>
      </c>
      <c r="AB66" s="22">
        <f>+'Therm $ (Billing)'!AB66</f>
        <v>2500000.0000000005</v>
      </c>
      <c r="AC66" s="22">
        <f>+'Therm $ (Billing)'!AC66</f>
        <v>2500000.0000000005</v>
      </c>
      <c r="AD66" s="22">
        <f>+'Therm $ (Billing)'!AD66</f>
        <v>2500000.0000000005</v>
      </c>
      <c r="AE66" s="22">
        <f>+'Therm $ (Billing)'!AE66</f>
        <v>2500000.0000000005</v>
      </c>
      <c r="AF66" s="22">
        <f>+'Therm $ (Billing)'!AF66</f>
        <v>2500000.0000000005</v>
      </c>
      <c r="AG66" s="22">
        <f>+'Therm $ (Billing)'!AG66</f>
        <v>2500000.0000000005</v>
      </c>
      <c r="AH66" s="22">
        <f>+'Therm $ (Billing)'!AH66</f>
        <v>2500000.0000000005</v>
      </c>
      <c r="AI66" s="22">
        <f>+'Therm $ (Billing)'!AI66</f>
        <v>2500000.0000000005</v>
      </c>
      <c r="AJ66" s="22">
        <f>+'Therm $ (Billing)'!AJ66</f>
        <v>2500000.0000000005</v>
      </c>
    </row>
    <row r="67" spans="1:36" x14ac:dyDescent="0.25">
      <c r="A67" s="117" t="s">
        <v>588</v>
      </c>
      <c r="B67" s="22">
        <f>+'Therm $ (Billing)'!B67+'Unbilled $'!B67</f>
        <v>0</v>
      </c>
      <c r="C67" s="22">
        <f>+'Therm $ (Billing)'!C67+'Unbilled $'!C67</f>
        <v>0</v>
      </c>
      <c r="D67" s="22">
        <f>+'Therm $ (Billing)'!D67+'Unbilled $'!D67</f>
        <v>0</v>
      </c>
      <c r="E67" s="22">
        <f>+'Therm $ (Billing)'!E67+'Unbilled $'!E67</f>
        <v>0</v>
      </c>
      <c r="F67" s="22">
        <f>+'Therm $ (Billing)'!F67+'Unbilled $'!F67</f>
        <v>0</v>
      </c>
      <c r="G67" s="22">
        <f>+'Therm $ (Billing)'!G67+'Unbilled $'!G67</f>
        <v>0</v>
      </c>
      <c r="H67" s="22">
        <f>+'Therm $ (Billing)'!H67+'Unbilled $'!H67</f>
        <v>0</v>
      </c>
      <c r="I67" s="22">
        <f>+'Therm $ (Billing)'!I67+'Unbilled $'!I67</f>
        <v>0</v>
      </c>
      <c r="J67" s="22">
        <f>+'Therm $ (Billing)'!J67+'Unbilled $'!J67</f>
        <v>0</v>
      </c>
      <c r="K67" s="22">
        <f>+'Therm $ (Billing)'!K67+'Unbilled $'!K67</f>
        <v>0</v>
      </c>
      <c r="L67" s="22">
        <f>+'Therm $ (Billing)'!L67+'Unbilled $'!L67</f>
        <v>0</v>
      </c>
      <c r="M67" s="22">
        <f>+'Therm $ (Billing)'!M67+'Unbilled $'!M67</f>
        <v>0</v>
      </c>
      <c r="N67" s="65">
        <f>SUM(B67:M67)</f>
        <v>0</v>
      </c>
      <c r="O67" s="22">
        <f>+'Therm $ (Billing)'!O67+'Unbilled $'!O67</f>
        <v>0</v>
      </c>
      <c r="P67" s="22">
        <f>+'Therm $ (Billing)'!P67+'Unbilled $'!P67</f>
        <v>0</v>
      </c>
      <c r="Q67" s="22">
        <f>+'Therm $ (Billing)'!Q67+'Unbilled $'!Q67</f>
        <v>0</v>
      </c>
      <c r="R67" s="22">
        <f>+'Therm $ (Billing)'!R67+'Unbilled $'!R67</f>
        <v>0</v>
      </c>
      <c r="S67" s="22">
        <f>+'Therm $ (Billing)'!S67+'Unbilled $'!S67</f>
        <v>0</v>
      </c>
      <c r="T67" s="22">
        <f>+'Therm $ (Billing)'!T67+'Unbilled $'!T67</f>
        <v>0</v>
      </c>
      <c r="U67" s="22">
        <f>+'Therm $ (Billing)'!U67+'Unbilled $'!U67</f>
        <v>0</v>
      </c>
      <c r="V67" s="22">
        <f>+'Therm $ (Billing)'!V67+'Unbilled $'!V67</f>
        <v>0</v>
      </c>
      <c r="W67" s="22">
        <f>+'Therm $ (Billing)'!W67+'Unbilled $'!W67</f>
        <v>0</v>
      </c>
      <c r="X67" s="22">
        <f>+'Therm $ (Billing)'!X67+'Unbilled $'!X67</f>
        <v>0</v>
      </c>
      <c r="Y67" s="22">
        <f>+'Therm $ (Billing)'!Y67+'Unbilled $'!Y67</f>
        <v>0</v>
      </c>
      <c r="Z67" s="22">
        <f>+'Therm $ (Billing)'!Z67+'Unbilled $'!Z67</f>
        <v>0</v>
      </c>
      <c r="AA67" s="65">
        <f t="shared" ref="AA67" si="35">SUM(O67:Z67)</f>
        <v>0</v>
      </c>
      <c r="AB67" s="22">
        <f>+'Therm $ (Billing)'!AB67</f>
        <v>0</v>
      </c>
      <c r="AC67" s="22">
        <f>+'Therm $ (Billing)'!AC67</f>
        <v>0</v>
      </c>
      <c r="AD67" s="22">
        <f>+'Therm $ (Billing)'!AD67</f>
        <v>0</v>
      </c>
      <c r="AE67" s="22">
        <f>+'Therm $ (Billing)'!AE67</f>
        <v>0</v>
      </c>
      <c r="AF67" s="22">
        <f>+'Therm $ (Billing)'!AF67</f>
        <v>0</v>
      </c>
      <c r="AG67" s="22">
        <f>+'Therm $ (Billing)'!AG67</f>
        <v>0</v>
      </c>
      <c r="AH67" s="22">
        <f>+'Therm $ (Billing)'!AH67</f>
        <v>0</v>
      </c>
      <c r="AI67" s="22">
        <f>+'Therm $ (Billing)'!AI67</f>
        <v>0</v>
      </c>
      <c r="AJ67" s="22">
        <f>+'Therm $ (Billing)'!AJ67</f>
        <v>0</v>
      </c>
    </row>
    <row r="68" spans="1:36" x14ac:dyDescent="0.25">
      <c r="A68" s="117"/>
      <c r="B68" s="2"/>
      <c r="C68" s="18"/>
      <c r="E68" s="4"/>
      <c r="F68" s="15"/>
      <c r="G68" s="15"/>
      <c r="H68" s="15"/>
      <c r="I68" s="15"/>
      <c r="J68" s="15"/>
      <c r="K68" s="15"/>
      <c r="L68" s="15"/>
      <c r="M68" s="15"/>
      <c r="N68" s="330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36" s="64" customFormat="1" ht="18.75" x14ac:dyDescent="0.3">
      <c r="A69" s="62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331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331"/>
      <c r="AB69" s="63"/>
      <c r="AC69" s="63"/>
      <c r="AD69" s="63"/>
      <c r="AE69" s="63"/>
      <c r="AF69" s="63"/>
      <c r="AG69" s="63"/>
    </row>
  </sheetData>
  <mergeCells count="1">
    <mergeCell ref="B1:AG1"/>
  </mergeCells>
  <pageMargins left="0" right="0" top="0.25" bottom="0.25" header="0.3" footer="0.3"/>
  <pageSetup scale="37" orientation="landscape" r:id="rId1"/>
  <customProperties>
    <customPr name="_pios_id" r:id="rId2"/>
    <customPr name="EpmWorksheetKeyString_GUID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XEB101"/>
  <sheetViews>
    <sheetView zoomScale="90" zoomScaleNormal="90" workbookViewId="0">
      <pane xSplit="4" ySplit="1" topLeftCell="M2" activePane="bottomRight" state="frozen"/>
      <selection activeCell="Q47" sqref="Q47"/>
      <selection pane="topRight" activeCell="Q47" sqref="Q47"/>
      <selection pane="bottomLeft" activeCell="Q47" sqref="Q47"/>
      <selection pane="bottomRight" activeCell="L27" sqref="L27"/>
    </sheetView>
  </sheetViews>
  <sheetFormatPr defaultColWidth="9" defaultRowHeight="12.75" outlineLevelCol="1" x14ac:dyDescent="0.2"/>
  <cols>
    <col min="1" max="1" width="5" style="78" customWidth="1"/>
    <col min="2" max="2" width="9" style="78"/>
    <col min="3" max="3" width="7.5703125" style="79" customWidth="1"/>
    <col min="4" max="4" width="7" style="79" customWidth="1"/>
    <col min="5" max="16" width="11" style="79" customWidth="1" outlineLevel="1"/>
    <col min="17" max="17" width="12" style="79" bestFit="1" customWidth="1"/>
    <col min="18" max="19" width="13.5703125" style="79" customWidth="1"/>
    <col min="20" max="29" width="12" style="79" customWidth="1"/>
    <col min="30" max="30" width="16" style="79" bestFit="1" customWidth="1"/>
    <col min="31" max="31" width="13.5703125" style="78" bestFit="1" customWidth="1"/>
    <col min="32" max="34" width="13.5703125" style="79" bestFit="1" customWidth="1"/>
    <col min="35" max="38" width="12" style="79" bestFit="1" customWidth="1"/>
    <col min="39" max="39" width="13.5703125" style="79" bestFit="1" customWidth="1"/>
    <col min="40" max="40" width="9" style="79"/>
    <col min="41" max="42" width="11" style="79" bestFit="1" customWidth="1"/>
    <col min="43" max="16384" width="9" style="79"/>
  </cols>
  <sheetData>
    <row r="1" spans="1:1024 1028:2048 2052:3072 3076:4096 4100:5120 5124:6144 6148:7168 7172:8192 8196:9216 9220:10240 10244:11264 11268:12288 12292:13312 13316:14336 14340:15360 15364:16356" x14ac:dyDescent="0.2">
      <c r="A1" s="77" t="s">
        <v>47</v>
      </c>
      <c r="E1" s="80" t="s">
        <v>58</v>
      </c>
      <c r="F1" s="80" t="s">
        <v>59</v>
      </c>
      <c r="G1" s="80" t="s">
        <v>60</v>
      </c>
      <c r="H1" s="80" t="s">
        <v>61</v>
      </c>
      <c r="I1" s="80" t="s">
        <v>62</v>
      </c>
      <c r="J1" s="80" t="s">
        <v>63</v>
      </c>
      <c r="K1" s="80" t="s">
        <v>64</v>
      </c>
      <c r="L1" s="80" t="s">
        <v>65</v>
      </c>
      <c r="M1" s="80" t="s">
        <v>66</v>
      </c>
      <c r="N1" s="80" t="s">
        <v>67</v>
      </c>
      <c r="O1" s="80" t="s">
        <v>68</v>
      </c>
      <c r="P1" s="80" t="s">
        <v>69</v>
      </c>
      <c r="Q1" s="81">
        <f>'SUMMARY (BC)'!Q1</f>
        <v>2023</v>
      </c>
      <c r="R1" s="80" t="s">
        <v>58</v>
      </c>
      <c r="S1" s="80" t="s">
        <v>59</v>
      </c>
      <c r="T1" s="80" t="s">
        <v>60</v>
      </c>
      <c r="U1" s="80" t="s">
        <v>61</v>
      </c>
      <c r="V1" s="80" t="s">
        <v>62</v>
      </c>
      <c r="W1" s="80" t="s">
        <v>63</v>
      </c>
      <c r="X1" s="80" t="s">
        <v>64</v>
      </c>
      <c r="Y1" s="80" t="s">
        <v>65</v>
      </c>
      <c r="Z1" s="80" t="s">
        <v>66</v>
      </c>
      <c r="AA1" s="80" t="s">
        <v>67</v>
      </c>
      <c r="AB1" s="80" t="s">
        <v>68</v>
      </c>
      <c r="AC1" s="80" t="s">
        <v>69</v>
      </c>
      <c r="AD1" s="81">
        <f>'SUMMARY (BC)'!AD1</f>
        <v>2024</v>
      </c>
      <c r="AE1" s="299">
        <f t="shared" ref="AE1:AJ1" si="0">+AD1+1</f>
        <v>2025</v>
      </c>
      <c r="AF1" s="81">
        <f t="shared" si="0"/>
        <v>2026</v>
      </c>
      <c r="AG1" s="81">
        <f t="shared" si="0"/>
        <v>2027</v>
      </c>
      <c r="AH1" s="81">
        <f t="shared" si="0"/>
        <v>2028</v>
      </c>
      <c r="AI1" s="81">
        <f t="shared" si="0"/>
        <v>2029</v>
      </c>
      <c r="AJ1" s="81">
        <f t="shared" si="0"/>
        <v>2030</v>
      </c>
      <c r="AK1" s="81">
        <f t="shared" ref="AK1" si="1">+AJ1+1</f>
        <v>2031</v>
      </c>
      <c r="AL1" s="81">
        <f t="shared" ref="AL1" si="2">+AK1+1</f>
        <v>2032</v>
      </c>
      <c r="AM1" s="81">
        <f t="shared" ref="AM1" si="3">+AL1+1</f>
        <v>2033</v>
      </c>
    </row>
    <row r="2" spans="1:1024 1028:2048 2052:3072 3076:4096 4100:5120 5124:6144 6148:7168 7172:8192 8196:9216 9220:10240 10244:11264 11268:12288 12292:13312 13316:14336 14340:15360 15364:16356" x14ac:dyDescent="0.2">
      <c r="B2" s="78" t="s">
        <v>10</v>
      </c>
      <c r="D2" s="94"/>
      <c r="E2" s="95">
        <f>+'Customer $'!B3</f>
        <v>8283058.6682732105</v>
      </c>
      <c r="F2" s="95">
        <f>+'Customer $'!C3</f>
        <v>8308441.1436701519</v>
      </c>
      <c r="G2" s="95">
        <f>+'Customer $'!D3</f>
        <v>8335242.5797467493</v>
      </c>
      <c r="H2" s="95">
        <f>+'Customer $'!E3</f>
        <v>8362154.8514435757</v>
      </c>
      <c r="I2" s="95">
        <f>+'Customer $'!F3</f>
        <v>8387733.9785137586</v>
      </c>
      <c r="J2" s="95">
        <f>+'Customer $'!G3</f>
        <v>8412101.4656571653</v>
      </c>
      <c r="K2" s="95">
        <f>+'Customer $'!H3</f>
        <v>8448892.9815320317</v>
      </c>
      <c r="L2" s="95">
        <f>+'Customer $'!I3</f>
        <v>8470734.3222661186</v>
      </c>
      <c r="M2" s="95">
        <f>+'Customer $'!J3</f>
        <v>8493402.3588690776</v>
      </c>
      <c r="N2" s="95">
        <f>+'Customer $'!K3</f>
        <v>8516330.879905764</v>
      </c>
      <c r="O2" s="95">
        <f>+'Customer $'!L3</f>
        <v>8539502.2032920476</v>
      </c>
      <c r="P2" s="95">
        <f>+'Customer $'!M3</f>
        <v>8562835.3413769286</v>
      </c>
      <c r="Q2" s="96">
        <f t="shared" ref="Q2:Q7" si="4">SUM(E2:P2)</f>
        <v>101120430.77454656</v>
      </c>
      <c r="R2" s="95">
        <f>+'Customer $'!O3</f>
        <v>8597415.6991300453</v>
      </c>
      <c r="S2" s="95">
        <f>+'Customer $'!P3</f>
        <v>8620666.2117278725</v>
      </c>
      <c r="T2" s="95">
        <f>+'Customer $'!Q3</f>
        <v>8643972.562933607</v>
      </c>
      <c r="U2" s="95">
        <f>+'Customer $'!R3</f>
        <v>8666542.908899894</v>
      </c>
      <c r="V2" s="95">
        <f>+'Customer $'!S3</f>
        <v>8688663.3854995482</v>
      </c>
      <c r="W2" s="95">
        <f>+'Customer $'!T3</f>
        <v>8711111.9485631827</v>
      </c>
      <c r="X2" s="95">
        <f>+'Customer $'!U3</f>
        <v>8733437.1097666062</v>
      </c>
      <c r="Y2" s="95">
        <f>+'Customer $'!V3</f>
        <v>8756311.5973782688</v>
      </c>
      <c r="Z2" s="95">
        <f>+'Customer $'!W3</f>
        <v>8779525.1557693519</v>
      </c>
      <c r="AA2" s="95">
        <f>+'Customer $'!X3</f>
        <v>8802958.160182422</v>
      </c>
      <c r="AB2" s="95">
        <f>+'Customer $'!Y3</f>
        <v>8826597.4455827307</v>
      </c>
      <c r="AC2" s="95">
        <f>+'Customer $'!Z3</f>
        <v>8850365.9785038717</v>
      </c>
      <c r="AD2" s="96">
        <f t="shared" ref="AD2:AD7" si="5">SUM(R2:AC2)</f>
        <v>104677568.16393739</v>
      </c>
      <c r="AE2" s="95">
        <f>+'Customer $'!AB3</f>
        <v>108099124.50282474</v>
      </c>
      <c r="AF2" s="95">
        <f>+'Customer $'!AC3</f>
        <v>111555555.40629992</v>
      </c>
      <c r="AG2" s="95">
        <f>+'Customer $'!AD3</f>
        <v>115028742.08767885</v>
      </c>
      <c r="AH2" s="95">
        <f>+'Customer $'!AE3</f>
        <v>0</v>
      </c>
      <c r="AI2" s="95">
        <f>+'Customer $'!AF3</f>
        <v>0</v>
      </c>
      <c r="AJ2" s="95">
        <f>+'Customer $'!AG3</f>
        <v>0</v>
      </c>
      <c r="AK2" s="95">
        <f>+'Customer $'!AH3</f>
        <v>0</v>
      </c>
      <c r="AL2" s="95">
        <f>+'Customer $'!AI3</f>
        <v>0</v>
      </c>
      <c r="AM2" s="95">
        <f>+'Customer $'!AJ3</f>
        <v>0</v>
      </c>
    </row>
    <row r="3" spans="1:1024 1028:2048 2052:3072 3076:4096 4100:5120 5124:6144 6148:7168 7172:8192 8196:9216 9220:10240 10244:11264 11268:12288 12292:13312 13316:14336 14340:15360 15364:16356" x14ac:dyDescent="0.2">
      <c r="B3" s="78" t="s">
        <v>14</v>
      </c>
      <c r="D3" s="94"/>
      <c r="E3" s="95">
        <f>+'Customer $'!B4</f>
        <v>2507053.0538471295</v>
      </c>
      <c r="F3" s="95">
        <f>+'Customer $'!C4</f>
        <v>2511122.4871186502</v>
      </c>
      <c r="G3" s="95">
        <f>+'Customer $'!D4</f>
        <v>2515804.4964003759</v>
      </c>
      <c r="H3" s="95">
        <f>+'Customer $'!E4</f>
        <v>2519202.8670959063</v>
      </c>
      <c r="I3" s="95">
        <f>+'Customer $'!F4</f>
        <v>2525462.6796416389</v>
      </c>
      <c r="J3" s="95">
        <f>+'Customer $'!G4</f>
        <v>2528207.1532716695</v>
      </c>
      <c r="K3" s="95">
        <f>+'Customer $'!H4</f>
        <v>2548928.891001821</v>
      </c>
      <c r="L3" s="95">
        <f>+'Customer $'!I4</f>
        <v>2548870.2240636693</v>
      </c>
      <c r="M3" s="95">
        <f>+'Customer $'!J4</f>
        <v>2551699.3374242834</v>
      </c>
      <c r="N3" s="95">
        <f>+'Customer $'!K4</f>
        <v>2554527.4312739284</v>
      </c>
      <c r="O3" s="95">
        <f>+'Customer $'!L4</f>
        <v>2557354.8024025303</v>
      </c>
      <c r="P3" s="95">
        <f>+'Customer $'!M4</f>
        <v>2560181.7381815277</v>
      </c>
      <c r="Q3" s="96">
        <f t="shared" si="4"/>
        <v>30428415.161723129</v>
      </c>
      <c r="R3" s="95">
        <f>+'Customer $'!O4</f>
        <v>2567345.6475047437</v>
      </c>
      <c r="S3" s="95">
        <f>+'Customer $'!P4</f>
        <v>2570037.4831084926</v>
      </c>
      <c r="T3" s="95">
        <f>+'Customer $'!Q4</f>
        <v>2572774.5962122083</v>
      </c>
      <c r="U3" s="95">
        <f>+'Customer $'!R4</f>
        <v>2575692.1649952321</v>
      </c>
      <c r="V3" s="95">
        <f>+'Customer $'!S4</f>
        <v>2578430.3388375435</v>
      </c>
      <c r="W3" s="95">
        <f>+'Customer $'!T4</f>
        <v>2581259.2405461879</v>
      </c>
      <c r="X3" s="95">
        <f>+'Customer $'!U4</f>
        <v>2584178.9689973379</v>
      </c>
      <c r="Y3" s="95">
        <f>+'Customer $'!V4</f>
        <v>2583925.3378337016</v>
      </c>
      <c r="Z3" s="95">
        <f>+'Customer $'!W4</f>
        <v>2586494.8132942328</v>
      </c>
      <c r="AA3" s="95">
        <f>+'Customer $'!X4</f>
        <v>2589065.295986359</v>
      </c>
      <c r="AB3" s="95">
        <f>+'Customer $'!Y4</f>
        <v>2591636.815909002</v>
      </c>
      <c r="AC3" s="95">
        <f>+'Customer $'!Z4</f>
        <v>2594209.3917295025</v>
      </c>
      <c r="AD3" s="96">
        <f t="shared" si="5"/>
        <v>30975050.094954543</v>
      </c>
      <c r="AE3" s="95">
        <f>+'Customer $'!AB4</f>
        <v>31347129.431751687</v>
      </c>
      <c r="AF3" s="95">
        <f>+'Customer $'!AC4</f>
        <v>31696294.390958212</v>
      </c>
      <c r="AG3" s="95">
        <f>+'Customer $'!AD4</f>
        <v>32053157.445113622</v>
      </c>
      <c r="AH3" s="95">
        <f>+'Customer $'!AE4</f>
        <v>5080954.2857142854</v>
      </c>
      <c r="AI3" s="95">
        <f>+'Customer $'!AF4</f>
        <v>5080954.2857142854</v>
      </c>
      <c r="AJ3" s="95">
        <f>+'Customer $'!AG4</f>
        <v>5080954.2857142854</v>
      </c>
      <c r="AK3" s="95">
        <f>+'Customer $'!AH4</f>
        <v>5080954.2857142854</v>
      </c>
      <c r="AL3" s="95">
        <f>+'Customer $'!AI4</f>
        <v>5080954.2857142854</v>
      </c>
      <c r="AM3" s="95">
        <f>+'Customer $'!AJ4</f>
        <v>5080954.2857142854</v>
      </c>
    </row>
    <row r="4" spans="1:1024 1028:2048 2052:3072 3076:4096 4100:5120 5124:6144 6148:7168 7172:8192 8196:9216 9220:10240 10244:11264 11268:12288 12292:13312 13316:14336 14340:15360 15364:16356" x14ac:dyDescent="0.2">
      <c r="B4" s="78" t="s">
        <v>15</v>
      </c>
      <c r="D4" s="94"/>
      <c r="E4" s="95">
        <f>+'Customer $'!B5</f>
        <v>59380</v>
      </c>
      <c r="F4" s="95">
        <f>+'Customer $'!C5</f>
        <v>59380</v>
      </c>
      <c r="G4" s="95">
        <f>+'Customer $'!D5</f>
        <v>59380</v>
      </c>
      <c r="H4" s="95">
        <f>+'Customer $'!E5</f>
        <v>59380</v>
      </c>
      <c r="I4" s="95">
        <f>+'Customer $'!F5</f>
        <v>59380</v>
      </c>
      <c r="J4" s="95">
        <f>+'Customer $'!G5</f>
        <v>59380</v>
      </c>
      <c r="K4" s="95">
        <f>+'Customer $'!H5</f>
        <v>59380</v>
      </c>
      <c r="L4" s="95">
        <f>+'Customer $'!I5</f>
        <v>59380</v>
      </c>
      <c r="M4" s="95">
        <f>+'Customer $'!J5</f>
        <v>59380</v>
      </c>
      <c r="N4" s="95">
        <f>+'Customer $'!K5</f>
        <v>59380</v>
      </c>
      <c r="O4" s="95">
        <f>+'Customer $'!L5</f>
        <v>59380</v>
      </c>
      <c r="P4" s="95">
        <f>+'Customer $'!M5</f>
        <v>59380</v>
      </c>
      <c r="Q4" s="96">
        <f t="shared" si="4"/>
        <v>712560</v>
      </c>
      <c r="R4" s="95">
        <f>+'Customer $'!O5</f>
        <v>59380</v>
      </c>
      <c r="S4" s="95">
        <f>+'Customer $'!P5</f>
        <v>59380</v>
      </c>
      <c r="T4" s="95">
        <f>+'Customer $'!Q5</f>
        <v>59380</v>
      </c>
      <c r="U4" s="95">
        <f>+'Customer $'!R5</f>
        <v>59380</v>
      </c>
      <c r="V4" s="95">
        <f>+'Customer $'!S5</f>
        <v>59380</v>
      </c>
      <c r="W4" s="95">
        <f>+'Customer $'!T5</f>
        <v>59380</v>
      </c>
      <c r="X4" s="95">
        <f>+'Customer $'!U5</f>
        <v>59380</v>
      </c>
      <c r="Y4" s="95">
        <f>+'Customer $'!V5</f>
        <v>59380</v>
      </c>
      <c r="Z4" s="95">
        <f>+'Customer $'!W5</f>
        <v>59380</v>
      </c>
      <c r="AA4" s="95">
        <f>+'Customer $'!X5</f>
        <v>59380</v>
      </c>
      <c r="AB4" s="95">
        <f>+'Customer $'!Y5</f>
        <v>59380</v>
      </c>
      <c r="AC4" s="95">
        <f>+'Customer $'!Z5</f>
        <v>59380</v>
      </c>
      <c r="AD4" s="96">
        <f t="shared" si="5"/>
        <v>712560</v>
      </c>
      <c r="AE4" s="95">
        <f>+'Customer $'!AB5</f>
        <v>712560</v>
      </c>
      <c r="AF4" s="95">
        <f>+'Customer $'!AC5</f>
        <v>712560</v>
      </c>
      <c r="AG4" s="95">
        <f>+'Customer $'!AD5</f>
        <v>712560</v>
      </c>
      <c r="AH4" s="95">
        <f>+'Customer $'!AE5</f>
        <v>712560</v>
      </c>
      <c r="AI4" s="95">
        <f>+'Customer $'!AF5</f>
        <v>712560</v>
      </c>
      <c r="AJ4" s="95">
        <f>+'Customer $'!AG5</f>
        <v>712560</v>
      </c>
      <c r="AK4" s="95">
        <f>+'Customer $'!AH5</f>
        <v>712560</v>
      </c>
      <c r="AL4" s="95">
        <f>+'Customer $'!AI5</f>
        <v>712560</v>
      </c>
      <c r="AM4" s="95">
        <f>+'Customer $'!AJ5</f>
        <v>712560</v>
      </c>
    </row>
    <row r="5" spans="1:1024 1028:2048 2052:3072 3076:4096 4100:5120 5124:6144 6148:7168 7172:8192 8196:9216 9220:10240 10244:11264 11268:12288 12292:13312 13316:14336 14340:15360 15364:16356" x14ac:dyDescent="0.2">
      <c r="B5" s="78" t="s">
        <v>405</v>
      </c>
      <c r="D5" s="96"/>
      <c r="E5" s="95">
        <f>+'Customer $'!B6</f>
        <v>0</v>
      </c>
      <c r="F5" s="95">
        <f>+'Customer $'!C6</f>
        <v>0</v>
      </c>
      <c r="G5" s="95">
        <f>+'Customer $'!D6</f>
        <v>0</v>
      </c>
      <c r="H5" s="95">
        <f>+'Customer $'!E6</f>
        <v>0</v>
      </c>
      <c r="I5" s="95">
        <f>+'Customer $'!F6</f>
        <v>0</v>
      </c>
      <c r="J5" s="95">
        <f>+'Customer $'!G6</f>
        <v>0</v>
      </c>
      <c r="K5" s="95">
        <f>+'Customer $'!H6</f>
        <v>0</v>
      </c>
      <c r="L5" s="95">
        <f>+'Customer $'!I6</f>
        <v>0</v>
      </c>
      <c r="M5" s="95">
        <f>+'Customer $'!J6</f>
        <v>0</v>
      </c>
      <c r="N5" s="95">
        <f>+'Customer $'!K6</f>
        <v>0</v>
      </c>
      <c r="O5" s="95">
        <f>+'Customer $'!L6</f>
        <v>0</v>
      </c>
      <c r="P5" s="95">
        <f>+'Customer $'!M6</f>
        <v>0</v>
      </c>
      <c r="Q5" s="96">
        <f t="shared" si="4"/>
        <v>0</v>
      </c>
      <c r="R5" s="95">
        <f>+'Customer $'!O6</f>
        <v>0</v>
      </c>
      <c r="S5" s="95">
        <f>+'Customer $'!P6</f>
        <v>0</v>
      </c>
      <c r="T5" s="95">
        <f>+'Customer $'!Q6</f>
        <v>0</v>
      </c>
      <c r="U5" s="95">
        <f>+'Customer $'!R6</f>
        <v>0</v>
      </c>
      <c r="V5" s="95">
        <f>+'Customer $'!S6</f>
        <v>0</v>
      </c>
      <c r="W5" s="95">
        <f>+'Customer $'!T6</f>
        <v>0</v>
      </c>
      <c r="X5" s="95">
        <f>+'Customer $'!U6</f>
        <v>0</v>
      </c>
      <c r="Y5" s="95">
        <f>+'Customer $'!V6</f>
        <v>0</v>
      </c>
      <c r="Z5" s="95">
        <f>+'Customer $'!W6</f>
        <v>0</v>
      </c>
      <c r="AA5" s="95">
        <f>+'Customer $'!X6</f>
        <v>0</v>
      </c>
      <c r="AB5" s="95">
        <f>+'Customer $'!Y6</f>
        <v>0</v>
      </c>
      <c r="AC5" s="95">
        <f>+'Customer $'!Z6</f>
        <v>0</v>
      </c>
      <c r="AD5" s="96">
        <f t="shared" si="5"/>
        <v>0</v>
      </c>
      <c r="AE5" s="95">
        <f>+'Customer $'!AB6</f>
        <v>0</v>
      </c>
      <c r="AF5" s="95">
        <f>+'Customer $'!AC6</f>
        <v>0</v>
      </c>
      <c r="AG5" s="95">
        <f>+'Customer $'!AD6</f>
        <v>0</v>
      </c>
      <c r="AH5" s="95">
        <f>+'Customer $'!AE6</f>
        <v>0</v>
      </c>
      <c r="AI5" s="95">
        <f>+'Customer $'!AF6</f>
        <v>0</v>
      </c>
      <c r="AJ5" s="95">
        <f>+'Customer $'!AG6</f>
        <v>0</v>
      </c>
      <c r="AK5" s="95">
        <f>+'Customer $'!AH6</f>
        <v>0</v>
      </c>
      <c r="AL5" s="95">
        <f>+'Customer $'!AI6</f>
        <v>0</v>
      </c>
      <c r="AM5" s="95">
        <f>+'Customer $'!AJ6</f>
        <v>0</v>
      </c>
    </row>
    <row r="6" spans="1:1024 1028:2048 2052:3072 3076:4096 4100:5120 5124:6144 6148:7168 7172:8192 8196:9216 9220:10240 10244:11264 11268:12288 12292:13312 13316:14336 14340:15360 15364:16356" x14ac:dyDescent="0.2">
      <c r="B6" s="78" t="s">
        <v>4</v>
      </c>
      <c r="D6" s="96"/>
      <c r="E6" s="97">
        <f>+'Customer $'!B7</f>
        <v>0</v>
      </c>
      <c r="F6" s="97">
        <f>+'Customer $'!C7</f>
        <v>0</v>
      </c>
      <c r="G6" s="97">
        <f>+'Customer $'!D7</f>
        <v>0</v>
      </c>
      <c r="H6" s="97">
        <f>+'Customer $'!E7</f>
        <v>0</v>
      </c>
      <c r="I6" s="97">
        <f>+'Customer $'!F7</f>
        <v>0</v>
      </c>
      <c r="J6" s="97">
        <f>+'Customer $'!G7</f>
        <v>0</v>
      </c>
      <c r="K6" s="97">
        <f>+'Customer $'!H7</f>
        <v>0</v>
      </c>
      <c r="L6" s="97">
        <f>+'Customer $'!I7</f>
        <v>0</v>
      </c>
      <c r="M6" s="97">
        <f>+'Customer $'!J7</f>
        <v>0</v>
      </c>
      <c r="N6" s="97">
        <f>+'Customer $'!K7</f>
        <v>0</v>
      </c>
      <c r="O6" s="97">
        <f>+'Customer $'!L7</f>
        <v>0</v>
      </c>
      <c r="P6" s="97">
        <f>+'Customer $'!M7</f>
        <v>0</v>
      </c>
      <c r="Q6" s="98">
        <f t="shared" si="4"/>
        <v>0</v>
      </c>
      <c r="R6" s="97">
        <f>+'Customer $'!O7</f>
        <v>0</v>
      </c>
      <c r="S6" s="97">
        <f>+'Customer $'!P7</f>
        <v>0</v>
      </c>
      <c r="T6" s="97">
        <f>+'Customer $'!Q7</f>
        <v>0</v>
      </c>
      <c r="U6" s="97">
        <f>+'Customer $'!R7</f>
        <v>0</v>
      </c>
      <c r="V6" s="97">
        <f>+'Customer $'!S7</f>
        <v>0</v>
      </c>
      <c r="W6" s="97">
        <f>+'Customer $'!T7</f>
        <v>0</v>
      </c>
      <c r="X6" s="97">
        <f>+'Customer $'!U7</f>
        <v>0</v>
      </c>
      <c r="Y6" s="97">
        <f>+'Customer $'!V7</f>
        <v>0</v>
      </c>
      <c r="Z6" s="97">
        <f>+'Customer $'!W7</f>
        <v>0</v>
      </c>
      <c r="AA6" s="97">
        <f>+'Customer $'!X7</f>
        <v>0</v>
      </c>
      <c r="AB6" s="97">
        <f>+'Customer $'!Y7</f>
        <v>0</v>
      </c>
      <c r="AC6" s="97">
        <f>+'Customer $'!Z7</f>
        <v>0</v>
      </c>
      <c r="AD6" s="98">
        <f t="shared" si="5"/>
        <v>0</v>
      </c>
      <c r="AE6" s="97">
        <f>+'Customer $'!AB7</f>
        <v>0</v>
      </c>
      <c r="AF6" s="97">
        <f>+'Customer $'!AC7</f>
        <v>0</v>
      </c>
      <c r="AG6" s="97">
        <f>+'Customer $'!AD7</f>
        <v>0</v>
      </c>
      <c r="AH6" s="97">
        <f>+'Customer $'!AE7</f>
        <v>0</v>
      </c>
      <c r="AI6" s="97">
        <f>+'Customer $'!AF7</f>
        <v>0</v>
      </c>
      <c r="AJ6" s="97">
        <f>+'Customer $'!AG7</f>
        <v>0</v>
      </c>
      <c r="AK6" s="97">
        <f>+'Customer $'!AH7</f>
        <v>0</v>
      </c>
      <c r="AL6" s="97">
        <f>+'Customer $'!AI7</f>
        <v>0</v>
      </c>
      <c r="AM6" s="97">
        <f>+'Customer $'!AJ7</f>
        <v>0</v>
      </c>
    </row>
    <row r="7" spans="1:1024 1028:2048 2052:3072 3076:4096 4100:5120 5124:6144 6148:7168 7172:8192 8196:9216 9220:10240 10244:11264 11268:12288 12292:13312 13316:14336 14340:15360 15364:16356" x14ac:dyDescent="0.2">
      <c r="D7" s="94"/>
      <c r="E7" s="99">
        <f t="shared" ref="E7:P7" si="6">SUM(E2:E6)</f>
        <v>10849491.722120341</v>
      </c>
      <c r="F7" s="99">
        <f t="shared" si="6"/>
        <v>10878943.630788803</v>
      </c>
      <c r="G7" s="99">
        <f t="shared" si="6"/>
        <v>10910427.076147124</v>
      </c>
      <c r="H7" s="99">
        <f t="shared" si="6"/>
        <v>10940737.718539482</v>
      </c>
      <c r="I7" s="99">
        <f t="shared" si="6"/>
        <v>10972576.658155397</v>
      </c>
      <c r="J7" s="99">
        <f t="shared" si="6"/>
        <v>10999688.618928835</v>
      </c>
      <c r="K7" s="99">
        <f t="shared" si="6"/>
        <v>11057201.872533852</v>
      </c>
      <c r="L7" s="99">
        <f t="shared" si="6"/>
        <v>11078984.546329789</v>
      </c>
      <c r="M7" s="99">
        <f t="shared" si="6"/>
        <v>11104481.696293361</v>
      </c>
      <c r="N7" s="99">
        <f t="shared" si="6"/>
        <v>11130238.311179692</v>
      </c>
      <c r="O7" s="99">
        <f t="shared" si="6"/>
        <v>11156237.005694577</v>
      </c>
      <c r="P7" s="99">
        <f t="shared" si="6"/>
        <v>11182397.079558456</v>
      </c>
      <c r="Q7" s="99">
        <f t="shared" si="4"/>
        <v>132261405.93626972</v>
      </c>
      <c r="R7" s="99">
        <f t="shared" ref="R7:AC7" si="7">SUM(R2:R6)</f>
        <v>11224141.346634788</v>
      </c>
      <c r="S7" s="99">
        <f t="shared" si="7"/>
        <v>11250083.694836365</v>
      </c>
      <c r="T7" s="99">
        <f t="shared" si="7"/>
        <v>11276127.159145815</v>
      </c>
      <c r="U7" s="99">
        <f t="shared" si="7"/>
        <v>11301615.073895127</v>
      </c>
      <c r="V7" s="99">
        <f t="shared" si="7"/>
        <v>11326473.724337092</v>
      </c>
      <c r="W7" s="99">
        <f t="shared" si="7"/>
        <v>11351751.18910937</v>
      </c>
      <c r="X7" s="99">
        <f t="shared" si="7"/>
        <v>11376996.078763943</v>
      </c>
      <c r="Y7" s="99">
        <f t="shared" si="7"/>
        <v>11399616.935211971</v>
      </c>
      <c r="Z7" s="99">
        <f t="shared" si="7"/>
        <v>11425399.969063584</v>
      </c>
      <c r="AA7" s="99">
        <f t="shared" si="7"/>
        <v>11451403.456168782</v>
      </c>
      <c r="AB7" s="99">
        <f t="shared" si="7"/>
        <v>11477614.261491733</v>
      </c>
      <c r="AC7" s="99">
        <f t="shared" si="7"/>
        <v>11503955.370233374</v>
      </c>
      <c r="AD7" s="99">
        <f t="shared" si="5"/>
        <v>136365178.25889197</v>
      </c>
      <c r="AE7" s="104">
        <f t="shared" ref="AE7:AJ7" si="8">SUM(AE2:AE6)</f>
        <v>140158813.93457642</v>
      </c>
      <c r="AF7" s="99">
        <f t="shared" si="8"/>
        <v>143964409.79725814</v>
      </c>
      <c r="AG7" s="99">
        <f t="shared" si="8"/>
        <v>147794459.53279248</v>
      </c>
      <c r="AH7" s="99">
        <f t="shared" si="8"/>
        <v>5793514.2857142854</v>
      </c>
      <c r="AI7" s="99">
        <f t="shared" si="8"/>
        <v>5793514.2857142854</v>
      </c>
      <c r="AJ7" s="99">
        <f t="shared" si="8"/>
        <v>5793514.2857142854</v>
      </c>
      <c r="AK7" s="99">
        <f t="shared" ref="AK7:AM7" si="9">SUM(AK2:AK6)</f>
        <v>5793514.2857142854</v>
      </c>
      <c r="AL7" s="99">
        <f t="shared" si="9"/>
        <v>5793514.2857142854</v>
      </c>
      <c r="AM7" s="99">
        <f t="shared" si="9"/>
        <v>5793514.2857142854</v>
      </c>
      <c r="AN7" s="87"/>
      <c r="AR7" s="87"/>
      <c r="AV7" s="87"/>
      <c r="AZ7" s="87"/>
      <c r="BD7" s="87"/>
      <c r="BH7" s="87"/>
      <c r="BL7" s="87"/>
      <c r="BP7" s="87"/>
      <c r="BT7" s="87"/>
      <c r="BX7" s="87"/>
      <c r="CB7" s="87"/>
      <c r="CF7" s="87"/>
      <c r="CJ7" s="87"/>
      <c r="CN7" s="87"/>
      <c r="CR7" s="87"/>
      <c r="CV7" s="87"/>
      <c r="CZ7" s="87"/>
      <c r="DD7" s="87"/>
      <c r="DH7" s="87"/>
      <c r="DL7" s="87"/>
      <c r="DP7" s="87"/>
      <c r="DT7" s="87"/>
      <c r="DX7" s="87"/>
      <c r="EB7" s="87"/>
      <c r="EF7" s="87"/>
      <c r="EJ7" s="87"/>
      <c r="EN7" s="87"/>
      <c r="ER7" s="87"/>
      <c r="EV7" s="87"/>
      <c r="EZ7" s="87"/>
      <c r="FD7" s="87"/>
      <c r="FH7" s="87"/>
      <c r="FL7" s="87"/>
      <c r="FP7" s="87"/>
      <c r="FT7" s="87"/>
      <c r="FX7" s="87"/>
      <c r="GB7" s="87"/>
      <c r="GF7" s="87"/>
      <c r="GJ7" s="87"/>
      <c r="GN7" s="87"/>
      <c r="GR7" s="87"/>
      <c r="GV7" s="87"/>
      <c r="GZ7" s="87"/>
      <c r="HD7" s="87"/>
      <c r="HH7" s="87"/>
      <c r="HL7" s="87"/>
      <c r="HP7" s="87"/>
      <c r="HT7" s="87"/>
      <c r="HX7" s="87"/>
      <c r="IB7" s="87"/>
      <c r="IF7" s="87"/>
      <c r="IJ7" s="87"/>
      <c r="IN7" s="87"/>
      <c r="IR7" s="87"/>
      <c r="IV7" s="87"/>
      <c r="IZ7" s="87"/>
      <c r="JD7" s="87"/>
      <c r="JH7" s="87"/>
      <c r="JL7" s="87"/>
      <c r="JP7" s="87"/>
      <c r="JT7" s="87"/>
      <c r="JX7" s="87"/>
      <c r="KB7" s="87"/>
      <c r="KF7" s="87"/>
      <c r="KJ7" s="87"/>
      <c r="KN7" s="87"/>
      <c r="KR7" s="87"/>
      <c r="KV7" s="87"/>
      <c r="KZ7" s="87"/>
      <c r="LD7" s="87"/>
      <c r="LH7" s="87"/>
      <c r="LL7" s="87"/>
      <c r="LP7" s="87"/>
      <c r="LT7" s="87"/>
      <c r="LX7" s="87"/>
      <c r="MB7" s="87"/>
      <c r="MF7" s="87"/>
      <c r="MJ7" s="87"/>
      <c r="MN7" s="87"/>
      <c r="MR7" s="87"/>
      <c r="MV7" s="87"/>
      <c r="MZ7" s="87"/>
      <c r="ND7" s="87"/>
      <c r="NH7" s="87"/>
      <c r="NL7" s="87"/>
      <c r="NP7" s="87"/>
      <c r="NT7" s="87"/>
      <c r="NX7" s="87"/>
      <c r="OB7" s="87"/>
      <c r="OF7" s="87"/>
      <c r="OJ7" s="87"/>
      <c r="ON7" s="87"/>
      <c r="OR7" s="87"/>
      <c r="OV7" s="87"/>
      <c r="OZ7" s="87"/>
      <c r="PD7" s="87"/>
      <c r="PH7" s="87"/>
      <c r="PL7" s="87"/>
      <c r="PP7" s="87"/>
      <c r="PT7" s="87"/>
      <c r="PX7" s="87"/>
      <c r="QB7" s="87"/>
      <c r="QF7" s="87"/>
      <c r="QJ7" s="87"/>
      <c r="QN7" s="87"/>
      <c r="QR7" s="87"/>
      <c r="QV7" s="87"/>
      <c r="QZ7" s="87"/>
      <c r="RD7" s="87"/>
      <c r="RH7" s="87"/>
      <c r="RL7" s="87"/>
      <c r="RP7" s="87"/>
      <c r="RT7" s="87"/>
      <c r="RX7" s="87"/>
      <c r="SB7" s="87"/>
      <c r="SF7" s="87"/>
      <c r="SJ7" s="87"/>
      <c r="SN7" s="87"/>
      <c r="SR7" s="87"/>
      <c r="SV7" s="87"/>
      <c r="SZ7" s="87"/>
      <c r="TD7" s="87"/>
      <c r="TH7" s="87"/>
      <c r="TL7" s="87"/>
      <c r="TP7" s="87"/>
      <c r="TT7" s="87"/>
      <c r="TX7" s="87"/>
      <c r="UB7" s="87"/>
      <c r="UF7" s="87"/>
      <c r="UJ7" s="87"/>
      <c r="UN7" s="87"/>
      <c r="UR7" s="87"/>
      <c r="UV7" s="87"/>
      <c r="UZ7" s="87"/>
      <c r="VD7" s="87"/>
      <c r="VH7" s="87"/>
      <c r="VL7" s="87"/>
      <c r="VP7" s="87"/>
      <c r="VT7" s="87"/>
      <c r="VX7" s="87"/>
      <c r="WB7" s="87"/>
      <c r="WF7" s="87"/>
      <c r="WJ7" s="87"/>
      <c r="WN7" s="87"/>
      <c r="WR7" s="87"/>
      <c r="WV7" s="87"/>
      <c r="WZ7" s="87"/>
      <c r="XD7" s="87"/>
      <c r="XH7" s="87"/>
      <c r="XL7" s="87"/>
      <c r="XP7" s="87"/>
      <c r="XT7" s="87"/>
      <c r="XX7" s="87"/>
      <c r="YB7" s="87"/>
      <c r="YF7" s="87"/>
      <c r="YJ7" s="87"/>
      <c r="YN7" s="87"/>
      <c r="YR7" s="87"/>
      <c r="YV7" s="87"/>
      <c r="YZ7" s="87"/>
      <c r="ZD7" s="87"/>
      <c r="ZH7" s="87"/>
      <c r="ZL7" s="87"/>
      <c r="ZP7" s="87"/>
      <c r="ZT7" s="87"/>
      <c r="ZX7" s="87"/>
      <c r="AAB7" s="87"/>
      <c r="AAF7" s="87"/>
      <c r="AAJ7" s="87"/>
      <c r="AAN7" s="87"/>
      <c r="AAR7" s="87"/>
      <c r="AAV7" s="87"/>
      <c r="AAZ7" s="87"/>
      <c r="ABD7" s="87"/>
      <c r="ABH7" s="87"/>
      <c r="ABL7" s="87"/>
      <c r="ABP7" s="87"/>
      <c r="ABT7" s="87"/>
      <c r="ABX7" s="87"/>
      <c r="ACB7" s="87"/>
      <c r="ACF7" s="87"/>
      <c r="ACJ7" s="87"/>
      <c r="ACN7" s="87"/>
      <c r="ACR7" s="87"/>
      <c r="ACV7" s="87"/>
      <c r="ACZ7" s="87"/>
      <c r="ADD7" s="87"/>
      <c r="ADH7" s="87"/>
      <c r="ADL7" s="87"/>
      <c r="ADP7" s="87"/>
      <c r="ADT7" s="87"/>
      <c r="ADX7" s="87"/>
      <c r="AEB7" s="87"/>
      <c r="AEF7" s="87"/>
      <c r="AEJ7" s="87"/>
      <c r="AEN7" s="87"/>
      <c r="AER7" s="87"/>
      <c r="AEV7" s="87"/>
      <c r="AEZ7" s="87"/>
      <c r="AFD7" s="87"/>
      <c r="AFH7" s="87"/>
      <c r="AFL7" s="87"/>
      <c r="AFP7" s="87"/>
      <c r="AFT7" s="87"/>
      <c r="AFX7" s="87"/>
      <c r="AGB7" s="87"/>
      <c r="AGF7" s="87"/>
      <c r="AGJ7" s="87"/>
      <c r="AGN7" s="87"/>
      <c r="AGR7" s="87"/>
      <c r="AGV7" s="87"/>
      <c r="AGZ7" s="87"/>
      <c r="AHD7" s="87"/>
      <c r="AHH7" s="87"/>
      <c r="AHL7" s="87"/>
      <c r="AHP7" s="87"/>
      <c r="AHT7" s="87"/>
      <c r="AHX7" s="87"/>
      <c r="AIB7" s="87"/>
      <c r="AIF7" s="87"/>
      <c r="AIJ7" s="87"/>
      <c r="AIN7" s="87"/>
      <c r="AIR7" s="87"/>
      <c r="AIV7" s="87"/>
      <c r="AIZ7" s="87"/>
      <c r="AJD7" s="87"/>
      <c r="AJH7" s="87"/>
      <c r="AJL7" s="87"/>
      <c r="AJP7" s="87"/>
      <c r="AJT7" s="87"/>
      <c r="AJX7" s="87"/>
      <c r="AKB7" s="87"/>
      <c r="AKF7" s="87"/>
      <c r="AKJ7" s="87"/>
      <c r="AKN7" s="87"/>
      <c r="AKR7" s="87"/>
      <c r="AKV7" s="87"/>
      <c r="AKZ7" s="87"/>
      <c r="ALD7" s="87"/>
      <c r="ALH7" s="87"/>
      <c r="ALL7" s="87"/>
      <c r="ALP7" s="87"/>
      <c r="ALT7" s="87"/>
      <c r="ALX7" s="87"/>
      <c r="AMB7" s="87"/>
      <c r="AMF7" s="87"/>
      <c r="AMJ7" s="87"/>
      <c r="AMN7" s="87"/>
      <c r="AMR7" s="87"/>
      <c r="AMV7" s="87"/>
      <c r="AMZ7" s="87"/>
      <c r="AND7" s="87"/>
      <c r="ANH7" s="87"/>
      <c r="ANL7" s="87"/>
      <c r="ANP7" s="87"/>
      <c r="ANT7" s="87"/>
      <c r="ANX7" s="87"/>
      <c r="AOB7" s="87"/>
      <c r="AOF7" s="87"/>
      <c r="AOJ7" s="87"/>
      <c r="AON7" s="87"/>
      <c r="AOR7" s="87"/>
      <c r="AOV7" s="87"/>
      <c r="AOZ7" s="87"/>
      <c r="APD7" s="87"/>
      <c r="APH7" s="87"/>
      <c r="APL7" s="87"/>
      <c r="APP7" s="87"/>
      <c r="APT7" s="87"/>
      <c r="APX7" s="87"/>
      <c r="AQB7" s="87"/>
      <c r="AQF7" s="87"/>
      <c r="AQJ7" s="87"/>
      <c r="AQN7" s="87"/>
      <c r="AQR7" s="87"/>
      <c r="AQV7" s="87"/>
      <c r="AQZ7" s="87"/>
      <c r="ARD7" s="87"/>
      <c r="ARH7" s="87"/>
      <c r="ARL7" s="87"/>
      <c r="ARP7" s="87"/>
      <c r="ART7" s="87"/>
      <c r="ARX7" s="87"/>
      <c r="ASB7" s="87"/>
      <c r="ASF7" s="87"/>
      <c r="ASJ7" s="87"/>
      <c r="ASN7" s="87"/>
      <c r="ASR7" s="87"/>
      <c r="ASV7" s="87"/>
      <c r="ASZ7" s="87"/>
      <c r="ATD7" s="87"/>
      <c r="ATH7" s="87"/>
      <c r="ATL7" s="87"/>
      <c r="ATP7" s="87"/>
      <c r="ATT7" s="87"/>
      <c r="ATX7" s="87"/>
      <c r="AUB7" s="87"/>
      <c r="AUF7" s="87"/>
      <c r="AUJ7" s="87"/>
      <c r="AUN7" s="87"/>
      <c r="AUR7" s="87"/>
      <c r="AUV7" s="87"/>
      <c r="AUZ7" s="87"/>
      <c r="AVD7" s="87"/>
      <c r="AVH7" s="87"/>
      <c r="AVL7" s="87"/>
      <c r="AVP7" s="87"/>
      <c r="AVT7" s="87"/>
      <c r="AVX7" s="87"/>
      <c r="AWB7" s="87"/>
      <c r="AWF7" s="87"/>
      <c r="AWJ7" s="87"/>
      <c r="AWN7" s="87"/>
      <c r="AWR7" s="87"/>
      <c r="AWV7" s="87"/>
      <c r="AWZ7" s="87"/>
      <c r="AXD7" s="87"/>
      <c r="AXH7" s="87"/>
      <c r="AXL7" s="87"/>
      <c r="AXP7" s="87"/>
      <c r="AXT7" s="87"/>
      <c r="AXX7" s="87"/>
      <c r="AYB7" s="87"/>
      <c r="AYF7" s="87"/>
      <c r="AYJ7" s="87"/>
      <c r="AYN7" s="87"/>
      <c r="AYR7" s="87"/>
      <c r="AYV7" s="87"/>
      <c r="AYZ7" s="87"/>
      <c r="AZD7" s="87"/>
      <c r="AZH7" s="87"/>
      <c r="AZL7" s="87"/>
      <c r="AZP7" s="87"/>
      <c r="AZT7" s="87"/>
      <c r="AZX7" s="87"/>
      <c r="BAB7" s="87"/>
      <c r="BAF7" s="87"/>
      <c r="BAJ7" s="87"/>
      <c r="BAN7" s="87"/>
      <c r="BAR7" s="87"/>
      <c r="BAV7" s="87"/>
      <c r="BAZ7" s="87"/>
      <c r="BBD7" s="87"/>
      <c r="BBH7" s="87"/>
      <c r="BBL7" s="87"/>
      <c r="BBP7" s="87"/>
      <c r="BBT7" s="87"/>
      <c r="BBX7" s="87"/>
      <c r="BCB7" s="87"/>
      <c r="BCF7" s="87"/>
      <c r="BCJ7" s="87"/>
      <c r="BCN7" s="87"/>
      <c r="BCR7" s="87"/>
      <c r="BCV7" s="87"/>
      <c r="BCZ7" s="87"/>
      <c r="BDD7" s="87"/>
      <c r="BDH7" s="87"/>
      <c r="BDL7" s="87"/>
      <c r="BDP7" s="87"/>
      <c r="BDT7" s="87"/>
      <c r="BDX7" s="87"/>
      <c r="BEB7" s="87"/>
      <c r="BEF7" s="87"/>
      <c r="BEJ7" s="87"/>
      <c r="BEN7" s="87"/>
      <c r="BER7" s="87"/>
      <c r="BEV7" s="87"/>
      <c r="BEZ7" s="87"/>
      <c r="BFD7" s="87"/>
      <c r="BFH7" s="87"/>
      <c r="BFL7" s="87"/>
      <c r="BFP7" s="87"/>
      <c r="BFT7" s="87"/>
      <c r="BFX7" s="87"/>
      <c r="BGB7" s="87"/>
      <c r="BGF7" s="87"/>
      <c r="BGJ7" s="87"/>
      <c r="BGN7" s="87"/>
      <c r="BGR7" s="87"/>
      <c r="BGV7" s="87"/>
      <c r="BGZ7" s="87"/>
      <c r="BHD7" s="87"/>
      <c r="BHH7" s="87"/>
      <c r="BHL7" s="87"/>
      <c r="BHP7" s="87"/>
      <c r="BHT7" s="87"/>
      <c r="BHX7" s="87"/>
      <c r="BIB7" s="87"/>
      <c r="BIF7" s="87"/>
      <c r="BIJ7" s="87"/>
      <c r="BIN7" s="87"/>
      <c r="BIR7" s="87"/>
      <c r="BIV7" s="87"/>
      <c r="BIZ7" s="87"/>
      <c r="BJD7" s="87"/>
      <c r="BJH7" s="87"/>
      <c r="BJL7" s="87"/>
      <c r="BJP7" s="87"/>
      <c r="BJT7" s="87"/>
      <c r="BJX7" s="87"/>
      <c r="BKB7" s="87"/>
      <c r="BKF7" s="87"/>
      <c r="BKJ7" s="87"/>
      <c r="BKN7" s="87"/>
      <c r="BKR7" s="87"/>
      <c r="BKV7" s="87"/>
      <c r="BKZ7" s="87"/>
      <c r="BLD7" s="87"/>
      <c r="BLH7" s="87"/>
      <c r="BLL7" s="87"/>
      <c r="BLP7" s="87"/>
      <c r="BLT7" s="87"/>
      <c r="BLX7" s="87"/>
      <c r="BMB7" s="87"/>
      <c r="BMF7" s="87"/>
      <c r="BMJ7" s="87"/>
      <c r="BMN7" s="87"/>
      <c r="BMR7" s="87"/>
      <c r="BMV7" s="87"/>
      <c r="BMZ7" s="87"/>
      <c r="BND7" s="87"/>
      <c r="BNH7" s="87"/>
      <c r="BNL7" s="87"/>
      <c r="BNP7" s="87"/>
      <c r="BNT7" s="87"/>
      <c r="BNX7" s="87"/>
      <c r="BOB7" s="87"/>
      <c r="BOF7" s="87"/>
      <c r="BOJ7" s="87"/>
      <c r="BON7" s="87"/>
      <c r="BOR7" s="87"/>
      <c r="BOV7" s="87"/>
      <c r="BOZ7" s="87"/>
      <c r="BPD7" s="87"/>
      <c r="BPH7" s="87"/>
      <c r="BPL7" s="87"/>
      <c r="BPP7" s="87"/>
      <c r="BPT7" s="87"/>
      <c r="BPX7" s="87"/>
      <c r="BQB7" s="87"/>
      <c r="BQF7" s="87"/>
      <c r="BQJ7" s="87"/>
      <c r="BQN7" s="87"/>
      <c r="BQR7" s="87"/>
      <c r="BQV7" s="87"/>
      <c r="BQZ7" s="87"/>
      <c r="BRD7" s="87"/>
      <c r="BRH7" s="87"/>
      <c r="BRL7" s="87"/>
      <c r="BRP7" s="87"/>
      <c r="BRT7" s="87"/>
      <c r="BRX7" s="87"/>
      <c r="BSB7" s="87"/>
      <c r="BSF7" s="87"/>
      <c r="BSJ7" s="87"/>
      <c r="BSN7" s="87"/>
      <c r="BSR7" s="87"/>
      <c r="BSV7" s="87"/>
      <c r="BSZ7" s="87"/>
      <c r="BTD7" s="87"/>
      <c r="BTH7" s="87"/>
      <c r="BTL7" s="87"/>
      <c r="BTP7" s="87"/>
      <c r="BTT7" s="87"/>
      <c r="BTX7" s="87"/>
      <c r="BUB7" s="87"/>
      <c r="BUF7" s="87"/>
      <c r="BUJ7" s="87"/>
      <c r="BUN7" s="87"/>
      <c r="BUR7" s="87"/>
      <c r="BUV7" s="87"/>
      <c r="BUZ7" s="87"/>
      <c r="BVD7" s="87"/>
      <c r="BVH7" s="87"/>
      <c r="BVL7" s="87"/>
      <c r="BVP7" s="87"/>
      <c r="BVT7" s="87"/>
      <c r="BVX7" s="87"/>
      <c r="BWB7" s="87"/>
      <c r="BWF7" s="87"/>
      <c r="BWJ7" s="87"/>
      <c r="BWN7" s="87"/>
      <c r="BWR7" s="87"/>
      <c r="BWV7" s="87"/>
      <c r="BWZ7" s="87"/>
      <c r="BXD7" s="87"/>
      <c r="BXH7" s="87"/>
      <c r="BXL7" s="87"/>
      <c r="BXP7" s="87"/>
      <c r="BXT7" s="87"/>
      <c r="BXX7" s="87"/>
      <c r="BYB7" s="87"/>
      <c r="BYF7" s="87"/>
      <c r="BYJ7" s="87"/>
      <c r="BYN7" s="87"/>
      <c r="BYR7" s="87"/>
      <c r="BYV7" s="87"/>
      <c r="BYZ7" s="87"/>
      <c r="BZD7" s="87"/>
      <c r="BZH7" s="87"/>
      <c r="BZL7" s="87"/>
      <c r="BZP7" s="87"/>
      <c r="BZT7" s="87"/>
      <c r="BZX7" s="87"/>
      <c r="CAB7" s="87"/>
      <c r="CAF7" s="87"/>
      <c r="CAJ7" s="87"/>
      <c r="CAN7" s="87"/>
      <c r="CAR7" s="87"/>
      <c r="CAV7" s="87"/>
      <c r="CAZ7" s="87"/>
      <c r="CBD7" s="87"/>
      <c r="CBH7" s="87"/>
      <c r="CBL7" s="87"/>
      <c r="CBP7" s="87"/>
      <c r="CBT7" s="87"/>
      <c r="CBX7" s="87"/>
      <c r="CCB7" s="87"/>
      <c r="CCF7" s="87"/>
      <c r="CCJ7" s="87"/>
      <c r="CCN7" s="87"/>
      <c r="CCR7" s="87"/>
      <c r="CCV7" s="87"/>
      <c r="CCZ7" s="87"/>
      <c r="CDD7" s="87"/>
      <c r="CDH7" s="87"/>
      <c r="CDL7" s="87"/>
      <c r="CDP7" s="87"/>
      <c r="CDT7" s="87"/>
      <c r="CDX7" s="87"/>
      <c r="CEB7" s="87"/>
      <c r="CEF7" s="87"/>
      <c r="CEJ7" s="87"/>
      <c r="CEN7" s="87"/>
      <c r="CER7" s="87"/>
      <c r="CEV7" s="87"/>
      <c r="CEZ7" s="87"/>
      <c r="CFD7" s="87"/>
      <c r="CFH7" s="87"/>
      <c r="CFL7" s="87"/>
      <c r="CFP7" s="87"/>
      <c r="CFT7" s="87"/>
      <c r="CFX7" s="87"/>
      <c r="CGB7" s="87"/>
      <c r="CGF7" s="87"/>
      <c r="CGJ7" s="87"/>
      <c r="CGN7" s="87"/>
      <c r="CGR7" s="87"/>
      <c r="CGV7" s="87"/>
      <c r="CGZ7" s="87"/>
      <c r="CHD7" s="87"/>
      <c r="CHH7" s="87"/>
      <c r="CHL7" s="87"/>
      <c r="CHP7" s="87"/>
      <c r="CHT7" s="87"/>
      <c r="CHX7" s="87"/>
      <c r="CIB7" s="87"/>
      <c r="CIF7" s="87"/>
      <c r="CIJ7" s="87"/>
      <c r="CIN7" s="87"/>
      <c r="CIR7" s="87"/>
      <c r="CIV7" s="87"/>
      <c r="CIZ7" s="87"/>
      <c r="CJD7" s="87"/>
      <c r="CJH7" s="87"/>
      <c r="CJL7" s="87"/>
      <c r="CJP7" s="87"/>
      <c r="CJT7" s="87"/>
      <c r="CJX7" s="87"/>
      <c r="CKB7" s="87"/>
      <c r="CKF7" s="87"/>
      <c r="CKJ7" s="87"/>
      <c r="CKN7" s="87"/>
      <c r="CKR7" s="87"/>
      <c r="CKV7" s="87"/>
      <c r="CKZ7" s="87"/>
      <c r="CLD7" s="87"/>
      <c r="CLH7" s="87"/>
      <c r="CLL7" s="87"/>
      <c r="CLP7" s="87"/>
      <c r="CLT7" s="87"/>
      <c r="CLX7" s="87"/>
      <c r="CMB7" s="87"/>
      <c r="CMF7" s="87"/>
      <c r="CMJ7" s="87"/>
      <c r="CMN7" s="87"/>
      <c r="CMR7" s="87"/>
      <c r="CMV7" s="87"/>
      <c r="CMZ7" s="87"/>
      <c r="CND7" s="87"/>
      <c r="CNH7" s="87"/>
      <c r="CNL7" s="87"/>
      <c r="CNP7" s="87"/>
      <c r="CNT7" s="87"/>
      <c r="CNX7" s="87"/>
      <c r="COB7" s="87"/>
      <c r="COF7" s="87"/>
      <c r="COJ7" s="87"/>
      <c r="CON7" s="87"/>
      <c r="COR7" s="87"/>
      <c r="COV7" s="87"/>
      <c r="COZ7" s="87"/>
      <c r="CPD7" s="87"/>
      <c r="CPH7" s="87"/>
      <c r="CPL7" s="87"/>
      <c r="CPP7" s="87"/>
      <c r="CPT7" s="87"/>
      <c r="CPX7" s="87"/>
      <c r="CQB7" s="87"/>
      <c r="CQF7" s="87"/>
      <c r="CQJ7" s="87"/>
      <c r="CQN7" s="87"/>
      <c r="CQR7" s="87"/>
      <c r="CQV7" s="87"/>
      <c r="CQZ7" s="87"/>
      <c r="CRD7" s="87"/>
      <c r="CRH7" s="87"/>
      <c r="CRL7" s="87"/>
      <c r="CRP7" s="87"/>
      <c r="CRT7" s="87"/>
      <c r="CRX7" s="87"/>
      <c r="CSB7" s="87"/>
      <c r="CSF7" s="87"/>
      <c r="CSJ7" s="87"/>
      <c r="CSN7" s="87"/>
      <c r="CSR7" s="87"/>
      <c r="CSV7" s="87"/>
      <c r="CSZ7" s="87"/>
      <c r="CTD7" s="87"/>
      <c r="CTH7" s="87"/>
      <c r="CTL7" s="87"/>
      <c r="CTP7" s="87"/>
      <c r="CTT7" s="87"/>
      <c r="CTX7" s="87"/>
      <c r="CUB7" s="87"/>
      <c r="CUF7" s="87"/>
      <c r="CUJ7" s="87"/>
      <c r="CUN7" s="87"/>
      <c r="CUR7" s="87"/>
      <c r="CUV7" s="87"/>
      <c r="CUZ7" s="87"/>
      <c r="CVD7" s="87"/>
      <c r="CVH7" s="87"/>
      <c r="CVL7" s="87"/>
      <c r="CVP7" s="87"/>
      <c r="CVT7" s="87"/>
      <c r="CVX7" s="87"/>
      <c r="CWB7" s="87"/>
      <c r="CWF7" s="87"/>
      <c r="CWJ7" s="87"/>
      <c r="CWN7" s="87"/>
      <c r="CWR7" s="87"/>
      <c r="CWV7" s="87"/>
      <c r="CWZ7" s="87"/>
      <c r="CXD7" s="87"/>
      <c r="CXH7" s="87"/>
      <c r="CXL7" s="87"/>
      <c r="CXP7" s="87"/>
      <c r="CXT7" s="87"/>
      <c r="CXX7" s="87"/>
      <c r="CYB7" s="87"/>
      <c r="CYF7" s="87"/>
      <c r="CYJ7" s="87"/>
      <c r="CYN7" s="87"/>
      <c r="CYR7" s="87"/>
      <c r="CYV7" s="87"/>
      <c r="CYZ7" s="87"/>
      <c r="CZD7" s="87"/>
      <c r="CZH7" s="87"/>
      <c r="CZL7" s="87"/>
      <c r="CZP7" s="87"/>
      <c r="CZT7" s="87"/>
      <c r="CZX7" s="87"/>
      <c r="DAB7" s="87"/>
      <c r="DAF7" s="87"/>
      <c r="DAJ7" s="87"/>
      <c r="DAN7" s="87"/>
      <c r="DAR7" s="87"/>
      <c r="DAV7" s="87"/>
      <c r="DAZ7" s="87"/>
      <c r="DBD7" s="87"/>
      <c r="DBH7" s="87"/>
      <c r="DBL7" s="87"/>
      <c r="DBP7" s="87"/>
      <c r="DBT7" s="87"/>
      <c r="DBX7" s="87"/>
      <c r="DCB7" s="87"/>
      <c r="DCF7" s="87"/>
      <c r="DCJ7" s="87"/>
      <c r="DCN7" s="87"/>
      <c r="DCR7" s="87"/>
      <c r="DCV7" s="87"/>
      <c r="DCZ7" s="87"/>
      <c r="DDD7" s="87"/>
      <c r="DDH7" s="87"/>
      <c r="DDL7" s="87"/>
      <c r="DDP7" s="87"/>
      <c r="DDT7" s="87"/>
      <c r="DDX7" s="87"/>
      <c r="DEB7" s="87"/>
      <c r="DEF7" s="87"/>
      <c r="DEJ7" s="87"/>
      <c r="DEN7" s="87"/>
      <c r="DER7" s="87"/>
      <c r="DEV7" s="87"/>
      <c r="DEZ7" s="87"/>
      <c r="DFD7" s="87"/>
      <c r="DFH7" s="87"/>
      <c r="DFL7" s="87"/>
      <c r="DFP7" s="87"/>
      <c r="DFT7" s="87"/>
      <c r="DFX7" s="87"/>
      <c r="DGB7" s="87"/>
      <c r="DGF7" s="87"/>
      <c r="DGJ7" s="87"/>
      <c r="DGN7" s="87"/>
      <c r="DGR7" s="87"/>
      <c r="DGV7" s="87"/>
      <c r="DGZ7" s="87"/>
      <c r="DHD7" s="87"/>
      <c r="DHH7" s="87"/>
      <c r="DHL7" s="87"/>
      <c r="DHP7" s="87"/>
      <c r="DHT7" s="87"/>
      <c r="DHX7" s="87"/>
      <c r="DIB7" s="87"/>
      <c r="DIF7" s="87"/>
      <c r="DIJ7" s="87"/>
      <c r="DIN7" s="87"/>
      <c r="DIR7" s="87"/>
      <c r="DIV7" s="87"/>
      <c r="DIZ7" s="87"/>
      <c r="DJD7" s="87"/>
      <c r="DJH7" s="87"/>
      <c r="DJL7" s="87"/>
      <c r="DJP7" s="87"/>
      <c r="DJT7" s="87"/>
      <c r="DJX7" s="87"/>
      <c r="DKB7" s="87"/>
      <c r="DKF7" s="87"/>
      <c r="DKJ7" s="87"/>
      <c r="DKN7" s="87"/>
      <c r="DKR7" s="87"/>
      <c r="DKV7" s="87"/>
      <c r="DKZ7" s="87"/>
      <c r="DLD7" s="87"/>
      <c r="DLH7" s="87"/>
      <c r="DLL7" s="87"/>
      <c r="DLP7" s="87"/>
      <c r="DLT7" s="87"/>
      <c r="DLX7" s="87"/>
      <c r="DMB7" s="87"/>
      <c r="DMF7" s="87"/>
      <c r="DMJ7" s="87"/>
      <c r="DMN7" s="87"/>
      <c r="DMR7" s="87"/>
      <c r="DMV7" s="87"/>
      <c r="DMZ7" s="87"/>
      <c r="DND7" s="87"/>
      <c r="DNH7" s="87"/>
      <c r="DNL7" s="87"/>
      <c r="DNP7" s="87"/>
      <c r="DNT7" s="87"/>
      <c r="DNX7" s="87"/>
      <c r="DOB7" s="87"/>
      <c r="DOF7" s="87"/>
      <c r="DOJ7" s="87"/>
      <c r="DON7" s="87"/>
      <c r="DOR7" s="87"/>
      <c r="DOV7" s="87"/>
      <c r="DOZ7" s="87"/>
      <c r="DPD7" s="87"/>
      <c r="DPH7" s="87"/>
      <c r="DPL7" s="87"/>
      <c r="DPP7" s="87"/>
      <c r="DPT7" s="87"/>
      <c r="DPX7" s="87"/>
      <c r="DQB7" s="87"/>
      <c r="DQF7" s="87"/>
      <c r="DQJ7" s="87"/>
      <c r="DQN7" s="87"/>
      <c r="DQR7" s="87"/>
      <c r="DQV7" s="87"/>
      <c r="DQZ7" s="87"/>
      <c r="DRD7" s="87"/>
      <c r="DRH7" s="87"/>
      <c r="DRL7" s="87"/>
      <c r="DRP7" s="87"/>
      <c r="DRT7" s="87"/>
      <c r="DRX7" s="87"/>
      <c r="DSB7" s="87"/>
      <c r="DSF7" s="87"/>
      <c r="DSJ7" s="87"/>
      <c r="DSN7" s="87"/>
      <c r="DSR7" s="87"/>
      <c r="DSV7" s="87"/>
      <c r="DSZ7" s="87"/>
      <c r="DTD7" s="87"/>
      <c r="DTH7" s="87"/>
      <c r="DTL7" s="87"/>
      <c r="DTP7" s="87"/>
      <c r="DTT7" s="87"/>
      <c r="DTX7" s="87"/>
      <c r="DUB7" s="87"/>
      <c r="DUF7" s="87"/>
      <c r="DUJ7" s="87"/>
      <c r="DUN7" s="87"/>
      <c r="DUR7" s="87"/>
      <c r="DUV7" s="87"/>
      <c r="DUZ7" s="87"/>
      <c r="DVD7" s="87"/>
      <c r="DVH7" s="87"/>
      <c r="DVL7" s="87"/>
      <c r="DVP7" s="87"/>
      <c r="DVT7" s="87"/>
      <c r="DVX7" s="87"/>
      <c r="DWB7" s="87"/>
      <c r="DWF7" s="87"/>
      <c r="DWJ7" s="87"/>
      <c r="DWN7" s="87"/>
      <c r="DWR7" s="87"/>
      <c r="DWV7" s="87"/>
      <c r="DWZ7" s="87"/>
      <c r="DXD7" s="87"/>
      <c r="DXH7" s="87"/>
      <c r="DXL7" s="87"/>
      <c r="DXP7" s="87"/>
      <c r="DXT7" s="87"/>
      <c r="DXX7" s="87"/>
      <c r="DYB7" s="87"/>
      <c r="DYF7" s="87"/>
      <c r="DYJ7" s="87"/>
      <c r="DYN7" s="87"/>
      <c r="DYR7" s="87"/>
      <c r="DYV7" s="87"/>
      <c r="DYZ7" s="87"/>
      <c r="DZD7" s="87"/>
      <c r="DZH7" s="87"/>
      <c r="DZL7" s="87"/>
      <c r="DZP7" s="87"/>
      <c r="DZT7" s="87"/>
      <c r="DZX7" s="87"/>
      <c r="EAB7" s="87"/>
      <c r="EAF7" s="87"/>
      <c r="EAJ7" s="87"/>
      <c r="EAN7" s="87"/>
      <c r="EAR7" s="87"/>
      <c r="EAV7" s="87"/>
      <c r="EAZ7" s="87"/>
      <c r="EBD7" s="87"/>
      <c r="EBH7" s="87"/>
      <c r="EBL7" s="87"/>
      <c r="EBP7" s="87"/>
      <c r="EBT7" s="87"/>
      <c r="EBX7" s="87"/>
      <c r="ECB7" s="87"/>
      <c r="ECF7" s="87"/>
      <c r="ECJ7" s="87"/>
      <c r="ECN7" s="87"/>
      <c r="ECR7" s="87"/>
      <c r="ECV7" s="87"/>
      <c r="ECZ7" s="87"/>
      <c r="EDD7" s="87"/>
      <c r="EDH7" s="87"/>
      <c r="EDL7" s="87"/>
      <c r="EDP7" s="87"/>
      <c r="EDT7" s="87"/>
      <c r="EDX7" s="87"/>
      <c r="EEB7" s="87"/>
      <c r="EEF7" s="87"/>
      <c r="EEJ7" s="87"/>
      <c r="EEN7" s="87"/>
      <c r="EER7" s="87"/>
      <c r="EEV7" s="87"/>
      <c r="EEZ7" s="87"/>
      <c r="EFD7" s="87"/>
      <c r="EFH7" s="87"/>
      <c r="EFL7" s="87"/>
      <c r="EFP7" s="87"/>
      <c r="EFT7" s="87"/>
      <c r="EFX7" s="87"/>
      <c r="EGB7" s="87"/>
      <c r="EGF7" s="87"/>
      <c r="EGJ7" s="87"/>
      <c r="EGN7" s="87"/>
      <c r="EGR7" s="87"/>
      <c r="EGV7" s="87"/>
      <c r="EGZ7" s="87"/>
      <c r="EHD7" s="87"/>
      <c r="EHH7" s="87"/>
      <c r="EHL7" s="87"/>
      <c r="EHP7" s="87"/>
      <c r="EHT7" s="87"/>
      <c r="EHX7" s="87"/>
      <c r="EIB7" s="87"/>
      <c r="EIF7" s="87"/>
      <c r="EIJ7" s="87"/>
      <c r="EIN7" s="87"/>
      <c r="EIR7" s="87"/>
      <c r="EIV7" s="87"/>
      <c r="EIZ7" s="87"/>
      <c r="EJD7" s="87"/>
      <c r="EJH7" s="87"/>
      <c r="EJL7" s="87"/>
      <c r="EJP7" s="87"/>
      <c r="EJT7" s="87"/>
      <c r="EJX7" s="87"/>
      <c r="EKB7" s="87"/>
      <c r="EKF7" s="87"/>
      <c r="EKJ7" s="87"/>
      <c r="EKN7" s="87"/>
      <c r="EKR7" s="87"/>
      <c r="EKV7" s="87"/>
      <c r="EKZ7" s="87"/>
      <c r="ELD7" s="87"/>
      <c r="ELH7" s="87"/>
      <c r="ELL7" s="87"/>
      <c r="ELP7" s="87"/>
      <c r="ELT7" s="87"/>
      <c r="ELX7" s="87"/>
      <c r="EMB7" s="87"/>
      <c r="EMF7" s="87"/>
      <c r="EMJ7" s="87"/>
      <c r="EMN7" s="87"/>
      <c r="EMR7" s="87"/>
      <c r="EMV7" s="87"/>
      <c r="EMZ7" s="87"/>
      <c r="END7" s="87"/>
      <c r="ENH7" s="87"/>
      <c r="ENL7" s="87"/>
      <c r="ENP7" s="87"/>
      <c r="ENT7" s="87"/>
      <c r="ENX7" s="87"/>
      <c r="EOB7" s="87"/>
      <c r="EOF7" s="87"/>
      <c r="EOJ7" s="87"/>
      <c r="EON7" s="87"/>
      <c r="EOR7" s="87"/>
      <c r="EOV7" s="87"/>
      <c r="EOZ7" s="87"/>
      <c r="EPD7" s="87"/>
      <c r="EPH7" s="87"/>
      <c r="EPL7" s="87"/>
      <c r="EPP7" s="87"/>
      <c r="EPT7" s="87"/>
      <c r="EPX7" s="87"/>
      <c r="EQB7" s="87"/>
      <c r="EQF7" s="87"/>
      <c r="EQJ7" s="87"/>
      <c r="EQN7" s="87"/>
      <c r="EQR7" s="87"/>
      <c r="EQV7" s="87"/>
      <c r="EQZ7" s="87"/>
      <c r="ERD7" s="87"/>
      <c r="ERH7" s="87"/>
      <c r="ERL7" s="87"/>
      <c r="ERP7" s="87"/>
      <c r="ERT7" s="87"/>
      <c r="ERX7" s="87"/>
      <c r="ESB7" s="87"/>
      <c r="ESF7" s="87"/>
      <c r="ESJ7" s="87"/>
      <c r="ESN7" s="87"/>
      <c r="ESR7" s="87"/>
      <c r="ESV7" s="87"/>
      <c r="ESZ7" s="87"/>
      <c r="ETD7" s="87"/>
      <c r="ETH7" s="87"/>
      <c r="ETL7" s="87"/>
      <c r="ETP7" s="87"/>
      <c r="ETT7" s="87"/>
      <c r="ETX7" s="87"/>
      <c r="EUB7" s="87"/>
      <c r="EUF7" s="87"/>
      <c r="EUJ7" s="87"/>
      <c r="EUN7" s="87"/>
      <c r="EUR7" s="87"/>
      <c r="EUV7" s="87"/>
      <c r="EUZ7" s="87"/>
      <c r="EVD7" s="87"/>
      <c r="EVH7" s="87"/>
      <c r="EVL7" s="87"/>
      <c r="EVP7" s="87"/>
      <c r="EVT7" s="87"/>
      <c r="EVX7" s="87"/>
      <c r="EWB7" s="87"/>
      <c r="EWF7" s="87"/>
      <c r="EWJ7" s="87"/>
      <c r="EWN7" s="87"/>
      <c r="EWR7" s="87"/>
      <c r="EWV7" s="87"/>
      <c r="EWZ7" s="87"/>
      <c r="EXD7" s="87"/>
      <c r="EXH7" s="87"/>
      <c r="EXL7" s="87"/>
      <c r="EXP7" s="87"/>
      <c r="EXT7" s="87"/>
      <c r="EXX7" s="87"/>
      <c r="EYB7" s="87"/>
      <c r="EYF7" s="87"/>
      <c r="EYJ7" s="87"/>
      <c r="EYN7" s="87"/>
      <c r="EYR7" s="87"/>
      <c r="EYV7" s="87"/>
      <c r="EYZ7" s="87"/>
      <c r="EZD7" s="87"/>
      <c r="EZH7" s="87"/>
      <c r="EZL7" s="87"/>
      <c r="EZP7" s="87"/>
      <c r="EZT7" s="87"/>
      <c r="EZX7" s="87"/>
      <c r="FAB7" s="87"/>
      <c r="FAF7" s="87"/>
      <c r="FAJ7" s="87"/>
      <c r="FAN7" s="87"/>
      <c r="FAR7" s="87"/>
      <c r="FAV7" s="87"/>
      <c r="FAZ7" s="87"/>
      <c r="FBD7" s="87"/>
      <c r="FBH7" s="87"/>
      <c r="FBL7" s="87"/>
      <c r="FBP7" s="87"/>
      <c r="FBT7" s="87"/>
      <c r="FBX7" s="87"/>
      <c r="FCB7" s="87"/>
      <c r="FCF7" s="87"/>
      <c r="FCJ7" s="87"/>
      <c r="FCN7" s="87"/>
      <c r="FCR7" s="87"/>
      <c r="FCV7" s="87"/>
      <c r="FCZ7" s="87"/>
      <c r="FDD7" s="87"/>
      <c r="FDH7" s="87"/>
      <c r="FDL7" s="87"/>
      <c r="FDP7" s="87"/>
      <c r="FDT7" s="87"/>
      <c r="FDX7" s="87"/>
      <c r="FEB7" s="87"/>
      <c r="FEF7" s="87"/>
      <c r="FEJ7" s="87"/>
      <c r="FEN7" s="87"/>
      <c r="FER7" s="87"/>
      <c r="FEV7" s="87"/>
      <c r="FEZ7" s="87"/>
      <c r="FFD7" s="87"/>
      <c r="FFH7" s="87"/>
      <c r="FFL7" s="87"/>
      <c r="FFP7" s="87"/>
      <c r="FFT7" s="87"/>
      <c r="FFX7" s="87"/>
      <c r="FGB7" s="87"/>
      <c r="FGF7" s="87"/>
      <c r="FGJ7" s="87"/>
      <c r="FGN7" s="87"/>
      <c r="FGR7" s="87"/>
      <c r="FGV7" s="87"/>
      <c r="FGZ7" s="87"/>
      <c r="FHD7" s="87"/>
      <c r="FHH7" s="87"/>
      <c r="FHL7" s="87"/>
      <c r="FHP7" s="87"/>
      <c r="FHT7" s="87"/>
      <c r="FHX7" s="87"/>
      <c r="FIB7" s="87"/>
      <c r="FIF7" s="87"/>
      <c r="FIJ7" s="87"/>
      <c r="FIN7" s="87"/>
      <c r="FIR7" s="87"/>
      <c r="FIV7" s="87"/>
      <c r="FIZ7" s="87"/>
      <c r="FJD7" s="87"/>
      <c r="FJH7" s="87"/>
      <c r="FJL7" s="87"/>
      <c r="FJP7" s="87"/>
      <c r="FJT7" s="87"/>
      <c r="FJX7" s="87"/>
      <c r="FKB7" s="87"/>
      <c r="FKF7" s="87"/>
      <c r="FKJ7" s="87"/>
      <c r="FKN7" s="87"/>
      <c r="FKR7" s="87"/>
      <c r="FKV7" s="87"/>
      <c r="FKZ7" s="87"/>
      <c r="FLD7" s="87"/>
      <c r="FLH7" s="87"/>
      <c r="FLL7" s="87"/>
      <c r="FLP7" s="87"/>
      <c r="FLT7" s="87"/>
      <c r="FLX7" s="87"/>
      <c r="FMB7" s="87"/>
      <c r="FMF7" s="87"/>
      <c r="FMJ7" s="87"/>
      <c r="FMN7" s="87"/>
      <c r="FMR7" s="87"/>
      <c r="FMV7" s="87"/>
      <c r="FMZ7" s="87"/>
      <c r="FND7" s="87"/>
      <c r="FNH7" s="87"/>
      <c r="FNL7" s="87"/>
      <c r="FNP7" s="87"/>
      <c r="FNT7" s="87"/>
      <c r="FNX7" s="87"/>
      <c r="FOB7" s="87"/>
      <c r="FOF7" s="87"/>
      <c r="FOJ7" s="87"/>
      <c r="FON7" s="87"/>
      <c r="FOR7" s="87"/>
      <c r="FOV7" s="87"/>
      <c r="FOZ7" s="87"/>
      <c r="FPD7" s="87"/>
      <c r="FPH7" s="87"/>
      <c r="FPL7" s="87"/>
      <c r="FPP7" s="87"/>
      <c r="FPT7" s="87"/>
      <c r="FPX7" s="87"/>
      <c r="FQB7" s="87"/>
      <c r="FQF7" s="87"/>
      <c r="FQJ7" s="87"/>
      <c r="FQN7" s="87"/>
      <c r="FQR7" s="87"/>
      <c r="FQV7" s="87"/>
      <c r="FQZ7" s="87"/>
      <c r="FRD7" s="87"/>
      <c r="FRH7" s="87"/>
      <c r="FRL7" s="87"/>
      <c r="FRP7" s="87"/>
      <c r="FRT7" s="87"/>
      <c r="FRX7" s="87"/>
      <c r="FSB7" s="87"/>
      <c r="FSF7" s="87"/>
      <c r="FSJ7" s="87"/>
      <c r="FSN7" s="87"/>
      <c r="FSR7" s="87"/>
      <c r="FSV7" s="87"/>
      <c r="FSZ7" s="87"/>
      <c r="FTD7" s="87"/>
      <c r="FTH7" s="87"/>
      <c r="FTL7" s="87"/>
      <c r="FTP7" s="87"/>
      <c r="FTT7" s="87"/>
      <c r="FTX7" s="87"/>
      <c r="FUB7" s="87"/>
      <c r="FUF7" s="87"/>
      <c r="FUJ7" s="87"/>
      <c r="FUN7" s="87"/>
      <c r="FUR7" s="87"/>
      <c r="FUV7" s="87"/>
      <c r="FUZ7" s="87"/>
      <c r="FVD7" s="87"/>
      <c r="FVH7" s="87"/>
      <c r="FVL7" s="87"/>
      <c r="FVP7" s="87"/>
      <c r="FVT7" s="87"/>
      <c r="FVX7" s="87"/>
      <c r="FWB7" s="87"/>
      <c r="FWF7" s="87"/>
      <c r="FWJ7" s="87"/>
      <c r="FWN7" s="87"/>
      <c r="FWR7" s="87"/>
      <c r="FWV7" s="87"/>
      <c r="FWZ7" s="87"/>
      <c r="FXD7" s="87"/>
      <c r="FXH7" s="87"/>
      <c r="FXL7" s="87"/>
      <c r="FXP7" s="87"/>
      <c r="FXT7" s="87"/>
      <c r="FXX7" s="87"/>
      <c r="FYB7" s="87"/>
      <c r="FYF7" s="87"/>
      <c r="FYJ7" s="87"/>
      <c r="FYN7" s="87"/>
      <c r="FYR7" s="87"/>
      <c r="FYV7" s="87"/>
      <c r="FYZ7" s="87"/>
      <c r="FZD7" s="87"/>
      <c r="FZH7" s="87"/>
      <c r="FZL7" s="87"/>
      <c r="FZP7" s="87"/>
      <c r="FZT7" s="87"/>
      <c r="FZX7" s="87"/>
      <c r="GAB7" s="87"/>
      <c r="GAF7" s="87"/>
      <c r="GAJ7" s="87"/>
      <c r="GAN7" s="87"/>
      <c r="GAR7" s="87"/>
      <c r="GAV7" s="87"/>
      <c r="GAZ7" s="87"/>
      <c r="GBD7" s="87"/>
      <c r="GBH7" s="87"/>
      <c r="GBL7" s="87"/>
      <c r="GBP7" s="87"/>
      <c r="GBT7" s="87"/>
      <c r="GBX7" s="87"/>
      <c r="GCB7" s="87"/>
      <c r="GCF7" s="87"/>
      <c r="GCJ7" s="87"/>
      <c r="GCN7" s="87"/>
      <c r="GCR7" s="87"/>
      <c r="GCV7" s="87"/>
      <c r="GCZ7" s="87"/>
      <c r="GDD7" s="87"/>
      <c r="GDH7" s="87"/>
      <c r="GDL7" s="87"/>
      <c r="GDP7" s="87"/>
      <c r="GDT7" s="87"/>
      <c r="GDX7" s="87"/>
      <c r="GEB7" s="87"/>
      <c r="GEF7" s="87"/>
      <c r="GEJ7" s="87"/>
      <c r="GEN7" s="87"/>
      <c r="GER7" s="87"/>
      <c r="GEV7" s="87"/>
      <c r="GEZ7" s="87"/>
      <c r="GFD7" s="87"/>
      <c r="GFH7" s="87"/>
      <c r="GFL7" s="87"/>
      <c r="GFP7" s="87"/>
      <c r="GFT7" s="87"/>
      <c r="GFX7" s="87"/>
      <c r="GGB7" s="87"/>
      <c r="GGF7" s="87"/>
      <c r="GGJ7" s="87"/>
      <c r="GGN7" s="87"/>
      <c r="GGR7" s="87"/>
      <c r="GGV7" s="87"/>
      <c r="GGZ7" s="87"/>
      <c r="GHD7" s="87"/>
      <c r="GHH7" s="87"/>
      <c r="GHL7" s="87"/>
      <c r="GHP7" s="87"/>
      <c r="GHT7" s="87"/>
      <c r="GHX7" s="87"/>
      <c r="GIB7" s="87"/>
      <c r="GIF7" s="87"/>
      <c r="GIJ7" s="87"/>
      <c r="GIN7" s="87"/>
      <c r="GIR7" s="87"/>
      <c r="GIV7" s="87"/>
      <c r="GIZ7" s="87"/>
      <c r="GJD7" s="87"/>
      <c r="GJH7" s="87"/>
      <c r="GJL7" s="87"/>
      <c r="GJP7" s="87"/>
      <c r="GJT7" s="87"/>
      <c r="GJX7" s="87"/>
      <c r="GKB7" s="87"/>
      <c r="GKF7" s="87"/>
      <c r="GKJ7" s="87"/>
      <c r="GKN7" s="87"/>
      <c r="GKR7" s="87"/>
      <c r="GKV7" s="87"/>
      <c r="GKZ7" s="87"/>
      <c r="GLD7" s="87"/>
      <c r="GLH7" s="87"/>
      <c r="GLL7" s="87"/>
      <c r="GLP7" s="87"/>
      <c r="GLT7" s="87"/>
      <c r="GLX7" s="87"/>
      <c r="GMB7" s="87"/>
      <c r="GMF7" s="87"/>
      <c r="GMJ7" s="87"/>
      <c r="GMN7" s="87"/>
      <c r="GMR7" s="87"/>
      <c r="GMV7" s="87"/>
      <c r="GMZ7" s="87"/>
      <c r="GND7" s="87"/>
      <c r="GNH7" s="87"/>
      <c r="GNL7" s="87"/>
      <c r="GNP7" s="87"/>
      <c r="GNT7" s="87"/>
      <c r="GNX7" s="87"/>
      <c r="GOB7" s="87"/>
      <c r="GOF7" s="87"/>
      <c r="GOJ7" s="87"/>
      <c r="GON7" s="87"/>
      <c r="GOR7" s="87"/>
      <c r="GOV7" s="87"/>
      <c r="GOZ7" s="87"/>
      <c r="GPD7" s="87"/>
      <c r="GPH7" s="87"/>
      <c r="GPL7" s="87"/>
      <c r="GPP7" s="87"/>
      <c r="GPT7" s="87"/>
      <c r="GPX7" s="87"/>
      <c r="GQB7" s="87"/>
      <c r="GQF7" s="87"/>
      <c r="GQJ7" s="87"/>
      <c r="GQN7" s="87"/>
      <c r="GQR7" s="87"/>
      <c r="GQV7" s="87"/>
      <c r="GQZ7" s="87"/>
      <c r="GRD7" s="87"/>
      <c r="GRH7" s="87"/>
      <c r="GRL7" s="87"/>
      <c r="GRP7" s="87"/>
      <c r="GRT7" s="87"/>
      <c r="GRX7" s="87"/>
      <c r="GSB7" s="87"/>
      <c r="GSF7" s="87"/>
      <c r="GSJ7" s="87"/>
      <c r="GSN7" s="87"/>
      <c r="GSR7" s="87"/>
      <c r="GSV7" s="87"/>
      <c r="GSZ7" s="87"/>
      <c r="GTD7" s="87"/>
      <c r="GTH7" s="87"/>
      <c r="GTL7" s="87"/>
      <c r="GTP7" s="87"/>
      <c r="GTT7" s="87"/>
      <c r="GTX7" s="87"/>
      <c r="GUB7" s="87"/>
      <c r="GUF7" s="87"/>
      <c r="GUJ7" s="87"/>
      <c r="GUN7" s="87"/>
      <c r="GUR7" s="87"/>
      <c r="GUV7" s="87"/>
      <c r="GUZ7" s="87"/>
      <c r="GVD7" s="87"/>
      <c r="GVH7" s="87"/>
      <c r="GVL7" s="87"/>
      <c r="GVP7" s="87"/>
      <c r="GVT7" s="87"/>
      <c r="GVX7" s="87"/>
      <c r="GWB7" s="87"/>
      <c r="GWF7" s="87"/>
      <c r="GWJ7" s="87"/>
      <c r="GWN7" s="87"/>
      <c r="GWR7" s="87"/>
      <c r="GWV7" s="87"/>
      <c r="GWZ7" s="87"/>
      <c r="GXD7" s="87"/>
      <c r="GXH7" s="87"/>
      <c r="GXL7" s="87"/>
      <c r="GXP7" s="87"/>
      <c r="GXT7" s="87"/>
      <c r="GXX7" s="87"/>
      <c r="GYB7" s="87"/>
      <c r="GYF7" s="87"/>
      <c r="GYJ7" s="87"/>
      <c r="GYN7" s="87"/>
      <c r="GYR7" s="87"/>
      <c r="GYV7" s="87"/>
      <c r="GYZ7" s="87"/>
      <c r="GZD7" s="87"/>
      <c r="GZH7" s="87"/>
      <c r="GZL7" s="87"/>
      <c r="GZP7" s="87"/>
      <c r="GZT7" s="87"/>
      <c r="GZX7" s="87"/>
      <c r="HAB7" s="87"/>
      <c r="HAF7" s="87"/>
      <c r="HAJ7" s="87"/>
      <c r="HAN7" s="87"/>
      <c r="HAR7" s="87"/>
      <c r="HAV7" s="87"/>
      <c r="HAZ7" s="87"/>
      <c r="HBD7" s="87"/>
      <c r="HBH7" s="87"/>
      <c r="HBL7" s="87"/>
      <c r="HBP7" s="87"/>
      <c r="HBT7" s="87"/>
      <c r="HBX7" s="87"/>
      <c r="HCB7" s="87"/>
      <c r="HCF7" s="87"/>
      <c r="HCJ7" s="87"/>
      <c r="HCN7" s="87"/>
      <c r="HCR7" s="87"/>
      <c r="HCV7" s="87"/>
      <c r="HCZ7" s="87"/>
      <c r="HDD7" s="87"/>
      <c r="HDH7" s="87"/>
      <c r="HDL7" s="87"/>
      <c r="HDP7" s="87"/>
      <c r="HDT7" s="87"/>
      <c r="HDX7" s="87"/>
      <c r="HEB7" s="87"/>
      <c r="HEF7" s="87"/>
      <c r="HEJ7" s="87"/>
      <c r="HEN7" s="87"/>
      <c r="HER7" s="87"/>
      <c r="HEV7" s="87"/>
      <c r="HEZ7" s="87"/>
      <c r="HFD7" s="87"/>
      <c r="HFH7" s="87"/>
      <c r="HFL7" s="87"/>
      <c r="HFP7" s="87"/>
      <c r="HFT7" s="87"/>
      <c r="HFX7" s="87"/>
      <c r="HGB7" s="87"/>
      <c r="HGF7" s="87"/>
      <c r="HGJ7" s="87"/>
      <c r="HGN7" s="87"/>
      <c r="HGR7" s="87"/>
      <c r="HGV7" s="87"/>
      <c r="HGZ7" s="87"/>
      <c r="HHD7" s="87"/>
      <c r="HHH7" s="87"/>
      <c r="HHL7" s="87"/>
      <c r="HHP7" s="87"/>
      <c r="HHT7" s="87"/>
      <c r="HHX7" s="87"/>
      <c r="HIB7" s="87"/>
      <c r="HIF7" s="87"/>
      <c r="HIJ7" s="87"/>
      <c r="HIN7" s="87"/>
      <c r="HIR7" s="87"/>
      <c r="HIV7" s="87"/>
      <c r="HIZ7" s="87"/>
      <c r="HJD7" s="87"/>
      <c r="HJH7" s="87"/>
      <c r="HJL7" s="87"/>
      <c r="HJP7" s="87"/>
      <c r="HJT7" s="87"/>
      <c r="HJX7" s="87"/>
      <c r="HKB7" s="87"/>
      <c r="HKF7" s="87"/>
      <c r="HKJ7" s="87"/>
      <c r="HKN7" s="87"/>
      <c r="HKR7" s="87"/>
      <c r="HKV7" s="87"/>
      <c r="HKZ7" s="87"/>
      <c r="HLD7" s="87"/>
      <c r="HLH7" s="87"/>
      <c r="HLL7" s="87"/>
      <c r="HLP7" s="87"/>
      <c r="HLT7" s="87"/>
      <c r="HLX7" s="87"/>
      <c r="HMB7" s="87"/>
      <c r="HMF7" s="87"/>
      <c r="HMJ7" s="87"/>
      <c r="HMN7" s="87"/>
      <c r="HMR7" s="87"/>
      <c r="HMV7" s="87"/>
      <c r="HMZ7" s="87"/>
      <c r="HND7" s="87"/>
      <c r="HNH7" s="87"/>
      <c r="HNL7" s="87"/>
      <c r="HNP7" s="87"/>
      <c r="HNT7" s="87"/>
      <c r="HNX7" s="87"/>
      <c r="HOB7" s="87"/>
      <c r="HOF7" s="87"/>
      <c r="HOJ7" s="87"/>
      <c r="HON7" s="87"/>
      <c r="HOR7" s="87"/>
      <c r="HOV7" s="87"/>
      <c r="HOZ7" s="87"/>
      <c r="HPD7" s="87"/>
      <c r="HPH7" s="87"/>
      <c r="HPL7" s="87"/>
      <c r="HPP7" s="87"/>
      <c r="HPT7" s="87"/>
      <c r="HPX7" s="87"/>
      <c r="HQB7" s="87"/>
      <c r="HQF7" s="87"/>
      <c r="HQJ7" s="87"/>
      <c r="HQN7" s="87"/>
      <c r="HQR7" s="87"/>
      <c r="HQV7" s="87"/>
      <c r="HQZ7" s="87"/>
      <c r="HRD7" s="87"/>
      <c r="HRH7" s="87"/>
      <c r="HRL7" s="87"/>
      <c r="HRP7" s="87"/>
      <c r="HRT7" s="87"/>
      <c r="HRX7" s="87"/>
      <c r="HSB7" s="87"/>
      <c r="HSF7" s="87"/>
      <c r="HSJ7" s="87"/>
      <c r="HSN7" s="87"/>
      <c r="HSR7" s="87"/>
      <c r="HSV7" s="87"/>
      <c r="HSZ7" s="87"/>
      <c r="HTD7" s="87"/>
      <c r="HTH7" s="87"/>
      <c r="HTL7" s="87"/>
      <c r="HTP7" s="87"/>
      <c r="HTT7" s="87"/>
      <c r="HTX7" s="87"/>
      <c r="HUB7" s="87"/>
      <c r="HUF7" s="87"/>
      <c r="HUJ7" s="87"/>
      <c r="HUN7" s="87"/>
      <c r="HUR7" s="87"/>
      <c r="HUV7" s="87"/>
      <c r="HUZ7" s="87"/>
      <c r="HVD7" s="87"/>
      <c r="HVH7" s="87"/>
      <c r="HVL7" s="87"/>
      <c r="HVP7" s="87"/>
      <c r="HVT7" s="87"/>
      <c r="HVX7" s="87"/>
      <c r="HWB7" s="87"/>
      <c r="HWF7" s="87"/>
      <c r="HWJ7" s="87"/>
      <c r="HWN7" s="87"/>
      <c r="HWR7" s="87"/>
      <c r="HWV7" s="87"/>
      <c r="HWZ7" s="87"/>
      <c r="HXD7" s="87"/>
      <c r="HXH7" s="87"/>
      <c r="HXL7" s="87"/>
      <c r="HXP7" s="87"/>
      <c r="HXT7" s="87"/>
      <c r="HXX7" s="87"/>
      <c r="HYB7" s="87"/>
      <c r="HYF7" s="87"/>
      <c r="HYJ7" s="87"/>
      <c r="HYN7" s="87"/>
      <c r="HYR7" s="87"/>
      <c r="HYV7" s="87"/>
      <c r="HYZ7" s="87"/>
      <c r="HZD7" s="87"/>
      <c r="HZH7" s="87"/>
      <c r="HZL7" s="87"/>
      <c r="HZP7" s="87"/>
      <c r="HZT7" s="87"/>
      <c r="HZX7" s="87"/>
      <c r="IAB7" s="87"/>
      <c r="IAF7" s="87"/>
      <c r="IAJ7" s="87"/>
      <c r="IAN7" s="87"/>
      <c r="IAR7" s="87"/>
      <c r="IAV7" s="87"/>
      <c r="IAZ7" s="87"/>
      <c r="IBD7" s="87"/>
      <c r="IBH7" s="87"/>
      <c r="IBL7" s="87"/>
      <c r="IBP7" s="87"/>
      <c r="IBT7" s="87"/>
      <c r="IBX7" s="87"/>
      <c r="ICB7" s="87"/>
      <c r="ICF7" s="87"/>
      <c r="ICJ7" s="87"/>
      <c r="ICN7" s="87"/>
      <c r="ICR7" s="87"/>
      <c r="ICV7" s="87"/>
      <c r="ICZ7" s="87"/>
      <c r="IDD7" s="87"/>
      <c r="IDH7" s="87"/>
      <c r="IDL7" s="87"/>
      <c r="IDP7" s="87"/>
      <c r="IDT7" s="87"/>
      <c r="IDX7" s="87"/>
      <c r="IEB7" s="87"/>
      <c r="IEF7" s="87"/>
      <c r="IEJ7" s="87"/>
      <c r="IEN7" s="87"/>
      <c r="IER7" s="87"/>
      <c r="IEV7" s="87"/>
      <c r="IEZ7" s="87"/>
      <c r="IFD7" s="87"/>
      <c r="IFH7" s="87"/>
      <c r="IFL7" s="87"/>
      <c r="IFP7" s="87"/>
      <c r="IFT7" s="87"/>
      <c r="IFX7" s="87"/>
      <c r="IGB7" s="87"/>
      <c r="IGF7" s="87"/>
      <c r="IGJ7" s="87"/>
      <c r="IGN7" s="87"/>
      <c r="IGR7" s="87"/>
      <c r="IGV7" s="87"/>
      <c r="IGZ7" s="87"/>
      <c r="IHD7" s="87"/>
      <c r="IHH7" s="87"/>
      <c r="IHL7" s="87"/>
      <c r="IHP7" s="87"/>
      <c r="IHT7" s="87"/>
      <c r="IHX7" s="87"/>
      <c r="IIB7" s="87"/>
      <c r="IIF7" s="87"/>
      <c r="IIJ7" s="87"/>
      <c r="IIN7" s="87"/>
      <c r="IIR7" s="87"/>
      <c r="IIV7" s="87"/>
      <c r="IIZ7" s="87"/>
      <c r="IJD7" s="87"/>
      <c r="IJH7" s="87"/>
      <c r="IJL7" s="87"/>
      <c r="IJP7" s="87"/>
      <c r="IJT7" s="87"/>
      <c r="IJX7" s="87"/>
      <c r="IKB7" s="87"/>
      <c r="IKF7" s="87"/>
      <c r="IKJ7" s="87"/>
      <c r="IKN7" s="87"/>
      <c r="IKR7" s="87"/>
      <c r="IKV7" s="87"/>
      <c r="IKZ7" s="87"/>
      <c r="ILD7" s="87"/>
      <c r="ILH7" s="87"/>
      <c r="ILL7" s="87"/>
      <c r="ILP7" s="87"/>
      <c r="ILT7" s="87"/>
      <c r="ILX7" s="87"/>
      <c r="IMB7" s="87"/>
      <c r="IMF7" s="87"/>
      <c r="IMJ7" s="87"/>
      <c r="IMN7" s="87"/>
      <c r="IMR7" s="87"/>
      <c r="IMV7" s="87"/>
      <c r="IMZ7" s="87"/>
      <c r="IND7" s="87"/>
      <c r="INH7" s="87"/>
      <c r="INL7" s="87"/>
      <c r="INP7" s="87"/>
      <c r="INT7" s="87"/>
      <c r="INX7" s="87"/>
      <c r="IOB7" s="87"/>
      <c r="IOF7" s="87"/>
      <c r="IOJ7" s="87"/>
      <c r="ION7" s="87"/>
      <c r="IOR7" s="87"/>
      <c r="IOV7" s="87"/>
      <c r="IOZ7" s="87"/>
      <c r="IPD7" s="87"/>
      <c r="IPH7" s="87"/>
      <c r="IPL7" s="87"/>
      <c r="IPP7" s="87"/>
      <c r="IPT7" s="87"/>
      <c r="IPX7" s="87"/>
      <c r="IQB7" s="87"/>
      <c r="IQF7" s="87"/>
      <c r="IQJ7" s="87"/>
      <c r="IQN7" s="87"/>
      <c r="IQR7" s="87"/>
      <c r="IQV7" s="87"/>
      <c r="IQZ7" s="87"/>
      <c r="IRD7" s="87"/>
      <c r="IRH7" s="87"/>
      <c r="IRL7" s="87"/>
      <c r="IRP7" s="87"/>
      <c r="IRT7" s="87"/>
      <c r="IRX7" s="87"/>
      <c r="ISB7" s="87"/>
      <c r="ISF7" s="87"/>
      <c r="ISJ7" s="87"/>
      <c r="ISN7" s="87"/>
      <c r="ISR7" s="87"/>
      <c r="ISV7" s="87"/>
      <c r="ISZ7" s="87"/>
      <c r="ITD7" s="87"/>
      <c r="ITH7" s="87"/>
      <c r="ITL7" s="87"/>
      <c r="ITP7" s="87"/>
      <c r="ITT7" s="87"/>
      <c r="ITX7" s="87"/>
      <c r="IUB7" s="87"/>
      <c r="IUF7" s="87"/>
      <c r="IUJ7" s="87"/>
      <c r="IUN7" s="87"/>
      <c r="IUR7" s="87"/>
      <c r="IUV7" s="87"/>
      <c r="IUZ7" s="87"/>
      <c r="IVD7" s="87"/>
      <c r="IVH7" s="87"/>
      <c r="IVL7" s="87"/>
      <c r="IVP7" s="87"/>
      <c r="IVT7" s="87"/>
      <c r="IVX7" s="87"/>
      <c r="IWB7" s="87"/>
      <c r="IWF7" s="87"/>
      <c r="IWJ7" s="87"/>
      <c r="IWN7" s="87"/>
      <c r="IWR7" s="87"/>
      <c r="IWV7" s="87"/>
      <c r="IWZ7" s="87"/>
      <c r="IXD7" s="87"/>
      <c r="IXH7" s="87"/>
      <c r="IXL7" s="87"/>
      <c r="IXP7" s="87"/>
      <c r="IXT7" s="87"/>
      <c r="IXX7" s="87"/>
      <c r="IYB7" s="87"/>
      <c r="IYF7" s="87"/>
      <c r="IYJ7" s="87"/>
      <c r="IYN7" s="87"/>
      <c r="IYR7" s="87"/>
      <c r="IYV7" s="87"/>
      <c r="IYZ7" s="87"/>
      <c r="IZD7" s="87"/>
      <c r="IZH7" s="87"/>
      <c r="IZL7" s="87"/>
      <c r="IZP7" s="87"/>
      <c r="IZT7" s="87"/>
      <c r="IZX7" s="87"/>
      <c r="JAB7" s="87"/>
      <c r="JAF7" s="87"/>
      <c r="JAJ7" s="87"/>
      <c r="JAN7" s="87"/>
      <c r="JAR7" s="87"/>
      <c r="JAV7" s="87"/>
      <c r="JAZ7" s="87"/>
      <c r="JBD7" s="87"/>
      <c r="JBH7" s="87"/>
      <c r="JBL7" s="87"/>
      <c r="JBP7" s="87"/>
      <c r="JBT7" s="87"/>
      <c r="JBX7" s="87"/>
      <c r="JCB7" s="87"/>
      <c r="JCF7" s="87"/>
      <c r="JCJ7" s="87"/>
      <c r="JCN7" s="87"/>
      <c r="JCR7" s="87"/>
      <c r="JCV7" s="87"/>
      <c r="JCZ7" s="87"/>
      <c r="JDD7" s="87"/>
      <c r="JDH7" s="87"/>
      <c r="JDL7" s="87"/>
      <c r="JDP7" s="87"/>
      <c r="JDT7" s="87"/>
      <c r="JDX7" s="87"/>
      <c r="JEB7" s="87"/>
      <c r="JEF7" s="87"/>
      <c r="JEJ7" s="87"/>
      <c r="JEN7" s="87"/>
      <c r="JER7" s="87"/>
      <c r="JEV7" s="87"/>
      <c r="JEZ7" s="87"/>
      <c r="JFD7" s="87"/>
      <c r="JFH7" s="87"/>
      <c r="JFL7" s="87"/>
      <c r="JFP7" s="87"/>
      <c r="JFT7" s="87"/>
      <c r="JFX7" s="87"/>
      <c r="JGB7" s="87"/>
      <c r="JGF7" s="87"/>
      <c r="JGJ7" s="87"/>
      <c r="JGN7" s="87"/>
      <c r="JGR7" s="87"/>
      <c r="JGV7" s="87"/>
      <c r="JGZ7" s="87"/>
      <c r="JHD7" s="87"/>
      <c r="JHH7" s="87"/>
      <c r="JHL7" s="87"/>
      <c r="JHP7" s="87"/>
      <c r="JHT7" s="87"/>
      <c r="JHX7" s="87"/>
      <c r="JIB7" s="87"/>
      <c r="JIF7" s="87"/>
      <c r="JIJ7" s="87"/>
      <c r="JIN7" s="87"/>
      <c r="JIR7" s="87"/>
      <c r="JIV7" s="87"/>
      <c r="JIZ7" s="87"/>
      <c r="JJD7" s="87"/>
      <c r="JJH7" s="87"/>
      <c r="JJL7" s="87"/>
      <c r="JJP7" s="87"/>
      <c r="JJT7" s="87"/>
      <c r="JJX7" s="87"/>
      <c r="JKB7" s="87"/>
      <c r="JKF7" s="87"/>
      <c r="JKJ7" s="87"/>
      <c r="JKN7" s="87"/>
      <c r="JKR7" s="87"/>
      <c r="JKV7" s="87"/>
      <c r="JKZ7" s="87"/>
      <c r="JLD7" s="87"/>
      <c r="JLH7" s="87"/>
      <c r="JLL7" s="87"/>
      <c r="JLP7" s="87"/>
      <c r="JLT7" s="87"/>
      <c r="JLX7" s="87"/>
      <c r="JMB7" s="87"/>
      <c r="JMF7" s="87"/>
      <c r="JMJ7" s="87"/>
      <c r="JMN7" s="87"/>
      <c r="JMR7" s="87"/>
      <c r="JMV7" s="87"/>
      <c r="JMZ7" s="87"/>
      <c r="JND7" s="87"/>
      <c r="JNH7" s="87"/>
      <c r="JNL7" s="87"/>
      <c r="JNP7" s="87"/>
      <c r="JNT7" s="87"/>
      <c r="JNX7" s="87"/>
      <c r="JOB7" s="87"/>
      <c r="JOF7" s="87"/>
      <c r="JOJ7" s="87"/>
      <c r="JON7" s="87"/>
      <c r="JOR7" s="87"/>
      <c r="JOV7" s="87"/>
      <c r="JOZ7" s="87"/>
      <c r="JPD7" s="87"/>
      <c r="JPH7" s="87"/>
      <c r="JPL7" s="87"/>
      <c r="JPP7" s="87"/>
      <c r="JPT7" s="87"/>
      <c r="JPX7" s="87"/>
      <c r="JQB7" s="87"/>
      <c r="JQF7" s="87"/>
      <c r="JQJ7" s="87"/>
      <c r="JQN7" s="87"/>
      <c r="JQR7" s="87"/>
      <c r="JQV7" s="87"/>
      <c r="JQZ7" s="87"/>
      <c r="JRD7" s="87"/>
      <c r="JRH7" s="87"/>
      <c r="JRL7" s="87"/>
      <c r="JRP7" s="87"/>
      <c r="JRT7" s="87"/>
      <c r="JRX7" s="87"/>
      <c r="JSB7" s="87"/>
      <c r="JSF7" s="87"/>
      <c r="JSJ7" s="87"/>
      <c r="JSN7" s="87"/>
      <c r="JSR7" s="87"/>
      <c r="JSV7" s="87"/>
      <c r="JSZ7" s="87"/>
      <c r="JTD7" s="87"/>
      <c r="JTH7" s="87"/>
      <c r="JTL7" s="87"/>
      <c r="JTP7" s="87"/>
      <c r="JTT7" s="87"/>
      <c r="JTX7" s="87"/>
      <c r="JUB7" s="87"/>
      <c r="JUF7" s="87"/>
      <c r="JUJ7" s="87"/>
      <c r="JUN7" s="87"/>
      <c r="JUR7" s="87"/>
      <c r="JUV7" s="87"/>
      <c r="JUZ7" s="87"/>
      <c r="JVD7" s="87"/>
      <c r="JVH7" s="87"/>
      <c r="JVL7" s="87"/>
      <c r="JVP7" s="87"/>
      <c r="JVT7" s="87"/>
      <c r="JVX7" s="87"/>
      <c r="JWB7" s="87"/>
      <c r="JWF7" s="87"/>
      <c r="JWJ7" s="87"/>
      <c r="JWN7" s="87"/>
      <c r="JWR7" s="87"/>
      <c r="JWV7" s="87"/>
      <c r="JWZ7" s="87"/>
      <c r="JXD7" s="87"/>
      <c r="JXH7" s="87"/>
      <c r="JXL7" s="87"/>
      <c r="JXP7" s="87"/>
      <c r="JXT7" s="87"/>
      <c r="JXX7" s="87"/>
      <c r="JYB7" s="87"/>
      <c r="JYF7" s="87"/>
      <c r="JYJ7" s="87"/>
      <c r="JYN7" s="87"/>
      <c r="JYR7" s="87"/>
      <c r="JYV7" s="87"/>
      <c r="JYZ7" s="87"/>
      <c r="JZD7" s="87"/>
      <c r="JZH7" s="87"/>
      <c r="JZL7" s="87"/>
      <c r="JZP7" s="87"/>
      <c r="JZT7" s="87"/>
      <c r="JZX7" s="87"/>
      <c r="KAB7" s="87"/>
      <c r="KAF7" s="87"/>
      <c r="KAJ7" s="87"/>
      <c r="KAN7" s="87"/>
      <c r="KAR7" s="87"/>
      <c r="KAV7" s="87"/>
      <c r="KAZ7" s="87"/>
      <c r="KBD7" s="87"/>
      <c r="KBH7" s="87"/>
      <c r="KBL7" s="87"/>
      <c r="KBP7" s="87"/>
      <c r="KBT7" s="87"/>
      <c r="KBX7" s="87"/>
      <c r="KCB7" s="87"/>
      <c r="KCF7" s="87"/>
      <c r="KCJ7" s="87"/>
      <c r="KCN7" s="87"/>
      <c r="KCR7" s="87"/>
      <c r="KCV7" s="87"/>
      <c r="KCZ7" s="87"/>
      <c r="KDD7" s="87"/>
      <c r="KDH7" s="87"/>
      <c r="KDL7" s="87"/>
      <c r="KDP7" s="87"/>
      <c r="KDT7" s="87"/>
      <c r="KDX7" s="87"/>
      <c r="KEB7" s="87"/>
      <c r="KEF7" s="87"/>
      <c r="KEJ7" s="87"/>
      <c r="KEN7" s="87"/>
      <c r="KER7" s="87"/>
      <c r="KEV7" s="87"/>
      <c r="KEZ7" s="87"/>
      <c r="KFD7" s="87"/>
      <c r="KFH7" s="87"/>
      <c r="KFL7" s="87"/>
      <c r="KFP7" s="87"/>
      <c r="KFT7" s="87"/>
      <c r="KFX7" s="87"/>
      <c r="KGB7" s="87"/>
      <c r="KGF7" s="87"/>
      <c r="KGJ7" s="87"/>
      <c r="KGN7" s="87"/>
      <c r="KGR7" s="87"/>
      <c r="KGV7" s="87"/>
      <c r="KGZ7" s="87"/>
      <c r="KHD7" s="87"/>
      <c r="KHH7" s="87"/>
      <c r="KHL7" s="87"/>
      <c r="KHP7" s="87"/>
      <c r="KHT7" s="87"/>
      <c r="KHX7" s="87"/>
      <c r="KIB7" s="87"/>
      <c r="KIF7" s="87"/>
      <c r="KIJ7" s="87"/>
      <c r="KIN7" s="87"/>
      <c r="KIR7" s="87"/>
      <c r="KIV7" s="87"/>
      <c r="KIZ7" s="87"/>
      <c r="KJD7" s="87"/>
      <c r="KJH7" s="87"/>
      <c r="KJL7" s="87"/>
      <c r="KJP7" s="87"/>
      <c r="KJT7" s="87"/>
      <c r="KJX7" s="87"/>
      <c r="KKB7" s="87"/>
      <c r="KKF7" s="87"/>
      <c r="KKJ7" s="87"/>
      <c r="KKN7" s="87"/>
      <c r="KKR7" s="87"/>
      <c r="KKV7" s="87"/>
      <c r="KKZ7" s="87"/>
      <c r="KLD7" s="87"/>
      <c r="KLH7" s="87"/>
      <c r="KLL7" s="87"/>
      <c r="KLP7" s="87"/>
      <c r="KLT7" s="87"/>
      <c r="KLX7" s="87"/>
      <c r="KMB7" s="87"/>
      <c r="KMF7" s="87"/>
      <c r="KMJ7" s="87"/>
      <c r="KMN7" s="87"/>
      <c r="KMR7" s="87"/>
      <c r="KMV7" s="87"/>
      <c r="KMZ7" s="87"/>
      <c r="KND7" s="87"/>
      <c r="KNH7" s="87"/>
      <c r="KNL7" s="87"/>
      <c r="KNP7" s="87"/>
      <c r="KNT7" s="87"/>
      <c r="KNX7" s="87"/>
      <c r="KOB7" s="87"/>
      <c r="KOF7" s="87"/>
      <c r="KOJ7" s="87"/>
      <c r="KON7" s="87"/>
      <c r="KOR7" s="87"/>
      <c r="KOV7" s="87"/>
      <c r="KOZ7" s="87"/>
      <c r="KPD7" s="87"/>
      <c r="KPH7" s="87"/>
      <c r="KPL7" s="87"/>
      <c r="KPP7" s="87"/>
      <c r="KPT7" s="87"/>
      <c r="KPX7" s="87"/>
      <c r="KQB7" s="87"/>
      <c r="KQF7" s="87"/>
      <c r="KQJ7" s="87"/>
      <c r="KQN7" s="87"/>
      <c r="KQR7" s="87"/>
      <c r="KQV7" s="87"/>
      <c r="KQZ7" s="87"/>
      <c r="KRD7" s="87"/>
      <c r="KRH7" s="87"/>
      <c r="KRL7" s="87"/>
      <c r="KRP7" s="87"/>
      <c r="KRT7" s="87"/>
      <c r="KRX7" s="87"/>
      <c r="KSB7" s="87"/>
      <c r="KSF7" s="87"/>
      <c r="KSJ7" s="87"/>
      <c r="KSN7" s="87"/>
      <c r="KSR7" s="87"/>
      <c r="KSV7" s="87"/>
      <c r="KSZ7" s="87"/>
      <c r="KTD7" s="87"/>
      <c r="KTH7" s="87"/>
      <c r="KTL7" s="87"/>
      <c r="KTP7" s="87"/>
      <c r="KTT7" s="87"/>
      <c r="KTX7" s="87"/>
      <c r="KUB7" s="87"/>
      <c r="KUF7" s="87"/>
      <c r="KUJ7" s="87"/>
      <c r="KUN7" s="87"/>
      <c r="KUR7" s="87"/>
      <c r="KUV7" s="87"/>
      <c r="KUZ7" s="87"/>
      <c r="KVD7" s="87"/>
      <c r="KVH7" s="87"/>
      <c r="KVL7" s="87"/>
      <c r="KVP7" s="87"/>
      <c r="KVT7" s="87"/>
      <c r="KVX7" s="87"/>
      <c r="KWB7" s="87"/>
      <c r="KWF7" s="87"/>
      <c r="KWJ7" s="87"/>
      <c r="KWN7" s="87"/>
      <c r="KWR7" s="87"/>
      <c r="KWV7" s="87"/>
      <c r="KWZ7" s="87"/>
      <c r="KXD7" s="87"/>
      <c r="KXH7" s="87"/>
      <c r="KXL7" s="87"/>
      <c r="KXP7" s="87"/>
      <c r="KXT7" s="87"/>
      <c r="KXX7" s="87"/>
      <c r="KYB7" s="87"/>
      <c r="KYF7" s="87"/>
      <c r="KYJ7" s="87"/>
      <c r="KYN7" s="87"/>
      <c r="KYR7" s="87"/>
      <c r="KYV7" s="87"/>
      <c r="KYZ7" s="87"/>
      <c r="KZD7" s="87"/>
      <c r="KZH7" s="87"/>
      <c r="KZL7" s="87"/>
      <c r="KZP7" s="87"/>
      <c r="KZT7" s="87"/>
      <c r="KZX7" s="87"/>
      <c r="LAB7" s="87"/>
      <c r="LAF7" s="87"/>
      <c r="LAJ7" s="87"/>
      <c r="LAN7" s="87"/>
      <c r="LAR7" s="87"/>
      <c r="LAV7" s="87"/>
      <c r="LAZ7" s="87"/>
      <c r="LBD7" s="87"/>
      <c r="LBH7" s="87"/>
      <c r="LBL7" s="87"/>
      <c r="LBP7" s="87"/>
      <c r="LBT7" s="87"/>
      <c r="LBX7" s="87"/>
      <c r="LCB7" s="87"/>
      <c r="LCF7" s="87"/>
      <c r="LCJ7" s="87"/>
      <c r="LCN7" s="87"/>
      <c r="LCR7" s="87"/>
      <c r="LCV7" s="87"/>
      <c r="LCZ7" s="87"/>
      <c r="LDD7" s="87"/>
      <c r="LDH7" s="87"/>
      <c r="LDL7" s="87"/>
      <c r="LDP7" s="87"/>
      <c r="LDT7" s="87"/>
      <c r="LDX7" s="87"/>
      <c r="LEB7" s="87"/>
      <c r="LEF7" s="87"/>
      <c r="LEJ7" s="87"/>
      <c r="LEN7" s="87"/>
      <c r="LER7" s="87"/>
      <c r="LEV7" s="87"/>
      <c r="LEZ7" s="87"/>
      <c r="LFD7" s="87"/>
      <c r="LFH7" s="87"/>
      <c r="LFL7" s="87"/>
      <c r="LFP7" s="87"/>
      <c r="LFT7" s="87"/>
      <c r="LFX7" s="87"/>
      <c r="LGB7" s="87"/>
      <c r="LGF7" s="87"/>
      <c r="LGJ7" s="87"/>
      <c r="LGN7" s="87"/>
      <c r="LGR7" s="87"/>
      <c r="LGV7" s="87"/>
      <c r="LGZ7" s="87"/>
      <c r="LHD7" s="87"/>
      <c r="LHH7" s="87"/>
      <c r="LHL7" s="87"/>
      <c r="LHP7" s="87"/>
      <c r="LHT7" s="87"/>
      <c r="LHX7" s="87"/>
      <c r="LIB7" s="87"/>
      <c r="LIF7" s="87"/>
      <c r="LIJ7" s="87"/>
      <c r="LIN7" s="87"/>
      <c r="LIR7" s="87"/>
      <c r="LIV7" s="87"/>
      <c r="LIZ7" s="87"/>
      <c r="LJD7" s="87"/>
      <c r="LJH7" s="87"/>
      <c r="LJL7" s="87"/>
      <c r="LJP7" s="87"/>
      <c r="LJT7" s="87"/>
      <c r="LJX7" s="87"/>
      <c r="LKB7" s="87"/>
      <c r="LKF7" s="87"/>
      <c r="LKJ7" s="87"/>
      <c r="LKN7" s="87"/>
      <c r="LKR7" s="87"/>
      <c r="LKV7" s="87"/>
      <c r="LKZ7" s="87"/>
      <c r="LLD7" s="87"/>
      <c r="LLH7" s="87"/>
      <c r="LLL7" s="87"/>
      <c r="LLP7" s="87"/>
      <c r="LLT7" s="87"/>
      <c r="LLX7" s="87"/>
      <c r="LMB7" s="87"/>
      <c r="LMF7" s="87"/>
      <c r="LMJ7" s="87"/>
      <c r="LMN7" s="87"/>
      <c r="LMR7" s="87"/>
      <c r="LMV7" s="87"/>
      <c r="LMZ7" s="87"/>
      <c r="LND7" s="87"/>
      <c r="LNH7" s="87"/>
      <c r="LNL7" s="87"/>
      <c r="LNP7" s="87"/>
      <c r="LNT7" s="87"/>
      <c r="LNX7" s="87"/>
      <c r="LOB7" s="87"/>
      <c r="LOF7" s="87"/>
      <c r="LOJ7" s="87"/>
      <c r="LON7" s="87"/>
      <c r="LOR7" s="87"/>
      <c r="LOV7" s="87"/>
      <c r="LOZ7" s="87"/>
      <c r="LPD7" s="87"/>
      <c r="LPH7" s="87"/>
      <c r="LPL7" s="87"/>
      <c r="LPP7" s="87"/>
      <c r="LPT7" s="87"/>
      <c r="LPX7" s="87"/>
      <c r="LQB7" s="87"/>
      <c r="LQF7" s="87"/>
      <c r="LQJ7" s="87"/>
      <c r="LQN7" s="87"/>
      <c r="LQR7" s="87"/>
      <c r="LQV7" s="87"/>
      <c r="LQZ7" s="87"/>
      <c r="LRD7" s="87"/>
      <c r="LRH7" s="87"/>
      <c r="LRL7" s="87"/>
      <c r="LRP7" s="87"/>
      <c r="LRT7" s="87"/>
      <c r="LRX7" s="87"/>
      <c r="LSB7" s="87"/>
      <c r="LSF7" s="87"/>
      <c r="LSJ7" s="87"/>
      <c r="LSN7" s="87"/>
      <c r="LSR7" s="87"/>
      <c r="LSV7" s="87"/>
      <c r="LSZ7" s="87"/>
      <c r="LTD7" s="87"/>
      <c r="LTH7" s="87"/>
      <c r="LTL7" s="87"/>
      <c r="LTP7" s="87"/>
      <c r="LTT7" s="87"/>
      <c r="LTX7" s="87"/>
      <c r="LUB7" s="87"/>
      <c r="LUF7" s="87"/>
      <c r="LUJ7" s="87"/>
      <c r="LUN7" s="87"/>
      <c r="LUR7" s="87"/>
      <c r="LUV7" s="87"/>
      <c r="LUZ7" s="87"/>
      <c r="LVD7" s="87"/>
      <c r="LVH7" s="87"/>
      <c r="LVL7" s="87"/>
      <c r="LVP7" s="87"/>
      <c r="LVT7" s="87"/>
      <c r="LVX7" s="87"/>
      <c r="LWB7" s="87"/>
      <c r="LWF7" s="87"/>
      <c r="LWJ7" s="87"/>
      <c r="LWN7" s="87"/>
      <c r="LWR7" s="87"/>
      <c r="LWV7" s="87"/>
      <c r="LWZ7" s="87"/>
      <c r="LXD7" s="87"/>
      <c r="LXH7" s="87"/>
      <c r="LXL7" s="87"/>
      <c r="LXP7" s="87"/>
      <c r="LXT7" s="87"/>
      <c r="LXX7" s="87"/>
      <c r="LYB7" s="87"/>
      <c r="LYF7" s="87"/>
      <c r="LYJ7" s="87"/>
      <c r="LYN7" s="87"/>
      <c r="LYR7" s="87"/>
      <c r="LYV7" s="87"/>
      <c r="LYZ7" s="87"/>
      <c r="LZD7" s="87"/>
      <c r="LZH7" s="87"/>
      <c r="LZL7" s="87"/>
      <c r="LZP7" s="87"/>
      <c r="LZT7" s="87"/>
      <c r="LZX7" s="87"/>
      <c r="MAB7" s="87"/>
      <c r="MAF7" s="87"/>
      <c r="MAJ7" s="87"/>
      <c r="MAN7" s="87"/>
      <c r="MAR7" s="87"/>
      <c r="MAV7" s="87"/>
      <c r="MAZ7" s="87"/>
      <c r="MBD7" s="87"/>
      <c r="MBH7" s="87"/>
      <c r="MBL7" s="87"/>
      <c r="MBP7" s="87"/>
      <c r="MBT7" s="87"/>
      <c r="MBX7" s="87"/>
      <c r="MCB7" s="87"/>
      <c r="MCF7" s="87"/>
      <c r="MCJ7" s="87"/>
      <c r="MCN7" s="87"/>
      <c r="MCR7" s="87"/>
      <c r="MCV7" s="87"/>
      <c r="MCZ7" s="87"/>
      <c r="MDD7" s="87"/>
      <c r="MDH7" s="87"/>
      <c r="MDL7" s="87"/>
      <c r="MDP7" s="87"/>
      <c r="MDT7" s="87"/>
      <c r="MDX7" s="87"/>
      <c r="MEB7" s="87"/>
      <c r="MEF7" s="87"/>
      <c r="MEJ7" s="87"/>
      <c r="MEN7" s="87"/>
      <c r="MER7" s="87"/>
      <c r="MEV7" s="87"/>
      <c r="MEZ7" s="87"/>
      <c r="MFD7" s="87"/>
      <c r="MFH7" s="87"/>
      <c r="MFL7" s="87"/>
      <c r="MFP7" s="87"/>
      <c r="MFT7" s="87"/>
      <c r="MFX7" s="87"/>
      <c r="MGB7" s="87"/>
      <c r="MGF7" s="87"/>
      <c r="MGJ7" s="87"/>
      <c r="MGN7" s="87"/>
      <c r="MGR7" s="87"/>
      <c r="MGV7" s="87"/>
      <c r="MGZ7" s="87"/>
      <c r="MHD7" s="87"/>
      <c r="MHH7" s="87"/>
      <c r="MHL7" s="87"/>
      <c r="MHP7" s="87"/>
      <c r="MHT7" s="87"/>
      <c r="MHX7" s="87"/>
      <c r="MIB7" s="87"/>
      <c r="MIF7" s="87"/>
      <c r="MIJ7" s="87"/>
      <c r="MIN7" s="87"/>
      <c r="MIR7" s="87"/>
      <c r="MIV7" s="87"/>
      <c r="MIZ7" s="87"/>
      <c r="MJD7" s="87"/>
      <c r="MJH7" s="87"/>
      <c r="MJL7" s="87"/>
      <c r="MJP7" s="87"/>
      <c r="MJT7" s="87"/>
      <c r="MJX7" s="87"/>
      <c r="MKB7" s="87"/>
      <c r="MKF7" s="87"/>
      <c r="MKJ7" s="87"/>
      <c r="MKN7" s="87"/>
      <c r="MKR7" s="87"/>
      <c r="MKV7" s="87"/>
      <c r="MKZ7" s="87"/>
      <c r="MLD7" s="87"/>
      <c r="MLH7" s="87"/>
      <c r="MLL7" s="87"/>
      <c r="MLP7" s="87"/>
      <c r="MLT7" s="87"/>
      <c r="MLX7" s="87"/>
      <c r="MMB7" s="87"/>
      <c r="MMF7" s="87"/>
      <c r="MMJ7" s="87"/>
      <c r="MMN7" s="87"/>
      <c r="MMR7" s="87"/>
      <c r="MMV7" s="87"/>
      <c r="MMZ7" s="87"/>
      <c r="MND7" s="87"/>
      <c r="MNH7" s="87"/>
      <c r="MNL7" s="87"/>
      <c r="MNP7" s="87"/>
      <c r="MNT7" s="87"/>
      <c r="MNX7" s="87"/>
      <c r="MOB7" s="87"/>
      <c r="MOF7" s="87"/>
      <c r="MOJ7" s="87"/>
      <c r="MON7" s="87"/>
      <c r="MOR7" s="87"/>
      <c r="MOV7" s="87"/>
      <c r="MOZ7" s="87"/>
      <c r="MPD7" s="87"/>
      <c r="MPH7" s="87"/>
      <c r="MPL7" s="87"/>
      <c r="MPP7" s="87"/>
      <c r="MPT7" s="87"/>
      <c r="MPX7" s="87"/>
      <c r="MQB7" s="87"/>
      <c r="MQF7" s="87"/>
      <c r="MQJ7" s="87"/>
      <c r="MQN7" s="87"/>
      <c r="MQR7" s="87"/>
      <c r="MQV7" s="87"/>
      <c r="MQZ7" s="87"/>
      <c r="MRD7" s="87"/>
      <c r="MRH7" s="87"/>
      <c r="MRL7" s="87"/>
      <c r="MRP7" s="87"/>
      <c r="MRT7" s="87"/>
      <c r="MRX7" s="87"/>
      <c r="MSB7" s="87"/>
      <c r="MSF7" s="87"/>
      <c r="MSJ7" s="87"/>
      <c r="MSN7" s="87"/>
      <c r="MSR7" s="87"/>
      <c r="MSV7" s="87"/>
      <c r="MSZ7" s="87"/>
      <c r="MTD7" s="87"/>
      <c r="MTH7" s="87"/>
      <c r="MTL7" s="87"/>
      <c r="MTP7" s="87"/>
      <c r="MTT7" s="87"/>
      <c r="MTX7" s="87"/>
      <c r="MUB7" s="87"/>
      <c r="MUF7" s="87"/>
      <c r="MUJ7" s="87"/>
      <c r="MUN7" s="87"/>
      <c r="MUR7" s="87"/>
      <c r="MUV7" s="87"/>
      <c r="MUZ7" s="87"/>
      <c r="MVD7" s="87"/>
      <c r="MVH7" s="87"/>
      <c r="MVL7" s="87"/>
      <c r="MVP7" s="87"/>
      <c r="MVT7" s="87"/>
      <c r="MVX7" s="87"/>
      <c r="MWB7" s="87"/>
      <c r="MWF7" s="87"/>
      <c r="MWJ7" s="87"/>
      <c r="MWN7" s="87"/>
      <c r="MWR7" s="87"/>
      <c r="MWV7" s="87"/>
      <c r="MWZ7" s="87"/>
      <c r="MXD7" s="87"/>
      <c r="MXH7" s="87"/>
      <c r="MXL7" s="87"/>
      <c r="MXP7" s="87"/>
      <c r="MXT7" s="87"/>
      <c r="MXX7" s="87"/>
      <c r="MYB7" s="87"/>
      <c r="MYF7" s="87"/>
      <c r="MYJ7" s="87"/>
      <c r="MYN7" s="87"/>
      <c r="MYR7" s="87"/>
      <c r="MYV7" s="87"/>
      <c r="MYZ7" s="87"/>
      <c r="MZD7" s="87"/>
      <c r="MZH7" s="87"/>
      <c r="MZL7" s="87"/>
      <c r="MZP7" s="87"/>
      <c r="MZT7" s="87"/>
      <c r="MZX7" s="87"/>
      <c r="NAB7" s="87"/>
      <c r="NAF7" s="87"/>
      <c r="NAJ7" s="87"/>
      <c r="NAN7" s="87"/>
      <c r="NAR7" s="87"/>
      <c r="NAV7" s="87"/>
      <c r="NAZ7" s="87"/>
      <c r="NBD7" s="87"/>
      <c r="NBH7" s="87"/>
      <c r="NBL7" s="87"/>
      <c r="NBP7" s="87"/>
      <c r="NBT7" s="87"/>
      <c r="NBX7" s="87"/>
      <c r="NCB7" s="87"/>
      <c r="NCF7" s="87"/>
      <c r="NCJ7" s="87"/>
      <c r="NCN7" s="87"/>
      <c r="NCR7" s="87"/>
      <c r="NCV7" s="87"/>
      <c r="NCZ7" s="87"/>
      <c r="NDD7" s="87"/>
      <c r="NDH7" s="87"/>
      <c r="NDL7" s="87"/>
      <c r="NDP7" s="87"/>
      <c r="NDT7" s="87"/>
      <c r="NDX7" s="87"/>
      <c r="NEB7" s="87"/>
      <c r="NEF7" s="87"/>
      <c r="NEJ7" s="87"/>
      <c r="NEN7" s="87"/>
      <c r="NER7" s="87"/>
      <c r="NEV7" s="87"/>
      <c r="NEZ7" s="87"/>
      <c r="NFD7" s="87"/>
      <c r="NFH7" s="87"/>
      <c r="NFL7" s="87"/>
      <c r="NFP7" s="87"/>
      <c r="NFT7" s="87"/>
      <c r="NFX7" s="87"/>
      <c r="NGB7" s="87"/>
      <c r="NGF7" s="87"/>
      <c r="NGJ7" s="87"/>
      <c r="NGN7" s="87"/>
      <c r="NGR7" s="87"/>
      <c r="NGV7" s="87"/>
      <c r="NGZ7" s="87"/>
      <c r="NHD7" s="87"/>
      <c r="NHH7" s="87"/>
      <c r="NHL7" s="87"/>
      <c r="NHP7" s="87"/>
      <c r="NHT7" s="87"/>
      <c r="NHX7" s="87"/>
      <c r="NIB7" s="87"/>
      <c r="NIF7" s="87"/>
      <c r="NIJ7" s="87"/>
      <c r="NIN7" s="87"/>
      <c r="NIR7" s="87"/>
      <c r="NIV7" s="87"/>
      <c r="NIZ7" s="87"/>
      <c r="NJD7" s="87"/>
      <c r="NJH7" s="87"/>
      <c r="NJL7" s="87"/>
      <c r="NJP7" s="87"/>
      <c r="NJT7" s="87"/>
      <c r="NJX7" s="87"/>
      <c r="NKB7" s="87"/>
      <c r="NKF7" s="87"/>
      <c r="NKJ7" s="87"/>
      <c r="NKN7" s="87"/>
      <c r="NKR7" s="87"/>
      <c r="NKV7" s="87"/>
      <c r="NKZ7" s="87"/>
      <c r="NLD7" s="87"/>
      <c r="NLH7" s="87"/>
      <c r="NLL7" s="87"/>
      <c r="NLP7" s="87"/>
      <c r="NLT7" s="87"/>
      <c r="NLX7" s="87"/>
      <c r="NMB7" s="87"/>
      <c r="NMF7" s="87"/>
      <c r="NMJ7" s="87"/>
      <c r="NMN7" s="87"/>
      <c r="NMR7" s="87"/>
      <c r="NMV7" s="87"/>
      <c r="NMZ7" s="87"/>
      <c r="NND7" s="87"/>
      <c r="NNH7" s="87"/>
      <c r="NNL7" s="87"/>
      <c r="NNP7" s="87"/>
      <c r="NNT7" s="87"/>
      <c r="NNX7" s="87"/>
      <c r="NOB7" s="87"/>
      <c r="NOF7" s="87"/>
      <c r="NOJ7" s="87"/>
      <c r="NON7" s="87"/>
      <c r="NOR7" s="87"/>
      <c r="NOV7" s="87"/>
      <c r="NOZ7" s="87"/>
      <c r="NPD7" s="87"/>
      <c r="NPH7" s="87"/>
      <c r="NPL7" s="87"/>
      <c r="NPP7" s="87"/>
      <c r="NPT7" s="87"/>
      <c r="NPX7" s="87"/>
      <c r="NQB7" s="87"/>
      <c r="NQF7" s="87"/>
      <c r="NQJ7" s="87"/>
      <c r="NQN7" s="87"/>
      <c r="NQR7" s="87"/>
      <c r="NQV7" s="87"/>
      <c r="NQZ7" s="87"/>
      <c r="NRD7" s="87"/>
      <c r="NRH7" s="87"/>
      <c r="NRL7" s="87"/>
      <c r="NRP7" s="87"/>
      <c r="NRT7" s="87"/>
      <c r="NRX7" s="87"/>
      <c r="NSB7" s="87"/>
      <c r="NSF7" s="87"/>
      <c r="NSJ7" s="87"/>
      <c r="NSN7" s="87"/>
      <c r="NSR7" s="87"/>
      <c r="NSV7" s="87"/>
      <c r="NSZ7" s="87"/>
      <c r="NTD7" s="87"/>
      <c r="NTH7" s="87"/>
      <c r="NTL7" s="87"/>
      <c r="NTP7" s="87"/>
      <c r="NTT7" s="87"/>
      <c r="NTX7" s="87"/>
      <c r="NUB7" s="87"/>
      <c r="NUF7" s="87"/>
      <c r="NUJ7" s="87"/>
      <c r="NUN7" s="87"/>
      <c r="NUR7" s="87"/>
      <c r="NUV7" s="87"/>
      <c r="NUZ7" s="87"/>
      <c r="NVD7" s="87"/>
      <c r="NVH7" s="87"/>
      <c r="NVL7" s="87"/>
      <c r="NVP7" s="87"/>
      <c r="NVT7" s="87"/>
      <c r="NVX7" s="87"/>
      <c r="NWB7" s="87"/>
      <c r="NWF7" s="87"/>
      <c r="NWJ7" s="87"/>
      <c r="NWN7" s="87"/>
      <c r="NWR7" s="87"/>
      <c r="NWV7" s="87"/>
      <c r="NWZ7" s="87"/>
      <c r="NXD7" s="87"/>
      <c r="NXH7" s="87"/>
      <c r="NXL7" s="87"/>
      <c r="NXP7" s="87"/>
      <c r="NXT7" s="87"/>
      <c r="NXX7" s="87"/>
      <c r="NYB7" s="87"/>
      <c r="NYF7" s="87"/>
      <c r="NYJ7" s="87"/>
      <c r="NYN7" s="87"/>
      <c r="NYR7" s="87"/>
      <c r="NYV7" s="87"/>
      <c r="NYZ7" s="87"/>
      <c r="NZD7" s="87"/>
      <c r="NZH7" s="87"/>
      <c r="NZL7" s="87"/>
      <c r="NZP7" s="87"/>
      <c r="NZT7" s="87"/>
      <c r="NZX7" s="87"/>
      <c r="OAB7" s="87"/>
      <c r="OAF7" s="87"/>
      <c r="OAJ7" s="87"/>
      <c r="OAN7" s="87"/>
      <c r="OAR7" s="87"/>
      <c r="OAV7" s="87"/>
      <c r="OAZ7" s="87"/>
      <c r="OBD7" s="87"/>
      <c r="OBH7" s="87"/>
      <c r="OBL7" s="87"/>
      <c r="OBP7" s="87"/>
      <c r="OBT7" s="87"/>
      <c r="OBX7" s="87"/>
      <c r="OCB7" s="87"/>
      <c r="OCF7" s="87"/>
      <c r="OCJ7" s="87"/>
      <c r="OCN7" s="87"/>
      <c r="OCR7" s="87"/>
      <c r="OCV7" s="87"/>
      <c r="OCZ7" s="87"/>
      <c r="ODD7" s="87"/>
      <c r="ODH7" s="87"/>
      <c r="ODL7" s="87"/>
      <c r="ODP7" s="87"/>
      <c r="ODT7" s="87"/>
      <c r="ODX7" s="87"/>
      <c r="OEB7" s="87"/>
      <c r="OEF7" s="87"/>
      <c r="OEJ7" s="87"/>
      <c r="OEN7" s="87"/>
      <c r="OER7" s="87"/>
      <c r="OEV7" s="87"/>
      <c r="OEZ7" s="87"/>
      <c r="OFD7" s="87"/>
      <c r="OFH7" s="87"/>
      <c r="OFL7" s="87"/>
      <c r="OFP7" s="87"/>
      <c r="OFT7" s="87"/>
      <c r="OFX7" s="87"/>
      <c r="OGB7" s="87"/>
      <c r="OGF7" s="87"/>
      <c r="OGJ7" s="87"/>
      <c r="OGN7" s="87"/>
      <c r="OGR7" s="87"/>
      <c r="OGV7" s="87"/>
      <c r="OGZ7" s="87"/>
      <c r="OHD7" s="87"/>
      <c r="OHH7" s="87"/>
      <c r="OHL7" s="87"/>
      <c r="OHP7" s="87"/>
      <c r="OHT7" s="87"/>
      <c r="OHX7" s="87"/>
      <c r="OIB7" s="87"/>
      <c r="OIF7" s="87"/>
      <c r="OIJ7" s="87"/>
      <c r="OIN7" s="87"/>
      <c r="OIR7" s="87"/>
      <c r="OIV7" s="87"/>
      <c r="OIZ7" s="87"/>
      <c r="OJD7" s="87"/>
      <c r="OJH7" s="87"/>
      <c r="OJL7" s="87"/>
      <c r="OJP7" s="87"/>
      <c r="OJT7" s="87"/>
      <c r="OJX7" s="87"/>
      <c r="OKB7" s="87"/>
      <c r="OKF7" s="87"/>
      <c r="OKJ7" s="87"/>
      <c r="OKN7" s="87"/>
      <c r="OKR7" s="87"/>
      <c r="OKV7" s="87"/>
      <c r="OKZ7" s="87"/>
      <c r="OLD7" s="87"/>
      <c r="OLH7" s="87"/>
      <c r="OLL7" s="87"/>
      <c r="OLP7" s="87"/>
      <c r="OLT7" s="87"/>
      <c r="OLX7" s="87"/>
      <c r="OMB7" s="87"/>
      <c r="OMF7" s="87"/>
      <c r="OMJ7" s="87"/>
      <c r="OMN7" s="87"/>
      <c r="OMR7" s="87"/>
      <c r="OMV7" s="87"/>
      <c r="OMZ7" s="87"/>
      <c r="OND7" s="87"/>
      <c r="ONH7" s="87"/>
      <c r="ONL7" s="87"/>
      <c r="ONP7" s="87"/>
      <c r="ONT7" s="87"/>
      <c r="ONX7" s="87"/>
      <c r="OOB7" s="87"/>
      <c r="OOF7" s="87"/>
      <c r="OOJ7" s="87"/>
      <c r="OON7" s="87"/>
      <c r="OOR7" s="87"/>
      <c r="OOV7" s="87"/>
      <c r="OOZ7" s="87"/>
      <c r="OPD7" s="87"/>
      <c r="OPH7" s="87"/>
      <c r="OPL7" s="87"/>
      <c r="OPP7" s="87"/>
      <c r="OPT7" s="87"/>
      <c r="OPX7" s="87"/>
      <c r="OQB7" s="87"/>
      <c r="OQF7" s="87"/>
      <c r="OQJ7" s="87"/>
      <c r="OQN7" s="87"/>
      <c r="OQR7" s="87"/>
      <c r="OQV7" s="87"/>
      <c r="OQZ7" s="87"/>
      <c r="ORD7" s="87"/>
      <c r="ORH7" s="87"/>
      <c r="ORL7" s="87"/>
      <c r="ORP7" s="87"/>
      <c r="ORT7" s="87"/>
      <c r="ORX7" s="87"/>
      <c r="OSB7" s="87"/>
      <c r="OSF7" s="87"/>
      <c r="OSJ7" s="87"/>
      <c r="OSN7" s="87"/>
      <c r="OSR7" s="87"/>
      <c r="OSV7" s="87"/>
      <c r="OSZ7" s="87"/>
      <c r="OTD7" s="87"/>
      <c r="OTH7" s="87"/>
      <c r="OTL7" s="87"/>
      <c r="OTP7" s="87"/>
      <c r="OTT7" s="87"/>
      <c r="OTX7" s="87"/>
      <c r="OUB7" s="87"/>
      <c r="OUF7" s="87"/>
      <c r="OUJ7" s="87"/>
      <c r="OUN7" s="87"/>
      <c r="OUR7" s="87"/>
      <c r="OUV7" s="87"/>
      <c r="OUZ7" s="87"/>
      <c r="OVD7" s="87"/>
      <c r="OVH7" s="87"/>
      <c r="OVL7" s="87"/>
      <c r="OVP7" s="87"/>
      <c r="OVT7" s="87"/>
      <c r="OVX7" s="87"/>
      <c r="OWB7" s="87"/>
      <c r="OWF7" s="87"/>
      <c r="OWJ7" s="87"/>
      <c r="OWN7" s="87"/>
      <c r="OWR7" s="87"/>
      <c r="OWV7" s="87"/>
      <c r="OWZ7" s="87"/>
      <c r="OXD7" s="87"/>
      <c r="OXH7" s="87"/>
      <c r="OXL7" s="87"/>
      <c r="OXP7" s="87"/>
      <c r="OXT7" s="87"/>
      <c r="OXX7" s="87"/>
      <c r="OYB7" s="87"/>
      <c r="OYF7" s="87"/>
      <c r="OYJ7" s="87"/>
      <c r="OYN7" s="87"/>
      <c r="OYR7" s="87"/>
      <c r="OYV7" s="87"/>
      <c r="OYZ7" s="87"/>
      <c r="OZD7" s="87"/>
      <c r="OZH7" s="87"/>
      <c r="OZL7" s="87"/>
      <c r="OZP7" s="87"/>
      <c r="OZT7" s="87"/>
      <c r="OZX7" s="87"/>
      <c r="PAB7" s="87"/>
      <c r="PAF7" s="87"/>
      <c r="PAJ7" s="87"/>
      <c r="PAN7" s="87"/>
      <c r="PAR7" s="87"/>
      <c r="PAV7" s="87"/>
      <c r="PAZ7" s="87"/>
      <c r="PBD7" s="87"/>
      <c r="PBH7" s="87"/>
      <c r="PBL7" s="87"/>
      <c r="PBP7" s="87"/>
      <c r="PBT7" s="87"/>
      <c r="PBX7" s="87"/>
      <c r="PCB7" s="87"/>
      <c r="PCF7" s="87"/>
      <c r="PCJ7" s="87"/>
      <c r="PCN7" s="87"/>
      <c r="PCR7" s="87"/>
      <c r="PCV7" s="87"/>
      <c r="PCZ7" s="87"/>
      <c r="PDD7" s="87"/>
      <c r="PDH7" s="87"/>
      <c r="PDL7" s="87"/>
      <c r="PDP7" s="87"/>
      <c r="PDT7" s="87"/>
      <c r="PDX7" s="87"/>
      <c r="PEB7" s="87"/>
      <c r="PEF7" s="87"/>
      <c r="PEJ7" s="87"/>
      <c r="PEN7" s="87"/>
      <c r="PER7" s="87"/>
      <c r="PEV7" s="87"/>
      <c r="PEZ7" s="87"/>
      <c r="PFD7" s="87"/>
      <c r="PFH7" s="87"/>
      <c r="PFL7" s="87"/>
      <c r="PFP7" s="87"/>
      <c r="PFT7" s="87"/>
      <c r="PFX7" s="87"/>
      <c r="PGB7" s="87"/>
      <c r="PGF7" s="87"/>
      <c r="PGJ7" s="87"/>
      <c r="PGN7" s="87"/>
      <c r="PGR7" s="87"/>
      <c r="PGV7" s="87"/>
      <c r="PGZ7" s="87"/>
      <c r="PHD7" s="87"/>
      <c r="PHH7" s="87"/>
      <c r="PHL7" s="87"/>
      <c r="PHP7" s="87"/>
      <c r="PHT7" s="87"/>
      <c r="PHX7" s="87"/>
      <c r="PIB7" s="87"/>
      <c r="PIF7" s="87"/>
      <c r="PIJ7" s="87"/>
      <c r="PIN7" s="87"/>
      <c r="PIR7" s="87"/>
      <c r="PIV7" s="87"/>
      <c r="PIZ7" s="87"/>
      <c r="PJD7" s="87"/>
      <c r="PJH7" s="87"/>
      <c r="PJL7" s="87"/>
      <c r="PJP7" s="87"/>
      <c r="PJT7" s="87"/>
      <c r="PJX7" s="87"/>
      <c r="PKB7" s="87"/>
      <c r="PKF7" s="87"/>
      <c r="PKJ7" s="87"/>
      <c r="PKN7" s="87"/>
      <c r="PKR7" s="87"/>
      <c r="PKV7" s="87"/>
      <c r="PKZ7" s="87"/>
      <c r="PLD7" s="87"/>
      <c r="PLH7" s="87"/>
      <c r="PLL7" s="87"/>
      <c r="PLP7" s="87"/>
      <c r="PLT7" s="87"/>
      <c r="PLX7" s="87"/>
      <c r="PMB7" s="87"/>
      <c r="PMF7" s="87"/>
      <c r="PMJ7" s="87"/>
      <c r="PMN7" s="87"/>
      <c r="PMR7" s="87"/>
      <c r="PMV7" s="87"/>
      <c r="PMZ7" s="87"/>
      <c r="PND7" s="87"/>
      <c r="PNH7" s="87"/>
      <c r="PNL7" s="87"/>
      <c r="PNP7" s="87"/>
      <c r="PNT7" s="87"/>
      <c r="PNX7" s="87"/>
      <c r="POB7" s="87"/>
      <c r="POF7" s="87"/>
      <c r="POJ7" s="87"/>
      <c r="PON7" s="87"/>
      <c r="POR7" s="87"/>
      <c r="POV7" s="87"/>
      <c r="POZ7" s="87"/>
      <c r="PPD7" s="87"/>
      <c r="PPH7" s="87"/>
      <c r="PPL7" s="87"/>
      <c r="PPP7" s="87"/>
      <c r="PPT7" s="87"/>
      <c r="PPX7" s="87"/>
      <c r="PQB7" s="87"/>
      <c r="PQF7" s="87"/>
      <c r="PQJ7" s="87"/>
      <c r="PQN7" s="87"/>
      <c r="PQR7" s="87"/>
      <c r="PQV7" s="87"/>
      <c r="PQZ7" s="87"/>
      <c r="PRD7" s="87"/>
      <c r="PRH7" s="87"/>
      <c r="PRL7" s="87"/>
      <c r="PRP7" s="87"/>
      <c r="PRT7" s="87"/>
      <c r="PRX7" s="87"/>
      <c r="PSB7" s="87"/>
      <c r="PSF7" s="87"/>
      <c r="PSJ7" s="87"/>
      <c r="PSN7" s="87"/>
      <c r="PSR7" s="87"/>
      <c r="PSV7" s="87"/>
      <c r="PSZ7" s="87"/>
      <c r="PTD7" s="87"/>
      <c r="PTH7" s="87"/>
      <c r="PTL7" s="87"/>
      <c r="PTP7" s="87"/>
      <c r="PTT7" s="87"/>
      <c r="PTX7" s="87"/>
      <c r="PUB7" s="87"/>
      <c r="PUF7" s="87"/>
      <c r="PUJ7" s="87"/>
      <c r="PUN7" s="87"/>
      <c r="PUR7" s="87"/>
      <c r="PUV7" s="87"/>
      <c r="PUZ7" s="87"/>
      <c r="PVD7" s="87"/>
      <c r="PVH7" s="87"/>
      <c r="PVL7" s="87"/>
      <c r="PVP7" s="87"/>
      <c r="PVT7" s="87"/>
      <c r="PVX7" s="87"/>
      <c r="PWB7" s="87"/>
      <c r="PWF7" s="87"/>
      <c r="PWJ7" s="87"/>
      <c r="PWN7" s="87"/>
      <c r="PWR7" s="87"/>
      <c r="PWV7" s="87"/>
      <c r="PWZ7" s="87"/>
      <c r="PXD7" s="87"/>
      <c r="PXH7" s="87"/>
      <c r="PXL7" s="87"/>
      <c r="PXP7" s="87"/>
      <c r="PXT7" s="87"/>
      <c r="PXX7" s="87"/>
      <c r="PYB7" s="87"/>
      <c r="PYF7" s="87"/>
      <c r="PYJ7" s="87"/>
      <c r="PYN7" s="87"/>
      <c r="PYR7" s="87"/>
      <c r="PYV7" s="87"/>
      <c r="PYZ7" s="87"/>
      <c r="PZD7" s="87"/>
      <c r="PZH7" s="87"/>
      <c r="PZL7" s="87"/>
      <c r="PZP7" s="87"/>
      <c r="PZT7" s="87"/>
      <c r="PZX7" s="87"/>
      <c r="QAB7" s="87"/>
      <c r="QAF7" s="87"/>
      <c r="QAJ7" s="87"/>
      <c r="QAN7" s="87"/>
      <c r="QAR7" s="87"/>
      <c r="QAV7" s="87"/>
      <c r="QAZ7" s="87"/>
      <c r="QBD7" s="87"/>
      <c r="QBH7" s="87"/>
      <c r="QBL7" s="87"/>
      <c r="QBP7" s="87"/>
      <c r="QBT7" s="87"/>
      <c r="QBX7" s="87"/>
      <c r="QCB7" s="87"/>
      <c r="QCF7" s="87"/>
      <c r="QCJ7" s="87"/>
      <c r="QCN7" s="87"/>
      <c r="QCR7" s="87"/>
      <c r="QCV7" s="87"/>
      <c r="QCZ7" s="87"/>
      <c r="QDD7" s="87"/>
      <c r="QDH7" s="87"/>
      <c r="QDL7" s="87"/>
      <c r="QDP7" s="87"/>
      <c r="QDT7" s="87"/>
      <c r="QDX7" s="87"/>
      <c r="QEB7" s="87"/>
      <c r="QEF7" s="87"/>
      <c r="QEJ7" s="87"/>
      <c r="QEN7" s="87"/>
      <c r="QER7" s="87"/>
      <c r="QEV7" s="87"/>
      <c r="QEZ7" s="87"/>
      <c r="QFD7" s="87"/>
      <c r="QFH7" s="87"/>
      <c r="QFL7" s="87"/>
      <c r="QFP7" s="87"/>
      <c r="QFT7" s="87"/>
      <c r="QFX7" s="87"/>
      <c r="QGB7" s="87"/>
      <c r="QGF7" s="87"/>
      <c r="QGJ7" s="87"/>
      <c r="QGN7" s="87"/>
      <c r="QGR7" s="87"/>
      <c r="QGV7" s="87"/>
      <c r="QGZ7" s="87"/>
      <c r="QHD7" s="87"/>
      <c r="QHH7" s="87"/>
      <c r="QHL7" s="87"/>
      <c r="QHP7" s="87"/>
      <c r="QHT7" s="87"/>
      <c r="QHX7" s="87"/>
      <c r="QIB7" s="87"/>
      <c r="QIF7" s="87"/>
      <c r="QIJ7" s="87"/>
      <c r="QIN7" s="87"/>
      <c r="QIR7" s="87"/>
      <c r="QIV7" s="87"/>
      <c r="QIZ7" s="87"/>
      <c r="QJD7" s="87"/>
      <c r="QJH7" s="87"/>
      <c r="QJL7" s="87"/>
      <c r="QJP7" s="87"/>
      <c r="QJT7" s="87"/>
      <c r="QJX7" s="87"/>
      <c r="QKB7" s="87"/>
      <c r="QKF7" s="87"/>
      <c r="QKJ7" s="87"/>
      <c r="QKN7" s="87"/>
      <c r="QKR7" s="87"/>
      <c r="QKV7" s="87"/>
      <c r="QKZ7" s="87"/>
      <c r="QLD7" s="87"/>
      <c r="QLH7" s="87"/>
      <c r="QLL7" s="87"/>
      <c r="QLP7" s="87"/>
      <c r="QLT7" s="87"/>
      <c r="QLX7" s="87"/>
      <c r="QMB7" s="87"/>
      <c r="QMF7" s="87"/>
      <c r="QMJ7" s="87"/>
      <c r="QMN7" s="87"/>
      <c r="QMR7" s="87"/>
      <c r="QMV7" s="87"/>
      <c r="QMZ7" s="87"/>
      <c r="QND7" s="87"/>
      <c r="QNH7" s="87"/>
      <c r="QNL7" s="87"/>
      <c r="QNP7" s="87"/>
      <c r="QNT7" s="87"/>
      <c r="QNX7" s="87"/>
      <c r="QOB7" s="87"/>
      <c r="QOF7" s="87"/>
      <c r="QOJ7" s="87"/>
      <c r="QON7" s="87"/>
      <c r="QOR7" s="87"/>
      <c r="QOV7" s="87"/>
      <c r="QOZ7" s="87"/>
      <c r="QPD7" s="87"/>
      <c r="QPH7" s="87"/>
      <c r="QPL7" s="87"/>
      <c r="QPP7" s="87"/>
      <c r="QPT7" s="87"/>
      <c r="QPX7" s="87"/>
      <c r="QQB7" s="87"/>
      <c r="QQF7" s="87"/>
      <c r="QQJ7" s="87"/>
      <c r="QQN7" s="87"/>
      <c r="QQR7" s="87"/>
      <c r="QQV7" s="87"/>
      <c r="QQZ7" s="87"/>
      <c r="QRD7" s="87"/>
      <c r="QRH7" s="87"/>
      <c r="QRL7" s="87"/>
      <c r="QRP7" s="87"/>
      <c r="QRT7" s="87"/>
      <c r="QRX7" s="87"/>
      <c r="QSB7" s="87"/>
      <c r="QSF7" s="87"/>
      <c r="QSJ7" s="87"/>
      <c r="QSN7" s="87"/>
      <c r="QSR7" s="87"/>
      <c r="QSV7" s="87"/>
      <c r="QSZ7" s="87"/>
      <c r="QTD7" s="87"/>
      <c r="QTH7" s="87"/>
      <c r="QTL7" s="87"/>
      <c r="QTP7" s="87"/>
      <c r="QTT7" s="87"/>
      <c r="QTX7" s="87"/>
      <c r="QUB7" s="87"/>
      <c r="QUF7" s="87"/>
      <c r="QUJ7" s="87"/>
      <c r="QUN7" s="87"/>
      <c r="QUR7" s="87"/>
      <c r="QUV7" s="87"/>
      <c r="QUZ7" s="87"/>
      <c r="QVD7" s="87"/>
      <c r="QVH7" s="87"/>
      <c r="QVL7" s="87"/>
      <c r="QVP7" s="87"/>
      <c r="QVT7" s="87"/>
      <c r="QVX7" s="87"/>
      <c r="QWB7" s="87"/>
      <c r="QWF7" s="87"/>
      <c r="QWJ7" s="87"/>
      <c r="QWN7" s="87"/>
      <c r="QWR7" s="87"/>
      <c r="QWV7" s="87"/>
      <c r="QWZ7" s="87"/>
      <c r="QXD7" s="87"/>
      <c r="QXH7" s="87"/>
      <c r="QXL7" s="87"/>
      <c r="QXP7" s="87"/>
      <c r="QXT7" s="87"/>
      <c r="QXX7" s="87"/>
      <c r="QYB7" s="87"/>
      <c r="QYF7" s="87"/>
      <c r="QYJ7" s="87"/>
      <c r="QYN7" s="87"/>
      <c r="QYR7" s="87"/>
      <c r="QYV7" s="87"/>
      <c r="QYZ7" s="87"/>
      <c r="QZD7" s="87"/>
      <c r="QZH7" s="87"/>
      <c r="QZL7" s="87"/>
      <c r="QZP7" s="87"/>
      <c r="QZT7" s="87"/>
      <c r="QZX7" s="87"/>
      <c r="RAB7" s="87"/>
      <c r="RAF7" s="87"/>
      <c r="RAJ7" s="87"/>
      <c r="RAN7" s="87"/>
      <c r="RAR7" s="87"/>
      <c r="RAV7" s="87"/>
      <c r="RAZ7" s="87"/>
      <c r="RBD7" s="87"/>
      <c r="RBH7" s="87"/>
      <c r="RBL7" s="87"/>
      <c r="RBP7" s="87"/>
      <c r="RBT7" s="87"/>
      <c r="RBX7" s="87"/>
      <c r="RCB7" s="87"/>
      <c r="RCF7" s="87"/>
      <c r="RCJ7" s="87"/>
      <c r="RCN7" s="87"/>
      <c r="RCR7" s="87"/>
      <c r="RCV7" s="87"/>
      <c r="RCZ7" s="87"/>
      <c r="RDD7" s="87"/>
      <c r="RDH7" s="87"/>
      <c r="RDL7" s="87"/>
      <c r="RDP7" s="87"/>
      <c r="RDT7" s="87"/>
      <c r="RDX7" s="87"/>
      <c r="REB7" s="87"/>
      <c r="REF7" s="87"/>
      <c r="REJ7" s="87"/>
      <c r="REN7" s="87"/>
      <c r="RER7" s="87"/>
      <c r="REV7" s="87"/>
      <c r="REZ7" s="87"/>
      <c r="RFD7" s="87"/>
      <c r="RFH7" s="87"/>
      <c r="RFL7" s="87"/>
      <c r="RFP7" s="87"/>
      <c r="RFT7" s="87"/>
      <c r="RFX7" s="87"/>
      <c r="RGB7" s="87"/>
      <c r="RGF7" s="87"/>
      <c r="RGJ7" s="87"/>
      <c r="RGN7" s="87"/>
      <c r="RGR7" s="87"/>
      <c r="RGV7" s="87"/>
      <c r="RGZ7" s="87"/>
      <c r="RHD7" s="87"/>
      <c r="RHH7" s="87"/>
      <c r="RHL7" s="87"/>
      <c r="RHP7" s="87"/>
      <c r="RHT7" s="87"/>
      <c r="RHX7" s="87"/>
      <c r="RIB7" s="87"/>
      <c r="RIF7" s="87"/>
      <c r="RIJ7" s="87"/>
      <c r="RIN7" s="87"/>
      <c r="RIR7" s="87"/>
      <c r="RIV7" s="87"/>
      <c r="RIZ7" s="87"/>
      <c r="RJD7" s="87"/>
      <c r="RJH7" s="87"/>
      <c r="RJL7" s="87"/>
      <c r="RJP7" s="87"/>
      <c r="RJT7" s="87"/>
      <c r="RJX7" s="87"/>
      <c r="RKB7" s="87"/>
      <c r="RKF7" s="87"/>
      <c r="RKJ7" s="87"/>
      <c r="RKN7" s="87"/>
      <c r="RKR7" s="87"/>
      <c r="RKV7" s="87"/>
      <c r="RKZ7" s="87"/>
      <c r="RLD7" s="87"/>
      <c r="RLH7" s="87"/>
      <c r="RLL7" s="87"/>
      <c r="RLP7" s="87"/>
      <c r="RLT7" s="87"/>
      <c r="RLX7" s="87"/>
      <c r="RMB7" s="87"/>
      <c r="RMF7" s="87"/>
      <c r="RMJ7" s="87"/>
      <c r="RMN7" s="87"/>
      <c r="RMR7" s="87"/>
      <c r="RMV7" s="87"/>
      <c r="RMZ7" s="87"/>
      <c r="RND7" s="87"/>
      <c r="RNH7" s="87"/>
      <c r="RNL7" s="87"/>
      <c r="RNP7" s="87"/>
      <c r="RNT7" s="87"/>
      <c r="RNX7" s="87"/>
      <c r="ROB7" s="87"/>
      <c r="ROF7" s="87"/>
      <c r="ROJ7" s="87"/>
      <c r="RON7" s="87"/>
      <c r="ROR7" s="87"/>
      <c r="ROV7" s="87"/>
      <c r="ROZ7" s="87"/>
      <c r="RPD7" s="87"/>
      <c r="RPH7" s="87"/>
      <c r="RPL7" s="87"/>
      <c r="RPP7" s="87"/>
      <c r="RPT7" s="87"/>
      <c r="RPX7" s="87"/>
      <c r="RQB7" s="87"/>
      <c r="RQF7" s="87"/>
      <c r="RQJ7" s="87"/>
      <c r="RQN7" s="87"/>
      <c r="RQR7" s="87"/>
      <c r="RQV7" s="87"/>
      <c r="RQZ7" s="87"/>
      <c r="RRD7" s="87"/>
      <c r="RRH7" s="87"/>
      <c r="RRL7" s="87"/>
      <c r="RRP7" s="87"/>
      <c r="RRT7" s="87"/>
      <c r="RRX7" s="87"/>
      <c r="RSB7" s="87"/>
      <c r="RSF7" s="87"/>
      <c r="RSJ7" s="87"/>
      <c r="RSN7" s="87"/>
      <c r="RSR7" s="87"/>
      <c r="RSV7" s="87"/>
      <c r="RSZ7" s="87"/>
      <c r="RTD7" s="87"/>
      <c r="RTH7" s="87"/>
      <c r="RTL7" s="87"/>
      <c r="RTP7" s="87"/>
      <c r="RTT7" s="87"/>
      <c r="RTX7" s="87"/>
      <c r="RUB7" s="87"/>
      <c r="RUF7" s="87"/>
      <c r="RUJ7" s="87"/>
      <c r="RUN7" s="87"/>
      <c r="RUR7" s="87"/>
      <c r="RUV7" s="87"/>
      <c r="RUZ7" s="87"/>
      <c r="RVD7" s="87"/>
      <c r="RVH7" s="87"/>
      <c r="RVL7" s="87"/>
      <c r="RVP7" s="87"/>
      <c r="RVT7" s="87"/>
      <c r="RVX7" s="87"/>
      <c r="RWB7" s="87"/>
      <c r="RWF7" s="87"/>
      <c r="RWJ7" s="87"/>
      <c r="RWN7" s="87"/>
      <c r="RWR7" s="87"/>
      <c r="RWV7" s="87"/>
      <c r="RWZ7" s="87"/>
      <c r="RXD7" s="87"/>
      <c r="RXH7" s="87"/>
      <c r="RXL7" s="87"/>
      <c r="RXP7" s="87"/>
      <c r="RXT7" s="87"/>
      <c r="RXX7" s="87"/>
      <c r="RYB7" s="87"/>
      <c r="RYF7" s="87"/>
      <c r="RYJ7" s="87"/>
      <c r="RYN7" s="87"/>
      <c r="RYR7" s="87"/>
      <c r="RYV7" s="87"/>
      <c r="RYZ7" s="87"/>
      <c r="RZD7" s="87"/>
      <c r="RZH7" s="87"/>
      <c r="RZL7" s="87"/>
      <c r="RZP7" s="87"/>
      <c r="RZT7" s="87"/>
      <c r="RZX7" s="87"/>
      <c r="SAB7" s="87"/>
      <c r="SAF7" s="87"/>
      <c r="SAJ7" s="87"/>
      <c r="SAN7" s="87"/>
      <c r="SAR7" s="87"/>
      <c r="SAV7" s="87"/>
      <c r="SAZ7" s="87"/>
      <c r="SBD7" s="87"/>
      <c r="SBH7" s="87"/>
      <c r="SBL7" s="87"/>
      <c r="SBP7" s="87"/>
      <c r="SBT7" s="87"/>
      <c r="SBX7" s="87"/>
      <c r="SCB7" s="87"/>
      <c r="SCF7" s="87"/>
      <c r="SCJ7" s="87"/>
      <c r="SCN7" s="87"/>
      <c r="SCR7" s="87"/>
      <c r="SCV7" s="87"/>
      <c r="SCZ7" s="87"/>
      <c r="SDD7" s="87"/>
      <c r="SDH7" s="87"/>
      <c r="SDL7" s="87"/>
      <c r="SDP7" s="87"/>
      <c r="SDT7" s="87"/>
      <c r="SDX7" s="87"/>
      <c r="SEB7" s="87"/>
      <c r="SEF7" s="87"/>
      <c r="SEJ7" s="87"/>
      <c r="SEN7" s="87"/>
      <c r="SER7" s="87"/>
      <c r="SEV7" s="87"/>
      <c r="SEZ7" s="87"/>
      <c r="SFD7" s="87"/>
      <c r="SFH7" s="87"/>
      <c r="SFL7" s="87"/>
      <c r="SFP7" s="87"/>
      <c r="SFT7" s="87"/>
      <c r="SFX7" s="87"/>
      <c r="SGB7" s="87"/>
      <c r="SGF7" s="87"/>
      <c r="SGJ7" s="87"/>
      <c r="SGN7" s="87"/>
      <c r="SGR7" s="87"/>
      <c r="SGV7" s="87"/>
      <c r="SGZ7" s="87"/>
      <c r="SHD7" s="87"/>
      <c r="SHH7" s="87"/>
      <c r="SHL7" s="87"/>
      <c r="SHP7" s="87"/>
      <c r="SHT7" s="87"/>
      <c r="SHX7" s="87"/>
      <c r="SIB7" s="87"/>
      <c r="SIF7" s="87"/>
      <c r="SIJ7" s="87"/>
      <c r="SIN7" s="87"/>
      <c r="SIR7" s="87"/>
      <c r="SIV7" s="87"/>
      <c r="SIZ7" s="87"/>
      <c r="SJD7" s="87"/>
      <c r="SJH7" s="87"/>
      <c r="SJL7" s="87"/>
      <c r="SJP7" s="87"/>
      <c r="SJT7" s="87"/>
      <c r="SJX7" s="87"/>
      <c r="SKB7" s="87"/>
      <c r="SKF7" s="87"/>
      <c r="SKJ7" s="87"/>
      <c r="SKN7" s="87"/>
      <c r="SKR7" s="87"/>
      <c r="SKV7" s="87"/>
      <c r="SKZ7" s="87"/>
      <c r="SLD7" s="87"/>
      <c r="SLH7" s="87"/>
      <c r="SLL7" s="87"/>
      <c r="SLP7" s="87"/>
      <c r="SLT7" s="87"/>
      <c r="SLX7" s="87"/>
      <c r="SMB7" s="87"/>
      <c r="SMF7" s="87"/>
      <c r="SMJ7" s="87"/>
      <c r="SMN7" s="87"/>
      <c r="SMR7" s="87"/>
      <c r="SMV7" s="87"/>
      <c r="SMZ7" s="87"/>
      <c r="SND7" s="87"/>
      <c r="SNH7" s="87"/>
      <c r="SNL7" s="87"/>
      <c r="SNP7" s="87"/>
      <c r="SNT7" s="87"/>
      <c r="SNX7" s="87"/>
      <c r="SOB7" s="87"/>
      <c r="SOF7" s="87"/>
      <c r="SOJ7" s="87"/>
      <c r="SON7" s="87"/>
      <c r="SOR7" s="87"/>
      <c r="SOV7" s="87"/>
      <c r="SOZ7" s="87"/>
      <c r="SPD7" s="87"/>
      <c r="SPH7" s="87"/>
      <c r="SPL7" s="87"/>
      <c r="SPP7" s="87"/>
      <c r="SPT7" s="87"/>
      <c r="SPX7" s="87"/>
      <c r="SQB7" s="87"/>
      <c r="SQF7" s="87"/>
      <c r="SQJ7" s="87"/>
      <c r="SQN7" s="87"/>
      <c r="SQR7" s="87"/>
      <c r="SQV7" s="87"/>
      <c r="SQZ7" s="87"/>
      <c r="SRD7" s="87"/>
      <c r="SRH7" s="87"/>
      <c r="SRL7" s="87"/>
      <c r="SRP7" s="87"/>
      <c r="SRT7" s="87"/>
      <c r="SRX7" s="87"/>
      <c r="SSB7" s="87"/>
      <c r="SSF7" s="87"/>
      <c r="SSJ7" s="87"/>
      <c r="SSN7" s="87"/>
      <c r="SSR7" s="87"/>
      <c r="SSV7" s="87"/>
      <c r="SSZ7" s="87"/>
      <c r="STD7" s="87"/>
      <c r="STH7" s="87"/>
      <c r="STL7" s="87"/>
      <c r="STP7" s="87"/>
      <c r="STT7" s="87"/>
      <c r="STX7" s="87"/>
      <c r="SUB7" s="87"/>
      <c r="SUF7" s="87"/>
      <c r="SUJ7" s="87"/>
      <c r="SUN7" s="87"/>
      <c r="SUR7" s="87"/>
      <c r="SUV7" s="87"/>
      <c r="SUZ7" s="87"/>
      <c r="SVD7" s="87"/>
      <c r="SVH7" s="87"/>
      <c r="SVL7" s="87"/>
      <c r="SVP7" s="87"/>
      <c r="SVT7" s="87"/>
      <c r="SVX7" s="87"/>
      <c r="SWB7" s="87"/>
      <c r="SWF7" s="87"/>
      <c r="SWJ7" s="87"/>
      <c r="SWN7" s="87"/>
      <c r="SWR7" s="87"/>
      <c r="SWV7" s="87"/>
      <c r="SWZ7" s="87"/>
      <c r="SXD7" s="87"/>
      <c r="SXH7" s="87"/>
      <c r="SXL7" s="87"/>
      <c r="SXP7" s="87"/>
      <c r="SXT7" s="87"/>
      <c r="SXX7" s="87"/>
      <c r="SYB7" s="87"/>
      <c r="SYF7" s="87"/>
      <c r="SYJ7" s="87"/>
      <c r="SYN7" s="87"/>
      <c r="SYR7" s="87"/>
      <c r="SYV7" s="87"/>
      <c r="SYZ7" s="87"/>
      <c r="SZD7" s="87"/>
      <c r="SZH7" s="87"/>
      <c r="SZL7" s="87"/>
      <c r="SZP7" s="87"/>
      <c r="SZT7" s="87"/>
      <c r="SZX7" s="87"/>
      <c r="TAB7" s="87"/>
      <c r="TAF7" s="87"/>
      <c r="TAJ7" s="87"/>
      <c r="TAN7" s="87"/>
      <c r="TAR7" s="87"/>
      <c r="TAV7" s="87"/>
      <c r="TAZ7" s="87"/>
      <c r="TBD7" s="87"/>
      <c r="TBH7" s="87"/>
      <c r="TBL7" s="87"/>
      <c r="TBP7" s="87"/>
      <c r="TBT7" s="87"/>
      <c r="TBX7" s="87"/>
      <c r="TCB7" s="87"/>
      <c r="TCF7" s="87"/>
      <c r="TCJ7" s="87"/>
      <c r="TCN7" s="87"/>
      <c r="TCR7" s="87"/>
      <c r="TCV7" s="87"/>
      <c r="TCZ7" s="87"/>
      <c r="TDD7" s="87"/>
      <c r="TDH7" s="87"/>
      <c r="TDL7" s="87"/>
      <c r="TDP7" s="87"/>
      <c r="TDT7" s="87"/>
      <c r="TDX7" s="87"/>
      <c r="TEB7" s="87"/>
      <c r="TEF7" s="87"/>
      <c r="TEJ7" s="87"/>
      <c r="TEN7" s="87"/>
      <c r="TER7" s="87"/>
      <c r="TEV7" s="87"/>
      <c r="TEZ7" s="87"/>
      <c r="TFD7" s="87"/>
      <c r="TFH7" s="87"/>
      <c r="TFL7" s="87"/>
      <c r="TFP7" s="87"/>
      <c r="TFT7" s="87"/>
      <c r="TFX7" s="87"/>
      <c r="TGB7" s="87"/>
      <c r="TGF7" s="87"/>
      <c r="TGJ7" s="87"/>
      <c r="TGN7" s="87"/>
      <c r="TGR7" s="87"/>
      <c r="TGV7" s="87"/>
      <c r="TGZ7" s="87"/>
      <c r="THD7" s="87"/>
      <c r="THH7" s="87"/>
      <c r="THL7" s="87"/>
      <c r="THP7" s="87"/>
      <c r="THT7" s="87"/>
      <c r="THX7" s="87"/>
      <c r="TIB7" s="87"/>
      <c r="TIF7" s="87"/>
      <c r="TIJ7" s="87"/>
      <c r="TIN7" s="87"/>
      <c r="TIR7" s="87"/>
      <c r="TIV7" s="87"/>
      <c r="TIZ7" s="87"/>
      <c r="TJD7" s="87"/>
      <c r="TJH7" s="87"/>
      <c r="TJL7" s="87"/>
      <c r="TJP7" s="87"/>
      <c r="TJT7" s="87"/>
      <c r="TJX7" s="87"/>
      <c r="TKB7" s="87"/>
      <c r="TKF7" s="87"/>
      <c r="TKJ7" s="87"/>
      <c r="TKN7" s="87"/>
      <c r="TKR7" s="87"/>
      <c r="TKV7" s="87"/>
      <c r="TKZ7" s="87"/>
      <c r="TLD7" s="87"/>
      <c r="TLH7" s="87"/>
      <c r="TLL7" s="87"/>
      <c r="TLP7" s="87"/>
      <c r="TLT7" s="87"/>
      <c r="TLX7" s="87"/>
      <c r="TMB7" s="87"/>
      <c r="TMF7" s="87"/>
      <c r="TMJ7" s="87"/>
      <c r="TMN7" s="87"/>
      <c r="TMR7" s="87"/>
      <c r="TMV7" s="87"/>
      <c r="TMZ7" s="87"/>
      <c r="TND7" s="87"/>
      <c r="TNH7" s="87"/>
      <c r="TNL7" s="87"/>
      <c r="TNP7" s="87"/>
      <c r="TNT7" s="87"/>
      <c r="TNX7" s="87"/>
      <c r="TOB7" s="87"/>
      <c r="TOF7" s="87"/>
      <c r="TOJ7" s="87"/>
      <c r="TON7" s="87"/>
      <c r="TOR7" s="87"/>
      <c r="TOV7" s="87"/>
      <c r="TOZ7" s="87"/>
      <c r="TPD7" s="87"/>
      <c r="TPH7" s="87"/>
      <c r="TPL7" s="87"/>
      <c r="TPP7" s="87"/>
      <c r="TPT7" s="87"/>
      <c r="TPX7" s="87"/>
      <c r="TQB7" s="87"/>
      <c r="TQF7" s="87"/>
      <c r="TQJ7" s="87"/>
      <c r="TQN7" s="87"/>
      <c r="TQR7" s="87"/>
      <c r="TQV7" s="87"/>
      <c r="TQZ7" s="87"/>
      <c r="TRD7" s="87"/>
      <c r="TRH7" s="87"/>
      <c r="TRL7" s="87"/>
      <c r="TRP7" s="87"/>
      <c r="TRT7" s="87"/>
      <c r="TRX7" s="87"/>
      <c r="TSB7" s="87"/>
      <c r="TSF7" s="87"/>
      <c r="TSJ7" s="87"/>
      <c r="TSN7" s="87"/>
      <c r="TSR7" s="87"/>
      <c r="TSV7" s="87"/>
      <c r="TSZ7" s="87"/>
      <c r="TTD7" s="87"/>
      <c r="TTH7" s="87"/>
      <c r="TTL7" s="87"/>
      <c r="TTP7" s="87"/>
      <c r="TTT7" s="87"/>
      <c r="TTX7" s="87"/>
      <c r="TUB7" s="87"/>
      <c r="TUF7" s="87"/>
      <c r="TUJ7" s="87"/>
      <c r="TUN7" s="87"/>
      <c r="TUR7" s="87"/>
      <c r="TUV7" s="87"/>
      <c r="TUZ7" s="87"/>
      <c r="TVD7" s="87"/>
      <c r="TVH7" s="87"/>
      <c r="TVL7" s="87"/>
      <c r="TVP7" s="87"/>
      <c r="TVT7" s="87"/>
      <c r="TVX7" s="87"/>
      <c r="TWB7" s="87"/>
      <c r="TWF7" s="87"/>
      <c r="TWJ7" s="87"/>
      <c r="TWN7" s="87"/>
      <c r="TWR7" s="87"/>
      <c r="TWV7" s="87"/>
      <c r="TWZ7" s="87"/>
      <c r="TXD7" s="87"/>
      <c r="TXH7" s="87"/>
      <c r="TXL7" s="87"/>
      <c r="TXP7" s="87"/>
      <c r="TXT7" s="87"/>
      <c r="TXX7" s="87"/>
      <c r="TYB7" s="87"/>
      <c r="TYF7" s="87"/>
      <c r="TYJ7" s="87"/>
      <c r="TYN7" s="87"/>
      <c r="TYR7" s="87"/>
      <c r="TYV7" s="87"/>
      <c r="TYZ7" s="87"/>
      <c r="TZD7" s="87"/>
      <c r="TZH7" s="87"/>
      <c r="TZL7" s="87"/>
      <c r="TZP7" s="87"/>
      <c r="TZT7" s="87"/>
      <c r="TZX7" s="87"/>
      <c r="UAB7" s="87"/>
      <c r="UAF7" s="87"/>
      <c r="UAJ7" s="87"/>
      <c r="UAN7" s="87"/>
      <c r="UAR7" s="87"/>
      <c r="UAV7" s="87"/>
      <c r="UAZ7" s="87"/>
      <c r="UBD7" s="87"/>
      <c r="UBH7" s="87"/>
      <c r="UBL7" s="87"/>
      <c r="UBP7" s="87"/>
      <c r="UBT7" s="87"/>
      <c r="UBX7" s="87"/>
      <c r="UCB7" s="87"/>
      <c r="UCF7" s="87"/>
      <c r="UCJ7" s="87"/>
      <c r="UCN7" s="87"/>
      <c r="UCR7" s="87"/>
      <c r="UCV7" s="87"/>
      <c r="UCZ7" s="87"/>
      <c r="UDD7" s="87"/>
      <c r="UDH7" s="87"/>
      <c r="UDL7" s="87"/>
      <c r="UDP7" s="87"/>
      <c r="UDT7" s="87"/>
      <c r="UDX7" s="87"/>
      <c r="UEB7" s="87"/>
      <c r="UEF7" s="87"/>
      <c r="UEJ7" s="87"/>
      <c r="UEN7" s="87"/>
      <c r="UER7" s="87"/>
      <c r="UEV7" s="87"/>
      <c r="UEZ7" s="87"/>
      <c r="UFD7" s="87"/>
      <c r="UFH7" s="87"/>
      <c r="UFL7" s="87"/>
      <c r="UFP7" s="87"/>
      <c r="UFT7" s="87"/>
      <c r="UFX7" s="87"/>
      <c r="UGB7" s="87"/>
      <c r="UGF7" s="87"/>
      <c r="UGJ7" s="87"/>
      <c r="UGN7" s="87"/>
      <c r="UGR7" s="87"/>
      <c r="UGV7" s="87"/>
      <c r="UGZ7" s="87"/>
      <c r="UHD7" s="87"/>
      <c r="UHH7" s="87"/>
      <c r="UHL7" s="87"/>
      <c r="UHP7" s="87"/>
      <c r="UHT7" s="87"/>
      <c r="UHX7" s="87"/>
      <c r="UIB7" s="87"/>
      <c r="UIF7" s="87"/>
      <c r="UIJ7" s="87"/>
      <c r="UIN7" s="87"/>
      <c r="UIR7" s="87"/>
      <c r="UIV7" s="87"/>
      <c r="UIZ7" s="87"/>
      <c r="UJD7" s="87"/>
      <c r="UJH7" s="87"/>
      <c r="UJL7" s="87"/>
      <c r="UJP7" s="87"/>
      <c r="UJT7" s="87"/>
      <c r="UJX7" s="87"/>
      <c r="UKB7" s="87"/>
      <c r="UKF7" s="87"/>
      <c r="UKJ7" s="87"/>
      <c r="UKN7" s="87"/>
      <c r="UKR7" s="87"/>
      <c r="UKV7" s="87"/>
      <c r="UKZ7" s="87"/>
      <c r="ULD7" s="87"/>
      <c r="ULH7" s="87"/>
      <c r="ULL7" s="87"/>
      <c r="ULP7" s="87"/>
      <c r="ULT7" s="87"/>
      <c r="ULX7" s="87"/>
      <c r="UMB7" s="87"/>
      <c r="UMF7" s="87"/>
      <c r="UMJ7" s="87"/>
      <c r="UMN7" s="87"/>
      <c r="UMR7" s="87"/>
      <c r="UMV7" s="87"/>
      <c r="UMZ7" s="87"/>
      <c r="UND7" s="87"/>
      <c r="UNH7" s="87"/>
      <c r="UNL7" s="87"/>
      <c r="UNP7" s="87"/>
      <c r="UNT7" s="87"/>
      <c r="UNX7" s="87"/>
      <c r="UOB7" s="87"/>
      <c r="UOF7" s="87"/>
      <c r="UOJ7" s="87"/>
      <c r="UON7" s="87"/>
      <c r="UOR7" s="87"/>
      <c r="UOV7" s="87"/>
      <c r="UOZ7" s="87"/>
      <c r="UPD7" s="87"/>
      <c r="UPH7" s="87"/>
      <c r="UPL7" s="87"/>
      <c r="UPP7" s="87"/>
      <c r="UPT7" s="87"/>
      <c r="UPX7" s="87"/>
      <c r="UQB7" s="87"/>
      <c r="UQF7" s="87"/>
      <c r="UQJ7" s="87"/>
      <c r="UQN7" s="87"/>
      <c r="UQR7" s="87"/>
      <c r="UQV7" s="87"/>
      <c r="UQZ7" s="87"/>
      <c r="URD7" s="87"/>
      <c r="URH7" s="87"/>
      <c r="URL7" s="87"/>
      <c r="URP7" s="87"/>
      <c r="URT7" s="87"/>
      <c r="URX7" s="87"/>
      <c r="USB7" s="87"/>
      <c r="USF7" s="87"/>
      <c r="USJ7" s="87"/>
      <c r="USN7" s="87"/>
      <c r="USR7" s="87"/>
      <c r="USV7" s="87"/>
      <c r="USZ7" s="87"/>
      <c r="UTD7" s="87"/>
      <c r="UTH7" s="87"/>
      <c r="UTL7" s="87"/>
      <c r="UTP7" s="87"/>
      <c r="UTT7" s="87"/>
      <c r="UTX7" s="87"/>
      <c r="UUB7" s="87"/>
      <c r="UUF7" s="87"/>
      <c r="UUJ7" s="87"/>
      <c r="UUN7" s="87"/>
      <c r="UUR7" s="87"/>
      <c r="UUV7" s="87"/>
      <c r="UUZ7" s="87"/>
      <c r="UVD7" s="87"/>
      <c r="UVH7" s="87"/>
      <c r="UVL7" s="87"/>
      <c r="UVP7" s="87"/>
      <c r="UVT7" s="87"/>
      <c r="UVX7" s="87"/>
      <c r="UWB7" s="87"/>
      <c r="UWF7" s="87"/>
      <c r="UWJ7" s="87"/>
      <c r="UWN7" s="87"/>
      <c r="UWR7" s="87"/>
      <c r="UWV7" s="87"/>
      <c r="UWZ7" s="87"/>
      <c r="UXD7" s="87"/>
      <c r="UXH7" s="87"/>
      <c r="UXL7" s="87"/>
      <c r="UXP7" s="87"/>
      <c r="UXT7" s="87"/>
      <c r="UXX7" s="87"/>
      <c r="UYB7" s="87"/>
      <c r="UYF7" s="87"/>
      <c r="UYJ7" s="87"/>
      <c r="UYN7" s="87"/>
      <c r="UYR7" s="87"/>
      <c r="UYV7" s="87"/>
      <c r="UYZ7" s="87"/>
      <c r="UZD7" s="87"/>
      <c r="UZH7" s="87"/>
      <c r="UZL7" s="87"/>
      <c r="UZP7" s="87"/>
      <c r="UZT7" s="87"/>
      <c r="UZX7" s="87"/>
      <c r="VAB7" s="87"/>
      <c r="VAF7" s="87"/>
      <c r="VAJ7" s="87"/>
      <c r="VAN7" s="87"/>
      <c r="VAR7" s="87"/>
      <c r="VAV7" s="87"/>
      <c r="VAZ7" s="87"/>
      <c r="VBD7" s="87"/>
      <c r="VBH7" s="87"/>
      <c r="VBL7" s="87"/>
      <c r="VBP7" s="87"/>
      <c r="VBT7" s="87"/>
      <c r="VBX7" s="87"/>
      <c r="VCB7" s="87"/>
      <c r="VCF7" s="87"/>
      <c r="VCJ7" s="87"/>
      <c r="VCN7" s="87"/>
      <c r="VCR7" s="87"/>
      <c r="VCV7" s="87"/>
      <c r="VCZ7" s="87"/>
      <c r="VDD7" s="87"/>
      <c r="VDH7" s="87"/>
      <c r="VDL7" s="87"/>
      <c r="VDP7" s="87"/>
      <c r="VDT7" s="87"/>
      <c r="VDX7" s="87"/>
      <c r="VEB7" s="87"/>
      <c r="VEF7" s="87"/>
      <c r="VEJ7" s="87"/>
      <c r="VEN7" s="87"/>
      <c r="VER7" s="87"/>
      <c r="VEV7" s="87"/>
      <c r="VEZ7" s="87"/>
      <c r="VFD7" s="87"/>
      <c r="VFH7" s="87"/>
      <c r="VFL7" s="87"/>
      <c r="VFP7" s="87"/>
      <c r="VFT7" s="87"/>
      <c r="VFX7" s="87"/>
      <c r="VGB7" s="87"/>
      <c r="VGF7" s="87"/>
      <c r="VGJ7" s="87"/>
      <c r="VGN7" s="87"/>
      <c r="VGR7" s="87"/>
      <c r="VGV7" s="87"/>
      <c r="VGZ7" s="87"/>
      <c r="VHD7" s="87"/>
      <c r="VHH7" s="87"/>
      <c r="VHL7" s="87"/>
      <c r="VHP7" s="87"/>
      <c r="VHT7" s="87"/>
      <c r="VHX7" s="87"/>
      <c r="VIB7" s="87"/>
      <c r="VIF7" s="87"/>
      <c r="VIJ7" s="87"/>
      <c r="VIN7" s="87"/>
      <c r="VIR7" s="87"/>
      <c r="VIV7" s="87"/>
      <c r="VIZ7" s="87"/>
      <c r="VJD7" s="87"/>
      <c r="VJH7" s="87"/>
      <c r="VJL7" s="87"/>
      <c r="VJP7" s="87"/>
      <c r="VJT7" s="87"/>
      <c r="VJX7" s="87"/>
      <c r="VKB7" s="87"/>
      <c r="VKF7" s="87"/>
      <c r="VKJ7" s="87"/>
      <c r="VKN7" s="87"/>
      <c r="VKR7" s="87"/>
      <c r="VKV7" s="87"/>
      <c r="VKZ7" s="87"/>
      <c r="VLD7" s="87"/>
      <c r="VLH7" s="87"/>
      <c r="VLL7" s="87"/>
      <c r="VLP7" s="87"/>
      <c r="VLT7" s="87"/>
      <c r="VLX7" s="87"/>
      <c r="VMB7" s="87"/>
      <c r="VMF7" s="87"/>
      <c r="VMJ7" s="87"/>
      <c r="VMN7" s="87"/>
      <c r="VMR7" s="87"/>
      <c r="VMV7" s="87"/>
      <c r="VMZ7" s="87"/>
      <c r="VND7" s="87"/>
      <c r="VNH7" s="87"/>
      <c r="VNL7" s="87"/>
      <c r="VNP7" s="87"/>
      <c r="VNT7" s="87"/>
      <c r="VNX7" s="87"/>
      <c r="VOB7" s="87"/>
      <c r="VOF7" s="87"/>
      <c r="VOJ7" s="87"/>
      <c r="VON7" s="87"/>
      <c r="VOR7" s="87"/>
      <c r="VOV7" s="87"/>
      <c r="VOZ7" s="87"/>
      <c r="VPD7" s="87"/>
      <c r="VPH7" s="87"/>
      <c r="VPL7" s="87"/>
      <c r="VPP7" s="87"/>
      <c r="VPT7" s="87"/>
      <c r="VPX7" s="87"/>
      <c r="VQB7" s="87"/>
      <c r="VQF7" s="87"/>
      <c r="VQJ7" s="87"/>
      <c r="VQN7" s="87"/>
      <c r="VQR7" s="87"/>
      <c r="VQV7" s="87"/>
      <c r="VQZ7" s="87"/>
      <c r="VRD7" s="87"/>
      <c r="VRH7" s="87"/>
      <c r="VRL7" s="87"/>
      <c r="VRP7" s="87"/>
      <c r="VRT7" s="87"/>
      <c r="VRX7" s="87"/>
      <c r="VSB7" s="87"/>
      <c r="VSF7" s="87"/>
      <c r="VSJ7" s="87"/>
      <c r="VSN7" s="87"/>
      <c r="VSR7" s="87"/>
      <c r="VSV7" s="87"/>
      <c r="VSZ7" s="87"/>
      <c r="VTD7" s="87"/>
      <c r="VTH7" s="87"/>
      <c r="VTL7" s="87"/>
      <c r="VTP7" s="87"/>
      <c r="VTT7" s="87"/>
      <c r="VTX7" s="87"/>
      <c r="VUB7" s="87"/>
      <c r="VUF7" s="87"/>
      <c r="VUJ7" s="87"/>
      <c r="VUN7" s="87"/>
      <c r="VUR7" s="87"/>
      <c r="VUV7" s="87"/>
      <c r="VUZ7" s="87"/>
      <c r="VVD7" s="87"/>
      <c r="VVH7" s="87"/>
      <c r="VVL7" s="87"/>
      <c r="VVP7" s="87"/>
      <c r="VVT7" s="87"/>
      <c r="VVX7" s="87"/>
      <c r="VWB7" s="87"/>
      <c r="VWF7" s="87"/>
      <c r="VWJ7" s="87"/>
      <c r="VWN7" s="87"/>
      <c r="VWR7" s="87"/>
      <c r="VWV7" s="87"/>
      <c r="VWZ7" s="87"/>
      <c r="VXD7" s="87"/>
      <c r="VXH7" s="87"/>
      <c r="VXL7" s="87"/>
      <c r="VXP7" s="87"/>
      <c r="VXT7" s="87"/>
      <c r="VXX7" s="87"/>
      <c r="VYB7" s="87"/>
      <c r="VYF7" s="87"/>
      <c r="VYJ7" s="87"/>
      <c r="VYN7" s="87"/>
      <c r="VYR7" s="87"/>
      <c r="VYV7" s="87"/>
      <c r="VYZ7" s="87"/>
      <c r="VZD7" s="87"/>
      <c r="VZH7" s="87"/>
      <c r="VZL7" s="87"/>
      <c r="VZP7" s="87"/>
      <c r="VZT7" s="87"/>
      <c r="VZX7" s="87"/>
      <c r="WAB7" s="87"/>
      <c r="WAF7" s="87"/>
      <c r="WAJ7" s="87"/>
      <c r="WAN7" s="87"/>
      <c r="WAR7" s="87"/>
      <c r="WAV7" s="87"/>
      <c r="WAZ7" s="87"/>
      <c r="WBD7" s="87"/>
      <c r="WBH7" s="87"/>
      <c r="WBL7" s="87"/>
      <c r="WBP7" s="87"/>
      <c r="WBT7" s="87"/>
      <c r="WBX7" s="87"/>
      <c r="WCB7" s="87"/>
      <c r="WCF7" s="87"/>
      <c r="WCJ7" s="87"/>
      <c r="WCN7" s="87"/>
      <c r="WCR7" s="87"/>
      <c r="WCV7" s="87"/>
      <c r="WCZ7" s="87"/>
      <c r="WDD7" s="87"/>
      <c r="WDH7" s="87"/>
      <c r="WDL7" s="87"/>
      <c r="WDP7" s="87"/>
      <c r="WDT7" s="87"/>
      <c r="WDX7" s="87"/>
      <c r="WEB7" s="87"/>
      <c r="WEF7" s="87"/>
      <c r="WEJ7" s="87"/>
      <c r="WEN7" s="87"/>
      <c r="WER7" s="87"/>
      <c r="WEV7" s="87"/>
      <c r="WEZ7" s="87"/>
      <c r="WFD7" s="87"/>
      <c r="WFH7" s="87"/>
      <c r="WFL7" s="87"/>
      <c r="WFP7" s="87"/>
      <c r="WFT7" s="87"/>
      <c r="WFX7" s="87"/>
      <c r="WGB7" s="87"/>
      <c r="WGF7" s="87"/>
      <c r="WGJ7" s="87"/>
      <c r="WGN7" s="87"/>
      <c r="WGR7" s="87"/>
      <c r="WGV7" s="87"/>
      <c r="WGZ7" s="87"/>
      <c r="WHD7" s="87"/>
      <c r="WHH7" s="87"/>
      <c r="WHL7" s="87"/>
      <c r="WHP7" s="87"/>
      <c r="WHT7" s="87"/>
      <c r="WHX7" s="87"/>
      <c r="WIB7" s="87"/>
      <c r="WIF7" s="87"/>
      <c r="WIJ7" s="87"/>
      <c r="WIN7" s="87"/>
      <c r="WIR7" s="87"/>
      <c r="WIV7" s="87"/>
      <c r="WIZ7" s="87"/>
      <c r="WJD7" s="87"/>
      <c r="WJH7" s="87"/>
      <c r="WJL7" s="87"/>
      <c r="WJP7" s="87"/>
      <c r="WJT7" s="87"/>
      <c r="WJX7" s="87"/>
      <c r="WKB7" s="87"/>
      <c r="WKF7" s="87"/>
      <c r="WKJ7" s="87"/>
      <c r="WKN7" s="87"/>
      <c r="WKR7" s="87"/>
      <c r="WKV7" s="87"/>
      <c r="WKZ7" s="87"/>
      <c r="WLD7" s="87"/>
      <c r="WLH7" s="87"/>
      <c r="WLL7" s="87"/>
      <c r="WLP7" s="87"/>
      <c r="WLT7" s="87"/>
      <c r="WLX7" s="87"/>
      <c r="WMB7" s="87"/>
      <c r="WMF7" s="87"/>
      <c r="WMJ7" s="87"/>
      <c r="WMN7" s="87"/>
      <c r="WMR7" s="87"/>
      <c r="WMV7" s="87"/>
      <c r="WMZ7" s="87"/>
      <c r="WND7" s="87"/>
      <c r="WNH7" s="87"/>
      <c r="WNL7" s="87"/>
      <c r="WNP7" s="87"/>
      <c r="WNT7" s="87"/>
      <c r="WNX7" s="87"/>
      <c r="WOB7" s="87"/>
      <c r="WOF7" s="87"/>
      <c r="WOJ7" s="87"/>
      <c r="WON7" s="87"/>
      <c r="WOR7" s="87"/>
      <c r="WOV7" s="87"/>
      <c r="WOZ7" s="87"/>
      <c r="WPD7" s="87"/>
      <c r="WPH7" s="87"/>
      <c r="WPL7" s="87"/>
      <c r="WPP7" s="87"/>
      <c r="WPT7" s="87"/>
      <c r="WPX7" s="87"/>
      <c r="WQB7" s="87"/>
      <c r="WQF7" s="87"/>
      <c r="WQJ7" s="87"/>
      <c r="WQN7" s="87"/>
      <c r="WQR7" s="87"/>
      <c r="WQV7" s="87"/>
      <c r="WQZ7" s="87"/>
      <c r="WRD7" s="87"/>
      <c r="WRH7" s="87"/>
      <c r="WRL7" s="87"/>
      <c r="WRP7" s="87"/>
      <c r="WRT7" s="87"/>
      <c r="WRX7" s="87"/>
      <c r="WSB7" s="87"/>
      <c r="WSF7" s="87"/>
      <c r="WSJ7" s="87"/>
      <c r="WSN7" s="87"/>
      <c r="WSR7" s="87"/>
      <c r="WSV7" s="87"/>
      <c r="WSZ7" s="87"/>
      <c r="WTD7" s="87"/>
      <c r="WTH7" s="87"/>
      <c r="WTL7" s="87"/>
      <c r="WTP7" s="87"/>
      <c r="WTT7" s="87"/>
      <c r="WTX7" s="87"/>
      <c r="WUB7" s="87"/>
      <c r="WUF7" s="87"/>
      <c r="WUJ7" s="87"/>
      <c r="WUN7" s="87"/>
      <c r="WUR7" s="87"/>
      <c r="WUV7" s="87"/>
      <c r="WUZ7" s="87"/>
      <c r="WVD7" s="87"/>
      <c r="WVH7" s="87"/>
      <c r="WVL7" s="87"/>
      <c r="WVP7" s="87"/>
      <c r="WVT7" s="87"/>
      <c r="WVX7" s="87"/>
      <c r="WWB7" s="87"/>
      <c r="WWF7" s="87"/>
      <c r="WWJ7" s="87"/>
      <c r="WWN7" s="87"/>
      <c r="WWR7" s="87"/>
      <c r="WWV7" s="87"/>
      <c r="WWZ7" s="87"/>
      <c r="WXD7" s="87"/>
      <c r="WXH7" s="87"/>
      <c r="WXL7" s="87"/>
      <c r="WXP7" s="87"/>
      <c r="WXT7" s="87"/>
      <c r="WXX7" s="87"/>
      <c r="WYB7" s="87"/>
      <c r="WYF7" s="87"/>
      <c r="WYJ7" s="87"/>
      <c r="WYN7" s="87"/>
      <c r="WYR7" s="87"/>
      <c r="WYV7" s="87"/>
      <c r="WYZ7" s="87"/>
      <c r="WZD7" s="87"/>
      <c r="WZH7" s="87"/>
      <c r="WZL7" s="87"/>
      <c r="WZP7" s="87"/>
      <c r="WZT7" s="87"/>
      <c r="WZX7" s="87"/>
      <c r="XAB7" s="87"/>
      <c r="XAF7" s="87"/>
      <c r="XAJ7" s="87"/>
      <c r="XAN7" s="87"/>
      <c r="XAR7" s="87"/>
      <c r="XAV7" s="87"/>
      <c r="XAZ7" s="87"/>
      <c r="XBD7" s="87"/>
      <c r="XBH7" s="87"/>
      <c r="XBL7" s="87"/>
      <c r="XBP7" s="87"/>
      <c r="XBT7" s="87"/>
      <c r="XBX7" s="87"/>
      <c r="XCB7" s="87"/>
      <c r="XCF7" s="87"/>
      <c r="XCJ7" s="87"/>
      <c r="XCN7" s="87"/>
      <c r="XCR7" s="87"/>
      <c r="XCV7" s="87"/>
      <c r="XCZ7" s="87"/>
      <c r="XDD7" s="87"/>
      <c r="XDH7" s="87"/>
      <c r="XDL7" s="87"/>
      <c r="XDP7" s="87"/>
      <c r="XDT7" s="87"/>
      <c r="XDX7" s="87"/>
      <c r="XEB7" s="87"/>
    </row>
    <row r="8" spans="1:1024 1028:2048 2052:3072 3076:4096 4100:5120 5124:6144 6148:7168 7172:8192 8196:9216 9220:10240 10244:11264 11268:12288 12292:13312 13316:14336 14340:15360 15364:16356" x14ac:dyDescent="0.2"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300">
        <f t="shared" ref="AE8:AJ8" si="10">+AE7-AD7</f>
        <v>3793635.6756844521</v>
      </c>
      <c r="AF8" s="100">
        <f t="shared" si="10"/>
        <v>3805595.8626817167</v>
      </c>
      <c r="AG8" s="100">
        <f t="shared" si="10"/>
        <v>3830049.7355343401</v>
      </c>
      <c r="AH8" s="100">
        <f t="shared" si="10"/>
        <v>-142000945.24707818</v>
      </c>
      <c r="AI8" s="100">
        <f t="shared" si="10"/>
        <v>0</v>
      </c>
      <c r="AJ8" s="100">
        <f t="shared" si="10"/>
        <v>0</v>
      </c>
      <c r="AK8" s="100">
        <f t="shared" ref="AK8" si="11">+AK7-AJ7</f>
        <v>0</v>
      </c>
      <c r="AL8" s="100">
        <f t="shared" ref="AL8" si="12">+AL7-AK7</f>
        <v>0</v>
      </c>
      <c r="AM8" s="100">
        <f t="shared" ref="AM8" si="13">+AM7-AL7</f>
        <v>0</v>
      </c>
    </row>
    <row r="9" spans="1:1024 1028:2048 2052:3072 3076:4096 4100:5120 5124:6144 6148:7168 7172:8192 8196:9216 9220:10240 10244:11264 11268:12288 12292:13312 13316:14336 14340:15360 15364:16356" x14ac:dyDescent="0.2">
      <c r="A9" s="77" t="s">
        <v>46</v>
      </c>
      <c r="H9" s="87"/>
      <c r="I9" s="90"/>
      <c r="J9" s="90"/>
      <c r="K9" s="90"/>
      <c r="L9" s="90"/>
      <c r="M9" s="90"/>
      <c r="N9" s="90"/>
      <c r="O9" s="90"/>
      <c r="P9" s="90"/>
      <c r="Q9" s="90"/>
      <c r="U9" s="87"/>
      <c r="V9" s="90"/>
      <c r="W9" s="90"/>
      <c r="X9" s="90"/>
      <c r="Y9" s="90"/>
      <c r="Z9" s="90"/>
      <c r="AA9" s="90"/>
      <c r="AB9" s="90"/>
      <c r="AC9" s="90"/>
      <c r="AD9" s="90"/>
      <c r="AE9" s="82"/>
      <c r="AF9" s="90"/>
      <c r="AG9" s="90"/>
      <c r="AH9" s="90"/>
      <c r="AI9" s="90"/>
      <c r="AJ9" s="90"/>
      <c r="AK9" s="90"/>
      <c r="AL9" s="90"/>
      <c r="AM9" s="90"/>
    </row>
    <row r="10" spans="1:1024 1028:2048 2052:3072 3076:4096 4100:5120 5124:6144 6148:7168 7172:8192 8196:9216 9220:10240 10244:11264 11268:12288 12292:13312 13316:14336 14340:15360 15364:16356" x14ac:dyDescent="0.2">
      <c r="B10" s="78" t="s">
        <v>10</v>
      </c>
      <c r="D10" s="101"/>
      <c r="E10" s="95">
        <f>+'Therm $ (Calendar)'!B3</f>
        <v>4575130.3997650007</v>
      </c>
      <c r="F10" s="95">
        <f>+'Therm $ (Calendar)'!C3</f>
        <v>3986384.2055928628</v>
      </c>
      <c r="G10" s="95">
        <f>+'Therm $ (Calendar)'!D3</f>
        <v>3193417.3129244302</v>
      </c>
      <c r="H10" s="95">
        <f>+'Therm $ (Calendar)'!E3</f>
        <v>2494112.3333330797</v>
      </c>
      <c r="I10" s="95">
        <f>+'Therm $ (Calendar)'!F3</f>
        <v>1752549.8205636444</v>
      </c>
      <c r="J10" s="95">
        <f>+'Therm $ (Calendar)'!G3</f>
        <v>1487694.0973451638</v>
      </c>
      <c r="K10" s="95">
        <f>+'Therm $ (Calendar)'!H3</f>
        <v>1288635.0712169278</v>
      </c>
      <c r="L10" s="95">
        <f>+'Therm $ (Calendar)'!I3</f>
        <v>1287220.6023001701</v>
      </c>
      <c r="M10" s="95">
        <f>+'Therm $ (Calendar)'!J3</f>
        <v>1582515.6259702421</v>
      </c>
      <c r="N10" s="95">
        <f>+'Therm $ (Calendar)'!K3</f>
        <v>1598839.1010628666</v>
      </c>
      <c r="O10" s="95">
        <f>+'Therm $ (Calendar)'!L3</f>
        <v>2500546.9738167445</v>
      </c>
      <c r="P10" s="95">
        <f>+'Therm $ (Calendar)'!M3</f>
        <v>4045291.4449091819</v>
      </c>
      <c r="Q10" s="96">
        <f>SUM(E10:P10)</f>
        <v>29792336.98880031</v>
      </c>
      <c r="R10" s="95">
        <f>+'Therm $ (Calendar)'!O3</f>
        <v>4620980.5411433866</v>
      </c>
      <c r="S10" s="95">
        <f>+'Therm $ (Calendar)'!P3</f>
        <v>4087164.4664190793</v>
      </c>
      <c r="T10" s="95">
        <f>+'Therm $ (Calendar)'!Q3</f>
        <v>3276680.6950102015</v>
      </c>
      <c r="U10" s="95">
        <f>+'Therm $ (Calendar)'!R3</f>
        <v>2555996.3050233563</v>
      </c>
      <c r="V10" s="95">
        <f>+'Therm $ (Calendar)'!S3</f>
        <v>1788408.1519451183</v>
      </c>
      <c r="W10" s="95">
        <f>+'Therm $ (Calendar)'!T3</f>
        <v>1514224.6855700514</v>
      </c>
      <c r="X10" s="95">
        <f>+'Therm $ (Calendar)'!U3</f>
        <v>1310960.503395739</v>
      </c>
      <c r="Y10" s="95">
        <f>+'Therm $ (Calendar)'!V3</f>
        <v>1310272.0514787117</v>
      </c>
      <c r="Z10" s="95">
        <f>+'Therm $ (Calendar)'!W3</f>
        <v>1614710.021920379</v>
      </c>
      <c r="AA10" s="95">
        <f>+'Therm $ (Calendar)'!X3</f>
        <v>1631801.563663797</v>
      </c>
      <c r="AB10" s="95">
        <f>+'Therm $ (Calendar)'!Y3</f>
        <v>2560228.5804081215</v>
      </c>
      <c r="AC10" s="95">
        <f>+'Therm $ (Calendar)'!Z3</f>
        <v>4148784.1329062073</v>
      </c>
      <c r="AD10" s="96">
        <f>SUM(R10:AC10)</f>
        <v>30420211.698884144</v>
      </c>
      <c r="AE10" s="95">
        <f>+'Therm $ (Calendar)'!AB3</f>
        <v>31001171.769359373</v>
      </c>
      <c r="AF10" s="95">
        <f>+'Therm $ (Calendar)'!AC3</f>
        <v>31746250.556398738</v>
      </c>
      <c r="AG10" s="95">
        <f>+'Therm $ (Calendar)'!AD3</f>
        <v>32524275.055177055</v>
      </c>
      <c r="AH10" s="95" t="e">
        <f>+'Therm $ (Calendar)'!AE3</f>
        <v>#DIV/0!</v>
      </c>
      <c r="AI10" s="95" t="e">
        <f>+'Therm $ (Calendar)'!AF3</f>
        <v>#DIV/0!</v>
      </c>
      <c r="AJ10" s="95" t="e">
        <f>+'Therm $ (Calendar)'!AG3</f>
        <v>#DIV/0!</v>
      </c>
      <c r="AK10" s="95" t="e">
        <f>+'Therm $ (Calendar)'!AH3</f>
        <v>#DIV/0!</v>
      </c>
      <c r="AL10" s="95" t="e">
        <f>+'Therm $ (Calendar)'!AI3</f>
        <v>#DIV/0!</v>
      </c>
      <c r="AM10" s="95" t="e">
        <f>+'Therm $ (Calendar)'!AJ3</f>
        <v>#DIV/0!</v>
      </c>
    </row>
    <row r="11" spans="1:1024 1028:2048 2052:3072 3076:4096 4100:5120 5124:6144 6148:7168 7172:8192 8196:9216 9220:10240 10244:11264 11268:12288 12292:13312 13316:14336 14340:15360 15364:16356" x14ac:dyDescent="0.2">
      <c r="B11" s="78" t="s">
        <v>14</v>
      </c>
      <c r="D11" s="101"/>
      <c r="E11" s="95">
        <f>+'Therm $ (Calendar)'!B4</f>
        <v>11716128.006495908</v>
      </c>
      <c r="F11" s="95">
        <f>+'Therm $ (Calendar)'!C4</f>
        <v>10785300.606988948</v>
      </c>
      <c r="G11" s="95">
        <f>+'Therm $ (Calendar)'!D4</f>
        <v>10477420.484027345</v>
      </c>
      <c r="H11" s="95">
        <f>+'Therm $ (Calendar)'!E4</f>
        <v>9587265.382278813</v>
      </c>
      <c r="I11" s="95">
        <f>+'Therm $ (Calendar)'!F4</f>
        <v>8956393.6745281778</v>
      </c>
      <c r="J11" s="95">
        <f>+'Therm $ (Calendar)'!G4</f>
        <v>8963128.0813959241</v>
      </c>
      <c r="K11" s="95">
        <f>+'Therm $ (Calendar)'!H4</f>
        <v>8562382.5009893496</v>
      </c>
      <c r="L11" s="95">
        <f>+'Therm $ (Calendar)'!I4</f>
        <v>8473447.7693461087</v>
      </c>
      <c r="M11" s="95">
        <f>+'Therm $ (Calendar)'!J4</f>
        <v>9120674.7399092093</v>
      </c>
      <c r="N11" s="95">
        <f>+'Therm $ (Calendar)'!K4</f>
        <v>8472197.5385202095</v>
      </c>
      <c r="O11" s="95">
        <f>+'Therm $ (Calendar)'!L4</f>
        <v>9877393.0467037782</v>
      </c>
      <c r="P11" s="95">
        <f>+'Therm $ (Calendar)'!M4</f>
        <v>11553566.135571769</v>
      </c>
      <c r="Q11" s="96">
        <f>SUM(E11:P11)</f>
        <v>116545297.96675555</v>
      </c>
      <c r="R11" s="95">
        <f>+'Therm $ (Calendar)'!O4</f>
        <v>12165862.761372309</v>
      </c>
      <c r="S11" s="95">
        <f>+'Therm $ (Calendar)'!P4</f>
        <v>11213835.613359664</v>
      </c>
      <c r="T11" s="95">
        <f>+'Therm $ (Calendar)'!Q4</f>
        <v>10887048.301161492</v>
      </c>
      <c r="U11" s="95">
        <f>+'Therm $ (Calendar)'!R4</f>
        <v>9981566.2489176355</v>
      </c>
      <c r="V11" s="95">
        <f>+'Therm $ (Calendar)'!S4</f>
        <v>9284377.1972228438</v>
      </c>
      <c r="W11" s="95">
        <f>+'Therm $ (Calendar)'!T4</f>
        <v>9287477.6521492712</v>
      </c>
      <c r="X11" s="95">
        <f>+'Therm $ (Calendar)'!U4</f>
        <v>8846259.1461237334</v>
      </c>
      <c r="Y11" s="95">
        <f>+'Therm $ (Calendar)'!V4</f>
        <v>8747024.5780643523</v>
      </c>
      <c r="Z11" s="95">
        <f>+'Therm $ (Calendar)'!W4</f>
        <v>9401158.4818979874</v>
      </c>
      <c r="AA11" s="95">
        <f>+'Therm $ (Calendar)'!X4</f>
        <v>8744433.9428072087</v>
      </c>
      <c r="AB11" s="95">
        <f>+'Therm $ (Calendar)'!Y4</f>
        <v>10156906.250204515</v>
      </c>
      <c r="AC11" s="95">
        <f>+'Therm $ (Calendar)'!Z4</f>
        <v>11861064.993131077</v>
      </c>
      <c r="AD11" s="96">
        <f>SUM(R11:AC11)</f>
        <v>120577015.16641209</v>
      </c>
      <c r="AE11" s="95">
        <f>+'Therm $ (Calendar)'!AB4</f>
        <v>122724471.7922686</v>
      </c>
      <c r="AF11" s="95">
        <f>+'Therm $ (Calendar)'!AC4</f>
        <v>124528158.23630375</v>
      </c>
      <c r="AG11" s="95">
        <f>+'Therm $ (Calendar)'!AD4</f>
        <v>126024933.79806307</v>
      </c>
      <c r="AH11" s="276">
        <f>+'Therm $ (Calendar)'!AE4</f>
        <v>30763917.028161358</v>
      </c>
      <c r="AI11" s="95">
        <f>+'Therm $ (Calendar)'!AF4</f>
        <v>30763917.028161358</v>
      </c>
      <c r="AJ11" s="95">
        <f>+'Therm $ (Calendar)'!AG4</f>
        <v>30763917.028161358</v>
      </c>
      <c r="AK11" s="95">
        <f>+'Therm $ (Calendar)'!AH4</f>
        <v>30763917.028161358</v>
      </c>
      <c r="AL11" s="95">
        <f>+'Therm $ (Calendar)'!AI4</f>
        <v>30763917.028161358</v>
      </c>
      <c r="AM11" s="95">
        <f>+'Therm $ (Calendar)'!AJ4</f>
        <v>30763917.028161358</v>
      </c>
    </row>
    <row r="12" spans="1:1024 1028:2048 2052:3072 3076:4096 4100:5120 5124:6144 6148:7168 7172:8192 8196:9216 9220:10240 10244:11264 11268:12288 12292:13312 13316:14336 14340:15360 15364:16356" x14ac:dyDescent="0.2">
      <c r="B12" s="78" t="s">
        <v>15</v>
      </c>
      <c r="D12" s="101"/>
      <c r="E12" s="95">
        <f>+'Therm $ (Calendar)'!B5</f>
        <v>806169.90219216852</v>
      </c>
      <c r="F12" s="95">
        <f>+'Therm $ (Calendar)'!C5</f>
        <v>728028.67934336537</v>
      </c>
      <c r="G12" s="95">
        <f>+'Therm $ (Calendar)'!D5</f>
        <v>876181.65642175311</v>
      </c>
      <c r="H12" s="95">
        <f>+'Therm $ (Calendar)'!E5</f>
        <v>813257.04510450293</v>
      </c>
      <c r="I12" s="95">
        <f>+'Therm $ (Calendar)'!F5</f>
        <v>794142.82212125324</v>
      </c>
      <c r="J12" s="95">
        <f>+'Therm $ (Calendar)'!G5</f>
        <v>756682.85210800287</v>
      </c>
      <c r="K12" s="95">
        <f>+'Therm $ (Calendar)'!H5</f>
        <v>769923.86070225295</v>
      </c>
      <c r="L12" s="95">
        <f>+'Therm $ (Calendar)'!I5</f>
        <v>726290.91406575299</v>
      </c>
      <c r="M12" s="95">
        <f>+'Therm $ (Calendar)'!J5</f>
        <v>683735.41483400296</v>
      </c>
      <c r="N12" s="95">
        <f>+'Therm $ (Calendar)'!K5</f>
        <v>747606.42593175301</v>
      </c>
      <c r="O12" s="95">
        <f>+'Therm $ (Calendar)'!L5</f>
        <v>744519.13843400287</v>
      </c>
      <c r="P12" s="95">
        <f>+'Therm $ (Calendar)'!M5</f>
        <v>806126.14390525292</v>
      </c>
      <c r="Q12" s="96">
        <f>SUM(E12:P12)</f>
        <v>9252664.8551640622</v>
      </c>
      <c r="R12" s="95">
        <f>+'Therm $ (Calendar)'!O5</f>
        <v>806169.90219216852</v>
      </c>
      <c r="S12" s="95">
        <f>+'Therm $ (Calendar)'!P5</f>
        <v>728028.67934336537</v>
      </c>
      <c r="T12" s="95">
        <f>+'Therm $ (Calendar)'!Q5</f>
        <v>876181.65642175311</v>
      </c>
      <c r="U12" s="95">
        <f>+'Therm $ (Calendar)'!R5</f>
        <v>813257.04510450293</v>
      </c>
      <c r="V12" s="95">
        <f>+'Therm $ (Calendar)'!S5</f>
        <v>794142.82212125324</v>
      </c>
      <c r="W12" s="95">
        <f>+'Therm $ (Calendar)'!T5</f>
        <v>756682.85210800287</v>
      </c>
      <c r="X12" s="95">
        <f>+'Therm $ (Calendar)'!U5</f>
        <v>769923.86070225295</v>
      </c>
      <c r="Y12" s="95">
        <f>+'Therm $ (Calendar)'!V5</f>
        <v>726290.91406575299</v>
      </c>
      <c r="Z12" s="95">
        <f>+'Therm $ (Calendar)'!W5</f>
        <v>683735.41483400296</v>
      </c>
      <c r="AA12" s="95">
        <f>+'Therm $ (Calendar)'!X5</f>
        <v>747606.42593175301</v>
      </c>
      <c r="AB12" s="95">
        <f>+'Therm $ (Calendar)'!Y5</f>
        <v>744519.13843400287</v>
      </c>
      <c r="AC12" s="95">
        <f>+'Therm $ (Calendar)'!Z5</f>
        <v>806126.14390525292</v>
      </c>
      <c r="AD12" s="96">
        <f>SUM(R12:AC12)</f>
        <v>9252664.8551640622</v>
      </c>
      <c r="AE12" s="95">
        <f>+'Therm $ (Calendar)'!AB5</f>
        <v>9252664.8551640622</v>
      </c>
      <c r="AF12" s="95">
        <f>+'Therm $ (Calendar)'!AC5</f>
        <v>9252664.8551640622</v>
      </c>
      <c r="AG12" s="95">
        <f>+'Therm $ (Calendar)'!AD5</f>
        <v>9252664.8551640622</v>
      </c>
      <c r="AH12" s="95">
        <f>+'Therm $ (Calendar)'!AE5</f>
        <v>9252664.8551640622</v>
      </c>
      <c r="AI12" s="95">
        <f>+'Therm $ (Calendar)'!AF5</f>
        <v>9252664.8551640622</v>
      </c>
      <c r="AJ12" s="95">
        <f>+'Therm $ (Calendar)'!AG5</f>
        <v>9252664.8551640622</v>
      </c>
      <c r="AK12" s="95">
        <f>+'Therm $ (Calendar)'!AH5</f>
        <v>9252664.8551640622</v>
      </c>
      <c r="AL12" s="95">
        <f>+'Therm $ (Calendar)'!AI5</f>
        <v>9252664.8551640622</v>
      </c>
      <c r="AM12" s="95">
        <f>+'Therm $ (Calendar)'!AJ5</f>
        <v>9252664.8551640622</v>
      </c>
      <c r="AO12" s="96"/>
      <c r="AP12" s="96"/>
      <c r="AQ12" s="96"/>
      <c r="AR12" s="96"/>
    </row>
    <row r="13" spans="1:1024 1028:2048 2052:3072 3076:4096 4100:5120 5124:6144 6148:7168 7172:8192 8196:9216 9220:10240 10244:11264 11268:12288 12292:13312 13316:14336 14340:15360 15364:16356" x14ac:dyDescent="0.2">
      <c r="B13" s="78" t="s">
        <v>405</v>
      </c>
      <c r="D13" s="101"/>
      <c r="E13" s="95">
        <f>+'Therm $ (Calendar)'!B6</f>
        <v>2348673.740618974</v>
      </c>
      <c r="F13" s="95">
        <f>+'Therm $ (Calendar)'!C6</f>
        <v>2288065.6832754822</v>
      </c>
      <c r="G13" s="95">
        <f>+'Therm $ (Calendar)'!D6</f>
        <v>2465079.1926100003</v>
      </c>
      <c r="H13" s="95">
        <f>+'Therm $ (Calendar)'!E6</f>
        <v>2548364.2536845002</v>
      </c>
      <c r="I13" s="95">
        <f>+'Therm $ (Calendar)'!F6</f>
        <v>2567071.3456250001</v>
      </c>
      <c r="J13" s="95">
        <f>+'Therm $ (Calendar)'!G6</f>
        <v>2493539.7892694999</v>
      </c>
      <c r="K13" s="95">
        <f>+'Therm $ (Calendar)'!H6</f>
        <v>2386907.5392672503</v>
      </c>
      <c r="L13" s="95">
        <f>+'Therm $ (Calendar)'!I6</f>
        <v>2341425.1716140001</v>
      </c>
      <c r="M13" s="95">
        <f>+'Therm $ (Calendar)'!J6</f>
        <v>2347254.4621158564</v>
      </c>
      <c r="N13" s="95">
        <f>+'Therm $ (Calendar)'!K6</f>
        <v>2409436.6870261165</v>
      </c>
      <c r="O13" s="95">
        <f>+'Therm $ (Calendar)'!L6</f>
        <v>2355671.4926152374</v>
      </c>
      <c r="P13" s="95">
        <f>+'Therm $ (Calendar)'!M6</f>
        <v>2276206.1934897499</v>
      </c>
      <c r="Q13" s="96">
        <f>SUM(E13:P13)</f>
        <v>28827695.551211666</v>
      </c>
      <c r="R13" s="95">
        <f>+'Therm $ (Calendar)'!O6</f>
        <v>2461430.740618974</v>
      </c>
      <c r="S13" s="95">
        <f>+'Therm $ (Calendar)'!P6</f>
        <v>2400822.6832754822</v>
      </c>
      <c r="T13" s="95">
        <f>+'Therm $ (Calendar)'!Q6</f>
        <v>2477579.1926100003</v>
      </c>
      <c r="U13" s="95">
        <f>+'Therm $ (Calendar)'!R6</f>
        <v>2548364.2536845002</v>
      </c>
      <c r="V13" s="95">
        <f>+'Therm $ (Calendar)'!S6</f>
        <v>2567071.3456250001</v>
      </c>
      <c r="W13" s="95">
        <f>+'Therm $ (Calendar)'!T6</f>
        <v>2406697.7892694999</v>
      </c>
      <c r="X13" s="95">
        <f>+'Therm $ (Calendar)'!U6</f>
        <v>2300065.5392672503</v>
      </c>
      <c r="Y13" s="95">
        <f>+'Therm $ (Calendar)'!V6</f>
        <v>2254583.1716140001</v>
      </c>
      <c r="Z13" s="95">
        <f>+'Therm $ (Calendar)'!W6</f>
        <v>2260412.4621158564</v>
      </c>
      <c r="AA13" s="95">
        <f>+'Therm $ (Calendar)'!X6</f>
        <v>2322594.6870261165</v>
      </c>
      <c r="AB13" s="95">
        <f>+'Therm $ (Calendar)'!Y6</f>
        <v>2268829.4926152374</v>
      </c>
      <c r="AC13" s="95">
        <f>+'Therm $ (Calendar)'!Z6</f>
        <v>2152199.1934897499</v>
      </c>
      <c r="AD13" s="96">
        <f>SUM(R13:AC13)</f>
        <v>28420650.551211666</v>
      </c>
      <c r="AE13" s="95">
        <f>+'Therm $ (Calendar)'!AB6</f>
        <v>28420650.551211666</v>
      </c>
      <c r="AF13" s="95">
        <f>+'Therm $ (Calendar)'!AC6</f>
        <v>28420650.551211666</v>
      </c>
      <c r="AG13" s="95">
        <f>+'Therm $ (Calendar)'!AD6</f>
        <v>28420650.551211666</v>
      </c>
      <c r="AH13" s="276">
        <f>+'Therm $ (Calendar)'!AE6</f>
        <v>28420650.551211666</v>
      </c>
      <c r="AI13" s="95">
        <f>+'Therm $ (Calendar)'!AF6</f>
        <v>28420650.551211666</v>
      </c>
      <c r="AJ13" s="95">
        <f>+'Therm $ (Calendar)'!AG6</f>
        <v>28420650.551211666</v>
      </c>
      <c r="AK13" s="95">
        <f>+'Therm $ (Calendar)'!AH6</f>
        <v>28420650.551211666</v>
      </c>
      <c r="AL13" s="95">
        <f>+'Therm $ (Calendar)'!AI6</f>
        <v>28420650.551211666</v>
      </c>
      <c r="AM13" s="95">
        <f>+'Therm $ (Calendar)'!AJ6</f>
        <v>0</v>
      </c>
    </row>
    <row r="14" spans="1:1024 1028:2048 2052:3072 3076:4096 4100:5120 5124:6144 6148:7168 7172:8192 8196:9216 9220:10240 10244:11264 11268:12288 12292:13312 13316:14336 14340:15360 15364:16356" x14ac:dyDescent="0.2">
      <c r="B14" s="78" t="s">
        <v>4</v>
      </c>
      <c r="D14" s="101"/>
      <c r="E14" s="97">
        <f>+'Therm $ (Calendar)'!B7</f>
        <v>326704</v>
      </c>
      <c r="F14" s="97">
        <f>+'Therm $ (Calendar)'!C7</f>
        <v>319751</v>
      </c>
      <c r="G14" s="97">
        <f>+'Therm $ (Calendar)'!D7</f>
        <v>326704</v>
      </c>
      <c r="H14" s="97">
        <f>+'Therm $ (Calendar)'!E7</f>
        <v>324386</v>
      </c>
      <c r="I14" s="97">
        <f>+'Therm $ (Calendar)'!F7</f>
        <v>326704</v>
      </c>
      <c r="J14" s="97">
        <f>+'Therm $ (Calendar)'!G7</f>
        <v>324386</v>
      </c>
      <c r="K14" s="97">
        <f>+'Therm $ (Calendar)'!H7</f>
        <v>326704</v>
      </c>
      <c r="L14" s="97">
        <f>+'Therm $ (Calendar)'!I7</f>
        <v>326704</v>
      </c>
      <c r="M14" s="97">
        <f>+'Therm $ (Calendar)'!J7</f>
        <v>324386</v>
      </c>
      <c r="N14" s="97">
        <f>+'Therm $ (Calendar)'!K7</f>
        <v>326704</v>
      </c>
      <c r="O14" s="97">
        <f>+'Therm $ (Calendar)'!L7</f>
        <v>324386</v>
      </c>
      <c r="P14" s="97">
        <f>+'Therm $ (Calendar)'!M7</f>
        <v>326704</v>
      </c>
      <c r="Q14" s="98">
        <f>SUM(E14:P14)</f>
        <v>3904223</v>
      </c>
      <c r="R14" s="97">
        <f>+'Therm $ (Calendar)'!O7</f>
        <v>209199.11593164632</v>
      </c>
      <c r="S14" s="97">
        <f>+'Therm $ (Calendar)'!P7</f>
        <v>204746.88561590872</v>
      </c>
      <c r="T14" s="97">
        <f>+'Therm $ (Calendar)'!Q7</f>
        <v>209199.11593164632</v>
      </c>
      <c r="U14" s="97">
        <f>+'Therm $ (Calendar)'!R7</f>
        <v>207714.82571564175</v>
      </c>
      <c r="V14" s="97">
        <f>+'Therm $ (Calendar)'!S7</f>
        <v>209199.11593164632</v>
      </c>
      <c r="W14" s="97">
        <f>+'Therm $ (Calendar)'!T7</f>
        <v>207714.82571564175</v>
      </c>
      <c r="X14" s="97">
        <f>+'Therm $ (Calendar)'!U7</f>
        <v>209199.11593164632</v>
      </c>
      <c r="Y14" s="97">
        <f>+'Therm $ (Calendar)'!V7</f>
        <v>209199.11593164632</v>
      </c>
      <c r="Z14" s="97">
        <f>+'Therm $ (Calendar)'!W7</f>
        <v>207714.82571564175</v>
      </c>
      <c r="AA14" s="97">
        <f>+'Therm $ (Calendar)'!X7</f>
        <v>209199.11593164632</v>
      </c>
      <c r="AB14" s="97">
        <f>+'Therm $ (Calendar)'!Y7</f>
        <v>207714.82571564175</v>
      </c>
      <c r="AC14" s="97">
        <f>+'Therm $ (Calendar)'!Z7</f>
        <v>209199.11593164632</v>
      </c>
      <c r="AD14" s="98">
        <f>SUM(R14:AC14)</f>
        <v>2500000.0000000005</v>
      </c>
      <c r="AE14" s="97">
        <f>+'Therm $ (Calendar)'!AB7</f>
        <v>2500000.0000000005</v>
      </c>
      <c r="AF14" s="97">
        <f>+'Therm $ (Calendar)'!AC7</f>
        <v>2500000.0000000005</v>
      </c>
      <c r="AG14" s="97">
        <f>+'Therm $ (Calendar)'!AD7</f>
        <v>2500000.0000000005</v>
      </c>
      <c r="AH14" s="97">
        <f>+'Therm $ (Calendar)'!AE7</f>
        <v>2500000.0000000005</v>
      </c>
      <c r="AI14" s="97">
        <f>+'Therm $ (Calendar)'!AF7</f>
        <v>2500000.0000000005</v>
      </c>
      <c r="AJ14" s="97">
        <f>+'Therm $ (Calendar)'!AG7</f>
        <v>2500000.0000000005</v>
      </c>
      <c r="AK14" s="97">
        <f>+'Therm $ (Calendar)'!AH7</f>
        <v>2500000.0000000005</v>
      </c>
      <c r="AL14" s="97">
        <f>+'Therm $ (Calendar)'!AI7</f>
        <v>2500000.0000000005</v>
      </c>
      <c r="AM14" s="97">
        <f>+'Therm $ (Calendar)'!AJ7</f>
        <v>2500000.0000000005</v>
      </c>
    </row>
    <row r="15" spans="1:1024 1028:2048 2052:3072 3076:4096 4100:5120 5124:6144 6148:7168 7172:8192 8196:9216 9220:10240 10244:11264 11268:12288 12292:13312 13316:14336 14340:15360 15364:16356" x14ac:dyDescent="0.2">
      <c r="D15" s="101"/>
      <c r="E15" s="99">
        <f>SUM(E10:E14)</f>
        <v>19772806.04907205</v>
      </c>
      <c r="F15" s="99">
        <f t="shared" ref="F15:AJ15" si="14">SUM(F10:F14)</f>
        <v>18107530.17520066</v>
      </c>
      <c r="G15" s="99">
        <f t="shared" si="14"/>
        <v>17338802.645983528</v>
      </c>
      <c r="H15" s="99">
        <f t="shared" si="14"/>
        <v>15767385.014400898</v>
      </c>
      <c r="I15" s="99">
        <f t="shared" si="14"/>
        <v>14396861.662838075</v>
      </c>
      <c r="J15" s="99">
        <f t="shared" si="14"/>
        <v>14025430.820118591</v>
      </c>
      <c r="K15" s="99">
        <f t="shared" si="14"/>
        <v>13334552.972175781</v>
      </c>
      <c r="L15" s="99">
        <f t="shared" si="14"/>
        <v>13155088.457326032</v>
      </c>
      <c r="M15" s="99">
        <f t="shared" si="14"/>
        <v>14058566.24282931</v>
      </c>
      <c r="N15" s="99">
        <f t="shared" si="14"/>
        <v>13554783.752540946</v>
      </c>
      <c r="O15" s="99">
        <f t="shared" si="14"/>
        <v>15802516.651569763</v>
      </c>
      <c r="P15" s="99">
        <f t="shared" si="14"/>
        <v>19007893.917875953</v>
      </c>
      <c r="Q15" s="99">
        <f t="shared" si="14"/>
        <v>188322218.36193156</v>
      </c>
      <c r="R15" s="99">
        <f>SUM(R10:R14)</f>
        <v>20263643.061258484</v>
      </c>
      <c r="S15" s="99">
        <f t="shared" ref="S15:AD15" si="15">SUM(S10:S14)</f>
        <v>18634598.328013498</v>
      </c>
      <c r="T15" s="99">
        <f t="shared" si="15"/>
        <v>17726688.961135093</v>
      </c>
      <c r="U15" s="99">
        <f t="shared" si="15"/>
        <v>16106898.678445639</v>
      </c>
      <c r="V15" s="99">
        <f t="shared" si="15"/>
        <v>14643198.632845862</v>
      </c>
      <c r="W15" s="99">
        <f t="shared" si="15"/>
        <v>14172797.804812469</v>
      </c>
      <c r="X15" s="99">
        <f t="shared" si="15"/>
        <v>13436408.165420623</v>
      </c>
      <c r="Y15" s="99">
        <f t="shared" si="15"/>
        <v>13247369.831154464</v>
      </c>
      <c r="Z15" s="99">
        <f t="shared" si="15"/>
        <v>14167731.206483869</v>
      </c>
      <c r="AA15" s="99">
        <f t="shared" si="15"/>
        <v>13655635.735360524</v>
      </c>
      <c r="AB15" s="99">
        <f t="shared" si="15"/>
        <v>15938198.28737752</v>
      </c>
      <c r="AC15" s="99">
        <f t="shared" si="15"/>
        <v>19177373.579363931</v>
      </c>
      <c r="AD15" s="99">
        <f t="shared" si="15"/>
        <v>191170542.27167195</v>
      </c>
      <c r="AE15" s="104">
        <f t="shared" si="14"/>
        <v>193898958.96800369</v>
      </c>
      <c r="AF15" s="99">
        <f t="shared" si="14"/>
        <v>196447724.1990782</v>
      </c>
      <c r="AG15" s="99">
        <f t="shared" si="14"/>
        <v>198722524.25961584</v>
      </c>
      <c r="AH15" s="99" t="e">
        <f t="shared" si="14"/>
        <v>#DIV/0!</v>
      </c>
      <c r="AI15" s="99" t="e">
        <f t="shared" si="14"/>
        <v>#DIV/0!</v>
      </c>
      <c r="AJ15" s="99" t="e">
        <f t="shared" si="14"/>
        <v>#DIV/0!</v>
      </c>
      <c r="AK15" s="99" t="e">
        <f t="shared" ref="AK15:AM15" si="16">SUM(AK10:AK14)</f>
        <v>#DIV/0!</v>
      </c>
      <c r="AL15" s="99" t="e">
        <f t="shared" si="16"/>
        <v>#DIV/0!</v>
      </c>
      <c r="AM15" s="99" t="e">
        <f t="shared" si="16"/>
        <v>#DIV/0!</v>
      </c>
      <c r="AN15" s="87"/>
      <c r="AR15" s="87"/>
      <c r="AV15" s="87"/>
      <c r="AZ15" s="87"/>
      <c r="BD15" s="87"/>
      <c r="BH15" s="87"/>
      <c r="BL15" s="87"/>
      <c r="BP15" s="87"/>
      <c r="BT15" s="87"/>
      <c r="BX15" s="87"/>
      <c r="CB15" s="87"/>
      <c r="CF15" s="87"/>
      <c r="CJ15" s="87"/>
      <c r="CN15" s="87"/>
      <c r="CR15" s="87"/>
      <c r="CV15" s="87"/>
      <c r="CZ15" s="87"/>
      <c r="DD15" s="87"/>
      <c r="DH15" s="87"/>
      <c r="DL15" s="87"/>
      <c r="DP15" s="87"/>
      <c r="DT15" s="87"/>
      <c r="DX15" s="87"/>
      <c r="EB15" s="87"/>
      <c r="EF15" s="87"/>
      <c r="EJ15" s="87"/>
      <c r="EN15" s="87"/>
      <c r="ER15" s="87"/>
      <c r="EV15" s="87"/>
      <c r="EZ15" s="87"/>
      <c r="FD15" s="87"/>
      <c r="FH15" s="87"/>
      <c r="FL15" s="87"/>
      <c r="FP15" s="87"/>
      <c r="FT15" s="87"/>
      <c r="FX15" s="87"/>
      <c r="GB15" s="87"/>
      <c r="GF15" s="87"/>
      <c r="GJ15" s="87"/>
      <c r="GN15" s="87"/>
      <c r="GR15" s="87"/>
      <c r="GV15" s="87"/>
      <c r="GZ15" s="87"/>
      <c r="HD15" s="87"/>
      <c r="HH15" s="87"/>
      <c r="HL15" s="87"/>
      <c r="HP15" s="87"/>
      <c r="HT15" s="87"/>
      <c r="HX15" s="87"/>
      <c r="IB15" s="87"/>
      <c r="IF15" s="87"/>
      <c r="IJ15" s="87"/>
      <c r="IN15" s="87"/>
      <c r="IR15" s="87"/>
      <c r="IV15" s="87"/>
      <c r="IZ15" s="87"/>
      <c r="JD15" s="87"/>
      <c r="JH15" s="87"/>
      <c r="JL15" s="87"/>
      <c r="JP15" s="87"/>
      <c r="JT15" s="87"/>
      <c r="JX15" s="87"/>
      <c r="KB15" s="87"/>
      <c r="KF15" s="87"/>
      <c r="KJ15" s="87"/>
      <c r="KN15" s="87"/>
      <c r="KR15" s="87"/>
      <c r="KV15" s="87"/>
      <c r="KZ15" s="87"/>
      <c r="LD15" s="87"/>
      <c r="LH15" s="87"/>
      <c r="LL15" s="87"/>
      <c r="LP15" s="87"/>
      <c r="LT15" s="87"/>
      <c r="LX15" s="87"/>
      <c r="MB15" s="87"/>
      <c r="MF15" s="87"/>
      <c r="MJ15" s="87"/>
      <c r="MN15" s="87"/>
      <c r="MR15" s="87"/>
      <c r="MV15" s="87"/>
      <c r="MZ15" s="87"/>
      <c r="ND15" s="87"/>
      <c r="NH15" s="87"/>
      <c r="NL15" s="87"/>
      <c r="NP15" s="87"/>
      <c r="NT15" s="87"/>
      <c r="NX15" s="87"/>
      <c r="OB15" s="87"/>
      <c r="OF15" s="87"/>
      <c r="OJ15" s="87"/>
      <c r="ON15" s="87"/>
      <c r="OR15" s="87"/>
      <c r="OV15" s="87"/>
      <c r="OZ15" s="87"/>
      <c r="PD15" s="87"/>
      <c r="PH15" s="87"/>
      <c r="PL15" s="87"/>
      <c r="PP15" s="87"/>
      <c r="PT15" s="87"/>
      <c r="PX15" s="87"/>
      <c r="QB15" s="87"/>
      <c r="QF15" s="87"/>
      <c r="QJ15" s="87"/>
      <c r="QN15" s="87"/>
      <c r="QR15" s="87"/>
      <c r="QV15" s="87"/>
      <c r="QZ15" s="87"/>
      <c r="RD15" s="87"/>
      <c r="RH15" s="87"/>
      <c r="RL15" s="87"/>
      <c r="RP15" s="87"/>
      <c r="RT15" s="87"/>
      <c r="RX15" s="87"/>
      <c r="SB15" s="87"/>
      <c r="SF15" s="87"/>
      <c r="SJ15" s="87"/>
      <c r="SN15" s="87"/>
      <c r="SR15" s="87"/>
      <c r="SV15" s="87"/>
      <c r="SZ15" s="87"/>
      <c r="TD15" s="87"/>
      <c r="TH15" s="87"/>
      <c r="TL15" s="87"/>
      <c r="TP15" s="87"/>
      <c r="TT15" s="87"/>
      <c r="TX15" s="87"/>
      <c r="UB15" s="87"/>
      <c r="UF15" s="87"/>
      <c r="UJ15" s="87"/>
      <c r="UN15" s="87"/>
      <c r="UR15" s="87"/>
      <c r="UV15" s="87"/>
      <c r="UZ15" s="87"/>
      <c r="VD15" s="87"/>
      <c r="VH15" s="87"/>
      <c r="VL15" s="87"/>
      <c r="VP15" s="87"/>
      <c r="VT15" s="87"/>
      <c r="VX15" s="87"/>
      <c r="WB15" s="87"/>
      <c r="WF15" s="87"/>
      <c r="WJ15" s="87"/>
      <c r="WN15" s="87"/>
      <c r="WR15" s="87"/>
      <c r="WV15" s="87"/>
      <c r="WZ15" s="87"/>
      <c r="XD15" s="87"/>
      <c r="XH15" s="87"/>
      <c r="XL15" s="87"/>
      <c r="XP15" s="87"/>
      <c r="XT15" s="87"/>
      <c r="XX15" s="87"/>
      <c r="YB15" s="87"/>
      <c r="YF15" s="87"/>
      <c r="YJ15" s="87"/>
      <c r="YN15" s="87"/>
      <c r="YR15" s="87"/>
      <c r="YV15" s="87"/>
      <c r="YZ15" s="87"/>
      <c r="ZD15" s="87"/>
      <c r="ZH15" s="87"/>
      <c r="ZL15" s="87"/>
      <c r="ZP15" s="87"/>
      <c r="ZT15" s="87"/>
      <c r="ZX15" s="87"/>
      <c r="AAB15" s="87"/>
      <c r="AAF15" s="87"/>
      <c r="AAJ15" s="87"/>
      <c r="AAN15" s="87"/>
      <c r="AAR15" s="87"/>
      <c r="AAV15" s="87"/>
      <c r="AAZ15" s="87"/>
      <c r="ABD15" s="87"/>
      <c r="ABH15" s="87"/>
      <c r="ABL15" s="87"/>
      <c r="ABP15" s="87"/>
      <c r="ABT15" s="87"/>
      <c r="ABX15" s="87"/>
      <c r="ACB15" s="87"/>
      <c r="ACF15" s="87"/>
      <c r="ACJ15" s="87"/>
      <c r="ACN15" s="87"/>
      <c r="ACR15" s="87"/>
      <c r="ACV15" s="87"/>
      <c r="ACZ15" s="87"/>
      <c r="ADD15" s="87"/>
      <c r="ADH15" s="87"/>
      <c r="ADL15" s="87"/>
      <c r="ADP15" s="87"/>
      <c r="ADT15" s="87"/>
      <c r="ADX15" s="87"/>
      <c r="AEB15" s="87"/>
      <c r="AEF15" s="87"/>
      <c r="AEJ15" s="87"/>
      <c r="AEN15" s="87"/>
      <c r="AER15" s="87"/>
      <c r="AEV15" s="87"/>
      <c r="AEZ15" s="87"/>
      <c r="AFD15" s="87"/>
      <c r="AFH15" s="87"/>
      <c r="AFL15" s="87"/>
      <c r="AFP15" s="87"/>
      <c r="AFT15" s="87"/>
      <c r="AFX15" s="87"/>
      <c r="AGB15" s="87"/>
      <c r="AGF15" s="87"/>
      <c r="AGJ15" s="87"/>
      <c r="AGN15" s="87"/>
      <c r="AGR15" s="87"/>
      <c r="AGV15" s="87"/>
      <c r="AGZ15" s="87"/>
      <c r="AHD15" s="87"/>
      <c r="AHH15" s="87"/>
      <c r="AHL15" s="87"/>
      <c r="AHP15" s="87"/>
      <c r="AHT15" s="87"/>
      <c r="AHX15" s="87"/>
      <c r="AIB15" s="87"/>
      <c r="AIF15" s="87"/>
      <c r="AIJ15" s="87"/>
      <c r="AIN15" s="87"/>
      <c r="AIR15" s="87"/>
      <c r="AIV15" s="87"/>
      <c r="AIZ15" s="87"/>
      <c r="AJD15" s="87"/>
      <c r="AJH15" s="87"/>
      <c r="AJL15" s="87"/>
      <c r="AJP15" s="87"/>
      <c r="AJT15" s="87"/>
      <c r="AJX15" s="87"/>
      <c r="AKB15" s="87"/>
      <c r="AKF15" s="87"/>
      <c r="AKJ15" s="87"/>
      <c r="AKN15" s="87"/>
      <c r="AKR15" s="87"/>
      <c r="AKV15" s="87"/>
      <c r="AKZ15" s="87"/>
      <c r="ALD15" s="87"/>
      <c r="ALH15" s="87"/>
      <c r="ALL15" s="87"/>
      <c r="ALP15" s="87"/>
      <c r="ALT15" s="87"/>
      <c r="ALX15" s="87"/>
      <c r="AMB15" s="87"/>
      <c r="AMF15" s="87"/>
      <c r="AMJ15" s="87"/>
      <c r="AMN15" s="87"/>
      <c r="AMR15" s="87"/>
      <c r="AMV15" s="87"/>
      <c r="AMZ15" s="87"/>
      <c r="AND15" s="87"/>
      <c r="ANH15" s="87"/>
      <c r="ANL15" s="87"/>
      <c r="ANP15" s="87"/>
      <c r="ANT15" s="87"/>
      <c r="ANX15" s="87"/>
      <c r="AOB15" s="87"/>
      <c r="AOF15" s="87"/>
      <c r="AOJ15" s="87"/>
      <c r="AON15" s="87"/>
      <c r="AOR15" s="87"/>
      <c r="AOV15" s="87"/>
      <c r="AOZ15" s="87"/>
      <c r="APD15" s="87"/>
      <c r="APH15" s="87"/>
      <c r="APL15" s="87"/>
      <c r="APP15" s="87"/>
      <c r="APT15" s="87"/>
      <c r="APX15" s="87"/>
      <c r="AQB15" s="87"/>
      <c r="AQF15" s="87"/>
      <c r="AQJ15" s="87"/>
      <c r="AQN15" s="87"/>
      <c r="AQR15" s="87"/>
      <c r="AQV15" s="87"/>
      <c r="AQZ15" s="87"/>
      <c r="ARD15" s="87"/>
      <c r="ARH15" s="87"/>
      <c r="ARL15" s="87"/>
      <c r="ARP15" s="87"/>
      <c r="ART15" s="87"/>
      <c r="ARX15" s="87"/>
      <c r="ASB15" s="87"/>
      <c r="ASF15" s="87"/>
      <c r="ASJ15" s="87"/>
      <c r="ASN15" s="87"/>
      <c r="ASR15" s="87"/>
      <c r="ASV15" s="87"/>
      <c r="ASZ15" s="87"/>
      <c r="ATD15" s="87"/>
      <c r="ATH15" s="87"/>
      <c r="ATL15" s="87"/>
      <c r="ATP15" s="87"/>
      <c r="ATT15" s="87"/>
      <c r="ATX15" s="87"/>
      <c r="AUB15" s="87"/>
      <c r="AUF15" s="87"/>
      <c r="AUJ15" s="87"/>
      <c r="AUN15" s="87"/>
      <c r="AUR15" s="87"/>
      <c r="AUV15" s="87"/>
      <c r="AUZ15" s="87"/>
      <c r="AVD15" s="87"/>
      <c r="AVH15" s="87"/>
      <c r="AVL15" s="87"/>
      <c r="AVP15" s="87"/>
      <c r="AVT15" s="87"/>
      <c r="AVX15" s="87"/>
      <c r="AWB15" s="87"/>
      <c r="AWF15" s="87"/>
      <c r="AWJ15" s="87"/>
      <c r="AWN15" s="87"/>
      <c r="AWR15" s="87"/>
      <c r="AWV15" s="87"/>
      <c r="AWZ15" s="87"/>
      <c r="AXD15" s="87"/>
      <c r="AXH15" s="87"/>
      <c r="AXL15" s="87"/>
      <c r="AXP15" s="87"/>
      <c r="AXT15" s="87"/>
      <c r="AXX15" s="87"/>
      <c r="AYB15" s="87"/>
      <c r="AYF15" s="87"/>
      <c r="AYJ15" s="87"/>
      <c r="AYN15" s="87"/>
      <c r="AYR15" s="87"/>
      <c r="AYV15" s="87"/>
      <c r="AYZ15" s="87"/>
      <c r="AZD15" s="87"/>
      <c r="AZH15" s="87"/>
      <c r="AZL15" s="87"/>
      <c r="AZP15" s="87"/>
      <c r="AZT15" s="87"/>
      <c r="AZX15" s="87"/>
      <c r="BAB15" s="87"/>
      <c r="BAF15" s="87"/>
      <c r="BAJ15" s="87"/>
      <c r="BAN15" s="87"/>
      <c r="BAR15" s="87"/>
      <c r="BAV15" s="87"/>
      <c r="BAZ15" s="87"/>
      <c r="BBD15" s="87"/>
      <c r="BBH15" s="87"/>
      <c r="BBL15" s="87"/>
      <c r="BBP15" s="87"/>
      <c r="BBT15" s="87"/>
      <c r="BBX15" s="87"/>
      <c r="BCB15" s="87"/>
      <c r="BCF15" s="87"/>
      <c r="BCJ15" s="87"/>
      <c r="BCN15" s="87"/>
      <c r="BCR15" s="87"/>
      <c r="BCV15" s="87"/>
      <c r="BCZ15" s="87"/>
      <c r="BDD15" s="87"/>
      <c r="BDH15" s="87"/>
      <c r="BDL15" s="87"/>
      <c r="BDP15" s="87"/>
      <c r="BDT15" s="87"/>
      <c r="BDX15" s="87"/>
      <c r="BEB15" s="87"/>
      <c r="BEF15" s="87"/>
      <c r="BEJ15" s="87"/>
      <c r="BEN15" s="87"/>
      <c r="BER15" s="87"/>
      <c r="BEV15" s="87"/>
      <c r="BEZ15" s="87"/>
      <c r="BFD15" s="87"/>
      <c r="BFH15" s="87"/>
      <c r="BFL15" s="87"/>
      <c r="BFP15" s="87"/>
      <c r="BFT15" s="87"/>
      <c r="BFX15" s="87"/>
      <c r="BGB15" s="87"/>
      <c r="BGF15" s="87"/>
      <c r="BGJ15" s="87"/>
      <c r="BGN15" s="87"/>
      <c r="BGR15" s="87"/>
      <c r="BGV15" s="87"/>
      <c r="BGZ15" s="87"/>
      <c r="BHD15" s="87"/>
      <c r="BHH15" s="87"/>
      <c r="BHL15" s="87"/>
      <c r="BHP15" s="87"/>
      <c r="BHT15" s="87"/>
      <c r="BHX15" s="87"/>
      <c r="BIB15" s="87"/>
      <c r="BIF15" s="87"/>
      <c r="BIJ15" s="87"/>
      <c r="BIN15" s="87"/>
      <c r="BIR15" s="87"/>
      <c r="BIV15" s="87"/>
      <c r="BIZ15" s="87"/>
      <c r="BJD15" s="87"/>
      <c r="BJH15" s="87"/>
      <c r="BJL15" s="87"/>
      <c r="BJP15" s="87"/>
      <c r="BJT15" s="87"/>
      <c r="BJX15" s="87"/>
      <c r="BKB15" s="87"/>
      <c r="BKF15" s="87"/>
      <c r="BKJ15" s="87"/>
      <c r="BKN15" s="87"/>
      <c r="BKR15" s="87"/>
      <c r="BKV15" s="87"/>
      <c r="BKZ15" s="87"/>
      <c r="BLD15" s="87"/>
      <c r="BLH15" s="87"/>
      <c r="BLL15" s="87"/>
      <c r="BLP15" s="87"/>
      <c r="BLT15" s="87"/>
      <c r="BLX15" s="87"/>
      <c r="BMB15" s="87"/>
      <c r="BMF15" s="87"/>
      <c r="BMJ15" s="87"/>
      <c r="BMN15" s="87"/>
      <c r="BMR15" s="87"/>
      <c r="BMV15" s="87"/>
      <c r="BMZ15" s="87"/>
      <c r="BND15" s="87"/>
      <c r="BNH15" s="87"/>
      <c r="BNL15" s="87"/>
      <c r="BNP15" s="87"/>
      <c r="BNT15" s="87"/>
      <c r="BNX15" s="87"/>
      <c r="BOB15" s="87"/>
      <c r="BOF15" s="87"/>
      <c r="BOJ15" s="87"/>
      <c r="BON15" s="87"/>
      <c r="BOR15" s="87"/>
      <c r="BOV15" s="87"/>
      <c r="BOZ15" s="87"/>
      <c r="BPD15" s="87"/>
      <c r="BPH15" s="87"/>
      <c r="BPL15" s="87"/>
      <c r="BPP15" s="87"/>
      <c r="BPT15" s="87"/>
      <c r="BPX15" s="87"/>
      <c r="BQB15" s="87"/>
      <c r="BQF15" s="87"/>
      <c r="BQJ15" s="87"/>
      <c r="BQN15" s="87"/>
      <c r="BQR15" s="87"/>
      <c r="BQV15" s="87"/>
      <c r="BQZ15" s="87"/>
      <c r="BRD15" s="87"/>
      <c r="BRH15" s="87"/>
      <c r="BRL15" s="87"/>
      <c r="BRP15" s="87"/>
      <c r="BRT15" s="87"/>
      <c r="BRX15" s="87"/>
      <c r="BSB15" s="87"/>
      <c r="BSF15" s="87"/>
      <c r="BSJ15" s="87"/>
      <c r="BSN15" s="87"/>
      <c r="BSR15" s="87"/>
      <c r="BSV15" s="87"/>
      <c r="BSZ15" s="87"/>
      <c r="BTD15" s="87"/>
      <c r="BTH15" s="87"/>
      <c r="BTL15" s="87"/>
      <c r="BTP15" s="87"/>
      <c r="BTT15" s="87"/>
      <c r="BTX15" s="87"/>
      <c r="BUB15" s="87"/>
      <c r="BUF15" s="87"/>
      <c r="BUJ15" s="87"/>
      <c r="BUN15" s="87"/>
      <c r="BUR15" s="87"/>
      <c r="BUV15" s="87"/>
      <c r="BUZ15" s="87"/>
      <c r="BVD15" s="87"/>
      <c r="BVH15" s="87"/>
      <c r="BVL15" s="87"/>
      <c r="BVP15" s="87"/>
      <c r="BVT15" s="87"/>
      <c r="BVX15" s="87"/>
      <c r="BWB15" s="87"/>
      <c r="BWF15" s="87"/>
      <c r="BWJ15" s="87"/>
      <c r="BWN15" s="87"/>
      <c r="BWR15" s="87"/>
      <c r="BWV15" s="87"/>
      <c r="BWZ15" s="87"/>
      <c r="BXD15" s="87"/>
      <c r="BXH15" s="87"/>
      <c r="BXL15" s="87"/>
      <c r="BXP15" s="87"/>
      <c r="BXT15" s="87"/>
      <c r="BXX15" s="87"/>
      <c r="BYB15" s="87"/>
      <c r="BYF15" s="87"/>
      <c r="BYJ15" s="87"/>
      <c r="BYN15" s="87"/>
      <c r="BYR15" s="87"/>
      <c r="BYV15" s="87"/>
      <c r="BYZ15" s="87"/>
      <c r="BZD15" s="87"/>
      <c r="BZH15" s="87"/>
      <c r="BZL15" s="87"/>
      <c r="BZP15" s="87"/>
      <c r="BZT15" s="87"/>
      <c r="BZX15" s="87"/>
      <c r="CAB15" s="87"/>
      <c r="CAF15" s="87"/>
      <c r="CAJ15" s="87"/>
      <c r="CAN15" s="87"/>
      <c r="CAR15" s="87"/>
      <c r="CAV15" s="87"/>
      <c r="CAZ15" s="87"/>
      <c r="CBD15" s="87"/>
      <c r="CBH15" s="87"/>
      <c r="CBL15" s="87"/>
      <c r="CBP15" s="87"/>
      <c r="CBT15" s="87"/>
      <c r="CBX15" s="87"/>
      <c r="CCB15" s="87"/>
      <c r="CCF15" s="87"/>
      <c r="CCJ15" s="87"/>
      <c r="CCN15" s="87"/>
      <c r="CCR15" s="87"/>
      <c r="CCV15" s="87"/>
      <c r="CCZ15" s="87"/>
      <c r="CDD15" s="87"/>
      <c r="CDH15" s="87"/>
      <c r="CDL15" s="87"/>
      <c r="CDP15" s="87"/>
      <c r="CDT15" s="87"/>
      <c r="CDX15" s="87"/>
      <c r="CEB15" s="87"/>
      <c r="CEF15" s="87"/>
      <c r="CEJ15" s="87"/>
      <c r="CEN15" s="87"/>
      <c r="CER15" s="87"/>
      <c r="CEV15" s="87"/>
      <c r="CEZ15" s="87"/>
      <c r="CFD15" s="87"/>
      <c r="CFH15" s="87"/>
      <c r="CFL15" s="87"/>
      <c r="CFP15" s="87"/>
      <c r="CFT15" s="87"/>
      <c r="CFX15" s="87"/>
      <c r="CGB15" s="87"/>
      <c r="CGF15" s="87"/>
      <c r="CGJ15" s="87"/>
      <c r="CGN15" s="87"/>
      <c r="CGR15" s="87"/>
      <c r="CGV15" s="87"/>
      <c r="CGZ15" s="87"/>
      <c r="CHD15" s="87"/>
      <c r="CHH15" s="87"/>
      <c r="CHL15" s="87"/>
      <c r="CHP15" s="87"/>
      <c r="CHT15" s="87"/>
      <c r="CHX15" s="87"/>
      <c r="CIB15" s="87"/>
      <c r="CIF15" s="87"/>
      <c r="CIJ15" s="87"/>
      <c r="CIN15" s="87"/>
      <c r="CIR15" s="87"/>
      <c r="CIV15" s="87"/>
      <c r="CIZ15" s="87"/>
      <c r="CJD15" s="87"/>
      <c r="CJH15" s="87"/>
      <c r="CJL15" s="87"/>
      <c r="CJP15" s="87"/>
      <c r="CJT15" s="87"/>
      <c r="CJX15" s="87"/>
      <c r="CKB15" s="87"/>
      <c r="CKF15" s="87"/>
      <c r="CKJ15" s="87"/>
      <c r="CKN15" s="87"/>
      <c r="CKR15" s="87"/>
      <c r="CKV15" s="87"/>
      <c r="CKZ15" s="87"/>
      <c r="CLD15" s="87"/>
      <c r="CLH15" s="87"/>
      <c r="CLL15" s="87"/>
      <c r="CLP15" s="87"/>
      <c r="CLT15" s="87"/>
      <c r="CLX15" s="87"/>
      <c r="CMB15" s="87"/>
      <c r="CMF15" s="87"/>
      <c r="CMJ15" s="87"/>
      <c r="CMN15" s="87"/>
      <c r="CMR15" s="87"/>
      <c r="CMV15" s="87"/>
      <c r="CMZ15" s="87"/>
      <c r="CND15" s="87"/>
      <c r="CNH15" s="87"/>
      <c r="CNL15" s="87"/>
      <c r="CNP15" s="87"/>
      <c r="CNT15" s="87"/>
      <c r="CNX15" s="87"/>
      <c r="COB15" s="87"/>
      <c r="COF15" s="87"/>
      <c r="COJ15" s="87"/>
      <c r="CON15" s="87"/>
      <c r="COR15" s="87"/>
      <c r="COV15" s="87"/>
      <c r="COZ15" s="87"/>
      <c r="CPD15" s="87"/>
      <c r="CPH15" s="87"/>
      <c r="CPL15" s="87"/>
      <c r="CPP15" s="87"/>
      <c r="CPT15" s="87"/>
      <c r="CPX15" s="87"/>
      <c r="CQB15" s="87"/>
      <c r="CQF15" s="87"/>
      <c r="CQJ15" s="87"/>
      <c r="CQN15" s="87"/>
      <c r="CQR15" s="87"/>
      <c r="CQV15" s="87"/>
      <c r="CQZ15" s="87"/>
      <c r="CRD15" s="87"/>
      <c r="CRH15" s="87"/>
      <c r="CRL15" s="87"/>
      <c r="CRP15" s="87"/>
      <c r="CRT15" s="87"/>
      <c r="CRX15" s="87"/>
      <c r="CSB15" s="87"/>
      <c r="CSF15" s="87"/>
      <c r="CSJ15" s="87"/>
      <c r="CSN15" s="87"/>
      <c r="CSR15" s="87"/>
      <c r="CSV15" s="87"/>
      <c r="CSZ15" s="87"/>
      <c r="CTD15" s="87"/>
      <c r="CTH15" s="87"/>
      <c r="CTL15" s="87"/>
      <c r="CTP15" s="87"/>
      <c r="CTT15" s="87"/>
      <c r="CTX15" s="87"/>
      <c r="CUB15" s="87"/>
      <c r="CUF15" s="87"/>
      <c r="CUJ15" s="87"/>
      <c r="CUN15" s="87"/>
      <c r="CUR15" s="87"/>
      <c r="CUV15" s="87"/>
      <c r="CUZ15" s="87"/>
      <c r="CVD15" s="87"/>
      <c r="CVH15" s="87"/>
      <c r="CVL15" s="87"/>
      <c r="CVP15" s="87"/>
      <c r="CVT15" s="87"/>
      <c r="CVX15" s="87"/>
      <c r="CWB15" s="87"/>
      <c r="CWF15" s="87"/>
      <c r="CWJ15" s="87"/>
      <c r="CWN15" s="87"/>
      <c r="CWR15" s="87"/>
      <c r="CWV15" s="87"/>
      <c r="CWZ15" s="87"/>
      <c r="CXD15" s="87"/>
      <c r="CXH15" s="87"/>
      <c r="CXL15" s="87"/>
      <c r="CXP15" s="87"/>
      <c r="CXT15" s="87"/>
      <c r="CXX15" s="87"/>
      <c r="CYB15" s="87"/>
      <c r="CYF15" s="87"/>
      <c r="CYJ15" s="87"/>
      <c r="CYN15" s="87"/>
      <c r="CYR15" s="87"/>
      <c r="CYV15" s="87"/>
      <c r="CYZ15" s="87"/>
      <c r="CZD15" s="87"/>
      <c r="CZH15" s="87"/>
      <c r="CZL15" s="87"/>
      <c r="CZP15" s="87"/>
      <c r="CZT15" s="87"/>
      <c r="CZX15" s="87"/>
      <c r="DAB15" s="87"/>
      <c r="DAF15" s="87"/>
      <c r="DAJ15" s="87"/>
      <c r="DAN15" s="87"/>
      <c r="DAR15" s="87"/>
      <c r="DAV15" s="87"/>
      <c r="DAZ15" s="87"/>
      <c r="DBD15" s="87"/>
      <c r="DBH15" s="87"/>
      <c r="DBL15" s="87"/>
      <c r="DBP15" s="87"/>
      <c r="DBT15" s="87"/>
      <c r="DBX15" s="87"/>
      <c r="DCB15" s="87"/>
      <c r="DCF15" s="87"/>
      <c r="DCJ15" s="87"/>
      <c r="DCN15" s="87"/>
      <c r="DCR15" s="87"/>
      <c r="DCV15" s="87"/>
      <c r="DCZ15" s="87"/>
      <c r="DDD15" s="87"/>
      <c r="DDH15" s="87"/>
      <c r="DDL15" s="87"/>
      <c r="DDP15" s="87"/>
      <c r="DDT15" s="87"/>
      <c r="DDX15" s="87"/>
      <c r="DEB15" s="87"/>
      <c r="DEF15" s="87"/>
      <c r="DEJ15" s="87"/>
      <c r="DEN15" s="87"/>
      <c r="DER15" s="87"/>
      <c r="DEV15" s="87"/>
      <c r="DEZ15" s="87"/>
      <c r="DFD15" s="87"/>
      <c r="DFH15" s="87"/>
      <c r="DFL15" s="87"/>
      <c r="DFP15" s="87"/>
      <c r="DFT15" s="87"/>
      <c r="DFX15" s="87"/>
      <c r="DGB15" s="87"/>
      <c r="DGF15" s="87"/>
      <c r="DGJ15" s="87"/>
      <c r="DGN15" s="87"/>
      <c r="DGR15" s="87"/>
      <c r="DGV15" s="87"/>
      <c r="DGZ15" s="87"/>
      <c r="DHD15" s="87"/>
      <c r="DHH15" s="87"/>
      <c r="DHL15" s="87"/>
      <c r="DHP15" s="87"/>
      <c r="DHT15" s="87"/>
      <c r="DHX15" s="87"/>
      <c r="DIB15" s="87"/>
      <c r="DIF15" s="87"/>
      <c r="DIJ15" s="87"/>
      <c r="DIN15" s="87"/>
      <c r="DIR15" s="87"/>
      <c r="DIV15" s="87"/>
      <c r="DIZ15" s="87"/>
      <c r="DJD15" s="87"/>
      <c r="DJH15" s="87"/>
      <c r="DJL15" s="87"/>
      <c r="DJP15" s="87"/>
      <c r="DJT15" s="87"/>
      <c r="DJX15" s="87"/>
      <c r="DKB15" s="87"/>
      <c r="DKF15" s="87"/>
      <c r="DKJ15" s="87"/>
      <c r="DKN15" s="87"/>
      <c r="DKR15" s="87"/>
      <c r="DKV15" s="87"/>
      <c r="DKZ15" s="87"/>
      <c r="DLD15" s="87"/>
      <c r="DLH15" s="87"/>
      <c r="DLL15" s="87"/>
      <c r="DLP15" s="87"/>
      <c r="DLT15" s="87"/>
      <c r="DLX15" s="87"/>
      <c r="DMB15" s="87"/>
      <c r="DMF15" s="87"/>
      <c r="DMJ15" s="87"/>
      <c r="DMN15" s="87"/>
      <c r="DMR15" s="87"/>
      <c r="DMV15" s="87"/>
      <c r="DMZ15" s="87"/>
      <c r="DND15" s="87"/>
      <c r="DNH15" s="87"/>
      <c r="DNL15" s="87"/>
      <c r="DNP15" s="87"/>
      <c r="DNT15" s="87"/>
      <c r="DNX15" s="87"/>
      <c r="DOB15" s="87"/>
      <c r="DOF15" s="87"/>
      <c r="DOJ15" s="87"/>
      <c r="DON15" s="87"/>
      <c r="DOR15" s="87"/>
      <c r="DOV15" s="87"/>
      <c r="DOZ15" s="87"/>
      <c r="DPD15" s="87"/>
      <c r="DPH15" s="87"/>
      <c r="DPL15" s="87"/>
      <c r="DPP15" s="87"/>
      <c r="DPT15" s="87"/>
      <c r="DPX15" s="87"/>
      <c r="DQB15" s="87"/>
      <c r="DQF15" s="87"/>
      <c r="DQJ15" s="87"/>
      <c r="DQN15" s="87"/>
      <c r="DQR15" s="87"/>
      <c r="DQV15" s="87"/>
      <c r="DQZ15" s="87"/>
      <c r="DRD15" s="87"/>
      <c r="DRH15" s="87"/>
      <c r="DRL15" s="87"/>
      <c r="DRP15" s="87"/>
      <c r="DRT15" s="87"/>
      <c r="DRX15" s="87"/>
      <c r="DSB15" s="87"/>
      <c r="DSF15" s="87"/>
      <c r="DSJ15" s="87"/>
      <c r="DSN15" s="87"/>
      <c r="DSR15" s="87"/>
      <c r="DSV15" s="87"/>
      <c r="DSZ15" s="87"/>
      <c r="DTD15" s="87"/>
      <c r="DTH15" s="87"/>
      <c r="DTL15" s="87"/>
      <c r="DTP15" s="87"/>
      <c r="DTT15" s="87"/>
      <c r="DTX15" s="87"/>
      <c r="DUB15" s="87"/>
      <c r="DUF15" s="87"/>
      <c r="DUJ15" s="87"/>
      <c r="DUN15" s="87"/>
      <c r="DUR15" s="87"/>
      <c r="DUV15" s="87"/>
      <c r="DUZ15" s="87"/>
      <c r="DVD15" s="87"/>
      <c r="DVH15" s="87"/>
      <c r="DVL15" s="87"/>
      <c r="DVP15" s="87"/>
      <c r="DVT15" s="87"/>
      <c r="DVX15" s="87"/>
      <c r="DWB15" s="87"/>
      <c r="DWF15" s="87"/>
      <c r="DWJ15" s="87"/>
      <c r="DWN15" s="87"/>
      <c r="DWR15" s="87"/>
      <c r="DWV15" s="87"/>
      <c r="DWZ15" s="87"/>
      <c r="DXD15" s="87"/>
      <c r="DXH15" s="87"/>
      <c r="DXL15" s="87"/>
      <c r="DXP15" s="87"/>
      <c r="DXT15" s="87"/>
      <c r="DXX15" s="87"/>
      <c r="DYB15" s="87"/>
      <c r="DYF15" s="87"/>
      <c r="DYJ15" s="87"/>
      <c r="DYN15" s="87"/>
      <c r="DYR15" s="87"/>
      <c r="DYV15" s="87"/>
      <c r="DYZ15" s="87"/>
      <c r="DZD15" s="87"/>
      <c r="DZH15" s="87"/>
      <c r="DZL15" s="87"/>
      <c r="DZP15" s="87"/>
      <c r="DZT15" s="87"/>
      <c r="DZX15" s="87"/>
      <c r="EAB15" s="87"/>
      <c r="EAF15" s="87"/>
      <c r="EAJ15" s="87"/>
      <c r="EAN15" s="87"/>
      <c r="EAR15" s="87"/>
      <c r="EAV15" s="87"/>
      <c r="EAZ15" s="87"/>
      <c r="EBD15" s="87"/>
      <c r="EBH15" s="87"/>
      <c r="EBL15" s="87"/>
      <c r="EBP15" s="87"/>
      <c r="EBT15" s="87"/>
      <c r="EBX15" s="87"/>
      <c r="ECB15" s="87"/>
      <c r="ECF15" s="87"/>
      <c r="ECJ15" s="87"/>
      <c r="ECN15" s="87"/>
      <c r="ECR15" s="87"/>
      <c r="ECV15" s="87"/>
      <c r="ECZ15" s="87"/>
      <c r="EDD15" s="87"/>
      <c r="EDH15" s="87"/>
      <c r="EDL15" s="87"/>
      <c r="EDP15" s="87"/>
      <c r="EDT15" s="87"/>
      <c r="EDX15" s="87"/>
      <c r="EEB15" s="87"/>
      <c r="EEF15" s="87"/>
      <c r="EEJ15" s="87"/>
      <c r="EEN15" s="87"/>
      <c r="EER15" s="87"/>
      <c r="EEV15" s="87"/>
      <c r="EEZ15" s="87"/>
      <c r="EFD15" s="87"/>
      <c r="EFH15" s="87"/>
      <c r="EFL15" s="87"/>
      <c r="EFP15" s="87"/>
      <c r="EFT15" s="87"/>
      <c r="EFX15" s="87"/>
      <c r="EGB15" s="87"/>
      <c r="EGF15" s="87"/>
      <c r="EGJ15" s="87"/>
      <c r="EGN15" s="87"/>
      <c r="EGR15" s="87"/>
      <c r="EGV15" s="87"/>
      <c r="EGZ15" s="87"/>
      <c r="EHD15" s="87"/>
      <c r="EHH15" s="87"/>
      <c r="EHL15" s="87"/>
      <c r="EHP15" s="87"/>
      <c r="EHT15" s="87"/>
      <c r="EHX15" s="87"/>
      <c r="EIB15" s="87"/>
      <c r="EIF15" s="87"/>
      <c r="EIJ15" s="87"/>
      <c r="EIN15" s="87"/>
      <c r="EIR15" s="87"/>
      <c r="EIV15" s="87"/>
      <c r="EIZ15" s="87"/>
      <c r="EJD15" s="87"/>
      <c r="EJH15" s="87"/>
      <c r="EJL15" s="87"/>
      <c r="EJP15" s="87"/>
      <c r="EJT15" s="87"/>
      <c r="EJX15" s="87"/>
      <c r="EKB15" s="87"/>
      <c r="EKF15" s="87"/>
      <c r="EKJ15" s="87"/>
      <c r="EKN15" s="87"/>
      <c r="EKR15" s="87"/>
      <c r="EKV15" s="87"/>
      <c r="EKZ15" s="87"/>
      <c r="ELD15" s="87"/>
      <c r="ELH15" s="87"/>
      <c r="ELL15" s="87"/>
      <c r="ELP15" s="87"/>
      <c r="ELT15" s="87"/>
      <c r="ELX15" s="87"/>
      <c r="EMB15" s="87"/>
      <c r="EMF15" s="87"/>
      <c r="EMJ15" s="87"/>
      <c r="EMN15" s="87"/>
      <c r="EMR15" s="87"/>
      <c r="EMV15" s="87"/>
      <c r="EMZ15" s="87"/>
      <c r="END15" s="87"/>
      <c r="ENH15" s="87"/>
      <c r="ENL15" s="87"/>
      <c r="ENP15" s="87"/>
      <c r="ENT15" s="87"/>
      <c r="ENX15" s="87"/>
      <c r="EOB15" s="87"/>
      <c r="EOF15" s="87"/>
      <c r="EOJ15" s="87"/>
      <c r="EON15" s="87"/>
      <c r="EOR15" s="87"/>
      <c r="EOV15" s="87"/>
      <c r="EOZ15" s="87"/>
      <c r="EPD15" s="87"/>
      <c r="EPH15" s="87"/>
      <c r="EPL15" s="87"/>
      <c r="EPP15" s="87"/>
      <c r="EPT15" s="87"/>
      <c r="EPX15" s="87"/>
      <c r="EQB15" s="87"/>
      <c r="EQF15" s="87"/>
      <c r="EQJ15" s="87"/>
      <c r="EQN15" s="87"/>
      <c r="EQR15" s="87"/>
      <c r="EQV15" s="87"/>
      <c r="EQZ15" s="87"/>
      <c r="ERD15" s="87"/>
      <c r="ERH15" s="87"/>
      <c r="ERL15" s="87"/>
      <c r="ERP15" s="87"/>
      <c r="ERT15" s="87"/>
      <c r="ERX15" s="87"/>
      <c r="ESB15" s="87"/>
      <c r="ESF15" s="87"/>
      <c r="ESJ15" s="87"/>
      <c r="ESN15" s="87"/>
      <c r="ESR15" s="87"/>
      <c r="ESV15" s="87"/>
      <c r="ESZ15" s="87"/>
      <c r="ETD15" s="87"/>
      <c r="ETH15" s="87"/>
      <c r="ETL15" s="87"/>
      <c r="ETP15" s="87"/>
      <c r="ETT15" s="87"/>
      <c r="ETX15" s="87"/>
      <c r="EUB15" s="87"/>
      <c r="EUF15" s="87"/>
      <c r="EUJ15" s="87"/>
      <c r="EUN15" s="87"/>
      <c r="EUR15" s="87"/>
      <c r="EUV15" s="87"/>
      <c r="EUZ15" s="87"/>
      <c r="EVD15" s="87"/>
      <c r="EVH15" s="87"/>
      <c r="EVL15" s="87"/>
      <c r="EVP15" s="87"/>
      <c r="EVT15" s="87"/>
      <c r="EVX15" s="87"/>
      <c r="EWB15" s="87"/>
      <c r="EWF15" s="87"/>
      <c r="EWJ15" s="87"/>
      <c r="EWN15" s="87"/>
      <c r="EWR15" s="87"/>
      <c r="EWV15" s="87"/>
      <c r="EWZ15" s="87"/>
      <c r="EXD15" s="87"/>
      <c r="EXH15" s="87"/>
      <c r="EXL15" s="87"/>
      <c r="EXP15" s="87"/>
      <c r="EXT15" s="87"/>
      <c r="EXX15" s="87"/>
      <c r="EYB15" s="87"/>
      <c r="EYF15" s="87"/>
      <c r="EYJ15" s="87"/>
      <c r="EYN15" s="87"/>
      <c r="EYR15" s="87"/>
      <c r="EYV15" s="87"/>
      <c r="EYZ15" s="87"/>
      <c r="EZD15" s="87"/>
      <c r="EZH15" s="87"/>
      <c r="EZL15" s="87"/>
      <c r="EZP15" s="87"/>
      <c r="EZT15" s="87"/>
      <c r="EZX15" s="87"/>
      <c r="FAB15" s="87"/>
      <c r="FAF15" s="87"/>
      <c r="FAJ15" s="87"/>
      <c r="FAN15" s="87"/>
      <c r="FAR15" s="87"/>
      <c r="FAV15" s="87"/>
      <c r="FAZ15" s="87"/>
      <c r="FBD15" s="87"/>
      <c r="FBH15" s="87"/>
      <c r="FBL15" s="87"/>
      <c r="FBP15" s="87"/>
      <c r="FBT15" s="87"/>
      <c r="FBX15" s="87"/>
      <c r="FCB15" s="87"/>
      <c r="FCF15" s="87"/>
      <c r="FCJ15" s="87"/>
      <c r="FCN15" s="87"/>
      <c r="FCR15" s="87"/>
      <c r="FCV15" s="87"/>
      <c r="FCZ15" s="87"/>
      <c r="FDD15" s="87"/>
      <c r="FDH15" s="87"/>
      <c r="FDL15" s="87"/>
      <c r="FDP15" s="87"/>
      <c r="FDT15" s="87"/>
      <c r="FDX15" s="87"/>
      <c r="FEB15" s="87"/>
      <c r="FEF15" s="87"/>
      <c r="FEJ15" s="87"/>
      <c r="FEN15" s="87"/>
      <c r="FER15" s="87"/>
      <c r="FEV15" s="87"/>
      <c r="FEZ15" s="87"/>
      <c r="FFD15" s="87"/>
      <c r="FFH15" s="87"/>
      <c r="FFL15" s="87"/>
      <c r="FFP15" s="87"/>
      <c r="FFT15" s="87"/>
      <c r="FFX15" s="87"/>
      <c r="FGB15" s="87"/>
      <c r="FGF15" s="87"/>
      <c r="FGJ15" s="87"/>
      <c r="FGN15" s="87"/>
      <c r="FGR15" s="87"/>
      <c r="FGV15" s="87"/>
      <c r="FGZ15" s="87"/>
      <c r="FHD15" s="87"/>
      <c r="FHH15" s="87"/>
      <c r="FHL15" s="87"/>
      <c r="FHP15" s="87"/>
      <c r="FHT15" s="87"/>
      <c r="FHX15" s="87"/>
      <c r="FIB15" s="87"/>
      <c r="FIF15" s="87"/>
      <c r="FIJ15" s="87"/>
      <c r="FIN15" s="87"/>
      <c r="FIR15" s="87"/>
      <c r="FIV15" s="87"/>
      <c r="FIZ15" s="87"/>
      <c r="FJD15" s="87"/>
      <c r="FJH15" s="87"/>
      <c r="FJL15" s="87"/>
      <c r="FJP15" s="87"/>
      <c r="FJT15" s="87"/>
      <c r="FJX15" s="87"/>
      <c r="FKB15" s="87"/>
      <c r="FKF15" s="87"/>
      <c r="FKJ15" s="87"/>
      <c r="FKN15" s="87"/>
      <c r="FKR15" s="87"/>
      <c r="FKV15" s="87"/>
      <c r="FKZ15" s="87"/>
      <c r="FLD15" s="87"/>
      <c r="FLH15" s="87"/>
      <c r="FLL15" s="87"/>
      <c r="FLP15" s="87"/>
      <c r="FLT15" s="87"/>
      <c r="FLX15" s="87"/>
      <c r="FMB15" s="87"/>
      <c r="FMF15" s="87"/>
      <c r="FMJ15" s="87"/>
      <c r="FMN15" s="87"/>
      <c r="FMR15" s="87"/>
      <c r="FMV15" s="87"/>
      <c r="FMZ15" s="87"/>
      <c r="FND15" s="87"/>
      <c r="FNH15" s="87"/>
      <c r="FNL15" s="87"/>
      <c r="FNP15" s="87"/>
      <c r="FNT15" s="87"/>
      <c r="FNX15" s="87"/>
      <c r="FOB15" s="87"/>
      <c r="FOF15" s="87"/>
      <c r="FOJ15" s="87"/>
      <c r="FON15" s="87"/>
      <c r="FOR15" s="87"/>
      <c r="FOV15" s="87"/>
      <c r="FOZ15" s="87"/>
      <c r="FPD15" s="87"/>
      <c r="FPH15" s="87"/>
      <c r="FPL15" s="87"/>
      <c r="FPP15" s="87"/>
      <c r="FPT15" s="87"/>
      <c r="FPX15" s="87"/>
      <c r="FQB15" s="87"/>
      <c r="FQF15" s="87"/>
      <c r="FQJ15" s="87"/>
      <c r="FQN15" s="87"/>
      <c r="FQR15" s="87"/>
      <c r="FQV15" s="87"/>
      <c r="FQZ15" s="87"/>
      <c r="FRD15" s="87"/>
      <c r="FRH15" s="87"/>
      <c r="FRL15" s="87"/>
      <c r="FRP15" s="87"/>
      <c r="FRT15" s="87"/>
      <c r="FRX15" s="87"/>
      <c r="FSB15" s="87"/>
      <c r="FSF15" s="87"/>
      <c r="FSJ15" s="87"/>
      <c r="FSN15" s="87"/>
      <c r="FSR15" s="87"/>
      <c r="FSV15" s="87"/>
      <c r="FSZ15" s="87"/>
      <c r="FTD15" s="87"/>
      <c r="FTH15" s="87"/>
      <c r="FTL15" s="87"/>
      <c r="FTP15" s="87"/>
      <c r="FTT15" s="87"/>
      <c r="FTX15" s="87"/>
      <c r="FUB15" s="87"/>
      <c r="FUF15" s="87"/>
      <c r="FUJ15" s="87"/>
      <c r="FUN15" s="87"/>
      <c r="FUR15" s="87"/>
      <c r="FUV15" s="87"/>
      <c r="FUZ15" s="87"/>
      <c r="FVD15" s="87"/>
      <c r="FVH15" s="87"/>
      <c r="FVL15" s="87"/>
      <c r="FVP15" s="87"/>
      <c r="FVT15" s="87"/>
      <c r="FVX15" s="87"/>
      <c r="FWB15" s="87"/>
      <c r="FWF15" s="87"/>
      <c r="FWJ15" s="87"/>
      <c r="FWN15" s="87"/>
      <c r="FWR15" s="87"/>
      <c r="FWV15" s="87"/>
      <c r="FWZ15" s="87"/>
      <c r="FXD15" s="87"/>
      <c r="FXH15" s="87"/>
      <c r="FXL15" s="87"/>
      <c r="FXP15" s="87"/>
      <c r="FXT15" s="87"/>
      <c r="FXX15" s="87"/>
      <c r="FYB15" s="87"/>
      <c r="FYF15" s="87"/>
      <c r="FYJ15" s="87"/>
      <c r="FYN15" s="87"/>
      <c r="FYR15" s="87"/>
      <c r="FYV15" s="87"/>
      <c r="FYZ15" s="87"/>
      <c r="FZD15" s="87"/>
      <c r="FZH15" s="87"/>
      <c r="FZL15" s="87"/>
      <c r="FZP15" s="87"/>
      <c r="FZT15" s="87"/>
      <c r="FZX15" s="87"/>
      <c r="GAB15" s="87"/>
      <c r="GAF15" s="87"/>
      <c r="GAJ15" s="87"/>
      <c r="GAN15" s="87"/>
      <c r="GAR15" s="87"/>
      <c r="GAV15" s="87"/>
      <c r="GAZ15" s="87"/>
      <c r="GBD15" s="87"/>
      <c r="GBH15" s="87"/>
      <c r="GBL15" s="87"/>
      <c r="GBP15" s="87"/>
      <c r="GBT15" s="87"/>
      <c r="GBX15" s="87"/>
      <c r="GCB15" s="87"/>
      <c r="GCF15" s="87"/>
      <c r="GCJ15" s="87"/>
      <c r="GCN15" s="87"/>
      <c r="GCR15" s="87"/>
      <c r="GCV15" s="87"/>
      <c r="GCZ15" s="87"/>
      <c r="GDD15" s="87"/>
      <c r="GDH15" s="87"/>
      <c r="GDL15" s="87"/>
      <c r="GDP15" s="87"/>
      <c r="GDT15" s="87"/>
      <c r="GDX15" s="87"/>
      <c r="GEB15" s="87"/>
      <c r="GEF15" s="87"/>
      <c r="GEJ15" s="87"/>
      <c r="GEN15" s="87"/>
      <c r="GER15" s="87"/>
      <c r="GEV15" s="87"/>
      <c r="GEZ15" s="87"/>
      <c r="GFD15" s="87"/>
      <c r="GFH15" s="87"/>
      <c r="GFL15" s="87"/>
      <c r="GFP15" s="87"/>
      <c r="GFT15" s="87"/>
      <c r="GFX15" s="87"/>
      <c r="GGB15" s="87"/>
      <c r="GGF15" s="87"/>
      <c r="GGJ15" s="87"/>
      <c r="GGN15" s="87"/>
      <c r="GGR15" s="87"/>
      <c r="GGV15" s="87"/>
      <c r="GGZ15" s="87"/>
      <c r="GHD15" s="87"/>
      <c r="GHH15" s="87"/>
      <c r="GHL15" s="87"/>
      <c r="GHP15" s="87"/>
      <c r="GHT15" s="87"/>
      <c r="GHX15" s="87"/>
      <c r="GIB15" s="87"/>
      <c r="GIF15" s="87"/>
      <c r="GIJ15" s="87"/>
      <c r="GIN15" s="87"/>
      <c r="GIR15" s="87"/>
      <c r="GIV15" s="87"/>
      <c r="GIZ15" s="87"/>
      <c r="GJD15" s="87"/>
      <c r="GJH15" s="87"/>
      <c r="GJL15" s="87"/>
      <c r="GJP15" s="87"/>
      <c r="GJT15" s="87"/>
      <c r="GJX15" s="87"/>
      <c r="GKB15" s="87"/>
      <c r="GKF15" s="87"/>
      <c r="GKJ15" s="87"/>
      <c r="GKN15" s="87"/>
      <c r="GKR15" s="87"/>
      <c r="GKV15" s="87"/>
      <c r="GKZ15" s="87"/>
      <c r="GLD15" s="87"/>
      <c r="GLH15" s="87"/>
      <c r="GLL15" s="87"/>
      <c r="GLP15" s="87"/>
      <c r="GLT15" s="87"/>
      <c r="GLX15" s="87"/>
      <c r="GMB15" s="87"/>
      <c r="GMF15" s="87"/>
      <c r="GMJ15" s="87"/>
      <c r="GMN15" s="87"/>
      <c r="GMR15" s="87"/>
      <c r="GMV15" s="87"/>
      <c r="GMZ15" s="87"/>
      <c r="GND15" s="87"/>
      <c r="GNH15" s="87"/>
      <c r="GNL15" s="87"/>
      <c r="GNP15" s="87"/>
      <c r="GNT15" s="87"/>
      <c r="GNX15" s="87"/>
      <c r="GOB15" s="87"/>
      <c r="GOF15" s="87"/>
      <c r="GOJ15" s="87"/>
      <c r="GON15" s="87"/>
      <c r="GOR15" s="87"/>
      <c r="GOV15" s="87"/>
      <c r="GOZ15" s="87"/>
      <c r="GPD15" s="87"/>
      <c r="GPH15" s="87"/>
      <c r="GPL15" s="87"/>
      <c r="GPP15" s="87"/>
      <c r="GPT15" s="87"/>
      <c r="GPX15" s="87"/>
      <c r="GQB15" s="87"/>
      <c r="GQF15" s="87"/>
      <c r="GQJ15" s="87"/>
      <c r="GQN15" s="87"/>
      <c r="GQR15" s="87"/>
      <c r="GQV15" s="87"/>
      <c r="GQZ15" s="87"/>
      <c r="GRD15" s="87"/>
      <c r="GRH15" s="87"/>
      <c r="GRL15" s="87"/>
      <c r="GRP15" s="87"/>
      <c r="GRT15" s="87"/>
      <c r="GRX15" s="87"/>
      <c r="GSB15" s="87"/>
      <c r="GSF15" s="87"/>
      <c r="GSJ15" s="87"/>
      <c r="GSN15" s="87"/>
      <c r="GSR15" s="87"/>
      <c r="GSV15" s="87"/>
      <c r="GSZ15" s="87"/>
      <c r="GTD15" s="87"/>
      <c r="GTH15" s="87"/>
      <c r="GTL15" s="87"/>
      <c r="GTP15" s="87"/>
      <c r="GTT15" s="87"/>
      <c r="GTX15" s="87"/>
      <c r="GUB15" s="87"/>
      <c r="GUF15" s="87"/>
      <c r="GUJ15" s="87"/>
      <c r="GUN15" s="87"/>
      <c r="GUR15" s="87"/>
      <c r="GUV15" s="87"/>
      <c r="GUZ15" s="87"/>
      <c r="GVD15" s="87"/>
      <c r="GVH15" s="87"/>
      <c r="GVL15" s="87"/>
      <c r="GVP15" s="87"/>
      <c r="GVT15" s="87"/>
      <c r="GVX15" s="87"/>
      <c r="GWB15" s="87"/>
      <c r="GWF15" s="87"/>
      <c r="GWJ15" s="87"/>
      <c r="GWN15" s="87"/>
      <c r="GWR15" s="87"/>
      <c r="GWV15" s="87"/>
      <c r="GWZ15" s="87"/>
      <c r="GXD15" s="87"/>
      <c r="GXH15" s="87"/>
      <c r="GXL15" s="87"/>
      <c r="GXP15" s="87"/>
      <c r="GXT15" s="87"/>
      <c r="GXX15" s="87"/>
      <c r="GYB15" s="87"/>
      <c r="GYF15" s="87"/>
      <c r="GYJ15" s="87"/>
      <c r="GYN15" s="87"/>
      <c r="GYR15" s="87"/>
      <c r="GYV15" s="87"/>
      <c r="GYZ15" s="87"/>
      <c r="GZD15" s="87"/>
      <c r="GZH15" s="87"/>
      <c r="GZL15" s="87"/>
      <c r="GZP15" s="87"/>
      <c r="GZT15" s="87"/>
      <c r="GZX15" s="87"/>
      <c r="HAB15" s="87"/>
      <c r="HAF15" s="87"/>
      <c r="HAJ15" s="87"/>
      <c r="HAN15" s="87"/>
      <c r="HAR15" s="87"/>
      <c r="HAV15" s="87"/>
      <c r="HAZ15" s="87"/>
      <c r="HBD15" s="87"/>
      <c r="HBH15" s="87"/>
      <c r="HBL15" s="87"/>
      <c r="HBP15" s="87"/>
      <c r="HBT15" s="87"/>
      <c r="HBX15" s="87"/>
      <c r="HCB15" s="87"/>
      <c r="HCF15" s="87"/>
      <c r="HCJ15" s="87"/>
      <c r="HCN15" s="87"/>
      <c r="HCR15" s="87"/>
      <c r="HCV15" s="87"/>
      <c r="HCZ15" s="87"/>
      <c r="HDD15" s="87"/>
      <c r="HDH15" s="87"/>
      <c r="HDL15" s="87"/>
      <c r="HDP15" s="87"/>
      <c r="HDT15" s="87"/>
      <c r="HDX15" s="87"/>
      <c r="HEB15" s="87"/>
      <c r="HEF15" s="87"/>
      <c r="HEJ15" s="87"/>
      <c r="HEN15" s="87"/>
      <c r="HER15" s="87"/>
      <c r="HEV15" s="87"/>
      <c r="HEZ15" s="87"/>
      <c r="HFD15" s="87"/>
      <c r="HFH15" s="87"/>
      <c r="HFL15" s="87"/>
      <c r="HFP15" s="87"/>
      <c r="HFT15" s="87"/>
      <c r="HFX15" s="87"/>
      <c r="HGB15" s="87"/>
      <c r="HGF15" s="87"/>
      <c r="HGJ15" s="87"/>
      <c r="HGN15" s="87"/>
      <c r="HGR15" s="87"/>
      <c r="HGV15" s="87"/>
      <c r="HGZ15" s="87"/>
      <c r="HHD15" s="87"/>
      <c r="HHH15" s="87"/>
      <c r="HHL15" s="87"/>
      <c r="HHP15" s="87"/>
      <c r="HHT15" s="87"/>
      <c r="HHX15" s="87"/>
      <c r="HIB15" s="87"/>
      <c r="HIF15" s="87"/>
      <c r="HIJ15" s="87"/>
      <c r="HIN15" s="87"/>
      <c r="HIR15" s="87"/>
      <c r="HIV15" s="87"/>
      <c r="HIZ15" s="87"/>
      <c r="HJD15" s="87"/>
      <c r="HJH15" s="87"/>
      <c r="HJL15" s="87"/>
      <c r="HJP15" s="87"/>
      <c r="HJT15" s="87"/>
      <c r="HJX15" s="87"/>
      <c r="HKB15" s="87"/>
      <c r="HKF15" s="87"/>
      <c r="HKJ15" s="87"/>
      <c r="HKN15" s="87"/>
      <c r="HKR15" s="87"/>
      <c r="HKV15" s="87"/>
      <c r="HKZ15" s="87"/>
      <c r="HLD15" s="87"/>
      <c r="HLH15" s="87"/>
      <c r="HLL15" s="87"/>
      <c r="HLP15" s="87"/>
      <c r="HLT15" s="87"/>
      <c r="HLX15" s="87"/>
      <c r="HMB15" s="87"/>
      <c r="HMF15" s="87"/>
      <c r="HMJ15" s="87"/>
      <c r="HMN15" s="87"/>
      <c r="HMR15" s="87"/>
      <c r="HMV15" s="87"/>
      <c r="HMZ15" s="87"/>
      <c r="HND15" s="87"/>
      <c r="HNH15" s="87"/>
      <c r="HNL15" s="87"/>
      <c r="HNP15" s="87"/>
      <c r="HNT15" s="87"/>
      <c r="HNX15" s="87"/>
      <c r="HOB15" s="87"/>
      <c r="HOF15" s="87"/>
      <c r="HOJ15" s="87"/>
      <c r="HON15" s="87"/>
      <c r="HOR15" s="87"/>
      <c r="HOV15" s="87"/>
      <c r="HOZ15" s="87"/>
      <c r="HPD15" s="87"/>
      <c r="HPH15" s="87"/>
      <c r="HPL15" s="87"/>
      <c r="HPP15" s="87"/>
      <c r="HPT15" s="87"/>
      <c r="HPX15" s="87"/>
      <c r="HQB15" s="87"/>
      <c r="HQF15" s="87"/>
      <c r="HQJ15" s="87"/>
      <c r="HQN15" s="87"/>
      <c r="HQR15" s="87"/>
      <c r="HQV15" s="87"/>
      <c r="HQZ15" s="87"/>
      <c r="HRD15" s="87"/>
      <c r="HRH15" s="87"/>
      <c r="HRL15" s="87"/>
      <c r="HRP15" s="87"/>
      <c r="HRT15" s="87"/>
      <c r="HRX15" s="87"/>
      <c r="HSB15" s="87"/>
      <c r="HSF15" s="87"/>
      <c r="HSJ15" s="87"/>
      <c r="HSN15" s="87"/>
      <c r="HSR15" s="87"/>
      <c r="HSV15" s="87"/>
      <c r="HSZ15" s="87"/>
      <c r="HTD15" s="87"/>
      <c r="HTH15" s="87"/>
      <c r="HTL15" s="87"/>
      <c r="HTP15" s="87"/>
      <c r="HTT15" s="87"/>
      <c r="HTX15" s="87"/>
      <c r="HUB15" s="87"/>
      <c r="HUF15" s="87"/>
      <c r="HUJ15" s="87"/>
      <c r="HUN15" s="87"/>
      <c r="HUR15" s="87"/>
      <c r="HUV15" s="87"/>
      <c r="HUZ15" s="87"/>
      <c r="HVD15" s="87"/>
      <c r="HVH15" s="87"/>
      <c r="HVL15" s="87"/>
      <c r="HVP15" s="87"/>
      <c r="HVT15" s="87"/>
      <c r="HVX15" s="87"/>
      <c r="HWB15" s="87"/>
      <c r="HWF15" s="87"/>
      <c r="HWJ15" s="87"/>
      <c r="HWN15" s="87"/>
      <c r="HWR15" s="87"/>
      <c r="HWV15" s="87"/>
      <c r="HWZ15" s="87"/>
      <c r="HXD15" s="87"/>
      <c r="HXH15" s="87"/>
      <c r="HXL15" s="87"/>
      <c r="HXP15" s="87"/>
      <c r="HXT15" s="87"/>
      <c r="HXX15" s="87"/>
      <c r="HYB15" s="87"/>
      <c r="HYF15" s="87"/>
      <c r="HYJ15" s="87"/>
      <c r="HYN15" s="87"/>
      <c r="HYR15" s="87"/>
      <c r="HYV15" s="87"/>
      <c r="HYZ15" s="87"/>
      <c r="HZD15" s="87"/>
      <c r="HZH15" s="87"/>
      <c r="HZL15" s="87"/>
      <c r="HZP15" s="87"/>
      <c r="HZT15" s="87"/>
      <c r="HZX15" s="87"/>
      <c r="IAB15" s="87"/>
      <c r="IAF15" s="87"/>
      <c r="IAJ15" s="87"/>
      <c r="IAN15" s="87"/>
      <c r="IAR15" s="87"/>
      <c r="IAV15" s="87"/>
      <c r="IAZ15" s="87"/>
      <c r="IBD15" s="87"/>
      <c r="IBH15" s="87"/>
      <c r="IBL15" s="87"/>
      <c r="IBP15" s="87"/>
      <c r="IBT15" s="87"/>
      <c r="IBX15" s="87"/>
      <c r="ICB15" s="87"/>
      <c r="ICF15" s="87"/>
      <c r="ICJ15" s="87"/>
      <c r="ICN15" s="87"/>
      <c r="ICR15" s="87"/>
      <c r="ICV15" s="87"/>
      <c r="ICZ15" s="87"/>
      <c r="IDD15" s="87"/>
      <c r="IDH15" s="87"/>
      <c r="IDL15" s="87"/>
      <c r="IDP15" s="87"/>
      <c r="IDT15" s="87"/>
      <c r="IDX15" s="87"/>
      <c r="IEB15" s="87"/>
      <c r="IEF15" s="87"/>
      <c r="IEJ15" s="87"/>
      <c r="IEN15" s="87"/>
      <c r="IER15" s="87"/>
      <c r="IEV15" s="87"/>
      <c r="IEZ15" s="87"/>
      <c r="IFD15" s="87"/>
      <c r="IFH15" s="87"/>
      <c r="IFL15" s="87"/>
      <c r="IFP15" s="87"/>
      <c r="IFT15" s="87"/>
      <c r="IFX15" s="87"/>
      <c r="IGB15" s="87"/>
      <c r="IGF15" s="87"/>
      <c r="IGJ15" s="87"/>
      <c r="IGN15" s="87"/>
      <c r="IGR15" s="87"/>
      <c r="IGV15" s="87"/>
      <c r="IGZ15" s="87"/>
      <c r="IHD15" s="87"/>
      <c r="IHH15" s="87"/>
      <c r="IHL15" s="87"/>
      <c r="IHP15" s="87"/>
      <c r="IHT15" s="87"/>
      <c r="IHX15" s="87"/>
      <c r="IIB15" s="87"/>
      <c r="IIF15" s="87"/>
      <c r="IIJ15" s="87"/>
      <c r="IIN15" s="87"/>
      <c r="IIR15" s="87"/>
      <c r="IIV15" s="87"/>
      <c r="IIZ15" s="87"/>
      <c r="IJD15" s="87"/>
      <c r="IJH15" s="87"/>
      <c r="IJL15" s="87"/>
      <c r="IJP15" s="87"/>
      <c r="IJT15" s="87"/>
      <c r="IJX15" s="87"/>
      <c r="IKB15" s="87"/>
      <c r="IKF15" s="87"/>
      <c r="IKJ15" s="87"/>
      <c r="IKN15" s="87"/>
      <c r="IKR15" s="87"/>
      <c r="IKV15" s="87"/>
      <c r="IKZ15" s="87"/>
      <c r="ILD15" s="87"/>
      <c r="ILH15" s="87"/>
      <c r="ILL15" s="87"/>
      <c r="ILP15" s="87"/>
      <c r="ILT15" s="87"/>
      <c r="ILX15" s="87"/>
      <c r="IMB15" s="87"/>
      <c r="IMF15" s="87"/>
      <c r="IMJ15" s="87"/>
      <c r="IMN15" s="87"/>
      <c r="IMR15" s="87"/>
      <c r="IMV15" s="87"/>
      <c r="IMZ15" s="87"/>
      <c r="IND15" s="87"/>
      <c r="INH15" s="87"/>
      <c r="INL15" s="87"/>
      <c r="INP15" s="87"/>
      <c r="INT15" s="87"/>
      <c r="INX15" s="87"/>
      <c r="IOB15" s="87"/>
      <c r="IOF15" s="87"/>
      <c r="IOJ15" s="87"/>
      <c r="ION15" s="87"/>
      <c r="IOR15" s="87"/>
      <c r="IOV15" s="87"/>
      <c r="IOZ15" s="87"/>
      <c r="IPD15" s="87"/>
      <c r="IPH15" s="87"/>
      <c r="IPL15" s="87"/>
      <c r="IPP15" s="87"/>
      <c r="IPT15" s="87"/>
      <c r="IPX15" s="87"/>
      <c r="IQB15" s="87"/>
      <c r="IQF15" s="87"/>
      <c r="IQJ15" s="87"/>
      <c r="IQN15" s="87"/>
      <c r="IQR15" s="87"/>
      <c r="IQV15" s="87"/>
      <c r="IQZ15" s="87"/>
      <c r="IRD15" s="87"/>
      <c r="IRH15" s="87"/>
      <c r="IRL15" s="87"/>
      <c r="IRP15" s="87"/>
      <c r="IRT15" s="87"/>
      <c r="IRX15" s="87"/>
      <c r="ISB15" s="87"/>
      <c r="ISF15" s="87"/>
      <c r="ISJ15" s="87"/>
      <c r="ISN15" s="87"/>
      <c r="ISR15" s="87"/>
      <c r="ISV15" s="87"/>
      <c r="ISZ15" s="87"/>
      <c r="ITD15" s="87"/>
      <c r="ITH15" s="87"/>
      <c r="ITL15" s="87"/>
      <c r="ITP15" s="87"/>
      <c r="ITT15" s="87"/>
      <c r="ITX15" s="87"/>
      <c r="IUB15" s="87"/>
      <c r="IUF15" s="87"/>
      <c r="IUJ15" s="87"/>
      <c r="IUN15" s="87"/>
      <c r="IUR15" s="87"/>
      <c r="IUV15" s="87"/>
      <c r="IUZ15" s="87"/>
      <c r="IVD15" s="87"/>
      <c r="IVH15" s="87"/>
      <c r="IVL15" s="87"/>
      <c r="IVP15" s="87"/>
      <c r="IVT15" s="87"/>
      <c r="IVX15" s="87"/>
      <c r="IWB15" s="87"/>
      <c r="IWF15" s="87"/>
      <c r="IWJ15" s="87"/>
      <c r="IWN15" s="87"/>
      <c r="IWR15" s="87"/>
      <c r="IWV15" s="87"/>
      <c r="IWZ15" s="87"/>
      <c r="IXD15" s="87"/>
      <c r="IXH15" s="87"/>
      <c r="IXL15" s="87"/>
      <c r="IXP15" s="87"/>
      <c r="IXT15" s="87"/>
      <c r="IXX15" s="87"/>
      <c r="IYB15" s="87"/>
      <c r="IYF15" s="87"/>
      <c r="IYJ15" s="87"/>
      <c r="IYN15" s="87"/>
      <c r="IYR15" s="87"/>
      <c r="IYV15" s="87"/>
      <c r="IYZ15" s="87"/>
      <c r="IZD15" s="87"/>
      <c r="IZH15" s="87"/>
      <c r="IZL15" s="87"/>
      <c r="IZP15" s="87"/>
      <c r="IZT15" s="87"/>
      <c r="IZX15" s="87"/>
      <c r="JAB15" s="87"/>
      <c r="JAF15" s="87"/>
      <c r="JAJ15" s="87"/>
      <c r="JAN15" s="87"/>
      <c r="JAR15" s="87"/>
      <c r="JAV15" s="87"/>
      <c r="JAZ15" s="87"/>
      <c r="JBD15" s="87"/>
      <c r="JBH15" s="87"/>
      <c r="JBL15" s="87"/>
      <c r="JBP15" s="87"/>
      <c r="JBT15" s="87"/>
      <c r="JBX15" s="87"/>
      <c r="JCB15" s="87"/>
      <c r="JCF15" s="87"/>
      <c r="JCJ15" s="87"/>
      <c r="JCN15" s="87"/>
      <c r="JCR15" s="87"/>
      <c r="JCV15" s="87"/>
      <c r="JCZ15" s="87"/>
      <c r="JDD15" s="87"/>
      <c r="JDH15" s="87"/>
      <c r="JDL15" s="87"/>
      <c r="JDP15" s="87"/>
      <c r="JDT15" s="87"/>
      <c r="JDX15" s="87"/>
      <c r="JEB15" s="87"/>
      <c r="JEF15" s="87"/>
      <c r="JEJ15" s="87"/>
      <c r="JEN15" s="87"/>
      <c r="JER15" s="87"/>
      <c r="JEV15" s="87"/>
      <c r="JEZ15" s="87"/>
      <c r="JFD15" s="87"/>
      <c r="JFH15" s="87"/>
      <c r="JFL15" s="87"/>
      <c r="JFP15" s="87"/>
      <c r="JFT15" s="87"/>
      <c r="JFX15" s="87"/>
      <c r="JGB15" s="87"/>
      <c r="JGF15" s="87"/>
      <c r="JGJ15" s="87"/>
      <c r="JGN15" s="87"/>
      <c r="JGR15" s="87"/>
      <c r="JGV15" s="87"/>
      <c r="JGZ15" s="87"/>
      <c r="JHD15" s="87"/>
      <c r="JHH15" s="87"/>
      <c r="JHL15" s="87"/>
      <c r="JHP15" s="87"/>
      <c r="JHT15" s="87"/>
      <c r="JHX15" s="87"/>
      <c r="JIB15" s="87"/>
      <c r="JIF15" s="87"/>
      <c r="JIJ15" s="87"/>
      <c r="JIN15" s="87"/>
      <c r="JIR15" s="87"/>
      <c r="JIV15" s="87"/>
      <c r="JIZ15" s="87"/>
      <c r="JJD15" s="87"/>
      <c r="JJH15" s="87"/>
      <c r="JJL15" s="87"/>
      <c r="JJP15" s="87"/>
      <c r="JJT15" s="87"/>
      <c r="JJX15" s="87"/>
      <c r="JKB15" s="87"/>
      <c r="JKF15" s="87"/>
      <c r="JKJ15" s="87"/>
      <c r="JKN15" s="87"/>
      <c r="JKR15" s="87"/>
      <c r="JKV15" s="87"/>
      <c r="JKZ15" s="87"/>
      <c r="JLD15" s="87"/>
      <c r="JLH15" s="87"/>
      <c r="JLL15" s="87"/>
      <c r="JLP15" s="87"/>
      <c r="JLT15" s="87"/>
      <c r="JLX15" s="87"/>
      <c r="JMB15" s="87"/>
      <c r="JMF15" s="87"/>
      <c r="JMJ15" s="87"/>
      <c r="JMN15" s="87"/>
      <c r="JMR15" s="87"/>
      <c r="JMV15" s="87"/>
      <c r="JMZ15" s="87"/>
      <c r="JND15" s="87"/>
      <c r="JNH15" s="87"/>
      <c r="JNL15" s="87"/>
      <c r="JNP15" s="87"/>
      <c r="JNT15" s="87"/>
      <c r="JNX15" s="87"/>
      <c r="JOB15" s="87"/>
      <c r="JOF15" s="87"/>
      <c r="JOJ15" s="87"/>
      <c r="JON15" s="87"/>
      <c r="JOR15" s="87"/>
      <c r="JOV15" s="87"/>
      <c r="JOZ15" s="87"/>
      <c r="JPD15" s="87"/>
      <c r="JPH15" s="87"/>
      <c r="JPL15" s="87"/>
      <c r="JPP15" s="87"/>
      <c r="JPT15" s="87"/>
      <c r="JPX15" s="87"/>
      <c r="JQB15" s="87"/>
      <c r="JQF15" s="87"/>
      <c r="JQJ15" s="87"/>
      <c r="JQN15" s="87"/>
      <c r="JQR15" s="87"/>
      <c r="JQV15" s="87"/>
      <c r="JQZ15" s="87"/>
      <c r="JRD15" s="87"/>
      <c r="JRH15" s="87"/>
      <c r="JRL15" s="87"/>
      <c r="JRP15" s="87"/>
      <c r="JRT15" s="87"/>
      <c r="JRX15" s="87"/>
      <c r="JSB15" s="87"/>
      <c r="JSF15" s="87"/>
      <c r="JSJ15" s="87"/>
      <c r="JSN15" s="87"/>
      <c r="JSR15" s="87"/>
      <c r="JSV15" s="87"/>
      <c r="JSZ15" s="87"/>
      <c r="JTD15" s="87"/>
      <c r="JTH15" s="87"/>
      <c r="JTL15" s="87"/>
      <c r="JTP15" s="87"/>
      <c r="JTT15" s="87"/>
      <c r="JTX15" s="87"/>
      <c r="JUB15" s="87"/>
      <c r="JUF15" s="87"/>
      <c r="JUJ15" s="87"/>
      <c r="JUN15" s="87"/>
      <c r="JUR15" s="87"/>
      <c r="JUV15" s="87"/>
      <c r="JUZ15" s="87"/>
      <c r="JVD15" s="87"/>
      <c r="JVH15" s="87"/>
      <c r="JVL15" s="87"/>
      <c r="JVP15" s="87"/>
      <c r="JVT15" s="87"/>
      <c r="JVX15" s="87"/>
      <c r="JWB15" s="87"/>
      <c r="JWF15" s="87"/>
      <c r="JWJ15" s="87"/>
      <c r="JWN15" s="87"/>
      <c r="JWR15" s="87"/>
      <c r="JWV15" s="87"/>
      <c r="JWZ15" s="87"/>
      <c r="JXD15" s="87"/>
      <c r="JXH15" s="87"/>
      <c r="JXL15" s="87"/>
      <c r="JXP15" s="87"/>
      <c r="JXT15" s="87"/>
      <c r="JXX15" s="87"/>
      <c r="JYB15" s="87"/>
      <c r="JYF15" s="87"/>
      <c r="JYJ15" s="87"/>
      <c r="JYN15" s="87"/>
      <c r="JYR15" s="87"/>
      <c r="JYV15" s="87"/>
      <c r="JYZ15" s="87"/>
      <c r="JZD15" s="87"/>
      <c r="JZH15" s="87"/>
      <c r="JZL15" s="87"/>
      <c r="JZP15" s="87"/>
      <c r="JZT15" s="87"/>
      <c r="JZX15" s="87"/>
      <c r="KAB15" s="87"/>
      <c r="KAF15" s="87"/>
      <c r="KAJ15" s="87"/>
      <c r="KAN15" s="87"/>
      <c r="KAR15" s="87"/>
      <c r="KAV15" s="87"/>
      <c r="KAZ15" s="87"/>
      <c r="KBD15" s="87"/>
      <c r="KBH15" s="87"/>
      <c r="KBL15" s="87"/>
      <c r="KBP15" s="87"/>
      <c r="KBT15" s="87"/>
      <c r="KBX15" s="87"/>
      <c r="KCB15" s="87"/>
      <c r="KCF15" s="87"/>
      <c r="KCJ15" s="87"/>
      <c r="KCN15" s="87"/>
      <c r="KCR15" s="87"/>
      <c r="KCV15" s="87"/>
      <c r="KCZ15" s="87"/>
      <c r="KDD15" s="87"/>
      <c r="KDH15" s="87"/>
      <c r="KDL15" s="87"/>
      <c r="KDP15" s="87"/>
      <c r="KDT15" s="87"/>
      <c r="KDX15" s="87"/>
      <c r="KEB15" s="87"/>
      <c r="KEF15" s="87"/>
      <c r="KEJ15" s="87"/>
      <c r="KEN15" s="87"/>
      <c r="KER15" s="87"/>
      <c r="KEV15" s="87"/>
      <c r="KEZ15" s="87"/>
      <c r="KFD15" s="87"/>
      <c r="KFH15" s="87"/>
      <c r="KFL15" s="87"/>
      <c r="KFP15" s="87"/>
      <c r="KFT15" s="87"/>
      <c r="KFX15" s="87"/>
      <c r="KGB15" s="87"/>
      <c r="KGF15" s="87"/>
      <c r="KGJ15" s="87"/>
      <c r="KGN15" s="87"/>
      <c r="KGR15" s="87"/>
      <c r="KGV15" s="87"/>
      <c r="KGZ15" s="87"/>
      <c r="KHD15" s="87"/>
      <c r="KHH15" s="87"/>
      <c r="KHL15" s="87"/>
      <c r="KHP15" s="87"/>
      <c r="KHT15" s="87"/>
      <c r="KHX15" s="87"/>
      <c r="KIB15" s="87"/>
      <c r="KIF15" s="87"/>
      <c r="KIJ15" s="87"/>
      <c r="KIN15" s="87"/>
      <c r="KIR15" s="87"/>
      <c r="KIV15" s="87"/>
      <c r="KIZ15" s="87"/>
      <c r="KJD15" s="87"/>
      <c r="KJH15" s="87"/>
      <c r="KJL15" s="87"/>
      <c r="KJP15" s="87"/>
      <c r="KJT15" s="87"/>
      <c r="KJX15" s="87"/>
      <c r="KKB15" s="87"/>
      <c r="KKF15" s="87"/>
      <c r="KKJ15" s="87"/>
      <c r="KKN15" s="87"/>
      <c r="KKR15" s="87"/>
      <c r="KKV15" s="87"/>
      <c r="KKZ15" s="87"/>
      <c r="KLD15" s="87"/>
      <c r="KLH15" s="87"/>
      <c r="KLL15" s="87"/>
      <c r="KLP15" s="87"/>
      <c r="KLT15" s="87"/>
      <c r="KLX15" s="87"/>
      <c r="KMB15" s="87"/>
      <c r="KMF15" s="87"/>
      <c r="KMJ15" s="87"/>
      <c r="KMN15" s="87"/>
      <c r="KMR15" s="87"/>
      <c r="KMV15" s="87"/>
      <c r="KMZ15" s="87"/>
      <c r="KND15" s="87"/>
      <c r="KNH15" s="87"/>
      <c r="KNL15" s="87"/>
      <c r="KNP15" s="87"/>
      <c r="KNT15" s="87"/>
      <c r="KNX15" s="87"/>
      <c r="KOB15" s="87"/>
      <c r="KOF15" s="87"/>
      <c r="KOJ15" s="87"/>
      <c r="KON15" s="87"/>
      <c r="KOR15" s="87"/>
      <c r="KOV15" s="87"/>
      <c r="KOZ15" s="87"/>
      <c r="KPD15" s="87"/>
      <c r="KPH15" s="87"/>
      <c r="KPL15" s="87"/>
      <c r="KPP15" s="87"/>
      <c r="KPT15" s="87"/>
      <c r="KPX15" s="87"/>
      <c r="KQB15" s="87"/>
      <c r="KQF15" s="87"/>
      <c r="KQJ15" s="87"/>
      <c r="KQN15" s="87"/>
      <c r="KQR15" s="87"/>
      <c r="KQV15" s="87"/>
      <c r="KQZ15" s="87"/>
      <c r="KRD15" s="87"/>
      <c r="KRH15" s="87"/>
      <c r="KRL15" s="87"/>
      <c r="KRP15" s="87"/>
      <c r="KRT15" s="87"/>
      <c r="KRX15" s="87"/>
      <c r="KSB15" s="87"/>
      <c r="KSF15" s="87"/>
      <c r="KSJ15" s="87"/>
      <c r="KSN15" s="87"/>
      <c r="KSR15" s="87"/>
      <c r="KSV15" s="87"/>
      <c r="KSZ15" s="87"/>
      <c r="KTD15" s="87"/>
      <c r="KTH15" s="87"/>
      <c r="KTL15" s="87"/>
      <c r="KTP15" s="87"/>
      <c r="KTT15" s="87"/>
      <c r="KTX15" s="87"/>
      <c r="KUB15" s="87"/>
      <c r="KUF15" s="87"/>
      <c r="KUJ15" s="87"/>
      <c r="KUN15" s="87"/>
      <c r="KUR15" s="87"/>
      <c r="KUV15" s="87"/>
      <c r="KUZ15" s="87"/>
      <c r="KVD15" s="87"/>
      <c r="KVH15" s="87"/>
      <c r="KVL15" s="87"/>
      <c r="KVP15" s="87"/>
      <c r="KVT15" s="87"/>
      <c r="KVX15" s="87"/>
      <c r="KWB15" s="87"/>
      <c r="KWF15" s="87"/>
      <c r="KWJ15" s="87"/>
      <c r="KWN15" s="87"/>
      <c r="KWR15" s="87"/>
      <c r="KWV15" s="87"/>
      <c r="KWZ15" s="87"/>
      <c r="KXD15" s="87"/>
      <c r="KXH15" s="87"/>
      <c r="KXL15" s="87"/>
      <c r="KXP15" s="87"/>
      <c r="KXT15" s="87"/>
      <c r="KXX15" s="87"/>
      <c r="KYB15" s="87"/>
      <c r="KYF15" s="87"/>
      <c r="KYJ15" s="87"/>
      <c r="KYN15" s="87"/>
      <c r="KYR15" s="87"/>
      <c r="KYV15" s="87"/>
      <c r="KYZ15" s="87"/>
      <c r="KZD15" s="87"/>
      <c r="KZH15" s="87"/>
      <c r="KZL15" s="87"/>
      <c r="KZP15" s="87"/>
      <c r="KZT15" s="87"/>
      <c r="KZX15" s="87"/>
      <c r="LAB15" s="87"/>
      <c r="LAF15" s="87"/>
      <c r="LAJ15" s="87"/>
      <c r="LAN15" s="87"/>
      <c r="LAR15" s="87"/>
      <c r="LAV15" s="87"/>
      <c r="LAZ15" s="87"/>
      <c r="LBD15" s="87"/>
      <c r="LBH15" s="87"/>
      <c r="LBL15" s="87"/>
      <c r="LBP15" s="87"/>
      <c r="LBT15" s="87"/>
      <c r="LBX15" s="87"/>
      <c r="LCB15" s="87"/>
      <c r="LCF15" s="87"/>
      <c r="LCJ15" s="87"/>
      <c r="LCN15" s="87"/>
      <c r="LCR15" s="87"/>
      <c r="LCV15" s="87"/>
      <c r="LCZ15" s="87"/>
      <c r="LDD15" s="87"/>
      <c r="LDH15" s="87"/>
      <c r="LDL15" s="87"/>
      <c r="LDP15" s="87"/>
      <c r="LDT15" s="87"/>
      <c r="LDX15" s="87"/>
      <c r="LEB15" s="87"/>
      <c r="LEF15" s="87"/>
      <c r="LEJ15" s="87"/>
      <c r="LEN15" s="87"/>
      <c r="LER15" s="87"/>
      <c r="LEV15" s="87"/>
      <c r="LEZ15" s="87"/>
      <c r="LFD15" s="87"/>
      <c r="LFH15" s="87"/>
      <c r="LFL15" s="87"/>
      <c r="LFP15" s="87"/>
      <c r="LFT15" s="87"/>
      <c r="LFX15" s="87"/>
      <c r="LGB15" s="87"/>
      <c r="LGF15" s="87"/>
      <c r="LGJ15" s="87"/>
      <c r="LGN15" s="87"/>
      <c r="LGR15" s="87"/>
      <c r="LGV15" s="87"/>
      <c r="LGZ15" s="87"/>
      <c r="LHD15" s="87"/>
      <c r="LHH15" s="87"/>
      <c r="LHL15" s="87"/>
      <c r="LHP15" s="87"/>
      <c r="LHT15" s="87"/>
      <c r="LHX15" s="87"/>
      <c r="LIB15" s="87"/>
      <c r="LIF15" s="87"/>
      <c r="LIJ15" s="87"/>
      <c r="LIN15" s="87"/>
      <c r="LIR15" s="87"/>
      <c r="LIV15" s="87"/>
      <c r="LIZ15" s="87"/>
      <c r="LJD15" s="87"/>
      <c r="LJH15" s="87"/>
      <c r="LJL15" s="87"/>
      <c r="LJP15" s="87"/>
      <c r="LJT15" s="87"/>
      <c r="LJX15" s="87"/>
      <c r="LKB15" s="87"/>
      <c r="LKF15" s="87"/>
      <c r="LKJ15" s="87"/>
      <c r="LKN15" s="87"/>
      <c r="LKR15" s="87"/>
      <c r="LKV15" s="87"/>
      <c r="LKZ15" s="87"/>
      <c r="LLD15" s="87"/>
      <c r="LLH15" s="87"/>
      <c r="LLL15" s="87"/>
      <c r="LLP15" s="87"/>
      <c r="LLT15" s="87"/>
      <c r="LLX15" s="87"/>
      <c r="LMB15" s="87"/>
      <c r="LMF15" s="87"/>
      <c r="LMJ15" s="87"/>
      <c r="LMN15" s="87"/>
      <c r="LMR15" s="87"/>
      <c r="LMV15" s="87"/>
      <c r="LMZ15" s="87"/>
      <c r="LND15" s="87"/>
      <c r="LNH15" s="87"/>
      <c r="LNL15" s="87"/>
      <c r="LNP15" s="87"/>
      <c r="LNT15" s="87"/>
      <c r="LNX15" s="87"/>
      <c r="LOB15" s="87"/>
      <c r="LOF15" s="87"/>
      <c r="LOJ15" s="87"/>
      <c r="LON15" s="87"/>
      <c r="LOR15" s="87"/>
      <c r="LOV15" s="87"/>
      <c r="LOZ15" s="87"/>
      <c r="LPD15" s="87"/>
      <c r="LPH15" s="87"/>
      <c r="LPL15" s="87"/>
      <c r="LPP15" s="87"/>
      <c r="LPT15" s="87"/>
      <c r="LPX15" s="87"/>
      <c r="LQB15" s="87"/>
      <c r="LQF15" s="87"/>
      <c r="LQJ15" s="87"/>
      <c r="LQN15" s="87"/>
      <c r="LQR15" s="87"/>
      <c r="LQV15" s="87"/>
      <c r="LQZ15" s="87"/>
      <c r="LRD15" s="87"/>
      <c r="LRH15" s="87"/>
      <c r="LRL15" s="87"/>
      <c r="LRP15" s="87"/>
      <c r="LRT15" s="87"/>
      <c r="LRX15" s="87"/>
      <c r="LSB15" s="87"/>
      <c r="LSF15" s="87"/>
      <c r="LSJ15" s="87"/>
      <c r="LSN15" s="87"/>
      <c r="LSR15" s="87"/>
      <c r="LSV15" s="87"/>
      <c r="LSZ15" s="87"/>
      <c r="LTD15" s="87"/>
      <c r="LTH15" s="87"/>
      <c r="LTL15" s="87"/>
      <c r="LTP15" s="87"/>
      <c r="LTT15" s="87"/>
      <c r="LTX15" s="87"/>
      <c r="LUB15" s="87"/>
      <c r="LUF15" s="87"/>
      <c r="LUJ15" s="87"/>
      <c r="LUN15" s="87"/>
      <c r="LUR15" s="87"/>
      <c r="LUV15" s="87"/>
      <c r="LUZ15" s="87"/>
      <c r="LVD15" s="87"/>
      <c r="LVH15" s="87"/>
      <c r="LVL15" s="87"/>
      <c r="LVP15" s="87"/>
      <c r="LVT15" s="87"/>
      <c r="LVX15" s="87"/>
      <c r="LWB15" s="87"/>
      <c r="LWF15" s="87"/>
      <c r="LWJ15" s="87"/>
      <c r="LWN15" s="87"/>
      <c r="LWR15" s="87"/>
      <c r="LWV15" s="87"/>
      <c r="LWZ15" s="87"/>
      <c r="LXD15" s="87"/>
      <c r="LXH15" s="87"/>
      <c r="LXL15" s="87"/>
      <c r="LXP15" s="87"/>
      <c r="LXT15" s="87"/>
      <c r="LXX15" s="87"/>
      <c r="LYB15" s="87"/>
      <c r="LYF15" s="87"/>
      <c r="LYJ15" s="87"/>
      <c r="LYN15" s="87"/>
      <c r="LYR15" s="87"/>
      <c r="LYV15" s="87"/>
      <c r="LYZ15" s="87"/>
      <c r="LZD15" s="87"/>
      <c r="LZH15" s="87"/>
      <c r="LZL15" s="87"/>
      <c r="LZP15" s="87"/>
      <c r="LZT15" s="87"/>
      <c r="LZX15" s="87"/>
      <c r="MAB15" s="87"/>
      <c r="MAF15" s="87"/>
      <c r="MAJ15" s="87"/>
      <c r="MAN15" s="87"/>
      <c r="MAR15" s="87"/>
      <c r="MAV15" s="87"/>
      <c r="MAZ15" s="87"/>
      <c r="MBD15" s="87"/>
      <c r="MBH15" s="87"/>
      <c r="MBL15" s="87"/>
      <c r="MBP15" s="87"/>
      <c r="MBT15" s="87"/>
      <c r="MBX15" s="87"/>
      <c r="MCB15" s="87"/>
      <c r="MCF15" s="87"/>
      <c r="MCJ15" s="87"/>
      <c r="MCN15" s="87"/>
      <c r="MCR15" s="87"/>
      <c r="MCV15" s="87"/>
      <c r="MCZ15" s="87"/>
      <c r="MDD15" s="87"/>
      <c r="MDH15" s="87"/>
      <c r="MDL15" s="87"/>
      <c r="MDP15" s="87"/>
      <c r="MDT15" s="87"/>
      <c r="MDX15" s="87"/>
      <c r="MEB15" s="87"/>
      <c r="MEF15" s="87"/>
      <c r="MEJ15" s="87"/>
      <c r="MEN15" s="87"/>
      <c r="MER15" s="87"/>
      <c r="MEV15" s="87"/>
      <c r="MEZ15" s="87"/>
      <c r="MFD15" s="87"/>
      <c r="MFH15" s="87"/>
      <c r="MFL15" s="87"/>
      <c r="MFP15" s="87"/>
      <c r="MFT15" s="87"/>
      <c r="MFX15" s="87"/>
      <c r="MGB15" s="87"/>
      <c r="MGF15" s="87"/>
      <c r="MGJ15" s="87"/>
      <c r="MGN15" s="87"/>
      <c r="MGR15" s="87"/>
      <c r="MGV15" s="87"/>
      <c r="MGZ15" s="87"/>
      <c r="MHD15" s="87"/>
      <c r="MHH15" s="87"/>
      <c r="MHL15" s="87"/>
      <c r="MHP15" s="87"/>
      <c r="MHT15" s="87"/>
      <c r="MHX15" s="87"/>
      <c r="MIB15" s="87"/>
      <c r="MIF15" s="87"/>
      <c r="MIJ15" s="87"/>
      <c r="MIN15" s="87"/>
      <c r="MIR15" s="87"/>
      <c r="MIV15" s="87"/>
      <c r="MIZ15" s="87"/>
      <c r="MJD15" s="87"/>
      <c r="MJH15" s="87"/>
      <c r="MJL15" s="87"/>
      <c r="MJP15" s="87"/>
      <c r="MJT15" s="87"/>
      <c r="MJX15" s="87"/>
      <c r="MKB15" s="87"/>
      <c r="MKF15" s="87"/>
      <c r="MKJ15" s="87"/>
      <c r="MKN15" s="87"/>
      <c r="MKR15" s="87"/>
      <c r="MKV15" s="87"/>
      <c r="MKZ15" s="87"/>
      <c r="MLD15" s="87"/>
      <c r="MLH15" s="87"/>
      <c r="MLL15" s="87"/>
      <c r="MLP15" s="87"/>
      <c r="MLT15" s="87"/>
      <c r="MLX15" s="87"/>
      <c r="MMB15" s="87"/>
      <c r="MMF15" s="87"/>
      <c r="MMJ15" s="87"/>
      <c r="MMN15" s="87"/>
      <c r="MMR15" s="87"/>
      <c r="MMV15" s="87"/>
      <c r="MMZ15" s="87"/>
      <c r="MND15" s="87"/>
      <c r="MNH15" s="87"/>
      <c r="MNL15" s="87"/>
      <c r="MNP15" s="87"/>
      <c r="MNT15" s="87"/>
      <c r="MNX15" s="87"/>
      <c r="MOB15" s="87"/>
      <c r="MOF15" s="87"/>
      <c r="MOJ15" s="87"/>
      <c r="MON15" s="87"/>
      <c r="MOR15" s="87"/>
      <c r="MOV15" s="87"/>
      <c r="MOZ15" s="87"/>
      <c r="MPD15" s="87"/>
      <c r="MPH15" s="87"/>
      <c r="MPL15" s="87"/>
      <c r="MPP15" s="87"/>
      <c r="MPT15" s="87"/>
      <c r="MPX15" s="87"/>
      <c r="MQB15" s="87"/>
      <c r="MQF15" s="87"/>
      <c r="MQJ15" s="87"/>
      <c r="MQN15" s="87"/>
      <c r="MQR15" s="87"/>
      <c r="MQV15" s="87"/>
      <c r="MQZ15" s="87"/>
      <c r="MRD15" s="87"/>
      <c r="MRH15" s="87"/>
      <c r="MRL15" s="87"/>
      <c r="MRP15" s="87"/>
      <c r="MRT15" s="87"/>
      <c r="MRX15" s="87"/>
      <c r="MSB15" s="87"/>
      <c r="MSF15" s="87"/>
      <c r="MSJ15" s="87"/>
      <c r="MSN15" s="87"/>
      <c r="MSR15" s="87"/>
      <c r="MSV15" s="87"/>
      <c r="MSZ15" s="87"/>
      <c r="MTD15" s="87"/>
      <c r="MTH15" s="87"/>
      <c r="MTL15" s="87"/>
      <c r="MTP15" s="87"/>
      <c r="MTT15" s="87"/>
      <c r="MTX15" s="87"/>
      <c r="MUB15" s="87"/>
      <c r="MUF15" s="87"/>
      <c r="MUJ15" s="87"/>
      <c r="MUN15" s="87"/>
      <c r="MUR15" s="87"/>
      <c r="MUV15" s="87"/>
      <c r="MUZ15" s="87"/>
      <c r="MVD15" s="87"/>
      <c r="MVH15" s="87"/>
      <c r="MVL15" s="87"/>
      <c r="MVP15" s="87"/>
      <c r="MVT15" s="87"/>
      <c r="MVX15" s="87"/>
      <c r="MWB15" s="87"/>
      <c r="MWF15" s="87"/>
      <c r="MWJ15" s="87"/>
      <c r="MWN15" s="87"/>
      <c r="MWR15" s="87"/>
      <c r="MWV15" s="87"/>
      <c r="MWZ15" s="87"/>
      <c r="MXD15" s="87"/>
      <c r="MXH15" s="87"/>
      <c r="MXL15" s="87"/>
      <c r="MXP15" s="87"/>
      <c r="MXT15" s="87"/>
      <c r="MXX15" s="87"/>
      <c r="MYB15" s="87"/>
      <c r="MYF15" s="87"/>
      <c r="MYJ15" s="87"/>
      <c r="MYN15" s="87"/>
      <c r="MYR15" s="87"/>
      <c r="MYV15" s="87"/>
      <c r="MYZ15" s="87"/>
      <c r="MZD15" s="87"/>
      <c r="MZH15" s="87"/>
      <c r="MZL15" s="87"/>
      <c r="MZP15" s="87"/>
      <c r="MZT15" s="87"/>
      <c r="MZX15" s="87"/>
      <c r="NAB15" s="87"/>
      <c r="NAF15" s="87"/>
      <c r="NAJ15" s="87"/>
      <c r="NAN15" s="87"/>
      <c r="NAR15" s="87"/>
      <c r="NAV15" s="87"/>
      <c r="NAZ15" s="87"/>
      <c r="NBD15" s="87"/>
      <c r="NBH15" s="87"/>
      <c r="NBL15" s="87"/>
      <c r="NBP15" s="87"/>
      <c r="NBT15" s="87"/>
      <c r="NBX15" s="87"/>
      <c r="NCB15" s="87"/>
      <c r="NCF15" s="87"/>
      <c r="NCJ15" s="87"/>
      <c r="NCN15" s="87"/>
      <c r="NCR15" s="87"/>
      <c r="NCV15" s="87"/>
      <c r="NCZ15" s="87"/>
      <c r="NDD15" s="87"/>
      <c r="NDH15" s="87"/>
      <c r="NDL15" s="87"/>
      <c r="NDP15" s="87"/>
      <c r="NDT15" s="87"/>
      <c r="NDX15" s="87"/>
      <c r="NEB15" s="87"/>
      <c r="NEF15" s="87"/>
      <c r="NEJ15" s="87"/>
      <c r="NEN15" s="87"/>
      <c r="NER15" s="87"/>
      <c r="NEV15" s="87"/>
      <c r="NEZ15" s="87"/>
      <c r="NFD15" s="87"/>
      <c r="NFH15" s="87"/>
      <c r="NFL15" s="87"/>
      <c r="NFP15" s="87"/>
      <c r="NFT15" s="87"/>
      <c r="NFX15" s="87"/>
      <c r="NGB15" s="87"/>
      <c r="NGF15" s="87"/>
      <c r="NGJ15" s="87"/>
      <c r="NGN15" s="87"/>
      <c r="NGR15" s="87"/>
      <c r="NGV15" s="87"/>
      <c r="NGZ15" s="87"/>
      <c r="NHD15" s="87"/>
      <c r="NHH15" s="87"/>
      <c r="NHL15" s="87"/>
      <c r="NHP15" s="87"/>
      <c r="NHT15" s="87"/>
      <c r="NHX15" s="87"/>
      <c r="NIB15" s="87"/>
      <c r="NIF15" s="87"/>
      <c r="NIJ15" s="87"/>
      <c r="NIN15" s="87"/>
      <c r="NIR15" s="87"/>
      <c r="NIV15" s="87"/>
      <c r="NIZ15" s="87"/>
      <c r="NJD15" s="87"/>
      <c r="NJH15" s="87"/>
      <c r="NJL15" s="87"/>
      <c r="NJP15" s="87"/>
      <c r="NJT15" s="87"/>
      <c r="NJX15" s="87"/>
      <c r="NKB15" s="87"/>
      <c r="NKF15" s="87"/>
      <c r="NKJ15" s="87"/>
      <c r="NKN15" s="87"/>
      <c r="NKR15" s="87"/>
      <c r="NKV15" s="87"/>
      <c r="NKZ15" s="87"/>
      <c r="NLD15" s="87"/>
      <c r="NLH15" s="87"/>
      <c r="NLL15" s="87"/>
      <c r="NLP15" s="87"/>
      <c r="NLT15" s="87"/>
      <c r="NLX15" s="87"/>
      <c r="NMB15" s="87"/>
      <c r="NMF15" s="87"/>
      <c r="NMJ15" s="87"/>
      <c r="NMN15" s="87"/>
      <c r="NMR15" s="87"/>
      <c r="NMV15" s="87"/>
      <c r="NMZ15" s="87"/>
      <c r="NND15" s="87"/>
      <c r="NNH15" s="87"/>
      <c r="NNL15" s="87"/>
      <c r="NNP15" s="87"/>
      <c r="NNT15" s="87"/>
      <c r="NNX15" s="87"/>
      <c r="NOB15" s="87"/>
      <c r="NOF15" s="87"/>
      <c r="NOJ15" s="87"/>
      <c r="NON15" s="87"/>
      <c r="NOR15" s="87"/>
      <c r="NOV15" s="87"/>
      <c r="NOZ15" s="87"/>
      <c r="NPD15" s="87"/>
      <c r="NPH15" s="87"/>
      <c r="NPL15" s="87"/>
      <c r="NPP15" s="87"/>
      <c r="NPT15" s="87"/>
      <c r="NPX15" s="87"/>
      <c r="NQB15" s="87"/>
      <c r="NQF15" s="87"/>
      <c r="NQJ15" s="87"/>
      <c r="NQN15" s="87"/>
      <c r="NQR15" s="87"/>
      <c r="NQV15" s="87"/>
      <c r="NQZ15" s="87"/>
      <c r="NRD15" s="87"/>
      <c r="NRH15" s="87"/>
      <c r="NRL15" s="87"/>
      <c r="NRP15" s="87"/>
      <c r="NRT15" s="87"/>
      <c r="NRX15" s="87"/>
      <c r="NSB15" s="87"/>
      <c r="NSF15" s="87"/>
      <c r="NSJ15" s="87"/>
      <c r="NSN15" s="87"/>
      <c r="NSR15" s="87"/>
      <c r="NSV15" s="87"/>
      <c r="NSZ15" s="87"/>
      <c r="NTD15" s="87"/>
      <c r="NTH15" s="87"/>
      <c r="NTL15" s="87"/>
      <c r="NTP15" s="87"/>
      <c r="NTT15" s="87"/>
      <c r="NTX15" s="87"/>
      <c r="NUB15" s="87"/>
      <c r="NUF15" s="87"/>
      <c r="NUJ15" s="87"/>
      <c r="NUN15" s="87"/>
      <c r="NUR15" s="87"/>
      <c r="NUV15" s="87"/>
      <c r="NUZ15" s="87"/>
      <c r="NVD15" s="87"/>
      <c r="NVH15" s="87"/>
      <c r="NVL15" s="87"/>
      <c r="NVP15" s="87"/>
      <c r="NVT15" s="87"/>
      <c r="NVX15" s="87"/>
      <c r="NWB15" s="87"/>
      <c r="NWF15" s="87"/>
      <c r="NWJ15" s="87"/>
      <c r="NWN15" s="87"/>
      <c r="NWR15" s="87"/>
      <c r="NWV15" s="87"/>
      <c r="NWZ15" s="87"/>
      <c r="NXD15" s="87"/>
      <c r="NXH15" s="87"/>
      <c r="NXL15" s="87"/>
      <c r="NXP15" s="87"/>
      <c r="NXT15" s="87"/>
      <c r="NXX15" s="87"/>
      <c r="NYB15" s="87"/>
      <c r="NYF15" s="87"/>
      <c r="NYJ15" s="87"/>
      <c r="NYN15" s="87"/>
      <c r="NYR15" s="87"/>
      <c r="NYV15" s="87"/>
      <c r="NYZ15" s="87"/>
      <c r="NZD15" s="87"/>
      <c r="NZH15" s="87"/>
      <c r="NZL15" s="87"/>
      <c r="NZP15" s="87"/>
      <c r="NZT15" s="87"/>
      <c r="NZX15" s="87"/>
      <c r="OAB15" s="87"/>
      <c r="OAF15" s="87"/>
      <c r="OAJ15" s="87"/>
      <c r="OAN15" s="87"/>
      <c r="OAR15" s="87"/>
      <c r="OAV15" s="87"/>
      <c r="OAZ15" s="87"/>
      <c r="OBD15" s="87"/>
      <c r="OBH15" s="87"/>
      <c r="OBL15" s="87"/>
      <c r="OBP15" s="87"/>
      <c r="OBT15" s="87"/>
      <c r="OBX15" s="87"/>
      <c r="OCB15" s="87"/>
      <c r="OCF15" s="87"/>
      <c r="OCJ15" s="87"/>
      <c r="OCN15" s="87"/>
      <c r="OCR15" s="87"/>
      <c r="OCV15" s="87"/>
      <c r="OCZ15" s="87"/>
      <c r="ODD15" s="87"/>
      <c r="ODH15" s="87"/>
      <c r="ODL15" s="87"/>
      <c r="ODP15" s="87"/>
      <c r="ODT15" s="87"/>
      <c r="ODX15" s="87"/>
      <c r="OEB15" s="87"/>
      <c r="OEF15" s="87"/>
      <c r="OEJ15" s="87"/>
      <c r="OEN15" s="87"/>
      <c r="OER15" s="87"/>
      <c r="OEV15" s="87"/>
      <c r="OEZ15" s="87"/>
      <c r="OFD15" s="87"/>
      <c r="OFH15" s="87"/>
      <c r="OFL15" s="87"/>
      <c r="OFP15" s="87"/>
      <c r="OFT15" s="87"/>
      <c r="OFX15" s="87"/>
      <c r="OGB15" s="87"/>
      <c r="OGF15" s="87"/>
      <c r="OGJ15" s="87"/>
      <c r="OGN15" s="87"/>
      <c r="OGR15" s="87"/>
      <c r="OGV15" s="87"/>
      <c r="OGZ15" s="87"/>
      <c r="OHD15" s="87"/>
      <c r="OHH15" s="87"/>
      <c r="OHL15" s="87"/>
      <c r="OHP15" s="87"/>
      <c r="OHT15" s="87"/>
      <c r="OHX15" s="87"/>
      <c r="OIB15" s="87"/>
      <c r="OIF15" s="87"/>
      <c r="OIJ15" s="87"/>
      <c r="OIN15" s="87"/>
      <c r="OIR15" s="87"/>
      <c r="OIV15" s="87"/>
      <c r="OIZ15" s="87"/>
      <c r="OJD15" s="87"/>
      <c r="OJH15" s="87"/>
      <c r="OJL15" s="87"/>
      <c r="OJP15" s="87"/>
      <c r="OJT15" s="87"/>
      <c r="OJX15" s="87"/>
      <c r="OKB15" s="87"/>
      <c r="OKF15" s="87"/>
      <c r="OKJ15" s="87"/>
      <c r="OKN15" s="87"/>
      <c r="OKR15" s="87"/>
      <c r="OKV15" s="87"/>
      <c r="OKZ15" s="87"/>
      <c r="OLD15" s="87"/>
      <c r="OLH15" s="87"/>
      <c r="OLL15" s="87"/>
      <c r="OLP15" s="87"/>
      <c r="OLT15" s="87"/>
      <c r="OLX15" s="87"/>
      <c r="OMB15" s="87"/>
      <c r="OMF15" s="87"/>
      <c r="OMJ15" s="87"/>
      <c r="OMN15" s="87"/>
      <c r="OMR15" s="87"/>
      <c r="OMV15" s="87"/>
      <c r="OMZ15" s="87"/>
      <c r="OND15" s="87"/>
      <c r="ONH15" s="87"/>
      <c r="ONL15" s="87"/>
      <c r="ONP15" s="87"/>
      <c r="ONT15" s="87"/>
      <c r="ONX15" s="87"/>
      <c r="OOB15" s="87"/>
      <c r="OOF15" s="87"/>
      <c r="OOJ15" s="87"/>
      <c r="OON15" s="87"/>
      <c r="OOR15" s="87"/>
      <c r="OOV15" s="87"/>
      <c r="OOZ15" s="87"/>
      <c r="OPD15" s="87"/>
      <c r="OPH15" s="87"/>
      <c r="OPL15" s="87"/>
      <c r="OPP15" s="87"/>
      <c r="OPT15" s="87"/>
      <c r="OPX15" s="87"/>
      <c r="OQB15" s="87"/>
      <c r="OQF15" s="87"/>
      <c r="OQJ15" s="87"/>
      <c r="OQN15" s="87"/>
      <c r="OQR15" s="87"/>
      <c r="OQV15" s="87"/>
      <c r="OQZ15" s="87"/>
      <c r="ORD15" s="87"/>
      <c r="ORH15" s="87"/>
      <c r="ORL15" s="87"/>
      <c r="ORP15" s="87"/>
      <c r="ORT15" s="87"/>
      <c r="ORX15" s="87"/>
      <c r="OSB15" s="87"/>
      <c r="OSF15" s="87"/>
      <c r="OSJ15" s="87"/>
      <c r="OSN15" s="87"/>
      <c r="OSR15" s="87"/>
      <c r="OSV15" s="87"/>
      <c r="OSZ15" s="87"/>
      <c r="OTD15" s="87"/>
      <c r="OTH15" s="87"/>
      <c r="OTL15" s="87"/>
      <c r="OTP15" s="87"/>
      <c r="OTT15" s="87"/>
      <c r="OTX15" s="87"/>
      <c r="OUB15" s="87"/>
      <c r="OUF15" s="87"/>
      <c r="OUJ15" s="87"/>
      <c r="OUN15" s="87"/>
      <c r="OUR15" s="87"/>
      <c r="OUV15" s="87"/>
      <c r="OUZ15" s="87"/>
      <c r="OVD15" s="87"/>
      <c r="OVH15" s="87"/>
      <c r="OVL15" s="87"/>
      <c r="OVP15" s="87"/>
      <c r="OVT15" s="87"/>
      <c r="OVX15" s="87"/>
      <c r="OWB15" s="87"/>
      <c r="OWF15" s="87"/>
      <c r="OWJ15" s="87"/>
      <c r="OWN15" s="87"/>
      <c r="OWR15" s="87"/>
      <c r="OWV15" s="87"/>
      <c r="OWZ15" s="87"/>
      <c r="OXD15" s="87"/>
      <c r="OXH15" s="87"/>
      <c r="OXL15" s="87"/>
      <c r="OXP15" s="87"/>
      <c r="OXT15" s="87"/>
      <c r="OXX15" s="87"/>
      <c r="OYB15" s="87"/>
      <c r="OYF15" s="87"/>
      <c r="OYJ15" s="87"/>
      <c r="OYN15" s="87"/>
      <c r="OYR15" s="87"/>
      <c r="OYV15" s="87"/>
      <c r="OYZ15" s="87"/>
      <c r="OZD15" s="87"/>
      <c r="OZH15" s="87"/>
      <c r="OZL15" s="87"/>
      <c r="OZP15" s="87"/>
      <c r="OZT15" s="87"/>
      <c r="OZX15" s="87"/>
      <c r="PAB15" s="87"/>
      <c r="PAF15" s="87"/>
      <c r="PAJ15" s="87"/>
      <c r="PAN15" s="87"/>
      <c r="PAR15" s="87"/>
      <c r="PAV15" s="87"/>
      <c r="PAZ15" s="87"/>
      <c r="PBD15" s="87"/>
      <c r="PBH15" s="87"/>
      <c r="PBL15" s="87"/>
      <c r="PBP15" s="87"/>
      <c r="PBT15" s="87"/>
      <c r="PBX15" s="87"/>
      <c r="PCB15" s="87"/>
      <c r="PCF15" s="87"/>
      <c r="PCJ15" s="87"/>
      <c r="PCN15" s="87"/>
      <c r="PCR15" s="87"/>
      <c r="PCV15" s="87"/>
      <c r="PCZ15" s="87"/>
      <c r="PDD15" s="87"/>
      <c r="PDH15" s="87"/>
      <c r="PDL15" s="87"/>
      <c r="PDP15" s="87"/>
      <c r="PDT15" s="87"/>
      <c r="PDX15" s="87"/>
      <c r="PEB15" s="87"/>
      <c r="PEF15" s="87"/>
      <c r="PEJ15" s="87"/>
      <c r="PEN15" s="87"/>
      <c r="PER15" s="87"/>
      <c r="PEV15" s="87"/>
      <c r="PEZ15" s="87"/>
      <c r="PFD15" s="87"/>
      <c r="PFH15" s="87"/>
      <c r="PFL15" s="87"/>
      <c r="PFP15" s="87"/>
      <c r="PFT15" s="87"/>
      <c r="PFX15" s="87"/>
      <c r="PGB15" s="87"/>
      <c r="PGF15" s="87"/>
      <c r="PGJ15" s="87"/>
      <c r="PGN15" s="87"/>
      <c r="PGR15" s="87"/>
      <c r="PGV15" s="87"/>
      <c r="PGZ15" s="87"/>
      <c r="PHD15" s="87"/>
      <c r="PHH15" s="87"/>
      <c r="PHL15" s="87"/>
      <c r="PHP15" s="87"/>
      <c r="PHT15" s="87"/>
      <c r="PHX15" s="87"/>
      <c r="PIB15" s="87"/>
      <c r="PIF15" s="87"/>
      <c r="PIJ15" s="87"/>
      <c r="PIN15" s="87"/>
      <c r="PIR15" s="87"/>
      <c r="PIV15" s="87"/>
      <c r="PIZ15" s="87"/>
      <c r="PJD15" s="87"/>
      <c r="PJH15" s="87"/>
      <c r="PJL15" s="87"/>
      <c r="PJP15" s="87"/>
      <c r="PJT15" s="87"/>
      <c r="PJX15" s="87"/>
      <c r="PKB15" s="87"/>
      <c r="PKF15" s="87"/>
      <c r="PKJ15" s="87"/>
      <c r="PKN15" s="87"/>
      <c r="PKR15" s="87"/>
      <c r="PKV15" s="87"/>
      <c r="PKZ15" s="87"/>
      <c r="PLD15" s="87"/>
      <c r="PLH15" s="87"/>
      <c r="PLL15" s="87"/>
      <c r="PLP15" s="87"/>
      <c r="PLT15" s="87"/>
      <c r="PLX15" s="87"/>
      <c r="PMB15" s="87"/>
      <c r="PMF15" s="87"/>
      <c r="PMJ15" s="87"/>
      <c r="PMN15" s="87"/>
      <c r="PMR15" s="87"/>
      <c r="PMV15" s="87"/>
      <c r="PMZ15" s="87"/>
      <c r="PND15" s="87"/>
      <c r="PNH15" s="87"/>
      <c r="PNL15" s="87"/>
      <c r="PNP15" s="87"/>
      <c r="PNT15" s="87"/>
      <c r="PNX15" s="87"/>
      <c r="POB15" s="87"/>
      <c r="POF15" s="87"/>
      <c r="POJ15" s="87"/>
      <c r="PON15" s="87"/>
      <c r="POR15" s="87"/>
      <c r="POV15" s="87"/>
      <c r="POZ15" s="87"/>
      <c r="PPD15" s="87"/>
      <c r="PPH15" s="87"/>
      <c r="PPL15" s="87"/>
      <c r="PPP15" s="87"/>
      <c r="PPT15" s="87"/>
      <c r="PPX15" s="87"/>
      <c r="PQB15" s="87"/>
      <c r="PQF15" s="87"/>
      <c r="PQJ15" s="87"/>
      <c r="PQN15" s="87"/>
      <c r="PQR15" s="87"/>
      <c r="PQV15" s="87"/>
      <c r="PQZ15" s="87"/>
      <c r="PRD15" s="87"/>
      <c r="PRH15" s="87"/>
      <c r="PRL15" s="87"/>
      <c r="PRP15" s="87"/>
      <c r="PRT15" s="87"/>
      <c r="PRX15" s="87"/>
      <c r="PSB15" s="87"/>
      <c r="PSF15" s="87"/>
      <c r="PSJ15" s="87"/>
      <c r="PSN15" s="87"/>
      <c r="PSR15" s="87"/>
      <c r="PSV15" s="87"/>
      <c r="PSZ15" s="87"/>
      <c r="PTD15" s="87"/>
      <c r="PTH15" s="87"/>
      <c r="PTL15" s="87"/>
      <c r="PTP15" s="87"/>
      <c r="PTT15" s="87"/>
      <c r="PTX15" s="87"/>
      <c r="PUB15" s="87"/>
      <c r="PUF15" s="87"/>
      <c r="PUJ15" s="87"/>
      <c r="PUN15" s="87"/>
      <c r="PUR15" s="87"/>
      <c r="PUV15" s="87"/>
      <c r="PUZ15" s="87"/>
      <c r="PVD15" s="87"/>
      <c r="PVH15" s="87"/>
      <c r="PVL15" s="87"/>
      <c r="PVP15" s="87"/>
      <c r="PVT15" s="87"/>
      <c r="PVX15" s="87"/>
      <c r="PWB15" s="87"/>
      <c r="PWF15" s="87"/>
      <c r="PWJ15" s="87"/>
      <c r="PWN15" s="87"/>
      <c r="PWR15" s="87"/>
      <c r="PWV15" s="87"/>
      <c r="PWZ15" s="87"/>
      <c r="PXD15" s="87"/>
      <c r="PXH15" s="87"/>
      <c r="PXL15" s="87"/>
      <c r="PXP15" s="87"/>
      <c r="PXT15" s="87"/>
      <c r="PXX15" s="87"/>
      <c r="PYB15" s="87"/>
      <c r="PYF15" s="87"/>
      <c r="PYJ15" s="87"/>
      <c r="PYN15" s="87"/>
      <c r="PYR15" s="87"/>
      <c r="PYV15" s="87"/>
      <c r="PYZ15" s="87"/>
      <c r="PZD15" s="87"/>
      <c r="PZH15" s="87"/>
      <c r="PZL15" s="87"/>
      <c r="PZP15" s="87"/>
      <c r="PZT15" s="87"/>
      <c r="PZX15" s="87"/>
      <c r="QAB15" s="87"/>
      <c r="QAF15" s="87"/>
      <c r="QAJ15" s="87"/>
      <c r="QAN15" s="87"/>
      <c r="QAR15" s="87"/>
      <c r="QAV15" s="87"/>
      <c r="QAZ15" s="87"/>
      <c r="QBD15" s="87"/>
      <c r="QBH15" s="87"/>
      <c r="QBL15" s="87"/>
      <c r="QBP15" s="87"/>
      <c r="QBT15" s="87"/>
      <c r="QBX15" s="87"/>
      <c r="QCB15" s="87"/>
      <c r="QCF15" s="87"/>
      <c r="QCJ15" s="87"/>
      <c r="QCN15" s="87"/>
      <c r="QCR15" s="87"/>
      <c r="QCV15" s="87"/>
      <c r="QCZ15" s="87"/>
      <c r="QDD15" s="87"/>
      <c r="QDH15" s="87"/>
      <c r="QDL15" s="87"/>
      <c r="QDP15" s="87"/>
      <c r="QDT15" s="87"/>
      <c r="QDX15" s="87"/>
      <c r="QEB15" s="87"/>
      <c r="QEF15" s="87"/>
      <c r="QEJ15" s="87"/>
      <c r="QEN15" s="87"/>
      <c r="QER15" s="87"/>
      <c r="QEV15" s="87"/>
      <c r="QEZ15" s="87"/>
      <c r="QFD15" s="87"/>
      <c r="QFH15" s="87"/>
      <c r="QFL15" s="87"/>
      <c r="QFP15" s="87"/>
      <c r="QFT15" s="87"/>
      <c r="QFX15" s="87"/>
      <c r="QGB15" s="87"/>
      <c r="QGF15" s="87"/>
      <c r="QGJ15" s="87"/>
      <c r="QGN15" s="87"/>
      <c r="QGR15" s="87"/>
      <c r="QGV15" s="87"/>
      <c r="QGZ15" s="87"/>
      <c r="QHD15" s="87"/>
      <c r="QHH15" s="87"/>
      <c r="QHL15" s="87"/>
      <c r="QHP15" s="87"/>
      <c r="QHT15" s="87"/>
      <c r="QHX15" s="87"/>
      <c r="QIB15" s="87"/>
      <c r="QIF15" s="87"/>
      <c r="QIJ15" s="87"/>
      <c r="QIN15" s="87"/>
      <c r="QIR15" s="87"/>
      <c r="QIV15" s="87"/>
      <c r="QIZ15" s="87"/>
      <c r="QJD15" s="87"/>
      <c r="QJH15" s="87"/>
      <c r="QJL15" s="87"/>
      <c r="QJP15" s="87"/>
      <c r="QJT15" s="87"/>
      <c r="QJX15" s="87"/>
      <c r="QKB15" s="87"/>
      <c r="QKF15" s="87"/>
      <c r="QKJ15" s="87"/>
      <c r="QKN15" s="87"/>
      <c r="QKR15" s="87"/>
      <c r="QKV15" s="87"/>
      <c r="QKZ15" s="87"/>
      <c r="QLD15" s="87"/>
      <c r="QLH15" s="87"/>
      <c r="QLL15" s="87"/>
      <c r="QLP15" s="87"/>
      <c r="QLT15" s="87"/>
      <c r="QLX15" s="87"/>
      <c r="QMB15" s="87"/>
      <c r="QMF15" s="87"/>
      <c r="QMJ15" s="87"/>
      <c r="QMN15" s="87"/>
      <c r="QMR15" s="87"/>
      <c r="QMV15" s="87"/>
      <c r="QMZ15" s="87"/>
      <c r="QND15" s="87"/>
      <c r="QNH15" s="87"/>
      <c r="QNL15" s="87"/>
      <c r="QNP15" s="87"/>
      <c r="QNT15" s="87"/>
      <c r="QNX15" s="87"/>
      <c r="QOB15" s="87"/>
      <c r="QOF15" s="87"/>
      <c r="QOJ15" s="87"/>
      <c r="QON15" s="87"/>
      <c r="QOR15" s="87"/>
      <c r="QOV15" s="87"/>
      <c r="QOZ15" s="87"/>
      <c r="QPD15" s="87"/>
      <c r="QPH15" s="87"/>
      <c r="QPL15" s="87"/>
      <c r="QPP15" s="87"/>
      <c r="QPT15" s="87"/>
      <c r="QPX15" s="87"/>
      <c r="QQB15" s="87"/>
      <c r="QQF15" s="87"/>
      <c r="QQJ15" s="87"/>
      <c r="QQN15" s="87"/>
      <c r="QQR15" s="87"/>
      <c r="QQV15" s="87"/>
      <c r="QQZ15" s="87"/>
      <c r="QRD15" s="87"/>
      <c r="QRH15" s="87"/>
      <c r="QRL15" s="87"/>
      <c r="QRP15" s="87"/>
      <c r="QRT15" s="87"/>
      <c r="QRX15" s="87"/>
      <c r="QSB15" s="87"/>
      <c r="QSF15" s="87"/>
      <c r="QSJ15" s="87"/>
      <c r="QSN15" s="87"/>
      <c r="QSR15" s="87"/>
      <c r="QSV15" s="87"/>
      <c r="QSZ15" s="87"/>
      <c r="QTD15" s="87"/>
      <c r="QTH15" s="87"/>
      <c r="QTL15" s="87"/>
      <c r="QTP15" s="87"/>
      <c r="QTT15" s="87"/>
      <c r="QTX15" s="87"/>
      <c r="QUB15" s="87"/>
      <c r="QUF15" s="87"/>
      <c r="QUJ15" s="87"/>
      <c r="QUN15" s="87"/>
      <c r="QUR15" s="87"/>
      <c r="QUV15" s="87"/>
      <c r="QUZ15" s="87"/>
      <c r="QVD15" s="87"/>
      <c r="QVH15" s="87"/>
      <c r="QVL15" s="87"/>
      <c r="QVP15" s="87"/>
      <c r="QVT15" s="87"/>
      <c r="QVX15" s="87"/>
      <c r="QWB15" s="87"/>
      <c r="QWF15" s="87"/>
      <c r="QWJ15" s="87"/>
      <c r="QWN15" s="87"/>
      <c r="QWR15" s="87"/>
      <c r="QWV15" s="87"/>
      <c r="QWZ15" s="87"/>
      <c r="QXD15" s="87"/>
      <c r="QXH15" s="87"/>
      <c r="QXL15" s="87"/>
      <c r="QXP15" s="87"/>
      <c r="QXT15" s="87"/>
      <c r="QXX15" s="87"/>
      <c r="QYB15" s="87"/>
      <c r="QYF15" s="87"/>
      <c r="QYJ15" s="87"/>
      <c r="QYN15" s="87"/>
      <c r="QYR15" s="87"/>
      <c r="QYV15" s="87"/>
      <c r="QYZ15" s="87"/>
      <c r="QZD15" s="87"/>
      <c r="QZH15" s="87"/>
      <c r="QZL15" s="87"/>
      <c r="QZP15" s="87"/>
      <c r="QZT15" s="87"/>
      <c r="QZX15" s="87"/>
      <c r="RAB15" s="87"/>
      <c r="RAF15" s="87"/>
      <c r="RAJ15" s="87"/>
      <c r="RAN15" s="87"/>
      <c r="RAR15" s="87"/>
      <c r="RAV15" s="87"/>
      <c r="RAZ15" s="87"/>
      <c r="RBD15" s="87"/>
      <c r="RBH15" s="87"/>
      <c r="RBL15" s="87"/>
      <c r="RBP15" s="87"/>
      <c r="RBT15" s="87"/>
      <c r="RBX15" s="87"/>
      <c r="RCB15" s="87"/>
      <c r="RCF15" s="87"/>
      <c r="RCJ15" s="87"/>
      <c r="RCN15" s="87"/>
      <c r="RCR15" s="87"/>
      <c r="RCV15" s="87"/>
      <c r="RCZ15" s="87"/>
      <c r="RDD15" s="87"/>
      <c r="RDH15" s="87"/>
      <c r="RDL15" s="87"/>
      <c r="RDP15" s="87"/>
      <c r="RDT15" s="87"/>
      <c r="RDX15" s="87"/>
      <c r="REB15" s="87"/>
      <c r="REF15" s="87"/>
      <c r="REJ15" s="87"/>
      <c r="REN15" s="87"/>
      <c r="RER15" s="87"/>
      <c r="REV15" s="87"/>
      <c r="REZ15" s="87"/>
      <c r="RFD15" s="87"/>
      <c r="RFH15" s="87"/>
      <c r="RFL15" s="87"/>
      <c r="RFP15" s="87"/>
      <c r="RFT15" s="87"/>
      <c r="RFX15" s="87"/>
      <c r="RGB15" s="87"/>
      <c r="RGF15" s="87"/>
      <c r="RGJ15" s="87"/>
      <c r="RGN15" s="87"/>
      <c r="RGR15" s="87"/>
      <c r="RGV15" s="87"/>
      <c r="RGZ15" s="87"/>
      <c r="RHD15" s="87"/>
      <c r="RHH15" s="87"/>
      <c r="RHL15" s="87"/>
      <c r="RHP15" s="87"/>
      <c r="RHT15" s="87"/>
      <c r="RHX15" s="87"/>
      <c r="RIB15" s="87"/>
      <c r="RIF15" s="87"/>
      <c r="RIJ15" s="87"/>
      <c r="RIN15" s="87"/>
      <c r="RIR15" s="87"/>
      <c r="RIV15" s="87"/>
      <c r="RIZ15" s="87"/>
      <c r="RJD15" s="87"/>
      <c r="RJH15" s="87"/>
      <c r="RJL15" s="87"/>
      <c r="RJP15" s="87"/>
      <c r="RJT15" s="87"/>
      <c r="RJX15" s="87"/>
      <c r="RKB15" s="87"/>
      <c r="RKF15" s="87"/>
      <c r="RKJ15" s="87"/>
      <c r="RKN15" s="87"/>
      <c r="RKR15" s="87"/>
      <c r="RKV15" s="87"/>
      <c r="RKZ15" s="87"/>
      <c r="RLD15" s="87"/>
      <c r="RLH15" s="87"/>
      <c r="RLL15" s="87"/>
      <c r="RLP15" s="87"/>
      <c r="RLT15" s="87"/>
      <c r="RLX15" s="87"/>
      <c r="RMB15" s="87"/>
      <c r="RMF15" s="87"/>
      <c r="RMJ15" s="87"/>
      <c r="RMN15" s="87"/>
      <c r="RMR15" s="87"/>
      <c r="RMV15" s="87"/>
      <c r="RMZ15" s="87"/>
      <c r="RND15" s="87"/>
      <c r="RNH15" s="87"/>
      <c r="RNL15" s="87"/>
      <c r="RNP15" s="87"/>
      <c r="RNT15" s="87"/>
      <c r="RNX15" s="87"/>
      <c r="ROB15" s="87"/>
      <c r="ROF15" s="87"/>
      <c r="ROJ15" s="87"/>
      <c r="RON15" s="87"/>
      <c r="ROR15" s="87"/>
      <c r="ROV15" s="87"/>
      <c r="ROZ15" s="87"/>
      <c r="RPD15" s="87"/>
      <c r="RPH15" s="87"/>
      <c r="RPL15" s="87"/>
      <c r="RPP15" s="87"/>
      <c r="RPT15" s="87"/>
      <c r="RPX15" s="87"/>
      <c r="RQB15" s="87"/>
      <c r="RQF15" s="87"/>
      <c r="RQJ15" s="87"/>
      <c r="RQN15" s="87"/>
      <c r="RQR15" s="87"/>
      <c r="RQV15" s="87"/>
      <c r="RQZ15" s="87"/>
      <c r="RRD15" s="87"/>
      <c r="RRH15" s="87"/>
      <c r="RRL15" s="87"/>
      <c r="RRP15" s="87"/>
      <c r="RRT15" s="87"/>
      <c r="RRX15" s="87"/>
      <c r="RSB15" s="87"/>
      <c r="RSF15" s="87"/>
      <c r="RSJ15" s="87"/>
      <c r="RSN15" s="87"/>
      <c r="RSR15" s="87"/>
      <c r="RSV15" s="87"/>
      <c r="RSZ15" s="87"/>
      <c r="RTD15" s="87"/>
      <c r="RTH15" s="87"/>
      <c r="RTL15" s="87"/>
      <c r="RTP15" s="87"/>
      <c r="RTT15" s="87"/>
      <c r="RTX15" s="87"/>
      <c r="RUB15" s="87"/>
      <c r="RUF15" s="87"/>
      <c r="RUJ15" s="87"/>
      <c r="RUN15" s="87"/>
      <c r="RUR15" s="87"/>
      <c r="RUV15" s="87"/>
      <c r="RUZ15" s="87"/>
      <c r="RVD15" s="87"/>
      <c r="RVH15" s="87"/>
      <c r="RVL15" s="87"/>
      <c r="RVP15" s="87"/>
      <c r="RVT15" s="87"/>
      <c r="RVX15" s="87"/>
      <c r="RWB15" s="87"/>
      <c r="RWF15" s="87"/>
      <c r="RWJ15" s="87"/>
      <c r="RWN15" s="87"/>
      <c r="RWR15" s="87"/>
      <c r="RWV15" s="87"/>
      <c r="RWZ15" s="87"/>
      <c r="RXD15" s="87"/>
      <c r="RXH15" s="87"/>
      <c r="RXL15" s="87"/>
      <c r="RXP15" s="87"/>
      <c r="RXT15" s="87"/>
      <c r="RXX15" s="87"/>
      <c r="RYB15" s="87"/>
      <c r="RYF15" s="87"/>
      <c r="RYJ15" s="87"/>
      <c r="RYN15" s="87"/>
      <c r="RYR15" s="87"/>
      <c r="RYV15" s="87"/>
      <c r="RYZ15" s="87"/>
      <c r="RZD15" s="87"/>
      <c r="RZH15" s="87"/>
      <c r="RZL15" s="87"/>
      <c r="RZP15" s="87"/>
      <c r="RZT15" s="87"/>
      <c r="RZX15" s="87"/>
      <c r="SAB15" s="87"/>
      <c r="SAF15" s="87"/>
      <c r="SAJ15" s="87"/>
      <c r="SAN15" s="87"/>
      <c r="SAR15" s="87"/>
      <c r="SAV15" s="87"/>
      <c r="SAZ15" s="87"/>
      <c r="SBD15" s="87"/>
      <c r="SBH15" s="87"/>
      <c r="SBL15" s="87"/>
      <c r="SBP15" s="87"/>
      <c r="SBT15" s="87"/>
      <c r="SBX15" s="87"/>
      <c r="SCB15" s="87"/>
      <c r="SCF15" s="87"/>
      <c r="SCJ15" s="87"/>
      <c r="SCN15" s="87"/>
      <c r="SCR15" s="87"/>
      <c r="SCV15" s="87"/>
      <c r="SCZ15" s="87"/>
      <c r="SDD15" s="87"/>
      <c r="SDH15" s="87"/>
      <c r="SDL15" s="87"/>
      <c r="SDP15" s="87"/>
      <c r="SDT15" s="87"/>
      <c r="SDX15" s="87"/>
      <c r="SEB15" s="87"/>
      <c r="SEF15" s="87"/>
      <c r="SEJ15" s="87"/>
      <c r="SEN15" s="87"/>
      <c r="SER15" s="87"/>
      <c r="SEV15" s="87"/>
      <c r="SEZ15" s="87"/>
      <c r="SFD15" s="87"/>
      <c r="SFH15" s="87"/>
      <c r="SFL15" s="87"/>
      <c r="SFP15" s="87"/>
      <c r="SFT15" s="87"/>
      <c r="SFX15" s="87"/>
      <c r="SGB15" s="87"/>
      <c r="SGF15" s="87"/>
      <c r="SGJ15" s="87"/>
      <c r="SGN15" s="87"/>
      <c r="SGR15" s="87"/>
      <c r="SGV15" s="87"/>
      <c r="SGZ15" s="87"/>
      <c r="SHD15" s="87"/>
      <c r="SHH15" s="87"/>
      <c r="SHL15" s="87"/>
      <c r="SHP15" s="87"/>
      <c r="SHT15" s="87"/>
      <c r="SHX15" s="87"/>
      <c r="SIB15" s="87"/>
      <c r="SIF15" s="87"/>
      <c r="SIJ15" s="87"/>
      <c r="SIN15" s="87"/>
      <c r="SIR15" s="87"/>
      <c r="SIV15" s="87"/>
      <c r="SIZ15" s="87"/>
      <c r="SJD15" s="87"/>
      <c r="SJH15" s="87"/>
      <c r="SJL15" s="87"/>
      <c r="SJP15" s="87"/>
      <c r="SJT15" s="87"/>
      <c r="SJX15" s="87"/>
      <c r="SKB15" s="87"/>
      <c r="SKF15" s="87"/>
      <c r="SKJ15" s="87"/>
      <c r="SKN15" s="87"/>
      <c r="SKR15" s="87"/>
      <c r="SKV15" s="87"/>
      <c r="SKZ15" s="87"/>
      <c r="SLD15" s="87"/>
      <c r="SLH15" s="87"/>
      <c r="SLL15" s="87"/>
      <c r="SLP15" s="87"/>
      <c r="SLT15" s="87"/>
      <c r="SLX15" s="87"/>
      <c r="SMB15" s="87"/>
      <c r="SMF15" s="87"/>
      <c r="SMJ15" s="87"/>
      <c r="SMN15" s="87"/>
      <c r="SMR15" s="87"/>
      <c r="SMV15" s="87"/>
      <c r="SMZ15" s="87"/>
      <c r="SND15" s="87"/>
      <c r="SNH15" s="87"/>
      <c r="SNL15" s="87"/>
      <c r="SNP15" s="87"/>
      <c r="SNT15" s="87"/>
      <c r="SNX15" s="87"/>
      <c r="SOB15" s="87"/>
      <c r="SOF15" s="87"/>
      <c r="SOJ15" s="87"/>
      <c r="SON15" s="87"/>
      <c r="SOR15" s="87"/>
      <c r="SOV15" s="87"/>
      <c r="SOZ15" s="87"/>
      <c r="SPD15" s="87"/>
      <c r="SPH15" s="87"/>
      <c r="SPL15" s="87"/>
      <c r="SPP15" s="87"/>
      <c r="SPT15" s="87"/>
      <c r="SPX15" s="87"/>
      <c r="SQB15" s="87"/>
      <c r="SQF15" s="87"/>
      <c r="SQJ15" s="87"/>
      <c r="SQN15" s="87"/>
      <c r="SQR15" s="87"/>
      <c r="SQV15" s="87"/>
      <c r="SQZ15" s="87"/>
      <c r="SRD15" s="87"/>
      <c r="SRH15" s="87"/>
      <c r="SRL15" s="87"/>
      <c r="SRP15" s="87"/>
      <c r="SRT15" s="87"/>
      <c r="SRX15" s="87"/>
      <c r="SSB15" s="87"/>
      <c r="SSF15" s="87"/>
      <c r="SSJ15" s="87"/>
      <c r="SSN15" s="87"/>
      <c r="SSR15" s="87"/>
      <c r="SSV15" s="87"/>
      <c r="SSZ15" s="87"/>
      <c r="STD15" s="87"/>
      <c r="STH15" s="87"/>
      <c r="STL15" s="87"/>
      <c r="STP15" s="87"/>
      <c r="STT15" s="87"/>
      <c r="STX15" s="87"/>
      <c r="SUB15" s="87"/>
      <c r="SUF15" s="87"/>
      <c r="SUJ15" s="87"/>
      <c r="SUN15" s="87"/>
      <c r="SUR15" s="87"/>
      <c r="SUV15" s="87"/>
      <c r="SUZ15" s="87"/>
      <c r="SVD15" s="87"/>
      <c r="SVH15" s="87"/>
      <c r="SVL15" s="87"/>
      <c r="SVP15" s="87"/>
      <c r="SVT15" s="87"/>
      <c r="SVX15" s="87"/>
      <c r="SWB15" s="87"/>
      <c r="SWF15" s="87"/>
      <c r="SWJ15" s="87"/>
      <c r="SWN15" s="87"/>
      <c r="SWR15" s="87"/>
      <c r="SWV15" s="87"/>
      <c r="SWZ15" s="87"/>
      <c r="SXD15" s="87"/>
      <c r="SXH15" s="87"/>
      <c r="SXL15" s="87"/>
      <c r="SXP15" s="87"/>
      <c r="SXT15" s="87"/>
      <c r="SXX15" s="87"/>
      <c r="SYB15" s="87"/>
      <c r="SYF15" s="87"/>
      <c r="SYJ15" s="87"/>
      <c r="SYN15" s="87"/>
      <c r="SYR15" s="87"/>
      <c r="SYV15" s="87"/>
      <c r="SYZ15" s="87"/>
      <c r="SZD15" s="87"/>
      <c r="SZH15" s="87"/>
      <c r="SZL15" s="87"/>
      <c r="SZP15" s="87"/>
      <c r="SZT15" s="87"/>
      <c r="SZX15" s="87"/>
      <c r="TAB15" s="87"/>
      <c r="TAF15" s="87"/>
      <c r="TAJ15" s="87"/>
      <c r="TAN15" s="87"/>
      <c r="TAR15" s="87"/>
      <c r="TAV15" s="87"/>
      <c r="TAZ15" s="87"/>
      <c r="TBD15" s="87"/>
      <c r="TBH15" s="87"/>
      <c r="TBL15" s="87"/>
      <c r="TBP15" s="87"/>
      <c r="TBT15" s="87"/>
      <c r="TBX15" s="87"/>
      <c r="TCB15" s="87"/>
      <c r="TCF15" s="87"/>
      <c r="TCJ15" s="87"/>
      <c r="TCN15" s="87"/>
      <c r="TCR15" s="87"/>
      <c r="TCV15" s="87"/>
      <c r="TCZ15" s="87"/>
      <c r="TDD15" s="87"/>
      <c r="TDH15" s="87"/>
      <c r="TDL15" s="87"/>
      <c r="TDP15" s="87"/>
      <c r="TDT15" s="87"/>
      <c r="TDX15" s="87"/>
      <c r="TEB15" s="87"/>
      <c r="TEF15" s="87"/>
      <c r="TEJ15" s="87"/>
      <c r="TEN15" s="87"/>
      <c r="TER15" s="87"/>
      <c r="TEV15" s="87"/>
      <c r="TEZ15" s="87"/>
      <c r="TFD15" s="87"/>
      <c r="TFH15" s="87"/>
      <c r="TFL15" s="87"/>
      <c r="TFP15" s="87"/>
      <c r="TFT15" s="87"/>
      <c r="TFX15" s="87"/>
      <c r="TGB15" s="87"/>
      <c r="TGF15" s="87"/>
      <c r="TGJ15" s="87"/>
      <c r="TGN15" s="87"/>
      <c r="TGR15" s="87"/>
      <c r="TGV15" s="87"/>
      <c r="TGZ15" s="87"/>
      <c r="THD15" s="87"/>
      <c r="THH15" s="87"/>
      <c r="THL15" s="87"/>
      <c r="THP15" s="87"/>
      <c r="THT15" s="87"/>
      <c r="THX15" s="87"/>
      <c r="TIB15" s="87"/>
      <c r="TIF15" s="87"/>
      <c r="TIJ15" s="87"/>
      <c r="TIN15" s="87"/>
      <c r="TIR15" s="87"/>
      <c r="TIV15" s="87"/>
      <c r="TIZ15" s="87"/>
      <c r="TJD15" s="87"/>
      <c r="TJH15" s="87"/>
      <c r="TJL15" s="87"/>
      <c r="TJP15" s="87"/>
      <c r="TJT15" s="87"/>
      <c r="TJX15" s="87"/>
      <c r="TKB15" s="87"/>
      <c r="TKF15" s="87"/>
      <c r="TKJ15" s="87"/>
      <c r="TKN15" s="87"/>
      <c r="TKR15" s="87"/>
      <c r="TKV15" s="87"/>
      <c r="TKZ15" s="87"/>
      <c r="TLD15" s="87"/>
      <c r="TLH15" s="87"/>
      <c r="TLL15" s="87"/>
      <c r="TLP15" s="87"/>
      <c r="TLT15" s="87"/>
      <c r="TLX15" s="87"/>
      <c r="TMB15" s="87"/>
      <c r="TMF15" s="87"/>
      <c r="TMJ15" s="87"/>
      <c r="TMN15" s="87"/>
      <c r="TMR15" s="87"/>
      <c r="TMV15" s="87"/>
      <c r="TMZ15" s="87"/>
      <c r="TND15" s="87"/>
      <c r="TNH15" s="87"/>
      <c r="TNL15" s="87"/>
      <c r="TNP15" s="87"/>
      <c r="TNT15" s="87"/>
      <c r="TNX15" s="87"/>
      <c r="TOB15" s="87"/>
      <c r="TOF15" s="87"/>
      <c r="TOJ15" s="87"/>
      <c r="TON15" s="87"/>
      <c r="TOR15" s="87"/>
      <c r="TOV15" s="87"/>
      <c r="TOZ15" s="87"/>
      <c r="TPD15" s="87"/>
      <c r="TPH15" s="87"/>
      <c r="TPL15" s="87"/>
      <c r="TPP15" s="87"/>
      <c r="TPT15" s="87"/>
      <c r="TPX15" s="87"/>
      <c r="TQB15" s="87"/>
      <c r="TQF15" s="87"/>
      <c r="TQJ15" s="87"/>
      <c r="TQN15" s="87"/>
      <c r="TQR15" s="87"/>
      <c r="TQV15" s="87"/>
      <c r="TQZ15" s="87"/>
      <c r="TRD15" s="87"/>
      <c r="TRH15" s="87"/>
      <c r="TRL15" s="87"/>
      <c r="TRP15" s="87"/>
      <c r="TRT15" s="87"/>
      <c r="TRX15" s="87"/>
      <c r="TSB15" s="87"/>
      <c r="TSF15" s="87"/>
      <c r="TSJ15" s="87"/>
      <c r="TSN15" s="87"/>
      <c r="TSR15" s="87"/>
      <c r="TSV15" s="87"/>
      <c r="TSZ15" s="87"/>
      <c r="TTD15" s="87"/>
      <c r="TTH15" s="87"/>
      <c r="TTL15" s="87"/>
      <c r="TTP15" s="87"/>
      <c r="TTT15" s="87"/>
      <c r="TTX15" s="87"/>
      <c r="TUB15" s="87"/>
      <c r="TUF15" s="87"/>
      <c r="TUJ15" s="87"/>
      <c r="TUN15" s="87"/>
      <c r="TUR15" s="87"/>
      <c r="TUV15" s="87"/>
      <c r="TUZ15" s="87"/>
      <c r="TVD15" s="87"/>
      <c r="TVH15" s="87"/>
      <c r="TVL15" s="87"/>
      <c r="TVP15" s="87"/>
      <c r="TVT15" s="87"/>
      <c r="TVX15" s="87"/>
      <c r="TWB15" s="87"/>
      <c r="TWF15" s="87"/>
      <c r="TWJ15" s="87"/>
      <c r="TWN15" s="87"/>
      <c r="TWR15" s="87"/>
      <c r="TWV15" s="87"/>
      <c r="TWZ15" s="87"/>
      <c r="TXD15" s="87"/>
      <c r="TXH15" s="87"/>
      <c r="TXL15" s="87"/>
      <c r="TXP15" s="87"/>
      <c r="TXT15" s="87"/>
      <c r="TXX15" s="87"/>
      <c r="TYB15" s="87"/>
      <c r="TYF15" s="87"/>
      <c r="TYJ15" s="87"/>
      <c r="TYN15" s="87"/>
      <c r="TYR15" s="87"/>
      <c r="TYV15" s="87"/>
      <c r="TYZ15" s="87"/>
      <c r="TZD15" s="87"/>
      <c r="TZH15" s="87"/>
      <c r="TZL15" s="87"/>
      <c r="TZP15" s="87"/>
      <c r="TZT15" s="87"/>
      <c r="TZX15" s="87"/>
      <c r="UAB15" s="87"/>
      <c r="UAF15" s="87"/>
      <c r="UAJ15" s="87"/>
      <c r="UAN15" s="87"/>
      <c r="UAR15" s="87"/>
      <c r="UAV15" s="87"/>
      <c r="UAZ15" s="87"/>
      <c r="UBD15" s="87"/>
      <c r="UBH15" s="87"/>
      <c r="UBL15" s="87"/>
      <c r="UBP15" s="87"/>
      <c r="UBT15" s="87"/>
      <c r="UBX15" s="87"/>
      <c r="UCB15" s="87"/>
      <c r="UCF15" s="87"/>
      <c r="UCJ15" s="87"/>
      <c r="UCN15" s="87"/>
      <c r="UCR15" s="87"/>
      <c r="UCV15" s="87"/>
      <c r="UCZ15" s="87"/>
      <c r="UDD15" s="87"/>
      <c r="UDH15" s="87"/>
      <c r="UDL15" s="87"/>
      <c r="UDP15" s="87"/>
      <c r="UDT15" s="87"/>
      <c r="UDX15" s="87"/>
      <c r="UEB15" s="87"/>
      <c r="UEF15" s="87"/>
      <c r="UEJ15" s="87"/>
      <c r="UEN15" s="87"/>
      <c r="UER15" s="87"/>
      <c r="UEV15" s="87"/>
      <c r="UEZ15" s="87"/>
      <c r="UFD15" s="87"/>
      <c r="UFH15" s="87"/>
      <c r="UFL15" s="87"/>
      <c r="UFP15" s="87"/>
      <c r="UFT15" s="87"/>
      <c r="UFX15" s="87"/>
      <c r="UGB15" s="87"/>
      <c r="UGF15" s="87"/>
      <c r="UGJ15" s="87"/>
      <c r="UGN15" s="87"/>
      <c r="UGR15" s="87"/>
      <c r="UGV15" s="87"/>
      <c r="UGZ15" s="87"/>
      <c r="UHD15" s="87"/>
      <c r="UHH15" s="87"/>
      <c r="UHL15" s="87"/>
      <c r="UHP15" s="87"/>
      <c r="UHT15" s="87"/>
      <c r="UHX15" s="87"/>
      <c r="UIB15" s="87"/>
      <c r="UIF15" s="87"/>
      <c r="UIJ15" s="87"/>
      <c r="UIN15" s="87"/>
      <c r="UIR15" s="87"/>
      <c r="UIV15" s="87"/>
      <c r="UIZ15" s="87"/>
      <c r="UJD15" s="87"/>
      <c r="UJH15" s="87"/>
      <c r="UJL15" s="87"/>
      <c r="UJP15" s="87"/>
      <c r="UJT15" s="87"/>
      <c r="UJX15" s="87"/>
      <c r="UKB15" s="87"/>
      <c r="UKF15" s="87"/>
      <c r="UKJ15" s="87"/>
      <c r="UKN15" s="87"/>
      <c r="UKR15" s="87"/>
      <c r="UKV15" s="87"/>
      <c r="UKZ15" s="87"/>
      <c r="ULD15" s="87"/>
      <c r="ULH15" s="87"/>
      <c r="ULL15" s="87"/>
      <c r="ULP15" s="87"/>
      <c r="ULT15" s="87"/>
      <c r="ULX15" s="87"/>
      <c r="UMB15" s="87"/>
      <c r="UMF15" s="87"/>
      <c r="UMJ15" s="87"/>
      <c r="UMN15" s="87"/>
      <c r="UMR15" s="87"/>
      <c r="UMV15" s="87"/>
      <c r="UMZ15" s="87"/>
      <c r="UND15" s="87"/>
      <c r="UNH15" s="87"/>
      <c r="UNL15" s="87"/>
      <c r="UNP15" s="87"/>
      <c r="UNT15" s="87"/>
      <c r="UNX15" s="87"/>
      <c r="UOB15" s="87"/>
      <c r="UOF15" s="87"/>
      <c r="UOJ15" s="87"/>
      <c r="UON15" s="87"/>
      <c r="UOR15" s="87"/>
      <c r="UOV15" s="87"/>
      <c r="UOZ15" s="87"/>
      <c r="UPD15" s="87"/>
      <c r="UPH15" s="87"/>
      <c r="UPL15" s="87"/>
      <c r="UPP15" s="87"/>
      <c r="UPT15" s="87"/>
      <c r="UPX15" s="87"/>
      <c r="UQB15" s="87"/>
      <c r="UQF15" s="87"/>
      <c r="UQJ15" s="87"/>
      <c r="UQN15" s="87"/>
      <c r="UQR15" s="87"/>
      <c r="UQV15" s="87"/>
      <c r="UQZ15" s="87"/>
      <c r="URD15" s="87"/>
      <c r="URH15" s="87"/>
      <c r="URL15" s="87"/>
      <c r="URP15" s="87"/>
      <c r="URT15" s="87"/>
      <c r="URX15" s="87"/>
      <c r="USB15" s="87"/>
      <c r="USF15" s="87"/>
      <c r="USJ15" s="87"/>
      <c r="USN15" s="87"/>
      <c r="USR15" s="87"/>
      <c r="USV15" s="87"/>
      <c r="USZ15" s="87"/>
      <c r="UTD15" s="87"/>
      <c r="UTH15" s="87"/>
      <c r="UTL15" s="87"/>
      <c r="UTP15" s="87"/>
      <c r="UTT15" s="87"/>
      <c r="UTX15" s="87"/>
      <c r="UUB15" s="87"/>
      <c r="UUF15" s="87"/>
      <c r="UUJ15" s="87"/>
      <c r="UUN15" s="87"/>
      <c r="UUR15" s="87"/>
      <c r="UUV15" s="87"/>
      <c r="UUZ15" s="87"/>
      <c r="UVD15" s="87"/>
      <c r="UVH15" s="87"/>
      <c r="UVL15" s="87"/>
      <c r="UVP15" s="87"/>
      <c r="UVT15" s="87"/>
      <c r="UVX15" s="87"/>
      <c r="UWB15" s="87"/>
      <c r="UWF15" s="87"/>
      <c r="UWJ15" s="87"/>
      <c r="UWN15" s="87"/>
      <c r="UWR15" s="87"/>
      <c r="UWV15" s="87"/>
      <c r="UWZ15" s="87"/>
      <c r="UXD15" s="87"/>
      <c r="UXH15" s="87"/>
      <c r="UXL15" s="87"/>
      <c r="UXP15" s="87"/>
      <c r="UXT15" s="87"/>
      <c r="UXX15" s="87"/>
      <c r="UYB15" s="87"/>
      <c r="UYF15" s="87"/>
      <c r="UYJ15" s="87"/>
      <c r="UYN15" s="87"/>
      <c r="UYR15" s="87"/>
      <c r="UYV15" s="87"/>
      <c r="UYZ15" s="87"/>
      <c r="UZD15" s="87"/>
      <c r="UZH15" s="87"/>
      <c r="UZL15" s="87"/>
      <c r="UZP15" s="87"/>
      <c r="UZT15" s="87"/>
      <c r="UZX15" s="87"/>
      <c r="VAB15" s="87"/>
      <c r="VAF15" s="87"/>
      <c r="VAJ15" s="87"/>
      <c r="VAN15" s="87"/>
      <c r="VAR15" s="87"/>
      <c r="VAV15" s="87"/>
      <c r="VAZ15" s="87"/>
      <c r="VBD15" s="87"/>
      <c r="VBH15" s="87"/>
      <c r="VBL15" s="87"/>
      <c r="VBP15" s="87"/>
      <c r="VBT15" s="87"/>
      <c r="VBX15" s="87"/>
      <c r="VCB15" s="87"/>
      <c r="VCF15" s="87"/>
      <c r="VCJ15" s="87"/>
      <c r="VCN15" s="87"/>
      <c r="VCR15" s="87"/>
      <c r="VCV15" s="87"/>
      <c r="VCZ15" s="87"/>
      <c r="VDD15" s="87"/>
      <c r="VDH15" s="87"/>
      <c r="VDL15" s="87"/>
      <c r="VDP15" s="87"/>
      <c r="VDT15" s="87"/>
      <c r="VDX15" s="87"/>
      <c r="VEB15" s="87"/>
      <c r="VEF15" s="87"/>
      <c r="VEJ15" s="87"/>
      <c r="VEN15" s="87"/>
      <c r="VER15" s="87"/>
      <c r="VEV15" s="87"/>
      <c r="VEZ15" s="87"/>
      <c r="VFD15" s="87"/>
      <c r="VFH15" s="87"/>
      <c r="VFL15" s="87"/>
      <c r="VFP15" s="87"/>
      <c r="VFT15" s="87"/>
      <c r="VFX15" s="87"/>
      <c r="VGB15" s="87"/>
      <c r="VGF15" s="87"/>
      <c r="VGJ15" s="87"/>
      <c r="VGN15" s="87"/>
      <c r="VGR15" s="87"/>
      <c r="VGV15" s="87"/>
      <c r="VGZ15" s="87"/>
      <c r="VHD15" s="87"/>
      <c r="VHH15" s="87"/>
      <c r="VHL15" s="87"/>
      <c r="VHP15" s="87"/>
      <c r="VHT15" s="87"/>
      <c r="VHX15" s="87"/>
      <c r="VIB15" s="87"/>
      <c r="VIF15" s="87"/>
      <c r="VIJ15" s="87"/>
      <c r="VIN15" s="87"/>
      <c r="VIR15" s="87"/>
      <c r="VIV15" s="87"/>
      <c r="VIZ15" s="87"/>
      <c r="VJD15" s="87"/>
      <c r="VJH15" s="87"/>
      <c r="VJL15" s="87"/>
      <c r="VJP15" s="87"/>
      <c r="VJT15" s="87"/>
      <c r="VJX15" s="87"/>
      <c r="VKB15" s="87"/>
      <c r="VKF15" s="87"/>
      <c r="VKJ15" s="87"/>
      <c r="VKN15" s="87"/>
      <c r="VKR15" s="87"/>
      <c r="VKV15" s="87"/>
      <c r="VKZ15" s="87"/>
      <c r="VLD15" s="87"/>
      <c r="VLH15" s="87"/>
      <c r="VLL15" s="87"/>
      <c r="VLP15" s="87"/>
      <c r="VLT15" s="87"/>
      <c r="VLX15" s="87"/>
      <c r="VMB15" s="87"/>
      <c r="VMF15" s="87"/>
      <c r="VMJ15" s="87"/>
      <c r="VMN15" s="87"/>
      <c r="VMR15" s="87"/>
      <c r="VMV15" s="87"/>
      <c r="VMZ15" s="87"/>
      <c r="VND15" s="87"/>
      <c r="VNH15" s="87"/>
      <c r="VNL15" s="87"/>
      <c r="VNP15" s="87"/>
      <c r="VNT15" s="87"/>
      <c r="VNX15" s="87"/>
      <c r="VOB15" s="87"/>
      <c r="VOF15" s="87"/>
      <c r="VOJ15" s="87"/>
      <c r="VON15" s="87"/>
      <c r="VOR15" s="87"/>
      <c r="VOV15" s="87"/>
      <c r="VOZ15" s="87"/>
      <c r="VPD15" s="87"/>
      <c r="VPH15" s="87"/>
      <c r="VPL15" s="87"/>
      <c r="VPP15" s="87"/>
      <c r="VPT15" s="87"/>
      <c r="VPX15" s="87"/>
      <c r="VQB15" s="87"/>
      <c r="VQF15" s="87"/>
      <c r="VQJ15" s="87"/>
      <c r="VQN15" s="87"/>
      <c r="VQR15" s="87"/>
      <c r="VQV15" s="87"/>
      <c r="VQZ15" s="87"/>
      <c r="VRD15" s="87"/>
      <c r="VRH15" s="87"/>
      <c r="VRL15" s="87"/>
      <c r="VRP15" s="87"/>
      <c r="VRT15" s="87"/>
      <c r="VRX15" s="87"/>
      <c r="VSB15" s="87"/>
      <c r="VSF15" s="87"/>
      <c r="VSJ15" s="87"/>
      <c r="VSN15" s="87"/>
      <c r="VSR15" s="87"/>
      <c r="VSV15" s="87"/>
      <c r="VSZ15" s="87"/>
      <c r="VTD15" s="87"/>
      <c r="VTH15" s="87"/>
      <c r="VTL15" s="87"/>
      <c r="VTP15" s="87"/>
      <c r="VTT15" s="87"/>
      <c r="VTX15" s="87"/>
      <c r="VUB15" s="87"/>
      <c r="VUF15" s="87"/>
      <c r="VUJ15" s="87"/>
      <c r="VUN15" s="87"/>
      <c r="VUR15" s="87"/>
      <c r="VUV15" s="87"/>
      <c r="VUZ15" s="87"/>
      <c r="VVD15" s="87"/>
      <c r="VVH15" s="87"/>
      <c r="VVL15" s="87"/>
      <c r="VVP15" s="87"/>
      <c r="VVT15" s="87"/>
      <c r="VVX15" s="87"/>
      <c r="VWB15" s="87"/>
      <c r="VWF15" s="87"/>
      <c r="VWJ15" s="87"/>
      <c r="VWN15" s="87"/>
      <c r="VWR15" s="87"/>
      <c r="VWV15" s="87"/>
      <c r="VWZ15" s="87"/>
      <c r="VXD15" s="87"/>
      <c r="VXH15" s="87"/>
      <c r="VXL15" s="87"/>
      <c r="VXP15" s="87"/>
      <c r="VXT15" s="87"/>
      <c r="VXX15" s="87"/>
      <c r="VYB15" s="87"/>
      <c r="VYF15" s="87"/>
      <c r="VYJ15" s="87"/>
      <c r="VYN15" s="87"/>
      <c r="VYR15" s="87"/>
      <c r="VYV15" s="87"/>
      <c r="VYZ15" s="87"/>
      <c r="VZD15" s="87"/>
      <c r="VZH15" s="87"/>
      <c r="VZL15" s="87"/>
      <c r="VZP15" s="87"/>
      <c r="VZT15" s="87"/>
      <c r="VZX15" s="87"/>
      <c r="WAB15" s="87"/>
      <c r="WAF15" s="87"/>
      <c r="WAJ15" s="87"/>
      <c r="WAN15" s="87"/>
      <c r="WAR15" s="87"/>
      <c r="WAV15" s="87"/>
      <c r="WAZ15" s="87"/>
      <c r="WBD15" s="87"/>
      <c r="WBH15" s="87"/>
      <c r="WBL15" s="87"/>
      <c r="WBP15" s="87"/>
      <c r="WBT15" s="87"/>
      <c r="WBX15" s="87"/>
      <c r="WCB15" s="87"/>
      <c r="WCF15" s="87"/>
      <c r="WCJ15" s="87"/>
      <c r="WCN15" s="87"/>
      <c r="WCR15" s="87"/>
      <c r="WCV15" s="87"/>
      <c r="WCZ15" s="87"/>
      <c r="WDD15" s="87"/>
      <c r="WDH15" s="87"/>
      <c r="WDL15" s="87"/>
      <c r="WDP15" s="87"/>
      <c r="WDT15" s="87"/>
      <c r="WDX15" s="87"/>
      <c r="WEB15" s="87"/>
      <c r="WEF15" s="87"/>
      <c r="WEJ15" s="87"/>
      <c r="WEN15" s="87"/>
      <c r="WER15" s="87"/>
      <c r="WEV15" s="87"/>
      <c r="WEZ15" s="87"/>
      <c r="WFD15" s="87"/>
      <c r="WFH15" s="87"/>
      <c r="WFL15" s="87"/>
      <c r="WFP15" s="87"/>
      <c r="WFT15" s="87"/>
      <c r="WFX15" s="87"/>
      <c r="WGB15" s="87"/>
      <c r="WGF15" s="87"/>
      <c r="WGJ15" s="87"/>
      <c r="WGN15" s="87"/>
      <c r="WGR15" s="87"/>
      <c r="WGV15" s="87"/>
      <c r="WGZ15" s="87"/>
      <c r="WHD15" s="87"/>
      <c r="WHH15" s="87"/>
      <c r="WHL15" s="87"/>
      <c r="WHP15" s="87"/>
      <c r="WHT15" s="87"/>
      <c r="WHX15" s="87"/>
      <c r="WIB15" s="87"/>
      <c r="WIF15" s="87"/>
      <c r="WIJ15" s="87"/>
      <c r="WIN15" s="87"/>
      <c r="WIR15" s="87"/>
      <c r="WIV15" s="87"/>
      <c r="WIZ15" s="87"/>
      <c r="WJD15" s="87"/>
      <c r="WJH15" s="87"/>
      <c r="WJL15" s="87"/>
      <c r="WJP15" s="87"/>
      <c r="WJT15" s="87"/>
      <c r="WJX15" s="87"/>
      <c r="WKB15" s="87"/>
      <c r="WKF15" s="87"/>
      <c r="WKJ15" s="87"/>
      <c r="WKN15" s="87"/>
      <c r="WKR15" s="87"/>
      <c r="WKV15" s="87"/>
      <c r="WKZ15" s="87"/>
      <c r="WLD15" s="87"/>
      <c r="WLH15" s="87"/>
      <c r="WLL15" s="87"/>
      <c r="WLP15" s="87"/>
      <c r="WLT15" s="87"/>
      <c r="WLX15" s="87"/>
      <c r="WMB15" s="87"/>
      <c r="WMF15" s="87"/>
      <c r="WMJ15" s="87"/>
      <c r="WMN15" s="87"/>
      <c r="WMR15" s="87"/>
      <c r="WMV15" s="87"/>
      <c r="WMZ15" s="87"/>
      <c r="WND15" s="87"/>
      <c r="WNH15" s="87"/>
      <c r="WNL15" s="87"/>
      <c r="WNP15" s="87"/>
      <c r="WNT15" s="87"/>
      <c r="WNX15" s="87"/>
      <c r="WOB15" s="87"/>
      <c r="WOF15" s="87"/>
      <c r="WOJ15" s="87"/>
      <c r="WON15" s="87"/>
      <c r="WOR15" s="87"/>
      <c r="WOV15" s="87"/>
      <c r="WOZ15" s="87"/>
      <c r="WPD15" s="87"/>
      <c r="WPH15" s="87"/>
      <c r="WPL15" s="87"/>
      <c r="WPP15" s="87"/>
      <c r="WPT15" s="87"/>
      <c r="WPX15" s="87"/>
      <c r="WQB15" s="87"/>
      <c r="WQF15" s="87"/>
      <c r="WQJ15" s="87"/>
      <c r="WQN15" s="87"/>
      <c r="WQR15" s="87"/>
      <c r="WQV15" s="87"/>
      <c r="WQZ15" s="87"/>
      <c r="WRD15" s="87"/>
      <c r="WRH15" s="87"/>
      <c r="WRL15" s="87"/>
      <c r="WRP15" s="87"/>
      <c r="WRT15" s="87"/>
      <c r="WRX15" s="87"/>
      <c r="WSB15" s="87"/>
      <c r="WSF15" s="87"/>
      <c r="WSJ15" s="87"/>
      <c r="WSN15" s="87"/>
      <c r="WSR15" s="87"/>
      <c r="WSV15" s="87"/>
      <c r="WSZ15" s="87"/>
      <c r="WTD15" s="87"/>
      <c r="WTH15" s="87"/>
      <c r="WTL15" s="87"/>
      <c r="WTP15" s="87"/>
      <c r="WTT15" s="87"/>
      <c r="WTX15" s="87"/>
      <c r="WUB15" s="87"/>
      <c r="WUF15" s="87"/>
      <c r="WUJ15" s="87"/>
      <c r="WUN15" s="87"/>
      <c r="WUR15" s="87"/>
      <c r="WUV15" s="87"/>
      <c r="WUZ15" s="87"/>
      <c r="WVD15" s="87"/>
      <c r="WVH15" s="87"/>
      <c r="WVL15" s="87"/>
      <c r="WVP15" s="87"/>
      <c r="WVT15" s="87"/>
      <c r="WVX15" s="87"/>
      <c r="WWB15" s="87"/>
      <c r="WWF15" s="87"/>
      <c r="WWJ15" s="87"/>
      <c r="WWN15" s="87"/>
      <c r="WWR15" s="87"/>
      <c r="WWV15" s="87"/>
      <c r="WWZ15" s="87"/>
      <c r="WXD15" s="87"/>
      <c r="WXH15" s="87"/>
      <c r="WXL15" s="87"/>
      <c r="WXP15" s="87"/>
      <c r="WXT15" s="87"/>
      <c r="WXX15" s="87"/>
      <c r="WYB15" s="87"/>
      <c r="WYF15" s="87"/>
      <c r="WYJ15" s="87"/>
      <c r="WYN15" s="87"/>
      <c r="WYR15" s="87"/>
      <c r="WYV15" s="87"/>
      <c r="WYZ15" s="87"/>
      <c r="WZD15" s="87"/>
      <c r="WZH15" s="87"/>
      <c r="WZL15" s="87"/>
      <c r="WZP15" s="87"/>
      <c r="WZT15" s="87"/>
      <c r="WZX15" s="87"/>
      <c r="XAB15" s="87"/>
      <c r="XAF15" s="87"/>
      <c r="XAJ15" s="87"/>
      <c r="XAN15" s="87"/>
      <c r="XAR15" s="87"/>
      <c r="XAV15" s="87"/>
      <c r="XAZ15" s="87"/>
      <c r="XBD15" s="87"/>
      <c r="XBH15" s="87"/>
      <c r="XBL15" s="87"/>
      <c r="XBP15" s="87"/>
      <c r="XBT15" s="87"/>
      <c r="XBX15" s="87"/>
      <c r="XCB15" s="87"/>
      <c r="XCF15" s="87"/>
      <c r="XCJ15" s="87"/>
      <c r="XCN15" s="87"/>
      <c r="XCR15" s="87"/>
      <c r="XCV15" s="87"/>
      <c r="XCZ15" s="87"/>
      <c r="XDD15" s="87"/>
      <c r="XDH15" s="87"/>
      <c r="XDL15" s="87"/>
      <c r="XDP15" s="87"/>
      <c r="XDT15" s="87"/>
      <c r="XDX15" s="87"/>
      <c r="XEB15" s="87"/>
    </row>
    <row r="16" spans="1:1024 1028:2048 2052:3072 3076:4096 4100:5120 5124:6144 6148:7168 7172:8192 8196:9216 9220:10240 10244:11264 11268:12288 12292:13312 13316:14336 14340:15360 15364:16356" x14ac:dyDescent="0.2">
      <c r="D16" s="101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300">
        <f t="shared" ref="AE16:AJ16" si="17">+AE15-AD15</f>
        <v>2728416.6963317394</v>
      </c>
      <c r="AF16" s="100">
        <f t="shared" si="17"/>
        <v>2548765.231074512</v>
      </c>
      <c r="AG16" s="100">
        <f t="shared" si="17"/>
        <v>2274800.0605376363</v>
      </c>
      <c r="AH16" s="100" t="e">
        <f t="shared" si="17"/>
        <v>#DIV/0!</v>
      </c>
      <c r="AI16" s="100" t="e">
        <f t="shared" si="17"/>
        <v>#DIV/0!</v>
      </c>
      <c r="AJ16" s="100" t="e">
        <f t="shared" si="17"/>
        <v>#DIV/0!</v>
      </c>
      <c r="AK16" s="100" t="e">
        <f t="shared" ref="AK16" si="18">+AK15-AJ15</f>
        <v>#DIV/0!</v>
      </c>
      <c r="AL16" s="100" t="e">
        <f t="shared" ref="AL16" si="19">+AL15-AK15</f>
        <v>#DIV/0!</v>
      </c>
      <c r="AM16" s="100" t="e">
        <f t="shared" ref="AM16" si="20">+AM15-AL15</f>
        <v>#DIV/0!</v>
      </c>
    </row>
    <row r="17" spans="1:1024 1028:2048 2052:3072 3076:4096 4100:5120 5124:6144 6148:7168 7172:8192 8196:9216 9220:10240 10244:11264 11268:12288 12292:13312 13316:14336 14340:15360 15364:16356" s="78" customFormat="1" x14ac:dyDescent="0.2">
      <c r="A17" s="77" t="s">
        <v>48</v>
      </c>
      <c r="D17" s="102"/>
      <c r="E17" s="103"/>
      <c r="F17" s="103"/>
      <c r="G17" s="103"/>
      <c r="H17" s="82"/>
      <c r="I17" s="82"/>
      <c r="J17" s="82"/>
      <c r="K17" s="82"/>
      <c r="L17" s="82"/>
      <c r="M17" s="82"/>
      <c r="N17" s="82"/>
      <c r="O17" s="82"/>
      <c r="P17" s="82"/>
      <c r="Q17" s="81">
        <f>Q1</f>
        <v>2023</v>
      </c>
      <c r="R17" s="103"/>
      <c r="S17" s="103"/>
      <c r="T17" s="103"/>
      <c r="U17" s="82"/>
      <c r="V17" s="82"/>
      <c r="W17" s="82"/>
      <c r="X17" s="82"/>
      <c r="Y17" s="82"/>
      <c r="Z17" s="82"/>
      <c r="AA17" s="82"/>
      <c r="AB17" s="82"/>
      <c r="AC17" s="82"/>
      <c r="AD17" s="81">
        <f>AD1</f>
        <v>2024</v>
      </c>
      <c r="AE17" s="299">
        <f t="shared" ref="AE17:AJ17" si="21">+AD17+1</f>
        <v>2025</v>
      </c>
      <c r="AF17" s="81">
        <f t="shared" si="21"/>
        <v>2026</v>
      </c>
      <c r="AG17" s="81">
        <f t="shared" si="21"/>
        <v>2027</v>
      </c>
      <c r="AH17" s="81">
        <f t="shared" si="21"/>
        <v>2028</v>
      </c>
      <c r="AI17" s="81">
        <f t="shared" si="21"/>
        <v>2029</v>
      </c>
      <c r="AJ17" s="81">
        <f t="shared" si="21"/>
        <v>2030</v>
      </c>
      <c r="AK17" s="81">
        <f t="shared" ref="AK17" si="22">+AJ17+1</f>
        <v>2031</v>
      </c>
      <c r="AL17" s="81">
        <f t="shared" ref="AL17" si="23">+AK17+1</f>
        <v>2032</v>
      </c>
      <c r="AM17" s="81">
        <f t="shared" ref="AM17" si="24">+AL17+1</f>
        <v>2033</v>
      </c>
    </row>
    <row r="18" spans="1:1024 1028:2048 2052:3072 3076:4096 4100:5120 5124:6144 6148:7168 7172:8192 8196:9216 9220:10240 10244:11264 11268:12288 12292:13312 13316:14336 14340:15360 15364:16356" s="78" customFormat="1" x14ac:dyDescent="0.2">
      <c r="B18" s="78" t="s">
        <v>10</v>
      </c>
      <c r="D18" s="95"/>
      <c r="E18" s="95">
        <f>+E2+E10</f>
        <v>12858189.06803821</v>
      </c>
      <c r="F18" s="95">
        <f t="shared" ref="F18:AJ22" si="25">+F2+F10</f>
        <v>12294825.349263014</v>
      </c>
      <c r="G18" s="95">
        <f t="shared" si="25"/>
        <v>11528659.892671179</v>
      </c>
      <c r="H18" s="95">
        <f t="shared" si="25"/>
        <v>10856267.184776656</v>
      </c>
      <c r="I18" s="95">
        <f t="shared" si="25"/>
        <v>10140283.799077403</v>
      </c>
      <c r="J18" s="95">
        <f t="shared" si="25"/>
        <v>9899795.5630023293</v>
      </c>
      <c r="K18" s="95">
        <f t="shared" si="25"/>
        <v>9737528.0527489595</v>
      </c>
      <c r="L18" s="95">
        <f t="shared" si="25"/>
        <v>9757954.9245662894</v>
      </c>
      <c r="M18" s="95">
        <f t="shared" si="25"/>
        <v>10075917.98483932</v>
      </c>
      <c r="N18" s="95">
        <f t="shared" si="25"/>
        <v>10115169.98096863</v>
      </c>
      <c r="O18" s="95">
        <f t="shared" si="25"/>
        <v>11040049.177108793</v>
      </c>
      <c r="P18" s="95">
        <f t="shared" si="25"/>
        <v>12608126.78628611</v>
      </c>
      <c r="Q18" s="95">
        <f t="shared" si="25"/>
        <v>130912767.76334688</v>
      </c>
      <c r="R18" s="95">
        <f>+R2+R10</f>
        <v>13218396.240273431</v>
      </c>
      <c r="S18" s="95">
        <f t="shared" ref="S18:AD18" si="26">+S2+S10</f>
        <v>12707830.678146951</v>
      </c>
      <c r="T18" s="95">
        <f t="shared" si="26"/>
        <v>11920653.257943809</v>
      </c>
      <c r="U18" s="95">
        <f t="shared" si="26"/>
        <v>11222539.213923249</v>
      </c>
      <c r="V18" s="95">
        <f t="shared" si="26"/>
        <v>10477071.537444666</v>
      </c>
      <c r="W18" s="95">
        <f t="shared" si="26"/>
        <v>10225336.634133235</v>
      </c>
      <c r="X18" s="95">
        <f t="shared" si="26"/>
        <v>10044397.613162346</v>
      </c>
      <c r="Y18" s="95">
        <f t="shared" si="26"/>
        <v>10066583.648856981</v>
      </c>
      <c r="Z18" s="95">
        <f t="shared" si="26"/>
        <v>10394235.177689731</v>
      </c>
      <c r="AA18" s="95">
        <f t="shared" si="26"/>
        <v>10434759.723846219</v>
      </c>
      <c r="AB18" s="95">
        <f t="shared" si="26"/>
        <v>11386826.025990851</v>
      </c>
      <c r="AC18" s="95">
        <f t="shared" si="26"/>
        <v>12999150.11141008</v>
      </c>
      <c r="AD18" s="95">
        <f t="shared" si="26"/>
        <v>135097779.86282152</v>
      </c>
      <c r="AE18" s="95">
        <f t="shared" si="25"/>
        <v>139100296.2721841</v>
      </c>
      <c r="AF18" s="95">
        <f t="shared" si="25"/>
        <v>143301805.96269867</v>
      </c>
      <c r="AG18" s="95">
        <f t="shared" si="25"/>
        <v>147553017.14285591</v>
      </c>
      <c r="AH18" s="95" t="e">
        <f t="shared" si="25"/>
        <v>#DIV/0!</v>
      </c>
      <c r="AI18" s="95" t="e">
        <f t="shared" si="25"/>
        <v>#DIV/0!</v>
      </c>
      <c r="AJ18" s="95" t="e">
        <f t="shared" si="25"/>
        <v>#DIV/0!</v>
      </c>
      <c r="AK18" s="95" t="e">
        <f t="shared" ref="AK18:AM18" si="27">+AK2+AK10</f>
        <v>#DIV/0!</v>
      </c>
      <c r="AL18" s="95" t="e">
        <f t="shared" si="27"/>
        <v>#DIV/0!</v>
      </c>
      <c r="AM18" s="95" t="e">
        <f t="shared" si="27"/>
        <v>#DIV/0!</v>
      </c>
    </row>
    <row r="19" spans="1:1024 1028:2048 2052:3072 3076:4096 4100:5120 5124:6144 6148:7168 7172:8192 8196:9216 9220:10240 10244:11264 11268:12288 12292:13312 13316:14336 14340:15360 15364:16356" s="78" customFormat="1" x14ac:dyDescent="0.2">
      <c r="B19" s="78" t="s">
        <v>14</v>
      </c>
      <c r="D19" s="95"/>
      <c r="E19" s="95">
        <f>+E3+E11</f>
        <v>14223181.060343038</v>
      </c>
      <c r="F19" s="95">
        <f t="shared" ref="F19:AF19" si="28">+F3+F11</f>
        <v>13296423.094107598</v>
      </c>
      <c r="G19" s="95">
        <f t="shared" si="28"/>
        <v>12993224.98042772</v>
      </c>
      <c r="H19" s="95">
        <f t="shared" si="28"/>
        <v>12106468.249374719</v>
      </c>
      <c r="I19" s="95">
        <f t="shared" si="28"/>
        <v>11481856.354169816</v>
      </c>
      <c r="J19" s="95">
        <f t="shared" si="28"/>
        <v>11491335.234667594</v>
      </c>
      <c r="K19" s="95">
        <f t="shared" si="28"/>
        <v>11111311.39199117</v>
      </c>
      <c r="L19" s="95">
        <f t="shared" si="28"/>
        <v>11022317.993409779</v>
      </c>
      <c r="M19" s="95">
        <f t="shared" si="28"/>
        <v>11672374.077333493</v>
      </c>
      <c r="N19" s="95">
        <f t="shared" si="28"/>
        <v>11026724.969794137</v>
      </c>
      <c r="O19" s="95">
        <f t="shared" si="28"/>
        <v>12434747.849106308</v>
      </c>
      <c r="P19" s="95">
        <f t="shared" si="28"/>
        <v>14113747.873753296</v>
      </c>
      <c r="Q19" s="95">
        <f t="shared" si="28"/>
        <v>146973713.12847868</v>
      </c>
      <c r="R19" s="95">
        <f>+R3+R11</f>
        <v>14733208.408877052</v>
      </c>
      <c r="S19" s="95">
        <f t="shared" ref="S19:AD19" si="29">+S3+S11</f>
        <v>13783873.096468156</v>
      </c>
      <c r="T19" s="95">
        <f t="shared" si="29"/>
        <v>13459822.897373701</v>
      </c>
      <c r="U19" s="95">
        <f t="shared" si="29"/>
        <v>12557258.413912868</v>
      </c>
      <c r="V19" s="95">
        <f t="shared" si="29"/>
        <v>11862807.536060387</v>
      </c>
      <c r="W19" s="95">
        <f t="shared" si="29"/>
        <v>11868736.892695459</v>
      </c>
      <c r="X19" s="95">
        <f t="shared" si="29"/>
        <v>11430438.11512107</v>
      </c>
      <c r="Y19" s="95">
        <f t="shared" si="29"/>
        <v>11330949.915898055</v>
      </c>
      <c r="Z19" s="95">
        <f t="shared" si="29"/>
        <v>11987653.295192219</v>
      </c>
      <c r="AA19" s="95">
        <f t="shared" si="29"/>
        <v>11333499.238793567</v>
      </c>
      <c r="AB19" s="95">
        <f t="shared" si="29"/>
        <v>12748543.066113517</v>
      </c>
      <c r="AC19" s="95">
        <f t="shared" si="29"/>
        <v>14455274.384860579</v>
      </c>
      <c r="AD19" s="95">
        <f t="shared" si="29"/>
        <v>151552065.26136664</v>
      </c>
      <c r="AE19" s="95">
        <f t="shared" si="28"/>
        <v>154071601.2240203</v>
      </c>
      <c r="AF19" s="95">
        <f t="shared" si="28"/>
        <v>156224452.62726197</v>
      </c>
      <c r="AG19" s="95">
        <f t="shared" si="25"/>
        <v>158078091.2431767</v>
      </c>
      <c r="AH19" s="95">
        <f t="shared" si="25"/>
        <v>35844871.313875645</v>
      </c>
      <c r="AI19" s="95">
        <f t="shared" si="25"/>
        <v>35844871.313875645</v>
      </c>
      <c r="AJ19" s="95">
        <f t="shared" si="25"/>
        <v>35844871.313875645</v>
      </c>
      <c r="AK19" s="95">
        <f t="shared" ref="AK19:AM19" si="30">+AK3+AK11</f>
        <v>35844871.313875645</v>
      </c>
      <c r="AL19" s="95">
        <f t="shared" si="30"/>
        <v>35844871.313875645</v>
      </c>
      <c r="AM19" s="95">
        <f t="shared" si="30"/>
        <v>35844871.313875645</v>
      </c>
      <c r="AQ19" s="78">
        <v>-26304</v>
      </c>
    </row>
    <row r="20" spans="1:1024 1028:2048 2052:3072 3076:4096 4100:5120 5124:6144 6148:7168 7172:8192 8196:9216 9220:10240 10244:11264 11268:12288 12292:13312 13316:14336 14340:15360 15364:16356" s="78" customFormat="1" x14ac:dyDescent="0.2">
      <c r="B20" s="78" t="s">
        <v>15</v>
      </c>
      <c r="D20" s="95"/>
      <c r="E20" s="95">
        <f>+E4+E12</f>
        <v>865549.90219216852</v>
      </c>
      <c r="F20" s="95">
        <f t="shared" si="25"/>
        <v>787408.67934336537</v>
      </c>
      <c r="G20" s="95">
        <f t="shared" si="25"/>
        <v>935561.65642175311</v>
      </c>
      <c r="H20" s="95">
        <f t="shared" si="25"/>
        <v>872637.04510450293</v>
      </c>
      <c r="I20" s="95">
        <f t="shared" si="25"/>
        <v>853522.82212125324</v>
      </c>
      <c r="J20" s="95">
        <f t="shared" si="25"/>
        <v>816062.85210800287</v>
      </c>
      <c r="K20" s="95">
        <f t="shared" si="25"/>
        <v>829303.86070225295</v>
      </c>
      <c r="L20" s="95">
        <f t="shared" si="25"/>
        <v>785670.91406575299</v>
      </c>
      <c r="M20" s="95">
        <f t="shared" si="25"/>
        <v>743115.41483400296</v>
      </c>
      <c r="N20" s="95">
        <f t="shared" si="25"/>
        <v>806986.42593175301</v>
      </c>
      <c r="O20" s="95">
        <f t="shared" si="25"/>
        <v>803899.13843400287</v>
      </c>
      <c r="P20" s="95">
        <f t="shared" si="25"/>
        <v>865506.14390525292</v>
      </c>
      <c r="Q20" s="95">
        <f t="shared" si="25"/>
        <v>9965224.8551640622</v>
      </c>
      <c r="R20" s="95">
        <f>+R4+R12</f>
        <v>865549.90219216852</v>
      </c>
      <c r="S20" s="95">
        <f t="shared" ref="S20:AD20" si="31">+S4+S12</f>
        <v>787408.67934336537</v>
      </c>
      <c r="T20" s="95">
        <f t="shared" si="31"/>
        <v>935561.65642175311</v>
      </c>
      <c r="U20" s="95">
        <f t="shared" si="31"/>
        <v>872637.04510450293</v>
      </c>
      <c r="V20" s="95">
        <f t="shared" si="31"/>
        <v>853522.82212125324</v>
      </c>
      <c r="W20" s="95">
        <f t="shared" si="31"/>
        <v>816062.85210800287</v>
      </c>
      <c r="X20" s="95">
        <f t="shared" si="31"/>
        <v>829303.86070225295</v>
      </c>
      <c r="Y20" s="95">
        <f t="shared" si="31"/>
        <v>785670.91406575299</v>
      </c>
      <c r="Z20" s="95">
        <f t="shared" si="31"/>
        <v>743115.41483400296</v>
      </c>
      <c r="AA20" s="95">
        <f t="shared" si="31"/>
        <v>806986.42593175301</v>
      </c>
      <c r="AB20" s="95">
        <f t="shared" si="31"/>
        <v>803899.13843400287</v>
      </c>
      <c r="AC20" s="95">
        <f t="shared" si="31"/>
        <v>865506.14390525292</v>
      </c>
      <c r="AD20" s="95">
        <f t="shared" si="31"/>
        <v>9965224.8551640622</v>
      </c>
      <c r="AE20" s="95">
        <f t="shared" si="25"/>
        <v>9965224.8551640622</v>
      </c>
      <c r="AF20" s="95">
        <f t="shared" si="25"/>
        <v>9965224.8551640622</v>
      </c>
      <c r="AG20" s="95">
        <f t="shared" si="25"/>
        <v>9965224.8551640622</v>
      </c>
      <c r="AH20" s="95">
        <f t="shared" si="25"/>
        <v>9965224.8551640622</v>
      </c>
      <c r="AI20" s="95">
        <f t="shared" si="25"/>
        <v>9965224.8551640622</v>
      </c>
      <c r="AJ20" s="95">
        <f t="shared" si="25"/>
        <v>9965224.8551640622</v>
      </c>
      <c r="AK20" s="95">
        <f t="shared" ref="AK20:AM20" si="32">+AK4+AK12</f>
        <v>9965224.8551640622</v>
      </c>
      <c r="AL20" s="95">
        <f t="shared" si="32"/>
        <v>9965224.8551640622</v>
      </c>
      <c r="AM20" s="95">
        <f t="shared" si="32"/>
        <v>9965224.8551640622</v>
      </c>
      <c r="AO20" s="95">
        <f>+Q20</f>
        <v>9965224.8551640622</v>
      </c>
      <c r="AP20" s="95">
        <f>+AD20</f>
        <v>9965224.8551640622</v>
      </c>
    </row>
    <row r="21" spans="1:1024 1028:2048 2052:3072 3076:4096 4100:5120 5124:6144 6148:7168 7172:8192 8196:9216 9220:10240 10244:11264 11268:12288 12292:13312 13316:14336 14340:15360 15364:16356" s="78" customFormat="1" x14ac:dyDescent="0.2">
      <c r="B21" s="78" t="s">
        <v>405</v>
      </c>
      <c r="D21" s="95"/>
      <c r="E21" s="95">
        <f>+E5+E13</f>
        <v>2348673.740618974</v>
      </c>
      <c r="F21" s="95">
        <f t="shared" si="25"/>
        <v>2288065.6832754822</v>
      </c>
      <c r="G21" s="95">
        <f t="shared" si="25"/>
        <v>2465079.1926100003</v>
      </c>
      <c r="H21" s="95">
        <f t="shared" si="25"/>
        <v>2548364.2536845002</v>
      </c>
      <c r="I21" s="95">
        <f t="shared" si="25"/>
        <v>2567071.3456250001</v>
      </c>
      <c r="J21" s="95">
        <f t="shared" si="25"/>
        <v>2493539.7892694999</v>
      </c>
      <c r="K21" s="95">
        <f t="shared" si="25"/>
        <v>2386907.5392672503</v>
      </c>
      <c r="L21" s="95">
        <f t="shared" si="25"/>
        <v>2341425.1716140001</v>
      </c>
      <c r="M21" s="95">
        <f t="shared" si="25"/>
        <v>2347254.4621158564</v>
      </c>
      <c r="N21" s="95">
        <f t="shared" si="25"/>
        <v>2409436.6870261165</v>
      </c>
      <c r="O21" s="95">
        <f t="shared" si="25"/>
        <v>2355671.4926152374</v>
      </c>
      <c r="P21" s="95">
        <f t="shared" si="25"/>
        <v>2276206.1934897499</v>
      </c>
      <c r="Q21" s="95">
        <f t="shared" si="25"/>
        <v>28827695.551211666</v>
      </c>
      <c r="R21" s="95">
        <f>+R5+R13</f>
        <v>2461430.740618974</v>
      </c>
      <c r="S21" s="95">
        <f t="shared" ref="S21:AD21" si="33">+S5+S13</f>
        <v>2400822.6832754822</v>
      </c>
      <c r="T21" s="95">
        <f t="shared" si="33"/>
        <v>2477579.1926100003</v>
      </c>
      <c r="U21" s="95">
        <f t="shared" si="33"/>
        <v>2548364.2536845002</v>
      </c>
      <c r="V21" s="95">
        <f t="shared" si="33"/>
        <v>2567071.3456250001</v>
      </c>
      <c r="W21" s="95">
        <f t="shared" si="33"/>
        <v>2406697.7892694999</v>
      </c>
      <c r="X21" s="95">
        <f t="shared" si="33"/>
        <v>2300065.5392672503</v>
      </c>
      <c r="Y21" s="95">
        <f t="shared" si="33"/>
        <v>2254583.1716140001</v>
      </c>
      <c r="Z21" s="95">
        <f t="shared" si="33"/>
        <v>2260412.4621158564</v>
      </c>
      <c r="AA21" s="95">
        <f t="shared" si="33"/>
        <v>2322594.6870261165</v>
      </c>
      <c r="AB21" s="95">
        <f t="shared" si="33"/>
        <v>2268829.4926152374</v>
      </c>
      <c r="AC21" s="95">
        <f t="shared" si="33"/>
        <v>2152199.1934897499</v>
      </c>
      <c r="AD21" s="95">
        <f t="shared" si="33"/>
        <v>28420650.551211666</v>
      </c>
      <c r="AE21" s="95">
        <f t="shared" si="25"/>
        <v>28420650.551211666</v>
      </c>
      <c r="AF21" s="95">
        <f t="shared" si="25"/>
        <v>28420650.551211666</v>
      </c>
      <c r="AG21" s="95">
        <f t="shared" si="25"/>
        <v>28420650.551211666</v>
      </c>
      <c r="AH21" s="95">
        <f t="shared" si="25"/>
        <v>28420650.551211666</v>
      </c>
      <c r="AI21" s="95">
        <f t="shared" si="25"/>
        <v>28420650.551211666</v>
      </c>
      <c r="AJ21" s="95">
        <f t="shared" si="25"/>
        <v>28420650.551211666</v>
      </c>
      <c r="AK21" s="95">
        <f t="shared" ref="AK21:AM21" si="34">+AK5+AK13</f>
        <v>28420650.551211666</v>
      </c>
      <c r="AL21" s="95">
        <f t="shared" si="34"/>
        <v>28420650.551211666</v>
      </c>
      <c r="AM21" s="95">
        <f t="shared" si="34"/>
        <v>0</v>
      </c>
      <c r="AO21" s="95">
        <f>+Q21</f>
        <v>28827695.551211666</v>
      </c>
      <c r="AP21" s="95">
        <f>+AD21</f>
        <v>28420650.551211666</v>
      </c>
    </row>
    <row r="22" spans="1:1024 1028:2048 2052:3072 3076:4096 4100:5120 5124:6144 6148:7168 7172:8192 8196:9216 9220:10240 10244:11264 11268:12288 12292:13312 13316:14336 14340:15360 15364:16356" s="78" customFormat="1" x14ac:dyDescent="0.2">
      <c r="B22" s="78" t="s">
        <v>4</v>
      </c>
      <c r="D22" s="95"/>
      <c r="E22" s="97">
        <f>+E6+E14</f>
        <v>326704</v>
      </c>
      <c r="F22" s="97">
        <f t="shared" si="25"/>
        <v>319751</v>
      </c>
      <c r="G22" s="97">
        <f t="shared" si="25"/>
        <v>326704</v>
      </c>
      <c r="H22" s="97">
        <f t="shared" si="25"/>
        <v>324386</v>
      </c>
      <c r="I22" s="97">
        <f t="shared" si="25"/>
        <v>326704</v>
      </c>
      <c r="J22" s="97">
        <f t="shared" si="25"/>
        <v>324386</v>
      </c>
      <c r="K22" s="97">
        <f t="shared" si="25"/>
        <v>326704</v>
      </c>
      <c r="L22" s="97">
        <f t="shared" si="25"/>
        <v>326704</v>
      </c>
      <c r="M22" s="97">
        <f t="shared" si="25"/>
        <v>324386</v>
      </c>
      <c r="N22" s="97">
        <f t="shared" si="25"/>
        <v>326704</v>
      </c>
      <c r="O22" s="97">
        <f t="shared" si="25"/>
        <v>324386</v>
      </c>
      <c r="P22" s="97">
        <f t="shared" si="25"/>
        <v>326704</v>
      </c>
      <c r="Q22" s="97">
        <f t="shared" si="25"/>
        <v>3904223</v>
      </c>
      <c r="R22" s="97">
        <f>+R6+R14</f>
        <v>209199.11593164632</v>
      </c>
      <c r="S22" s="97">
        <f t="shared" ref="S22:AD22" si="35">+S6+S14</f>
        <v>204746.88561590872</v>
      </c>
      <c r="T22" s="97">
        <f t="shared" si="35"/>
        <v>209199.11593164632</v>
      </c>
      <c r="U22" s="97">
        <f t="shared" si="35"/>
        <v>207714.82571564175</v>
      </c>
      <c r="V22" s="97">
        <f t="shared" si="35"/>
        <v>209199.11593164632</v>
      </c>
      <c r="W22" s="97">
        <f t="shared" si="35"/>
        <v>207714.82571564175</v>
      </c>
      <c r="X22" s="97">
        <f t="shared" si="35"/>
        <v>209199.11593164632</v>
      </c>
      <c r="Y22" s="97">
        <f t="shared" si="35"/>
        <v>209199.11593164632</v>
      </c>
      <c r="Z22" s="97">
        <f t="shared" si="35"/>
        <v>207714.82571564175</v>
      </c>
      <c r="AA22" s="97">
        <f t="shared" si="35"/>
        <v>209199.11593164632</v>
      </c>
      <c r="AB22" s="97">
        <f t="shared" si="35"/>
        <v>207714.82571564175</v>
      </c>
      <c r="AC22" s="97">
        <f t="shared" si="35"/>
        <v>209199.11593164632</v>
      </c>
      <c r="AD22" s="97">
        <f t="shared" si="35"/>
        <v>2500000.0000000005</v>
      </c>
      <c r="AE22" s="97">
        <f t="shared" si="25"/>
        <v>2500000.0000000005</v>
      </c>
      <c r="AF22" s="97">
        <f t="shared" si="25"/>
        <v>2500000.0000000005</v>
      </c>
      <c r="AG22" s="97">
        <f t="shared" si="25"/>
        <v>2500000.0000000005</v>
      </c>
      <c r="AH22" s="97">
        <f t="shared" si="25"/>
        <v>2500000.0000000005</v>
      </c>
      <c r="AI22" s="97">
        <f t="shared" si="25"/>
        <v>2500000.0000000005</v>
      </c>
      <c r="AJ22" s="97">
        <f t="shared" si="25"/>
        <v>2500000.0000000005</v>
      </c>
      <c r="AK22" s="97">
        <f t="shared" ref="AK22:AM22" si="36">+AK6+AK14</f>
        <v>2500000.0000000005</v>
      </c>
      <c r="AL22" s="97">
        <f t="shared" si="36"/>
        <v>2500000.0000000005</v>
      </c>
      <c r="AM22" s="97">
        <f t="shared" si="36"/>
        <v>2500000.0000000005</v>
      </c>
      <c r="AO22" s="95">
        <f>SUM(AO20:AO21)</f>
        <v>38792920.406375729</v>
      </c>
      <c r="AP22" s="95">
        <f>SUM(AP20:AP21)</f>
        <v>38385875.406375729</v>
      </c>
      <c r="AQ22" s="95">
        <f>+AP22-AO22</f>
        <v>-407045</v>
      </c>
    </row>
    <row r="23" spans="1:1024 1028:2048 2052:3072 3076:4096 4100:5120 5124:6144 6148:7168 7172:8192 8196:9216 9220:10240 10244:11264 11268:12288 12292:13312 13316:14336 14340:15360 15364:16356" s="78" customFormat="1" x14ac:dyDescent="0.2">
      <c r="D23" s="95"/>
      <c r="E23" s="104">
        <f>SUM(E18:E22)</f>
        <v>30622297.77119239</v>
      </c>
      <c r="F23" s="104">
        <f t="shared" ref="F23:P23" si="37">SUM(F18:F22)</f>
        <v>28986473.805989459</v>
      </c>
      <c r="G23" s="104">
        <f t="shared" si="37"/>
        <v>28249229.722130653</v>
      </c>
      <c r="H23" s="104">
        <f t="shared" si="37"/>
        <v>26708122.732940376</v>
      </c>
      <c r="I23" s="104">
        <f t="shared" si="37"/>
        <v>25369438.320993468</v>
      </c>
      <c r="J23" s="104">
        <f t="shared" si="37"/>
        <v>25025119.439047426</v>
      </c>
      <c r="K23" s="104">
        <f t="shared" si="37"/>
        <v>24391754.844709635</v>
      </c>
      <c r="L23" s="104">
        <f t="shared" si="37"/>
        <v>24234073.003655817</v>
      </c>
      <c r="M23" s="104">
        <f t="shared" si="37"/>
        <v>25163047.939122677</v>
      </c>
      <c r="N23" s="104">
        <f t="shared" si="37"/>
        <v>24685022.063720636</v>
      </c>
      <c r="O23" s="104">
        <f t="shared" si="37"/>
        <v>26958753.657264341</v>
      </c>
      <c r="P23" s="104">
        <f t="shared" si="37"/>
        <v>30190290.997434407</v>
      </c>
      <c r="Q23" s="104">
        <f>SUM(E23:P23)</f>
        <v>320583624.29820132</v>
      </c>
      <c r="R23" s="104">
        <f>SUM(R18:R22)</f>
        <v>31487784.40789327</v>
      </c>
      <c r="S23" s="104">
        <f t="shared" ref="S23:AC23" si="38">SUM(S18:S22)</f>
        <v>29884682.022849865</v>
      </c>
      <c r="T23" s="104">
        <f t="shared" si="38"/>
        <v>29002816.120280907</v>
      </c>
      <c r="U23" s="104">
        <f t="shared" si="38"/>
        <v>27408513.75234076</v>
      </c>
      <c r="V23" s="104">
        <f t="shared" si="38"/>
        <v>25969672.35718295</v>
      </c>
      <c r="W23" s="104">
        <f t="shared" si="38"/>
        <v>25524548.993921835</v>
      </c>
      <c r="X23" s="104">
        <f t="shared" si="38"/>
        <v>24813404.244184565</v>
      </c>
      <c r="Y23" s="104">
        <f t="shared" si="38"/>
        <v>24646986.766366433</v>
      </c>
      <c r="Z23" s="104">
        <f t="shared" si="38"/>
        <v>25593131.175547455</v>
      </c>
      <c r="AA23" s="104">
        <f t="shared" si="38"/>
        <v>25107039.1915293</v>
      </c>
      <c r="AB23" s="104">
        <f t="shared" si="38"/>
        <v>27415812.548869252</v>
      </c>
      <c r="AC23" s="104">
        <f t="shared" si="38"/>
        <v>30681328.949597303</v>
      </c>
      <c r="AD23" s="104">
        <f>SUM(R23:AC23)</f>
        <v>327535720.53056389</v>
      </c>
      <c r="AE23" s="104">
        <f t="shared" ref="AE23:AJ23" si="39">SUM(AE18:AE22)</f>
        <v>334057772.90258008</v>
      </c>
      <c r="AF23" s="104">
        <f t="shared" si="39"/>
        <v>340412133.99633634</v>
      </c>
      <c r="AG23" s="104">
        <f t="shared" si="39"/>
        <v>346516983.79240829</v>
      </c>
      <c r="AH23" s="104" t="e">
        <f t="shared" si="39"/>
        <v>#DIV/0!</v>
      </c>
      <c r="AI23" s="104" t="e">
        <f t="shared" si="39"/>
        <v>#DIV/0!</v>
      </c>
      <c r="AJ23" s="104" t="e">
        <f t="shared" si="39"/>
        <v>#DIV/0!</v>
      </c>
      <c r="AK23" s="104" t="e">
        <f t="shared" ref="AK23:AM23" si="40">SUM(AK18:AK22)</f>
        <v>#DIV/0!</v>
      </c>
      <c r="AL23" s="104" t="e">
        <f t="shared" si="40"/>
        <v>#DIV/0!</v>
      </c>
      <c r="AM23" s="104" t="e">
        <f t="shared" si="40"/>
        <v>#DIV/0!</v>
      </c>
      <c r="AN23" s="82"/>
      <c r="AR23" s="82"/>
      <c r="AV23" s="82"/>
      <c r="AZ23" s="82"/>
      <c r="BD23" s="82"/>
      <c r="BH23" s="82"/>
      <c r="BL23" s="82"/>
      <c r="BP23" s="82"/>
      <c r="BT23" s="82"/>
      <c r="BX23" s="82"/>
      <c r="CB23" s="82"/>
      <c r="CF23" s="82"/>
      <c r="CJ23" s="82"/>
      <c r="CN23" s="82"/>
      <c r="CR23" s="82"/>
      <c r="CV23" s="82"/>
      <c r="CZ23" s="82"/>
      <c r="DD23" s="82"/>
      <c r="DH23" s="82"/>
      <c r="DL23" s="82"/>
      <c r="DP23" s="82"/>
      <c r="DT23" s="82"/>
      <c r="DX23" s="82"/>
      <c r="EB23" s="82"/>
      <c r="EF23" s="82"/>
      <c r="EJ23" s="82"/>
      <c r="EN23" s="82"/>
      <c r="ER23" s="82"/>
      <c r="EV23" s="82"/>
      <c r="EZ23" s="82"/>
      <c r="FD23" s="82"/>
      <c r="FH23" s="82"/>
      <c r="FL23" s="82"/>
      <c r="FP23" s="82"/>
      <c r="FT23" s="82"/>
      <c r="FX23" s="82"/>
      <c r="GB23" s="82"/>
      <c r="GF23" s="82"/>
      <c r="GJ23" s="82"/>
      <c r="GN23" s="82"/>
      <c r="GR23" s="82"/>
      <c r="GV23" s="82"/>
      <c r="GZ23" s="82"/>
      <c r="HD23" s="82"/>
      <c r="HH23" s="82"/>
      <c r="HL23" s="82"/>
      <c r="HP23" s="82"/>
      <c r="HT23" s="82"/>
      <c r="HX23" s="82"/>
      <c r="IB23" s="82"/>
      <c r="IF23" s="82"/>
      <c r="IJ23" s="82"/>
      <c r="IN23" s="82"/>
      <c r="IR23" s="82"/>
      <c r="IV23" s="82"/>
      <c r="IZ23" s="82"/>
      <c r="JD23" s="82"/>
      <c r="JH23" s="82"/>
      <c r="JL23" s="82"/>
      <c r="JP23" s="82"/>
      <c r="JT23" s="82"/>
      <c r="JX23" s="82"/>
      <c r="KB23" s="82"/>
      <c r="KF23" s="82"/>
      <c r="KJ23" s="82"/>
      <c r="KN23" s="82"/>
      <c r="KR23" s="82"/>
      <c r="KV23" s="82"/>
      <c r="KZ23" s="82"/>
      <c r="LD23" s="82"/>
      <c r="LH23" s="82"/>
      <c r="LL23" s="82"/>
      <c r="LP23" s="82"/>
      <c r="LT23" s="82"/>
      <c r="LX23" s="82"/>
      <c r="MB23" s="82"/>
      <c r="MF23" s="82"/>
      <c r="MJ23" s="82"/>
      <c r="MN23" s="82"/>
      <c r="MR23" s="82"/>
      <c r="MV23" s="82"/>
      <c r="MZ23" s="82"/>
      <c r="ND23" s="82"/>
      <c r="NH23" s="82"/>
      <c r="NL23" s="82"/>
      <c r="NP23" s="82"/>
      <c r="NT23" s="82"/>
      <c r="NX23" s="82"/>
      <c r="OB23" s="82"/>
      <c r="OF23" s="82"/>
      <c r="OJ23" s="82"/>
      <c r="ON23" s="82"/>
      <c r="OR23" s="82"/>
      <c r="OV23" s="82"/>
      <c r="OZ23" s="82"/>
      <c r="PD23" s="82"/>
      <c r="PH23" s="82"/>
      <c r="PL23" s="82"/>
      <c r="PP23" s="82"/>
      <c r="PT23" s="82"/>
      <c r="PX23" s="82"/>
      <c r="QB23" s="82"/>
      <c r="QF23" s="82"/>
      <c r="QJ23" s="82"/>
      <c r="QN23" s="82"/>
      <c r="QR23" s="82"/>
      <c r="QV23" s="82"/>
      <c r="QZ23" s="82"/>
      <c r="RD23" s="82"/>
      <c r="RH23" s="82"/>
      <c r="RL23" s="82"/>
      <c r="RP23" s="82"/>
      <c r="RT23" s="82"/>
      <c r="RX23" s="82"/>
      <c r="SB23" s="82"/>
      <c r="SF23" s="82"/>
      <c r="SJ23" s="82"/>
      <c r="SN23" s="82"/>
      <c r="SR23" s="82"/>
      <c r="SV23" s="82"/>
      <c r="SZ23" s="82"/>
      <c r="TD23" s="82"/>
      <c r="TH23" s="82"/>
      <c r="TL23" s="82"/>
      <c r="TP23" s="82"/>
      <c r="TT23" s="82"/>
      <c r="TX23" s="82"/>
      <c r="UB23" s="82"/>
      <c r="UF23" s="82"/>
      <c r="UJ23" s="82"/>
      <c r="UN23" s="82"/>
      <c r="UR23" s="82"/>
      <c r="UV23" s="82"/>
      <c r="UZ23" s="82"/>
      <c r="VD23" s="82"/>
      <c r="VH23" s="82"/>
      <c r="VL23" s="82"/>
      <c r="VP23" s="82"/>
      <c r="VT23" s="82"/>
      <c r="VX23" s="82"/>
      <c r="WB23" s="82"/>
      <c r="WF23" s="82"/>
      <c r="WJ23" s="82"/>
      <c r="WN23" s="82"/>
      <c r="WR23" s="82"/>
      <c r="WV23" s="82"/>
      <c r="WZ23" s="82"/>
      <c r="XD23" s="82"/>
      <c r="XH23" s="82"/>
      <c r="XL23" s="82"/>
      <c r="XP23" s="82"/>
      <c r="XT23" s="82"/>
      <c r="XX23" s="82"/>
      <c r="YB23" s="82"/>
      <c r="YF23" s="82"/>
      <c r="YJ23" s="82"/>
      <c r="YN23" s="82"/>
      <c r="YR23" s="82"/>
      <c r="YV23" s="82"/>
      <c r="YZ23" s="82"/>
      <c r="ZD23" s="82"/>
      <c r="ZH23" s="82"/>
      <c r="ZL23" s="82"/>
      <c r="ZP23" s="82"/>
      <c r="ZT23" s="82"/>
      <c r="ZX23" s="82"/>
      <c r="AAB23" s="82"/>
      <c r="AAF23" s="82"/>
      <c r="AAJ23" s="82"/>
      <c r="AAN23" s="82"/>
      <c r="AAR23" s="82"/>
      <c r="AAV23" s="82"/>
      <c r="AAZ23" s="82"/>
      <c r="ABD23" s="82"/>
      <c r="ABH23" s="82"/>
      <c r="ABL23" s="82"/>
      <c r="ABP23" s="82"/>
      <c r="ABT23" s="82"/>
      <c r="ABX23" s="82"/>
      <c r="ACB23" s="82"/>
      <c r="ACF23" s="82"/>
      <c r="ACJ23" s="82"/>
      <c r="ACN23" s="82"/>
      <c r="ACR23" s="82"/>
      <c r="ACV23" s="82"/>
      <c r="ACZ23" s="82"/>
      <c r="ADD23" s="82"/>
      <c r="ADH23" s="82"/>
      <c r="ADL23" s="82"/>
      <c r="ADP23" s="82"/>
      <c r="ADT23" s="82"/>
      <c r="ADX23" s="82"/>
      <c r="AEB23" s="82"/>
      <c r="AEF23" s="82"/>
      <c r="AEJ23" s="82"/>
      <c r="AEN23" s="82"/>
      <c r="AER23" s="82"/>
      <c r="AEV23" s="82"/>
      <c r="AEZ23" s="82"/>
      <c r="AFD23" s="82"/>
      <c r="AFH23" s="82"/>
      <c r="AFL23" s="82"/>
      <c r="AFP23" s="82"/>
      <c r="AFT23" s="82"/>
      <c r="AFX23" s="82"/>
      <c r="AGB23" s="82"/>
      <c r="AGF23" s="82"/>
      <c r="AGJ23" s="82"/>
      <c r="AGN23" s="82"/>
      <c r="AGR23" s="82"/>
      <c r="AGV23" s="82"/>
      <c r="AGZ23" s="82"/>
      <c r="AHD23" s="82"/>
      <c r="AHH23" s="82"/>
      <c r="AHL23" s="82"/>
      <c r="AHP23" s="82"/>
      <c r="AHT23" s="82"/>
      <c r="AHX23" s="82"/>
      <c r="AIB23" s="82"/>
      <c r="AIF23" s="82"/>
      <c r="AIJ23" s="82"/>
      <c r="AIN23" s="82"/>
      <c r="AIR23" s="82"/>
      <c r="AIV23" s="82"/>
      <c r="AIZ23" s="82"/>
      <c r="AJD23" s="82"/>
      <c r="AJH23" s="82"/>
      <c r="AJL23" s="82"/>
      <c r="AJP23" s="82"/>
      <c r="AJT23" s="82"/>
      <c r="AJX23" s="82"/>
      <c r="AKB23" s="82"/>
      <c r="AKF23" s="82"/>
      <c r="AKJ23" s="82"/>
      <c r="AKN23" s="82"/>
      <c r="AKR23" s="82"/>
      <c r="AKV23" s="82"/>
      <c r="AKZ23" s="82"/>
      <c r="ALD23" s="82"/>
      <c r="ALH23" s="82"/>
      <c r="ALL23" s="82"/>
      <c r="ALP23" s="82"/>
      <c r="ALT23" s="82"/>
      <c r="ALX23" s="82"/>
      <c r="AMB23" s="82"/>
      <c r="AMF23" s="82"/>
      <c r="AMJ23" s="82"/>
      <c r="AMN23" s="82"/>
      <c r="AMR23" s="82"/>
      <c r="AMV23" s="82"/>
      <c r="AMZ23" s="82"/>
      <c r="AND23" s="82"/>
      <c r="ANH23" s="82"/>
      <c r="ANL23" s="82"/>
      <c r="ANP23" s="82"/>
      <c r="ANT23" s="82"/>
      <c r="ANX23" s="82"/>
      <c r="AOB23" s="82"/>
      <c r="AOF23" s="82"/>
      <c r="AOJ23" s="82"/>
      <c r="AON23" s="82"/>
      <c r="AOR23" s="82"/>
      <c r="AOV23" s="82"/>
      <c r="AOZ23" s="82"/>
      <c r="APD23" s="82"/>
      <c r="APH23" s="82"/>
      <c r="APL23" s="82"/>
      <c r="APP23" s="82"/>
      <c r="APT23" s="82"/>
      <c r="APX23" s="82"/>
      <c r="AQB23" s="82"/>
      <c r="AQF23" s="82"/>
      <c r="AQJ23" s="82"/>
      <c r="AQN23" s="82"/>
      <c r="AQR23" s="82"/>
      <c r="AQV23" s="82"/>
      <c r="AQZ23" s="82"/>
      <c r="ARD23" s="82"/>
      <c r="ARH23" s="82"/>
      <c r="ARL23" s="82"/>
      <c r="ARP23" s="82"/>
      <c r="ART23" s="82"/>
      <c r="ARX23" s="82"/>
      <c r="ASB23" s="82"/>
      <c r="ASF23" s="82"/>
      <c r="ASJ23" s="82"/>
      <c r="ASN23" s="82"/>
      <c r="ASR23" s="82"/>
      <c r="ASV23" s="82"/>
      <c r="ASZ23" s="82"/>
      <c r="ATD23" s="82"/>
      <c r="ATH23" s="82"/>
      <c r="ATL23" s="82"/>
      <c r="ATP23" s="82"/>
      <c r="ATT23" s="82"/>
      <c r="ATX23" s="82"/>
      <c r="AUB23" s="82"/>
      <c r="AUF23" s="82"/>
      <c r="AUJ23" s="82"/>
      <c r="AUN23" s="82"/>
      <c r="AUR23" s="82"/>
      <c r="AUV23" s="82"/>
      <c r="AUZ23" s="82"/>
      <c r="AVD23" s="82"/>
      <c r="AVH23" s="82"/>
      <c r="AVL23" s="82"/>
      <c r="AVP23" s="82"/>
      <c r="AVT23" s="82"/>
      <c r="AVX23" s="82"/>
      <c r="AWB23" s="82"/>
      <c r="AWF23" s="82"/>
      <c r="AWJ23" s="82"/>
      <c r="AWN23" s="82"/>
      <c r="AWR23" s="82"/>
      <c r="AWV23" s="82"/>
      <c r="AWZ23" s="82"/>
      <c r="AXD23" s="82"/>
      <c r="AXH23" s="82"/>
      <c r="AXL23" s="82"/>
      <c r="AXP23" s="82"/>
      <c r="AXT23" s="82"/>
      <c r="AXX23" s="82"/>
      <c r="AYB23" s="82"/>
      <c r="AYF23" s="82"/>
      <c r="AYJ23" s="82"/>
      <c r="AYN23" s="82"/>
      <c r="AYR23" s="82"/>
      <c r="AYV23" s="82"/>
      <c r="AYZ23" s="82"/>
      <c r="AZD23" s="82"/>
      <c r="AZH23" s="82"/>
      <c r="AZL23" s="82"/>
      <c r="AZP23" s="82"/>
      <c r="AZT23" s="82"/>
      <c r="AZX23" s="82"/>
      <c r="BAB23" s="82"/>
      <c r="BAF23" s="82"/>
      <c r="BAJ23" s="82"/>
      <c r="BAN23" s="82"/>
      <c r="BAR23" s="82"/>
      <c r="BAV23" s="82"/>
      <c r="BAZ23" s="82"/>
      <c r="BBD23" s="82"/>
      <c r="BBH23" s="82"/>
      <c r="BBL23" s="82"/>
      <c r="BBP23" s="82"/>
      <c r="BBT23" s="82"/>
      <c r="BBX23" s="82"/>
      <c r="BCB23" s="82"/>
      <c r="BCF23" s="82"/>
      <c r="BCJ23" s="82"/>
      <c r="BCN23" s="82"/>
      <c r="BCR23" s="82"/>
      <c r="BCV23" s="82"/>
      <c r="BCZ23" s="82"/>
      <c r="BDD23" s="82"/>
      <c r="BDH23" s="82"/>
      <c r="BDL23" s="82"/>
      <c r="BDP23" s="82"/>
      <c r="BDT23" s="82"/>
      <c r="BDX23" s="82"/>
      <c r="BEB23" s="82"/>
      <c r="BEF23" s="82"/>
      <c r="BEJ23" s="82"/>
      <c r="BEN23" s="82"/>
      <c r="BER23" s="82"/>
      <c r="BEV23" s="82"/>
      <c r="BEZ23" s="82"/>
      <c r="BFD23" s="82"/>
      <c r="BFH23" s="82"/>
      <c r="BFL23" s="82"/>
      <c r="BFP23" s="82"/>
      <c r="BFT23" s="82"/>
      <c r="BFX23" s="82"/>
      <c r="BGB23" s="82"/>
      <c r="BGF23" s="82"/>
      <c r="BGJ23" s="82"/>
      <c r="BGN23" s="82"/>
      <c r="BGR23" s="82"/>
      <c r="BGV23" s="82"/>
      <c r="BGZ23" s="82"/>
      <c r="BHD23" s="82"/>
      <c r="BHH23" s="82"/>
      <c r="BHL23" s="82"/>
      <c r="BHP23" s="82"/>
      <c r="BHT23" s="82"/>
      <c r="BHX23" s="82"/>
      <c r="BIB23" s="82"/>
      <c r="BIF23" s="82"/>
      <c r="BIJ23" s="82"/>
      <c r="BIN23" s="82"/>
      <c r="BIR23" s="82"/>
      <c r="BIV23" s="82"/>
      <c r="BIZ23" s="82"/>
      <c r="BJD23" s="82"/>
      <c r="BJH23" s="82"/>
      <c r="BJL23" s="82"/>
      <c r="BJP23" s="82"/>
      <c r="BJT23" s="82"/>
      <c r="BJX23" s="82"/>
      <c r="BKB23" s="82"/>
      <c r="BKF23" s="82"/>
      <c r="BKJ23" s="82"/>
      <c r="BKN23" s="82"/>
      <c r="BKR23" s="82"/>
      <c r="BKV23" s="82"/>
      <c r="BKZ23" s="82"/>
      <c r="BLD23" s="82"/>
      <c r="BLH23" s="82"/>
      <c r="BLL23" s="82"/>
      <c r="BLP23" s="82"/>
      <c r="BLT23" s="82"/>
      <c r="BLX23" s="82"/>
      <c r="BMB23" s="82"/>
      <c r="BMF23" s="82"/>
      <c r="BMJ23" s="82"/>
      <c r="BMN23" s="82"/>
      <c r="BMR23" s="82"/>
      <c r="BMV23" s="82"/>
      <c r="BMZ23" s="82"/>
      <c r="BND23" s="82"/>
      <c r="BNH23" s="82"/>
      <c r="BNL23" s="82"/>
      <c r="BNP23" s="82"/>
      <c r="BNT23" s="82"/>
      <c r="BNX23" s="82"/>
      <c r="BOB23" s="82"/>
      <c r="BOF23" s="82"/>
      <c r="BOJ23" s="82"/>
      <c r="BON23" s="82"/>
      <c r="BOR23" s="82"/>
      <c r="BOV23" s="82"/>
      <c r="BOZ23" s="82"/>
      <c r="BPD23" s="82"/>
      <c r="BPH23" s="82"/>
      <c r="BPL23" s="82"/>
      <c r="BPP23" s="82"/>
      <c r="BPT23" s="82"/>
      <c r="BPX23" s="82"/>
      <c r="BQB23" s="82"/>
      <c r="BQF23" s="82"/>
      <c r="BQJ23" s="82"/>
      <c r="BQN23" s="82"/>
      <c r="BQR23" s="82"/>
      <c r="BQV23" s="82"/>
      <c r="BQZ23" s="82"/>
      <c r="BRD23" s="82"/>
      <c r="BRH23" s="82"/>
      <c r="BRL23" s="82"/>
      <c r="BRP23" s="82"/>
      <c r="BRT23" s="82"/>
      <c r="BRX23" s="82"/>
      <c r="BSB23" s="82"/>
      <c r="BSF23" s="82"/>
      <c r="BSJ23" s="82"/>
      <c r="BSN23" s="82"/>
      <c r="BSR23" s="82"/>
      <c r="BSV23" s="82"/>
      <c r="BSZ23" s="82"/>
      <c r="BTD23" s="82"/>
      <c r="BTH23" s="82"/>
      <c r="BTL23" s="82"/>
      <c r="BTP23" s="82"/>
      <c r="BTT23" s="82"/>
      <c r="BTX23" s="82"/>
      <c r="BUB23" s="82"/>
      <c r="BUF23" s="82"/>
      <c r="BUJ23" s="82"/>
      <c r="BUN23" s="82"/>
      <c r="BUR23" s="82"/>
      <c r="BUV23" s="82"/>
      <c r="BUZ23" s="82"/>
      <c r="BVD23" s="82"/>
      <c r="BVH23" s="82"/>
      <c r="BVL23" s="82"/>
      <c r="BVP23" s="82"/>
      <c r="BVT23" s="82"/>
      <c r="BVX23" s="82"/>
      <c r="BWB23" s="82"/>
      <c r="BWF23" s="82"/>
      <c r="BWJ23" s="82"/>
      <c r="BWN23" s="82"/>
      <c r="BWR23" s="82"/>
      <c r="BWV23" s="82"/>
      <c r="BWZ23" s="82"/>
      <c r="BXD23" s="82"/>
      <c r="BXH23" s="82"/>
      <c r="BXL23" s="82"/>
      <c r="BXP23" s="82"/>
      <c r="BXT23" s="82"/>
      <c r="BXX23" s="82"/>
      <c r="BYB23" s="82"/>
      <c r="BYF23" s="82"/>
      <c r="BYJ23" s="82"/>
      <c r="BYN23" s="82"/>
      <c r="BYR23" s="82"/>
      <c r="BYV23" s="82"/>
      <c r="BYZ23" s="82"/>
      <c r="BZD23" s="82"/>
      <c r="BZH23" s="82"/>
      <c r="BZL23" s="82"/>
      <c r="BZP23" s="82"/>
      <c r="BZT23" s="82"/>
      <c r="BZX23" s="82"/>
      <c r="CAB23" s="82"/>
      <c r="CAF23" s="82"/>
      <c r="CAJ23" s="82"/>
      <c r="CAN23" s="82"/>
      <c r="CAR23" s="82"/>
      <c r="CAV23" s="82"/>
      <c r="CAZ23" s="82"/>
      <c r="CBD23" s="82"/>
      <c r="CBH23" s="82"/>
      <c r="CBL23" s="82"/>
      <c r="CBP23" s="82"/>
      <c r="CBT23" s="82"/>
      <c r="CBX23" s="82"/>
      <c r="CCB23" s="82"/>
      <c r="CCF23" s="82"/>
      <c r="CCJ23" s="82"/>
      <c r="CCN23" s="82"/>
      <c r="CCR23" s="82"/>
      <c r="CCV23" s="82"/>
      <c r="CCZ23" s="82"/>
      <c r="CDD23" s="82"/>
      <c r="CDH23" s="82"/>
      <c r="CDL23" s="82"/>
      <c r="CDP23" s="82"/>
      <c r="CDT23" s="82"/>
      <c r="CDX23" s="82"/>
      <c r="CEB23" s="82"/>
      <c r="CEF23" s="82"/>
      <c r="CEJ23" s="82"/>
      <c r="CEN23" s="82"/>
      <c r="CER23" s="82"/>
      <c r="CEV23" s="82"/>
      <c r="CEZ23" s="82"/>
      <c r="CFD23" s="82"/>
      <c r="CFH23" s="82"/>
      <c r="CFL23" s="82"/>
      <c r="CFP23" s="82"/>
      <c r="CFT23" s="82"/>
      <c r="CFX23" s="82"/>
      <c r="CGB23" s="82"/>
      <c r="CGF23" s="82"/>
      <c r="CGJ23" s="82"/>
      <c r="CGN23" s="82"/>
      <c r="CGR23" s="82"/>
      <c r="CGV23" s="82"/>
      <c r="CGZ23" s="82"/>
      <c r="CHD23" s="82"/>
      <c r="CHH23" s="82"/>
      <c r="CHL23" s="82"/>
      <c r="CHP23" s="82"/>
      <c r="CHT23" s="82"/>
      <c r="CHX23" s="82"/>
      <c r="CIB23" s="82"/>
      <c r="CIF23" s="82"/>
      <c r="CIJ23" s="82"/>
      <c r="CIN23" s="82"/>
      <c r="CIR23" s="82"/>
      <c r="CIV23" s="82"/>
      <c r="CIZ23" s="82"/>
      <c r="CJD23" s="82"/>
      <c r="CJH23" s="82"/>
      <c r="CJL23" s="82"/>
      <c r="CJP23" s="82"/>
      <c r="CJT23" s="82"/>
      <c r="CJX23" s="82"/>
      <c r="CKB23" s="82"/>
      <c r="CKF23" s="82"/>
      <c r="CKJ23" s="82"/>
      <c r="CKN23" s="82"/>
      <c r="CKR23" s="82"/>
      <c r="CKV23" s="82"/>
      <c r="CKZ23" s="82"/>
      <c r="CLD23" s="82"/>
      <c r="CLH23" s="82"/>
      <c r="CLL23" s="82"/>
      <c r="CLP23" s="82"/>
      <c r="CLT23" s="82"/>
      <c r="CLX23" s="82"/>
      <c r="CMB23" s="82"/>
      <c r="CMF23" s="82"/>
      <c r="CMJ23" s="82"/>
      <c r="CMN23" s="82"/>
      <c r="CMR23" s="82"/>
      <c r="CMV23" s="82"/>
      <c r="CMZ23" s="82"/>
      <c r="CND23" s="82"/>
      <c r="CNH23" s="82"/>
      <c r="CNL23" s="82"/>
      <c r="CNP23" s="82"/>
      <c r="CNT23" s="82"/>
      <c r="CNX23" s="82"/>
      <c r="COB23" s="82"/>
      <c r="COF23" s="82"/>
      <c r="COJ23" s="82"/>
      <c r="CON23" s="82"/>
      <c r="COR23" s="82"/>
      <c r="COV23" s="82"/>
      <c r="COZ23" s="82"/>
      <c r="CPD23" s="82"/>
      <c r="CPH23" s="82"/>
      <c r="CPL23" s="82"/>
      <c r="CPP23" s="82"/>
      <c r="CPT23" s="82"/>
      <c r="CPX23" s="82"/>
      <c r="CQB23" s="82"/>
      <c r="CQF23" s="82"/>
      <c r="CQJ23" s="82"/>
      <c r="CQN23" s="82"/>
      <c r="CQR23" s="82"/>
      <c r="CQV23" s="82"/>
      <c r="CQZ23" s="82"/>
      <c r="CRD23" s="82"/>
      <c r="CRH23" s="82"/>
      <c r="CRL23" s="82"/>
      <c r="CRP23" s="82"/>
      <c r="CRT23" s="82"/>
      <c r="CRX23" s="82"/>
      <c r="CSB23" s="82"/>
      <c r="CSF23" s="82"/>
      <c r="CSJ23" s="82"/>
      <c r="CSN23" s="82"/>
      <c r="CSR23" s="82"/>
      <c r="CSV23" s="82"/>
      <c r="CSZ23" s="82"/>
      <c r="CTD23" s="82"/>
      <c r="CTH23" s="82"/>
      <c r="CTL23" s="82"/>
      <c r="CTP23" s="82"/>
      <c r="CTT23" s="82"/>
      <c r="CTX23" s="82"/>
      <c r="CUB23" s="82"/>
      <c r="CUF23" s="82"/>
      <c r="CUJ23" s="82"/>
      <c r="CUN23" s="82"/>
      <c r="CUR23" s="82"/>
      <c r="CUV23" s="82"/>
      <c r="CUZ23" s="82"/>
      <c r="CVD23" s="82"/>
      <c r="CVH23" s="82"/>
      <c r="CVL23" s="82"/>
      <c r="CVP23" s="82"/>
      <c r="CVT23" s="82"/>
      <c r="CVX23" s="82"/>
      <c r="CWB23" s="82"/>
      <c r="CWF23" s="82"/>
      <c r="CWJ23" s="82"/>
      <c r="CWN23" s="82"/>
      <c r="CWR23" s="82"/>
      <c r="CWV23" s="82"/>
      <c r="CWZ23" s="82"/>
      <c r="CXD23" s="82"/>
      <c r="CXH23" s="82"/>
      <c r="CXL23" s="82"/>
      <c r="CXP23" s="82"/>
      <c r="CXT23" s="82"/>
      <c r="CXX23" s="82"/>
      <c r="CYB23" s="82"/>
      <c r="CYF23" s="82"/>
      <c r="CYJ23" s="82"/>
      <c r="CYN23" s="82"/>
      <c r="CYR23" s="82"/>
      <c r="CYV23" s="82"/>
      <c r="CYZ23" s="82"/>
      <c r="CZD23" s="82"/>
      <c r="CZH23" s="82"/>
      <c r="CZL23" s="82"/>
      <c r="CZP23" s="82"/>
      <c r="CZT23" s="82"/>
      <c r="CZX23" s="82"/>
      <c r="DAB23" s="82"/>
      <c r="DAF23" s="82"/>
      <c r="DAJ23" s="82"/>
      <c r="DAN23" s="82"/>
      <c r="DAR23" s="82"/>
      <c r="DAV23" s="82"/>
      <c r="DAZ23" s="82"/>
      <c r="DBD23" s="82"/>
      <c r="DBH23" s="82"/>
      <c r="DBL23" s="82"/>
      <c r="DBP23" s="82"/>
      <c r="DBT23" s="82"/>
      <c r="DBX23" s="82"/>
      <c r="DCB23" s="82"/>
      <c r="DCF23" s="82"/>
      <c r="DCJ23" s="82"/>
      <c r="DCN23" s="82"/>
      <c r="DCR23" s="82"/>
      <c r="DCV23" s="82"/>
      <c r="DCZ23" s="82"/>
      <c r="DDD23" s="82"/>
      <c r="DDH23" s="82"/>
      <c r="DDL23" s="82"/>
      <c r="DDP23" s="82"/>
      <c r="DDT23" s="82"/>
      <c r="DDX23" s="82"/>
      <c r="DEB23" s="82"/>
      <c r="DEF23" s="82"/>
      <c r="DEJ23" s="82"/>
      <c r="DEN23" s="82"/>
      <c r="DER23" s="82"/>
      <c r="DEV23" s="82"/>
      <c r="DEZ23" s="82"/>
      <c r="DFD23" s="82"/>
      <c r="DFH23" s="82"/>
      <c r="DFL23" s="82"/>
      <c r="DFP23" s="82"/>
      <c r="DFT23" s="82"/>
      <c r="DFX23" s="82"/>
      <c r="DGB23" s="82"/>
      <c r="DGF23" s="82"/>
      <c r="DGJ23" s="82"/>
      <c r="DGN23" s="82"/>
      <c r="DGR23" s="82"/>
      <c r="DGV23" s="82"/>
      <c r="DGZ23" s="82"/>
      <c r="DHD23" s="82"/>
      <c r="DHH23" s="82"/>
      <c r="DHL23" s="82"/>
      <c r="DHP23" s="82"/>
      <c r="DHT23" s="82"/>
      <c r="DHX23" s="82"/>
      <c r="DIB23" s="82"/>
      <c r="DIF23" s="82"/>
      <c r="DIJ23" s="82"/>
      <c r="DIN23" s="82"/>
      <c r="DIR23" s="82"/>
      <c r="DIV23" s="82"/>
      <c r="DIZ23" s="82"/>
      <c r="DJD23" s="82"/>
      <c r="DJH23" s="82"/>
      <c r="DJL23" s="82"/>
      <c r="DJP23" s="82"/>
      <c r="DJT23" s="82"/>
      <c r="DJX23" s="82"/>
      <c r="DKB23" s="82"/>
      <c r="DKF23" s="82"/>
      <c r="DKJ23" s="82"/>
      <c r="DKN23" s="82"/>
      <c r="DKR23" s="82"/>
      <c r="DKV23" s="82"/>
      <c r="DKZ23" s="82"/>
      <c r="DLD23" s="82"/>
      <c r="DLH23" s="82"/>
      <c r="DLL23" s="82"/>
      <c r="DLP23" s="82"/>
      <c r="DLT23" s="82"/>
      <c r="DLX23" s="82"/>
      <c r="DMB23" s="82"/>
      <c r="DMF23" s="82"/>
      <c r="DMJ23" s="82"/>
      <c r="DMN23" s="82"/>
      <c r="DMR23" s="82"/>
      <c r="DMV23" s="82"/>
      <c r="DMZ23" s="82"/>
      <c r="DND23" s="82"/>
      <c r="DNH23" s="82"/>
      <c r="DNL23" s="82"/>
      <c r="DNP23" s="82"/>
      <c r="DNT23" s="82"/>
      <c r="DNX23" s="82"/>
      <c r="DOB23" s="82"/>
      <c r="DOF23" s="82"/>
      <c r="DOJ23" s="82"/>
      <c r="DON23" s="82"/>
      <c r="DOR23" s="82"/>
      <c r="DOV23" s="82"/>
      <c r="DOZ23" s="82"/>
      <c r="DPD23" s="82"/>
      <c r="DPH23" s="82"/>
      <c r="DPL23" s="82"/>
      <c r="DPP23" s="82"/>
      <c r="DPT23" s="82"/>
      <c r="DPX23" s="82"/>
      <c r="DQB23" s="82"/>
      <c r="DQF23" s="82"/>
      <c r="DQJ23" s="82"/>
      <c r="DQN23" s="82"/>
      <c r="DQR23" s="82"/>
      <c r="DQV23" s="82"/>
      <c r="DQZ23" s="82"/>
      <c r="DRD23" s="82"/>
      <c r="DRH23" s="82"/>
      <c r="DRL23" s="82"/>
      <c r="DRP23" s="82"/>
      <c r="DRT23" s="82"/>
      <c r="DRX23" s="82"/>
      <c r="DSB23" s="82"/>
      <c r="DSF23" s="82"/>
      <c r="DSJ23" s="82"/>
      <c r="DSN23" s="82"/>
      <c r="DSR23" s="82"/>
      <c r="DSV23" s="82"/>
      <c r="DSZ23" s="82"/>
      <c r="DTD23" s="82"/>
      <c r="DTH23" s="82"/>
      <c r="DTL23" s="82"/>
      <c r="DTP23" s="82"/>
      <c r="DTT23" s="82"/>
      <c r="DTX23" s="82"/>
      <c r="DUB23" s="82"/>
      <c r="DUF23" s="82"/>
      <c r="DUJ23" s="82"/>
      <c r="DUN23" s="82"/>
      <c r="DUR23" s="82"/>
      <c r="DUV23" s="82"/>
      <c r="DUZ23" s="82"/>
      <c r="DVD23" s="82"/>
      <c r="DVH23" s="82"/>
      <c r="DVL23" s="82"/>
      <c r="DVP23" s="82"/>
      <c r="DVT23" s="82"/>
      <c r="DVX23" s="82"/>
      <c r="DWB23" s="82"/>
      <c r="DWF23" s="82"/>
      <c r="DWJ23" s="82"/>
      <c r="DWN23" s="82"/>
      <c r="DWR23" s="82"/>
      <c r="DWV23" s="82"/>
      <c r="DWZ23" s="82"/>
      <c r="DXD23" s="82"/>
      <c r="DXH23" s="82"/>
      <c r="DXL23" s="82"/>
      <c r="DXP23" s="82"/>
      <c r="DXT23" s="82"/>
      <c r="DXX23" s="82"/>
      <c r="DYB23" s="82"/>
      <c r="DYF23" s="82"/>
      <c r="DYJ23" s="82"/>
      <c r="DYN23" s="82"/>
      <c r="DYR23" s="82"/>
      <c r="DYV23" s="82"/>
      <c r="DYZ23" s="82"/>
      <c r="DZD23" s="82"/>
      <c r="DZH23" s="82"/>
      <c r="DZL23" s="82"/>
      <c r="DZP23" s="82"/>
      <c r="DZT23" s="82"/>
      <c r="DZX23" s="82"/>
      <c r="EAB23" s="82"/>
      <c r="EAF23" s="82"/>
      <c r="EAJ23" s="82"/>
      <c r="EAN23" s="82"/>
      <c r="EAR23" s="82"/>
      <c r="EAV23" s="82"/>
      <c r="EAZ23" s="82"/>
      <c r="EBD23" s="82"/>
      <c r="EBH23" s="82"/>
      <c r="EBL23" s="82"/>
      <c r="EBP23" s="82"/>
      <c r="EBT23" s="82"/>
      <c r="EBX23" s="82"/>
      <c r="ECB23" s="82"/>
      <c r="ECF23" s="82"/>
      <c r="ECJ23" s="82"/>
      <c r="ECN23" s="82"/>
      <c r="ECR23" s="82"/>
      <c r="ECV23" s="82"/>
      <c r="ECZ23" s="82"/>
      <c r="EDD23" s="82"/>
      <c r="EDH23" s="82"/>
      <c r="EDL23" s="82"/>
      <c r="EDP23" s="82"/>
      <c r="EDT23" s="82"/>
      <c r="EDX23" s="82"/>
      <c r="EEB23" s="82"/>
      <c r="EEF23" s="82"/>
      <c r="EEJ23" s="82"/>
      <c r="EEN23" s="82"/>
      <c r="EER23" s="82"/>
      <c r="EEV23" s="82"/>
      <c r="EEZ23" s="82"/>
      <c r="EFD23" s="82"/>
      <c r="EFH23" s="82"/>
      <c r="EFL23" s="82"/>
      <c r="EFP23" s="82"/>
      <c r="EFT23" s="82"/>
      <c r="EFX23" s="82"/>
      <c r="EGB23" s="82"/>
      <c r="EGF23" s="82"/>
      <c r="EGJ23" s="82"/>
      <c r="EGN23" s="82"/>
      <c r="EGR23" s="82"/>
      <c r="EGV23" s="82"/>
      <c r="EGZ23" s="82"/>
      <c r="EHD23" s="82"/>
      <c r="EHH23" s="82"/>
      <c r="EHL23" s="82"/>
      <c r="EHP23" s="82"/>
      <c r="EHT23" s="82"/>
      <c r="EHX23" s="82"/>
      <c r="EIB23" s="82"/>
      <c r="EIF23" s="82"/>
      <c r="EIJ23" s="82"/>
      <c r="EIN23" s="82"/>
      <c r="EIR23" s="82"/>
      <c r="EIV23" s="82"/>
      <c r="EIZ23" s="82"/>
      <c r="EJD23" s="82"/>
      <c r="EJH23" s="82"/>
      <c r="EJL23" s="82"/>
      <c r="EJP23" s="82"/>
      <c r="EJT23" s="82"/>
      <c r="EJX23" s="82"/>
      <c r="EKB23" s="82"/>
      <c r="EKF23" s="82"/>
      <c r="EKJ23" s="82"/>
      <c r="EKN23" s="82"/>
      <c r="EKR23" s="82"/>
      <c r="EKV23" s="82"/>
      <c r="EKZ23" s="82"/>
      <c r="ELD23" s="82"/>
      <c r="ELH23" s="82"/>
      <c r="ELL23" s="82"/>
      <c r="ELP23" s="82"/>
      <c r="ELT23" s="82"/>
      <c r="ELX23" s="82"/>
      <c r="EMB23" s="82"/>
      <c r="EMF23" s="82"/>
      <c r="EMJ23" s="82"/>
      <c r="EMN23" s="82"/>
      <c r="EMR23" s="82"/>
      <c r="EMV23" s="82"/>
      <c r="EMZ23" s="82"/>
      <c r="END23" s="82"/>
      <c r="ENH23" s="82"/>
      <c r="ENL23" s="82"/>
      <c r="ENP23" s="82"/>
      <c r="ENT23" s="82"/>
      <c r="ENX23" s="82"/>
      <c r="EOB23" s="82"/>
      <c r="EOF23" s="82"/>
      <c r="EOJ23" s="82"/>
      <c r="EON23" s="82"/>
      <c r="EOR23" s="82"/>
      <c r="EOV23" s="82"/>
      <c r="EOZ23" s="82"/>
      <c r="EPD23" s="82"/>
      <c r="EPH23" s="82"/>
      <c r="EPL23" s="82"/>
      <c r="EPP23" s="82"/>
      <c r="EPT23" s="82"/>
      <c r="EPX23" s="82"/>
      <c r="EQB23" s="82"/>
      <c r="EQF23" s="82"/>
      <c r="EQJ23" s="82"/>
      <c r="EQN23" s="82"/>
      <c r="EQR23" s="82"/>
      <c r="EQV23" s="82"/>
      <c r="EQZ23" s="82"/>
      <c r="ERD23" s="82"/>
      <c r="ERH23" s="82"/>
      <c r="ERL23" s="82"/>
      <c r="ERP23" s="82"/>
      <c r="ERT23" s="82"/>
      <c r="ERX23" s="82"/>
      <c r="ESB23" s="82"/>
      <c r="ESF23" s="82"/>
      <c r="ESJ23" s="82"/>
      <c r="ESN23" s="82"/>
      <c r="ESR23" s="82"/>
      <c r="ESV23" s="82"/>
      <c r="ESZ23" s="82"/>
      <c r="ETD23" s="82"/>
      <c r="ETH23" s="82"/>
      <c r="ETL23" s="82"/>
      <c r="ETP23" s="82"/>
      <c r="ETT23" s="82"/>
      <c r="ETX23" s="82"/>
      <c r="EUB23" s="82"/>
      <c r="EUF23" s="82"/>
      <c r="EUJ23" s="82"/>
      <c r="EUN23" s="82"/>
      <c r="EUR23" s="82"/>
      <c r="EUV23" s="82"/>
      <c r="EUZ23" s="82"/>
      <c r="EVD23" s="82"/>
      <c r="EVH23" s="82"/>
      <c r="EVL23" s="82"/>
      <c r="EVP23" s="82"/>
      <c r="EVT23" s="82"/>
      <c r="EVX23" s="82"/>
      <c r="EWB23" s="82"/>
      <c r="EWF23" s="82"/>
      <c r="EWJ23" s="82"/>
      <c r="EWN23" s="82"/>
      <c r="EWR23" s="82"/>
      <c r="EWV23" s="82"/>
      <c r="EWZ23" s="82"/>
      <c r="EXD23" s="82"/>
      <c r="EXH23" s="82"/>
      <c r="EXL23" s="82"/>
      <c r="EXP23" s="82"/>
      <c r="EXT23" s="82"/>
      <c r="EXX23" s="82"/>
      <c r="EYB23" s="82"/>
      <c r="EYF23" s="82"/>
      <c r="EYJ23" s="82"/>
      <c r="EYN23" s="82"/>
      <c r="EYR23" s="82"/>
      <c r="EYV23" s="82"/>
      <c r="EYZ23" s="82"/>
      <c r="EZD23" s="82"/>
      <c r="EZH23" s="82"/>
      <c r="EZL23" s="82"/>
      <c r="EZP23" s="82"/>
      <c r="EZT23" s="82"/>
      <c r="EZX23" s="82"/>
      <c r="FAB23" s="82"/>
      <c r="FAF23" s="82"/>
      <c r="FAJ23" s="82"/>
      <c r="FAN23" s="82"/>
      <c r="FAR23" s="82"/>
      <c r="FAV23" s="82"/>
      <c r="FAZ23" s="82"/>
      <c r="FBD23" s="82"/>
      <c r="FBH23" s="82"/>
      <c r="FBL23" s="82"/>
      <c r="FBP23" s="82"/>
      <c r="FBT23" s="82"/>
      <c r="FBX23" s="82"/>
      <c r="FCB23" s="82"/>
      <c r="FCF23" s="82"/>
      <c r="FCJ23" s="82"/>
      <c r="FCN23" s="82"/>
      <c r="FCR23" s="82"/>
      <c r="FCV23" s="82"/>
      <c r="FCZ23" s="82"/>
      <c r="FDD23" s="82"/>
      <c r="FDH23" s="82"/>
      <c r="FDL23" s="82"/>
      <c r="FDP23" s="82"/>
      <c r="FDT23" s="82"/>
      <c r="FDX23" s="82"/>
      <c r="FEB23" s="82"/>
      <c r="FEF23" s="82"/>
      <c r="FEJ23" s="82"/>
      <c r="FEN23" s="82"/>
      <c r="FER23" s="82"/>
      <c r="FEV23" s="82"/>
      <c r="FEZ23" s="82"/>
      <c r="FFD23" s="82"/>
      <c r="FFH23" s="82"/>
      <c r="FFL23" s="82"/>
      <c r="FFP23" s="82"/>
      <c r="FFT23" s="82"/>
      <c r="FFX23" s="82"/>
      <c r="FGB23" s="82"/>
      <c r="FGF23" s="82"/>
      <c r="FGJ23" s="82"/>
      <c r="FGN23" s="82"/>
      <c r="FGR23" s="82"/>
      <c r="FGV23" s="82"/>
      <c r="FGZ23" s="82"/>
      <c r="FHD23" s="82"/>
      <c r="FHH23" s="82"/>
      <c r="FHL23" s="82"/>
      <c r="FHP23" s="82"/>
      <c r="FHT23" s="82"/>
      <c r="FHX23" s="82"/>
      <c r="FIB23" s="82"/>
      <c r="FIF23" s="82"/>
      <c r="FIJ23" s="82"/>
      <c r="FIN23" s="82"/>
      <c r="FIR23" s="82"/>
      <c r="FIV23" s="82"/>
      <c r="FIZ23" s="82"/>
      <c r="FJD23" s="82"/>
      <c r="FJH23" s="82"/>
      <c r="FJL23" s="82"/>
      <c r="FJP23" s="82"/>
      <c r="FJT23" s="82"/>
      <c r="FJX23" s="82"/>
      <c r="FKB23" s="82"/>
      <c r="FKF23" s="82"/>
      <c r="FKJ23" s="82"/>
      <c r="FKN23" s="82"/>
      <c r="FKR23" s="82"/>
      <c r="FKV23" s="82"/>
      <c r="FKZ23" s="82"/>
      <c r="FLD23" s="82"/>
      <c r="FLH23" s="82"/>
      <c r="FLL23" s="82"/>
      <c r="FLP23" s="82"/>
      <c r="FLT23" s="82"/>
      <c r="FLX23" s="82"/>
      <c r="FMB23" s="82"/>
      <c r="FMF23" s="82"/>
      <c r="FMJ23" s="82"/>
      <c r="FMN23" s="82"/>
      <c r="FMR23" s="82"/>
      <c r="FMV23" s="82"/>
      <c r="FMZ23" s="82"/>
      <c r="FND23" s="82"/>
      <c r="FNH23" s="82"/>
      <c r="FNL23" s="82"/>
      <c r="FNP23" s="82"/>
      <c r="FNT23" s="82"/>
      <c r="FNX23" s="82"/>
      <c r="FOB23" s="82"/>
      <c r="FOF23" s="82"/>
      <c r="FOJ23" s="82"/>
      <c r="FON23" s="82"/>
      <c r="FOR23" s="82"/>
      <c r="FOV23" s="82"/>
      <c r="FOZ23" s="82"/>
      <c r="FPD23" s="82"/>
      <c r="FPH23" s="82"/>
      <c r="FPL23" s="82"/>
      <c r="FPP23" s="82"/>
      <c r="FPT23" s="82"/>
      <c r="FPX23" s="82"/>
      <c r="FQB23" s="82"/>
      <c r="FQF23" s="82"/>
      <c r="FQJ23" s="82"/>
      <c r="FQN23" s="82"/>
      <c r="FQR23" s="82"/>
      <c r="FQV23" s="82"/>
      <c r="FQZ23" s="82"/>
      <c r="FRD23" s="82"/>
      <c r="FRH23" s="82"/>
      <c r="FRL23" s="82"/>
      <c r="FRP23" s="82"/>
      <c r="FRT23" s="82"/>
      <c r="FRX23" s="82"/>
      <c r="FSB23" s="82"/>
      <c r="FSF23" s="82"/>
      <c r="FSJ23" s="82"/>
      <c r="FSN23" s="82"/>
      <c r="FSR23" s="82"/>
      <c r="FSV23" s="82"/>
      <c r="FSZ23" s="82"/>
      <c r="FTD23" s="82"/>
      <c r="FTH23" s="82"/>
      <c r="FTL23" s="82"/>
      <c r="FTP23" s="82"/>
      <c r="FTT23" s="82"/>
      <c r="FTX23" s="82"/>
      <c r="FUB23" s="82"/>
      <c r="FUF23" s="82"/>
      <c r="FUJ23" s="82"/>
      <c r="FUN23" s="82"/>
      <c r="FUR23" s="82"/>
      <c r="FUV23" s="82"/>
      <c r="FUZ23" s="82"/>
      <c r="FVD23" s="82"/>
      <c r="FVH23" s="82"/>
      <c r="FVL23" s="82"/>
      <c r="FVP23" s="82"/>
      <c r="FVT23" s="82"/>
      <c r="FVX23" s="82"/>
      <c r="FWB23" s="82"/>
      <c r="FWF23" s="82"/>
      <c r="FWJ23" s="82"/>
      <c r="FWN23" s="82"/>
      <c r="FWR23" s="82"/>
      <c r="FWV23" s="82"/>
      <c r="FWZ23" s="82"/>
      <c r="FXD23" s="82"/>
      <c r="FXH23" s="82"/>
      <c r="FXL23" s="82"/>
      <c r="FXP23" s="82"/>
      <c r="FXT23" s="82"/>
      <c r="FXX23" s="82"/>
      <c r="FYB23" s="82"/>
      <c r="FYF23" s="82"/>
      <c r="FYJ23" s="82"/>
      <c r="FYN23" s="82"/>
      <c r="FYR23" s="82"/>
      <c r="FYV23" s="82"/>
      <c r="FYZ23" s="82"/>
      <c r="FZD23" s="82"/>
      <c r="FZH23" s="82"/>
      <c r="FZL23" s="82"/>
      <c r="FZP23" s="82"/>
      <c r="FZT23" s="82"/>
      <c r="FZX23" s="82"/>
      <c r="GAB23" s="82"/>
      <c r="GAF23" s="82"/>
      <c r="GAJ23" s="82"/>
      <c r="GAN23" s="82"/>
      <c r="GAR23" s="82"/>
      <c r="GAV23" s="82"/>
      <c r="GAZ23" s="82"/>
      <c r="GBD23" s="82"/>
      <c r="GBH23" s="82"/>
      <c r="GBL23" s="82"/>
      <c r="GBP23" s="82"/>
      <c r="GBT23" s="82"/>
      <c r="GBX23" s="82"/>
      <c r="GCB23" s="82"/>
      <c r="GCF23" s="82"/>
      <c r="GCJ23" s="82"/>
      <c r="GCN23" s="82"/>
      <c r="GCR23" s="82"/>
      <c r="GCV23" s="82"/>
      <c r="GCZ23" s="82"/>
      <c r="GDD23" s="82"/>
      <c r="GDH23" s="82"/>
      <c r="GDL23" s="82"/>
      <c r="GDP23" s="82"/>
      <c r="GDT23" s="82"/>
      <c r="GDX23" s="82"/>
      <c r="GEB23" s="82"/>
      <c r="GEF23" s="82"/>
      <c r="GEJ23" s="82"/>
      <c r="GEN23" s="82"/>
      <c r="GER23" s="82"/>
      <c r="GEV23" s="82"/>
      <c r="GEZ23" s="82"/>
      <c r="GFD23" s="82"/>
      <c r="GFH23" s="82"/>
      <c r="GFL23" s="82"/>
      <c r="GFP23" s="82"/>
      <c r="GFT23" s="82"/>
      <c r="GFX23" s="82"/>
      <c r="GGB23" s="82"/>
      <c r="GGF23" s="82"/>
      <c r="GGJ23" s="82"/>
      <c r="GGN23" s="82"/>
      <c r="GGR23" s="82"/>
      <c r="GGV23" s="82"/>
      <c r="GGZ23" s="82"/>
      <c r="GHD23" s="82"/>
      <c r="GHH23" s="82"/>
      <c r="GHL23" s="82"/>
      <c r="GHP23" s="82"/>
      <c r="GHT23" s="82"/>
      <c r="GHX23" s="82"/>
      <c r="GIB23" s="82"/>
      <c r="GIF23" s="82"/>
      <c r="GIJ23" s="82"/>
      <c r="GIN23" s="82"/>
      <c r="GIR23" s="82"/>
      <c r="GIV23" s="82"/>
      <c r="GIZ23" s="82"/>
      <c r="GJD23" s="82"/>
      <c r="GJH23" s="82"/>
      <c r="GJL23" s="82"/>
      <c r="GJP23" s="82"/>
      <c r="GJT23" s="82"/>
      <c r="GJX23" s="82"/>
      <c r="GKB23" s="82"/>
      <c r="GKF23" s="82"/>
      <c r="GKJ23" s="82"/>
      <c r="GKN23" s="82"/>
      <c r="GKR23" s="82"/>
      <c r="GKV23" s="82"/>
      <c r="GKZ23" s="82"/>
      <c r="GLD23" s="82"/>
      <c r="GLH23" s="82"/>
      <c r="GLL23" s="82"/>
      <c r="GLP23" s="82"/>
      <c r="GLT23" s="82"/>
      <c r="GLX23" s="82"/>
      <c r="GMB23" s="82"/>
      <c r="GMF23" s="82"/>
      <c r="GMJ23" s="82"/>
      <c r="GMN23" s="82"/>
      <c r="GMR23" s="82"/>
      <c r="GMV23" s="82"/>
      <c r="GMZ23" s="82"/>
      <c r="GND23" s="82"/>
      <c r="GNH23" s="82"/>
      <c r="GNL23" s="82"/>
      <c r="GNP23" s="82"/>
      <c r="GNT23" s="82"/>
      <c r="GNX23" s="82"/>
      <c r="GOB23" s="82"/>
      <c r="GOF23" s="82"/>
      <c r="GOJ23" s="82"/>
      <c r="GON23" s="82"/>
      <c r="GOR23" s="82"/>
      <c r="GOV23" s="82"/>
      <c r="GOZ23" s="82"/>
      <c r="GPD23" s="82"/>
      <c r="GPH23" s="82"/>
      <c r="GPL23" s="82"/>
      <c r="GPP23" s="82"/>
      <c r="GPT23" s="82"/>
      <c r="GPX23" s="82"/>
      <c r="GQB23" s="82"/>
      <c r="GQF23" s="82"/>
      <c r="GQJ23" s="82"/>
      <c r="GQN23" s="82"/>
      <c r="GQR23" s="82"/>
      <c r="GQV23" s="82"/>
      <c r="GQZ23" s="82"/>
      <c r="GRD23" s="82"/>
      <c r="GRH23" s="82"/>
      <c r="GRL23" s="82"/>
      <c r="GRP23" s="82"/>
      <c r="GRT23" s="82"/>
      <c r="GRX23" s="82"/>
      <c r="GSB23" s="82"/>
      <c r="GSF23" s="82"/>
      <c r="GSJ23" s="82"/>
      <c r="GSN23" s="82"/>
      <c r="GSR23" s="82"/>
      <c r="GSV23" s="82"/>
      <c r="GSZ23" s="82"/>
      <c r="GTD23" s="82"/>
      <c r="GTH23" s="82"/>
      <c r="GTL23" s="82"/>
      <c r="GTP23" s="82"/>
      <c r="GTT23" s="82"/>
      <c r="GTX23" s="82"/>
      <c r="GUB23" s="82"/>
      <c r="GUF23" s="82"/>
      <c r="GUJ23" s="82"/>
      <c r="GUN23" s="82"/>
      <c r="GUR23" s="82"/>
      <c r="GUV23" s="82"/>
      <c r="GUZ23" s="82"/>
      <c r="GVD23" s="82"/>
      <c r="GVH23" s="82"/>
      <c r="GVL23" s="82"/>
      <c r="GVP23" s="82"/>
      <c r="GVT23" s="82"/>
      <c r="GVX23" s="82"/>
      <c r="GWB23" s="82"/>
      <c r="GWF23" s="82"/>
      <c r="GWJ23" s="82"/>
      <c r="GWN23" s="82"/>
      <c r="GWR23" s="82"/>
      <c r="GWV23" s="82"/>
      <c r="GWZ23" s="82"/>
      <c r="GXD23" s="82"/>
      <c r="GXH23" s="82"/>
      <c r="GXL23" s="82"/>
      <c r="GXP23" s="82"/>
      <c r="GXT23" s="82"/>
      <c r="GXX23" s="82"/>
      <c r="GYB23" s="82"/>
      <c r="GYF23" s="82"/>
      <c r="GYJ23" s="82"/>
      <c r="GYN23" s="82"/>
      <c r="GYR23" s="82"/>
      <c r="GYV23" s="82"/>
      <c r="GYZ23" s="82"/>
      <c r="GZD23" s="82"/>
      <c r="GZH23" s="82"/>
      <c r="GZL23" s="82"/>
      <c r="GZP23" s="82"/>
      <c r="GZT23" s="82"/>
      <c r="GZX23" s="82"/>
      <c r="HAB23" s="82"/>
      <c r="HAF23" s="82"/>
      <c r="HAJ23" s="82"/>
      <c r="HAN23" s="82"/>
      <c r="HAR23" s="82"/>
      <c r="HAV23" s="82"/>
      <c r="HAZ23" s="82"/>
      <c r="HBD23" s="82"/>
      <c r="HBH23" s="82"/>
      <c r="HBL23" s="82"/>
      <c r="HBP23" s="82"/>
      <c r="HBT23" s="82"/>
      <c r="HBX23" s="82"/>
      <c r="HCB23" s="82"/>
      <c r="HCF23" s="82"/>
      <c r="HCJ23" s="82"/>
      <c r="HCN23" s="82"/>
      <c r="HCR23" s="82"/>
      <c r="HCV23" s="82"/>
      <c r="HCZ23" s="82"/>
      <c r="HDD23" s="82"/>
      <c r="HDH23" s="82"/>
      <c r="HDL23" s="82"/>
      <c r="HDP23" s="82"/>
      <c r="HDT23" s="82"/>
      <c r="HDX23" s="82"/>
      <c r="HEB23" s="82"/>
      <c r="HEF23" s="82"/>
      <c r="HEJ23" s="82"/>
      <c r="HEN23" s="82"/>
      <c r="HER23" s="82"/>
      <c r="HEV23" s="82"/>
      <c r="HEZ23" s="82"/>
      <c r="HFD23" s="82"/>
      <c r="HFH23" s="82"/>
      <c r="HFL23" s="82"/>
      <c r="HFP23" s="82"/>
      <c r="HFT23" s="82"/>
      <c r="HFX23" s="82"/>
      <c r="HGB23" s="82"/>
      <c r="HGF23" s="82"/>
      <c r="HGJ23" s="82"/>
      <c r="HGN23" s="82"/>
      <c r="HGR23" s="82"/>
      <c r="HGV23" s="82"/>
      <c r="HGZ23" s="82"/>
      <c r="HHD23" s="82"/>
      <c r="HHH23" s="82"/>
      <c r="HHL23" s="82"/>
      <c r="HHP23" s="82"/>
      <c r="HHT23" s="82"/>
      <c r="HHX23" s="82"/>
      <c r="HIB23" s="82"/>
      <c r="HIF23" s="82"/>
      <c r="HIJ23" s="82"/>
      <c r="HIN23" s="82"/>
      <c r="HIR23" s="82"/>
      <c r="HIV23" s="82"/>
      <c r="HIZ23" s="82"/>
      <c r="HJD23" s="82"/>
      <c r="HJH23" s="82"/>
      <c r="HJL23" s="82"/>
      <c r="HJP23" s="82"/>
      <c r="HJT23" s="82"/>
      <c r="HJX23" s="82"/>
      <c r="HKB23" s="82"/>
      <c r="HKF23" s="82"/>
      <c r="HKJ23" s="82"/>
      <c r="HKN23" s="82"/>
      <c r="HKR23" s="82"/>
      <c r="HKV23" s="82"/>
      <c r="HKZ23" s="82"/>
      <c r="HLD23" s="82"/>
      <c r="HLH23" s="82"/>
      <c r="HLL23" s="82"/>
      <c r="HLP23" s="82"/>
      <c r="HLT23" s="82"/>
      <c r="HLX23" s="82"/>
      <c r="HMB23" s="82"/>
      <c r="HMF23" s="82"/>
      <c r="HMJ23" s="82"/>
      <c r="HMN23" s="82"/>
      <c r="HMR23" s="82"/>
      <c r="HMV23" s="82"/>
      <c r="HMZ23" s="82"/>
      <c r="HND23" s="82"/>
      <c r="HNH23" s="82"/>
      <c r="HNL23" s="82"/>
      <c r="HNP23" s="82"/>
      <c r="HNT23" s="82"/>
      <c r="HNX23" s="82"/>
      <c r="HOB23" s="82"/>
      <c r="HOF23" s="82"/>
      <c r="HOJ23" s="82"/>
      <c r="HON23" s="82"/>
      <c r="HOR23" s="82"/>
      <c r="HOV23" s="82"/>
      <c r="HOZ23" s="82"/>
      <c r="HPD23" s="82"/>
      <c r="HPH23" s="82"/>
      <c r="HPL23" s="82"/>
      <c r="HPP23" s="82"/>
      <c r="HPT23" s="82"/>
      <c r="HPX23" s="82"/>
      <c r="HQB23" s="82"/>
      <c r="HQF23" s="82"/>
      <c r="HQJ23" s="82"/>
      <c r="HQN23" s="82"/>
      <c r="HQR23" s="82"/>
      <c r="HQV23" s="82"/>
      <c r="HQZ23" s="82"/>
      <c r="HRD23" s="82"/>
      <c r="HRH23" s="82"/>
      <c r="HRL23" s="82"/>
      <c r="HRP23" s="82"/>
      <c r="HRT23" s="82"/>
      <c r="HRX23" s="82"/>
      <c r="HSB23" s="82"/>
      <c r="HSF23" s="82"/>
      <c r="HSJ23" s="82"/>
      <c r="HSN23" s="82"/>
      <c r="HSR23" s="82"/>
      <c r="HSV23" s="82"/>
      <c r="HSZ23" s="82"/>
      <c r="HTD23" s="82"/>
      <c r="HTH23" s="82"/>
      <c r="HTL23" s="82"/>
      <c r="HTP23" s="82"/>
      <c r="HTT23" s="82"/>
      <c r="HTX23" s="82"/>
      <c r="HUB23" s="82"/>
      <c r="HUF23" s="82"/>
      <c r="HUJ23" s="82"/>
      <c r="HUN23" s="82"/>
      <c r="HUR23" s="82"/>
      <c r="HUV23" s="82"/>
      <c r="HUZ23" s="82"/>
      <c r="HVD23" s="82"/>
      <c r="HVH23" s="82"/>
      <c r="HVL23" s="82"/>
      <c r="HVP23" s="82"/>
      <c r="HVT23" s="82"/>
      <c r="HVX23" s="82"/>
      <c r="HWB23" s="82"/>
      <c r="HWF23" s="82"/>
      <c r="HWJ23" s="82"/>
      <c r="HWN23" s="82"/>
      <c r="HWR23" s="82"/>
      <c r="HWV23" s="82"/>
      <c r="HWZ23" s="82"/>
      <c r="HXD23" s="82"/>
      <c r="HXH23" s="82"/>
      <c r="HXL23" s="82"/>
      <c r="HXP23" s="82"/>
      <c r="HXT23" s="82"/>
      <c r="HXX23" s="82"/>
      <c r="HYB23" s="82"/>
      <c r="HYF23" s="82"/>
      <c r="HYJ23" s="82"/>
      <c r="HYN23" s="82"/>
      <c r="HYR23" s="82"/>
      <c r="HYV23" s="82"/>
      <c r="HYZ23" s="82"/>
      <c r="HZD23" s="82"/>
      <c r="HZH23" s="82"/>
      <c r="HZL23" s="82"/>
      <c r="HZP23" s="82"/>
      <c r="HZT23" s="82"/>
      <c r="HZX23" s="82"/>
      <c r="IAB23" s="82"/>
      <c r="IAF23" s="82"/>
      <c r="IAJ23" s="82"/>
      <c r="IAN23" s="82"/>
      <c r="IAR23" s="82"/>
      <c r="IAV23" s="82"/>
      <c r="IAZ23" s="82"/>
      <c r="IBD23" s="82"/>
      <c r="IBH23" s="82"/>
      <c r="IBL23" s="82"/>
      <c r="IBP23" s="82"/>
      <c r="IBT23" s="82"/>
      <c r="IBX23" s="82"/>
      <c r="ICB23" s="82"/>
      <c r="ICF23" s="82"/>
      <c r="ICJ23" s="82"/>
      <c r="ICN23" s="82"/>
      <c r="ICR23" s="82"/>
      <c r="ICV23" s="82"/>
      <c r="ICZ23" s="82"/>
      <c r="IDD23" s="82"/>
      <c r="IDH23" s="82"/>
      <c r="IDL23" s="82"/>
      <c r="IDP23" s="82"/>
      <c r="IDT23" s="82"/>
      <c r="IDX23" s="82"/>
      <c r="IEB23" s="82"/>
      <c r="IEF23" s="82"/>
      <c r="IEJ23" s="82"/>
      <c r="IEN23" s="82"/>
      <c r="IER23" s="82"/>
      <c r="IEV23" s="82"/>
      <c r="IEZ23" s="82"/>
      <c r="IFD23" s="82"/>
      <c r="IFH23" s="82"/>
      <c r="IFL23" s="82"/>
      <c r="IFP23" s="82"/>
      <c r="IFT23" s="82"/>
      <c r="IFX23" s="82"/>
      <c r="IGB23" s="82"/>
      <c r="IGF23" s="82"/>
      <c r="IGJ23" s="82"/>
      <c r="IGN23" s="82"/>
      <c r="IGR23" s="82"/>
      <c r="IGV23" s="82"/>
      <c r="IGZ23" s="82"/>
      <c r="IHD23" s="82"/>
      <c r="IHH23" s="82"/>
      <c r="IHL23" s="82"/>
      <c r="IHP23" s="82"/>
      <c r="IHT23" s="82"/>
      <c r="IHX23" s="82"/>
      <c r="IIB23" s="82"/>
      <c r="IIF23" s="82"/>
      <c r="IIJ23" s="82"/>
      <c r="IIN23" s="82"/>
      <c r="IIR23" s="82"/>
      <c r="IIV23" s="82"/>
      <c r="IIZ23" s="82"/>
      <c r="IJD23" s="82"/>
      <c r="IJH23" s="82"/>
      <c r="IJL23" s="82"/>
      <c r="IJP23" s="82"/>
      <c r="IJT23" s="82"/>
      <c r="IJX23" s="82"/>
      <c r="IKB23" s="82"/>
      <c r="IKF23" s="82"/>
      <c r="IKJ23" s="82"/>
      <c r="IKN23" s="82"/>
      <c r="IKR23" s="82"/>
      <c r="IKV23" s="82"/>
      <c r="IKZ23" s="82"/>
      <c r="ILD23" s="82"/>
      <c r="ILH23" s="82"/>
      <c r="ILL23" s="82"/>
      <c r="ILP23" s="82"/>
      <c r="ILT23" s="82"/>
      <c r="ILX23" s="82"/>
      <c r="IMB23" s="82"/>
      <c r="IMF23" s="82"/>
      <c r="IMJ23" s="82"/>
      <c r="IMN23" s="82"/>
      <c r="IMR23" s="82"/>
      <c r="IMV23" s="82"/>
      <c r="IMZ23" s="82"/>
      <c r="IND23" s="82"/>
      <c r="INH23" s="82"/>
      <c r="INL23" s="82"/>
      <c r="INP23" s="82"/>
      <c r="INT23" s="82"/>
      <c r="INX23" s="82"/>
      <c r="IOB23" s="82"/>
      <c r="IOF23" s="82"/>
      <c r="IOJ23" s="82"/>
      <c r="ION23" s="82"/>
      <c r="IOR23" s="82"/>
      <c r="IOV23" s="82"/>
      <c r="IOZ23" s="82"/>
      <c r="IPD23" s="82"/>
      <c r="IPH23" s="82"/>
      <c r="IPL23" s="82"/>
      <c r="IPP23" s="82"/>
      <c r="IPT23" s="82"/>
      <c r="IPX23" s="82"/>
      <c r="IQB23" s="82"/>
      <c r="IQF23" s="82"/>
      <c r="IQJ23" s="82"/>
      <c r="IQN23" s="82"/>
      <c r="IQR23" s="82"/>
      <c r="IQV23" s="82"/>
      <c r="IQZ23" s="82"/>
      <c r="IRD23" s="82"/>
      <c r="IRH23" s="82"/>
      <c r="IRL23" s="82"/>
      <c r="IRP23" s="82"/>
      <c r="IRT23" s="82"/>
      <c r="IRX23" s="82"/>
      <c r="ISB23" s="82"/>
      <c r="ISF23" s="82"/>
      <c r="ISJ23" s="82"/>
      <c r="ISN23" s="82"/>
      <c r="ISR23" s="82"/>
      <c r="ISV23" s="82"/>
      <c r="ISZ23" s="82"/>
      <c r="ITD23" s="82"/>
      <c r="ITH23" s="82"/>
      <c r="ITL23" s="82"/>
      <c r="ITP23" s="82"/>
      <c r="ITT23" s="82"/>
      <c r="ITX23" s="82"/>
      <c r="IUB23" s="82"/>
      <c r="IUF23" s="82"/>
      <c r="IUJ23" s="82"/>
      <c r="IUN23" s="82"/>
      <c r="IUR23" s="82"/>
      <c r="IUV23" s="82"/>
      <c r="IUZ23" s="82"/>
      <c r="IVD23" s="82"/>
      <c r="IVH23" s="82"/>
      <c r="IVL23" s="82"/>
      <c r="IVP23" s="82"/>
      <c r="IVT23" s="82"/>
      <c r="IVX23" s="82"/>
      <c r="IWB23" s="82"/>
      <c r="IWF23" s="82"/>
      <c r="IWJ23" s="82"/>
      <c r="IWN23" s="82"/>
      <c r="IWR23" s="82"/>
      <c r="IWV23" s="82"/>
      <c r="IWZ23" s="82"/>
      <c r="IXD23" s="82"/>
      <c r="IXH23" s="82"/>
      <c r="IXL23" s="82"/>
      <c r="IXP23" s="82"/>
      <c r="IXT23" s="82"/>
      <c r="IXX23" s="82"/>
      <c r="IYB23" s="82"/>
      <c r="IYF23" s="82"/>
      <c r="IYJ23" s="82"/>
      <c r="IYN23" s="82"/>
      <c r="IYR23" s="82"/>
      <c r="IYV23" s="82"/>
      <c r="IYZ23" s="82"/>
      <c r="IZD23" s="82"/>
      <c r="IZH23" s="82"/>
      <c r="IZL23" s="82"/>
      <c r="IZP23" s="82"/>
      <c r="IZT23" s="82"/>
      <c r="IZX23" s="82"/>
      <c r="JAB23" s="82"/>
      <c r="JAF23" s="82"/>
      <c r="JAJ23" s="82"/>
      <c r="JAN23" s="82"/>
      <c r="JAR23" s="82"/>
      <c r="JAV23" s="82"/>
      <c r="JAZ23" s="82"/>
      <c r="JBD23" s="82"/>
      <c r="JBH23" s="82"/>
      <c r="JBL23" s="82"/>
      <c r="JBP23" s="82"/>
      <c r="JBT23" s="82"/>
      <c r="JBX23" s="82"/>
      <c r="JCB23" s="82"/>
      <c r="JCF23" s="82"/>
      <c r="JCJ23" s="82"/>
      <c r="JCN23" s="82"/>
      <c r="JCR23" s="82"/>
      <c r="JCV23" s="82"/>
      <c r="JCZ23" s="82"/>
      <c r="JDD23" s="82"/>
      <c r="JDH23" s="82"/>
      <c r="JDL23" s="82"/>
      <c r="JDP23" s="82"/>
      <c r="JDT23" s="82"/>
      <c r="JDX23" s="82"/>
      <c r="JEB23" s="82"/>
      <c r="JEF23" s="82"/>
      <c r="JEJ23" s="82"/>
      <c r="JEN23" s="82"/>
      <c r="JER23" s="82"/>
      <c r="JEV23" s="82"/>
      <c r="JEZ23" s="82"/>
      <c r="JFD23" s="82"/>
      <c r="JFH23" s="82"/>
      <c r="JFL23" s="82"/>
      <c r="JFP23" s="82"/>
      <c r="JFT23" s="82"/>
      <c r="JFX23" s="82"/>
      <c r="JGB23" s="82"/>
      <c r="JGF23" s="82"/>
      <c r="JGJ23" s="82"/>
      <c r="JGN23" s="82"/>
      <c r="JGR23" s="82"/>
      <c r="JGV23" s="82"/>
      <c r="JGZ23" s="82"/>
      <c r="JHD23" s="82"/>
      <c r="JHH23" s="82"/>
      <c r="JHL23" s="82"/>
      <c r="JHP23" s="82"/>
      <c r="JHT23" s="82"/>
      <c r="JHX23" s="82"/>
      <c r="JIB23" s="82"/>
      <c r="JIF23" s="82"/>
      <c r="JIJ23" s="82"/>
      <c r="JIN23" s="82"/>
      <c r="JIR23" s="82"/>
      <c r="JIV23" s="82"/>
      <c r="JIZ23" s="82"/>
      <c r="JJD23" s="82"/>
      <c r="JJH23" s="82"/>
      <c r="JJL23" s="82"/>
      <c r="JJP23" s="82"/>
      <c r="JJT23" s="82"/>
      <c r="JJX23" s="82"/>
      <c r="JKB23" s="82"/>
      <c r="JKF23" s="82"/>
      <c r="JKJ23" s="82"/>
      <c r="JKN23" s="82"/>
      <c r="JKR23" s="82"/>
      <c r="JKV23" s="82"/>
      <c r="JKZ23" s="82"/>
      <c r="JLD23" s="82"/>
      <c r="JLH23" s="82"/>
      <c r="JLL23" s="82"/>
      <c r="JLP23" s="82"/>
      <c r="JLT23" s="82"/>
      <c r="JLX23" s="82"/>
      <c r="JMB23" s="82"/>
      <c r="JMF23" s="82"/>
      <c r="JMJ23" s="82"/>
      <c r="JMN23" s="82"/>
      <c r="JMR23" s="82"/>
      <c r="JMV23" s="82"/>
      <c r="JMZ23" s="82"/>
      <c r="JND23" s="82"/>
      <c r="JNH23" s="82"/>
      <c r="JNL23" s="82"/>
      <c r="JNP23" s="82"/>
      <c r="JNT23" s="82"/>
      <c r="JNX23" s="82"/>
      <c r="JOB23" s="82"/>
      <c r="JOF23" s="82"/>
      <c r="JOJ23" s="82"/>
      <c r="JON23" s="82"/>
      <c r="JOR23" s="82"/>
      <c r="JOV23" s="82"/>
      <c r="JOZ23" s="82"/>
      <c r="JPD23" s="82"/>
      <c r="JPH23" s="82"/>
      <c r="JPL23" s="82"/>
      <c r="JPP23" s="82"/>
      <c r="JPT23" s="82"/>
      <c r="JPX23" s="82"/>
      <c r="JQB23" s="82"/>
      <c r="JQF23" s="82"/>
      <c r="JQJ23" s="82"/>
      <c r="JQN23" s="82"/>
      <c r="JQR23" s="82"/>
      <c r="JQV23" s="82"/>
      <c r="JQZ23" s="82"/>
      <c r="JRD23" s="82"/>
      <c r="JRH23" s="82"/>
      <c r="JRL23" s="82"/>
      <c r="JRP23" s="82"/>
      <c r="JRT23" s="82"/>
      <c r="JRX23" s="82"/>
      <c r="JSB23" s="82"/>
      <c r="JSF23" s="82"/>
      <c r="JSJ23" s="82"/>
      <c r="JSN23" s="82"/>
      <c r="JSR23" s="82"/>
      <c r="JSV23" s="82"/>
      <c r="JSZ23" s="82"/>
      <c r="JTD23" s="82"/>
      <c r="JTH23" s="82"/>
      <c r="JTL23" s="82"/>
      <c r="JTP23" s="82"/>
      <c r="JTT23" s="82"/>
      <c r="JTX23" s="82"/>
      <c r="JUB23" s="82"/>
      <c r="JUF23" s="82"/>
      <c r="JUJ23" s="82"/>
      <c r="JUN23" s="82"/>
      <c r="JUR23" s="82"/>
      <c r="JUV23" s="82"/>
      <c r="JUZ23" s="82"/>
      <c r="JVD23" s="82"/>
      <c r="JVH23" s="82"/>
      <c r="JVL23" s="82"/>
      <c r="JVP23" s="82"/>
      <c r="JVT23" s="82"/>
      <c r="JVX23" s="82"/>
      <c r="JWB23" s="82"/>
      <c r="JWF23" s="82"/>
      <c r="JWJ23" s="82"/>
      <c r="JWN23" s="82"/>
      <c r="JWR23" s="82"/>
      <c r="JWV23" s="82"/>
      <c r="JWZ23" s="82"/>
      <c r="JXD23" s="82"/>
      <c r="JXH23" s="82"/>
      <c r="JXL23" s="82"/>
      <c r="JXP23" s="82"/>
      <c r="JXT23" s="82"/>
      <c r="JXX23" s="82"/>
      <c r="JYB23" s="82"/>
      <c r="JYF23" s="82"/>
      <c r="JYJ23" s="82"/>
      <c r="JYN23" s="82"/>
      <c r="JYR23" s="82"/>
      <c r="JYV23" s="82"/>
      <c r="JYZ23" s="82"/>
      <c r="JZD23" s="82"/>
      <c r="JZH23" s="82"/>
      <c r="JZL23" s="82"/>
      <c r="JZP23" s="82"/>
      <c r="JZT23" s="82"/>
      <c r="JZX23" s="82"/>
      <c r="KAB23" s="82"/>
      <c r="KAF23" s="82"/>
      <c r="KAJ23" s="82"/>
      <c r="KAN23" s="82"/>
      <c r="KAR23" s="82"/>
      <c r="KAV23" s="82"/>
      <c r="KAZ23" s="82"/>
      <c r="KBD23" s="82"/>
      <c r="KBH23" s="82"/>
      <c r="KBL23" s="82"/>
      <c r="KBP23" s="82"/>
      <c r="KBT23" s="82"/>
      <c r="KBX23" s="82"/>
      <c r="KCB23" s="82"/>
      <c r="KCF23" s="82"/>
      <c r="KCJ23" s="82"/>
      <c r="KCN23" s="82"/>
      <c r="KCR23" s="82"/>
      <c r="KCV23" s="82"/>
      <c r="KCZ23" s="82"/>
      <c r="KDD23" s="82"/>
      <c r="KDH23" s="82"/>
      <c r="KDL23" s="82"/>
      <c r="KDP23" s="82"/>
      <c r="KDT23" s="82"/>
      <c r="KDX23" s="82"/>
      <c r="KEB23" s="82"/>
      <c r="KEF23" s="82"/>
      <c r="KEJ23" s="82"/>
      <c r="KEN23" s="82"/>
      <c r="KER23" s="82"/>
      <c r="KEV23" s="82"/>
      <c r="KEZ23" s="82"/>
      <c r="KFD23" s="82"/>
      <c r="KFH23" s="82"/>
      <c r="KFL23" s="82"/>
      <c r="KFP23" s="82"/>
      <c r="KFT23" s="82"/>
      <c r="KFX23" s="82"/>
      <c r="KGB23" s="82"/>
      <c r="KGF23" s="82"/>
      <c r="KGJ23" s="82"/>
      <c r="KGN23" s="82"/>
      <c r="KGR23" s="82"/>
      <c r="KGV23" s="82"/>
      <c r="KGZ23" s="82"/>
      <c r="KHD23" s="82"/>
      <c r="KHH23" s="82"/>
      <c r="KHL23" s="82"/>
      <c r="KHP23" s="82"/>
      <c r="KHT23" s="82"/>
      <c r="KHX23" s="82"/>
      <c r="KIB23" s="82"/>
      <c r="KIF23" s="82"/>
      <c r="KIJ23" s="82"/>
      <c r="KIN23" s="82"/>
      <c r="KIR23" s="82"/>
      <c r="KIV23" s="82"/>
      <c r="KIZ23" s="82"/>
      <c r="KJD23" s="82"/>
      <c r="KJH23" s="82"/>
      <c r="KJL23" s="82"/>
      <c r="KJP23" s="82"/>
      <c r="KJT23" s="82"/>
      <c r="KJX23" s="82"/>
      <c r="KKB23" s="82"/>
      <c r="KKF23" s="82"/>
      <c r="KKJ23" s="82"/>
      <c r="KKN23" s="82"/>
      <c r="KKR23" s="82"/>
      <c r="KKV23" s="82"/>
      <c r="KKZ23" s="82"/>
      <c r="KLD23" s="82"/>
      <c r="KLH23" s="82"/>
      <c r="KLL23" s="82"/>
      <c r="KLP23" s="82"/>
      <c r="KLT23" s="82"/>
      <c r="KLX23" s="82"/>
      <c r="KMB23" s="82"/>
      <c r="KMF23" s="82"/>
      <c r="KMJ23" s="82"/>
      <c r="KMN23" s="82"/>
      <c r="KMR23" s="82"/>
      <c r="KMV23" s="82"/>
      <c r="KMZ23" s="82"/>
      <c r="KND23" s="82"/>
      <c r="KNH23" s="82"/>
      <c r="KNL23" s="82"/>
      <c r="KNP23" s="82"/>
      <c r="KNT23" s="82"/>
      <c r="KNX23" s="82"/>
      <c r="KOB23" s="82"/>
      <c r="KOF23" s="82"/>
      <c r="KOJ23" s="82"/>
      <c r="KON23" s="82"/>
      <c r="KOR23" s="82"/>
      <c r="KOV23" s="82"/>
      <c r="KOZ23" s="82"/>
      <c r="KPD23" s="82"/>
      <c r="KPH23" s="82"/>
      <c r="KPL23" s="82"/>
      <c r="KPP23" s="82"/>
      <c r="KPT23" s="82"/>
      <c r="KPX23" s="82"/>
      <c r="KQB23" s="82"/>
      <c r="KQF23" s="82"/>
      <c r="KQJ23" s="82"/>
      <c r="KQN23" s="82"/>
      <c r="KQR23" s="82"/>
      <c r="KQV23" s="82"/>
      <c r="KQZ23" s="82"/>
      <c r="KRD23" s="82"/>
      <c r="KRH23" s="82"/>
      <c r="KRL23" s="82"/>
      <c r="KRP23" s="82"/>
      <c r="KRT23" s="82"/>
      <c r="KRX23" s="82"/>
      <c r="KSB23" s="82"/>
      <c r="KSF23" s="82"/>
      <c r="KSJ23" s="82"/>
      <c r="KSN23" s="82"/>
      <c r="KSR23" s="82"/>
      <c r="KSV23" s="82"/>
      <c r="KSZ23" s="82"/>
      <c r="KTD23" s="82"/>
      <c r="KTH23" s="82"/>
      <c r="KTL23" s="82"/>
      <c r="KTP23" s="82"/>
      <c r="KTT23" s="82"/>
      <c r="KTX23" s="82"/>
      <c r="KUB23" s="82"/>
      <c r="KUF23" s="82"/>
      <c r="KUJ23" s="82"/>
      <c r="KUN23" s="82"/>
      <c r="KUR23" s="82"/>
      <c r="KUV23" s="82"/>
      <c r="KUZ23" s="82"/>
      <c r="KVD23" s="82"/>
      <c r="KVH23" s="82"/>
      <c r="KVL23" s="82"/>
      <c r="KVP23" s="82"/>
      <c r="KVT23" s="82"/>
      <c r="KVX23" s="82"/>
      <c r="KWB23" s="82"/>
      <c r="KWF23" s="82"/>
      <c r="KWJ23" s="82"/>
      <c r="KWN23" s="82"/>
      <c r="KWR23" s="82"/>
      <c r="KWV23" s="82"/>
      <c r="KWZ23" s="82"/>
      <c r="KXD23" s="82"/>
      <c r="KXH23" s="82"/>
      <c r="KXL23" s="82"/>
      <c r="KXP23" s="82"/>
      <c r="KXT23" s="82"/>
      <c r="KXX23" s="82"/>
      <c r="KYB23" s="82"/>
      <c r="KYF23" s="82"/>
      <c r="KYJ23" s="82"/>
      <c r="KYN23" s="82"/>
      <c r="KYR23" s="82"/>
      <c r="KYV23" s="82"/>
      <c r="KYZ23" s="82"/>
      <c r="KZD23" s="82"/>
      <c r="KZH23" s="82"/>
      <c r="KZL23" s="82"/>
      <c r="KZP23" s="82"/>
      <c r="KZT23" s="82"/>
      <c r="KZX23" s="82"/>
      <c r="LAB23" s="82"/>
      <c r="LAF23" s="82"/>
      <c r="LAJ23" s="82"/>
      <c r="LAN23" s="82"/>
      <c r="LAR23" s="82"/>
      <c r="LAV23" s="82"/>
      <c r="LAZ23" s="82"/>
      <c r="LBD23" s="82"/>
      <c r="LBH23" s="82"/>
      <c r="LBL23" s="82"/>
      <c r="LBP23" s="82"/>
      <c r="LBT23" s="82"/>
      <c r="LBX23" s="82"/>
      <c r="LCB23" s="82"/>
      <c r="LCF23" s="82"/>
      <c r="LCJ23" s="82"/>
      <c r="LCN23" s="82"/>
      <c r="LCR23" s="82"/>
      <c r="LCV23" s="82"/>
      <c r="LCZ23" s="82"/>
      <c r="LDD23" s="82"/>
      <c r="LDH23" s="82"/>
      <c r="LDL23" s="82"/>
      <c r="LDP23" s="82"/>
      <c r="LDT23" s="82"/>
      <c r="LDX23" s="82"/>
      <c r="LEB23" s="82"/>
      <c r="LEF23" s="82"/>
      <c r="LEJ23" s="82"/>
      <c r="LEN23" s="82"/>
      <c r="LER23" s="82"/>
      <c r="LEV23" s="82"/>
      <c r="LEZ23" s="82"/>
      <c r="LFD23" s="82"/>
      <c r="LFH23" s="82"/>
      <c r="LFL23" s="82"/>
      <c r="LFP23" s="82"/>
      <c r="LFT23" s="82"/>
      <c r="LFX23" s="82"/>
      <c r="LGB23" s="82"/>
      <c r="LGF23" s="82"/>
      <c r="LGJ23" s="82"/>
      <c r="LGN23" s="82"/>
      <c r="LGR23" s="82"/>
      <c r="LGV23" s="82"/>
      <c r="LGZ23" s="82"/>
      <c r="LHD23" s="82"/>
      <c r="LHH23" s="82"/>
      <c r="LHL23" s="82"/>
      <c r="LHP23" s="82"/>
      <c r="LHT23" s="82"/>
      <c r="LHX23" s="82"/>
      <c r="LIB23" s="82"/>
      <c r="LIF23" s="82"/>
      <c r="LIJ23" s="82"/>
      <c r="LIN23" s="82"/>
      <c r="LIR23" s="82"/>
      <c r="LIV23" s="82"/>
      <c r="LIZ23" s="82"/>
      <c r="LJD23" s="82"/>
      <c r="LJH23" s="82"/>
      <c r="LJL23" s="82"/>
      <c r="LJP23" s="82"/>
      <c r="LJT23" s="82"/>
      <c r="LJX23" s="82"/>
      <c r="LKB23" s="82"/>
      <c r="LKF23" s="82"/>
      <c r="LKJ23" s="82"/>
      <c r="LKN23" s="82"/>
      <c r="LKR23" s="82"/>
      <c r="LKV23" s="82"/>
      <c r="LKZ23" s="82"/>
      <c r="LLD23" s="82"/>
      <c r="LLH23" s="82"/>
      <c r="LLL23" s="82"/>
      <c r="LLP23" s="82"/>
      <c r="LLT23" s="82"/>
      <c r="LLX23" s="82"/>
      <c r="LMB23" s="82"/>
      <c r="LMF23" s="82"/>
      <c r="LMJ23" s="82"/>
      <c r="LMN23" s="82"/>
      <c r="LMR23" s="82"/>
      <c r="LMV23" s="82"/>
      <c r="LMZ23" s="82"/>
      <c r="LND23" s="82"/>
      <c r="LNH23" s="82"/>
      <c r="LNL23" s="82"/>
      <c r="LNP23" s="82"/>
      <c r="LNT23" s="82"/>
      <c r="LNX23" s="82"/>
      <c r="LOB23" s="82"/>
      <c r="LOF23" s="82"/>
      <c r="LOJ23" s="82"/>
      <c r="LON23" s="82"/>
      <c r="LOR23" s="82"/>
      <c r="LOV23" s="82"/>
      <c r="LOZ23" s="82"/>
      <c r="LPD23" s="82"/>
      <c r="LPH23" s="82"/>
      <c r="LPL23" s="82"/>
      <c r="LPP23" s="82"/>
      <c r="LPT23" s="82"/>
      <c r="LPX23" s="82"/>
      <c r="LQB23" s="82"/>
      <c r="LQF23" s="82"/>
      <c r="LQJ23" s="82"/>
      <c r="LQN23" s="82"/>
      <c r="LQR23" s="82"/>
      <c r="LQV23" s="82"/>
      <c r="LQZ23" s="82"/>
      <c r="LRD23" s="82"/>
      <c r="LRH23" s="82"/>
      <c r="LRL23" s="82"/>
      <c r="LRP23" s="82"/>
      <c r="LRT23" s="82"/>
      <c r="LRX23" s="82"/>
      <c r="LSB23" s="82"/>
      <c r="LSF23" s="82"/>
      <c r="LSJ23" s="82"/>
      <c r="LSN23" s="82"/>
      <c r="LSR23" s="82"/>
      <c r="LSV23" s="82"/>
      <c r="LSZ23" s="82"/>
      <c r="LTD23" s="82"/>
      <c r="LTH23" s="82"/>
      <c r="LTL23" s="82"/>
      <c r="LTP23" s="82"/>
      <c r="LTT23" s="82"/>
      <c r="LTX23" s="82"/>
      <c r="LUB23" s="82"/>
      <c r="LUF23" s="82"/>
      <c r="LUJ23" s="82"/>
      <c r="LUN23" s="82"/>
      <c r="LUR23" s="82"/>
      <c r="LUV23" s="82"/>
      <c r="LUZ23" s="82"/>
      <c r="LVD23" s="82"/>
      <c r="LVH23" s="82"/>
      <c r="LVL23" s="82"/>
      <c r="LVP23" s="82"/>
      <c r="LVT23" s="82"/>
      <c r="LVX23" s="82"/>
      <c r="LWB23" s="82"/>
      <c r="LWF23" s="82"/>
      <c r="LWJ23" s="82"/>
      <c r="LWN23" s="82"/>
      <c r="LWR23" s="82"/>
      <c r="LWV23" s="82"/>
      <c r="LWZ23" s="82"/>
      <c r="LXD23" s="82"/>
      <c r="LXH23" s="82"/>
      <c r="LXL23" s="82"/>
      <c r="LXP23" s="82"/>
      <c r="LXT23" s="82"/>
      <c r="LXX23" s="82"/>
      <c r="LYB23" s="82"/>
      <c r="LYF23" s="82"/>
      <c r="LYJ23" s="82"/>
      <c r="LYN23" s="82"/>
      <c r="LYR23" s="82"/>
      <c r="LYV23" s="82"/>
      <c r="LYZ23" s="82"/>
      <c r="LZD23" s="82"/>
      <c r="LZH23" s="82"/>
      <c r="LZL23" s="82"/>
      <c r="LZP23" s="82"/>
      <c r="LZT23" s="82"/>
      <c r="LZX23" s="82"/>
      <c r="MAB23" s="82"/>
      <c r="MAF23" s="82"/>
      <c r="MAJ23" s="82"/>
      <c r="MAN23" s="82"/>
      <c r="MAR23" s="82"/>
      <c r="MAV23" s="82"/>
      <c r="MAZ23" s="82"/>
      <c r="MBD23" s="82"/>
      <c r="MBH23" s="82"/>
      <c r="MBL23" s="82"/>
      <c r="MBP23" s="82"/>
      <c r="MBT23" s="82"/>
      <c r="MBX23" s="82"/>
      <c r="MCB23" s="82"/>
      <c r="MCF23" s="82"/>
      <c r="MCJ23" s="82"/>
      <c r="MCN23" s="82"/>
      <c r="MCR23" s="82"/>
      <c r="MCV23" s="82"/>
      <c r="MCZ23" s="82"/>
      <c r="MDD23" s="82"/>
      <c r="MDH23" s="82"/>
      <c r="MDL23" s="82"/>
      <c r="MDP23" s="82"/>
      <c r="MDT23" s="82"/>
      <c r="MDX23" s="82"/>
      <c r="MEB23" s="82"/>
      <c r="MEF23" s="82"/>
      <c r="MEJ23" s="82"/>
      <c r="MEN23" s="82"/>
      <c r="MER23" s="82"/>
      <c r="MEV23" s="82"/>
      <c r="MEZ23" s="82"/>
      <c r="MFD23" s="82"/>
      <c r="MFH23" s="82"/>
      <c r="MFL23" s="82"/>
      <c r="MFP23" s="82"/>
      <c r="MFT23" s="82"/>
      <c r="MFX23" s="82"/>
      <c r="MGB23" s="82"/>
      <c r="MGF23" s="82"/>
      <c r="MGJ23" s="82"/>
      <c r="MGN23" s="82"/>
      <c r="MGR23" s="82"/>
      <c r="MGV23" s="82"/>
      <c r="MGZ23" s="82"/>
      <c r="MHD23" s="82"/>
      <c r="MHH23" s="82"/>
      <c r="MHL23" s="82"/>
      <c r="MHP23" s="82"/>
      <c r="MHT23" s="82"/>
      <c r="MHX23" s="82"/>
      <c r="MIB23" s="82"/>
      <c r="MIF23" s="82"/>
      <c r="MIJ23" s="82"/>
      <c r="MIN23" s="82"/>
      <c r="MIR23" s="82"/>
      <c r="MIV23" s="82"/>
      <c r="MIZ23" s="82"/>
      <c r="MJD23" s="82"/>
      <c r="MJH23" s="82"/>
      <c r="MJL23" s="82"/>
      <c r="MJP23" s="82"/>
      <c r="MJT23" s="82"/>
      <c r="MJX23" s="82"/>
      <c r="MKB23" s="82"/>
      <c r="MKF23" s="82"/>
      <c r="MKJ23" s="82"/>
      <c r="MKN23" s="82"/>
      <c r="MKR23" s="82"/>
      <c r="MKV23" s="82"/>
      <c r="MKZ23" s="82"/>
      <c r="MLD23" s="82"/>
      <c r="MLH23" s="82"/>
      <c r="MLL23" s="82"/>
      <c r="MLP23" s="82"/>
      <c r="MLT23" s="82"/>
      <c r="MLX23" s="82"/>
      <c r="MMB23" s="82"/>
      <c r="MMF23" s="82"/>
      <c r="MMJ23" s="82"/>
      <c r="MMN23" s="82"/>
      <c r="MMR23" s="82"/>
      <c r="MMV23" s="82"/>
      <c r="MMZ23" s="82"/>
      <c r="MND23" s="82"/>
      <c r="MNH23" s="82"/>
      <c r="MNL23" s="82"/>
      <c r="MNP23" s="82"/>
      <c r="MNT23" s="82"/>
      <c r="MNX23" s="82"/>
      <c r="MOB23" s="82"/>
      <c r="MOF23" s="82"/>
      <c r="MOJ23" s="82"/>
      <c r="MON23" s="82"/>
      <c r="MOR23" s="82"/>
      <c r="MOV23" s="82"/>
      <c r="MOZ23" s="82"/>
      <c r="MPD23" s="82"/>
      <c r="MPH23" s="82"/>
      <c r="MPL23" s="82"/>
      <c r="MPP23" s="82"/>
      <c r="MPT23" s="82"/>
      <c r="MPX23" s="82"/>
      <c r="MQB23" s="82"/>
      <c r="MQF23" s="82"/>
      <c r="MQJ23" s="82"/>
      <c r="MQN23" s="82"/>
      <c r="MQR23" s="82"/>
      <c r="MQV23" s="82"/>
      <c r="MQZ23" s="82"/>
      <c r="MRD23" s="82"/>
      <c r="MRH23" s="82"/>
      <c r="MRL23" s="82"/>
      <c r="MRP23" s="82"/>
      <c r="MRT23" s="82"/>
      <c r="MRX23" s="82"/>
      <c r="MSB23" s="82"/>
      <c r="MSF23" s="82"/>
      <c r="MSJ23" s="82"/>
      <c r="MSN23" s="82"/>
      <c r="MSR23" s="82"/>
      <c r="MSV23" s="82"/>
      <c r="MSZ23" s="82"/>
      <c r="MTD23" s="82"/>
      <c r="MTH23" s="82"/>
      <c r="MTL23" s="82"/>
      <c r="MTP23" s="82"/>
      <c r="MTT23" s="82"/>
      <c r="MTX23" s="82"/>
      <c r="MUB23" s="82"/>
      <c r="MUF23" s="82"/>
      <c r="MUJ23" s="82"/>
      <c r="MUN23" s="82"/>
      <c r="MUR23" s="82"/>
      <c r="MUV23" s="82"/>
      <c r="MUZ23" s="82"/>
      <c r="MVD23" s="82"/>
      <c r="MVH23" s="82"/>
      <c r="MVL23" s="82"/>
      <c r="MVP23" s="82"/>
      <c r="MVT23" s="82"/>
      <c r="MVX23" s="82"/>
      <c r="MWB23" s="82"/>
      <c r="MWF23" s="82"/>
      <c r="MWJ23" s="82"/>
      <c r="MWN23" s="82"/>
      <c r="MWR23" s="82"/>
      <c r="MWV23" s="82"/>
      <c r="MWZ23" s="82"/>
      <c r="MXD23" s="82"/>
      <c r="MXH23" s="82"/>
      <c r="MXL23" s="82"/>
      <c r="MXP23" s="82"/>
      <c r="MXT23" s="82"/>
      <c r="MXX23" s="82"/>
      <c r="MYB23" s="82"/>
      <c r="MYF23" s="82"/>
      <c r="MYJ23" s="82"/>
      <c r="MYN23" s="82"/>
      <c r="MYR23" s="82"/>
      <c r="MYV23" s="82"/>
      <c r="MYZ23" s="82"/>
      <c r="MZD23" s="82"/>
      <c r="MZH23" s="82"/>
      <c r="MZL23" s="82"/>
      <c r="MZP23" s="82"/>
      <c r="MZT23" s="82"/>
      <c r="MZX23" s="82"/>
      <c r="NAB23" s="82"/>
      <c r="NAF23" s="82"/>
      <c r="NAJ23" s="82"/>
      <c r="NAN23" s="82"/>
      <c r="NAR23" s="82"/>
      <c r="NAV23" s="82"/>
      <c r="NAZ23" s="82"/>
      <c r="NBD23" s="82"/>
      <c r="NBH23" s="82"/>
      <c r="NBL23" s="82"/>
      <c r="NBP23" s="82"/>
      <c r="NBT23" s="82"/>
      <c r="NBX23" s="82"/>
      <c r="NCB23" s="82"/>
      <c r="NCF23" s="82"/>
      <c r="NCJ23" s="82"/>
      <c r="NCN23" s="82"/>
      <c r="NCR23" s="82"/>
      <c r="NCV23" s="82"/>
      <c r="NCZ23" s="82"/>
      <c r="NDD23" s="82"/>
      <c r="NDH23" s="82"/>
      <c r="NDL23" s="82"/>
      <c r="NDP23" s="82"/>
      <c r="NDT23" s="82"/>
      <c r="NDX23" s="82"/>
      <c r="NEB23" s="82"/>
      <c r="NEF23" s="82"/>
      <c r="NEJ23" s="82"/>
      <c r="NEN23" s="82"/>
      <c r="NER23" s="82"/>
      <c r="NEV23" s="82"/>
      <c r="NEZ23" s="82"/>
      <c r="NFD23" s="82"/>
      <c r="NFH23" s="82"/>
      <c r="NFL23" s="82"/>
      <c r="NFP23" s="82"/>
      <c r="NFT23" s="82"/>
      <c r="NFX23" s="82"/>
      <c r="NGB23" s="82"/>
      <c r="NGF23" s="82"/>
      <c r="NGJ23" s="82"/>
      <c r="NGN23" s="82"/>
      <c r="NGR23" s="82"/>
      <c r="NGV23" s="82"/>
      <c r="NGZ23" s="82"/>
      <c r="NHD23" s="82"/>
      <c r="NHH23" s="82"/>
      <c r="NHL23" s="82"/>
      <c r="NHP23" s="82"/>
      <c r="NHT23" s="82"/>
      <c r="NHX23" s="82"/>
      <c r="NIB23" s="82"/>
      <c r="NIF23" s="82"/>
      <c r="NIJ23" s="82"/>
      <c r="NIN23" s="82"/>
      <c r="NIR23" s="82"/>
      <c r="NIV23" s="82"/>
      <c r="NIZ23" s="82"/>
      <c r="NJD23" s="82"/>
      <c r="NJH23" s="82"/>
      <c r="NJL23" s="82"/>
      <c r="NJP23" s="82"/>
      <c r="NJT23" s="82"/>
      <c r="NJX23" s="82"/>
      <c r="NKB23" s="82"/>
      <c r="NKF23" s="82"/>
      <c r="NKJ23" s="82"/>
      <c r="NKN23" s="82"/>
      <c r="NKR23" s="82"/>
      <c r="NKV23" s="82"/>
      <c r="NKZ23" s="82"/>
      <c r="NLD23" s="82"/>
      <c r="NLH23" s="82"/>
      <c r="NLL23" s="82"/>
      <c r="NLP23" s="82"/>
      <c r="NLT23" s="82"/>
      <c r="NLX23" s="82"/>
      <c r="NMB23" s="82"/>
      <c r="NMF23" s="82"/>
      <c r="NMJ23" s="82"/>
      <c r="NMN23" s="82"/>
      <c r="NMR23" s="82"/>
      <c r="NMV23" s="82"/>
      <c r="NMZ23" s="82"/>
      <c r="NND23" s="82"/>
      <c r="NNH23" s="82"/>
      <c r="NNL23" s="82"/>
      <c r="NNP23" s="82"/>
      <c r="NNT23" s="82"/>
      <c r="NNX23" s="82"/>
      <c r="NOB23" s="82"/>
      <c r="NOF23" s="82"/>
      <c r="NOJ23" s="82"/>
      <c r="NON23" s="82"/>
      <c r="NOR23" s="82"/>
      <c r="NOV23" s="82"/>
      <c r="NOZ23" s="82"/>
      <c r="NPD23" s="82"/>
      <c r="NPH23" s="82"/>
      <c r="NPL23" s="82"/>
      <c r="NPP23" s="82"/>
      <c r="NPT23" s="82"/>
      <c r="NPX23" s="82"/>
      <c r="NQB23" s="82"/>
      <c r="NQF23" s="82"/>
      <c r="NQJ23" s="82"/>
      <c r="NQN23" s="82"/>
      <c r="NQR23" s="82"/>
      <c r="NQV23" s="82"/>
      <c r="NQZ23" s="82"/>
      <c r="NRD23" s="82"/>
      <c r="NRH23" s="82"/>
      <c r="NRL23" s="82"/>
      <c r="NRP23" s="82"/>
      <c r="NRT23" s="82"/>
      <c r="NRX23" s="82"/>
      <c r="NSB23" s="82"/>
      <c r="NSF23" s="82"/>
      <c r="NSJ23" s="82"/>
      <c r="NSN23" s="82"/>
      <c r="NSR23" s="82"/>
      <c r="NSV23" s="82"/>
      <c r="NSZ23" s="82"/>
      <c r="NTD23" s="82"/>
      <c r="NTH23" s="82"/>
      <c r="NTL23" s="82"/>
      <c r="NTP23" s="82"/>
      <c r="NTT23" s="82"/>
      <c r="NTX23" s="82"/>
      <c r="NUB23" s="82"/>
      <c r="NUF23" s="82"/>
      <c r="NUJ23" s="82"/>
      <c r="NUN23" s="82"/>
      <c r="NUR23" s="82"/>
      <c r="NUV23" s="82"/>
      <c r="NUZ23" s="82"/>
      <c r="NVD23" s="82"/>
      <c r="NVH23" s="82"/>
      <c r="NVL23" s="82"/>
      <c r="NVP23" s="82"/>
      <c r="NVT23" s="82"/>
      <c r="NVX23" s="82"/>
      <c r="NWB23" s="82"/>
      <c r="NWF23" s="82"/>
      <c r="NWJ23" s="82"/>
      <c r="NWN23" s="82"/>
      <c r="NWR23" s="82"/>
      <c r="NWV23" s="82"/>
      <c r="NWZ23" s="82"/>
      <c r="NXD23" s="82"/>
      <c r="NXH23" s="82"/>
      <c r="NXL23" s="82"/>
      <c r="NXP23" s="82"/>
      <c r="NXT23" s="82"/>
      <c r="NXX23" s="82"/>
      <c r="NYB23" s="82"/>
      <c r="NYF23" s="82"/>
      <c r="NYJ23" s="82"/>
      <c r="NYN23" s="82"/>
      <c r="NYR23" s="82"/>
      <c r="NYV23" s="82"/>
      <c r="NYZ23" s="82"/>
      <c r="NZD23" s="82"/>
      <c r="NZH23" s="82"/>
      <c r="NZL23" s="82"/>
      <c r="NZP23" s="82"/>
      <c r="NZT23" s="82"/>
      <c r="NZX23" s="82"/>
      <c r="OAB23" s="82"/>
      <c r="OAF23" s="82"/>
      <c r="OAJ23" s="82"/>
      <c r="OAN23" s="82"/>
      <c r="OAR23" s="82"/>
      <c r="OAV23" s="82"/>
      <c r="OAZ23" s="82"/>
      <c r="OBD23" s="82"/>
      <c r="OBH23" s="82"/>
      <c r="OBL23" s="82"/>
      <c r="OBP23" s="82"/>
      <c r="OBT23" s="82"/>
      <c r="OBX23" s="82"/>
      <c r="OCB23" s="82"/>
      <c r="OCF23" s="82"/>
      <c r="OCJ23" s="82"/>
      <c r="OCN23" s="82"/>
      <c r="OCR23" s="82"/>
      <c r="OCV23" s="82"/>
      <c r="OCZ23" s="82"/>
      <c r="ODD23" s="82"/>
      <c r="ODH23" s="82"/>
      <c r="ODL23" s="82"/>
      <c r="ODP23" s="82"/>
      <c r="ODT23" s="82"/>
      <c r="ODX23" s="82"/>
      <c r="OEB23" s="82"/>
      <c r="OEF23" s="82"/>
      <c r="OEJ23" s="82"/>
      <c r="OEN23" s="82"/>
      <c r="OER23" s="82"/>
      <c r="OEV23" s="82"/>
      <c r="OEZ23" s="82"/>
      <c r="OFD23" s="82"/>
      <c r="OFH23" s="82"/>
      <c r="OFL23" s="82"/>
      <c r="OFP23" s="82"/>
      <c r="OFT23" s="82"/>
      <c r="OFX23" s="82"/>
      <c r="OGB23" s="82"/>
      <c r="OGF23" s="82"/>
      <c r="OGJ23" s="82"/>
      <c r="OGN23" s="82"/>
      <c r="OGR23" s="82"/>
      <c r="OGV23" s="82"/>
      <c r="OGZ23" s="82"/>
      <c r="OHD23" s="82"/>
      <c r="OHH23" s="82"/>
      <c r="OHL23" s="82"/>
      <c r="OHP23" s="82"/>
      <c r="OHT23" s="82"/>
      <c r="OHX23" s="82"/>
      <c r="OIB23" s="82"/>
      <c r="OIF23" s="82"/>
      <c r="OIJ23" s="82"/>
      <c r="OIN23" s="82"/>
      <c r="OIR23" s="82"/>
      <c r="OIV23" s="82"/>
      <c r="OIZ23" s="82"/>
      <c r="OJD23" s="82"/>
      <c r="OJH23" s="82"/>
      <c r="OJL23" s="82"/>
      <c r="OJP23" s="82"/>
      <c r="OJT23" s="82"/>
      <c r="OJX23" s="82"/>
      <c r="OKB23" s="82"/>
      <c r="OKF23" s="82"/>
      <c r="OKJ23" s="82"/>
      <c r="OKN23" s="82"/>
      <c r="OKR23" s="82"/>
      <c r="OKV23" s="82"/>
      <c r="OKZ23" s="82"/>
      <c r="OLD23" s="82"/>
      <c r="OLH23" s="82"/>
      <c r="OLL23" s="82"/>
      <c r="OLP23" s="82"/>
      <c r="OLT23" s="82"/>
      <c r="OLX23" s="82"/>
      <c r="OMB23" s="82"/>
      <c r="OMF23" s="82"/>
      <c r="OMJ23" s="82"/>
      <c r="OMN23" s="82"/>
      <c r="OMR23" s="82"/>
      <c r="OMV23" s="82"/>
      <c r="OMZ23" s="82"/>
      <c r="OND23" s="82"/>
      <c r="ONH23" s="82"/>
      <c r="ONL23" s="82"/>
      <c r="ONP23" s="82"/>
      <c r="ONT23" s="82"/>
      <c r="ONX23" s="82"/>
      <c r="OOB23" s="82"/>
      <c r="OOF23" s="82"/>
      <c r="OOJ23" s="82"/>
      <c r="OON23" s="82"/>
      <c r="OOR23" s="82"/>
      <c r="OOV23" s="82"/>
      <c r="OOZ23" s="82"/>
      <c r="OPD23" s="82"/>
      <c r="OPH23" s="82"/>
      <c r="OPL23" s="82"/>
      <c r="OPP23" s="82"/>
      <c r="OPT23" s="82"/>
      <c r="OPX23" s="82"/>
      <c r="OQB23" s="82"/>
      <c r="OQF23" s="82"/>
      <c r="OQJ23" s="82"/>
      <c r="OQN23" s="82"/>
      <c r="OQR23" s="82"/>
      <c r="OQV23" s="82"/>
      <c r="OQZ23" s="82"/>
      <c r="ORD23" s="82"/>
      <c r="ORH23" s="82"/>
      <c r="ORL23" s="82"/>
      <c r="ORP23" s="82"/>
      <c r="ORT23" s="82"/>
      <c r="ORX23" s="82"/>
      <c r="OSB23" s="82"/>
      <c r="OSF23" s="82"/>
      <c r="OSJ23" s="82"/>
      <c r="OSN23" s="82"/>
      <c r="OSR23" s="82"/>
      <c r="OSV23" s="82"/>
      <c r="OSZ23" s="82"/>
      <c r="OTD23" s="82"/>
      <c r="OTH23" s="82"/>
      <c r="OTL23" s="82"/>
      <c r="OTP23" s="82"/>
      <c r="OTT23" s="82"/>
      <c r="OTX23" s="82"/>
      <c r="OUB23" s="82"/>
      <c r="OUF23" s="82"/>
      <c r="OUJ23" s="82"/>
      <c r="OUN23" s="82"/>
      <c r="OUR23" s="82"/>
      <c r="OUV23" s="82"/>
      <c r="OUZ23" s="82"/>
      <c r="OVD23" s="82"/>
      <c r="OVH23" s="82"/>
      <c r="OVL23" s="82"/>
      <c r="OVP23" s="82"/>
      <c r="OVT23" s="82"/>
      <c r="OVX23" s="82"/>
      <c r="OWB23" s="82"/>
      <c r="OWF23" s="82"/>
      <c r="OWJ23" s="82"/>
      <c r="OWN23" s="82"/>
      <c r="OWR23" s="82"/>
      <c r="OWV23" s="82"/>
      <c r="OWZ23" s="82"/>
      <c r="OXD23" s="82"/>
      <c r="OXH23" s="82"/>
      <c r="OXL23" s="82"/>
      <c r="OXP23" s="82"/>
      <c r="OXT23" s="82"/>
      <c r="OXX23" s="82"/>
      <c r="OYB23" s="82"/>
      <c r="OYF23" s="82"/>
      <c r="OYJ23" s="82"/>
      <c r="OYN23" s="82"/>
      <c r="OYR23" s="82"/>
      <c r="OYV23" s="82"/>
      <c r="OYZ23" s="82"/>
      <c r="OZD23" s="82"/>
      <c r="OZH23" s="82"/>
      <c r="OZL23" s="82"/>
      <c r="OZP23" s="82"/>
      <c r="OZT23" s="82"/>
      <c r="OZX23" s="82"/>
      <c r="PAB23" s="82"/>
      <c r="PAF23" s="82"/>
      <c r="PAJ23" s="82"/>
      <c r="PAN23" s="82"/>
      <c r="PAR23" s="82"/>
      <c r="PAV23" s="82"/>
      <c r="PAZ23" s="82"/>
      <c r="PBD23" s="82"/>
      <c r="PBH23" s="82"/>
      <c r="PBL23" s="82"/>
      <c r="PBP23" s="82"/>
      <c r="PBT23" s="82"/>
      <c r="PBX23" s="82"/>
      <c r="PCB23" s="82"/>
      <c r="PCF23" s="82"/>
      <c r="PCJ23" s="82"/>
      <c r="PCN23" s="82"/>
      <c r="PCR23" s="82"/>
      <c r="PCV23" s="82"/>
      <c r="PCZ23" s="82"/>
      <c r="PDD23" s="82"/>
      <c r="PDH23" s="82"/>
      <c r="PDL23" s="82"/>
      <c r="PDP23" s="82"/>
      <c r="PDT23" s="82"/>
      <c r="PDX23" s="82"/>
      <c r="PEB23" s="82"/>
      <c r="PEF23" s="82"/>
      <c r="PEJ23" s="82"/>
      <c r="PEN23" s="82"/>
      <c r="PER23" s="82"/>
      <c r="PEV23" s="82"/>
      <c r="PEZ23" s="82"/>
      <c r="PFD23" s="82"/>
      <c r="PFH23" s="82"/>
      <c r="PFL23" s="82"/>
      <c r="PFP23" s="82"/>
      <c r="PFT23" s="82"/>
      <c r="PFX23" s="82"/>
      <c r="PGB23" s="82"/>
      <c r="PGF23" s="82"/>
      <c r="PGJ23" s="82"/>
      <c r="PGN23" s="82"/>
      <c r="PGR23" s="82"/>
      <c r="PGV23" s="82"/>
      <c r="PGZ23" s="82"/>
      <c r="PHD23" s="82"/>
      <c r="PHH23" s="82"/>
      <c r="PHL23" s="82"/>
      <c r="PHP23" s="82"/>
      <c r="PHT23" s="82"/>
      <c r="PHX23" s="82"/>
      <c r="PIB23" s="82"/>
      <c r="PIF23" s="82"/>
      <c r="PIJ23" s="82"/>
      <c r="PIN23" s="82"/>
      <c r="PIR23" s="82"/>
      <c r="PIV23" s="82"/>
      <c r="PIZ23" s="82"/>
      <c r="PJD23" s="82"/>
      <c r="PJH23" s="82"/>
      <c r="PJL23" s="82"/>
      <c r="PJP23" s="82"/>
      <c r="PJT23" s="82"/>
      <c r="PJX23" s="82"/>
      <c r="PKB23" s="82"/>
      <c r="PKF23" s="82"/>
      <c r="PKJ23" s="82"/>
      <c r="PKN23" s="82"/>
      <c r="PKR23" s="82"/>
      <c r="PKV23" s="82"/>
      <c r="PKZ23" s="82"/>
      <c r="PLD23" s="82"/>
      <c r="PLH23" s="82"/>
      <c r="PLL23" s="82"/>
      <c r="PLP23" s="82"/>
      <c r="PLT23" s="82"/>
      <c r="PLX23" s="82"/>
      <c r="PMB23" s="82"/>
      <c r="PMF23" s="82"/>
      <c r="PMJ23" s="82"/>
      <c r="PMN23" s="82"/>
      <c r="PMR23" s="82"/>
      <c r="PMV23" s="82"/>
      <c r="PMZ23" s="82"/>
      <c r="PND23" s="82"/>
      <c r="PNH23" s="82"/>
      <c r="PNL23" s="82"/>
      <c r="PNP23" s="82"/>
      <c r="PNT23" s="82"/>
      <c r="PNX23" s="82"/>
      <c r="POB23" s="82"/>
      <c r="POF23" s="82"/>
      <c r="POJ23" s="82"/>
      <c r="PON23" s="82"/>
      <c r="POR23" s="82"/>
      <c r="POV23" s="82"/>
      <c r="POZ23" s="82"/>
      <c r="PPD23" s="82"/>
      <c r="PPH23" s="82"/>
      <c r="PPL23" s="82"/>
      <c r="PPP23" s="82"/>
      <c r="PPT23" s="82"/>
      <c r="PPX23" s="82"/>
      <c r="PQB23" s="82"/>
      <c r="PQF23" s="82"/>
      <c r="PQJ23" s="82"/>
      <c r="PQN23" s="82"/>
      <c r="PQR23" s="82"/>
      <c r="PQV23" s="82"/>
      <c r="PQZ23" s="82"/>
      <c r="PRD23" s="82"/>
      <c r="PRH23" s="82"/>
      <c r="PRL23" s="82"/>
      <c r="PRP23" s="82"/>
      <c r="PRT23" s="82"/>
      <c r="PRX23" s="82"/>
      <c r="PSB23" s="82"/>
      <c r="PSF23" s="82"/>
      <c r="PSJ23" s="82"/>
      <c r="PSN23" s="82"/>
      <c r="PSR23" s="82"/>
      <c r="PSV23" s="82"/>
      <c r="PSZ23" s="82"/>
      <c r="PTD23" s="82"/>
      <c r="PTH23" s="82"/>
      <c r="PTL23" s="82"/>
      <c r="PTP23" s="82"/>
      <c r="PTT23" s="82"/>
      <c r="PTX23" s="82"/>
      <c r="PUB23" s="82"/>
      <c r="PUF23" s="82"/>
      <c r="PUJ23" s="82"/>
      <c r="PUN23" s="82"/>
      <c r="PUR23" s="82"/>
      <c r="PUV23" s="82"/>
      <c r="PUZ23" s="82"/>
      <c r="PVD23" s="82"/>
      <c r="PVH23" s="82"/>
      <c r="PVL23" s="82"/>
      <c r="PVP23" s="82"/>
      <c r="PVT23" s="82"/>
      <c r="PVX23" s="82"/>
      <c r="PWB23" s="82"/>
      <c r="PWF23" s="82"/>
      <c r="PWJ23" s="82"/>
      <c r="PWN23" s="82"/>
      <c r="PWR23" s="82"/>
      <c r="PWV23" s="82"/>
      <c r="PWZ23" s="82"/>
      <c r="PXD23" s="82"/>
      <c r="PXH23" s="82"/>
      <c r="PXL23" s="82"/>
      <c r="PXP23" s="82"/>
      <c r="PXT23" s="82"/>
      <c r="PXX23" s="82"/>
      <c r="PYB23" s="82"/>
      <c r="PYF23" s="82"/>
      <c r="PYJ23" s="82"/>
      <c r="PYN23" s="82"/>
      <c r="PYR23" s="82"/>
      <c r="PYV23" s="82"/>
      <c r="PYZ23" s="82"/>
      <c r="PZD23" s="82"/>
      <c r="PZH23" s="82"/>
      <c r="PZL23" s="82"/>
      <c r="PZP23" s="82"/>
      <c r="PZT23" s="82"/>
      <c r="PZX23" s="82"/>
      <c r="QAB23" s="82"/>
      <c r="QAF23" s="82"/>
      <c r="QAJ23" s="82"/>
      <c r="QAN23" s="82"/>
      <c r="QAR23" s="82"/>
      <c r="QAV23" s="82"/>
      <c r="QAZ23" s="82"/>
      <c r="QBD23" s="82"/>
      <c r="QBH23" s="82"/>
      <c r="QBL23" s="82"/>
      <c r="QBP23" s="82"/>
      <c r="QBT23" s="82"/>
      <c r="QBX23" s="82"/>
      <c r="QCB23" s="82"/>
      <c r="QCF23" s="82"/>
      <c r="QCJ23" s="82"/>
      <c r="QCN23" s="82"/>
      <c r="QCR23" s="82"/>
      <c r="QCV23" s="82"/>
      <c r="QCZ23" s="82"/>
      <c r="QDD23" s="82"/>
      <c r="QDH23" s="82"/>
      <c r="QDL23" s="82"/>
      <c r="QDP23" s="82"/>
      <c r="QDT23" s="82"/>
      <c r="QDX23" s="82"/>
      <c r="QEB23" s="82"/>
      <c r="QEF23" s="82"/>
      <c r="QEJ23" s="82"/>
      <c r="QEN23" s="82"/>
      <c r="QER23" s="82"/>
      <c r="QEV23" s="82"/>
      <c r="QEZ23" s="82"/>
      <c r="QFD23" s="82"/>
      <c r="QFH23" s="82"/>
      <c r="QFL23" s="82"/>
      <c r="QFP23" s="82"/>
      <c r="QFT23" s="82"/>
      <c r="QFX23" s="82"/>
      <c r="QGB23" s="82"/>
      <c r="QGF23" s="82"/>
      <c r="QGJ23" s="82"/>
      <c r="QGN23" s="82"/>
      <c r="QGR23" s="82"/>
      <c r="QGV23" s="82"/>
      <c r="QGZ23" s="82"/>
      <c r="QHD23" s="82"/>
      <c r="QHH23" s="82"/>
      <c r="QHL23" s="82"/>
      <c r="QHP23" s="82"/>
      <c r="QHT23" s="82"/>
      <c r="QHX23" s="82"/>
      <c r="QIB23" s="82"/>
      <c r="QIF23" s="82"/>
      <c r="QIJ23" s="82"/>
      <c r="QIN23" s="82"/>
      <c r="QIR23" s="82"/>
      <c r="QIV23" s="82"/>
      <c r="QIZ23" s="82"/>
      <c r="QJD23" s="82"/>
      <c r="QJH23" s="82"/>
      <c r="QJL23" s="82"/>
      <c r="QJP23" s="82"/>
      <c r="QJT23" s="82"/>
      <c r="QJX23" s="82"/>
      <c r="QKB23" s="82"/>
      <c r="QKF23" s="82"/>
      <c r="QKJ23" s="82"/>
      <c r="QKN23" s="82"/>
      <c r="QKR23" s="82"/>
      <c r="QKV23" s="82"/>
      <c r="QKZ23" s="82"/>
      <c r="QLD23" s="82"/>
      <c r="QLH23" s="82"/>
      <c r="QLL23" s="82"/>
      <c r="QLP23" s="82"/>
      <c r="QLT23" s="82"/>
      <c r="QLX23" s="82"/>
      <c r="QMB23" s="82"/>
      <c r="QMF23" s="82"/>
      <c r="QMJ23" s="82"/>
      <c r="QMN23" s="82"/>
      <c r="QMR23" s="82"/>
      <c r="QMV23" s="82"/>
      <c r="QMZ23" s="82"/>
      <c r="QND23" s="82"/>
      <c r="QNH23" s="82"/>
      <c r="QNL23" s="82"/>
      <c r="QNP23" s="82"/>
      <c r="QNT23" s="82"/>
      <c r="QNX23" s="82"/>
      <c r="QOB23" s="82"/>
      <c r="QOF23" s="82"/>
      <c r="QOJ23" s="82"/>
      <c r="QON23" s="82"/>
      <c r="QOR23" s="82"/>
      <c r="QOV23" s="82"/>
      <c r="QOZ23" s="82"/>
      <c r="QPD23" s="82"/>
      <c r="QPH23" s="82"/>
      <c r="QPL23" s="82"/>
      <c r="QPP23" s="82"/>
      <c r="QPT23" s="82"/>
      <c r="QPX23" s="82"/>
      <c r="QQB23" s="82"/>
      <c r="QQF23" s="82"/>
      <c r="QQJ23" s="82"/>
      <c r="QQN23" s="82"/>
      <c r="QQR23" s="82"/>
      <c r="QQV23" s="82"/>
      <c r="QQZ23" s="82"/>
      <c r="QRD23" s="82"/>
      <c r="QRH23" s="82"/>
      <c r="QRL23" s="82"/>
      <c r="QRP23" s="82"/>
      <c r="QRT23" s="82"/>
      <c r="QRX23" s="82"/>
      <c r="QSB23" s="82"/>
      <c r="QSF23" s="82"/>
      <c r="QSJ23" s="82"/>
      <c r="QSN23" s="82"/>
      <c r="QSR23" s="82"/>
      <c r="QSV23" s="82"/>
      <c r="QSZ23" s="82"/>
      <c r="QTD23" s="82"/>
      <c r="QTH23" s="82"/>
      <c r="QTL23" s="82"/>
      <c r="QTP23" s="82"/>
      <c r="QTT23" s="82"/>
      <c r="QTX23" s="82"/>
      <c r="QUB23" s="82"/>
      <c r="QUF23" s="82"/>
      <c r="QUJ23" s="82"/>
      <c r="QUN23" s="82"/>
      <c r="QUR23" s="82"/>
      <c r="QUV23" s="82"/>
      <c r="QUZ23" s="82"/>
      <c r="QVD23" s="82"/>
      <c r="QVH23" s="82"/>
      <c r="QVL23" s="82"/>
      <c r="QVP23" s="82"/>
      <c r="QVT23" s="82"/>
      <c r="QVX23" s="82"/>
      <c r="QWB23" s="82"/>
      <c r="QWF23" s="82"/>
      <c r="QWJ23" s="82"/>
      <c r="QWN23" s="82"/>
      <c r="QWR23" s="82"/>
      <c r="QWV23" s="82"/>
      <c r="QWZ23" s="82"/>
      <c r="QXD23" s="82"/>
      <c r="QXH23" s="82"/>
      <c r="QXL23" s="82"/>
      <c r="QXP23" s="82"/>
      <c r="QXT23" s="82"/>
      <c r="QXX23" s="82"/>
      <c r="QYB23" s="82"/>
      <c r="QYF23" s="82"/>
      <c r="QYJ23" s="82"/>
      <c r="QYN23" s="82"/>
      <c r="QYR23" s="82"/>
      <c r="QYV23" s="82"/>
      <c r="QYZ23" s="82"/>
      <c r="QZD23" s="82"/>
      <c r="QZH23" s="82"/>
      <c r="QZL23" s="82"/>
      <c r="QZP23" s="82"/>
      <c r="QZT23" s="82"/>
      <c r="QZX23" s="82"/>
      <c r="RAB23" s="82"/>
      <c r="RAF23" s="82"/>
      <c r="RAJ23" s="82"/>
      <c r="RAN23" s="82"/>
      <c r="RAR23" s="82"/>
      <c r="RAV23" s="82"/>
      <c r="RAZ23" s="82"/>
      <c r="RBD23" s="82"/>
      <c r="RBH23" s="82"/>
      <c r="RBL23" s="82"/>
      <c r="RBP23" s="82"/>
      <c r="RBT23" s="82"/>
      <c r="RBX23" s="82"/>
      <c r="RCB23" s="82"/>
      <c r="RCF23" s="82"/>
      <c r="RCJ23" s="82"/>
      <c r="RCN23" s="82"/>
      <c r="RCR23" s="82"/>
      <c r="RCV23" s="82"/>
      <c r="RCZ23" s="82"/>
      <c r="RDD23" s="82"/>
      <c r="RDH23" s="82"/>
      <c r="RDL23" s="82"/>
      <c r="RDP23" s="82"/>
      <c r="RDT23" s="82"/>
      <c r="RDX23" s="82"/>
      <c r="REB23" s="82"/>
      <c r="REF23" s="82"/>
      <c r="REJ23" s="82"/>
      <c r="REN23" s="82"/>
      <c r="RER23" s="82"/>
      <c r="REV23" s="82"/>
      <c r="REZ23" s="82"/>
      <c r="RFD23" s="82"/>
      <c r="RFH23" s="82"/>
      <c r="RFL23" s="82"/>
      <c r="RFP23" s="82"/>
      <c r="RFT23" s="82"/>
      <c r="RFX23" s="82"/>
      <c r="RGB23" s="82"/>
      <c r="RGF23" s="82"/>
      <c r="RGJ23" s="82"/>
      <c r="RGN23" s="82"/>
      <c r="RGR23" s="82"/>
      <c r="RGV23" s="82"/>
      <c r="RGZ23" s="82"/>
      <c r="RHD23" s="82"/>
      <c r="RHH23" s="82"/>
      <c r="RHL23" s="82"/>
      <c r="RHP23" s="82"/>
      <c r="RHT23" s="82"/>
      <c r="RHX23" s="82"/>
      <c r="RIB23" s="82"/>
      <c r="RIF23" s="82"/>
      <c r="RIJ23" s="82"/>
      <c r="RIN23" s="82"/>
      <c r="RIR23" s="82"/>
      <c r="RIV23" s="82"/>
      <c r="RIZ23" s="82"/>
      <c r="RJD23" s="82"/>
      <c r="RJH23" s="82"/>
      <c r="RJL23" s="82"/>
      <c r="RJP23" s="82"/>
      <c r="RJT23" s="82"/>
      <c r="RJX23" s="82"/>
      <c r="RKB23" s="82"/>
      <c r="RKF23" s="82"/>
      <c r="RKJ23" s="82"/>
      <c r="RKN23" s="82"/>
      <c r="RKR23" s="82"/>
      <c r="RKV23" s="82"/>
      <c r="RKZ23" s="82"/>
      <c r="RLD23" s="82"/>
      <c r="RLH23" s="82"/>
      <c r="RLL23" s="82"/>
      <c r="RLP23" s="82"/>
      <c r="RLT23" s="82"/>
      <c r="RLX23" s="82"/>
      <c r="RMB23" s="82"/>
      <c r="RMF23" s="82"/>
      <c r="RMJ23" s="82"/>
      <c r="RMN23" s="82"/>
      <c r="RMR23" s="82"/>
      <c r="RMV23" s="82"/>
      <c r="RMZ23" s="82"/>
      <c r="RND23" s="82"/>
      <c r="RNH23" s="82"/>
      <c r="RNL23" s="82"/>
      <c r="RNP23" s="82"/>
      <c r="RNT23" s="82"/>
      <c r="RNX23" s="82"/>
      <c r="ROB23" s="82"/>
      <c r="ROF23" s="82"/>
      <c r="ROJ23" s="82"/>
      <c r="RON23" s="82"/>
      <c r="ROR23" s="82"/>
      <c r="ROV23" s="82"/>
      <c r="ROZ23" s="82"/>
      <c r="RPD23" s="82"/>
      <c r="RPH23" s="82"/>
      <c r="RPL23" s="82"/>
      <c r="RPP23" s="82"/>
      <c r="RPT23" s="82"/>
      <c r="RPX23" s="82"/>
      <c r="RQB23" s="82"/>
      <c r="RQF23" s="82"/>
      <c r="RQJ23" s="82"/>
      <c r="RQN23" s="82"/>
      <c r="RQR23" s="82"/>
      <c r="RQV23" s="82"/>
      <c r="RQZ23" s="82"/>
      <c r="RRD23" s="82"/>
      <c r="RRH23" s="82"/>
      <c r="RRL23" s="82"/>
      <c r="RRP23" s="82"/>
      <c r="RRT23" s="82"/>
      <c r="RRX23" s="82"/>
      <c r="RSB23" s="82"/>
      <c r="RSF23" s="82"/>
      <c r="RSJ23" s="82"/>
      <c r="RSN23" s="82"/>
      <c r="RSR23" s="82"/>
      <c r="RSV23" s="82"/>
      <c r="RSZ23" s="82"/>
      <c r="RTD23" s="82"/>
      <c r="RTH23" s="82"/>
      <c r="RTL23" s="82"/>
      <c r="RTP23" s="82"/>
      <c r="RTT23" s="82"/>
      <c r="RTX23" s="82"/>
      <c r="RUB23" s="82"/>
      <c r="RUF23" s="82"/>
      <c r="RUJ23" s="82"/>
      <c r="RUN23" s="82"/>
      <c r="RUR23" s="82"/>
      <c r="RUV23" s="82"/>
      <c r="RUZ23" s="82"/>
      <c r="RVD23" s="82"/>
      <c r="RVH23" s="82"/>
      <c r="RVL23" s="82"/>
      <c r="RVP23" s="82"/>
      <c r="RVT23" s="82"/>
      <c r="RVX23" s="82"/>
      <c r="RWB23" s="82"/>
      <c r="RWF23" s="82"/>
      <c r="RWJ23" s="82"/>
      <c r="RWN23" s="82"/>
      <c r="RWR23" s="82"/>
      <c r="RWV23" s="82"/>
      <c r="RWZ23" s="82"/>
      <c r="RXD23" s="82"/>
      <c r="RXH23" s="82"/>
      <c r="RXL23" s="82"/>
      <c r="RXP23" s="82"/>
      <c r="RXT23" s="82"/>
      <c r="RXX23" s="82"/>
      <c r="RYB23" s="82"/>
      <c r="RYF23" s="82"/>
      <c r="RYJ23" s="82"/>
      <c r="RYN23" s="82"/>
      <c r="RYR23" s="82"/>
      <c r="RYV23" s="82"/>
      <c r="RYZ23" s="82"/>
      <c r="RZD23" s="82"/>
      <c r="RZH23" s="82"/>
      <c r="RZL23" s="82"/>
      <c r="RZP23" s="82"/>
      <c r="RZT23" s="82"/>
      <c r="RZX23" s="82"/>
      <c r="SAB23" s="82"/>
      <c r="SAF23" s="82"/>
      <c r="SAJ23" s="82"/>
      <c r="SAN23" s="82"/>
      <c r="SAR23" s="82"/>
      <c r="SAV23" s="82"/>
      <c r="SAZ23" s="82"/>
      <c r="SBD23" s="82"/>
      <c r="SBH23" s="82"/>
      <c r="SBL23" s="82"/>
      <c r="SBP23" s="82"/>
      <c r="SBT23" s="82"/>
      <c r="SBX23" s="82"/>
      <c r="SCB23" s="82"/>
      <c r="SCF23" s="82"/>
      <c r="SCJ23" s="82"/>
      <c r="SCN23" s="82"/>
      <c r="SCR23" s="82"/>
      <c r="SCV23" s="82"/>
      <c r="SCZ23" s="82"/>
      <c r="SDD23" s="82"/>
      <c r="SDH23" s="82"/>
      <c r="SDL23" s="82"/>
      <c r="SDP23" s="82"/>
      <c r="SDT23" s="82"/>
      <c r="SDX23" s="82"/>
      <c r="SEB23" s="82"/>
      <c r="SEF23" s="82"/>
      <c r="SEJ23" s="82"/>
      <c r="SEN23" s="82"/>
      <c r="SER23" s="82"/>
      <c r="SEV23" s="82"/>
      <c r="SEZ23" s="82"/>
      <c r="SFD23" s="82"/>
      <c r="SFH23" s="82"/>
      <c r="SFL23" s="82"/>
      <c r="SFP23" s="82"/>
      <c r="SFT23" s="82"/>
      <c r="SFX23" s="82"/>
      <c r="SGB23" s="82"/>
      <c r="SGF23" s="82"/>
      <c r="SGJ23" s="82"/>
      <c r="SGN23" s="82"/>
      <c r="SGR23" s="82"/>
      <c r="SGV23" s="82"/>
      <c r="SGZ23" s="82"/>
      <c r="SHD23" s="82"/>
      <c r="SHH23" s="82"/>
      <c r="SHL23" s="82"/>
      <c r="SHP23" s="82"/>
      <c r="SHT23" s="82"/>
      <c r="SHX23" s="82"/>
      <c r="SIB23" s="82"/>
      <c r="SIF23" s="82"/>
      <c r="SIJ23" s="82"/>
      <c r="SIN23" s="82"/>
      <c r="SIR23" s="82"/>
      <c r="SIV23" s="82"/>
      <c r="SIZ23" s="82"/>
      <c r="SJD23" s="82"/>
      <c r="SJH23" s="82"/>
      <c r="SJL23" s="82"/>
      <c r="SJP23" s="82"/>
      <c r="SJT23" s="82"/>
      <c r="SJX23" s="82"/>
      <c r="SKB23" s="82"/>
      <c r="SKF23" s="82"/>
      <c r="SKJ23" s="82"/>
      <c r="SKN23" s="82"/>
      <c r="SKR23" s="82"/>
      <c r="SKV23" s="82"/>
      <c r="SKZ23" s="82"/>
      <c r="SLD23" s="82"/>
      <c r="SLH23" s="82"/>
      <c r="SLL23" s="82"/>
      <c r="SLP23" s="82"/>
      <c r="SLT23" s="82"/>
      <c r="SLX23" s="82"/>
      <c r="SMB23" s="82"/>
      <c r="SMF23" s="82"/>
      <c r="SMJ23" s="82"/>
      <c r="SMN23" s="82"/>
      <c r="SMR23" s="82"/>
      <c r="SMV23" s="82"/>
      <c r="SMZ23" s="82"/>
      <c r="SND23" s="82"/>
      <c r="SNH23" s="82"/>
      <c r="SNL23" s="82"/>
      <c r="SNP23" s="82"/>
      <c r="SNT23" s="82"/>
      <c r="SNX23" s="82"/>
      <c r="SOB23" s="82"/>
      <c r="SOF23" s="82"/>
      <c r="SOJ23" s="82"/>
      <c r="SON23" s="82"/>
      <c r="SOR23" s="82"/>
      <c r="SOV23" s="82"/>
      <c r="SOZ23" s="82"/>
      <c r="SPD23" s="82"/>
      <c r="SPH23" s="82"/>
      <c r="SPL23" s="82"/>
      <c r="SPP23" s="82"/>
      <c r="SPT23" s="82"/>
      <c r="SPX23" s="82"/>
      <c r="SQB23" s="82"/>
      <c r="SQF23" s="82"/>
      <c r="SQJ23" s="82"/>
      <c r="SQN23" s="82"/>
      <c r="SQR23" s="82"/>
      <c r="SQV23" s="82"/>
      <c r="SQZ23" s="82"/>
      <c r="SRD23" s="82"/>
      <c r="SRH23" s="82"/>
      <c r="SRL23" s="82"/>
      <c r="SRP23" s="82"/>
      <c r="SRT23" s="82"/>
      <c r="SRX23" s="82"/>
      <c r="SSB23" s="82"/>
      <c r="SSF23" s="82"/>
      <c r="SSJ23" s="82"/>
      <c r="SSN23" s="82"/>
      <c r="SSR23" s="82"/>
      <c r="SSV23" s="82"/>
      <c r="SSZ23" s="82"/>
      <c r="STD23" s="82"/>
      <c r="STH23" s="82"/>
      <c r="STL23" s="82"/>
      <c r="STP23" s="82"/>
      <c r="STT23" s="82"/>
      <c r="STX23" s="82"/>
      <c r="SUB23" s="82"/>
      <c r="SUF23" s="82"/>
      <c r="SUJ23" s="82"/>
      <c r="SUN23" s="82"/>
      <c r="SUR23" s="82"/>
      <c r="SUV23" s="82"/>
      <c r="SUZ23" s="82"/>
      <c r="SVD23" s="82"/>
      <c r="SVH23" s="82"/>
      <c r="SVL23" s="82"/>
      <c r="SVP23" s="82"/>
      <c r="SVT23" s="82"/>
      <c r="SVX23" s="82"/>
      <c r="SWB23" s="82"/>
      <c r="SWF23" s="82"/>
      <c r="SWJ23" s="82"/>
      <c r="SWN23" s="82"/>
      <c r="SWR23" s="82"/>
      <c r="SWV23" s="82"/>
      <c r="SWZ23" s="82"/>
      <c r="SXD23" s="82"/>
      <c r="SXH23" s="82"/>
      <c r="SXL23" s="82"/>
      <c r="SXP23" s="82"/>
      <c r="SXT23" s="82"/>
      <c r="SXX23" s="82"/>
      <c r="SYB23" s="82"/>
      <c r="SYF23" s="82"/>
      <c r="SYJ23" s="82"/>
      <c r="SYN23" s="82"/>
      <c r="SYR23" s="82"/>
      <c r="SYV23" s="82"/>
      <c r="SYZ23" s="82"/>
      <c r="SZD23" s="82"/>
      <c r="SZH23" s="82"/>
      <c r="SZL23" s="82"/>
      <c r="SZP23" s="82"/>
      <c r="SZT23" s="82"/>
      <c r="SZX23" s="82"/>
      <c r="TAB23" s="82"/>
      <c r="TAF23" s="82"/>
      <c r="TAJ23" s="82"/>
      <c r="TAN23" s="82"/>
      <c r="TAR23" s="82"/>
      <c r="TAV23" s="82"/>
      <c r="TAZ23" s="82"/>
      <c r="TBD23" s="82"/>
      <c r="TBH23" s="82"/>
      <c r="TBL23" s="82"/>
      <c r="TBP23" s="82"/>
      <c r="TBT23" s="82"/>
      <c r="TBX23" s="82"/>
      <c r="TCB23" s="82"/>
      <c r="TCF23" s="82"/>
      <c r="TCJ23" s="82"/>
      <c r="TCN23" s="82"/>
      <c r="TCR23" s="82"/>
      <c r="TCV23" s="82"/>
      <c r="TCZ23" s="82"/>
      <c r="TDD23" s="82"/>
      <c r="TDH23" s="82"/>
      <c r="TDL23" s="82"/>
      <c r="TDP23" s="82"/>
      <c r="TDT23" s="82"/>
      <c r="TDX23" s="82"/>
      <c r="TEB23" s="82"/>
      <c r="TEF23" s="82"/>
      <c r="TEJ23" s="82"/>
      <c r="TEN23" s="82"/>
      <c r="TER23" s="82"/>
      <c r="TEV23" s="82"/>
      <c r="TEZ23" s="82"/>
      <c r="TFD23" s="82"/>
      <c r="TFH23" s="82"/>
      <c r="TFL23" s="82"/>
      <c r="TFP23" s="82"/>
      <c r="TFT23" s="82"/>
      <c r="TFX23" s="82"/>
      <c r="TGB23" s="82"/>
      <c r="TGF23" s="82"/>
      <c r="TGJ23" s="82"/>
      <c r="TGN23" s="82"/>
      <c r="TGR23" s="82"/>
      <c r="TGV23" s="82"/>
      <c r="TGZ23" s="82"/>
      <c r="THD23" s="82"/>
      <c r="THH23" s="82"/>
      <c r="THL23" s="82"/>
      <c r="THP23" s="82"/>
      <c r="THT23" s="82"/>
      <c r="THX23" s="82"/>
      <c r="TIB23" s="82"/>
      <c r="TIF23" s="82"/>
      <c r="TIJ23" s="82"/>
      <c r="TIN23" s="82"/>
      <c r="TIR23" s="82"/>
      <c r="TIV23" s="82"/>
      <c r="TIZ23" s="82"/>
      <c r="TJD23" s="82"/>
      <c r="TJH23" s="82"/>
      <c r="TJL23" s="82"/>
      <c r="TJP23" s="82"/>
      <c r="TJT23" s="82"/>
      <c r="TJX23" s="82"/>
      <c r="TKB23" s="82"/>
      <c r="TKF23" s="82"/>
      <c r="TKJ23" s="82"/>
      <c r="TKN23" s="82"/>
      <c r="TKR23" s="82"/>
      <c r="TKV23" s="82"/>
      <c r="TKZ23" s="82"/>
      <c r="TLD23" s="82"/>
      <c r="TLH23" s="82"/>
      <c r="TLL23" s="82"/>
      <c r="TLP23" s="82"/>
      <c r="TLT23" s="82"/>
      <c r="TLX23" s="82"/>
      <c r="TMB23" s="82"/>
      <c r="TMF23" s="82"/>
      <c r="TMJ23" s="82"/>
      <c r="TMN23" s="82"/>
      <c r="TMR23" s="82"/>
      <c r="TMV23" s="82"/>
      <c r="TMZ23" s="82"/>
      <c r="TND23" s="82"/>
      <c r="TNH23" s="82"/>
      <c r="TNL23" s="82"/>
      <c r="TNP23" s="82"/>
      <c r="TNT23" s="82"/>
      <c r="TNX23" s="82"/>
      <c r="TOB23" s="82"/>
      <c r="TOF23" s="82"/>
      <c r="TOJ23" s="82"/>
      <c r="TON23" s="82"/>
      <c r="TOR23" s="82"/>
      <c r="TOV23" s="82"/>
      <c r="TOZ23" s="82"/>
      <c r="TPD23" s="82"/>
      <c r="TPH23" s="82"/>
      <c r="TPL23" s="82"/>
      <c r="TPP23" s="82"/>
      <c r="TPT23" s="82"/>
      <c r="TPX23" s="82"/>
      <c r="TQB23" s="82"/>
      <c r="TQF23" s="82"/>
      <c r="TQJ23" s="82"/>
      <c r="TQN23" s="82"/>
      <c r="TQR23" s="82"/>
      <c r="TQV23" s="82"/>
      <c r="TQZ23" s="82"/>
      <c r="TRD23" s="82"/>
      <c r="TRH23" s="82"/>
      <c r="TRL23" s="82"/>
      <c r="TRP23" s="82"/>
      <c r="TRT23" s="82"/>
      <c r="TRX23" s="82"/>
      <c r="TSB23" s="82"/>
      <c r="TSF23" s="82"/>
      <c r="TSJ23" s="82"/>
      <c r="TSN23" s="82"/>
      <c r="TSR23" s="82"/>
      <c r="TSV23" s="82"/>
      <c r="TSZ23" s="82"/>
      <c r="TTD23" s="82"/>
      <c r="TTH23" s="82"/>
      <c r="TTL23" s="82"/>
      <c r="TTP23" s="82"/>
      <c r="TTT23" s="82"/>
      <c r="TTX23" s="82"/>
      <c r="TUB23" s="82"/>
      <c r="TUF23" s="82"/>
      <c r="TUJ23" s="82"/>
      <c r="TUN23" s="82"/>
      <c r="TUR23" s="82"/>
      <c r="TUV23" s="82"/>
      <c r="TUZ23" s="82"/>
      <c r="TVD23" s="82"/>
      <c r="TVH23" s="82"/>
      <c r="TVL23" s="82"/>
      <c r="TVP23" s="82"/>
      <c r="TVT23" s="82"/>
      <c r="TVX23" s="82"/>
      <c r="TWB23" s="82"/>
      <c r="TWF23" s="82"/>
      <c r="TWJ23" s="82"/>
      <c r="TWN23" s="82"/>
      <c r="TWR23" s="82"/>
      <c r="TWV23" s="82"/>
      <c r="TWZ23" s="82"/>
      <c r="TXD23" s="82"/>
      <c r="TXH23" s="82"/>
      <c r="TXL23" s="82"/>
      <c r="TXP23" s="82"/>
      <c r="TXT23" s="82"/>
      <c r="TXX23" s="82"/>
      <c r="TYB23" s="82"/>
      <c r="TYF23" s="82"/>
      <c r="TYJ23" s="82"/>
      <c r="TYN23" s="82"/>
      <c r="TYR23" s="82"/>
      <c r="TYV23" s="82"/>
      <c r="TYZ23" s="82"/>
      <c r="TZD23" s="82"/>
      <c r="TZH23" s="82"/>
      <c r="TZL23" s="82"/>
      <c r="TZP23" s="82"/>
      <c r="TZT23" s="82"/>
      <c r="TZX23" s="82"/>
      <c r="UAB23" s="82"/>
      <c r="UAF23" s="82"/>
      <c r="UAJ23" s="82"/>
      <c r="UAN23" s="82"/>
      <c r="UAR23" s="82"/>
      <c r="UAV23" s="82"/>
      <c r="UAZ23" s="82"/>
      <c r="UBD23" s="82"/>
      <c r="UBH23" s="82"/>
      <c r="UBL23" s="82"/>
      <c r="UBP23" s="82"/>
      <c r="UBT23" s="82"/>
      <c r="UBX23" s="82"/>
      <c r="UCB23" s="82"/>
      <c r="UCF23" s="82"/>
      <c r="UCJ23" s="82"/>
      <c r="UCN23" s="82"/>
      <c r="UCR23" s="82"/>
      <c r="UCV23" s="82"/>
      <c r="UCZ23" s="82"/>
      <c r="UDD23" s="82"/>
      <c r="UDH23" s="82"/>
      <c r="UDL23" s="82"/>
      <c r="UDP23" s="82"/>
      <c r="UDT23" s="82"/>
      <c r="UDX23" s="82"/>
      <c r="UEB23" s="82"/>
      <c r="UEF23" s="82"/>
      <c r="UEJ23" s="82"/>
      <c r="UEN23" s="82"/>
      <c r="UER23" s="82"/>
      <c r="UEV23" s="82"/>
      <c r="UEZ23" s="82"/>
      <c r="UFD23" s="82"/>
      <c r="UFH23" s="82"/>
      <c r="UFL23" s="82"/>
      <c r="UFP23" s="82"/>
      <c r="UFT23" s="82"/>
      <c r="UFX23" s="82"/>
      <c r="UGB23" s="82"/>
      <c r="UGF23" s="82"/>
      <c r="UGJ23" s="82"/>
      <c r="UGN23" s="82"/>
      <c r="UGR23" s="82"/>
      <c r="UGV23" s="82"/>
      <c r="UGZ23" s="82"/>
      <c r="UHD23" s="82"/>
      <c r="UHH23" s="82"/>
      <c r="UHL23" s="82"/>
      <c r="UHP23" s="82"/>
      <c r="UHT23" s="82"/>
      <c r="UHX23" s="82"/>
      <c r="UIB23" s="82"/>
      <c r="UIF23" s="82"/>
      <c r="UIJ23" s="82"/>
      <c r="UIN23" s="82"/>
      <c r="UIR23" s="82"/>
      <c r="UIV23" s="82"/>
      <c r="UIZ23" s="82"/>
      <c r="UJD23" s="82"/>
      <c r="UJH23" s="82"/>
      <c r="UJL23" s="82"/>
      <c r="UJP23" s="82"/>
      <c r="UJT23" s="82"/>
      <c r="UJX23" s="82"/>
      <c r="UKB23" s="82"/>
      <c r="UKF23" s="82"/>
      <c r="UKJ23" s="82"/>
      <c r="UKN23" s="82"/>
      <c r="UKR23" s="82"/>
      <c r="UKV23" s="82"/>
      <c r="UKZ23" s="82"/>
      <c r="ULD23" s="82"/>
      <c r="ULH23" s="82"/>
      <c r="ULL23" s="82"/>
      <c r="ULP23" s="82"/>
      <c r="ULT23" s="82"/>
      <c r="ULX23" s="82"/>
      <c r="UMB23" s="82"/>
      <c r="UMF23" s="82"/>
      <c r="UMJ23" s="82"/>
      <c r="UMN23" s="82"/>
      <c r="UMR23" s="82"/>
      <c r="UMV23" s="82"/>
      <c r="UMZ23" s="82"/>
      <c r="UND23" s="82"/>
      <c r="UNH23" s="82"/>
      <c r="UNL23" s="82"/>
      <c r="UNP23" s="82"/>
      <c r="UNT23" s="82"/>
      <c r="UNX23" s="82"/>
      <c r="UOB23" s="82"/>
      <c r="UOF23" s="82"/>
      <c r="UOJ23" s="82"/>
      <c r="UON23" s="82"/>
      <c r="UOR23" s="82"/>
      <c r="UOV23" s="82"/>
      <c r="UOZ23" s="82"/>
      <c r="UPD23" s="82"/>
      <c r="UPH23" s="82"/>
      <c r="UPL23" s="82"/>
      <c r="UPP23" s="82"/>
      <c r="UPT23" s="82"/>
      <c r="UPX23" s="82"/>
      <c r="UQB23" s="82"/>
      <c r="UQF23" s="82"/>
      <c r="UQJ23" s="82"/>
      <c r="UQN23" s="82"/>
      <c r="UQR23" s="82"/>
      <c r="UQV23" s="82"/>
      <c r="UQZ23" s="82"/>
      <c r="URD23" s="82"/>
      <c r="URH23" s="82"/>
      <c r="URL23" s="82"/>
      <c r="URP23" s="82"/>
      <c r="URT23" s="82"/>
      <c r="URX23" s="82"/>
      <c r="USB23" s="82"/>
      <c r="USF23" s="82"/>
      <c r="USJ23" s="82"/>
      <c r="USN23" s="82"/>
      <c r="USR23" s="82"/>
      <c r="USV23" s="82"/>
      <c r="USZ23" s="82"/>
      <c r="UTD23" s="82"/>
      <c r="UTH23" s="82"/>
      <c r="UTL23" s="82"/>
      <c r="UTP23" s="82"/>
      <c r="UTT23" s="82"/>
      <c r="UTX23" s="82"/>
      <c r="UUB23" s="82"/>
      <c r="UUF23" s="82"/>
      <c r="UUJ23" s="82"/>
      <c r="UUN23" s="82"/>
      <c r="UUR23" s="82"/>
      <c r="UUV23" s="82"/>
      <c r="UUZ23" s="82"/>
      <c r="UVD23" s="82"/>
      <c r="UVH23" s="82"/>
      <c r="UVL23" s="82"/>
      <c r="UVP23" s="82"/>
      <c r="UVT23" s="82"/>
      <c r="UVX23" s="82"/>
      <c r="UWB23" s="82"/>
      <c r="UWF23" s="82"/>
      <c r="UWJ23" s="82"/>
      <c r="UWN23" s="82"/>
      <c r="UWR23" s="82"/>
      <c r="UWV23" s="82"/>
      <c r="UWZ23" s="82"/>
      <c r="UXD23" s="82"/>
      <c r="UXH23" s="82"/>
      <c r="UXL23" s="82"/>
      <c r="UXP23" s="82"/>
      <c r="UXT23" s="82"/>
      <c r="UXX23" s="82"/>
      <c r="UYB23" s="82"/>
      <c r="UYF23" s="82"/>
      <c r="UYJ23" s="82"/>
      <c r="UYN23" s="82"/>
      <c r="UYR23" s="82"/>
      <c r="UYV23" s="82"/>
      <c r="UYZ23" s="82"/>
      <c r="UZD23" s="82"/>
      <c r="UZH23" s="82"/>
      <c r="UZL23" s="82"/>
      <c r="UZP23" s="82"/>
      <c r="UZT23" s="82"/>
      <c r="UZX23" s="82"/>
      <c r="VAB23" s="82"/>
      <c r="VAF23" s="82"/>
      <c r="VAJ23" s="82"/>
      <c r="VAN23" s="82"/>
      <c r="VAR23" s="82"/>
      <c r="VAV23" s="82"/>
      <c r="VAZ23" s="82"/>
      <c r="VBD23" s="82"/>
      <c r="VBH23" s="82"/>
      <c r="VBL23" s="82"/>
      <c r="VBP23" s="82"/>
      <c r="VBT23" s="82"/>
      <c r="VBX23" s="82"/>
      <c r="VCB23" s="82"/>
      <c r="VCF23" s="82"/>
      <c r="VCJ23" s="82"/>
      <c r="VCN23" s="82"/>
      <c r="VCR23" s="82"/>
      <c r="VCV23" s="82"/>
      <c r="VCZ23" s="82"/>
      <c r="VDD23" s="82"/>
      <c r="VDH23" s="82"/>
      <c r="VDL23" s="82"/>
      <c r="VDP23" s="82"/>
      <c r="VDT23" s="82"/>
      <c r="VDX23" s="82"/>
      <c r="VEB23" s="82"/>
      <c r="VEF23" s="82"/>
      <c r="VEJ23" s="82"/>
      <c r="VEN23" s="82"/>
      <c r="VER23" s="82"/>
      <c r="VEV23" s="82"/>
      <c r="VEZ23" s="82"/>
      <c r="VFD23" s="82"/>
      <c r="VFH23" s="82"/>
      <c r="VFL23" s="82"/>
      <c r="VFP23" s="82"/>
      <c r="VFT23" s="82"/>
      <c r="VFX23" s="82"/>
      <c r="VGB23" s="82"/>
      <c r="VGF23" s="82"/>
      <c r="VGJ23" s="82"/>
      <c r="VGN23" s="82"/>
      <c r="VGR23" s="82"/>
      <c r="VGV23" s="82"/>
      <c r="VGZ23" s="82"/>
      <c r="VHD23" s="82"/>
      <c r="VHH23" s="82"/>
      <c r="VHL23" s="82"/>
      <c r="VHP23" s="82"/>
      <c r="VHT23" s="82"/>
      <c r="VHX23" s="82"/>
      <c r="VIB23" s="82"/>
      <c r="VIF23" s="82"/>
      <c r="VIJ23" s="82"/>
      <c r="VIN23" s="82"/>
      <c r="VIR23" s="82"/>
      <c r="VIV23" s="82"/>
      <c r="VIZ23" s="82"/>
      <c r="VJD23" s="82"/>
      <c r="VJH23" s="82"/>
      <c r="VJL23" s="82"/>
      <c r="VJP23" s="82"/>
      <c r="VJT23" s="82"/>
      <c r="VJX23" s="82"/>
      <c r="VKB23" s="82"/>
      <c r="VKF23" s="82"/>
      <c r="VKJ23" s="82"/>
      <c r="VKN23" s="82"/>
      <c r="VKR23" s="82"/>
      <c r="VKV23" s="82"/>
      <c r="VKZ23" s="82"/>
      <c r="VLD23" s="82"/>
      <c r="VLH23" s="82"/>
      <c r="VLL23" s="82"/>
      <c r="VLP23" s="82"/>
      <c r="VLT23" s="82"/>
      <c r="VLX23" s="82"/>
      <c r="VMB23" s="82"/>
      <c r="VMF23" s="82"/>
      <c r="VMJ23" s="82"/>
      <c r="VMN23" s="82"/>
      <c r="VMR23" s="82"/>
      <c r="VMV23" s="82"/>
      <c r="VMZ23" s="82"/>
      <c r="VND23" s="82"/>
      <c r="VNH23" s="82"/>
      <c r="VNL23" s="82"/>
      <c r="VNP23" s="82"/>
      <c r="VNT23" s="82"/>
      <c r="VNX23" s="82"/>
      <c r="VOB23" s="82"/>
      <c r="VOF23" s="82"/>
      <c r="VOJ23" s="82"/>
      <c r="VON23" s="82"/>
      <c r="VOR23" s="82"/>
      <c r="VOV23" s="82"/>
      <c r="VOZ23" s="82"/>
      <c r="VPD23" s="82"/>
      <c r="VPH23" s="82"/>
      <c r="VPL23" s="82"/>
      <c r="VPP23" s="82"/>
      <c r="VPT23" s="82"/>
      <c r="VPX23" s="82"/>
      <c r="VQB23" s="82"/>
      <c r="VQF23" s="82"/>
      <c r="VQJ23" s="82"/>
      <c r="VQN23" s="82"/>
      <c r="VQR23" s="82"/>
      <c r="VQV23" s="82"/>
      <c r="VQZ23" s="82"/>
      <c r="VRD23" s="82"/>
      <c r="VRH23" s="82"/>
      <c r="VRL23" s="82"/>
      <c r="VRP23" s="82"/>
      <c r="VRT23" s="82"/>
      <c r="VRX23" s="82"/>
      <c r="VSB23" s="82"/>
      <c r="VSF23" s="82"/>
      <c r="VSJ23" s="82"/>
      <c r="VSN23" s="82"/>
      <c r="VSR23" s="82"/>
      <c r="VSV23" s="82"/>
      <c r="VSZ23" s="82"/>
      <c r="VTD23" s="82"/>
      <c r="VTH23" s="82"/>
      <c r="VTL23" s="82"/>
      <c r="VTP23" s="82"/>
      <c r="VTT23" s="82"/>
      <c r="VTX23" s="82"/>
      <c r="VUB23" s="82"/>
      <c r="VUF23" s="82"/>
      <c r="VUJ23" s="82"/>
      <c r="VUN23" s="82"/>
      <c r="VUR23" s="82"/>
      <c r="VUV23" s="82"/>
      <c r="VUZ23" s="82"/>
      <c r="VVD23" s="82"/>
      <c r="VVH23" s="82"/>
      <c r="VVL23" s="82"/>
      <c r="VVP23" s="82"/>
      <c r="VVT23" s="82"/>
      <c r="VVX23" s="82"/>
      <c r="VWB23" s="82"/>
      <c r="VWF23" s="82"/>
      <c r="VWJ23" s="82"/>
      <c r="VWN23" s="82"/>
      <c r="VWR23" s="82"/>
      <c r="VWV23" s="82"/>
      <c r="VWZ23" s="82"/>
      <c r="VXD23" s="82"/>
      <c r="VXH23" s="82"/>
      <c r="VXL23" s="82"/>
      <c r="VXP23" s="82"/>
      <c r="VXT23" s="82"/>
      <c r="VXX23" s="82"/>
      <c r="VYB23" s="82"/>
      <c r="VYF23" s="82"/>
      <c r="VYJ23" s="82"/>
      <c r="VYN23" s="82"/>
      <c r="VYR23" s="82"/>
      <c r="VYV23" s="82"/>
      <c r="VYZ23" s="82"/>
      <c r="VZD23" s="82"/>
      <c r="VZH23" s="82"/>
      <c r="VZL23" s="82"/>
      <c r="VZP23" s="82"/>
      <c r="VZT23" s="82"/>
      <c r="VZX23" s="82"/>
      <c r="WAB23" s="82"/>
      <c r="WAF23" s="82"/>
      <c r="WAJ23" s="82"/>
      <c r="WAN23" s="82"/>
      <c r="WAR23" s="82"/>
      <c r="WAV23" s="82"/>
      <c r="WAZ23" s="82"/>
      <c r="WBD23" s="82"/>
      <c r="WBH23" s="82"/>
      <c r="WBL23" s="82"/>
      <c r="WBP23" s="82"/>
      <c r="WBT23" s="82"/>
      <c r="WBX23" s="82"/>
      <c r="WCB23" s="82"/>
      <c r="WCF23" s="82"/>
      <c r="WCJ23" s="82"/>
      <c r="WCN23" s="82"/>
      <c r="WCR23" s="82"/>
      <c r="WCV23" s="82"/>
      <c r="WCZ23" s="82"/>
      <c r="WDD23" s="82"/>
      <c r="WDH23" s="82"/>
      <c r="WDL23" s="82"/>
      <c r="WDP23" s="82"/>
      <c r="WDT23" s="82"/>
      <c r="WDX23" s="82"/>
      <c r="WEB23" s="82"/>
      <c r="WEF23" s="82"/>
      <c r="WEJ23" s="82"/>
      <c r="WEN23" s="82"/>
      <c r="WER23" s="82"/>
      <c r="WEV23" s="82"/>
      <c r="WEZ23" s="82"/>
      <c r="WFD23" s="82"/>
      <c r="WFH23" s="82"/>
      <c r="WFL23" s="82"/>
      <c r="WFP23" s="82"/>
      <c r="WFT23" s="82"/>
      <c r="WFX23" s="82"/>
      <c r="WGB23" s="82"/>
      <c r="WGF23" s="82"/>
      <c r="WGJ23" s="82"/>
      <c r="WGN23" s="82"/>
      <c r="WGR23" s="82"/>
      <c r="WGV23" s="82"/>
      <c r="WGZ23" s="82"/>
      <c r="WHD23" s="82"/>
      <c r="WHH23" s="82"/>
      <c r="WHL23" s="82"/>
      <c r="WHP23" s="82"/>
      <c r="WHT23" s="82"/>
      <c r="WHX23" s="82"/>
      <c r="WIB23" s="82"/>
      <c r="WIF23" s="82"/>
      <c r="WIJ23" s="82"/>
      <c r="WIN23" s="82"/>
      <c r="WIR23" s="82"/>
      <c r="WIV23" s="82"/>
      <c r="WIZ23" s="82"/>
      <c r="WJD23" s="82"/>
      <c r="WJH23" s="82"/>
      <c r="WJL23" s="82"/>
      <c r="WJP23" s="82"/>
      <c r="WJT23" s="82"/>
      <c r="WJX23" s="82"/>
      <c r="WKB23" s="82"/>
      <c r="WKF23" s="82"/>
      <c r="WKJ23" s="82"/>
      <c r="WKN23" s="82"/>
      <c r="WKR23" s="82"/>
      <c r="WKV23" s="82"/>
      <c r="WKZ23" s="82"/>
      <c r="WLD23" s="82"/>
      <c r="WLH23" s="82"/>
      <c r="WLL23" s="82"/>
      <c r="WLP23" s="82"/>
      <c r="WLT23" s="82"/>
      <c r="WLX23" s="82"/>
      <c r="WMB23" s="82"/>
      <c r="WMF23" s="82"/>
      <c r="WMJ23" s="82"/>
      <c r="WMN23" s="82"/>
      <c r="WMR23" s="82"/>
      <c r="WMV23" s="82"/>
      <c r="WMZ23" s="82"/>
      <c r="WND23" s="82"/>
      <c r="WNH23" s="82"/>
      <c r="WNL23" s="82"/>
      <c r="WNP23" s="82"/>
      <c r="WNT23" s="82"/>
      <c r="WNX23" s="82"/>
      <c r="WOB23" s="82"/>
      <c r="WOF23" s="82"/>
      <c r="WOJ23" s="82"/>
      <c r="WON23" s="82"/>
      <c r="WOR23" s="82"/>
      <c r="WOV23" s="82"/>
      <c r="WOZ23" s="82"/>
      <c r="WPD23" s="82"/>
      <c r="WPH23" s="82"/>
      <c r="WPL23" s="82"/>
      <c r="WPP23" s="82"/>
      <c r="WPT23" s="82"/>
      <c r="WPX23" s="82"/>
      <c r="WQB23" s="82"/>
      <c r="WQF23" s="82"/>
      <c r="WQJ23" s="82"/>
      <c r="WQN23" s="82"/>
      <c r="WQR23" s="82"/>
      <c r="WQV23" s="82"/>
      <c r="WQZ23" s="82"/>
      <c r="WRD23" s="82"/>
      <c r="WRH23" s="82"/>
      <c r="WRL23" s="82"/>
      <c r="WRP23" s="82"/>
      <c r="WRT23" s="82"/>
      <c r="WRX23" s="82"/>
      <c r="WSB23" s="82"/>
      <c r="WSF23" s="82"/>
      <c r="WSJ23" s="82"/>
      <c r="WSN23" s="82"/>
      <c r="WSR23" s="82"/>
      <c r="WSV23" s="82"/>
      <c r="WSZ23" s="82"/>
      <c r="WTD23" s="82"/>
      <c r="WTH23" s="82"/>
      <c r="WTL23" s="82"/>
      <c r="WTP23" s="82"/>
      <c r="WTT23" s="82"/>
      <c r="WTX23" s="82"/>
      <c r="WUB23" s="82"/>
      <c r="WUF23" s="82"/>
      <c r="WUJ23" s="82"/>
      <c r="WUN23" s="82"/>
      <c r="WUR23" s="82"/>
      <c r="WUV23" s="82"/>
      <c r="WUZ23" s="82"/>
      <c r="WVD23" s="82"/>
      <c r="WVH23" s="82"/>
      <c r="WVL23" s="82"/>
      <c r="WVP23" s="82"/>
      <c r="WVT23" s="82"/>
      <c r="WVX23" s="82"/>
      <c r="WWB23" s="82"/>
      <c r="WWF23" s="82"/>
      <c r="WWJ23" s="82"/>
      <c r="WWN23" s="82"/>
      <c r="WWR23" s="82"/>
      <c r="WWV23" s="82"/>
      <c r="WWZ23" s="82"/>
      <c r="WXD23" s="82"/>
      <c r="WXH23" s="82"/>
      <c r="WXL23" s="82"/>
      <c r="WXP23" s="82"/>
      <c r="WXT23" s="82"/>
      <c r="WXX23" s="82"/>
      <c r="WYB23" s="82"/>
      <c r="WYF23" s="82"/>
      <c r="WYJ23" s="82"/>
      <c r="WYN23" s="82"/>
      <c r="WYR23" s="82"/>
      <c r="WYV23" s="82"/>
      <c r="WYZ23" s="82"/>
      <c r="WZD23" s="82"/>
      <c r="WZH23" s="82"/>
      <c r="WZL23" s="82"/>
      <c r="WZP23" s="82"/>
      <c r="WZT23" s="82"/>
      <c r="WZX23" s="82"/>
      <c r="XAB23" s="82"/>
      <c r="XAF23" s="82"/>
      <c r="XAJ23" s="82"/>
      <c r="XAN23" s="82"/>
      <c r="XAR23" s="82"/>
      <c r="XAV23" s="82"/>
      <c r="XAZ23" s="82"/>
      <c r="XBD23" s="82"/>
      <c r="XBH23" s="82"/>
      <c r="XBL23" s="82"/>
      <c r="XBP23" s="82"/>
      <c r="XBT23" s="82"/>
      <c r="XBX23" s="82"/>
      <c r="XCB23" s="82"/>
      <c r="XCF23" s="82"/>
      <c r="XCJ23" s="82"/>
      <c r="XCN23" s="82"/>
      <c r="XCR23" s="82"/>
      <c r="XCV23" s="82"/>
      <c r="XCZ23" s="82"/>
      <c r="XDD23" s="82"/>
      <c r="XDH23" s="82"/>
      <c r="XDL23" s="82"/>
      <c r="XDP23" s="82"/>
      <c r="XDT23" s="82"/>
      <c r="XDX23" s="82"/>
      <c r="XEB23" s="82"/>
    </row>
    <row r="24" spans="1:1024 1028:2048 2052:3072 3076:4096 4100:5120 5124:6144 6148:7168 7172:8192 8196:9216 9220:10240 10244:11264 11268:12288 12292:13312 13316:14336 14340:15360 15364:16356" x14ac:dyDescent="0.2">
      <c r="D24" s="101"/>
      <c r="P24" s="87"/>
      <c r="Q24" s="87"/>
      <c r="AC24" s="87"/>
      <c r="AD24" s="87">
        <f>+AD23-AD22</f>
        <v>325035720.53056389</v>
      </c>
      <c r="AE24" s="300">
        <f t="shared" ref="AE24:AJ24" si="41">+AE23-AD23</f>
        <v>6522052.3720161915</v>
      </c>
      <c r="AF24" s="100">
        <f t="shared" si="41"/>
        <v>6354361.0937562585</v>
      </c>
      <c r="AG24" s="100">
        <f t="shared" si="41"/>
        <v>6104849.7960719466</v>
      </c>
      <c r="AH24" s="100" t="e">
        <f t="shared" si="41"/>
        <v>#DIV/0!</v>
      </c>
      <c r="AI24" s="100" t="e">
        <f t="shared" si="41"/>
        <v>#DIV/0!</v>
      </c>
      <c r="AJ24" s="100" t="e">
        <f t="shared" si="41"/>
        <v>#DIV/0!</v>
      </c>
      <c r="AK24" s="100" t="e">
        <f t="shared" ref="AK24" si="42">+AK23-AJ23</f>
        <v>#DIV/0!</v>
      </c>
      <c r="AL24" s="100" t="e">
        <f t="shared" ref="AL24" si="43">+AL23-AK23</f>
        <v>#DIV/0!</v>
      </c>
      <c r="AM24" s="100" t="e">
        <f t="shared" ref="AM24" si="44">+AM23-AL23</f>
        <v>#DIV/0!</v>
      </c>
      <c r="AQ24" s="96">
        <f>+AQ19-AQ22</f>
        <v>380741</v>
      </c>
    </row>
    <row r="25" spans="1:1024 1028:2048 2052:3072 3076:4096 4100:5120 5124:6144 6148:7168 7172:8192 8196:9216 9220:10240 10244:11264 11268:12288 12292:13312 13316:14336 14340:15360 15364:16356" s="78" customFormat="1" x14ac:dyDescent="0.2">
      <c r="A25" s="77"/>
      <c r="D25" s="102"/>
      <c r="E25" s="103"/>
      <c r="F25" s="103"/>
      <c r="G25" s="103"/>
      <c r="H25" s="82"/>
      <c r="I25" s="82"/>
      <c r="J25" s="82"/>
      <c r="K25" s="82"/>
      <c r="L25" s="82"/>
      <c r="M25" s="82"/>
      <c r="N25" s="82"/>
      <c r="O25" s="82"/>
      <c r="P25" s="82"/>
      <c r="Q25" s="134"/>
      <c r="R25" s="103"/>
      <c r="S25" s="103"/>
      <c r="T25" s="103"/>
      <c r="U25" s="82"/>
      <c r="V25" s="82"/>
      <c r="W25" s="82"/>
      <c r="X25" s="82"/>
      <c r="Y25" s="82"/>
      <c r="Z25" s="82"/>
      <c r="AA25" s="82"/>
      <c r="AB25" s="82"/>
      <c r="AC25" s="82"/>
      <c r="AD25" s="134"/>
      <c r="AE25" s="82"/>
      <c r="AF25" s="82"/>
      <c r="AG25" s="82"/>
      <c r="AH25" s="82"/>
      <c r="AI25" s="82"/>
      <c r="AJ25" s="82"/>
      <c r="AK25" s="82"/>
      <c r="AL25" s="82"/>
      <c r="AM25" s="82"/>
    </row>
    <row r="26" spans="1:1024 1028:2048 2052:3072 3076:4096 4100:5120 5124:6144 6148:7168 7172:8192 8196:9216 9220:10240 10244:11264 11268:12288 12292:13312 13316:14336 14340:15360 15364:16356" s="78" customFormat="1" x14ac:dyDescent="0.2">
      <c r="A26" s="77" t="s">
        <v>438</v>
      </c>
      <c r="D26" s="102"/>
      <c r="E26" s="103"/>
      <c r="F26" s="103"/>
      <c r="G26" s="103"/>
      <c r="H26" s="82"/>
      <c r="I26" s="82"/>
      <c r="J26" s="82"/>
      <c r="K26" s="82"/>
      <c r="L26" s="82"/>
      <c r="M26" s="82"/>
      <c r="N26" s="82"/>
      <c r="O26" s="82"/>
      <c r="P26" s="82"/>
      <c r="Q26" s="134"/>
      <c r="R26" s="103"/>
      <c r="S26" s="103"/>
      <c r="T26" s="103"/>
      <c r="U26" s="82"/>
      <c r="V26" s="82"/>
      <c r="W26" s="82"/>
      <c r="X26" s="82"/>
      <c r="Y26" s="82"/>
      <c r="Z26" s="82"/>
      <c r="AA26" s="82"/>
      <c r="AB26" s="82"/>
      <c r="AC26" s="82"/>
      <c r="AD26" s="134"/>
      <c r="AE26" s="82"/>
      <c r="AF26" s="82"/>
      <c r="AG26" s="82"/>
      <c r="AH26" s="82"/>
      <c r="AI26" s="82"/>
      <c r="AJ26" s="82"/>
      <c r="AK26" s="82"/>
      <c r="AL26" s="82"/>
      <c r="AM26" s="82"/>
    </row>
    <row r="27" spans="1:1024 1028:2048 2052:3072 3076:4096 4100:5120 5124:6144 6148:7168 7172:8192 8196:9216 9220:10240 10244:11264 11268:12288 12292:13312 13316:14336 14340:15360 15364:16356" s="78" customFormat="1" x14ac:dyDescent="0.2">
      <c r="B27" s="78" t="s">
        <v>10</v>
      </c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104">
        <f t="shared" ref="Q27:Q32" si="45">SUM(E27:P27)</f>
        <v>0</v>
      </c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104">
        <f t="shared" ref="AD27:AD32" si="46">SUM(R27:AC27)</f>
        <v>0</v>
      </c>
      <c r="AE27" s="95"/>
      <c r="AF27" s="95"/>
      <c r="AG27" s="95"/>
      <c r="AH27" s="95"/>
      <c r="AI27" s="95"/>
      <c r="AJ27" s="95"/>
      <c r="AK27" s="95"/>
      <c r="AL27" s="95"/>
      <c r="AM27" s="95"/>
    </row>
    <row r="28" spans="1:1024 1028:2048 2052:3072 3076:4096 4100:5120 5124:6144 6148:7168 7172:8192 8196:9216 9220:10240 10244:11264 11268:12288 12292:13312 13316:14336 14340:15360 15364:16356" s="78" customFormat="1" x14ac:dyDescent="0.2">
      <c r="B28" s="78" t="s">
        <v>14</v>
      </c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104">
        <f t="shared" si="45"/>
        <v>0</v>
      </c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104">
        <f t="shared" si="46"/>
        <v>0</v>
      </c>
      <c r="AE28" s="95"/>
      <c r="AF28" s="95"/>
      <c r="AG28" s="95"/>
      <c r="AH28" s="95"/>
      <c r="AI28" s="95"/>
      <c r="AJ28" s="95"/>
      <c r="AK28" s="95"/>
      <c r="AL28" s="95"/>
      <c r="AM28" s="95"/>
    </row>
    <row r="29" spans="1:1024 1028:2048 2052:3072 3076:4096 4100:5120 5124:6144 6148:7168 7172:8192 8196:9216 9220:10240 10244:11264 11268:12288 12292:13312 13316:14336 14340:15360 15364:16356" s="78" customFormat="1" x14ac:dyDescent="0.2">
      <c r="B29" s="78" t="s">
        <v>15</v>
      </c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104">
        <f t="shared" si="45"/>
        <v>0</v>
      </c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104">
        <f t="shared" si="46"/>
        <v>0</v>
      </c>
      <c r="AE29" s="95"/>
      <c r="AF29" s="95"/>
      <c r="AG29" s="95"/>
      <c r="AH29" s="95"/>
      <c r="AI29" s="95"/>
      <c r="AJ29" s="95"/>
      <c r="AK29" s="95"/>
      <c r="AL29" s="95"/>
      <c r="AM29" s="95"/>
    </row>
    <row r="30" spans="1:1024 1028:2048 2052:3072 3076:4096 4100:5120 5124:6144 6148:7168 7172:8192 8196:9216 9220:10240 10244:11264 11268:12288 12292:13312 13316:14336 14340:15360 15364:16356" s="78" customFormat="1" x14ac:dyDescent="0.2">
      <c r="B30" s="78" t="s">
        <v>405</v>
      </c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104">
        <f t="shared" si="45"/>
        <v>0</v>
      </c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104">
        <f t="shared" si="46"/>
        <v>0</v>
      </c>
      <c r="AE30" s="95"/>
      <c r="AF30" s="95"/>
      <c r="AG30" s="95"/>
      <c r="AH30" s="95"/>
      <c r="AI30" s="95"/>
      <c r="AJ30" s="95"/>
      <c r="AK30" s="95"/>
      <c r="AL30" s="95"/>
      <c r="AM30" s="95"/>
    </row>
    <row r="31" spans="1:1024 1028:2048 2052:3072 3076:4096 4100:5120 5124:6144 6148:7168 7172:8192 8196:9216 9220:10240 10244:11264 11268:12288 12292:13312 13316:14336 14340:15360 15364:16356" s="78" customFormat="1" x14ac:dyDescent="0.2">
      <c r="B31" s="78" t="s">
        <v>4</v>
      </c>
      <c r="D31" s="95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137">
        <f t="shared" si="45"/>
        <v>0</v>
      </c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137">
        <f t="shared" si="46"/>
        <v>0</v>
      </c>
      <c r="AE31" s="97"/>
      <c r="AF31" s="97"/>
      <c r="AG31" s="97"/>
      <c r="AH31" s="97"/>
      <c r="AI31" s="97"/>
      <c r="AJ31" s="97"/>
      <c r="AK31" s="97"/>
      <c r="AL31" s="97"/>
      <c r="AM31" s="97"/>
    </row>
    <row r="32" spans="1:1024 1028:2048 2052:3072 3076:4096 4100:5120 5124:6144 6148:7168 7172:8192 8196:9216 9220:10240 10244:11264 11268:12288 12292:13312 13316:14336 14340:15360 15364:16356" s="78" customFormat="1" x14ac:dyDescent="0.2">
      <c r="D32" s="95"/>
      <c r="E32" s="104">
        <f>+'SUMMARY (BC)'!E48</f>
        <v>667918.9780977444</v>
      </c>
      <c r="F32" s="104">
        <f>+'SUMMARY (BC)'!F48</f>
        <v>716792.1030977444</v>
      </c>
      <c r="G32" s="104">
        <f>+'SUMMARY (BC)'!G48</f>
        <v>1107494.2330977444</v>
      </c>
      <c r="H32" s="104">
        <f>+'SUMMARY (BC)'!H48</f>
        <v>1074340.6430977446</v>
      </c>
      <c r="I32" s="104">
        <f>+'SUMMARY (BC)'!I48</f>
        <v>1178240.1630977443</v>
      </c>
      <c r="J32" s="104">
        <f>+'SUMMARY (BC)'!J48</f>
        <v>1116385.4030977443</v>
      </c>
      <c r="K32" s="104">
        <f>+'SUMMARY (BC)'!K48</f>
        <v>1070388.4130977443</v>
      </c>
      <c r="L32" s="104">
        <f>+'SUMMARY (BC)'!L48</f>
        <v>1081000.1730977444</v>
      </c>
      <c r="M32" s="104">
        <f>+'SUMMARY (BC)'!M48</f>
        <v>1052279.4285816154</v>
      </c>
      <c r="N32" s="104">
        <f>+'SUMMARY (BC)'!N48</f>
        <v>1072075.6730977444</v>
      </c>
      <c r="O32" s="104">
        <f>+'SUMMARY (BC)'!O48</f>
        <v>4101294.4285816159</v>
      </c>
      <c r="P32" s="104">
        <f>+'SUMMARY (BC)'!P48</f>
        <v>1452256.9130977443</v>
      </c>
      <c r="Q32" s="104">
        <f t="shared" si="45"/>
        <v>15690466.553140676</v>
      </c>
      <c r="R32" s="104">
        <f>+'SUMMARY (BC)'!R48</f>
        <v>1488646.2610656661</v>
      </c>
      <c r="S32" s="104">
        <f>+'SUMMARY (BC)'!S48</f>
        <v>1506170.4000677359</v>
      </c>
      <c r="T32" s="104">
        <f>+'SUMMARY (BC)'!T48</f>
        <v>1585323.8804991893</v>
      </c>
      <c r="U32" s="104">
        <f>+'SUMMARY (BC)'!U48</f>
        <v>1544575.4330667011</v>
      </c>
      <c r="V32" s="104">
        <f>+'SUMMARY (BC)'!V48</f>
        <v>1664149.4460656662</v>
      </c>
      <c r="W32" s="104">
        <f>+'SUMMARY (BC)'!W48</f>
        <v>1586620.1930667008</v>
      </c>
      <c r="X32" s="104">
        <f>+'SUMMARY (BC)'!X48</f>
        <v>1556297.6960656662</v>
      </c>
      <c r="Y32" s="104">
        <f>+'SUMMARY (BC)'!Y48</f>
        <v>1566909.4560656659</v>
      </c>
      <c r="Z32" s="104">
        <f>+'SUMMARY (BC)'!Z48</f>
        <v>1522514.2185505717</v>
      </c>
      <c r="AA32" s="104">
        <f>+'SUMMARY (BC)'!AA48</f>
        <v>1557984.9560656659</v>
      </c>
      <c r="AB32" s="104">
        <f>+'SUMMARY (BC)'!AB48</f>
        <v>1520259.2185505717</v>
      </c>
      <c r="AC32" s="104">
        <f>+'SUMMARY (BC)'!AC48</f>
        <v>1549643.9842101736</v>
      </c>
      <c r="AD32" s="104">
        <f t="shared" si="46"/>
        <v>18649095.143339977</v>
      </c>
      <c r="AE32" s="104">
        <f>+'SUMMARY (BC)'!AE48</f>
        <v>19850560.017738514</v>
      </c>
      <c r="AF32" s="104">
        <f>+'SUMMARY (BC)'!AF48</f>
        <v>34139193.292247944</v>
      </c>
      <c r="AG32" s="104">
        <f>+'SUMMARY (BC)'!AG48</f>
        <v>34248959.305270895</v>
      </c>
      <c r="AH32" s="159">
        <f>+'SUMMARY (BC)'!AH48</f>
        <v>34350934.833942249</v>
      </c>
      <c r="AI32" s="104">
        <f>+'SUMMARY (BC)'!AI48</f>
        <v>36588688</v>
      </c>
      <c r="AJ32" s="104">
        <f>+'SUMMARY (BC)'!AJ48</f>
        <v>40247556.800000004</v>
      </c>
      <c r="AK32" s="104">
        <f>+'SUMMARY (BC)'!AK48</f>
        <v>44272312.480000012</v>
      </c>
      <c r="AL32" s="104">
        <f>+'SUMMARY (BC)'!AL48</f>
        <v>48699543.728000015</v>
      </c>
      <c r="AM32" s="104">
        <f>+'SUMMARY (BC)'!AM48</f>
        <v>53569498.100800022</v>
      </c>
      <c r="AN32" s="82"/>
      <c r="AR32" s="82"/>
      <c r="AV32" s="82"/>
      <c r="AZ32" s="82"/>
      <c r="BD32" s="82"/>
      <c r="BH32" s="82"/>
      <c r="BL32" s="82"/>
      <c r="BP32" s="82"/>
      <c r="BT32" s="82"/>
      <c r="BX32" s="82"/>
      <c r="CB32" s="82"/>
      <c r="CF32" s="82"/>
      <c r="CJ32" s="82"/>
      <c r="CN32" s="82"/>
      <c r="CR32" s="82"/>
      <c r="CV32" s="82"/>
      <c r="CZ32" s="82"/>
      <c r="DD32" s="82"/>
      <c r="DH32" s="82"/>
      <c r="DL32" s="82"/>
      <c r="DP32" s="82"/>
      <c r="DT32" s="82"/>
      <c r="DX32" s="82"/>
      <c r="EB32" s="82"/>
      <c r="EF32" s="82"/>
      <c r="EJ32" s="82"/>
      <c r="EN32" s="82"/>
      <c r="ER32" s="82"/>
      <c r="EV32" s="82"/>
      <c r="EZ32" s="82"/>
      <c r="FD32" s="82"/>
      <c r="FH32" s="82"/>
      <c r="FL32" s="82"/>
      <c r="FP32" s="82"/>
      <c r="FT32" s="82"/>
      <c r="FX32" s="82"/>
      <c r="GB32" s="82"/>
      <c r="GF32" s="82"/>
      <c r="GJ32" s="82"/>
      <c r="GN32" s="82"/>
      <c r="GR32" s="82"/>
      <c r="GV32" s="82"/>
      <c r="GZ32" s="82"/>
      <c r="HD32" s="82"/>
      <c r="HH32" s="82"/>
      <c r="HL32" s="82"/>
      <c r="HP32" s="82"/>
      <c r="HT32" s="82"/>
      <c r="HX32" s="82"/>
      <c r="IB32" s="82"/>
      <c r="IF32" s="82"/>
      <c r="IJ32" s="82"/>
      <c r="IN32" s="82"/>
      <c r="IR32" s="82"/>
      <c r="IV32" s="82"/>
      <c r="IZ32" s="82"/>
      <c r="JD32" s="82"/>
      <c r="JH32" s="82"/>
      <c r="JL32" s="82"/>
      <c r="JP32" s="82"/>
      <c r="JT32" s="82"/>
      <c r="JX32" s="82"/>
      <c r="KB32" s="82"/>
      <c r="KF32" s="82"/>
      <c r="KJ32" s="82"/>
      <c r="KN32" s="82"/>
      <c r="KR32" s="82"/>
      <c r="KV32" s="82"/>
      <c r="KZ32" s="82"/>
      <c r="LD32" s="82"/>
      <c r="LH32" s="82"/>
      <c r="LL32" s="82"/>
      <c r="LP32" s="82"/>
      <c r="LT32" s="82"/>
      <c r="LX32" s="82"/>
      <c r="MB32" s="82"/>
      <c r="MF32" s="82"/>
      <c r="MJ32" s="82"/>
      <c r="MN32" s="82"/>
      <c r="MR32" s="82"/>
      <c r="MV32" s="82"/>
      <c r="MZ32" s="82"/>
      <c r="ND32" s="82"/>
      <c r="NH32" s="82"/>
      <c r="NL32" s="82"/>
      <c r="NP32" s="82"/>
      <c r="NT32" s="82"/>
      <c r="NX32" s="82"/>
      <c r="OB32" s="82"/>
      <c r="OF32" s="82"/>
      <c r="OJ32" s="82"/>
      <c r="ON32" s="82"/>
      <c r="OR32" s="82"/>
      <c r="OV32" s="82"/>
      <c r="OZ32" s="82"/>
      <c r="PD32" s="82"/>
      <c r="PH32" s="82"/>
      <c r="PL32" s="82"/>
      <c r="PP32" s="82"/>
      <c r="PT32" s="82"/>
      <c r="PX32" s="82"/>
      <c r="QB32" s="82"/>
      <c r="QF32" s="82"/>
      <c r="QJ32" s="82"/>
      <c r="QN32" s="82"/>
      <c r="QR32" s="82"/>
      <c r="QV32" s="82"/>
      <c r="QZ32" s="82"/>
      <c r="RD32" s="82"/>
      <c r="RH32" s="82"/>
      <c r="RL32" s="82"/>
      <c r="RP32" s="82"/>
      <c r="RT32" s="82"/>
      <c r="RX32" s="82"/>
      <c r="SB32" s="82"/>
      <c r="SF32" s="82"/>
      <c r="SJ32" s="82"/>
      <c r="SN32" s="82"/>
      <c r="SR32" s="82"/>
      <c r="SV32" s="82"/>
      <c r="SZ32" s="82"/>
      <c r="TD32" s="82"/>
      <c r="TH32" s="82"/>
      <c r="TL32" s="82"/>
      <c r="TP32" s="82"/>
      <c r="TT32" s="82"/>
      <c r="TX32" s="82"/>
      <c r="UB32" s="82"/>
      <c r="UF32" s="82"/>
      <c r="UJ32" s="82"/>
      <c r="UN32" s="82"/>
      <c r="UR32" s="82"/>
      <c r="UV32" s="82"/>
      <c r="UZ32" s="82"/>
      <c r="VD32" s="82"/>
      <c r="VH32" s="82"/>
      <c r="VL32" s="82"/>
      <c r="VP32" s="82"/>
      <c r="VT32" s="82"/>
      <c r="VX32" s="82"/>
      <c r="WB32" s="82"/>
      <c r="WF32" s="82"/>
      <c r="WJ32" s="82"/>
      <c r="WN32" s="82"/>
      <c r="WR32" s="82"/>
      <c r="WV32" s="82"/>
      <c r="WZ32" s="82"/>
      <c r="XD32" s="82"/>
      <c r="XH32" s="82"/>
      <c r="XL32" s="82"/>
      <c r="XP32" s="82"/>
      <c r="XT32" s="82"/>
      <c r="XX32" s="82"/>
      <c r="YB32" s="82"/>
      <c r="YF32" s="82"/>
      <c r="YJ32" s="82"/>
      <c r="YN32" s="82"/>
      <c r="YR32" s="82"/>
      <c r="YV32" s="82"/>
      <c r="YZ32" s="82"/>
      <c r="ZD32" s="82"/>
      <c r="ZH32" s="82"/>
      <c r="ZL32" s="82"/>
      <c r="ZP32" s="82"/>
      <c r="ZT32" s="82"/>
      <c r="ZX32" s="82"/>
      <c r="AAB32" s="82"/>
      <c r="AAF32" s="82"/>
      <c r="AAJ32" s="82"/>
      <c r="AAN32" s="82"/>
      <c r="AAR32" s="82"/>
      <c r="AAV32" s="82"/>
      <c r="AAZ32" s="82"/>
      <c r="ABD32" s="82"/>
      <c r="ABH32" s="82"/>
      <c r="ABL32" s="82"/>
      <c r="ABP32" s="82"/>
      <c r="ABT32" s="82"/>
      <c r="ABX32" s="82"/>
      <c r="ACB32" s="82"/>
      <c r="ACF32" s="82"/>
      <c r="ACJ32" s="82"/>
      <c r="ACN32" s="82"/>
      <c r="ACR32" s="82"/>
      <c r="ACV32" s="82"/>
      <c r="ACZ32" s="82"/>
      <c r="ADD32" s="82"/>
      <c r="ADH32" s="82"/>
      <c r="ADL32" s="82"/>
      <c r="ADP32" s="82"/>
      <c r="ADT32" s="82"/>
      <c r="ADX32" s="82"/>
      <c r="AEB32" s="82"/>
      <c r="AEF32" s="82"/>
      <c r="AEJ32" s="82"/>
      <c r="AEN32" s="82"/>
      <c r="AER32" s="82"/>
      <c r="AEV32" s="82"/>
      <c r="AEZ32" s="82"/>
      <c r="AFD32" s="82"/>
      <c r="AFH32" s="82"/>
      <c r="AFL32" s="82"/>
      <c r="AFP32" s="82"/>
      <c r="AFT32" s="82"/>
      <c r="AFX32" s="82"/>
      <c r="AGB32" s="82"/>
      <c r="AGF32" s="82"/>
      <c r="AGJ32" s="82"/>
      <c r="AGN32" s="82"/>
      <c r="AGR32" s="82"/>
      <c r="AGV32" s="82"/>
      <c r="AGZ32" s="82"/>
      <c r="AHD32" s="82"/>
      <c r="AHH32" s="82"/>
      <c r="AHL32" s="82"/>
      <c r="AHP32" s="82"/>
      <c r="AHT32" s="82"/>
      <c r="AHX32" s="82"/>
      <c r="AIB32" s="82"/>
      <c r="AIF32" s="82"/>
      <c r="AIJ32" s="82"/>
      <c r="AIN32" s="82"/>
      <c r="AIR32" s="82"/>
      <c r="AIV32" s="82"/>
      <c r="AIZ32" s="82"/>
      <c r="AJD32" s="82"/>
      <c r="AJH32" s="82"/>
      <c r="AJL32" s="82"/>
      <c r="AJP32" s="82"/>
      <c r="AJT32" s="82"/>
      <c r="AJX32" s="82"/>
      <c r="AKB32" s="82"/>
      <c r="AKF32" s="82"/>
      <c r="AKJ32" s="82"/>
      <c r="AKN32" s="82"/>
      <c r="AKR32" s="82"/>
      <c r="AKV32" s="82"/>
      <c r="AKZ32" s="82"/>
      <c r="ALD32" s="82"/>
      <c r="ALH32" s="82"/>
      <c r="ALL32" s="82"/>
      <c r="ALP32" s="82"/>
      <c r="ALT32" s="82"/>
      <c r="ALX32" s="82"/>
      <c r="AMB32" s="82"/>
      <c r="AMF32" s="82"/>
      <c r="AMJ32" s="82"/>
      <c r="AMN32" s="82"/>
      <c r="AMR32" s="82"/>
      <c r="AMV32" s="82"/>
      <c r="AMZ32" s="82"/>
      <c r="AND32" s="82"/>
      <c r="ANH32" s="82"/>
      <c r="ANL32" s="82"/>
      <c r="ANP32" s="82"/>
      <c r="ANT32" s="82"/>
      <c r="ANX32" s="82"/>
      <c r="AOB32" s="82"/>
      <c r="AOF32" s="82"/>
      <c r="AOJ32" s="82"/>
      <c r="AON32" s="82"/>
      <c r="AOR32" s="82"/>
      <c r="AOV32" s="82"/>
      <c r="AOZ32" s="82"/>
      <c r="APD32" s="82"/>
      <c r="APH32" s="82"/>
      <c r="APL32" s="82"/>
      <c r="APP32" s="82"/>
      <c r="APT32" s="82"/>
      <c r="APX32" s="82"/>
      <c r="AQB32" s="82"/>
      <c r="AQF32" s="82"/>
      <c r="AQJ32" s="82"/>
      <c r="AQN32" s="82"/>
      <c r="AQR32" s="82"/>
      <c r="AQV32" s="82"/>
      <c r="AQZ32" s="82"/>
      <c r="ARD32" s="82"/>
      <c r="ARH32" s="82"/>
      <c r="ARL32" s="82"/>
      <c r="ARP32" s="82"/>
      <c r="ART32" s="82"/>
      <c r="ARX32" s="82"/>
      <c r="ASB32" s="82"/>
      <c r="ASF32" s="82"/>
      <c r="ASJ32" s="82"/>
      <c r="ASN32" s="82"/>
      <c r="ASR32" s="82"/>
      <c r="ASV32" s="82"/>
      <c r="ASZ32" s="82"/>
      <c r="ATD32" s="82"/>
      <c r="ATH32" s="82"/>
      <c r="ATL32" s="82"/>
      <c r="ATP32" s="82"/>
      <c r="ATT32" s="82"/>
      <c r="ATX32" s="82"/>
      <c r="AUB32" s="82"/>
      <c r="AUF32" s="82"/>
      <c r="AUJ32" s="82"/>
      <c r="AUN32" s="82"/>
      <c r="AUR32" s="82"/>
      <c r="AUV32" s="82"/>
      <c r="AUZ32" s="82"/>
      <c r="AVD32" s="82"/>
      <c r="AVH32" s="82"/>
      <c r="AVL32" s="82"/>
      <c r="AVP32" s="82"/>
      <c r="AVT32" s="82"/>
      <c r="AVX32" s="82"/>
      <c r="AWB32" s="82"/>
      <c r="AWF32" s="82"/>
      <c r="AWJ32" s="82"/>
      <c r="AWN32" s="82"/>
      <c r="AWR32" s="82"/>
      <c r="AWV32" s="82"/>
      <c r="AWZ32" s="82"/>
      <c r="AXD32" s="82"/>
      <c r="AXH32" s="82"/>
      <c r="AXL32" s="82"/>
      <c r="AXP32" s="82"/>
      <c r="AXT32" s="82"/>
      <c r="AXX32" s="82"/>
      <c r="AYB32" s="82"/>
      <c r="AYF32" s="82"/>
      <c r="AYJ32" s="82"/>
      <c r="AYN32" s="82"/>
      <c r="AYR32" s="82"/>
      <c r="AYV32" s="82"/>
      <c r="AYZ32" s="82"/>
      <c r="AZD32" s="82"/>
      <c r="AZH32" s="82"/>
      <c r="AZL32" s="82"/>
      <c r="AZP32" s="82"/>
      <c r="AZT32" s="82"/>
      <c r="AZX32" s="82"/>
      <c r="BAB32" s="82"/>
      <c r="BAF32" s="82"/>
      <c r="BAJ32" s="82"/>
      <c r="BAN32" s="82"/>
      <c r="BAR32" s="82"/>
      <c r="BAV32" s="82"/>
      <c r="BAZ32" s="82"/>
      <c r="BBD32" s="82"/>
      <c r="BBH32" s="82"/>
      <c r="BBL32" s="82"/>
      <c r="BBP32" s="82"/>
      <c r="BBT32" s="82"/>
      <c r="BBX32" s="82"/>
      <c r="BCB32" s="82"/>
      <c r="BCF32" s="82"/>
      <c r="BCJ32" s="82"/>
      <c r="BCN32" s="82"/>
      <c r="BCR32" s="82"/>
      <c r="BCV32" s="82"/>
      <c r="BCZ32" s="82"/>
      <c r="BDD32" s="82"/>
      <c r="BDH32" s="82"/>
      <c r="BDL32" s="82"/>
      <c r="BDP32" s="82"/>
      <c r="BDT32" s="82"/>
      <c r="BDX32" s="82"/>
      <c r="BEB32" s="82"/>
      <c r="BEF32" s="82"/>
      <c r="BEJ32" s="82"/>
      <c r="BEN32" s="82"/>
      <c r="BER32" s="82"/>
      <c r="BEV32" s="82"/>
      <c r="BEZ32" s="82"/>
      <c r="BFD32" s="82"/>
      <c r="BFH32" s="82"/>
      <c r="BFL32" s="82"/>
      <c r="BFP32" s="82"/>
      <c r="BFT32" s="82"/>
      <c r="BFX32" s="82"/>
      <c r="BGB32" s="82"/>
      <c r="BGF32" s="82"/>
      <c r="BGJ32" s="82"/>
      <c r="BGN32" s="82"/>
      <c r="BGR32" s="82"/>
      <c r="BGV32" s="82"/>
      <c r="BGZ32" s="82"/>
      <c r="BHD32" s="82"/>
      <c r="BHH32" s="82"/>
      <c r="BHL32" s="82"/>
      <c r="BHP32" s="82"/>
      <c r="BHT32" s="82"/>
      <c r="BHX32" s="82"/>
      <c r="BIB32" s="82"/>
      <c r="BIF32" s="82"/>
      <c r="BIJ32" s="82"/>
      <c r="BIN32" s="82"/>
      <c r="BIR32" s="82"/>
      <c r="BIV32" s="82"/>
      <c r="BIZ32" s="82"/>
      <c r="BJD32" s="82"/>
      <c r="BJH32" s="82"/>
      <c r="BJL32" s="82"/>
      <c r="BJP32" s="82"/>
      <c r="BJT32" s="82"/>
      <c r="BJX32" s="82"/>
      <c r="BKB32" s="82"/>
      <c r="BKF32" s="82"/>
      <c r="BKJ32" s="82"/>
      <c r="BKN32" s="82"/>
      <c r="BKR32" s="82"/>
      <c r="BKV32" s="82"/>
      <c r="BKZ32" s="82"/>
      <c r="BLD32" s="82"/>
      <c r="BLH32" s="82"/>
      <c r="BLL32" s="82"/>
      <c r="BLP32" s="82"/>
      <c r="BLT32" s="82"/>
      <c r="BLX32" s="82"/>
      <c r="BMB32" s="82"/>
      <c r="BMF32" s="82"/>
      <c r="BMJ32" s="82"/>
      <c r="BMN32" s="82"/>
      <c r="BMR32" s="82"/>
      <c r="BMV32" s="82"/>
      <c r="BMZ32" s="82"/>
      <c r="BND32" s="82"/>
      <c r="BNH32" s="82"/>
      <c r="BNL32" s="82"/>
      <c r="BNP32" s="82"/>
      <c r="BNT32" s="82"/>
      <c r="BNX32" s="82"/>
      <c r="BOB32" s="82"/>
      <c r="BOF32" s="82"/>
      <c r="BOJ32" s="82"/>
      <c r="BON32" s="82"/>
      <c r="BOR32" s="82"/>
      <c r="BOV32" s="82"/>
      <c r="BOZ32" s="82"/>
      <c r="BPD32" s="82"/>
      <c r="BPH32" s="82"/>
      <c r="BPL32" s="82"/>
      <c r="BPP32" s="82"/>
      <c r="BPT32" s="82"/>
      <c r="BPX32" s="82"/>
      <c r="BQB32" s="82"/>
      <c r="BQF32" s="82"/>
      <c r="BQJ32" s="82"/>
      <c r="BQN32" s="82"/>
      <c r="BQR32" s="82"/>
      <c r="BQV32" s="82"/>
      <c r="BQZ32" s="82"/>
      <c r="BRD32" s="82"/>
      <c r="BRH32" s="82"/>
      <c r="BRL32" s="82"/>
      <c r="BRP32" s="82"/>
      <c r="BRT32" s="82"/>
      <c r="BRX32" s="82"/>
      <c r="BSB32" s="82"/>
      <c r="BSF32" s="82"/>
      <c r="BSJ32" s="82"/>
      <c r="BSN32" s="82"/>
      <c r="BSR32" s="82"/>
      <c r="BSV32" s="82"/>
      <c r="BSZ32" s="82"/>
      <c r="BTD32" s="82"/>
      <c r="BTH32" s="82"/>
      <c r="BTL32" s="82"/>
      <c r="BTP32" s="82"/>
      <c r="BTT32" s="82"/>
      <c r="BTX32" s="82"/>
      <c r="BUB32" s="82"/>
      <c r="BUF32" s="82"/>
      <c r="BUJ32" s="82"/>
      <c r="BUN32" s="82"/>
      <c r="BUR32" s="82"/>
      <c r="BUV32" s="82"/>
      <c r="BUZ32" s="82"/>
      <c r="BVD32" s="82"/>
      <c r="BVH32" s="82"/>
      <c r="BVL32" s="82"/>
      <c r="BVP32" s="82"/>
      <c r="BVT32" s="82"/>
      <c r="BVX32" s="82"/>
      <c r="BWB32" s="82"/>
      <c r="BWF32" s="82"/>
      <c r="BWJ32" s="82"/>
      <c r="BWN32" s="82"/>
      <c r="BWR32" s="82"/>
      <c r="BWV32" s="82"/>
      <c r="BWZ32" s="82"/>
      <c r="BXD32" s="82"/>
      <c r="BXH32" s="82"/>
      <c r="BXL32" s="82"/>
      <c r="BXP32" s="82"/>
      <c r="BXT32" s="82"/>
      <c r="BXX32" s="82"/>
      <c r="BYB32" s="82"/>
      <c r="BYF32" s="82"/>
      <c r="BYJ32" s="82"/>
      <c r="BYN32" s="82"/>
      <c r="BYR32" s="82"/>
      <c r="BYV32" s="82"/>
      <c r="BYZ32" s="82"/>
      <c r="BZD32" s="82"/>
      <c r="BZH32" s="82"/>
      <c r="BZL32" s="82"/>
      <c r="BZP32" s="82"/>
      <c r="BZT32" s="82"/>
      <c r="BZX32" s="82"/>
      <c r="CAB32" s="82"/>
      <c r="CAF32" s="82"/>
      <c r="CAJ32" s="82"/>
      <c r="CAN32" s="82"/>
      <c r="CAR32" s="82"/>
      <c r="CAV32" s="82"/>
      <c r="CAZ32" s="82"/>
      <c r="CBD32" s="82"/>
      <c r="CBH32" s="82"/>
      <c r="CBL32" s="82"/>
      <c r="CBP32" s="82"/>
      <c r="CBT32" s="82"/>
      <c r="CBX32" s="82"/>
      <c r="CCB32" s="82"/>
      <c r="CCF32" s="82"/>
      <c r="CCJ32" s="82"/>
      <c r="CCN32" s="82"/>
      <c r="CCR32" s="82"/>
      <c r="CCV32" s="82"/>
      <c r="CCZ32" s="82"/>
      <c r="CDD32" s="82"/>
      <c r="CDH32" s="82"/>
      <c r="CDL32" s="82"/>
      <c r="CDP32" s="82"/>
      <c r="CDT32" s="82"/>
      <c r="CDX32" s="82"/>
      <c r="CEB32" s="82"/>
      <c r="CEF32" s="82"/>
      <c r="CEJ32" s="82"/>
      <c r="CEN32" s="82"/>
      <c r="CER32" s="82"/>
      <c r="CEV32" s="82"/>
      <c r="CEZ32" s="82"/>
      <c r="CFD32" s="82"/>
      <c r="CFH32" s="82"/>
      <c r="CFL32" s="82"/>
      <c r="CFP32" s="82"/>
      <c r="CFT32" s="82"/>
      <c r="CFX32" s="82"/>
      <c r="CGB32" s="82"/>
      <c r="CGF32" s="82"/>
      <c r="CGJ32" s="82"/>
      <c r="CGN32" s="82"/>
      <c r="CGR32" s="82"/>
      <c r="CGV32" s="82"/>
      <c r="CGZ32" s="82"/>
      <c r="CHD32" s="82"/>
      <c r="CHH32" s="82"/>
      <c r="CHL32" s="82"/>
      <c r="CHP32" s="82"/>
      <c r="CHT32" s="82"/>
      <c r="CHX32" s="82"/>
      <c r="CIB32" s="82"/>
      <c r="CIF32" s="82"/>
      <c r="CIJ32" s="82"/>
      <c r="CIN32" s="82"/>
      <c r="CIR32" s="82"/>
      <c r="CIV32" s="82"/>
      <c r="CIZ32" s="82"/>
      <c r="CJD32" s="82"/>
      <c r="CJH32" s="82"/>
      <c r="CJL32" s="82"/>
      <c r="CJP32" s="82"/>
      <c r="CJT32" s="82"/>
      <c r="CJX32" s="82"/>
      <c r="CKB32" s="82"/>
      <c r="CKF32" s="82"/>
      <c r="CKJ32" s="82"/>
      <c r="CKN32" s="82"/>
      <c r="CKR32" s="82"/>
      <c r="CKV32" s="82"/>
      <c r="CKZ32" s="82"/>
      <c r="CLD32" s="82"/>
      <c r="CLH32" s="82"/>
      <c r="CLL32" s="82"/>
      <c r="CLP32" s="82"/>
      <c r="CLT32" s="82"/>
      <c r="CLX32" s="82"/>
      <c r="CMB32" s="82"/>
      <c r="CMF32" s="82"/>
      <c r="CMJ32" s="82"/>
      <c r="CMN32" s="82"/>
      <c r="CMR32" s="82"/>
      <c r="CMV32" s="82"/>
      <c r="CMZ32" s="82"/>
      <c r="CND32" s="82"/>
      <c r="CNH32" s="82"/>
      <c r="CNL32" s="82"/>
      <c r="CNP32" s="82"/>
      <c r="CNT32" s="82"/>
      <c r="CNX32" s="82"/>
      <c r="COB32" s="82"/>
      <c r="COF32" s="82"/>
      <c r="COJ32" s="82"/>
      <c r="CON32" s="82"/>
      <c r="COR32" s="82"/>
      <c r="COV32" s="82"/>
      <c r="COZ32" s="82"/>
      <c r="CPD32" s="82"/>
      <c r="CPH32" s="82"/>
      <c r="CPL32" s="82"/>
      <c r="CPP32" s="82"/>
      <c r="CPT32" s="82"/>
      <c r="CPX32" s="82"/>
      <c r="CQB32" s="82"/>
      <c r="CQF32" s="82"/>
      <c r="CQJ32" s="82"/>
      <c r="CQN32" s="82"/>
      <c r="CQR32" s="82"/>
      <c r="CQV32" s="82"/>
      <c r="CQZ32" s="82"/>
      <c r="CRD32" s="82"/>
      <c r="CRH32" s="82"/>
      <c r="CRL32" s="82"/>
      <c r="CRP32" s="82"/>
      <c r="CRT32" s="82"/>
      <c r="CRX32" s="82"/>
      <c r="CSB32" s="82"/>
      <c r="CSF32" s="82"/>
      <c r="CSJ32" s="82"/>
      <c r="CSN32" s="82"/>
      <c r="CSR32" s="82"/>
      <c r="CSV32" s="82"/>
      <c r="CSZ32" s="82"/>
      <c r="CTD32" s="82"/>
      <c r="CTH32" s="82"/>
      <c r="CTL32" s="82"/>
      <c r="CTP32" s="82"/>
      <c r="CTT32" s="82"/>
      <c r="CTX32" s="82"/>
      <c r="CUB32" s="82"/>
      <c r="CUF32" s="82"/>
      <c r="CUJ32" s="82"/>
      <c r="CUN32" s="82"/>
      <c r="CUR32" s="82"/>
      <c r="CUV32" s="82"/>
      <c r="CUZ32" s="82"/>
      <c r="CVD32" s="82"/>
      <c r="CVH32" s="82"/>
      <c r="CVL32" s="82"/>
      <c r="CVP32" s="82"/>
      <c r="CVT32" s="82"/>
      <c r="CVX32" s="82"/>
      <c r="CWB32" s="82"/>
      <c r="CWF32" s="82"/>
      <c r="CWJ32" s="82"/>
      <c r="CWN32" s="82"/>
      <c r="CWR32" s="82"/>
      <c r="CWV32" s="82"/>
      <c r="CWZ32" s="82"/>
      <c r="CXD32" s="82"/>
      <c r="CXH32" s="82"/>
      <c r="CXL32" s="82"/>
      <c r="CXP32" s="82"/>
      <c r="CXT32" s="82"/>
      <c r="CXX32" s="82"/>
      <c r="CYB32" s="82"/>
      <c r="CYF32" s="82"/>
      <c r="CYJ32" s="82"/>
      <c r="CYN32" s="82"/>
      <c r="CYR32" s="82"/>
      <c r="CYV32" s="82"/>
      <c r="CYZ32" s="82"/>
      <c r="CZD32" s="82"/>
      <c r="CZH32" s="82"/>
      <c r="CZL32" s="82"/>
      <c r="CZP32" s="82"/>
      <c r="CZT32" s="82"/>
      <c r="CZX32" s="82"/>
      <c r="DAB32" s="82"/>
      <c r="DAF32" s="82"/>
      <c r="DAJ32" s="82"/>
      <c r="DAN32" s="82"/>
      <c r="DAR32" s="82"/>
      <c r="DAV32" s="82"/>
      <c r="DAZ32" s="82"/>
      <c r="DBD32" s="82"/>
      <c r="DBH32" s="82"/>
      <c r="DBL32" s="82"/>
      <c r="DBP32" s="82"/>
      <c r="DBT32" s="82"/>
      <c r="DBX32" s="82"/>
      <c r="DCB32" s="82"/>
      <c r="DCF32" s="82"/>
      <c r="DCJ32" s="82"/>
      <c r="DCN32" s="82"/>
      <c r="DCR32" s="82"/>
      <c r="DCV32" s="82"/>
      <c r="DCZ32" s="82"/>
      <c r="DDD32" s="82"/>
      <c r="DDH32" s="82"/>
      <c r="DDL32" s="82"/>
      <c r="DDP32" s="82"/>
      <c r="DDT32" s="82"/>
      <c r="DDX32" s="82"/>
      <c r="DEB32" s="82"/>
      <c r="DEF32" s="82"/>
      <c r="DEJ32" s="82"/>
      <c r="DEN32" s="82"/>
      <c r="DER32" s="82"/>
      <c r="DEV32" s="82"/>
      <c r="DEZ32" s="82"/>
      <c r="DFD32" s="82"/>
      <c r="DFH32" s="82"/>
      <c r="DFL32" s="82"/>
      <c r="DFP32" s="82"/>
      <c r="DFT32" s="82"/>
      <c r="DFX32" s="82"/>
      <c r="DGB32" s="82"/>
      <c r="DGF32" s="82"/>
      <c r="DGJ32" s="82"/>
      <c r="DGN32" s="82"/>
      <c r="DGR32" s="82"/>
      <c r="DGV32" s="82"/>
      <c r="DGZ32" s="82"/>
      <c r="DHD32" s="82"/>
      <c r="DHH32" s="82"/>
      <c r="DHL32" s="82"/>
      <c r="DHP32" s="82"/>
      <c r="DHT32" s="82"/>
      <c r="DHX32" s="82"/>
      <c r="DIB32" s="82"/>
      <c r="DIF32" s="82"/>
      <c r="DIJ32" s="82"/>
      <c r="DIN32" s="82"/>
      <c r="DIR32" s="82"/>
      <c r="DIV32" s="82"/>
      <c r="DIZ32" s="82"/>
      <c r="DJD32" s="82"/>
      <c r="DJH32" s="82"/>
      <c r="DJL32" s="82"/>
      <c r="DJP32" s="82"/>
      <c r="DJT32" s="82"/>
      <c r="DJX32" s="82"/>
      <c r="DKB32" s="82"/>
      <c r="DKF32" s="82"/>
      <c r="DKJ32" s="82"/>
      <c r="DKN32" s="82"/>
      <c r="DKR32" s="82"/>
      <c r="DKV32" s="82"/>
      <c r="DKZ32" s="82"/>
      <c r="DLD32" s="82"/>
      <c r="DLH32" s="82"/>
      <c r="DLL32" s="82"/>
      <c r="DLP32" s="82"/>
      <c r="DLT32" s="82"/>
      <c r="DLX32" s="82"/>
      <c r="DMB32" s="82"/>
      <c r="DMF32" s="82"/>
      <c r="DMJ32" s="82"/>
      <c r="DMN32" s="82"/>
      <c r="DMR32" s="82"/>
      <c r="DMV32" s="82"/>
      <c r="DMZ32" s="82"/>
      <c r="DND32" s="82"/>
      <c r="DNH32" s="82"/>
      <c r="DNL32" s="82"/>
      <c r="DNP32" s="82"/>
      <c r="DNT32" s="82"/>
      <c r="DNX32" s="82"/>
      <c r="DOB32" s="82"/>
      <c r="DOF32" s="82"/>
      <c r="DOJ32" s="82"/>
      <c r="DON32" s="82"/>
      <c r="DOR32" s="82"/>
      <c r="DOV32" s="82"/>
      <c r="DOZ32" s="82"/>
      <c r="DPD32" s="82"/>
      <c r="DPH32" s="82"/>
      <c r="DPL32" s="82"/>
      <c r="DPP32" s="82"/>
      <c r="DPT32" s="82"/>
      <c r="DPX32" s="82"/>
      <c r="DQB32" s="82"/>
      <c r="DQF32" s="82"/>
      <c r="DQJ32" s="82"/>
      <c r="DQN32" s="82"/>
      <c r="DQR32" s="82"/>
      <c r="DQV32" s="82"/>
      <c r="DQZ32" s="82"/>
      <c r="DRD32" s="82"/>
      <c r="DRH32" s="82"/>
      <c r="DRL32" s="82"/>
      <c r="DRP32" s="82"/>
      <c r="DRT32" s="82"/>
      <c r="DRX32" s="82"/>
      <c r="DSB32" s="82"/>
      <c r="DSF32" s="82"/>
      <c r="DSJ32" s="82"/>
      <c r="DSN32" s="82"/>
      <c r="DSR32" s="82"/>
      <c r="DSV32" s="82"/>
      <c r="DSZ32" s="82"/>
      <c r="DTD32" s="82"/>
      <c r="DTH32" s="82"/>
      <c r="DTL32" s="82"/>
      <c r="DTP32" s="82"/>
      <c r="DTT32" s="82"/>
      <c r="DTX32" s="82"/>
      <c r="DUB32" s="82"/>
      <c r="DUF32" s="82"/>
      <c r="DUJ32" s="82"/>
      <c r="DUN32" s="82"/>
      <c r="DUR32" s="82"/>
      <c r="DUV32" s="82"/>
      <c r="DUZ32" s="82"/>
      <c r="DVD32" s="82"/>
      <c r="DVH32" s="82"/>
      <c r="DVL32" s="82"/>
      <c r="DVP32" s="82"/>
      <c r="DVT32" s="82"/>
      <c r="DVX32" s="82"/>
      <c r="DWB32" s="82"/>
      <c r="DWF32" s="82"/>
      <c r="DWJ32" s="82"/>
      <c r="DWN32" s="82"/>
      <c r="DWR32" s="82"/>
      <c r="DWV32" s="82"/>
      <c r="DWZ32" s="82"/>
      <c r="DXD32" s="82"/>
      <c r="DXH32" s="82"/>
      <c r="DXL32" s="82"/>
      <c r="DXP32" s="82"/>
      <c r="DXT32" s="82"/>
      <c r="DXX32" s="82"/>
      <c r="DYB32" s="82"/>
      <c r="DYF32" s="82"/>
      <c r="DYJ32" s="82"/>
      <c r="DYN32" s="82"/>
      <c r="DYR32" s="82"/>
      <c r="DYV32" s="82"/>
      <c r="DYZ32" s="82"/>
      <c r="DZD32" s="82"/>
      <c r="DZH32" s="82"/>
      <c r="DZL32" s="82"/>
      <c r="DZP32" s="82"/>
      <c r="DZT32" s="82"/>
      <c r="DZX32" s="82"/>
      <c r="EAB32" s="82"/>
      <c r="EAF32" s="82"/>
      <c r="EAJ32" s="82"/>
      <c r="EAN32" s="82"/>
      <c r="EAR32" s="82"/>
      <c r="EAV32" s="82"/>
      <c r="EAZ32" s="82"/>
      <c r="EBD32" s="82"/>
      <c r="EBH32" s="82"/>
      <c r="EBL32" s="82"/>
      <c r="EBP32" s="82"/>
      <c r="EBT32" s="82"/>
      <c r="EBX32" s="82"/>
      <c r="ECB32" s="82"/>
      <c r="ECF32" s="82"/>
      <c r="ECJ32" s="82"/>
      <c r="ECN32" s="82"/>
      <c r="ECR32" s="82"/>
      <c r="ECV32" s="82"/>
      <c r="ECZ32" s="82"/>
      <c r="EDD32" s="82"/>
      <c r="EDH32" s="82"/>
      <c r="EDL32" s="82"/>
      <c r="EDP32" s="82"/>
      <c r="EDT32" s="82"/>
      <c r="EDX32" s="82"/>
      <c r="EEB32" s="82"/>
      <c r="EEF32" s="82"/>
      <c r="EEJ32" s="82"/>
      <c r="EEN32" s="82"/>
      <c r="EER32" s="82"/>
      <c r="EEV32" s="82"/>
      <c r="EEZ32" s="82"/>
      <c r="EFD32" s="82"/>
      <c r="EFH32" s="82"/>
      <c r="EFL32" s="82"/>
      <c r="EFP32" s="82"/>
      <c r="EFT32" s="82"/>
      <c r="EFX32" s="82"/>
      <c r="EGB32" s="82"/>
      <c r="EGF32" s="82"/>
      <c r="EGJ32" s="82"/>
      <c r="EGN32" s="82"/>
      <c r="EGR32" s="82"/>
      <c r="EGV32" s="82"/>
      <c r="EGZ32" s="82"/>
      <c r="EHD32" s="82"/>
      <c r="EHH32" s="82"/>
      <c r="EHL32" s="82"/>
      <c r="EHP32" s="82"/>
      <c r="EHT32" s="82"/>
      <c r="EHX32" s="82"/>
      <c r="EIB32" s="82"/>
      <c r="EIF32" s="82"/>
      <c r="EIJ32" s="82"/>
      <c r="EIN32" s="82"/>
      <c r="EIR32" s="82"/>
      <c r="EIV32" s="82"/>
      <c r="EIZ32" s="82"/>
      <c r="EJD32" s="82"/>
      <c r="EJH32" s="82"/>
      <c r="EJL32" s="82"/>
      <c r="EJP32" s="82"/>
      <c r="EJT32" s="82"/>
      <c r="EJX32" s="82"/>
      <c r="EKB32" s="82"/>
      <c r="EKF32" s="82"/>
      <c r="EKJ32" s="82"/>
      <c r="EKN32" s="82"/>
      <c r="EKR32" s="82"/>
      <c r="EKV32" s="82"/>
      <c r="EKZ32" s="82"/>
      <c r="ELD32" s="82"/>
      <c r="ELH32" s="82"/>
      <c r="ELL32" s="82"/>
      <c r="ELP32" s="82"/>
      <c r="ELT32" s="82"/>
      <c r="ELX32" s="82"/>
      <c r="EMB32" s="82"/>
      <c r="EMF32" s="82"/>
      <c r="EMJ32" s="82"/>
      <c r="EMN32" s="82"/>
      <c r="EMR32" s="82"/>
      <c r="EMV32" s="82"/>
      <c r="EMZ32" s="82"/>
      <c r="END32" s="82"/>
      <c r="ENH32" s="82"/>
      <c r="ENL32" s="82"/>
      <c r="ENP32" s="82"/>
      <c r="ENT32" s="82"/>
      <c r="ENX32" s="82"/>
      <c r="EOB32" s="82"/>
      <c r="EOF32" s="82"/>
      <c r="EOJ32" s="82"/>
      <c r="EON32" s="82"/>
      <c r="EOR32" s="82"/>
      <c r="EOV32" s="82"/>
      <c r="EOZ32" s="82"/>
      <c r="EPD32" s="82"/>
      <c r="EPH32" s="82"/>
      <c r="EPL32" s="82"/>
      <c r="EPP32" s="82"/>
      <c r="EPT32" s="82"/>
      <c r="EPX32" s="82"/>
      <c r="EQB32" s="82"/>
      <c r="EQF32" s="82"/>
      <c r="EQJ32" s="82"/>
      <c r="EQN32" s="82"/>
      <c r="EQR32" s="82"/>
      <c r="EQV32" s="82"/>
      <c r="EQZ32" s="82"/>
      <c r="ERD32" s="82"/>
      <c r="ERH32" s="82"/>
      <c r="ERL32" s="82"/>
      <c r="ERP32" s="82"/>
      <c r="ERT32" s="82"/>
      <c r="ERX32" s="82"/>
      <c r="ESB32" s="82"/>
      <c r="ESF32" s="82"/>
      <c r="ESJ32" s="82"/>
      <c r="ESN32" s="82"/>
      <c r="ESR32" s="82"/>
      <c r="ESV32" s="82"/>
      <c r="ESZ32" s="82"/>
      <c r="ETD32" s="82"/>
      <c r="ETH32" s="82"/>
      <c r="ETL32" s="82"/>
      <c r="ETP32" s="82"/>
      <c r="ETT32" s="82"/>
      <c r="ETX32" s="82"/>
      <c r="EUB32" s="82"/>
      <c r="EUF32" s="82"/>
      <c r="EUJ32" s="82"/>
      <c r="EUN32" s="82"/>
      <c r="EUR32" s="82"/>
      <c r="EUV32" s="82"/>
      <c r="EUZ32" s="82"/>
      <c r="EVD32" s="82"/>
      <c r="EVH32" s="82"/>
      <c r="EVL32" s="82"/>
      <c r="EVP32" s="82"/>
      <c r="EVT32" s="82"/>
      <c r="EVX32" s="82"/>
      <c r="EWB32" s="82"/>
      <c r="EWF32" s="82"/>
      <c r="EWJ32" s="82"/>
      <c r="EWN32" s="82"/>
      <c r="EWR32" s="82"/>
      <c r="EWV32" s="82"/>
      <c r="EWZ32" s="82"/>
      <c r="EXD32" s="82"/>
      <c r="EXH32" s="82"/>
      <c r="EXL32" s="82"/>
      <c r="EXP32" s="82"/>
      <c r="EXT32" s="82"/>
      <c r="EXX32" s="82"/>
      <c r="EYB32" s="82"/>
      <c r="EYF32" s="82"/>
      <c r="EYJ32" s="82"/>
      <c r="EYN32" s="82"/>
      <c r="EYR32" s="82"/>
      <c r="EYV32" s="82"/>
      <c r="EYZ32" s="82"/>
      <c r="EZD32" s="82"/>
      <c r="EZH32" s="82"/>
      <c r="EZL32" s="82"/>
      <c r="EZP32" s="82"/>
      <c r="EZT32" s="82"/>
      <c r="EZX32" s="82"/>
      <c r="FAB32" s="82"/>
      <c r="FAF32" s="82"/>
      <c r="FAJ32" s="82"/>
      <c r="FAN32" s="82"/>
      <c r="FAR32" s="82"/>
      <c r="FAV32" s="82"/>
      <c r="FAZ32" s="82"/>
      <c r="FBD32" s="82"/>
      <c r="FBH32" s="82"/>
      <c r="FBL32" s="82"/>
      <c r="FBP32" s="82"/>
      <c r="FBT32" s="82"/>
      <c r="FBX32" s="82"/>
      <c r="FCB32" s="82"/>
      <c r="FCF32" s="82"/>
      <c r="FCJ32" s="82"/>
      <c r="FCN32" s="82"/>
      <c r="FCR32" s="82"/>
      <c r="FCV32" s="82"/>
      <c r="FCZ32" s="82"/>
      <c r="FDD32" s="82"/>
      <c r="FDH32" s="82"/>
      <c r="FDL32" s="82"/>
      <c r="FDP32" s="82"/>
      <c r="FDT32" s="82"/>
      <c r="FDX32" s="82"/>
      <c r="FEB32" s="82"/>
      <c r="FEF32" s="82"/>
      <c r="FEJ32" s="82"/>
      <c r="FEN32" s="82"/>
      <c r="FER32" s="82"/>
      <c r="FEV32" s="82"/>
      <c r="FEZ32" s="82"/>
      <c r="FFD32" s="82"/>
      <c r="FFH32" s="82"/>
      <c r="FFL32" s="82"/>
      <c r="FFP32" s="82"/>
      <c r="FFT32" s="82"/>
      <c r="FFX32" s="82"/>
      <c r="FGB32" s="82"/>
      <c r="FGF32" s="82"/>
      <c r="FGJ32" s="82"/>
      <c r="FGN32" s="82"/>
      <c r="FGR32" s="82"/>
      <c r="FGV32" s="82"/>
      <c r="FGZ32" s="82"/>
      <c r="FHD32" s="82"/>
      <c r="FHH32" s="82"/>
      <c r="FHL32" s="82"/>
      <c r="FHP32" s="82"/>
      <c r="FHT32" s="82"/>
      <c r="FHX32" s="82"/>
      <c r="FIB32" s="82"/>
      <c r="FIF32" s="82"/>
      <c r="FIJ32" s="82"/>
      <c r="FIN32" s="82"/>
      <c r="FIR32" s="82"/>
      <c r="FIV32" s="82"/>
      <c r="FIZ32" s="82"/>
      <c r="FJD32" s="82"/>
      <c r="FJH32" s="82"/>
      <c r="FJL32" s="82"/>
      <c r="FJP32" s="82"/>
      <c r="FJT32" s="82"/>
      <c r="FJX32" s="82"/>
      <c r="FKB32" s="82"/>
      <c r="FKF32" s="82"/>
      <c r="FKJ32" s="82"/>
      <c r="FKN32" s="82"/>
      <c r="FKR32" s="82"/>
      <c r="FKV32" s="82"/>
      <c r="FKZ32" s="82"/>
      <c r="FLD32" s="82"/>
      <c r="FLH32" s="82"/>
      <c r="FLL32" s="82"/>
      <c r="FLP32" s="82"/>
      <c r="FLT32" s="82"/>
      <c r="FLX32" s="82"/>
      <c r="FMB32" s="82"/>
      <c r="FMF32" s="82"/>
      <c r="FMJ32" s="82"/>
      <c r="FMN32" s="82"/>
      <c r="FMR32" s="82"/>
      <c r="FMV32" s="82"/>
      <c r="FMZ32" s="82"/>
      <c r="FND32" s="82"/>
      <c r="FNH32" s="82"/>
      <c r="FNL32" s="82"/>
      <c r="FNP32" s="82"/>
      <c r="FNT32" s="82"/>
      <c r="FNX32" s="82"/>
      <c r="FOB32" s="82"/>
      <c r="FOF32" s="82"/>
      <c r="FOJ32" s="82"/>
      <c r="FON32" s="82"/>
      <c r="FOR32" s="82"/>
      <c r="FOV32" s="82"/>
      <c r="FOZ32" s="82"/>
      <c r="FPD32" s="82"/>
      <c r="FPH32" s="82"/>
      <c r="FPL32" s="82"/>
      <c r="FPP32" s="82"/>
      <c r="FPT32" s="82"/>
      <c r="FPX32" s="82"/>
      <c r="FQB32" s="82"/>
      <c r="FQF32" s="82"/>
      <c r="FQJ32" s="82"/>
      <c r="FQN32" s="82"/>
      <c r="FQR32" s="82"/>
      <c r="FQV32" s="82"/>
      <c r="FQZ32" s="82"/>
      <c r="FRD32" s="82"/>
      <c r="FRH32" s="82"/>
      <c r="FRL32" s="82"/>
      <c r="FRP32" s="82"/>
      <c r="FRT32" s="82"/>
      <c r="FRX32" s="82"/>
      <c r="FSB32" s="82"/>
      <c r="FSF32" s="82"/>
      <c r="FSJ32" s="82"/>
      <c r="FSN32" s="82"/>
      <c r="FSR32" s="82"/>
      <c r="FSV32" s="82"/>
      <c r="FSZ32" s="82"/>
      <c r="FTD32" s="82"/>
      <c r="FTH32" s="82"/>
      <c r="FTL32" s="82"/>
      <c r="FTP32" s="82"/>
      <c r="FTT32" s="82"/>
      <c r="FTX32" s="82"/>
      <c r="FUB32" s="82"/>
      <c r="FUF32" s="82"/>
      <c r="FUJ32" s="82"/>
      <c r="FUN32" s="82"/>
      <c r="FUR32" s="82"/>
      <c r="FUV32" s="82"/>
      <c r="FUZ32" s="82"/>
      <c r="FVD32" s="82"/>
      <c r="FVH32" s="82"/>
      <c r="FVL32" s="82"/>
      <c r="FVP32" s="82"/>
      <c r="FVT32" s="82"/>
      <c r="FVX32" s="82"/>
      <c r="FWB32" s="82"/>
      <c r="FWF32" s="82"/>
      <c r="FWJ32" s="82"/>
      <c r="FWN32" s="82"/>
      <c r="FWR32" s="82"/>
      <c r="FWV32" s="82"/>
      <c r="FWZ32" s="82"/>
      <c r="FXD32" s="82"/>
      <c r="FXH32" s="82"/>
      <c r="FXL32" s="82"/>
      <c r="FXP32" s="82"/>
      <c r="FXT32" s="82"/>
      <c r="FXX32" s="82"/>
      <c r="FYB32" s="82"/>
      <c r="FYF32" s="82"/>
      <c r="FYJ32" s="82"/>
      <c r="FYN32" s="82"/>
      <c r="FYR32" s="82"/>
      <c r="FYV32" s="82"/>
      <c r="FYZ32" s="82"/>
      <c r="FZD32" s="82"/>
      <c r="FZH32" s="82"/>
      <c r="FZL32" s="82"/>
      <c r="FZP32" s="82"/>
      <c r="FZT32" s="82"/>
      <c r="FZX32" s="82"/>
      <c r="GAB32" s="82"/>
      <c r="GAF32" s="82"/>
      <c r="GAJ32" s="82"/>
      <c r="GAN32" s="82"/>
      <c r="GAR32" s="82"/>
      <c r="GAV32" s="82"/>
      <c r="GAZ32" s="82"/>
      <c r="GBD32" s="82"/>
      <c r="GBH32" s="82"/>
      <c r="GBL32" s="82"/>
      <c r="GBP32" s="82"/>
      <c r="GBT32" s="82"/>
      <c r="GBX32" s="82"/>
      <c r="GCB32" s="82"/>
      <c r="GCF32" s="82"/>
      <c r="GCJ32" s="82"/>
      <c r="GCN32" s="82"/>
      <c r="GCR32" s="82"/>
      <c r="GCV32" s="82"/>
      <c r="GCZ32" s="82"/>
      <c r="GDD32" s="82"/>
      <c r="GDH32" s="82"/>
      <c r="GDL32" s="82"/>
      <c r="GDP32" s="82"/>
      <c r="GDT32" s="82"/>
      <c r="GDX32" s="82"/>
      <c r="GEB32" s="82"/>
      <c r="GEF32" s="82"/>
      <c r="GEJ32" s="82"/>
      <c r="GEN32" s="82"/>
      <c r="GER32" s="82"/>
      <c r="GEV32" s="82"/>
      <c r="GEZ32" s="82"/>
      <c r="GFD32" s="82"/>
      <c r="GFH32" s="82"/>
      <c r="GFL32" s="82"/>
      <c r="GFP32" s="82"/>
      <c r="GFT32" s="82"/>
      <c r="GFX32" s="82"/>
      <c r="GGB32" s="82"/>
      <c r="GGF32" s="82"/>
      <c r="GGJ32" s="82"/>
      <c r="GGN32" s="82"/>
      <c r="GGR32" s="82"/>
      <c r="GGV32" s="82"/>
      <c r="GGZ32" s="82"/>
      <c r="GHD32" s="82"/>
      <c r="GHH32" s="82"/>
      <c r="GHL32" s="82"/>
      <c r="GHP32" s="82"/>
      <c r="GHT32" s="82"/>
      <c r="GHX32" s="82"/>
      <c r="GIB32" s="82"/>
      <c r="GIF32" s="82"/>
      <c r="GIJ32" s="82"/>
      <c r="GIN32" s="82"/>
      <c r="GIR32" s="82"/>
      <c r="GIV32" s="82"/>
      <c r="GIZ32" s="82"/>
      <c r="GJD32" s="82"/>
      <c r="GJH32" s="82"/>
      <c r="GJL32" s="82"/>
      <c r="GJP32" s="82"/>
      <c r="GJT32" s="82"/>
      <c r="GJX32" s="82"/>
      <c r="GKB32" s="82"/>
      <c r="GKF32" s="82"/>
      <c r="GKJ32" s="82"/>
      <c r="GKN32" s="82"/>
      <c r="GKR32" s="82"/>
      <c r="GKV32" s="82"/>
      <c r="GKZ32" s="82"/>
      <c r="GLD32" s="82"/>
      <c r="GLH32" s="82"/>
      <c r="GLL32" s="82"/>
      <c r="GLP32" s="82"/>
      <c r="GLT32" s="82"/>
      <c r="GLX32" s="82"/>
      <c r="GMB32" s="82"/>
      <c r="GMF32" s="82"/>
      <c r="GMJ32" s="82"/>
      <c r="GMN32" s="82"/>
      <c r="GMR32" s="82"/>
      <c r="GMV32" s="82"/>
      <c r="GMZ32" s="82"/>
      <c r="GND32" s="82"/>
      <c r="GNH32" s="82"/>
      <c r="GNL32" s="82"/>
      <c r="GNP32" s="82"/>
      <c r="GNT32" s="82"/>
      <c r="GNX32" s="82"/>
      <c r="GOB32" s="82"/>
      <c r="GOF32" s="82"/>
      <c r="GOJ32" s="82"/>
      <c r="GON32" s="82"/>
      <c r="GOR32" s="82"/>
      <c r="GOV32" s="82"/>
      <c r="GOZ32" s="82"/>
      <c r="GPD32" s="82"/>
      <c r="GPH32" s="82"/>
      <c r="GPL32" s="82"/>
      <c r="GPP32" s="82"/>
      <c r="GPT32" s="82"/>
      <c r="GPX32" s="82"/>
      <c r="GQB32" s="82"/>
      <c r="GQF32" s="82"/>
      <c r="GQJ32" s="82"/>
      <c r="GQN32" s="82"/>
      <c r="GQR32" s="82"/>
      <c r="GQV32" s="82"/>
      <c r="GQZ32" s="82"/>
      <c r="GRD32" s="82"/>
      <c r="GRH32" s="82"/>
      <c r="GRL32" s="82"/>
      <c r="GRP32" s="82"/>
      <c r="GRT32" s="82"/>
      <c r="GRX32" s="82"/>
      <c r="GSB32" s="82"/>
      <c r="GSF32" s="82"/>
      <c r="GSJ32" s="82"/>
      <c r="GSN32" s="82"/>
      <c r="GSR32" s="82"/>
      <c r="GSV32" s="82"/>
      <c r="GSZ32" s="82"/>
      <c r="GTD32" s="82"/>
      <c r="GTH32" s="82"/>
      <c r="GTL32" s="82"/>
      <c r="GTP32" s="82"/>
      <c r="GTT32" s="82"/>
      <c r="GTX32" s="82"/>
      <c r="GUB32" s="82"/>
      <c r="GUF32" s="82"/>
      <c r="GUJ32" s="82"/>
      <c r="GUN32" s="82"/>
      <c r="GUR32" s="82"/>
      <c r="GUV32" s="82"/>
      <c r="GUZ32" s="82"/>
      <c r="GVD32" s="82"/>
      <c r="GVH32" s="82"/>
      <c r="GVL32" s="82"/>
      <c r="GVP32" s="82"/>
      <c r="GVT32" s="82"/>
      <c r="GVX32" s="82"/>
      <c r="GWB32" s="82"/>
      <c r="GWF32" s="82"/>
      <c r="GWJ32" s="82"/>
      <c r="GWN32" s="82"/>
      <c r="GWR32" s="82"/>
      <c r="GWV32" s="82"/>
      <c r="GWZ32" s="82"/>
      <c r="GXD32" s="82"/>
      <c r="GXH32" s="82"/>
      <c r="GXL32" s="82"/>
      <c r="GXP32" s="82"/>
      <c r="GXT32" s="82"/>
      <c r="GXX32" s="82"/>
      <c r="GYB32" s="82"/>
      <c r="GYF32" s="82"/>
      <c r="GYJ32" s="82"/>
      <c r="GYN32" s="82"/>
      <c r="GYR32" s="82"/>
      <c r="GYV32" s="82"/>
      <c r="GYZ32" s="82"/>
      <c r="GZD32" s="82"/>
      <c r="GZH32" s="82"/>
      <c r="GZL32" s="82"/>
      <c r="GZP32" s="82"/>
      <c r="GZT32" s="82"/>
      <c r="GZX32" s="82"/>
      <c r="HAB32" s="82"/>
      <c r="HAF32" s="82"/>
      <c r="HAJ32" s="82"/>
      <c r="HAN32" s="82"/>
      <c r="HAR32" s="82"/>
      <c r="HAV32" s="82"/>
      <c r="HAZ32" s="82"/>
      <c r="HBD32" s="82"/>
      <c r="HBH32" s="82"/>
      <c r="HBL32" s="82"/>
      <c r="HBP32" s="82"/>
      <c r="HBT32" s="82"/>
      <c r="HBX32" s="82"/>
      <c r="HCB32" s="82"/>
      <c r="HCF32" s="82"/>
      <c r="HCJ32" s="82"/>
      <c r="HCN32" s="82"/>
      <c r="HCR32" s="82"/>
      <c r="HCV32" s="82"/>
      <c r="HCZ32" s="82"/>
      <c r="HDD32" s="82"/>
      <c r="HDH32" s="82"/>
      <c r="HDL32" s="82"/>
      <c r="HDP32" s="82"/>
      <c r="HDT32" s="82"/>
      <c r="HDX32" s="82"/>
      <c r="HEB32" s="82"/>
      <c r="HEF32" s="82"/>
      <c r="HEJ32" s="82"/>
      <c r="HEN32" s="82"/>
      <c r="HER32" s="82"/>
      <c r="HEV32" s="82"/>
      <c r="HEZ32" s="82"/>
      <c r="HFD32" s="82"/>
      <c r="HFH32" s="82"/>
      <c r="HFL32" s="82"/>
      <c r="HFP32" s="82"/>
      <c r="HFT32" s="82"/>
      <c r="HFX32" s="82"/>
      <c r="HGB32" s="82"/>
      <c r="HGF32" s="82"/>
      <c r="HGJ32" s="82"/>
      <c r="HGN32" s="82"/>
      <c r="HGR32" s="82"/>
      <c r="HGV32" s="82"/>
      <c r="HGZ32" s="82"/>
      <c r="HHD32" s="82"/>
      <c r="HHH32" s="82"/>
      <c r="HHL32" s="82"/>
      <c r="HHP32" s="82"/>
      <c r="HHT32" s="82"/>
      <c r="HHX32" s="82"/>
      <c r="HIB32" s="82"/>
      <c r="HIF32" s="82"/>
      <c r="HIJ32" s="82"/>
      <c r="HIN32" s="82"/>
      <c r="HIR32" s="82"/>
      <c r="HIV32" s="82"/>
      <c r="HIZ32" s="82"/>
      <c r="HJD32" s="82"/>
      <c r="HJH32" s="82"/>
      <c r="HJL32" s="82"/>
      <c r="HJP32" s="82"/>
      <c r="HJT32" s="82"/>
      <c r="HJX32" s="82"/>
      <c r="HKB32" s="82"/>
      <c r="HKF32" s="82"/>
      <c r="HKJ32" s="82"/>
      <c r="HKN32" s="82"/>
      <c r="HKR32" s="82"/>
      <c r="HKV32" s="82"/>
      <c r="HKZ32" s="82"/>
      <c r="HLD32" s="82"/>
      <c r="HLH32" s="82"/>
      <c r="HLL32" s="82"/>
      <c r="HLP32" s="82"/>
      <c r="HLT32" s="82"/>
      <c r="HLX32" s="82"/>
      <c r="HMB32" s="82"/>
      <c r="HMF32" s="82"/>
      <c r="HMJ32" s="82"/>
      <c r="HMN32" s="82"/>
      <c r="HMR32" s="82"/>
      <c r="HMV32" s="82"/>
      <c r="HMZ32" s="82"/>
      <c r="HND32" s="82"/>
      <c r="HNH32" s="82"/>
      <c r="HNL32" s="82"/>
      <c r="HNP32" s="82"/>
      <c r="HNT32" s="82"/>
      <c r="HNX32" s="82"/>
      <c r="HOB32" s="82"/>
      <c r="HOF32" s="82"/>
      <c r="HOJ32" s="82"/>
      <c r="HON32" s="82"/>
      <c r="HOR32" s="82"/>
      <c r="HOV32" s="82"/>
      <c r="HOZ32" s="82"/>
      <c r="HPD32" s="82"/>
      <c r="HPH32" s="82"/>
      <c r="HPL32" s="82"/>
      <c r="HPP32" s="82"/>
      <c r="HPT32" s="82"/>
      <c r="HPX32" s="82"/>
      <c r="HQB32" s="82"/>
      <c r="HQF32" s="82"/>
      <c r="HQJ32" s="82"/>
      <c r="HQN32" s="82"/>
      <c r="HQR32" s="82"/>
      <c r="HQV32" s="82"/>
      <c r="HQZ32" s="82"/>
      <c r="HRD32" s="82"/>
      <c r="HRH32" s="82"/>
      <c r="HRL32" s="82"/>
      <c r="HRP32" s="82"/>
      <c r="HRT32" s="82"/>
      <c r="HRX32" s="82"/>
      <c r="HSB32" s="82"/>
      <c r="HSF32" s="82"/>
      <c r="HSJ32" s="82"/>
      <c r="HSN32" s="82"/>
      <c r="HSR32" s="82"/>
      <c r="HSV32" s="82"/>
      <c r="HSZ32" s="82"/>
      <c r="HTD32" s="82"/>
      <c r="HTH32" s="82"/>
      <c r="HTL32" s="82"/>
      <c r="HTP32" s="82"/>
      <c r="HTT32" s="82"/>
      <c r="HTX32" s="82"/>
      <c r="HUB32" s="82"/>
      <c r="HUF32" s="82"/>
      <c r="HUJ32" s="82"/>
      <c r="HUN32" s="82"/>
      <c r="HUR32" s="82"/>
      <c r="HUV32" s="82"/>
      <c r="HUZ32" s="82"/>
      <c r="HVD32" s="82"/>
      <c r="HVH32" s="82"/>
      <c r="HVL32" s="82"/>
      <c r="HVP32" s="82"/>
      <c r="HVT32" s="82"/>
      <c r="HVX32" s="82"/>
      <c r="HWB32" s="82"/>
      <c r="HWF32" s="82"/>
      <c r="HWJ32" s="82"/>
      <c r="HWN32" s="82"/>
      <c r="HWR32" s="82"/>
      <c r="HWV32" s="82"/>
      <c r="HWZ32" s="82"/>
      <c r="HXD32" s="82"/>
      <c r="HXH32" s="82"/>
      <c r="HXL32" s="82"/>
      <c r="HXP32" s="82"/>
      <c r="HXT32" s="82"/>
      <c r="HXX32" s="82"/>
      <c r="HYB32" s="82"/>
      <c r="HYF32" s="82"/>
      <c r="HYJ32" s="82"/>
      <c r="HYN32" s="82"/>
      <c r="HYR32" s="82"/>
      <c r="HYV32" s="82"/>
      <c r="HYZ32" s="82"/>
      <c r="HZD32" s="82"/>
      <c r="HZH32" s="82"/>
      <c r="HZL32" s="82"/>
      <c r="HZP32" s="82"/>
      <c r="HZT32" s="82"/>
      <c r="HZX32" s="82"/>
      <c r="IAB32" s="82"/>
      <c r="IAF32" s="82"/>
      <c r="IAJ32" s="82"/>
      <c r="IAN32" s="82"/>
      <c r="IAR32" s="82"/>
      <c r="IAV32" s="82"/>
      <c r="IAZ32" s="82"/>
      <c r="IBD32" s="82"/>
      <c r="IBH32" s="82"/>
      <c r="IBL32" s="82"/>
      <c r="IBP32" s="82"/>
      <c r="IBT32" s="82"/>
      <c r="IBX32" s="82"/>
      <c r="ICB32" s="82"/>
      <c r="ICF32" s="82"/>
      <c r="ICJ32" s="82"/>
      <c r="ICN32" s="82"/>
      <c r="ICR32" s="82"/>
      <c r="ICV32" s="82"/>
      <c r="ICZ32" s="82"/>
      <c r="IDD32" s="82"/>
      <c r="IDH32" s="82"/>
      <c r="IDL32" s="82"/>
      <c r="IDP32" s="82"/>
      <c r="IDT32" s="82"/>
      <c r="IDX32" s="82"/>
      <c r="IEB32" s="82"/>
      <c r="IEF32" s="82"/>
      <c r="IEJ32" s="82"/>
      <c r="IEN32" s="82"/>
      <c r="IER32" s="82"/>
      <c r="IEV32" s="82"/>
      <c r="IEZ32" s="82"/>
      <c r="IFD32" s="82"/>
      <c r="IFH32" s="82"/>
      <c r="IFL32" s="82"/>
      <c r="IFP32" s="82"/>
      <c r="IFT32" s="82"/>
      <c r="IFX32" s="82"/>
      <c r="IGB32" s="82"/>
      <c r="IGF32" s="82"/>
      <c r="IGJ32" s="82"/>
      <c r="IGN32" s="82"/>
      <c r="IGR32" s="82"/>
      <c r="IGV32" s="82"/>
      <c r="IGZ32" s="82"/>
      <c r="IHD32" s="82"/>
      <c r="IHH32" s="82"/>
      <c r="IHL32" s="82"/>
      <c r="IHP32" s="82"/>
      <c r="IHT32" s="82"/>
      <c r="IHX32" s="82"/>
      <c r="IIB32" s="82"/>
      <c r="IIF32" s="82"/>
      <c r="IIJ32" s="82"/>
      <c r="IIN32" s="82"/>
      <c r="IIR32" s="82"/>
      <c r="IIV32" s="82"/>
      <c r="IIZ32" s="82"/>
      <c r="IJD32" s="82"/>
      <c r="IJH32" s="82"/>
      <c r="IJL32" s="82"/>
      <c r="IJP32" s="82"/>
      <c r="IJT32" s="82"/>
      <c r="IJX32" s="82"/>
      <c r="IKB32" s="82"/>
      <c r="IKF32" s="82"/>
      <c r="IKJ32" s="82"/>
      <c r="IKN32" s="82"/>
      <c r="IKR32" s="82"/>
      <c r="IKV32" s="82"/>
      <c r="IKZ32" s="82"/>
      <c r="ILD32" s="82"/>
      <c r="ILH32" s="82"/>
      <c r="ILL32" s="82"/>
      <c r="ILP32" s="82"/>
      <c r="ILT32" s="82"/>
      <c r="ILX32" s="82"/>
      <c r="IMB32" s="82"/>
      <c r="IMF32" s="82"/>
      <c r="IMJ32" s="82"/>
      <c r="IMN32" s="82"/>
      <c r="IMR32" s="82"/>
      <c r="IMV32" s="82"/>
      <c r="IMZ32" s="82"/>
      <c r="IND32" s="82"/>
      <c r="INH32" s="82"/>
      <c r="INL32" s="82"/>
      <c r="INP32" s="82"/>
      <c r="INT32" s="82"/>
      <c r="INX32" s="82"/>
      <c r="IOB32" s="82"/>
      <c r="IOF32" s="82"/>
      <c r="IOJ32" s="82"/>
      <c r="ION32" s="82"/>
      <c r="IOR32" s="82"/>
      <c r="IOV32" s="82"/>
      <c r="IOZ32" s="82"/>
      <c r="IPD32" s="82"/>
      <c r="IPH32" s="82"/>
      <c r="IPL32" s="82"/>
      <c r="IPP32" s="82"/>
      <c r="IPT32" s="82"/>
      <c r="IPX32" s="82"/>
      <c r="IQB32" s="82"/>
      <c r="IQF32" s="82"/>
      <c r="IQJ32" s="82"/>
      <c r="IQN32" s="82"/>
      <c r="IQR32" s="82"/>
      <c r="IQV32" s="82"/>
      <c r="IQZ32" s="82"/>
      <c r="IRD32" s="82"/>
      <c r="IRH32" s="82"/>
      <c r="IRL32" s="82"/>
      <c r="IRP32" s="82"/>
      <c r="IRT32" s="82"/>
      <c r="IRX32" s="82"/>
      <c r="ISB32" s="82"/>
      <c r="ISF32" s="82"/>
      <c r="ISJ32" s="82"/>
      <c r="ISN32" s="82"/>
      <c r="ISR32" s="82"/>
      <c r="ISV32" s="82"/>
      <c r="ISZ32" s="82"/>
      <c r="ITD32" s="82"/>
      <c r="ITH32" s="82"/>
      <c r="ITL32" s="82"/>
      <c r="ITP32" s="82"/>
      <c r="ITT32" s="82"/>
      <c r="ITX32" s="82"/>
      <c r="IUB32" s="82"/>
      <c r="IUF32" s="82"/>
      <c r="IUJ32" s="82"/>
      <c r="IUN32" s="82"/>
      <c r="IUR32" s="82"/>
      <c r="IUV32" s="82"/>
      <c r="IUZ32" s="82"/>
      <c r="IVD32" s="82"/>
      <c r="IVH32" s="82"/>
      <c r="IVL32" s="82"/>
      <c r="IVP32" s="82"/>
      <c r="IVT32" s="82"/>
      <c r="IVX32" s="82"/>
      <c r="IWB32" s="82"/>
      <c r="IWF32" s="82"/>
      <c r="IWJ32" s="82"/>
      <c r="IWN32" s="82"/>
      <c r="IWR32" s="82"/>
      <c r="IWV32" s="82"/>
      <c r="IWZ32" s="82"/>
      <c r="IXD32" s="82"/>
      <c r="IXH32" s="82"/>
      <c r="IXL32" s="82"/>
      <c r="IXP32" s="82"/>
      <c r="IXT32" s="82"/>
      <c r="IXX32" s="82"/>
      <c r="IYB32" s="82"/>
      <c r="IYF32" s="82"/>
      <c r="IYJ32" s="82"/>
      <c r="IYN32" s="82"/>
      <c r="IYR32" s="82"/>
      <c r="IYV32" s="82"/>
      <c r="IYZ32" s="82"/>
      <c r="IZD32" s="82"/>
      <c r="IZH32" s="82"/>
      <c r="IZL32" s="82"/>
      <c r="IZP32" s="82"/>
      <c r="IZT32" s="82"/>
      <c r="IZX32" s="82"/>
      <c r="JAB32" s="82"/>
      <c r="JAF32" s="82"/>
      <c r="JAJ32" s="82"/>
      <c r="JAN32" s="82"/>
      <c r="JAR32" s="82"/>
      <c r="JAV32" s="82"/>
      <c r="JAZ32" s="82"/>
      <c r="JBD32" s="82"/>
      <c r="JBH32" s="82"/>
      <c r="JBL32" s="82"/>
      <c r="JBP32" s="82"/>
      <c r="JBT32" s="82"/>
      <c r="JBX32" s="82"/>
      <c r="JCB32" s="82"/>
      <c r="JCF32" s="82"/>
      <c r="JCJ32" s="82"/>
      <c r="JCN32" s="82"/>
      <c r="JCR32" s="82"/>
      <c r="JCV32" s="82"/>
      <c r="JCZ32" s="82"/>
      <c r="JDD32" s="82"/>
      <c r="JDH32" s="82"/>
      <c r="JDL32" s="82"/>
      <c r="JDP32" s="82"/>
      <c r="JDT32" s="82"/>
      <c r="JDX32" s="82"/>
      <c r="JEB32" s="82"/>
      <c r="JEF32" s="82"/>
      <c r="JEJ32" s="82"/>
      <c r="JEN32" s="82"/>
      <c r="JER32" s="82"/>
      <c r="JEV32" s="82"/>
      <c r="JEZ32" s="82"/>
      <c r="JFD32" s="82"/>
      <c r="JFH32" s="82"/>
      <c r="JFL32" s="82"/>
      <c r="JFP32" s="82"/>
      <c r="JFT32" s="82"/>
      <c r="JFX32" s="82"/>
      <c r="JGB32" s="82"/>
      <c r="JGF32" s="82"/>
      <c r="JGJ32" s="82"/>
      <c r="JGN32" s="82"/>
      <c r="JGR32" s="82"/>
      <c r="JGV32" s="82"/>
      <c r="JGZ32" s="82"/>
      <c r="JHD32" s="82"/>
      <c r="JHH32" s="82"/>
      <c r="JHL32" s="82"/>
      <c r="JHP32" s="82"/>
      <c r="JHT32" s="82"/>
      <c r="JHX32" s="82"/>
      <c r="JIB32" s="82"/>
      <c r="JIF32" s="82"/>
      <c r="JIJ32" s="82"/>
      <c r="JIN32" s="82"/>
      <c r="JIR32" s="82"/>
      <c r="JIV32" s="82"/>
      <c r="JIZ32" s="82"/>
      <c r="JJD32" s="82"/>
      <c r="JJH32" s="82"/>
      <c r="JJL32" s="82"/>
      <c r="JJP32" s="82"/>
      <c r="JJT32" s="82"/>
      <c r="JJX32" s="82"/>
      <c r="JKB32" s="82"/>
      <c r="JKF32" s="82"/>
      <c r="JKJ32" s="82"/>
      <c r="JKN32" s="82"/>
      <c r="JKR32" s="82"/>
      <c r="JKV32" s="82"/>
      <c r="JKZ32" s="82"/>
      <c r="JLD32" s="82"/>
      <c r="JLH32" s="82"/>
      <c r="JLL32" s="82"/>
      <c r="JLP32" s="82"/>
      <c r="JLT32" s="82"/>
      <c r="JLX32" s="82"/>
      <c r="JMB32" s="82"/>
      <c r="JMF32" s="82"/>
      <c r="JMJ32" s="82"/>
      <c r="JMN32" s="82"/>
      <c r="JMR32" s="82"/>
      <c r="JMV32" s="82"/>
      <c r="JMZ32" s="82"/>
      <c r="JND32" s="82"/>
      <c r="JNH32" s="82"/>
      <c r="JNL32" s="82"/>
      <c r="JNP32" s="82"/>
      <c r="JNT32" s="82"/>
      <c r="JNX32" s="82"/>
      <c r="JOB32" s="82"/>
      <c r="JOF32" s="82"/>
      <c r="JOJ32" s="82"/>
      <c r="JON32" s="82"/>
      <c r="JOR32" s="82"/>
      <c r="JOV32" s="82"/>
      <c r="JOZ32" s="82"/>
      <c r="JPD32" s="82"/>
      <c r="JPH32" s="82"/>
      <c r="JPL32" s="82"/>
      <c r="JPP32" s="82"/>
      <c r="JPT32" s="82"/>
      <c r="JPX32" s="82"/>
      <c r="JQB32" s="82"/>
      <c r="JQF32" s="82"/>
      <c r="JQJ32" s="82"/>
      <c r="JQN32" s="82"/>
      <c r="JQR32" s="82"/>
      <c r="JQV32" s="82"/>
      <c r="JQZ32" s="82"/>
      <c r="JRD32" s="82"/>
      <c r="JRH32" s="82"/>
      <c r="JRL32" s="82"/>
      <c r="JRP32" s="82"/>
      <c r="JRT32" s="82"/>
      <c r="JRX32" s="82"/>
      <c r="JSB32" s="82"/>
      <c r="JSF32" s="82"/>
      <c r="JSJ32" s="82"/>
      <c r="JSN32" s="82"/>
      <c r="JSR32" s="82"/>
      <c r="JSV32" s="82"/>
      <c r="JSZ32" s="82"/>
      <c r="JTD32" s="82"/>
      <c r="JTH32" s="82"/>
      <c r="JTL32" s="82"/>
      <c r="JTP32" s="82"/>
      <c r="JTT32" s="82"/>
      <c r="JTX32" s="82"/>
      <c r="JUB32" s="82"/>
      <c r="JUF32" s="82"/>
      <c r="JUJ32" s="82"/>
      <c r="JUN32" s="82"/>
      <c r="JUR32" s="82"/>
      <c r="JUV32" s="82"/>
      <c r="JUZ32" s="82"/>
      <c r="JVD32" s="82"/>
      <c r="JVH32" s="82"/>
      <c r="JVL32" s="82"/>
      <c r="JVP32" s="82"/>
      <c r="JVT32" s="82"/>
      <c r="JVX32" s="82"/>
      <c r="JWB32" s="82"/>
      <c r="JWF32" s="82"/>
      <c r="JWJ32" s="82"/>
      <c r="JWN32" s="82"/>
      <c r="JWR32" s="82"/>
      <c r="JWV32" s="82"/>
      <c r="JWZ32" s="82"/>
      <c r="JXD32" s="82"/>
      <c r="JXH32" s="82"/>
      <c r="JXL32" s="82"/>
      <c r="JXP32" s="82"/>
      <c r="JXT32" s="82"/>
      <c r="JXX32" s="82"/>
      <c r="JYB32" s="82"/>
      <c r="JYF32" s="82"/>
      <c r="JYJ32" s="82"/>
      <c r="JYN32" s="82"/>
      <c r="JYR32" s="82"/>
      <c r="JYV32" s="82"/>
      <c r="JYZ32" s="82"/>
      <c r="JZD32" s="82"/>
      <c r="JZH32" s="82"/>
      <c r="JZL32" s="82"/>
      <c r="JZP32" s="82"/>
      <c r="JZT32" s="82"/>
      <c r="JZX32" s="82"/>
      <c r="KAB32" s="82"/>
      <c r="KAF32" s="82"/>
      <c r="KAJ32" s="82"/>
      <c r="KAN32" s="82"/>
      <c r="KAR32" s="82"/>
      <c r="KAV32" s="82"/>
      <c r="KAZ32" s="82"/>
      <c r="KBD32" s="82"/>
      <c r="KBH32" s="82"/>
      <c r="KBL32" s="82"/>
      <c r="KBP32" s="82"/>
      <c r="KBT32" s="82"/>
      <c r="KBX32" s="82"/>
      <c r="KCB32" s="82"/>
      <c r="KCF32" s="82"/>
      <c r="KCJ32" s="82"/>
      <c r="KCN32" s="82"/>
      <c r="KCR32" s="82"/>
      <c r="KCV32" s="82"/>
      <c r="KCZ32" s="82"/>
      <c r="KDD32" s="82"/>
      <c r="KDH32" s="82"/>
      <c r="KDL32" s="82"/>
      <c r="KDP32" s="82"/>
      <c r="KDT32" s="82"/>
      <c r="KDX32" s="82"/>
      <c r="KEB32" s="82"/>
      <c r="KEF32" s="82"/>
      <c r="KEJ32" s="82"/>
      <c r="KEN32" s="82"/>
      <c r="KER32" s="82"/>
      <c r="KEV32" s="82"/>
      <c r="KEZ32" s="82"/>
      <c r="KFD32" s="82"/>
      <c r="KFH32" s="82"/>
      <c r="KFL32" s="82"/>
      <c r="KFP32" s="82"/>
      <c r="KFT32" s="82"/>
      <c r="KFX32" s="82"/>
      <c r="KGB32" s="82"/>
      <c r="KGF32" s="82"/>
      <c r="KGJ32" s="82"/>
      <c r="KGN32" s="82"/>
      <c r="KGR32" s="82"/>
      <c r="KGV32" s="82"/>
      <c r="KGZ32" s="82"/>
      <c r="KHD32" s="82"/>
      <c r="KHH32" s="82"/>
      <c r="KHL32" s="82"/>
      <c r="KHP32" s="82"/>
      <c r="KHT32" s="82"/>
      <c r="KHX32" s="82"/>
      <c r="KIB32" s="82"/>
      <c r="KIF32" s="82"/>
      <c r="KIJ32" s="82"/>
      <c r="KIN32" s="82"/>
      <c r="KIR32" s="82"/>
      <c r="KIV32" s="82"/>
      <c r="KIZ32" s="82"/>
      <c r="KJD32" s="82"/>
      <c r="KJH32" s="82"/>
      <c r="KJL32" s="82"/>
      <c r="KJP32" s="82"/>
      <c r="KJT32" s="82"/>
      <c r="KJX32" s="82"/>
      <c r="KKB32" s="82"/>
      <c r="KKF32" s="82"/>
      <c r="KKJ32" s="82"/>
      <c r="KKN32" s="82"/>
      <c r="KKR32" s="82"/>
      <c r="KKV32" s="82"/>
      <c r="KKZ32" s="82"/>
      <c r="KLD32" s="82"/>
      <c r="KLH32" s="82"/>
      <c r="KLL32" s="82"/>
      <c r="KLP32" s="82"/>
      <c r="KLT32" s="82"/>
      <c r="KLX32" s="82"/>
      <c r="KMB32" s="82"/>
      <c r="KMF32" s="82"/>
      <c r="KMJ32" s="82"/>
      <c r="KMN32" s="82"/>
      <c r="KMR32" s="82"/>
      <c r="KMV32" s="82"/>
      <c r="KMZ32" s="82"/>
      <c r="KND32" s="82"/>
      <c r="KNH32" s="82"/>
      <c r="KNL32" s="82"/>
      <c r="KNP32" s="82"/>
      <c r="KNT32" s="82"/>
      <c r="KNX32" s="82"/>
      <c r="KOB32" s="82"/>
      <c r="KOF32" s="82"/>
      <c r="KOJ32" s="82"/>
      <c r="KON32" s="82"/>
      <c r="KOR32" s="82"/>
      <c r="KOV32" s="82"/>
      <c r="KOZ32" s="82"/>
      <c r="KPD32" s="82"/>
      <c r="KPH32" s="82"/>
      <c r="KPL32" s="82"/>
      <c r="KPP32" s="82"/>
      <c r="KPT32" s="82"/>
      <c r="KPX32" s="82"/>
      <c r="KQB32" s="82"/>
      <c r="KQF32" s="82"/>
      <c r="KQJ32" s="82"/>
      <c r="KQN32" s="82"/>
      <c r="KQR32" s="82"/>
      <c r="KQV32" s="82"/>
      <c r="KQZ32" s="82"/>
      <c r="KRD32" s="82"/>
      <c r="KRH32" s="82"/>
      <c r="KRL32" s="82"/>
      <c r="KRP32" s="82"/>
      <c r="KRT32" s="82"/>
      <c r="KRX32" s="82"/>
      <c r="KSB32" s="82"/>
      <c r="KSF32" s="82"/>
      <c r="KSJ32" s="82"/>
      <c r="KSN32" s="82"/>
      <c r="KSR32" s="82"/>
      <c r="KSV32" s="82"/>
      <c r="KSZ32" s="82"/>
      <c r="KTD32" s="82"/>
      <c r="KTH32" s="82"/>
      <c r="KTL32" s="82"/>
      <c r="KTP32" s="82"/>
      <c r="KTT32" s="82"/>
      <c r="KTX32" s="82"/>
      <c r="KUB32" s="82"/>
      <c r="KUF32" s="82"/>
      <c r="KUJ32" s="82"/>
      <c r="KUN32" s="82"/>
      <c r="KUR32" s="82"/>
      <c r="KUV32" s="82"/>
      <c r="KUZ32" s="82"/>
      <c r="KVD32" s="82"/>
      <c r="KVH32" s="82"/>
      <c r="KVL32" s="82"/>
      <c r="KVP32" s="82"/>
      <c r="KVT32" s="82"/>
      <c r="KVX32" s="82"/>
      <c r="KWB32" s="82"/>
      <c r="KWF32" s="82"/>
      <c r="KWJ32" s="82"/>
      <c r="KWN32" s="82"/>
      <c r="KWR32" s="82"/>
      <c r="KWV32" s="82"/>
      <c r="KWZ32" s="82"/>
      <c r="KXD32" s="82"/>
      <c r="KXH32" s="82"/>
      <c r="KXL32" s="82"/>
      <c r="KXP32" s="82"/>
      <c r="KXT32" s="82"/>
      <c r="KXX32" s="82"/>
      <c r="KYB32" s="82"/>
      <c r="KYF32" s="82"/>
      <c r="KYJ32" s="82"/>
      <c r="KYN32" s="82"/>
      <c r="KYR32" s="82"/>
      <c r="KYV32" s="82"/>
      <c r="KYZ32" s="82"/>
      <c r="KZD32" s="82"/>
      <c r="KZH32" s="82"/>
      <c r="KZL32" s="82"/>
      <c r="KZP32" s="82"/>
      <c r="KZT32" s="82"/>
      <c r="KZX32" s="82"/>
      <c r="LAB32" s="82"/>
      <c r="LAF32" s="82"/>
      <c r="LAJ32" s="82"/>
      <c r="LAN32" s="82"/>
      <c r="LAR32" s="82"/>
      <c r="LAV32" s="82"/>
      <c r="LAZ32" s="82"/>
      <c r="LBD32" s="82"/>
      <c r="LBH32" s="82"/>
      <c r="LBL32" s="82"/>
      <c r="LBP32" s="82"/>
      <c r="LBT32" s="82"/>
      <c r="LBX32" s="82"/>
      <c r="LCB32" s="82"/>
      <c r="LCF32" s="82"/>
      <c r="LCJ32" s="82"/>
      <c r="LCN32" s="82"/>
      <c r="LCR32" s="82"/>
      <c r="LCV32" s="82"/>
      <c r="LCZ32" s="82"/>
      <c r="LDD32" s="82"/>
      <c r="LDH32" s="82"/>
      <c r="LDL32" s="82"/>
      <c r="LDP32" s="82"/>
      <c r="LDT32" s="82"/>
      <c r="LDX32" s="82"/>
      <c r="LEB32" s="82"/>
      <c r="LEF32" s="82"/>
      <c r="LEJ32" s="82"/>
      <c r="LEN32" s="82"/>
      <c r="LER32" s="82"/>
      <c r="LEV32" s="82"/>
      <c r="LEZ32" s="82"/>
      <c r="LFD32" s="82"/>
      <c r="LFH32" s="82"/>
      <c r="LFL32" s="82"/>
      <c r="LFP32" s="82"/>
      <c r="LFT32" s="82"/>
      <c r="LFX32" s="82"/>
      <c r="LGB32" s="82"/>
      <c r="LGF32" s="82"/>
      <c r="LGJ32" s="82"/>
      <c r="LGN32" s="82"/>
      <c r="LGR32" s="82"/>
      <c r="LGV32" s="82"/>
      <c r="LGZ32" s="82"/>
      <c r="LHD32" s="82"/>
      <c r="LHH32" s="82"/>
      <c r="LHL32" s="82"/>
      <c r="LHP32" s="82"/>
      <c r="LHT32" s="82"/>
      <c r="LHX32" s="82"/>
      <c r="LIB32" s="82"/>
      <c r="LIF32" s="82"/>
      <c r="LIJ32" s="82"/>
      <c r="LIN32" s="82"/>
      <c r="LIR32" s="82"/>
      <c r="LIV32" s="82"/>
      <c r="LIZ32" s="82"/>
      <c r="LJD32" s="82"/>
      <c r="LJH32" s="82"/>
      <c r="LJL32" s="82"/>
      <c r="LJP32" s="82"/>
      <c r="LJT32" s="82"/>
      <c r="LJX32" s="82"/>
      <c r="LKB32" s="82"/>
      <c r="LKF32" s="82"/>
      <c r="LKJ32" s="82"/>
      <c r="LKN32" s="82"/>
      <c r="LKR32" s="82"/>
      <c r="LKV32" s="82"/>
      <c r="LKZ32" s="82"/>
      <c r="LLD32" s="82"/>
      <c r="LLH32" s="82"/>
      <c r="LLL32" s="82"/>
      <c r="LLP32" s="82"/>
      <c r="LLT32" s="82"/>
      <c r="LLX32" s="82"/>
      <c r="LMB32" s="82"/>
      <c r="LMF32" s="82"/>
      <c r="LMJ32" s="82"/>
      <c r="LMN32" s="82"/>
      <c r="LMR32" s="82"/>
      <c r="LMV32" s="82"/>
      <c r="LMZ32" s="82"/>
      <c r="LND32" s="82"/>
      <c r="LNH32" s="82"/>
      <c r="LNL32" s="82"/>
      <c r="LNP32" s="82"/>
      <c r="LNT32" s="82"/>
      <c r="LNX32" s="82"/>
      <c r="LOB32" s="82"/>
      <c r="LOF32" s="82"/>
      <c r="LOJ32" s="82"/>
      <c r="LON32" s="82"/>
      <c r="LOR32" s="82"/>
      <c r="LOV32" s="82"/>
      <c r="LOZ32" s="82"/>
      <c r="LPD32" s="82"/>
      <c r="LPH32" s="82"/>
      <c r="LPL32" s="82"/>
      <c r="LPP32" s="82"/>
      <c r="LPT32" s="82"/>
      <c r="LPX32" s="82"/>
      <c r="LQB32" s="82"/>
      <c r="LQF32" s="82"/>
      <c r="LQJ32" s="82"/>
      <c r="LQN32" s="82"/>
      <c r="LQR32" s="82"/>
      <c r="LQV32" s="82"/>
      <c r="LQZ32" s="82"/>
      <c r="LRD32" s="82"/>
      <c r="LRH32" s="82"/>
      <c r="LRL32" s="82"/>
      <c r="LRP32" s="82"/>
      <c r="LRT32" s="82"/>
      <c r="LRX32" s="82"/>
      <c r="LSB32" s="82"/>
      <c r="LSF32" s="82"/>
      <c r="LSJ32" s="82"/>
      <c r="LSN32" s="82"/>
      <c r="LSR32" s="82"/>
      <c r="LSV32" s="82"/>
      <c r="LSZ32" s="82"/>
      <c r="LTD32" s="82"/>
      <c r="LTH32" s="82"/>
      <c r="LTL32" s="82"/>
      <c r="LTP32" s="82"/>
      <c r="LTT32" s="82"/>
      <c r="LTX32" s="82"/>
      <c r="LUB32" s="82"/>
      <c r="LUF32" s="82"/>
      <c r="LUJ32" s="82"/>
      <c r="LUN32" s="82"/>
      <c r="LUR32" s="82"/>
      <c r="LUV32" s="82"/>
      <c r="LUZ32" s="82"/>
      <c r="LVD32" s="82"/>
      <c r="LVH32" s="82"/>
      <c r="LVL32" s="82"/>
      <c r="LVP32" s="82"/>
      <c r="LVT32" s="82"/>
      <c r="LVX32" s="82"/>
      <c r="LWB32" s="82"/>
      <c r="LWF32" s="82"/>
      <c r="LWJ32" s="82"/>
      <c r="LWN32" s="82"/>
      <c r="LWR32" s="82"/>
      <c r="LWV32" s="82"/>
      <c r="LWZ32" s="82"/>
      <c r="LXD32" s="82"/>
      <c r="LXH32" s="82"/>
      <c r="LXL32" s="82"/>
      <c r="LXP32" s="82"/>
      <c r="LXT32" s="82"/>
      <c r="LXX32" s="82"/>
      <c r="LYB32" s="82"/>
      <c r="LYF32" s="82"/>
      <c r="LYJ32" s="82"/>
      <c r="LYN32" s="82"/>
      <c r="LYR32" s="82"/>
      <c r="LYV32" s="82"/>
      <c r="LYZ32" s="82"/>
      <c r="LZD32" s="82"/>
      <c r="LZH32" s="82"/>
      <c r="LZL32" s="82"/>
      <c r="LZP32" s="82"/>
      <c r="LZT32" s="82"/>
      <c r="LZX32" s="82"/>
      <c r="MAB32" s="82"/>
      <c r="MAF32" s="82"/>
      <c r="MAJ32" s="82"/>
      <c r="MAN32" s="82"/>
      <c r="MAR32" s="82"/>
      <c r="MAV32" s="82"/>
      <c r="MAZ32" s="82"/>
      <c r="MBD32" s="82"/>
      <c r="MBH32" s="82"/>
      <c r="MBL32" s="82"/>
      <c r="MBP32" s="82"/>
      <c r="MBT32" s="82"/>
      <c r="MBX32" s="82"/>
      <c r="MCB32" s="82"/>
      <c r="MCF32" s="82"/>
      <c r="MCJ32" s="82"/>
      <c r="MCN32" s="82"/>
      <c r="MCR32" s="82"/>
      <c r="MCV32" s="82"/>
      <c r="MCZ32" s="82"/>
      <c r="MDD32" s="82"/>
      <c r="MDH32" s="82"/>
      <c r="MDL32" s="82"/>
      <c r="MDP32" s="82"/>
      <c r="MDT32" s="82"/>
      <c r="MDX32" s="82"/>
      <c r="MEB32" s="82"/>
      <c r="MEF32" s="82"/>
      <c r="MEJ32" s="82"/>
      <c r="MEN32" s="82"/>
      <c r="MER32" s="82"/>
      <c r="MEV32" s="82"/>
      <c r="MEZ32" s="82"/>
      <c r="MFD32" s="82"/>
      <c r="MFH32" s="82"/>
      <c r="MFL32" s="82"/>
      <c r="MFP32" s="82"/>
      <c r="MFT32" s="82"/>
      <c r="MFX32" s="82"/>
      <c r="MGB32" s="82"/>
      <c r="MGF32" s="82"/>
      <c r="MGJ32" s="82"/>
      <c r="MGN32" s="82"/>
      <c r="MGR32" s="82"/>
      <c r="MGV32" s="82"/>
      <c r="MGZ32" s="82"/>
      <c r="MHD32" s="82"/>
      <c r="MHH32" s="82"/>
      <c r="MHL32" s="82"/>
      <c r="MHP32" s="82"/>
      <c r="MHT32" s="82"/>
      <c r="MHX32" s="82"/>
      <c r="MIB32" s="82"/>
      <c r="MIF32" s="82"/>
      <c r="MIJ32" s="82"/>
      <c r="MIN32" s="82"/>
      <c r="MIR32" s="82"/>
      <c r="MIV32" s="82"/>
      <c r="MIZ32" s="82"/>
      <c r="MJD32" s="82"/>
      <c r="MJH32" s="82"/>
      <c r="MJL32" s="82"/>
      <c r="MJP32" s="82"/>
      <c r="MJT32" s="82"/>
      <c r="MJX32" s="82"/>
      <c r="MKB32" s="82"/>
      <c r="MKF32" s="82"/>
      <c r="MKJ32" s="82"/>
      <c r="MKN32" s="82"/>
      <c r="MKR32" s="82"/>
      <c r="MKV32" s="82"/>
      <c r="MKZ32" s="82"/>
      <c r="MLD32" s="82"/>
      <c r="MLH32" s="82"/>
      <c r="MLL32" s="82"/>
      <c r="MLP32" s="82"/>
      <c r="MLT32" s="82"/>
      <c r="MLX32" s="82"/>
      <c r="MMB32" s="82"/>
      <c r="MMF32" s="82"/>
      <c r="MMJ32" s="82"/>
      <c r="MMN32" s="82"/>
      <c r="MMR32" s="82"/>
      <c r="MMV32" s="82"/>
      <c r="MMZ32" s="82"/>
      <c r="MND32" s="82"/>
      <c r="MNH32" s="82"/>
      <c r="MNL32" s="82"/>
      <c r="MNP32" s="82"/>
      <c r="MNT32" s="82"/>
      <c r="MNX32" s="82"/>
      <c r="MOB32" s="82"/>
      <c r="MOF32" s="82"/>
      <c r="MOJ32" s="82"/>
      <c r="MON32" s="82"/>
      <c r="MOR32" s="82"/>
      <c r="MOV32" s="82"/>
      <c r="MOZ32" s="82"/>
      <c r="MPD32" s="82"/>
      <c r="MPH32" s="82"/>
      <c r="MPL32" s="82"/>
      <c r="MPP32" s="82"/>
      <c r="MPT32" s="82"/>
      <c r="MPX32" s="82"/>
      <c r="MQB32" s="82"/>
      <c r="MQF32" s="82"/>
      <c r="MQJ32" s="82"/>
      <c r="MQN32" s="82"/>
      <c r="MQR32" s="82"/>
      <c r="MQV32" s="82"/>
      <c r="MQZ32" s="82"/>
      <c r="MRD32" s="82"/>
      <c r="MRH32" s="82"/>
      <c r="MRL32" s="82"/>
      <c r="MRP32" s="82"/>
      <c r="MRT32" s="82"/>
      <c r="MRX32" s="82"/>
      <c r="MSB32" s="82"/>
      <c r="MSF32" s="82"/>
      <c r="MSJ32" s="82"/>
      <c r="MSN32" s="82"/>
      <c r="MSR32" s="82"/>
      <c r="MSV32" s="82"/>
      <c r="MSZ32" s="82"/>
      <c r="MTD32" s="82"/>
      <c r="MTH32" s="82"/>
      <c r="MTL32" s="82"/>
      <c r="MTP32" s="82"/>
      <c r="MTT32" s="82"/>
      <c r="MTX32" s="82"/>
      <c r="MUB32" s="82"/>
      <c r="MUF32" s="82"/>
      <c r="MUJ32" s="82"/>
      <c r="MUN32" s="82"/>
      <c r="MUR32" s="82"/>
      <c r="MUV32" s="82"/>
      <c r="MUZ32" s="82"/>
      <c r="MVD32" s="82"/>
      <c r="MVH32" s="82"/>
      <c r="MVL32" s="82"/>
      <c r="MVP32" s="82"/>
      <c r="MVT32" s="82"/>
      <c r="MVX32" s="82"/>
      <c r="MWB32" s="82"/>
      <c r="MWF32" s="82"/>
      <c r="MWJ32" s="82"/>
      <c r="MWN32" s="82"/>
      <c r="MWR32" s="82"/>
      <c r="MWV32" s="82"/>
      <c r="MWZ32" s="82"/>
      <c r="MXD32" s="82"/>
      <c r="MXH32" s="82"/>
      <c r="MXL32" s="82"/>
      <c r="MXP32" s="82"/>
      <c r="MXT32" s="82"/>
      <c r="MXX32" s="82"/>
      <c r="MYB32" s="82"/>
      <c r="MYF32" s="82"/>
      <c r="MYJ32" s="82"/>
      <c r="MYN32" s="82"/>
      <c r="MYR32" s="82"/>
      <c r="MYV32" s="82"/>
      <c r="MYZ32" s="82"/>
      <c r="MZD32" s="82"/>
      <c r="MZH32" s="82"/>
      <c r="MZL32" s="82"/>
      <c r="MZP32" s="82"/>
      <c r="MZT32" s="82"/>
      <c r="MZX32" s="82"/>
      <c r="NAB32" s="82"/>
      <c r="NAF32" s="82"/>
      <c r="NAJ32" s="82"/>
      <c r="NAN32" s="82"/>
      <c r="NAR32" s="82"/>
      <c r="NAV32" s="82"/>
      <c r="NAZ32" s="82"/>
      <c r="NBD32" s="82"/>
      <c r="NBH32" s="82"/>
      <c r="NBL32" s="82"/>
      <c r="NBP32" s="82"/>
      <c r="NBT32" s="82"/>
      <c r="NBX32" s="82"/>
      <c r="NCB32" s="82"/>
      <c r="NCF32" s="82"/>
      <c r="NCJ32" s="82"/>
      <c r="NCN32" s="82"/>
      <c r="NCR32" s="82"/>
      <c r="NCV32" s="82"/>
      <c r="NCZ32" s="82"/>
      <c r="NDD32" s="82"/>
      <c r="NDH32" s="82"/>
      <c r="NDL32" s="82"/>
      <c r="NDP32" s="82"/>
      <c r="NDT32" s="82"/>
      <c r="NDX32" s="82"/>
      <c r="NEB32" s="82"/>
      <c r="NEF32" s="82"/>
      <c r="NEJ32" s="82"/>
      <c r="NEN32" s="82"/>
      <c r="NER32" s="82"/>
      <c r="NEV32" s="82"/>
      <c r="NEZ32" s="82"/>
      <c r="NFD32" s="82"/>
      <c r="NFH32" s="82"/>
      <c r="NFL32" s="82"/>
      <c r="NFP32" s="82"/>
      <c r="NFT32" s="82"/>
      <c r="NFX32" s="82"/>
      <c r="NGB32" s="82"/>
      <c r="NGF32" s="82"/>
      <c r="NGJ32" s="82"/>
      <c r="NGN32" s="82"/>
      <c r="NGR32" s="82"/>
      <c r="NGV32" s="82"/>
      <c r="NGZ32" s="82"/>
      <c r="NHD32" s="82"/>
      <c r="NHH32" s="82"/>
      <c r="NHL32" s="82"/>
      <c r="NHP32" s="82"/>
      <c r="NHT32" s="82"/>
      <c r="NHX32" s="82"/>
      <c r="NIB32" s="82"/>
      <c r="NIF32" s="82"/>
      <c r="NIJ32" s="82"/>
      <c r="NIN32" s="82"/>
      <c r="NIR32" s="82"/>
      <c r="NIV32" s="82"/>
      <c r="NIZ32" s="82"/>
      <c r="NJD32" s="82"/>
      <c r="NJH32" s="82"/>
      <c r="NJL32" s="82"/>
      <c r="NJP32" s="82"/>
      <c r="NJT32" s="82"/>
      <c r="NJX32" s="82"/>
      <c r="NKB32" s="82"/>
      <c r="NKF32" s="82"/>
      <c r="NKJ32" s="82"/>
      <c r="NKN32" s="82"/>
      <c r="NKR32" s="82"/>
      <c r="NKV32" s="82"/>
      <c r="NKZ32" s="82"/>
      <c r="NLD32" s="82"/>
      <c r="NLH32" s="82"/>
      <c r="NLL32" s="82"/>
      <c r="NLP32" s="82"/>
      <c r="NLT32" s="82"/>
      <c r="NLX32" s="82"/>
      <c r="NMB32" s="82"/>
      <c r="NMF32" s="82"/>
      <c r="NMJ32" s="82"/>
      <c r="NMN32" s="82"/>
      <c r="NMR32" s="82"/>
      <c r="NMV32" s="82"/>
      <c r="NMZ32" s="82"/>
      <c r="NND32" s="82"/>
      <c r="NNH32" s="82"/>
      <c r="NNL32" s="82"/>
      <c r="NNP32" s="82"/>
      <c r="NNT32" s="82"/>
      <c r="NNX32" s="82"/>
      <c r="NOB32" s="82"/>
      <c r="NOF32" s="82"/>
      <c r="NOJ32" s="82"/>
      <c r="NON32" s="82"/>
      <c r="NOR32" s="82"/>
      <c r="NOV32" s="82"/>
      <c r="NOZ32" s="82"/>
      <c r="NPD32" s="82"/>
      <c r="NPH32" s="82"/>
      <c r="NPL32" s="82"/>
      <c r="NPP32" s="82"/>
      <c r="NPT32" s="82"/>
      <c r="NPX32" s="82"/>
      <c r="NQB32" s="82"/>
      <c r="NQF32" s="82"/>
      <c r="NQJ32" s="82"/>
      <c r="NQN32" s="82"/>
      <c r="NQR32" s="82"/>
      <c r="NQV32" s="82"/>
      <c r="NQZ32" s="82"/>
      <c r="NRD32" s="82"/>
      <c r="NRH32" s="82"/>
      <c r="NRL32" s="82"/>
      <c r="NRP32" s="82"/>
      <c r="NRT32" s="82"/>
      <c r="NRX32" s="82"/>
      <c r="NSB32" s="82"/>
      <c r="NSF32" s="82"/>
      <c r="NSJ32" s="82"/>
      <c r="NSN32" s="82"/>
      <c r="NSR32" s="82"/>
      <c r="NSV32" s="82"/>
      <c r="NSZ32" s="82"/>
      <c r="NTD32" s="82"/>
      <c r="NTH32" s="82"/>
      <c r="NTL32" s="82"/>
      <c r="NTP32" s="82"/>
      <c r="NTT32" s="82"/>
      <c r="NTX32" s="82"/>
      <c r="NUB32" s="82"/>
      <c r="NUF32" s="82"/>
      <c r="NUJ32" s="82"/>
      <c r="NUN32" s="82"/>
      <c r="NUR32" s="82"/>
      <c r="NUV32" s="82"/>
      <c r="NUZ32" s="82"/>
      <c r="NVD32" s="82"/>
      <c r="NVH32" s="82"/>
      <c r="NVL32" s="82"/>
      <c r="NVP32" s="82"/>
      <c r="NVT32" s="82"/>
      <c r="NVX32" s="82"/>
      <c r="NWB32" s="82"/>
      <c r="NWF32" s="82"/>
      <c r="NWJ32" s="82"/>
      <c r="NWN32" s="82"/>
      <c r="NWR32" s="82"/>
      <c r="NWV32" s="82"/>
      <c r="NWZ32" s="82"/>
      <c r="NXD32" s="82"/>
      <c r="NXH32" s="82"/>
      <c r="NXL32" s="82"/>
      <c r="NXP32" s="82"/>
      <c r="NXT32" s="82"/>
      <c r="NXX32" s="82"/>
      <c r="NYB32" s="82"/>
      <c r="NYF32" s="82"/>
      <c r="NYJ32" s="82"/>
      <c r="NYN32" s="82"/>
      <c r="NYR32" s="82"/>
      <c r="NYV32" s="82"/>
      <c r="NYZ32" s="82"/>
      <c r="NZD32" s="82"/>
      <c r="NZH32" s="82"/>
      <c r="NZL32" s="82"/>
      <c r="NZP32" s="82"/>
      <c r="NZT32" s="82"/>
      <c r="NZX32" s="82"/>
      <c r="OAB32" s="82"/>
      <c r="OAF32" s="82"/>
      <c r="OAJ32" s="82"/>
      <c r="OAN32" s="82"/>
      <c r="OAR32" s="82"/>
      <c r="OAV32" s="82"/>
      <c r="OAZ32" s="82"/>
      <c r="OBD32" s="82"/>
      <c r="OBH32" s="82"/>
      <c r="OBL32" s="82"/>
      <c r="OBP32" s="82"/>
      <c r="OBT32" s="82"/>
      <c r="OBX32" s="82"/>
      <c r="OCB32" s="82"/>
      <c r="OCF32" s="82"/>
      <c r="OCJ32" s="82"/>
      <c r="OCN32" s="82"/>
      <c r="OCR32" s="82"/>
      <c r="OCV32" s="82"/>
      <c r="OCZ32" s="82"/>
      <c r="ODD32" s="82"/>
      <c r="ODH32" s="82"/>
      <c r="ODL32" s="82"/>
      <c r="ODP32" s="82"/>
      <c r="ODT32" s="82"/>
      <c r="ODX32" s="82"/>
      <c r="OEB32" s="82"/>
      <c r="OEF32" s="82"/>
      <c r="OEJ32" s="82"/>
      <c r="OEN32" s="82"/>
      <c r="OER32" s="82"/>
      <c r="OEV32" s="82"/>
      <c r="OEZ32" s="82"/>
      <c r="OFD32" s="82"/>
      <c r="OFH32" s="82"/>
      <c r="OFL32" s="82"/>
      <c r="OFP32" s="82"/>
      <c r="OFT32" s="82"/>
      <c r="OFX32" s="82"/>
      <c r="OGB32" s="82"/>
      <c r="OGF32" s="82"/>
      <c r="OGJ32" s="82"/>
      <c r="OGN32" s="82"/>
      <c r="OGR32" s="82"/>
      <c r="OGV32" s="82"/>
      <c r="OGZ32" s="82"/>
      <c r="OHD32" s="82"/>
      <c r="OHH32" s="82"/>
      <c r="OHL32" s="82"/>
      <c r="OHP32" s="82"/>
      <c r="OHT32" s="82"/>
      <c r="OHX32" s="82"/>
      <c r="OIB32" s="82"/>
      <c r="OIF32" s="82"/>
      <c r="OIJ32" s="82"/>
      <c r="OIN32" s="82"/>
      <c r="OIR32" s="82"/>
      <c r="OIV32" s="82"/>
      <c r="OIZ32" s="82"/>
      <c r="OJD32" s="82"/>
      <c r="OJH32" s="82"/>
      <c r="OJL32" s="82"/>
      <c r="OJP32" s="82"/>
      <c r="OJT32" s="82"/>
      <c r="OJX32" s="82"/>
      <c r="OKB32" s="82"/>
      <c r="OKF32" s="82"/>
      <c r="OKJ32" s="82"/>
      <c r="OKN32" s="82"/>
      <c r="OKR32" s="82"/>
      <c r="OKV32" s="82"/>
      <c r="OKZ32" s="82"/>
      <c r="OLD32" s="82"/>
      <c r="OLH32" s="82"/>
      <c r="OLL32" s="82"/>
      <c r="OLP32" s="82"/>
      <c r="OLT32" s="82"/>
      <c r="OLX32" s="82"/>
      <c r="OMB32" s="82"/>
      <c r="OMF32" s="82"/>
      <c r="OMJ32" s="82"/>
      <c r="OMN32" s="82"/>
      <c r="OMR32" s="82"/>
      <c r="OMV32" s="82"/>
      <c r="OMZ32" s="82"/>
      <c r="OND32" s="82"/>
      <c r="ONH32" s="82"/>
      <c r="ONL32" s="82"/>
      <c r="ONP32" s="82"/>
      <c r="ONT32" s="82"/>
      <c r="ONX32" s="82"/>
      <c r="OOB32" s="82"/>
      <c r="OOF32" s="82"/>
      <c r="OOJ32" s="82"/>
      <c r="OON32" s="82"/>
      <c r="OOR32" s="82"/>
      <c r="OOV32" s="82"/>
      <c r="OOZ32" s="82"/>
      <c r="OPD32" s="82"/>
      <c r="OPH32" s="82"/>
      <c r="OPL32" s="82"/>
      <c r="OPP32" s="82"/>
      <c r="OPT32" s="82"/>
      <c r="OPX32" s="82"/>
      <c r="OQB32" s="82"/>
      <c r="OQF32" s="82"/>
      <c r="OQJ32" s="82"/>
      <c r="OQN32" s="82"/>
      <c r="OQR32" s="82"/>
      <c r="OQV32" s="82"/>
      <c r="OQZ32" s="82"/>
      <c r="ORD32" s="82"/>
      <c r="ORH32" s="82"/>
      <c r="ORL32" s="82"/>
      <c r="ORP32" s="82"/>
      <c r="ORT32" s="82"/>
      <c r="ORX32" s="82"/>
      <c r="OSB32" s="82"/>
      <c r="OSF32" s="82"/>
      <c r="OSJ32" s="82"/>
      <c r="OSN32" s="82"/>
      <c r="OSR32" s="82"/>
      <c r="OSV32" s="82"/>
      <c r="OSZ32" s="82"/>
      <c r="OTD32" s="82"/>
      <c r="OTH32" s="82"/>
      <c r="OTL32" s="82"/>
      <c r="OTP32" s="82"/>
      <c r="OTT32" s="82"/>
      <c r="OTX32" s="82"/>
      <c r="OUB32" s="82"/>
      <c r="OUF32" s="82"/>
      <c r="OUJ32" s="82"/>
      <c r="OUN32" s="82"/>
      <c r="OUR32" s="82"/>
      <c r="OUV32" s="82"/>
      <c r="OUZ32" s="82"/>
      <c r="OVD32" s="82"/>
      <c r="OVH32" s="82"/>
      <c r="OVL32" s="82"/>
      <c r="OVP32" s="82"/>
      <c r="OVT32" s="82"/>
      <c r="OVX32" s="82"/>
      <c r="OWB32" s="82"/>
      <c r="OWF32" s="82"/>
      <c r="OWJ32" s="82"/>
      <c r="OWN32" s="82"/>
      <c r="OWR32" s="82"/>
      <c r="OWV32" s="82"/>
      <c r="OWZ32" s="82"/>
      <c r="OXD32" s="82"/>
      <c r="OXH32" s="82"/>
      <c r="OXL32" s="82"/>
      <c r="OXP32" s="82"/>
      <c r="OXT32" s="82"/>
      <c r="OXX32" s="82"/>
      <c r="OYB32" s="82"/>
      <c r="OYF32" s="82"/>
      <c r="OYJ32" s="82"/>
      <c r="OYN32" s="82"/>
      <c r="OYR32" s="82"/>
      <c r="OYV32" s="82"/>
      <c r="OYZ32" s="82"/>
      <c r="OZD32" s="82"/>
      <c r="OZH32" s="82"/>
      <c r="OZL32" s="82"/>
      <c r="OZP32" s="82"/>
      <c r="OZT32" s="82"/>
      <c r="OZX32" s="82"/>
      <c r="PAB32" s="82"/>
      <c r="PAF32" s="82"/>
      <c r="PAJ32" s="82"/>
      <c r="PAN32" s="82"/>
      <c r="PAR32" s="82"/>
      <c r="PAV32" s="82"/>
      <c r="PAZ32" s="82"/>
      <c r="PBD32" s="82"/>
      <c r="PBH32" s="82"/>
      <c r="PBL32" s="82"/>
      <c r="PBP32" s="82"/>
      <c r="PBT32" s="82"/>
      <c r="PBX32" s="82"/>
      <c r="PCB32" s="82"/>
      <c r="PCF32" s="82"/>
      <c r="PCJ32" s="82"/>
      <c r="PCN32" s="82"/>
      <c r="PCR32" s="82"/>
      <c r="PCV32" s="82"/>
      <c r="PCZ32" s="82"/>
      <c r="PDD32" s="82"/>
      <c r="PDH32" s="82"/>
      <c r="PDL32" s="82"/>
      <c r="PDP32" s="82"/>
      <c r="PDT32" s="82"/>
      <c r="PDX32" s="82"/>
      <c r="PEB32" s="82"/>
      <c r="PEF32" s="82"/>
      <c r="PEJ32" s="82"/>
      <c r="PEN32" s="82"/>
      <c r="PER32" s="82"/>
      <c r="PEV32" s="82"/>
      <c r="PEZ32" s="82"/>
      <c r="PFD32" s="82"/>
      <c r="PFH32" s="82"/>
      <c r="PFL32" s="82"/>
      <c r="PFP32" s="82"/>
      <c r="PFT32" s="82"/>
      <c r="PFX32" s="82"/>
      <c r="PGB32" s="82"/>
      <c r="PGF32" s="82"/>
      <c r="PGJ32" s="82"/>
      <c r="PGN32" s="82"/>
      <c r="PGR32" s="82"/>
      <c r="PGV32" s="82"/>
      <c r="PGZ32" s="82"/>
      <c r="PHD32" s="82"/>
      <c r="PHH32" s="82"/>
      <c r="PHL32" s="82"/>
      <c r="PHP32" s="82"/>
      <c r="PHT32" s="82"/>
      <c r="PHX32" s="82"/>
      <c r="PIB32" s="82"/>
      <c r="PIF32" s="82"/>
      <c r="PIJ32" s="82"/>
      <c r="PIN32" s="82"/>
      <c r="PIR32" s="82"/>
      <c r="PIV32" s="82"/>
      <c r="PIZ32" s="82"/>
      <c r="PJD32" s="82"/>
      <c r="PJH32" s="82"/>
      <c r="PJL32" s="82"/>
      <c r="PJP32" s="82"/>
      <c r="PJT32" s="82"/>
      <c r="PJX32" s="82"/>
      <c r="PKB32" s="82"/>
      <c r="PKF32" s="82"/>
      <c r="PKJ32" s="82"/>
      <c r="PKN32" s="82"/>
      <c r="PKR32" s="82"/>
      <c r="PKV32" s="82"/>
      <c r="PKZ32" s="82"/>
      <c r="PLD32" s="82"/>
      <c r="PLH32" s="82"/>
      <c r="PLL32" s="82"/>
      <c r="PLP32" s="82"/>
      <c r="PLT32" s="82"/>
      <c r="PLX32" s="82"/>
      <c r="PMB32" s="82"/>
      <c r="PMF32" s="82"/>
      <c r="PMJ32" s="82"/>
      <c r="PMN32" s="82"/>
      <c r="PMR32" s="82"/>
      <c r="PMV32" s="82"/>
      <c r="PMZ32" s="82"/>
      <c r="PND32" s="82"/>
      <c r="PNH32" s="82"/>
      <c r="PNL32" s="82"/>
      <c r="PNP32" s="82"/>
      <c r="PNT32" s="82"/>
      <c r="PNX32" s="82"/>
      <c r="POB32" s="82"/>
      <c r="POF32" s="82"/>
      <c r="POJ32" s="82"/>
      <c r="PON32" s="82"/>
      <c r="POR32" s="82"/>
      <c r="POV32" s="82"/>
      <c r="POZ32" s="82"/>
      <c r="PPD32" s="82"/>
      <c r="PPH32" s="82"/>
      <c r="PPL32" s="82"/>
      <c r="PPP32" s="82"/>
      <c r="PPT32" s="82"/>
      <c r="PPX32" s="82"/>
      <c r="PQB32" s="82"/>
      <c r="PQF32" s="82"/>
      <c r="PQJ32" s="82"/>
      <c r="PQN32" s="82"/>
      <c r="PQR32" s="82"/>
      <c r="PQV32" s="82"/>
      <c r="PQZ32" s="82"/>
      <c r="PRD32" s="82"/>
      <c r="PRH32" s="82"/>
      <c r="PRL32" s="82"/>
      <c r="PRP32" s="82"/>
      <c r="PRT32" s="82"/>
      <c r="PRX32" s="82"/>
      <c r="PSB32" s="82"/>
      <c r="PSF32" s="82"/>
      <c r="PSJ32" s="82"/>
      <c r="PSN32" s="82"/>
      <c r="PSR32" s="82"/>
      <c r="PSV32" s="82"/>
      <c r="PSZ32" s="82"/>
      <c r="PTD32" s="82"/>
      <c r="PTH32" s="82"/>
      <c r="PTL32" s="82"/>
      <c r="PTP32" s="82"/>
      <c r="PTT32" s="82"/>
      <c r="PTX32" s="82"/>
      <c r="PUB32" s="82"/>
      <c r="PUF32" s="82"/>
      <c r="PUJ32" s="82"/>
      <c r="PUN32" s="82"/>
      <c r="PUR32" s="82"/>
      <c r="PUV32" s="82"/>
      <c r="PUZ32" s="82"/>
      <c r="PVD32" s="82"/>
      <c r="PVH32" s="82"/>
      <c r="PVL32" s="82"/>
      <c r="PVP32" s="82"/>
      <c r="PVT32" s="82"/>
      <c r="PVX32" s="82"/>
      <c r="PWB32" s="82"/>
      <c r="PWF32" s="82"/>
      <c r="PWJ32" s="82"/>
      <c r="PWN32" s="82"/>
      <c r="PWR32" s="82"/>
      <c r="PWV32" s="82"/>
      <c r="PWZ32" s="82"/>
      <c r="PXD32" s="82"/>
      <c r="PXH32" s="82"/>
      <c r="PXL32" s="82"/>
      <c r="PXP32" s="82"/>
      <c r="PXT32" s="82"/>
      <c r="PXX32" s="82"/>
      <c r="PYB32" s="82"/>
      <c r="PYF32" s="82"/>
      <c r="PYJ32" s="82"/>
      <c r="PYN32" s="82"/>
      <c r="PYR32" s="82"/>
      <c r="PYV32" s="82"/>
      <c r="PYZ32" s="82"/>
      <c r="PZD32" s="82"/>
      <c r="PZH32" s="82"/>
      <c r="PZL32" s="82"/>
      <c r="PZP32" s="82"/>
      <c r="PZT32" s="82"/>
      <c r="PZX32" s="82"/>
      <c r="QAB32" s="82"/>
      <c r="QAF32" s="82"/>
      <c r="QAJ32" s="82"/>
      <c r="QAN32" s="82"/>
      <c r="QAR32" s="82"/>
      <c r="QAV32" s="82"/>
      <c r="QAZ32" s="82"/>
      <c r="QBD32" s="82"/>
      <c r="QBH32" s="82"/>
      <c r="QBL32" s="82"/>
      <c r="QBP32" s="82"/>
      <c r="QBT32" s="82"/>
      <c r="QBX32" s="82"/>
      <c r="QCB32" s="82"/>
      <c r="QCF32" s="82"/>
      <c r="QCJ32" s="82"/>
      <c r="QCN32" s="82"/>
      <c r="QCR32" s="82"/>
      <c r="QCV32" s="82"/>
      <c r="QCZ32" s="82"/>
      <c r="QDD32" s="82"/>
      <c r="QDH32" s="82"/>
      <c r="QDL32" s="82"/>
      <c r="QDP32" s="82"/>
      <c r="QDT32" s="82"/>
      <c r="QDX32" s="82"/>
      <c r="QEB32" s="82"/>
      <c r="QEF32" s="82"/>
      <c r="QEJ32" s="82"/>
      <c r="QEN32" s="82"/>
      <c r="QER32" s="82"/>
      <c r="QEV32" s="82"/>
      <c r="QEZ32" s="82"/>
      <c r="QFD32" s="82"/>
      <c r="QFH32" s="82"/>
      <c r="QFL32" s="82"/>
      <c r="QFP32" s="82"/>
      <c r="QFT32" s="82"/>
      <c r="QFX32" s="82"/>
      <c r="QGB32" s="82"/>
      <c r="QGF32" s="82"/>
      <c r="QGJ32" s="82"/>
      <c r="QGN32" s="82"/>
      <c r="QGR32" s="82"/>
      <c r="QGV32" s="82"/>
      <c r="QGZ32" s="82"/>
      <c r="QHD32" s="82"/>
      <c r="QHH32" s="82"/>
      <c r="QHL32" s="82"/>
      <c r="QHP32" s="82"/>
      <c r="QHT32" s="82"/>
      <c r="QHX32" s="82"/>
      <c r="QIB32" s="82"/>
      <c r="QIF32" s="82"/>
      <c r="QIJ32" s="82"/>
      <c r="QIN32" s="82"/>
      <c r="QIR32" s="82"/>
      <c r="QIV32" s="82"/>
      <c r="QIZ32" s="82"/>
      <c r="QJD32" s="82"/>
      <c r="QJH32" s="82"/>
      <c r="QJL32" s="82"/>
      <c r="QJP32" s="82"/>
      <c r="QJT32" s="82"/>
      <c r="QJX32" s="82"/>
      <c r="QKB32" s="82"/>
      <c r="QKF32" s="82"/>
      <c r="QKJ32" s="82"/>
      <c r="QKN32" s="82"/>
      <c r="QKR32" s="82"/>
      <c r="QKV32" s="82"/>
      <c r="QKZ32" s="82"/>
      <c r="QLD32" s="82"/>
      <c r="QLH32" s="82"/>
      <c r="QLL32" s="82"/>
      <c r="QLP32" s="82"/>
      <c r="QLT32" s="82"/>
      <c r="QLX32" s="82"/>
      <c r="QMB32" s="82"/>
      <c r="QMF32" s="82"/>
      <c r="QMJ32" s="82"/>
      <c r="QMN32" s="82"/>
      <c r="QMR32" s="82"/>
      <c r="QMV32" s="82"/>
      <c r="QMZ32" s="82"/>
      <c r="QND32" s="82"/>
      <c r="QNH32" s="82"/>
      <c r="QNL32" s="82"/>
      <c r="QNP32" s="82"/>
      <c r="QNT32" s="82"/>
      <c r="QNX32" s="82"/>
      <c r="QOB32" s="82"/>
      <c r="QOF32" s="82"/>
      <c r="QOJ32" s="82"/>
      <c r="QON32" s="82"/>
      <c r="QOR32" s="82"/>
      <c r="QOV32" s="82"/>
      <c r="QOZ32" s="82"/>
      <c r="QPD32" s="82"/>
      <c r="QPH32" s="82"/>
      <c r="QPL32" s="82"/>
      <c r="QPP32" s="82"/>
      <c r="QPT32" s="82"/>
      <c r="QPX32" s="82"/>
      <c r="QQB32" s="82"/>
      <c r="QQF32" s="82"/>
      <c r="QQJ32" s="82"/>
      <c r="QQN32" s="82"/>
      <c r="QQR32" s="82"/>
      <c r="QQV32" s="82"/>
      <c r="QQZ32" s="82"/>
      <c r="QRD32" s="82"/>
      <c r="QRH32" s="82"/>
      <c r="QRL32" s="82"/>
      <c r="QRP32" s="82"/>
      <c r="QRT32" s="82"/>
      <c r="QRX32" s="82"/>
      <c r="QSB32" s="82"/>
      <c r="QSF32" s="82"/>
      <c r="QSJ32" s="82"/>
      <c r="QSN32" s="82"/>
      <c r="QSR32" s="82"/>
      <c r="QSV32" s="82"/>
      <c r="QSZ32" s="82"/>
      <c r="QTD32" s="82"/>
      <c r="QTH32" s="82"/>
      <c r="QTL32" s="82"/>
      <c r="QTP32" s="82"/>
      <c r="QTT32" s="82"/>
      <c r="QTX32" s="82"/>
      <c r="QUB32" s="82"/>
      <c r="QUF32" s="82"/>
      <c r="QUJ32" s="82"/>
      <c r="QUN32" s="82"/>
      <c r="QUR32" s="82"/>
      <c r="QUV32" s="82"/>
      <c r="QUZ32" s="82"/>
      <c r="QVD32" s="82"/>
      <c r="QVH32" s="82"/>
      <c r="QVL32" s="82"/>
      <c r="QVP32" s="82"/>
      <c r="QVT32" s="82"/>
      <c r="QVX32" s="82"/>
      <c r="QWB32" s="82"/>
      <c r="QWF32" s="82"/>
      <c r="QWJ32" s="82"/>
      <c r="QWN32" s="82"/>
      <c r="QWR32" s="82"/>
      <c r="QWV32" s="82"/>
      <c r="QWZ32" s="82"/>
      <c r="QXD32" s="82"/>
      <c r="QXH32" s="82"/>
      <c r="QXL32" s="82"/>
      <c r="QXP32" s="82"/>
      <c r="QXT32" s="82"/>
      <c r="QXX32" s="82"/>
      <c r="QYB32" s="82"/>
      <c r="QYF32" s="82"/>
      <c r="QYJ32" s="82"/>
      <c r="QYN32" s="82"/>
      <c r="QYR32" s="82"/>
      <c r="QYV32" s="82"/>
      <c r="QYZ32" s="82"/>
      <c r="QZD32" s="82"/>
      <c r="QZH32" s="82"/>
      <c r="QZL32" s="82"/>
      <c r="QZP32" s="82"/>
      <c r="QZT32" s="82"/>
      <c r="QZX32" s="82"/>
      <c r="RAB32" s="82"/>
      <c r="RAF32" s="82"/>
      <c r="RAJ32" s="82"/>
      <c r="RAN32" s="82"/>
      <c r="RAR32" s="82"/>
      <c r="RAV32" s="82"/>
      <c r="RAZ32" s="82"/>
      <c r="RBD32" s="82"/>
      <c r="RBH32" s="82"/>
      <c r="RBL32" s="82"/>
      <c r="RBP32" s="82"/>
      <c r="RBT32" s="82"/>
      <c r="RBX32" s="82"/>
      <c r="RCB32" s="82"/>
      <c r="RCF32" s="82"/>
      <c r="RCJ32" s="82"/>
      <c r="RCN32" s="82"/>
      <c r="RCR32" s="82"/>
      <c r="RCV32" s="82"/>
      <c r="RCZ32" s="82"/>
      <c r="RDD32" s="82"/>
      <c r="RDH32" s="82"/>
      <c r="RDL32" s="82"/>
      <c r="RDP32" s="82"/>
      <c r="RDT32" s="82"/>
      <c r="RDX32" s="82"/>
      <c r="REB32" s="82"/>
      <c r="REF32" s="82"/>
      <c r="REJ32" s="82"/>
      <c r="REN32" s="82"/>
      <c r="RER32" s="82"/>
      <c r="REV32" s="82"/>
      <c r="REZ32" s="82"/>
      <c r="RFD32" s="82"/>
      <c r="RFH32" s="82"/>
      <c r="RFL32" s="82"/>
      <c r="RFP32" s="82"/>
      <c r="RFT32" s="82"/>
      <c r="RFX32" s="82"/>
      <c r="RGB32" s="82"/>
      <c r="RGF32" s="82"/>
      <c r="RGJ32" s="82"/>
      <c r="RGN32" s="82"/>
      <c r="RGR32" s="82"/>
      <c r="RGV32" s="82"/>
      <c r="RGZ32" s="82"/>
      <c r="RHD32" s="82"/>
      <c r="RHH32" s="82"/>
      <c r="RHL32" s="82"/>
      <c r="RHP32" s="82"/>
      <c r="RHT32" s="82"/>
      <c r="RHX32" s="82"/>
      <c r="RIB32" s="82"/>
      <c r="RIF32" s="82"/>
      <c r="RIJ32" s="82"/>
      <c r="RIN32" s="82"/>
      <c r="RIR32" s="82"/>
      <c r="RIV32" s="82"/>
      <c r="RIZ32" s="82"/>
      <c r="RJD32" s="82"/>
      <c r="RJH32" s="82"/>
      <c r="RJL32" s="82"/>
      <c r="RJP32" s="82"/>
      <c r="RJT32" s="82"/>
      <c r="RJX32" s="82"/>
      <c r="RKB32" s="82"/>
      <c r="RKF32" s="82"/>
      <c r="RKJ32" s="82"/>
      <c r="RKN32" s="82"/>
      <c r="RKR32" s="82"/>
      <c r="RKV32" s="82"/>
      <c r="RKZ32" s="82"/>
      <c r="RLD32" s="82"/>
      <c r="RLH32" s="82"/>
      <c r="RLL32" s="82"/>
      <c r="RLP32" s="82"/>
      <c r="RLT32" s="82"/>
      <c r="RLX32" s="82"/>
      <c r="RMB32" s="82"/>
      <c r="RMF32" s="82"/>
      <c r="RMJ32" s="82"/>
      <c r="RMN32" s="82"/>
      <c r="RMR32" s="82"/>
      <c r="RMV32" s="82"/>
      <c r="RMZ32" s="82"/>
      <c r="RND32" s="82"/>
      <c r="RNH32" s="82"/>
      <c r="RNL32" s="82"/>
      <c r="RNP32" s="82"/>
      <c r="RNT32" s="82"/>
      <c r="RNX32" s="82"/>
      <c r="ROB32" s="82"/>
      <c r="ROF32" s="82"/>
      <c r="ROJ32" s="82"/>
      <c r="RON32" s="82"/>
      <c r="ROR32" s="82"/>
      <c r="ROV32" s="82"/>
      <c r="ROZ32" s="82"/>
      <c r="RPD32" s="82"/>
      <c r="RPH32" s="82"/>
      <c r="RPL32" s="82"/>
      <c r="RPP32" s="82"/>
      <c r="RPT32" s="82"/>
      <c r="RPX32" s="82"/>
      <c r="RQB32" s="82"/>
      <c r="RQF32" s="82"/>
      <c r="RQJ32" s="82"/>
      <c r="RQN32" s="82"/>
      <c r="RQR32" s="82"/>
      <c r="RQV32" s="82"/>
      <c r="RQZ32" s="82"/>
      <c r="RRD32" s="82"/>
      <c r="RRH32" s="82"/>
      <c r="RRL32" s="82"/>
      <c r="RRP32" s="82"/>
      <c r="RRT32" s="82"/>
      <c r="RRX32" s="82"/>
      <c r="RSB32" s="82"/>
      <c r="RSF32" s="82"/>
      <c r="RSJ32" s="82"/>
      <c r="RSN32" s="82"/>
      <c r="RSR32" s="82"/>
      <c r="RSV32" s="82"/>
      <c r="RSZ32" s="82"/>
      <c r="RTD32" s="82"/>
      <c r="RTH32" s="82"/>
      <c r="RTL32" s="82"/>
      <c r="RTP32" s="82"/>
      <c r="RTT32" s="82"/>
      <c r="RTX32" s="82"/>
      <c r="RUB32" s="82"/>
      <c r="RUF32" s="82"/>
      <c r="RUJ32" s="82"/>
      <c r="RUN32" s="82"/>
      <c r="RUR32" s="82"/>
      <c r="RUV32" s="82"/>
      <c r="RUZ32" s="82"/>
      <c r="RVD32" s="82"/>
      <c r="RVH32" s="82"/>
      <c r="RVL32" s="82"/>
      <c r="RVP32" s="82"/>
      <c r="RVT32" s="82"/>
      <c r="RVX32" s="82"/>
      <c r="RWB32" s="82"/>
      <c r="RWF32" s="82"/>
      <c r="RWJ32" s="82"/>
      <c r="RWN32" s="82"/>
      <c r="RWR32" s="82"/>
      <c r="RWV32" s="82"/>
      <c r="RWZ32" s="82"/>
      <c r="RXD32" s="82"/>
      <c r="RXH32" s="82"/>
      <c r="RXL32" s="82"/>
      <c r="RXP32" s="82"/>
      <c r="RXT32" s="82"/>
      <c r="RXX32" s="82"/>
      <c r="RYB32" s="82"/>
      <c r="RYF32" s="82"/>
      <c r="RYJ32" s="82"/>
      <c r="RYN32" s="82"/>
      <c r="RYR32" s="82"/>
      <c r="RYV32" s="82"/>
      <c r="RYZ32" s="82"/>
      <c r="RZD32" s="82"/>
      <c r="RZH32" s="82"/>
      <c r="RZL32" s="82"/>
      <c r="RZP32" s="82"/>
      <c r="RZT32" s="82"/>
      <c r="RZX32" s="82"/>
      <c r="SAB32" s="82"/>
      <c r="SAF32" s="82"/>
      <c r="SAJ32" s="82"/>
      <c r="SAN32" s="82"/>
      <c r="SAR32" s="82"/>
      <c r="SAV32" s="82"/>
      <c r="SAZ32" s="82"/>
      <c r="SBD32" s="82"/>
      <c r="SBH32" s="82"/>
      <c r="SBL32" s="82"/>
      <c r="SBP32" s="82"/>
      <c r="SBT32" s="82"/>
      <c r="SBX32" s="82"/>
      <c r="SCB32" s="82"/>
      <c r="SCF32" s="82"/>
      <c r="SCJ32" s="82"/>
      <c r="SCN32" s="82"/>
      <c r="SCR32" s="82"/>
      <c r="SCV32" s="82"/>
      <c r="SCZ32" s="82"/>
      <c r="SDD32" s="82"/>
      <c r="SDH32" s="82"/>
      <c r="SDL32" s="82"/>
      <c r="SDP32" s="82"/>
      <c r="SDT32" s="82"/>
      <c r="SDX32" s="82"/>
      <c r="SEB32" s="82"/>
      <c r="SEF32" s="82"/>
      <c r="SEJ32" s="82"/>
      <c r="SEN32" s="82"/>
      <c r="SER32" s="82"/>
      <c r="SEV32" s="82"/>
      <c r="SEZ32" s="82"/>
      <c r="SFD32" s="82"/>
      <c r="SFH32" s="82"/>
      <c r="SFL32" s="82"/>
      <c r="SFP32" s="82"/>
      <c r="SFT32" s="82"/>
      <c r="SFX32" s="82"/>
      <c r="SGB32" s="82"/>
      <c r="SGF32" s="82"/>
      <c r="SGJ32" s="82"/>
      <c r="SGN32" s="82"/>
      <c r="SGR32" s="82"/>
      <c r="SGV32" s="82"/>
      <c r="SGZ32" s="82"/>
      <c r="SHD32" s="82"/>
      <c r="SHH32" s="82"/>
      <c r="SHL32" s="82"/>
      <c r="SHP32" s="82"/>
      <c r="SHT32" s="82"/>
      <c r="SHX32" s="82"/>
      <c r="SIB32" s="82"/>
      <c r="SIF32" s="82"/>
      <c r="SIJ32" s="82"/>
      <c r="SIN32" s="82"/>
      <c r="SIR32" s="82"/>
      <c r="SIV32" s="82"/>
      <c r="SIZ32" s="82"/>
      <c r="SJD32" s="82"/>
      <c r="SJH32" s="82"/>
      <c r="SJL32" s="82"/>
      <c r="SJP32" s="82"/>
      <c r="SJT32" s="82"/>
      <c r="SJX32" s="82"/>
      <c r="SKB32" s="82"/>
      <c r="SKF32" s="82"/>
      <c r="SKJ32" s="82"/>
      <c r="SKN32" s="82"/>
      <c r="SKR32" s="82"/>
      <c r="SKV32" s="82"/>
      <c r="SKZ32" s="82"/>
      <c r="SLD32" s="82"/>
      <c r="SLH32" s="82"/>
      <c r="SLL32" s="82"/>
      <c r="SLP32" s="82"/>
      <c r="SLT32" s="82"/>
      <c r="SLX32" s="82"/>
      <c r="SMB32" s="82"/>
      <c r="SMF32" s="82"/>
      <c r="SMJ32" s="82"/>
      <c r="SMN32" s="82"/>
      <c r="SMR32" s="82"/>
      <c r="SMV32" s="82"/>
      <c r="SMZ32" s="82"/>
      <c r="SND32" s="82"/>
      <c r="SNH32" s="82"/>
      <c r="SNL32" s="82"/>
      <c r="SNP32" s="82"/>
      <c r="SNT32" s="82"/>
      <c r="SNX32" s="82"/>
      <c r="SOB32" s="82"/>
      <c r="SOF32" s="82"/>
      <c r="SOJ32" s="82"/>
      <c r="SON32" s="82"/>
      <c r="SOR32" s="82"/>
      <c r="SOV32" s="82"/>
      <c r="SOZ32" s="82"/>
      <c r="SPD32" s="82"/>
      <c r="SPH32" s="82"/>
      <c r="SPL32" s="82"/>
      <c r="SPP32" s="82"/>
      <c r="SPT32" s="82"/>
      <c r="SPX32" s="82"/>
      <c r="SQB32" s="82"/>
      <c r="SQF32" s="82"/>
      <c r="SQJ32" s="82"/>
      <c r="SQN32" s="82"/>
      <c r="SQR32" s="82"/>
      <c r="SQV32" s="82"/>
      <c r="SQZ32" s="82"/>
      <c r="SRD32" s="82"/>
      <c r="SRH32" s="82"/>
      <c r="SRL32" s="82"/>
      <c r="SRP32" s="82"/>
      <c r="SRT32" s="82"/>
      <c r="SRX32" s="82"/>
      <c r="SSB32" s="82"/>
      <c r="SSF32" s="82"/>
      <c r="SSJ32" s="82"/>
      <c r="SSN32" s="82"/>
      <c r="SSR32" s="82"/>
      <c r="SSV32" s="82"/>
      <c r="SSZ32" s="82"/>
      <c r="STD32" s="82"/>
      <c r="STH32" s="82"/>
      <c r="STL32" s="82"/>
      <c r="STP32" s="82"/>
      <c r="STT32" s="82"/>
      <c r="STX32" s="82"/>
      <c r="SUB32" s="82"/>
      <c r="SUF32" s="82"/>
      <c r="SUJ32" s="82"/>
      <c r="SUN32" s="82"/>
      <c r="SUR32" s="82"/>
      <c r="SUV32" s="82"/>
      <c r="SUZ32" s="82"/>
      <c r="SVD32" s="82"/>
      <c r="SVH32" s="82"/>
      <c r="SVL32" s="82"/>
      <c r="SVP32" s="82"/>
      <c r="SVT32" s="82"/>
      <c r="SVX32" s="82"/>
      <c r="SWB32" s="82"/>
      <c r="SWF32" s="82"/>
      <c r="SWJ32" s="82"/>
      <c r="SWN32" s="82"/>
      <c r="SWR32" s="82"/>
      <c r="SWV32" s="82"/>
      <c r="SWZ32" s="82"/>
      <c r="SXD32" s="82"/>
      <c r="SXH32" s="82"/>
      <c r="SXL32" s="82"/>
      <c r="SXP32" s="82"/>
      <c r="SXT32" s="82"/>
      <c r="SXX32" s="82"/>
      <c r="SYB32" s="82"/>
      <c r="SYF32" s="82"/>
      <c r="SYJ32" s="82"/>
      <c r="SYN32" s="82"/>
      <c r="SYR32" s="82"/>
      <c r="SYV32" s="82"/>
      <c r="SYZ32" s="82"/>
      <c r="SZD32" s="82"/>
      <c r="SZH32" s="82"/>
      <c r="SZL32" s="82"/>
      <c r="SZP32" s="82"/>
      <c r="SZT32" s="82"/>
      <c r="SZX32" s="82"/>
      <c r="TAB32" s="82"/>
      <c r="TAF32" s="82"/>
      <c r="TAJ32" s="82"/>
      <c r="TAN32" s="82"/>
      <c r="TAR32" s="82"/>
      <c r="TAV32" s="82"/>
      <c r="TAZ32" s="82"/>
      <c r="TBD32" s="82"/>
      <c r="TBH32" s="82"/>
      <c r="TBL32" s="82"/>
      <c r="TBP32" s="82"/>
      <c r="TBT32" s="82"/>
      <c r="TBX32" s="82"/>
      <c r="TCB32" s="82"/>
      <c r="TCF32" s="82"/>
      <c r="TCJ32" s="82"/>
      <c r="TCN32" s="82"/>
      <c r="TCR32" s="82"/>
      <c r="TCV32" s="82"/>
      <c r="TCZ32" s="82"/>
      <c r="TDD32" s="82"/>
      <c r="TDH32" s="82"/>
      <c r="TDL32" s="82"/>
      <c r="TDP32" s="82"/>
      <c r="TDT32" s="82"/>
      <c r="TDX32" s="82"/>
      <c r="TEB32" s="82"/>
      <c r="TEF32" s="82"/>
      <c r="TEJ32" s="82"/>
      <c r="TEN32" s="82"/>
      <c r="TER32" s="82"/>
      <c r="TEV32" s="82"/>
      <c r="TEZ32" s="82"/>
      <c r="TFD32" s="82"/>
      <c r="TFH32" s="82"/>
      <c r="TFL32" s="82"/>
      <c r="TFP32" s="82"/>
      <c r="TFT32" s="82"/>
      <c r="TFX32" s="82"/>
      <c r="TGB32" s="82"/>
      <c r="TGF32" s="82"/>
      <c r="TGJ32" s="82"/>
      <c r="TGN32" s="82"/>
      <c r="TGR32" s="82"/>
      <c r="TGV32" s="82"/>
      <c r="TGZ32" s="82"/>
      <c r="THD32" s="82"/>
      <c r="THH32" s="82"/>
      <c r="THL32" s="82"/>
      <c r="THP32" s="82"/>
      <c r="THT32" s="82"/>
      <c r="THX32" s="82"/>
      <c r="TIB32" s="82"/>
      <c r="TIF32" s="82"/>
      <c r="TIJ32" s="82"/>
      <c r="TIN32" s="82"/>
      <c r="TIR32" s="82"/>
      <c r="TIV32" s="82"/>
      <c r="TIZ32" s="82"/>
      <c r="TJD32" s="82"/>
      <c r="TJH32" s="82"/>
      <c r="TJL32" s="82"/>
      <c r="TJP32" s="82"/>
      <c r="TJT32" s="82"/>
      <c r="TJX32" s="82"/>
      <c r="TKB32" s="82"/>
      <c r="TKF32" s="82"/>
      <c r="TKJ32" s="82"/>
      <c r="TKN32" s="82"/>
      <c r="TKR32" s="82"/>
      <c r="TKV32" s="82"/>
      <c r="TKZ32" s="82"/>
      <c r="TLD32" s="82"/>
      <c r="TLH32" s="82"/>
      <c r="TLL32" s="82"/>
      <c r="TLP32" s="82"/>
      <c r="TLT32" s="82"/>
      <c r="TLX32" s="82"/>
      <c r="TMB32" s="82"/>
      <c r="TMF32" s="82"/>
      <c r="TMJ32" s="82"/>
      <c r="TMN32" s="82"/>
      <c r="TMR32" s="82"/>
      <c r="TMV32" s="82"/>
      <c r="TMZ32" s="82"/>
      <c r="TND32" s="82"/>
      <c r="TNH32" s="82"/>
      <c r="TNL32" s="82"/>
      <c r="TNP32" s="82"/>
      <c r="TNT32" s="82"/>
      <c r="TNX32" s="82"/>
      <c r="TOB32" s="82"/>
      <c r="TOF32" s="82"/>
      <c r="TOJ32" s="82"/>
      <c r="TON32" s="82"/>
      <c r="TOR32" s="82"/>
      <c r="TOV32" s="82"/>
      <c r="TOZ32" s="82"/>
      <c r="TPD32" s="82"/>
      <c r="TPH32" s="82"/>
      <c r="TPL32" s="82"/>
      <c r="TPP32" s="82"/>
      <c r="TPT32" s="82"/>
      <c r="TPX32" s="82"/>
      <c r="TQB32" s="82"/>
      <c r="TQF32" s="82"/>
      <c r="TQJ32" s="82"/>
      <c r="TQN32" s="82"/>
      <c r="TQR32" s="82"/>
      <c r="TQV32" s="82"/>
      <c r="TQZ32" s="82"/>
      <c r="TRD32" s="82"/>
      <c r="TRH32" s="82"/>
      <c r="TRL32" s="82"/>
      <c r="TRP32" s="82"/>
      <c r="TRT32" s="82"/>
      <c r="TRX32" s="82"/>
      <c r="TSB32" s="82"/>
      <c r="TSF32" s="82"/>
      <c r="TSJ32" s="82"/>
      <c r="TSN32" s="82"/>
      <c r="TSR32" s="82"/>
      <c r="TSV32" s="82"/>
      <c r="TSZ32" s="82"/>
      <c r="TTD32" s="82"/>
      <c r="TTH32" s="82"/>
      <c r="TTL32" s="82"/>
      <c r="TTP32" s="82"/>
      <c r="TTT32" s="82"/>
      <c r="TTX32" s="82"/>
      <c r="TUB32" s="82"/>
      <c r="TUF32" s="82"/>
      <c r="TUJ32" s="82"/>
      <c r="TUN32" s="82"/>
      <c r="TUR32" s="82"/>
      <c r="TUV32" s="82"/>
      <c r="TUZ32" s="82"/>
      <c r="TVD32" s="82"/>
      <c r="TVH32" s="82"/>
      <c r="TVL32" s="82"/>
      <c r="TVP32" s="82"/>
      <c r="TVT32" s="82"/>
      <c r="TVX32" s="82"/>
      <c r="TWB32" s="82"/>
      <c r="TWF32" s="82"/>
      <c r="TWJ32" s="82"/>
      <c r="TWN32" s="82"/>
      <c r="TWR32" s="82"/>
      <c r="TWV32" s="82"/>
      <c r="TWZ32" s="82"/>
      <c r="TXD32" s="82"/>
      <c r="TXH32" s="82"/>
      <c r="TXL32" s="82"/>
      <c r="TXP32" s="82"/>
      <c r="TXT32" s="82"/>
      <c r="TXX32" s="82"/>
      <c r="TYB32" s="82"/>
      <c r="TYF32" s="82"/>
      <c r="TYJ32" s="82"/>
      <c r="TYN32" s="82"/>
      <c r="TYR32" s="82"/>
      <c r="TYV32" s="82"/>
      <c r="TYZ32" s="82"/>
      <c r="TZD32" s="82"/>
      <c r="TZH32" s="82"/>
      <c r="TZL32" s="82"/>
      <c r="TZP32" s="82"/>
      <c r="TZT32" s="82"/>
      <c r="TZX32" s="82"/>
      <c r="UAB32" s="82"/>
      <c r="UAF32" s="82"/>
      <c r="UAJ32" s="82"/>
      <c r="UAN32" s="82"/>
      <c r="UAR32" s="82"/>
      <c r="UAV32" s="82"/>
      <c r="UAZ32" s="82"/>
      <c r="UBD32" s="82"/>
      <c r="UBH32" s="82"/>
      <c r="UBL32" s="82"/>
      <c r="UBP32" s="82"/>
      <c r="UBT32" s="82"/>
      <c r="UBX32" s="82"/>
      <c r="UCB32" s="82"/>
      <c r="UCF32" s="82"/>
      <c r="UCJ32" s="82"/>
      <c r="UCN32" s="82"/>
      <c r="UCR32" s="82"/>
      <c r="UCV32" s="82"/>
      <c r="UCZ32" s="82"/>
      <c r="UDD32" s="82"/>
      <c r="UDH32" s="82"/>
      <c r="UDL32" s="82"/>
      <c r="UDP32" s="82"/>
      <c r="UDT32" s="82"/>
      <c r="UDX32" s="82"/>
      <c r="UEB32" s="82"/>
      <c r="UEF32" s="82"/>
      <c r="UEJ32" s="82"/>
      <c r="UEN32" s="82"/>
      <c r="UER32" s="82"/>
      <c r="UEV32" s="82"/>
      <c r="UEZ32" s="82"/>
      <c r="UFD32" s="82"/>
      <c r="UFH32" s="82"/>
      <c r="UFL32" s="82"/>
      <c r="UFP32" s="82"/>
      <c r="UFT32" s="82"/>
      <c r="UFX32" s="82"/>
      <c r="UGB32" s="82"/>
      <c r="UGF32" s="82"/>
      <c r="UGJ32" s="82"/>
      <c r="UGN32" s="82"/>
      <c r="UGR32" s="82"/>
      <c r="UGV32" s="82"/>
      <c r="UGZ32" s="82"/>
      <c r="UHD32" s="82"/>
      <c r="UHH32" s="82"/>
      <c r="UHL32" s="82"/>
      <c r="UHP32" s="82"/>
      <c r="UHT32" s="82"/>
      <c r="UHX32" s="82"/>
      <c r="UIB32" s="82"/>
      <c r="UIF32" s="82"/>
      <c r="UIJ32" s="82"/>
      <c r="UIN32" s="82"/>
      <c r="UIR32" s="82"/>
      <c r="UIV32" s="82"/>
      <c r="UIZ32" s="82"/>
      <c r="UJD32" s="82"/>
      <c r="UJH32" s="82"/>
      <c r="UJL32" s="82"/>
      <c r="UJP32" s="82"/>
      <c r="UJT32" s="82"/>
      <c r="UJX32" s="82"/>
      <c r="UKB32" s="82"/>
      <c r="UKF32" s="82"/>
      <c r="UKJ32" s="82"/>
      <c r="UKN32" s="82"/>
      <c r="UKR32" s="82"/>
      <c r="UKV32" s="82"/>
      <c r="UKZ32" s="82"/>
      <c r="ULD32" s="82"/>
      <c r="ULH32" s="82"/>
      <c r="ULL32" s="82"/>
      <c r="ULP32" s="82"/>
      <c r="ULT32" s="82"/>
      <c r="ULX32" s="82"/>
      <c r="UMB32" s="82"/>
      <c r="UMF32" s="82"/>
      <c r="UMJ32" s="82"/>
      <c r="UMN32" s="82"/>
      <c r="UMR32" s="82"/>
      <c r="UMV32" s="82"/>
      <c r="UMZ32" s="82"/>
      <c r="UND32" s="82"/>
      <c r="UNH32" s="82"/>
      <c r="UNL32" s="82"/>
      <c r="UNP32" s="82"/>
      <c r="UNT32" s="82"/>
      <c r="UNX32" s="82"/>
      <c r="UOB32" s="82"/>
      <c r="UOF32" s="82"/>
      <c r="UOJ32" s="82"/>
      <c r="UON32" s="82"/>
      <c r="UOR32" s="82"/>
      <c r="UOV32" s="82"/>
      <c r="UOZ32" s="82"/>
      <c r="UPD32" s="82"/>
      <c r="UPH32" s="82"/>
      <c r="UPL32" s="82"/>
      <c r="UPP32" s="82"/>
      <c r="UPT32" s="82"/>
      <c r="UPX32" s="82"/>
      <c r="UQB32" s="82"/>
      <c r="UQF32" s="82"/>
      <c r="UQJ32" s="82"/>
      <c r="UQN32" s="82"/>
      <c r="UQR32" s="82"/>
      <c r="UQV32" s="82"/>
      <c r="UQZ32" s="82"/>
      <c r="URD32" s="82"/>
      <c r="URH32" s="82"/>
      <c r="URL32" s="82"/>
      <c r="URP32" s="82"/>
      <c r="URT32" s="82"/>
      <c r="URX32" s="82"/>
      <c r="USB32" s="82"/>
      <c r="USF32" s="82"/>
      <c r="USJ32" s="82"/>
      <c r="USN32" s="82"/>
      <c r="USR32" s="82"/>
      <c r="USV32" s="82"/>
      <c r="USZ32" s="82"/>
      <c r="UTD32" s="82"/>
      <c r="UTH32" s="82"/>
      <c r="UTL32" s="82"/>
      <c r="UTP32" s="82"/>
      <c r="UTT32" s="82"/>
      <c r="UTX32" s="82"/>
      <c r="UUB32" s="82"/>
      <c r="UUF32" s="82"/>
      <c r="UUJ32" s="82"/>
      <c r="UUN32" s="82"/>
      <c r="UUR32" s="82"/>
      <c r="UUV32" s="82"/>
      <c r="UUZ32" s="82"/>
      <c r="UVD32" s="82"/>
      <c r="UVH32" s="82"/>
      <c r="UVL32" s="82"/>
      <c r="UVP32" s="82"/>
      <c r="UVT32" s="82"/>
      <c r="UVX32" s="82"/>
      <c r="UWB32" s="82"/>
      <c r="UWF32" s="82"/>
      <c r="UWJ32" s="82"/>
      <c r="UWN32" s="82"/>
      <c r="UWR32" s="82"/>
      <c r="UWV32" s="82"/>
      <c r="UWZ32" s="82"/>
      <c r="UXD32" s="82"/>
      <c r="UXH32" s="82"/>
      <c r="UXL32" s="82"/>
      <c r="UXP32" s="82"/>
      <c r="UXT32" s="82"/>
      <c r="UXX32" s="82"/>
      <c r="UYB32" s="82"/>
      <c r="UYF32" s="82"/>
      <c r="UYJ32" s="82"/>
      <c r="UYN32" s="82"/>
      <c r="UYR32" s="82"/>
      <c r="UYV32" s="82"/>
      <c r="UYZ32" s="82"/>
      <c r="UZD32" s="82"/>
      <c r="UZH32" s="82"/>
      <c r="UZL32" s="82"/>
      <c r="UZP32" s="82"/>
      <c r="UZT32" s="82"/>
      <c r="UZX32" s="82"/>
      <c r="VAB32" s="82"/>
      <c r="VAF32" s="82"/>
      <c r="VAJ32" s="82"/>
      <c r="VAN32" s="82"/>
      <c r="VAR32" s="82"/>
      <c r="VAV32" s="82"/>
      <c r="VAZ32" s="82"/>
      <c r="VBD32" s="82"/>
      <c r="VBH32" s="82"/>
      <c r="VBL32" s="82"/>
      <c r="VBP32" s="82"/>
      <c r="VBT32" s="82"/>
      <c r="VBX32" s="82"/>
      <c r="VCB32" s="82"/>
      <c r="VCF32" s="82"/>
      <c r="VCJ32" s="82"/>
      <c r="VCN32" s="82"/>
      <c r="VCR32" s="82"/>
      <c r="VCV32" s="82"/>
      <c r="VCZ32" s="82"/>
      <c r="VDD32" s="82"/>
      <c r="VDH32" s="82"/>
      <c r="VDL32" s="82"/>
      <c r="VDP32" s="82"/>
      <c r="VDT32" s="82"/>
      <c r="VDX32" s="82"/>
      <c r="VEB32" s="82"/>
      <c r="VEF32" s="82"/>
      <c r="VEJ32" s="82"/>
      <c r="VEN32" s="82"/>
      <c r="VER32" s="82"/>
      <c r="VEV32" s="82"/>
      <c r="VEZ32" s="82"/>
      <c r="VFD32" s="82"/>
      <c r="VFH32" s="82"/>
      <c r="VFL32" s="82"/>
      <c r="VFP32" s="82"/>
      <c r="VFT32" s="82"/>
      <c r="VFX32" s="82"/>
      <c r="VGB32" s="82"/>
      <c r="VGF32" s="82"/>
      <c r="VGJ32" s="82"/>
      <c r="VGN32" s="82"/>
      <c r="VGR32" s="82"/>
      <c r="VGV32" s="82"/>
      <c r="VGZ32" s="82"/>
      <c r="VHD32" s="82"/>
      <c r="VHH32" s="82"/>
      <c r="VHL32" s="82"/>
      <c r="VHP32" s="82"/>
      <c r="VHT32" s="82"/>
      <c r="VHX32" s="82"/>
      <c r="VIB32" s="82"/>
      <c r="VIF32" s="82"/>
      <c r="VIJ32" s="82"/>
      <c r="VIN32" s="82"/>
      <c r="VIR32" s="82"/>
      <c r="VIV32" s="82"/>
      <c r="VIZ32" s="82"/>
      <c r="VJD32" s="82"/>
      <c r="VJH32" s="82"/>
      <c r="VJL32" s="82"/>
      <c r="VJP32" s="82"/>
      <c r="VJT32" s="82"/>
      <c r="VJX32" s="82"/>
      <c r="VKB32" s="82"/>
      <c r="VKF32" s="82"/>
      <c r="VKJ32" s="82"/>
      <c r="VKN32" s="82"/>
      <c r="VKR32" s="82"/>
      <c r="VKV32" s="82"/>
      <c r="VKZ32" s="82"/>
      <c r="VLD32" s="82"/>
      <c r="VLH32" s="82"/>
      <c r="VLL32" s="82"/>
      <c r="VLP32" s="82"/>
      <c r="VLT32" s="82"/>
      <c r="VLX32" s="82"/>
      <c r="VMB32" s="82"/>
      <c r="VMF32" s="82"/>
      <c r="VMJ32" s="82"/>
      <c r="VMN32" s="82"/>
      <c r="VMR32" s="82"/>
      <c r="VMV32" s="82"/>
      <c r="VMZ32" s="82"/>
      <c r="VND32" s="82"/>
      <c r="VNH32" s="82"/>
      <c r="VNL32" s="82"/>
      <c r="VNP32" s="82"/>
      <c r="VNT32" s="82"/>
      <c r="VNX32" s="82"/>
      <c r="VOB32" s="82"/>
      <c r="VOF32" s="82"/>
      <c r="VOJ32" s="82"/>
      <c r="VON32" s="82"/>
      <c r="VOR32" s="82"/>
      <c r="VOV32" s="82"/>
      <c r="VOZ32" s="82"/>
      <c r="VPD32" s="82"/>
      <c r="VPH32" s="82"/>
      <c r="VPL32" s="82"/>
      <c r="VPP32" s="82"/>
      <c r="VPT32" s="82"/>
      <c r="VPX32" s="82"/>
      <c r="VQB32" s="82"/>
      <c r="VQF32" s="82"/>
      <c r="VQJ32" s="82"/>
      <c r="VQN32" s="82"/>
      <c r="VQR32" s="82"/>
      <c r="VQV32" s="82"/>
      <c r="VQZ32" s="82"/>
      <c r="VRD32" s="82"/>
      <c r="VRH32" s="82"/>
      <c r="VRL32" s="82"/>
      <c r="VRP32" s="82"/>
      <c r="VRT32" s="82"/>
      <c r="VRX32" s="82"/>
      <c r="VSB32" s="82"/>
      <c r="VSF32" s="82"/>
      <c r="VSJ32" s="82"/>
      <c r="VSN32" s="82"/>
      <c r="VSR32" s="82"/>
      <c r="VSV32" s="82"/>
      <c r="VSZ32" s="82"/>
      <c r="VTD32" s="82"/>
      <c r="VTH32" s="82"/>
      <c r="VTL32" s="82"/>
      <c r="VTP32" s="82"/>
      <c r="VTT32" s="82"/>
      <c r="VTX32" s="82"/>
      <c r="VUB32" s="82"/>
      <c r="VUF32" s="82"/>
      <c r="VUJ32" s="82"/>
      <c r="VUN32" s="82"/>
      <c r="VUR32" s="82"/>
      <c r="VUV32" s="82"/>
      <c r="VUZ32" s="82"/>
      <c r="VVD32" s="82"/>
      <c r="VVH32" s="82"/>
      <c r="VVL32" s="82"/>
      <c r="VVP32" s="82"/>
      <c r="VVT32" s="82"/>
      <c r="VVX32" s="82"/>
      <c r="VWB32" s="82"/>
      <c r="VWF32" s="82"/>
      <c r="VWJ32" s="82"/>
      <c r="VWN32" s="82"/>
      <c r="VWR32" s="82"/>
      <c r="VWV32" s="82"/>
      <c r="VWZ32" s="82"/>
      <c r="VXD32" s="82"/>
      <c r="VXH32" s="82"/>
      <c r="VXL32" s="82"/>
      <c r="VXP32" s="82"/>
      <c r="VXT32" s="82"/>
      <c r="VXX32" s="82"/>
      <c r="VYB32" s="82"/>
      <c r="VYF32" s="82"/>
      <c r="VYJ32" s="82"/>
      <c r="VYN32" s="82"/>
      <c r="VYR32" s="82"/>
      <c r="VYV32" s="82"/>
      <c r="VYZ32" s="82"/>
      <c r="VZD32" s="82"/>
      <c r="VZH32" s="82"/>
      <c r="VZL32" s="82"/>
      <c r="VZP32" s="82"/>
      <c r="VZT32" s="82"/>
      <c r="VZX32" s="82"/>
      <c r="WAB32" s="82"/>
      <c r="WAF32" s="82"/>
      <c r="WAJ32" s="82"/>
      <c r="WAN32" s="82"/>
      <c r="WAR32" s="82"/>
      <c r="WAV32" s="82"/>
      <c r="WAZ32" s="82"/>
      <c r="WBD32" s="82"/>
      <c r="WBH32" s="82"/>
      <c r="WBL32" s="82"/>
      <c r="WBP32" s="82"/>
      <c r="WBT32" s="82"/>
      <c r="WBX32" s="82"/>
      <c r="WCB32" s="82"/>
      <c r="WCF32" s="82"/>
      <c r="WCJ32" s="82"/>
      <c r="WCN32" s="82"/>
      <c r="WCR32" s="82"/>
      <c r="WCV32" s="82"/>
      <c r="WCZ32" s="82"/>
      <c r="WDD32" s="82"/>
      <c r="WDH32" s="82"/>
      <c r="WDL32" s="82"/>
      <c r="WDP32" s="82"/>
      <c r="WDT32" s="82"/>
      <c r="WDX32" s="82"/>
      <c r="WEB32" s="82"/>
      <c r="WEF32" s="82"/>
      <c r="WEJ32" s="82"/>
      <c r="WEN32" s="82"/>
      <c r="WER32" s="82"/>
      <c r="WEV32" s="82"/>
      <c r="WEZ32" s="82"/>
      <c r="WFD32" s="82"/>
      <c r="WFH32" s="82"/>
      <c r="WFL32" s="82"/>
      <c r="WFP32" s="82"/>
      <c r="WFT32" s="82"/>
      <c r="WFX32" s="82"/>
      <c r="WGB32" s="82"/>
      <c r="WGF32" s="82"/>
      <c r="WGJ32" s="82"/>
      <c r="WGN32" s="82"/>
      <c r="WGR32" s="82"/>
      <c r="WGV32" s="82"/>
      <c r="WGZ32" s="82"/>
      <c r="WHD32" s="82"/>
      <c r="WHH32" s="82"/>
      <c r="WHL32" s="82"/>
      <c r="WHP32" s="82"/>
      <c r="WHT32" s="82"/>
      <c r="WHX32" s="82"/>
      <c r="WIB32" s="82"/>
      <c r="WIF32" s="82"/>
      <c r="WIJ32" s="82"/>
      <c r="WIN32" s="82"/>
      <c r="WIR32" s="82"/>
      <c r="WIV32" s="82"/>
      <c r="WIZ32" s="82"/>
      <c r="WJD32" s="82"/>
      <c r="WJH32" s="82"/>
      <c r="WJL32" s="82"/>
      <c r="WJP32" s="82"/>
      <c r="WJT32" s="82"/>
      <c r="WJX32" s="82"/>
      <c r="WKB32" s="82"/>
      <c r="WKF32" s="82"/>
      <c r="WKJ32" s="82"/>
      <c r="WKN32" s="82"/>
      <c r="WKR32" s="82"/>
      <c r="WKV32" s="82"/>
      <c r="WKZ32" s="82"/>
      <c r="WLD32" s="82"/>
      <c r="WLH32" s="82"/>
      <c r="WLL32" s="82"/>
      <c r="WLP32" s="82"/>
      <c r="WLT32" s="82"/>
      <c r="WLX32" s="82"/>
      <c r="WMB32" s="82"/>
      <c r="WMF32" s="82"/>
      <c r="WMJ32" s="82"/>
      <c r="WMN32" s="82"/>
      <c r="WMR32" s="82"/>
      <c r="WMV32" s="82"/>
      <c r="WMZ32" s="82"/>
      <c r="WND32" s="82"/>
      <c r="WNH32" s="82"/>
      <c r="WNL32" s="82"/>
      <c r="WNP32" s="82"/>
      <c r="WNT32" s="82"/>
      <c r="WNX32" s="82"/>
      <c r="WOB32" s="82"/>
      <c r="WOF32" s="82"/>
      <c r="WOJ32" s="82"/>
      <c r="WON32" s="82"/>
      <c r="WOR32" s="82"/>
      <c r="WOV32" s="82"/>
      <c r="WOZ32" s="82"/>
      <c r="WPD32" s="82"/>
      <c r="WPH32" s="82"/>
      <c r="WPL32" s="82"/>
      <c r="WPP32" s="82"/>
      <c r="WPT32" s="82"/>
      <c r="WPX32" s="82"/>
      <c r="WQB32" s="82"/>
      <c r="WQF32" s="82"/>
      <c r="WQJ32" s="82"/>
      <c r="WQN32" s="82"/>
      <c r="WQR32" s="82"/>
      <c r="WQV32" s="82"/>
      <c r="WQZ32" s="82"/>
      <c r="WRD32" s="82"/>
      <c r="WRH32" s="82"/>
      <c r="WRL32" s="82"/>
      <c r="WRP32" s="82"/>
      <c r="WRT32" s="82"/>
      <c r="WRX32" s="82"/>
      <c r="WSB32" s="82"/>
      <c r="WSF32" s="82"/>
      <c r="WSJ32" s="82"/>
      <c r="WSN32" s="82"/>
      <c r="WSR32" s="82"/>
      <c r="WSV32" s="82"/>
      <c r="WSZ32" s="82"/>
      <c r="WTD32" s="82"/>
      <c r="WTH32" s="82"/>
      <c r="WTL32" s="82"/>
      <c r="WTP32" s="82"/>
      <c r="WTT32" s="82"/>
      <c r="WTX32" s="82"/>
      <c r="WUB32" s="82"/>
      <c r="WUF32" s="82"/>
      <c r="WUJ32" s="82"/>
      <c r="WUN32" s="82"/>
      <c r="WUR32" s="82"/>
      <c r="WUV32" s="82"/>
      <c r="WUZ32" s="82"/>
      <c r="WVD32" s="82"/>
      <c r="WVH32" s="82"/>
      <c r="WVL32" s="82"/>
      <c r="WVP32" s="82"/>
      <c r="WVT32" s="82"/>
      <c r="WVX32" s="82"/>
      <c r="WWB32" s="82"/>
      <c r="WWF32" s="82"/>
      <c r="WWJ32" s="82"/>
      <c r="WWN32" s="82"/>
      <c r="WWR32" s="82"/>
      <c r="WWV32" s="82"/>
      <c r="WWZ32" s="82"/>
      <c r="WXD32" s="82"/>
      <c r="WXH32" s="82"/>
      <c r="WXL32" s="82"/>
      <c r="WXP32" s="82"/>
      <c r="WXT32" s="82"/>
      <c r="WXX32" s="82"/>
      <c r="WYB32" s="82"/>
      <c r="WYF32" s="82"/>
      <c r="WYJ32" s="82"/>
      <c r="WYN32" s="82"/>
      <c r="WYR32" s="82"/>
      <c r="WYV32" s="82"/>
      <c r="WYZ32" s="82"/>
      <c r="WZD32" s="82"/>
      <c r="WZH32" s="82"/>
      <c r="WZL32" s="82"/>
      <c r="WZP32" s="82"/>
      <c r="WZT32" s="82"/>
      <c r="WZX32" s="82"/>
      <c r="XAB32" s="82"/>
      <c r="XAF32" s="82"/>
      <c r="XAJ32" s="82"/>
      <c r="XAN32" s="82"/>
      <c r="XAR32" s="82"/>
      <c r="XAV32" s="82"/>
      <c r="XAZ32" s="82"/>
      <c r="XBD32" s="82"/>
      <c r="XBH32" s="82"/>
      <c r="XBL32" s="82"/>
      <c r="XBP32" s="82"/>
      <c r="XBT32" s="82"/>
      <c r="XBX32" s="82"/>
      <c r="XCB32" s="82"/>
      <c r="XCF32" s="82"/>
      <c r="XCJ32" s="82"/>
      <c r="XCN32" s="82"/>
      <c r="XCR32" s="82"/>
      <c r="XCV32" s="82"/>
      <c r="XCZ32" s="82"/>
      <c r="XDD32" s="82"/>
      <c r="XDH32" s="82"/>
      <c r="XDL32" s="82"/>
      <c r="XDP32" s="82"/>
      <c r="XDT32" s="82"/>
      <c r="XDX32" s="82"/>
      <c r="XEB32" s="82"/>
    </row>
    <row r="33" spans="2:39" x14ac:dyDescent="0.2">
      <c r="Q33" s="81"/>
      <c r="AD33" s="81"/>
    </row>
    <row r="34" spans="2:39" x14ac:dyDescent="0.2">
      <c r="Q34" s="81"/>
      <c r="AD34" s="81"/>
    </row>
    <row r="35" spans="2:39" x14ac:dyDescent="0.2">
      <c r="Q35" s="81"/>
      <c r="AD35" s="81"/>
    </row>
    <row r="36" spans="2:39" x14ac:dyDescent="0.2">
      <c r="B36" s="78" t="s">
        <v>442</v>
      </c>
      <c r="E36" s="96">
        <f t="shared" ref="E36:AM36" si="47">+E32+E23</f>
        <v>31290216.749290135</v>
      </c>
      <c r="F36" s="96">
        <f t="shared" si="47"/>
        <v>29703265.909087203</v>
      </c>
      <c r="G36" s="96">
        <f t="shared" si="47"/>
        <v>29356723.955228396</v>
      </c>
      <c r="H36" s="96">
        <f t="shared" si="47"/>
        <v>27782463.376038119</v>
      </c>
      <c r="I36" s="96">
        <f t="shared" si="47"/>
        <v>26547678.484091211</v>
      </c>
      <c r="J36" s="96">
        <f t="shared" si="47"/>
        <v>26141504.842145171</v>
      </c>
      <c r="K36" s="96">
        <f t="shared" si="47"/>
        <v>25462143.257807378</v>
      </c>
      <c r="L36" s="96">
        <f t="shared" si="47"/>
        <v>25315073.176753562</v>
      </c>
      <c r="M36" s="96">
        <f t="shared" si="47"/>
        <v>26215327.367704291</v>
      </c>
      <c r="N36" s="96">
        <f t="shared" si="47"/>
        <v>25757097.736818381</v>
      </c>
      <c r="O36" s="96">
        <f t="shared" si="47"/>
        <v>31060048.085845955</v>
      </c>
      <c r="P36" s="96">
        <f t="shared" si="47"/>
        <v>31642547.91053215</v>
      </c>
      <c r="Q36" s="158">
        <f t="shared" si="47"/>
        <v>336274090.85134202</v>
      </c>
      <c r="R36" s="96">
        <f t="shared" si="47"/>
        <v>32976430.668958936</v>
      </c>
      <c r="S36" s="96">
        <f t="shared" si="47"/>
        <v>31390852.422917601</v>
      </c>
      <c r="T36" s="96">
        <f t="shared" si="47"/>
        <v>30588140.000780094</v>
      </c>
      <c r="U36" s="96">
        <f t="shared" si="47"/>
        <v>28953089.18540746</v>
      </c>
      <c r="V36" s="96">
        <f t="shared" si="47"/>
        <v>27633821.803248614</v>
      </c>
      <c r="W36" s="96">
        <f t="shared" si="47"/>
        <v>27111169.186988536</v>
      </c>
      <c r="X36" s="96">
        <f t="shared" si="47"/>
        <v>26369701.940250233</v>
      </c>
      <c r="Y36" s="96">
        <f t="shared" si="47"/>
        <v>26213896.222432099</v>
      </c>
      <c r="Z36" s="96">
        <f t="shared" si="47"/>
        <v>27115645.394098025</v>
      </c>
      <c r="AA36" s="96">
        <f t="shared" si="47"/>
        <v>26665024.147594966</v>
      </c>
      <c r="AB36" s="96">
        <f t="shared" si="47"/>
        <v>28936071.767419823</v>
      </c>
      <c r="AC36" s="96">
        <f t="shared" si="47"/>
        <v>32230972.933807477</v>
      </c>
      <c r="AD36" s="158">
        <f t="shared" si="47"/>
        <v>346184815.67390388</v>
      </c>
      <c r="AE36" s="95">
        <f t="shared" si="47"/>
        <v>353908332.9203186</v>
      </c>
      <c r="AF36" s="96">
        <f t="shared" si="47"/>
        <v>374551327.28858429</v>
      </c>
      <c r="AG36" s="96">
        <f t="shared" si="47"/>
        <v>380765943.0976792</v>
      </c>
      <c r="AH36" s="96" t="e">
        <f t="shared" si="47"/>
        <v>#DIV/0!</v>
      </c>
      <c r="AI36" s="96" t="e">
        <f t="shared" si="47"/>
        <v>#DIV/0!</v>
      </c>
      <c r="AJ36" s="96" t="e">
        <f t="shared" si="47"/>
        <v>#DIV/0!</v>
      </c>
      <c r="AK36" s="96" t="e">
        <f t="shared" si="47"/>
        <v>#DIV/0!</v>
      </c>
      <c r="AL36" s="96" t="e">
        <f t="shared" si="47"/>
        <v>#DIV/0!</v>
      </c>
      <c r="AM36" s="96" t="e">
        <f t="shared" si="47"/>
        <v>#DIV/0!</v>
      </c>
    </row>
    <row r="37" spans="2:39" x14ac:dyDescent="0.2">
      <c r="AD37" s="96"/>
    </row>
    <row r="38" spans="2:39" x14ac:dyDescent="0.2">
      <c r="AD38" s="96"/>
      <c r="AE38" s="95"/>
      <c r="AF38" s="96"/>
      <c r="AG38" s="96"/>
      <c r="AH38" s="96"/>
      <c r="AI38" s="96"/>
      <c r="AJ38" s="96"/>
      <c r="AK38" s="96"/>
    </row>
    <row r="39" spans="2:39" x14ac:dyDescent="0.2">
      <c r="AG39" s="96"/>
      <c r="AH39" s="96"/>
      <c r="AM39" s="275"/>
    </row>
    <row r="40" spans="2:39" x14ac:dyDescent="0.2">
      <c r="B40" s="78" t="s">
        <v>589</v>
      </c>
    </row>
    <row r="41" spans="2:39" x14ac:dyDescent="0.2">
      <c r="Q41" s="279" t="s">
        <v>576</v>
      </c>
      <c r="R41" s="279">
        <v>44197</v>
      </c>
      <c r="S41" s="279">
        <v>44228</v>
      </c>
      <c r="T41" s="279">
        <v>44256</v>
      </c>
      <c r="U41" s="279">
        <v>44287</v>
      </c>
      <c r="V41" s="279">
        <v>44317</v>
      </c>
      <c r="W41" s="279">
        <v>44348</v>
      </c>
      <c r="X41" s="279">
        <v>44378</v>
      </c>
      <c r="Y41" s="279">
        <v>44409</v>
      </c>
      <c r="Z41" s="279">
        <v>44440</v>
      </c>
      <c r="AA41" s="279">
        <v>44470</v>
      </c>
      <c r="AB41" s="279">
        <v>44501</v>
      </c>
      <c r="AC41" s="279">
        <v>44531</v>
      </c>
      <c r="AD41" s="280" t="s">
        <v>577</v>
      </c>
      <c r="AE41" s="301" t="s">
        <v>578</v>
      </c>
      <c r="AF41" s="280" t="s">
        <v>579</v>
      </c>
      <c r="AG41" s="280" t="s">
        <v>580</v>
      </c>
      <c r="AH41" s="281" t="s">
        <v>581</v>
      </c>
    </row>
    <row r="42" spans="2:39" x14ac:dyDescent="0.2">
      <c r="B42" s="78" t="s">
        <v>582</v>
      </c>
      <c r="Q42" s="282">
        <v>10892875.915664999</v>
      </c>
      <c r="R42" s="282">
        <v>1141129.2956000001</v>
      </c>
      <c r="S42" s="282">
        <v>1096735.8424000002</v>
      </c>
      <c r="T42" s="282">
        <v>1040918.873337</v>
      </c>
      <c r="U42" s="282">
        <v>1006814.782503</v>
      </c>
      <c r="V42" s="282">
        <v>868733.41963500006</v>
      </c>
      <c r="W42" s="282">
        <v>833846.57092800003</v>
      </c>
      <c r="X42" s="282">
        <v>810645.95421</v>
      </c>
      <c r="Y42" s="282">
        <v>820858.5</v>
      </c>
      <c r="Z42" s="282">
        <v>845484.255</v>
      </c>
      <c r="AA42" s="282">
        <v>870848.78265000007</v>
      </c>
      <c r="AB42" s="282">
        <v>896974.24612949998</v>
      </c>
      <c r="AC42" s="282">
        <v>986671.67074245005</v>
      </c>
      <c r="AD42" s="282">
        <f>SUM(R42:AC42)</f>
        <v>11219662.19313495</v>
      </c>
      <c r="AE42" s="302">
        <v>11556252.058929</v>
      </c>
      <c r="AF42" s="282">
        <v>11902939.620696871</v>
      </c>
      <c r="AG42" s="282">
        <v>12260027.809317777</v>
      </c>
      <c r="AH42" s="283">
        <v>12627828.64359731</v>
      </c>
    </row>
    <row r="43" spans="2:39" x14ac:dyDescent="0.2">
      <c r="Q43" s="280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301"/>
      <c r="AF43" s="280"/>
      <c r="AG43" s="280"/>
      <c r="AH43" s="281"/>
    </row>
    <row r="44" spans="2:39" x14ac:dyDescent="0.2">
      <c r="B44" s="78" t="s">
        <v>575</v>
      </c>
      <c r="Q44" s="282">
        <v>14754245.784850001</v>
      </c>
      <c r="R44" s="282">
        <v>1677400.1552000002</v>
      </c>
      <c r="S44" s="282">
        <v>1628707.9043000001</v>
      </c>
      <c r="T44" s="282">
        <v>1529029.2786075003</v>
      </c>
      <c r="U44" s="282">
        <v>1209475.5461415001</v>
      </c>
      <c r="V44" s="282">
        <v>1263605.48217</v>
      </c>
      <c r="W44" s="282">
        <v>1090976.6689334998</v>
      </c>
      <c r="X44" s="282">
        <v>1056330.779508</v>
      </c>
      <c r="Y44" s="282">
        <v>1066050</v>
      </c>
      <c r="Z44" s="282">
        <v>1098031.5</v>
      </c>
      <c r="AA44" s="282">
        <v>1130972.4450000001</v>
      </c>
      <c r="AB44" s="282">
        <v>1164901.6183500001</v>
      </c>
      <c r="AC44" s="282">
        <v>1281391.780185</v>
      </c>
      <c r="AD44" s="282">
        <f>SUM(R44:AC44)</f>
        <v>15196873.158395499</v>
      </c>
      <c r="AE44" s="302">
        <v>15652779.353147365</v>
      </c>
      <c r="AF44" s="282">
        <v>16122362.733741786</v>
      </c>
      <c r="AG44" s="282">
        <v>16606033.61575404</v>
      </c>
      <c r="AH44" s="283">
        <v>17104214.624226663</v>
      </c>
    </row>
    <row r="46" spans="2:39" x14ac:dyDescent="0.2">
      <c r="B46" s="78" t="s">
        <v>585</v>
      </c>
      <c r="R46" s="286">
        <f>+R68+R69+R70+R71+R72+R73+R74</f>
        <v>12744397.513119068</v>
      </c>
      <c r="S46" s="286">
        <f t="shared" ref="S46:AC46" si="48">+S68+S69+S70+S71+S72+S73+S74</f>
        <v>12061403.274995627</v>
      </c>
      <c r="T46" s="286">
        <f t="shared" si="48"/>
        <v>9991523.8841912542</v>
      </c>
      <c r="U46" s="286">
        <f t="shared" si="48"/>
        <v>8052234.5357869659</v>
      </c>
      <c r="V46" s="286">
        <f t="shared" si="48"/>
        <v>5938283.0440957742</v>
      </c>
      <c r="W46" s="286">
        <f t="shared" si="48"/>
        <v>4646110.9794051889</v>
      </c>
      <c r="X46" s="286">
        <f t="shared" si="48"/>
        <v>4109567.0920598917</v>
      </c>
      <c r="Y46" s="286">
        <f t="shared" si="48"/>
        <v>3857200.9477903605</v>
      </c>
      <c r="Z46" s="286">
        <f t="shared" si="48"/>
        <v>4075876.3508899175</v>
      </c>
      <c r="AA46" s="286">
        <f t="shared" si="48"/>
        <v>4360009.282722773</v>
      </c>
      <c r="AB46" s="286">
        <f t="shared" si="48"/>
        <v>5555389.9529047357</v>
      </c>
      <c r="AC46" s="286">
        <f t="shared" si="48"/>
        <v>8649058.194832135</v>
      </c>
      <c r="AD46" s="286">
        <f>SUM(R46:AC46)</f>
        <v>84041055.052793682</v>
      </c>
      <c r="AE46" s="303">
        <f>+AD46*1.033</f>
        <v>86814409.869535863</v>
      </c>
      <c r="AF46" s="275">
        <f t="shared" ref="AF46:AH46" si="49">+AE46*1.033</f>
        <v>89679285.395230547</v>
      </c>
      <c r="AG46" s="275">
        <f t="shared" si="49"/>
        <v>92638701.813273147</v>
      </c>
      <c r="AH46" s="275">
        <f t="shared" si="49"/>
        <v>95695778.973111153</v>
      </c>
    </row>
    <row r="47" spans="2:39" x14ac:dyDescent="0.2">
      <c r="B47" s="78" t="s">
        <v>583</v>
      </c>
      <c r="R47" s="286">
        <f>+R75+R77+R78+R79+R80+R81+R82</f>
        <v>3431767.7678217147</v>
      </c>
      <c r="S47" s="286">
        <f t="shared" ref="S47:AC47" si="50">+S75+S77+S78+S79+S80+S81+S82</f>
        <v>3360577.4851966733</v>
      </c>
      <c r="T47" s="286">
        <f t="shared" si="50"/>
        <v>3030753.2283118046</v>
      </c>
      <c r="U47" s="286">
        <f t="shared" si="50"/>
        <v>2872646.9731775476</v>
      </c>
      <c r="V47" s="286">
        <f t="shared" si="50"/>
        <v>2471991.5025215996</v>
      </c>
      <c r="W47" s="286">
        <f t="shared" si="50"/>
        <v>2430162.1333999457</v>
      </c>
      <c r="X47" s="286">
        <f t="shared" si="50"/>
        <v>2272912.5482127913</v>
      </c>
      <c r="Y47" s="286">
        <f t="shared" si="50"/>
        <v>2159117.0368114575</v>
      </c>
      <c r="Z47" s="286">
        <f t="shared" si="50"/>
        <v>2250646.1946522286</v>
      </c>
      <c r="AA47" s="286">
        <f t="shared" si="50"/>
        <v>2276018.7777180159</v>
      </c>
      <c r="AB47" s="286">
        <f t="shared" si="50"/>
        <v>2479792.4041274567</v>
      </c>
      <c r="AC47" s="286">
        <f t="shared" si="50"/>
        <v>3060981.8215586203</v>
      </c>
      <c r="AD47" s="286">
        <f t="shared" ref="AD47:AD48" si="51">SUM(R47:AC47)</f>
        <v>32097367.873509858</v>
      </c>
      <c r="AE47" s="303">
        <f>+AD47*1.01</f>
        <v>32418341.552244958</v>
      </c>
      <c r="AF47" s="275">
        <f t="shared" ref="AF47:AH47" si="52">+AE47*1.01</f>
        <v>32742524.967767406</v>
      </c>
      <c r="AG47" s="275">
        <f t="shared" si="52"/>
        <v>33069950.217445079</v>
      </c>
      <c r="AH47" s="275">
        <f t="shared" si="52"/>
        <v>33400649.719619531</v>
      </c>
    </row>
    <row r="48" spans="2:39" x14ac:dyDescent="0.2">
      <c r="B48" s="78" t="s">
        <v>584</v>
      </c>
      <c r="R48" s="286">
        <f>+R84</f>
        <v>3786477.3000000003</v>
      </c>
      <c r="S48" s="286">
        <f t="shared" ref="S48:AC48" si="53">+S84</f>
        <v>2536380</v>
      </c>
      <c r="T48" s="286">
        <f t="shared" si="53"/>
        <v>3441746.7</v>
      </c>
      <c r="U48" s="286">
        <f t="shared" si="53"/>
        <v>3574411.2</v>
      </c>
      <c r="V48" s="286">
        <f t="shared" si="53"/>
        <v>5989075.2000000002</v>
      </c>
      <c r="W48" s="286">
        <f t="shared" si="53"/>
        <v>3837329.1</v>
      </c>
      <c r="X48" s="286">
        <f t="shared" si="53"/>
        <v>3727368.9000000004</v>
      </c>
      <c r="Y48" s="286">
        <f t="shared" si="53"/>
        <v>4213771.2</v>
      </c>
      <c r="Z48" s="286">
        <f t="shared" si="53"/>
        <v>6655138.2000000002</v>
      </c>
      <c r="AA48" s="286">
        <f t="shared" si="53"/>
        <v>6091977.6000000006</v>
      </c>
      <c r="AB48" s="286">
        <f t="shared" si="53"/>
        <v>3367861.2</v>
      </c>
      <c r="AC48" s="286">
        <f t="shared" si="53"/>
        <v>3146690.7</v>
      </c>
      <c r="AD48" s="286">
        <f t="shared" si="51"/>
        <v>50368227.300000004</v>
      </c>
      <c r="AE48" s="304">
        <f>+AD48</f>
        <v>50368227.300000004</v>
      </c>
      <c r="AF48" s="286">
        <f t="shared" ref="AF48:AH48" si="54">+AE48</f>
        <v>50368227.300000004</v>
      </c>
      <c r="AG48" s="286">
        <f t="shared" si="54"/>
        <v>50368227.300000004</v>
      </c>
      <c r="AH48" s="286">
        <f t="shared" si="54"/>
        <v>50368227.300000004</v>
      </c>
    </row>
    <row r="49" spans="2:34" x14ac:dyDescent="0.2">
      <c r="R49" s="284"/>
      <c r="S49" s="284"/>
      <c r="T49" s="284"/>
      <c r="U49" s="284"/>
      <c r="V49" s="284"/>
      <c r="W49" s="284"/>
      <c r="X49" s="284"/>
      <c r="Y49" s="284"/>
      <c r="Z49" s="284"/>
      <c r="AA49" s="284"/>
      <c r="AB49" s="284"/>
      <c r="AC49" s="284"/>
      <c r="AD49" s="275"/>
    </row>
    <row r="50" spans="2:34" x14ac:dyDescent="0.2">
      <c r="B50" s="78" t="s">
        <v>586</v>
      </c>
      <c r="R50" s="284">
        <v>2834850.0748675829</v>
      </c>
      <c r="S50" s="284">
        <v>2702680.3048401428</v>
      </c>
      <c r="T50" s="284">
        <v>2282135.6363625578</v>
      </c>
      <c r="U50" s="284">
        <v>1914570.0248313937</v>
      </c>
      <c r="V50" s="284">
        <v>1473888.7130577452</v>
      </c>
      <c r="W50" s="284">
        <v>1240106.8495049668</v>
      </c>
      <c r="X50" s="284">
        <v>1118520.5252190372</v>
      </c>
      <c r="Y50" s="284">
        <v>1054351.2132118703</v>
      </c>
      <c r="Z50" s="284">
        <v>1108714.1235514469</v>
      </c>
      <c r="AA50" s="284">
        <v>1162954.5270614263</v>
      </c>
      <c r="AB50" s="284">
        <v>1408154.3376195414</v>
      </c>
      <c r="AC50" s="284">
        <v>2052167.942193348</v>
      </c>
      <c r="AD50" s="275">
        <f>SUM(R50:AC50)</f>
        <v>20353094.27232106</v>
      </c>
      <c r="AE50" s="303">
        <f>+AD50*1.033</f>
        <v>21024746.383307654</v>
      </c>
      <c r="AF50" s="275">
        <f t="shared" ref="AF50:AH50" si="55">+AE50*1.033</f>
        <v>21718563.013956804</v>
      </c>
      <c r="AG50" s="275">
        <f t="shared" si="55"/>
        <v>22435275.593417376</v>
      </c>
      <c r="AH50" s="275">
        <f t="shared" si="55"/>
        <v>23175639.688000146</v>
      </c>
    </row>
    <row r="51" spans="2:34" x14ac:dyDescent="0.2">
      <c r="R51" s="284"/>
      <c r="S51" s="284"/>
      <c r="T51" s="284"/>
      <c r="U51" s="284"/>
      <c r="V51" s="284"/>
      <c r="W51" s="284"/>
      <c r="X51" s="284"/>
      <c r="Y51" s="284"/>
      <c r="Z51" s="284"/>
      <c r="AA51" s="284"/>
      <c r="AB51" s="284"/>
      <c r="AC51" s="284"/>
      <c r="AD51" s="284"/>
    </row>
    <row r="52" spans="2:34" x14ac:dyDescent="0.2">
      <c r="R52" s="284"/>
      <c r="S52" s="284"/>
      <c r="T52" s="284"/>
      <c r="U52" s="284"/>
      <c r="V52" s="284"/>
      <c r="W52" s="284"/>
      <c r="X52" s="284"/>
      <c r="Y52" s="284"/>
      <c r="Z52" s="284"/>
      <c r="AA52" s="284"/>
      <c r="AB52" s="284"/>
      <c r="AC52" s="284"/>
      <c r="AD52" s="284"/>
    </row>
    <row r="53" spans="2:34" x14ac:dyDescent="0.2">
      <c r="R53" s="284"/>
      <c r="S53" s="284"/>
      <c r="T53" s="284"/>
      <c r="U53" s="284"/>
      <c r="V53" s="284"/>
      <c r="W53" s="284"/>
      <c r="X53" s="284"/>
      <c r="Y53" s="284"/>
      <c r="Z53" s="284"/>
      <c r="AA53" s="284"/>
      <c r="AB53" s="284"/>
      <c r="AC53" s="284"/>
      <c r="AD53" s="284"/>
    </row>
    <row r="54" spans="2:34" x14ac:dyDescent="0.2">
      <c r="R54" s="284"/>
      <c r="S54" s="284"/>
      <c r="T54" s="284"/>
      <c r="U54" s="284"/>
      <c r="V54" s="284"/>
      <c r="W54" s="284"/>
      <c r="X54" s="284"/>
      <c r="Y54" s="284"/>
      <c r="Z54" s="284"/>
      <c r="AA54" s="284"/>
      <c r="AB54" s="284"/>
      <c r="AC54" s="284"/>
      <c r="AD54" s="284"/>
    </row>
    <row r="55" spans="2:34" x14ac:dyDescent="0.2">
      <c r="R55" s="284"/>
      <c r="S55" s="284"/>
      <c r="T55" s="284"/>
      <c r="U55" s="284"/>
      <c r="V55" s="284"/>
      <c r="W55" s="284"/>
      <c r="X55" s="284"/>
      <c r="Y55" s="284"/>
      <c r="Z55" s="284"/>
      <c r="AA55" s="284"/>
      <c r="AB55" s="284"/>
      <c r="AC55" s="284"/>
      <c r="AD55" s="284"/>
    </row>
    <row r="56" spans="2:34" x14ac:dyDescent="0.2">
      <c r="R56" s="284"/>
      <c r="S56" s="284"/>
      <c r="T56" s="284"/>
      <c r="U56" s="284"/>
      <c r="V56" s="284"/>
      <c r="W56" s="284"/>
      <c r="X56" s="284"/>
      <c r="Y56" s="284"/>
      <c r="Z56" s="284"/>
      <c r="AA56" s="284"/>
      <c r="AB56" s="284"/>
      <c r="AC56" s="284"/>
      <c r="AD56" s="284"/>
    </row>
    <row r="57" spans="2:34" x14ac:dyDescent="0.2">
      <c r="R57" s="284"/>
      <c r="S57" s="284"/>
      <c r="T57" s="284"/>
      <c r="U57" s="284"/>
      <c r="V57" s="284"/>
      <c r="W57" s="284"/>
      <c r="X57" s="284"/>
      <c r="Y57" s="284"/>
      <c r="Z57" s="284"/>
      <c r="AA57" s="284"/>
      <c r="AB57" s="284"/>
      <c r="AC57" s="284"/>
      <c r="AD57" s="284"/>
    </row>
    <row r="58" spans="2:34" x14ac:dyDescent="0.2">
      <c r="R58" s="284"/>
      <c r="S58" s="284"/>
      <c r="T58" s="284"/>
      <c r="U58" s="284"/>
      <c r="V58" s="284"/>
      <c r="W58" s="284"/>
      <c r="X58" s="284"/>
      <c r="Y58" s="284"/>
      <c r="Z58" s="284"/>
      <c r="AA58" s="284"/>
      <c r="AB58" s="284"/>
      <c r="AC58" s="284"/>
      <c r="AD58" s="284"/>
    </row>
    <row r="59" spans="2:34" x14ac:dyDescent="0.2">
      <c r="R59" s="284"/>
      <c r="S59" s="284"/>
      <c r="T59" s="284"/>
      <c r="U59" s="284"/>
      <c r="V59" s="284"/>
      <c r="W59" s="284"/>
      <c r="X59" s="284"/>
      <c r="Y59" s="284"/>
      <c r="Z59" s="284"/>
      <c r="AA59" s="284"/>
      <c r="AB59" s="284"/>
      <c r="AC59" s="284"/>
      <c r="AD59" s="284"/>
    </row>
    <row r="60" spans="2:34" x14ac:dyDescent="0.2">
      <c r="R60" s="284"/>
      <c r="S60" s="284"/>
      <c r="T60" s="284"/>
      <c r="U60" s="284"/>
      <c r="V60" s="284"/>
      <c r="W60" s="284"/>
      <c r="X60" s="284"/>
      <c r="Y60" s="284"/>
      <c r="Z60" s="284"/>
      <c r="AA60" s="284"/>
      <c r="AB60" s="284"/>
      <c r="AC60" s="284"/>
      <c r="AD60" s="284"/>
    </row>
    <row r="61" spans="2:34" x14ac:dyDescent="0.2">
      <c r="R61" s="284"/>
      <c r="S61" s="284"/>
      <c r="T61" s="284"/>
      <c r="U61" s="284"/>
      <c r="V61" s="284"/>
      <c r="W61" s="284"/>
      <c r="X61" s="284"/>
      <c r="Y61" s="284"/>
      <c r="Z61" s="284"/>
      <c r="AA61" s="284"/>
      <c r="AB61" s="284"/>
      <c r="AC61" s="284"/>
      <c r="AD61" s="284"/>
    </row>
    <row r="62" spans="2:34" x14ac:dyDescent="0.2">
      <c r="R62" s="284"/>
      <c r="S62" s="284"/>
      <c r="T62" s="284"/>
      <c r="U62" s="284"/>
      <c r="V62" s="284"/>
      <c r="W62" s="284"/>
      <c r="X62" s="284"/>
      <c r="Y62" s="284"/>
      <c r="Z62" s="284"/>
      <c r="AA62" s="284"/>
      <c r="AB62" s="284"/>
      <c r="AC62" s="284"/>
      <c r="AD62" s="284"/>
    </row>
    <row r="63" spans="2:34" x14ac:dyDescent="0.2">
      <c r="R63" s="284"/>
      <c r="S63" s="284"/>
      <c r="T63" s="284"/>
      <c r="U63" s="284"/>
      <c r="V63" s="284"/>
      <c r="W63" s="284"/>
      <c r="X63" s="284"/>
      <c r="Y63" s="284"/>
      <c r="Z63" s="284"/>
      <c r="AA63" s="284"/>
      <c r="AB63" s="284"/>
      <c r="AC63" s="284"/>
      <c r="AD63" s="284"/>
    </row>
    <row r="64" spans="2:34" x14ac:dyDescent="0.2">
      <c r="R64" s="284"/>
      <c r="S64" s="284"/>
      <c r="T64" s="284"/>
      <c r="U64" s="284"/>
      <c r="V64" s="284"/>
      <c r="W64" s="284"/>
      <c r="X64" s="284"/>
      <c r="Y64" s="284"/>
      <c r="Z64" s="284"/>
      <c r="AA64" s="284"/>
      <c r="AB64" s="284"/>
      <c r="AC64" s="284"/>
      <c r="AD64" s="284"/>
    </row>
    <row r="66" spans="17:30" x14ac:dyDescent="0.2"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</row>
    <row r="68" spans="17:30" x14ac:dyDescent="0.2">
      <c r="Q68" s="79" t="s">
        <v>345</v>
      </c>
      <c r="R68" s="284">
        <v>1064307.2455593846</v>
      </c>
      <c r="S68" s="284">
        <v>980007.94536253368</v>
      </c>
      <c r="T68" s="284">
        <v>880144.80918709282</v>
      </c>
      <c r="U68" s="284">
        <v>781886.09820961929</v>
      </c>
      <c r="V68" s="284">
        <v>597867.46778565517</v>
      </c>
      <c r="W68" s="284">
        <v>479926.81752251997</v>
      </c>
      <c r="X68" s="284">
        <v>400578.08853639493</v>
      </c>
      <c r="Y68" s="284">
        <v>381331.45979385305</v>
      </c>
      <c r="Z68" s="284">
        <v>405658.74685751653</v>
      </c>
      <c r="AA68" s="284">
        <v>432137.14931694564</v>
      </c>
      <c r="AB68" s="284">
        <v>529667.86237265822</v>
      </c>
      <c r="AC68" s="284">
        <v>756717.44699901296</v>
      </c>
      <c r="AD68" s="284">
        <f t="shared" ref="AD68" si="56">+AD50*$R$47</f>
        <v>69847092899188.172</v>
      </c>
    </row>
    <row r="69" spans="17:30" x14ac:dyDescent="0.2">
      <c r="Q69" s="79" t="s">
        <v>346</v>
      </c>
      <c r="R69" s="284">
        <v>4801942.3304516515</v>
      </c>
      <c r="S69" s="284">
        <v>4568622.3643287327</v>
      </c>
      <c r="T69" s="284">
        <v>3556003.2736203391</v>
      </c>
      <c r="U69" s="284">
        <v>2794511.2045838586</v>
      </c>
      <c r="V69" s="284">
        <v>2220031.4466926386</v>
      </c>
      <c r="W69" s="284">
        <v>1912880.2040164201</v>
      </c>
      <c r="X69" s="284">
        <v>1780340.4251845095</v>
      </c>
      <c r="Y69" s="284">
        <v>1689432.5904112628</v>
      </c>
      <c r="Z69" s="284">
        <v>1774165.4459775467</v>
      </c>
      <c r="AA69" s="284">
        <v>1841412.2680179211</v>
      </c>
      <c r="AB69" s="284">
        <v>2088251.0733062103</v>
      </c>
      <c r="AC69" s="284">
        <v>3170055.5122809955</v>
      </c>
      <c r="AD69" s="284">
        <f t="shared" ref="AD69" si="57">+AD51*$R$47</f>
        <v>0</v>
      </c>
    </row>
    <row r="70" spans="17:30" x14ac:dyDescent="0.2">
      <c r="Q70" s="79" t="s">
        <v>347</v>
      </c>
      <c r="R70" s="284">
        <v>6038629.2867753692</v>
      </c>
      <c r="S70" s="284">
        <v>5723162.4361338243</v>
      </c>
      <c r="T70" s="284">
        <v>4860820.5969184414</v>
      </c>
      <c r="U70" s="284">
        <v>3895043.1775534721</v>
      </c>
      <c r="V70" s="284">
        <v>2756148.5601991825</v>
      </c>
      <c r="W70" s="284">
        <v>2040386.4733013671</v>
      </c>
      <c r="X70" s="284">
        <v>1766192.3169565133</v>
      </c>
      <c r="Y70" s="284">
        <v>1641392.3317172923</v>
      </c>
      <c r="Z70" s="284">
        <v>1740156.6402077798</v>
      </c>
      <c r="AA70" s="284">
        <v>1885577.6398753352</v>
      </c>
      <c r="AB70" s="284">
        <v>2533982.3009417192</v>
      </c>
      <c r="AC70" s="284">
        <v>4067602.0037422418</v>
      </c>
      <c r="AD70" s="284">
        <f t="shared" ref="AD70" si="58">+AD52*$R$47</f>
        <v>0</v>
      </c>
    </row>
    <row r="71" spans="17:30" x14ac:dyDescent="0.2">
      <c r="Q71" s="79" t="s">
        <v>348</v>
      </c>
      <c r="R71" s="284">
        <v>0</v>
      </c>
      <c r="S71" s="284">
        <v>0</v>
      </c>
      <c r="T71" s="284">
        <v>0</v>
      </c>
      <c r="U71" s="284">
        <v>0</v>
      </c>
      <c r="V71" s="284">
        <v>0</v>
      </c>
      <c r="W71" s="284">
        <v>0</v>
      </c>
      <c r="X71" s="284">
        <v>0</v>
      </c>
      <c r="Y71" s="284">
        <v>0</v>
      </c>
      <c r="Z71" s="284">
        <v>0</v>
      </c>
      <c r="AA71" s="284">
        <v>0</v>
      </c>
      <c r="AB71" s="284">
        <v>0</v>
      </c>
      <c r="AC71" s="284">
        <v>0</v>
      </c>
      <c r="AD71" s="284">
        <f t="shared" ref="AD71" si="59">+AD53*$R$47</f>
        <v>0</v>
      </c>
    </row>
    <row r="72" spans="17:30" x14ac:dyDescent="0.2">
      <c r="Q72" s="79" t="s">
        <v>349</v>
      </c>
      <c r="R72" s="284">
        <v>739698.97366045497</v>
      </c>
      <c r="S72" s="284">
        <v>671554.77885653812</v>
      </c>
      <c r="T72" s="284">
        <v>600189.75642377674</v>
      </c>
      <c r="U72" s="284">
        <v>510694.50548185204</v>
      </c>
      <c r="V72" s="284">
        <v>314577.72326575266</v>
      </c>
      <c r="W72" s="284">
        <v>176046.99081875477</v>
      </c>
      <c r="X72" s="284">
        <v>130095.06430876354</v>
      </c>
      <c r="Y72" s="284">
        <v>116572.1981255492</v>
      </c>
      <c r="Z72" s="284">
        <v>127847.47274474551</v>
      </c>
      <c r="AA72" s="284">
        <v>164512.8773223586</v>
      </c>
      <c r="AB72" s="284">
        <v>345780.834994504</v>
      </c>
      <c r="AC72" s="284">
        <v>579362.91108659154</v>
      </c>
      <c r="AD72" s="284">
        <f t="shared" ref="AD72" si="60">+AD54*$R$47</f>
        <v>0</v>
      </c>
    </row>
    <row r="73" spans="17:30" x14ac:dyDescent="0.2">
      <c r="Q73" s="79" t="s">
        <v>350</v>
      </c>
      <c r="R73" s="284">
        <v>97101.778643922822</v>
      </c>
      <c r="S73" s="284">
        <v>111882.43060342637</v>
      </c>
      <c r="T73" s="284">
        <v>90539.023058284103</v>
      </c>
      <c r="U73" s="284">
        <v>67206.683351166736</v>
      </c>
      <c r="V73" s="284">
        <v>47729.305785895973</v>
      </c>
      <c r="W73" s="284">
        <v>32710.838362755858</v>
      </c>
      <c r="X73" s="284">
        <v>29010.915099208611</v>
      </c>
      <c r="Y73" s="284">
        <v>25390.442196567034</v>
      </c>
      <c r="Z73" s="284">
        <v>25269.001298857031</v>
      </c>
      <c r="AA73" s="284">
        <v>33710.023633673612</v>
      </c>
      <c r="AB73" s="284">
        <v>54652.432407471912</v>
      </c>
      <c r="AC73" s="284">
        <v>71575.757689600781</v>
      </c>
      <c r="AD73" s="284">
        <f t="shared" ref="AD73" si="61">+AD55*$R$47</f>
        <v>0</v>
      </c>
    </row>
    <row r="74" spans="17:30" x14ac:dyDescent="0.2">
      <c r="Q74" s="79" t="s">
        <v>351</v>
      </c>
      <c r="R74" s="284">
        <v>2717.8980282861735</v>
      </c>
      <c r="S74" s="284">
        <v>6173.3197105726094</v>
      </c>
      <c r="T74" s="284">
        <v>3826.4249833192152</v>
      </c>
      <c r="U74" s="284">
        <v>2892.8666069970095</v>
      </c>
      <c r="V74" s="284">
        <v>1928.5403666484444</v>
      </c>
      <c r="W74" s="284">
        <v>4159.655383370964</v>
      </c>
      <c r="X74" s="284">
        <v>3350.2819745012202</v>
      </c>
      <c r="Y74" s="284">
        <v>3081.9255458365155</v>
      </c>
      <c r="Z74" s="284">
        <v>2779.0438034718118</v>
      </c>
      <c r="AA74" s="284">
        <v>2659.3245565384</v>
      </c>
      <c r="AB74" s="284">
        <v>3055.4488821706941</v>
      </c>
      <c r="AC74" s="284">
        <v>3744.563033693179</v>
      </c>
      <c r="AD74" s="284">
        <f t="shared" ref="AD74" si="62">+AD56*$R$47</f>
        <v>0</v>
      </c>
    </row>
    <row r="75" spans="17:30" x14ac:dyDescent="0.2">
      <c r="Q75" s="79" t="s">
        <v>357</v>
      </c>
      <c r="R75" s="284">
        <v>3397.6988999999994</v>
      </c>
      <c r="S75" s="284">
        <v>3361.3352999999997</v>
      </c>
      <c r="T75" s="284">
        <v>3035.1618000000003</v>
      </c>
      <c r="U75" s="284">
        <v>3032.2647000000002</v>
      </c>
      <c r="V75" s="284">
        <v>2883.8133000000003</v>
      </c>
      <c r="W75" s="284">
        <v>2944.8522000000003</v>
      </c>
      <c r="X75" s="284">
        <v>2816.6805000000004</v>
      </c>
      <c r="Y75" s="284">
        <v>2816.6805000000004</v>
      </c>
      <c r="Z75" s="284">
        <v>2816.6805000000004</v>
      </c>
      <c r="AA75" s="284">
        <v>2816.6805000000004</v>
      </c>
      <c r="AB75" s="284">
        <v>2816.6805000000004</v>
      </c>
      <c r="AC75" s="284">
        <v>2816.6805000000004</v>
      </c>
      <c r="AD75" s="284">
        <f t="shared" ref="AD75" si="63">+AD57*$R$47</f>
        <v>0</v>
      </c>
    </row>
    <row r="76" spans="17:30" x14ac:dyDescent="0.2">
      <c r="Q76" s="79" t="s">
        <v>358</v>
      </c>
      <c r="R76" s="284">
        <v>0</v>
      </c>
      <c r="S76" s="284">
        <v>0</v>
      </c>
      <c r="T76" s="284">
        <v>0</v>
      </c>
      <c r="U76" s="284">
        <v>0</v>
      </c>
      <c r="V76" s="284">
        <v>0</v>
      </c>
      <c r="W76" s="284">
        <v>0</v>
      </c>
      <c r="X76" s="284">
        <v>0</v>
      </c>
      <c r="Y76" s="284">
        <v>0</v>
      </c>
      <c r="Z76" s="284">
        <v>0</v>
      </c>
      <c r="AA76" s="284">
        <v>0</v>
      </c>
      <c r="AB76" s="284">
        <v>0</v>
      </c>
      <c r="AC76" s="284">
        <v>0</v>
      </c>
      <c r="AD76" s="284">
        <f t="shared" ref="AD76" si="64">+AD58*$R$47</f>
        <v>0</v>
      </c>
    </row>
    <row r="77" spans="17:30" x14ac:dyDescent="0.2">
      <c r="Q77" s="79" t="s">
        <v>359</v>
      </c>
      <c r="R77" s="284">
        <v>48347.903700000003</v>
      </c>
      <c r="S77" s="284">
        <v>41706.152099999985</v>
      </c>
      <c r="T77" s="284">
        <v>49071.679199999991</v>
      </c>
      <c r="U77" s="284">
        <v>46580.772600000004</v>
      </c>
      <c r="V77" s="284">
        <v>45756.297900000005</v>
      </c>
      <c r="W77" s="284">
        <v>51030.818099999997</v>
      </c>
      <c r="X77" s="284">
        <v>142466.39100000003</v>
      </c>
      <c r="Y77" s="284">
        <v>142466.39100000003</v>
      </c>
      <c r="Z77" s="284">
        <v>142466.39100000003</v>
      </c>
      <c r="AA77" s="284">
        <v>142466.39100000003</v>
      </c>
      <c r="AB77" s="284">
        <v>142466.39100000003</v>
      </c>
      <c r="AC77" s="284">
        <v>142466.39100000003</v>
      </c>
      <c r="AD77" s="284">
        <f t="shared" ref="AD77" si="65">+AD59*$R$47</f>
        <v>0</v>
      </c>
    </row>
    <row r="78" spans="17:30" x14ac:dyDescent="0.2">
      <c r="Q78" s="79" t="s">
        <v>360</v>
      </c>
      <c r="R78" s="284">
        <v>527136.90907557902</v>
      </c>
      <c r="S78" s="284">
        <v>542828.70102629834</v>
      </c>
      <c r="T78" s="284">
        <v>464592.59354091907</v>
      </c>
      <c r="U78" s="284">
        <v>411557.97447629296</v>
      </c>
      <c r="V78" s="284">
        <v>352792.61269996455</v>
      </c>
      <c r="W78" s="284">
        <v>327462.04463985778</v>
      </c>
      <c r="X78" s="284">
        <v>291420.57680626248</v>
      </c>
      <c r="Y78" s="284">
        <v>279733.43256003794</v>
      </c>
      <c r="Z78" s="284">
        <v>301483.11360389204</v>
      </c>
      <c r="AA78" s="284">
        <v>306729.00528541417</v>
      </c>
      <c r="AB78" s="284">
        <v>344141.10973965784</v>
      </c>
      <c r="AC78" s="284">
        <v>410323.29667547916</v>
      </c>
      <c r="AD78" s="284">
        <f t="shared" ref="AD78" si="66">+AD60*$R$47</f>
        <v>0</v>
      </c>
    </row>
    <row r="79" spans="17:30" x14ac:dyDescent="0.2">
      <c r="Q79" s="79" t="s">
        <v>361</v>
      </c>
      <c r="R79" s="284">
        <v>1351041.7827563907</v>
      </c>
      <c r="S79" s="284">
        <v>1354800.6171841111</v>
      </c>
      <c r="T79" s="284">
        <v>1285721.032093066</v>
      </c>
      <c r="U79" s="284">
        <v>1183467.3757143705</v>
      </c>
      <c r="V79" s="284">
        <v>1052304.9881369628</v>
      </c>
      <c r="W79" s="284">
        <v>1074171.9333454939</v>
      </c>
      <c r="X79" s="284">
        <v>900506.35885320231</v>
      </c>
      <c r="Y79" s="284">
        <v>877246.16291252617</v>
      </c>
      <c r="Z79" s="284">
        <v>904566.98187509691</v>
      </c>
      <c r="AA79" s="284">
        <v>915545.00727799884</v>
      </c>
      <c r="AB79" s="284">
        <v>985203.24259163486</v>
      </c>
      <c r="AC79" s="284">
        <v>1248131.9422093097</v>
      </c>
      <c r="AD79" s="284">
        <f t="shared" ref="AD79" si="67">+AD61*$R$47</f>
        <v>0</v>
      </c>
    </row>
    <row r="80" spans="17:30" x14ac:dyDescent="0.2">
      <c r="Q80" s="79" t="s">
        <v>362</v>
      </c>
      <c r="R80" s="284">
        <v>989153.23862971028</v>
      </c>
      <c r="S80" s="284">
        <v>956144.45250165614</v>
      </c>
      <c r="T80" s="284">
        <v>870398.69105960208</v>
      </c>
      <c r="U80" s="284">
        <v>847897.14423956734</v>
      </c>
      <c r="V80" s="284">
        <v>684847.82221231435</v>
      </c>
      <c r="W80" s="284">
        <v>644911.61161981581</v>
      </c>
      <c r="X80" s="284">
        <v>634025.63837799965</v>
      </c>
      <c r="Y80" s="284">
        <v>598243.0222606879</v>
      </c>
      <c r="Z80" s="284">
        <v>619978.12565524923</v>
      </c>
      <c r="AA80" s="284">
        <v>617260.34391991154</v>
      </c>
      <c r="AB80" s="284">
        <v>692610.81944867224</v>
      </c>
      <c r="AC80" s="284">
        <v>847989.56209528202</v>
      </c>
      <c r="AD80" s="284">
        <f t="shared" ref="AD80" si="68">+AD62*$R$47</f>
        <v>0</v>
      </c>
    </row>
    <row r="81" spans="17:32" x14ac:dyDescent="0.2">
      <c r="Q81" s="79" t="s">
        <v>363</v>
      </c>
      <c r="R81" s="284">
        <v>358341.73776003503</v>
      </c>
      <c r="S81" s="284">
        <v>322774.41877116391</v>
      </c>
      <c r="T81" s="284">
        <v>302312.49786821747</v>
      </c>
      <c r="U81" s="284">
        <v>298813.3708973169</v>
      </c>
      <c r="V81" s="284">
        <v>274918.81397235807</v>
      </c>
      <c r="W81" s="284">
        <v>277877.93824477802</v>
      </c>
      <c r="X81" s="284">
        <v>260781.988525327</v>
      </c>
      <c r="Y81" s="284">
        <v>221277.8831196329</v>
      </c>
      <c r="Z81" s="284">
        <v>229634.1507720901</v>
      </c>
      <c r="AA81" s="284">
        <v>253019.32170782503</v>
      </c>
      <c r="AB81" s="284">
        <v>256755.98374241797</v>
      </c>
      <c r="AC81" s="284">
        <v>301102.44650392729</v>
      </c>
      <c r="AD81" s="284">
        <f t="shared" ref="AD81" si="69">+AD63*$R$47</f>
        <v>0</v>
      </c>
    </row>
    <row r="82" spans="17:32" x14ac:dyDescent="0.2">
      <c r="Q82" s="79" t="s">
        <v>395</v>
      </c>
      <c r="R82" s="284">
        <v>154348.497</v>
      </c>
      <c r="S82" s="284">
        <v>138961.80831344399</v>
      </c>
      <c r="T82" s="284">
        <v>55621.572749999999</v>
      </c>
      <c r="U82" s="284">
        <v>81298.070550000019</v>
      </c>
      <c r="V82" s="284">
        <v>58487.154300000002</v>
      </c>
      <c r="W82" s="284">
        <v>51762.935250000002</v>
      </c>
      <c r="X82" s="284">
        <v>40894.914149999997</v>
      </c>
      <c r="Y82" s="284">
        <v>37333.464458572504</v>
      </c>
      <c r="Z82" s="284">
        <v>49700.751245900152</v>
      </c>
      <c r="AA82" s="284">
        <v>38182.028026866334</v>
      </c>
      <c r="AB82" s="284">
        <v>55798.177105074086</v>
      </c>
      <c r="AC82" s="284">
        <v>108151.5025746223</v>
      </c>
      <c r="AD82" s="284">
        <f t="shared" ref="AD82" si="70">+AD64*$R$47</f>
        <v>0</v>
      </c>
    </row>
    <row r="84" spans="17:32" x14ac:dyDescent="0.2">
      <c r="Q84" s="79" t="s">
        <v>399</v>
      </c>
      <c r="R84" s="284">
        <v>3786477.3000000003</v>
      </c>
      <c r="S84" s="284">
        <v>2536380</v>
      </c>
      <c r="T84" s="284">
        <v>3441746.7</v>
      </c>
      <c r="U84" s="284">
        <v>3574411.2</v>
      </c>
      <c r="V84" s="284">
        <v>5989075.2000000002</v>
      </c>
      <c r="W84" s="284">
        <v>3837329.1</v>
      </c>
      <c r="X84" s="284">
        <v>3727368.9000000004</v>
      </c>
      <c r="Y84" s="284">
        <v>4213771.2</v>
      </c>
      <c r="Z84" s="284">
        <v>6655138.2000000002</v>
      </c>
      <c r="AA84" s="284">
        <v>6091977.6000000006</v>
      </c>
      <c r="AB84" s="284">
        <v>3367861.2</v>
      </c>
      <c r="AC84" s="284">
        <v>3146690.7</v>
      </c>
      <c r="AD84" s="284">
        <f>SUM(R84:AC84)</f>
        <v>50368227.300000004</v>
      </c>
      <c r="AF84" s="286"/>
    </row>
    <row r="85" spans="17:32" x14ac:dyDescent="0.2">
      <c r="R85" s="285"/>
      <c r="S85" s="285"/>
      <c r="T85" s="28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</row>
    <row r="86" spans="17:32" x14ac:dyDescent="0.2">
      <c r="R86" s="285"/>
      <c r="S86" s="285"/>
      <c r="T86" s="28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</row>
    <row r="87" spans="17:32" x14ac:dyDescent="0.2">
      <c r="R87" s="285"/>
      <c r="S87" s="285"/>
      <c r="T87" s="285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</row>
    <row r="88" spans="17:32" x14ac:dyDescent="0.2">
      <c r="R88" s="285"/>
      <c r="S88" s="285"/>
      <c r="T88" s="28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</row>
    <row r="89" spans="17:32" x14ac:dyDescent="0.2">
      <c r="R89" s="285"/>
      <c r="S89" s="285"/>
      <c r="T89" s="285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</row>
    <row r="90" spans="17:32" x14ac:dyDescent="0.2"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</row>
    <row r="91" spans="17:32" x14ac:dyDescent="0.2"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</row>
    <row r="92" spans="17:32" x14ac:dyDescent="0.2">
      <c r="R92" s="285"/>
      <c r="S92" s="285"/>
      <c r="T92" s="285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</row>
    <row r="93" spans="17:32" x14ac:dyDescent="0.2">
      <c r="R93" s="285"/>
      <c r="S93" s="285"/>
      <c r="T93" s="285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</row>
    <row r="94" spans="17:32" x14ac:dyDescent="0.2">
      <c r="R94" s="285"/>
      <c r="S94" s="285"/>
      <c r="T94" s="28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</row>
    <row r="95" spans="17:32" x14ac:dyDescent="0.2"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</row>
    <row r="97" spans="18:30" x14ac:dyDescent="0.2">
      <c r="R97" s="284"/>
      <c r="S97" s="284"/>
      <c r="T97" s="284"/>
      <c r="U97" s="284"/>
      <c r="V97" s="284"/>
      <c r="W97" s="284"/>
      <c r="X97" s="284"/>
      <c r="Y97" s="284"/>
      <c r="Z97" s="284"/>
      <c r="AA97" s="284"/>
      <c r="AB97" s="284"/>
      <c r="AC97" s="284"/>
      <c r="AD97" s="284"/>
    </row>
    <row r="98" spans="18:30" x14ac:dyDescent="0.2">
      <c r="R98" s="284"/>
      <c r="S98" s="284"/>
      <c r="T98" s="284"/>
      <c r="U98" s="284"/>
      <c r="V98" s="284"/>
      <c r="W98" s="284"/>
      <c r="X98" s="284"/>
      <c r="Y98" s="284"/>
      <c r="Z98" s="284"/>
      <c r="AA98" s="284"/>
      <c r="AB98" s="284"/>
      <c r="AC98" s="284"/>
      <c r="AD98" s="284"/>
    </row>
    <row r="100" spans="18:30" x14ac:dyDescent="0.2">
      <c r="R100" s="284">
        <v>0</v>
      </c>
      <c r="S100" s="284">
        <v>0</v>
      </c>
      <c r="T100" s="284">
        <v>0</v>
      </c>
      <c r="U100" s="284">
        <v>0</v>
      </c>
      <c r="V100" s="284">
        <v>0</v>
      </c>
      <c r="W100" s="284">
        <v>0</v>
      </c>
      <c r="X100" s="284">
        <v>0</v>
      </c>
      <c r="Y100" s="284">
        <v>0</v>
      </c>
      <c r="Z100" s="284">
        <v>0</v>
      </c>
      <c r="AA100" s="284">
        <v>0</v>
      </c>
      <c r="AB100" s="284">
        <v>0</v>
      </c>
      <c r="AC100" s="284">
        <v>0</v>
      </c>
      <c r="AD100" s="284">
        <v>0</v>
      </c>
    </row>
    <row r="101" spans="18:30" x14ac:dyDescent="0.2">
      <c r="R101" s="284"/>
      <c r="S101" s="284"/>
      <c r="T101" s="284"/>
      <c r="U101" s="284"/>
      <c r="V101" s="284"/>
      <c r="W101" s="284"/>
      <c r="X101" s="284"/>
      <c r="Y101" s="284"/>
      <c r="Z101" s="284"/>
      <c r="AA101" s="284"/>
      <c r="AB101" s="284"/>
      <c r="AC101" s="284"/>
      <c r="AD101" s="284"/>
    </row>
  </sheetData>
  <pageMargins left="0" right="0" top="1.5" bottom="0" header="0.3" footer="0.3"/>
  <pageSetup paperSize="3" scale="86" fitToHeight="0" orientation="landscape" r:id="rId1"/>
  <headerFooter>
    <oddFooter>&amp;A</oddFooter>
  </headerFooter>
  <customProperties>
    <customPr name="_pios_id" r:id="rId2"/>
    <customPr name="EpmWorksheetKeyString_GUID" r:id="rId3"/>
  </customProperties>
  <legacy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Q135"/>
  <sheetViews>
    <sheetView topLeftCell="B39" zoomScale="75" zoomScaleNormal="75" workbookViewId="0">
      <selection activeCell="C1" sqref="C1:N1"/>
    </sheetView>
  </sheetViews>
  <sheetFormatPr defaultColWidth="9" defaultRowHeight="15" x14ac:dyDescent="0.25"/>
  <cols>
    <col min="1" max="1" width="39" customWidth="1"/>
    <col min="2" max="2" width="19" customWidth="1"/>
    <col min="3" max="3" width="20" bestFit="1" customWidth="1"/>
    <col min="4" max="7" width="18.42578125" bestFit="1" customWidth="1"/>
    <col min="8" max="12" width="17" bestFit="1" customWidth="1"/>
    <col min="13" max="14" width="18.42578125" bestFit="1" customWidth="1"/>
    <col min="15" max="15" width="20" bestFit="1" customWidth="1"/>
    <col min="16" max="16" width="14" bestFit="1" customWidth="1"/>
    <col min="17" max="17" width="11.5703125" bestFit="1" customWidth="1"/>
  </cols>
  <sheetData>
    <row r="1" spans="1:17" ht="15.75" x14ac:dyDescent="0.25">
      <c r="C1" s="23" t="s">
        <v>594</v>
      </c>
      <c r="D1" s="24" t="s">
        <v>595</v>
      </c>
      <c r="E1" s="24" t="s">
        <v>596</v>
      </c>
      <c r="F1" s="24" t="s">
        <v>597</v>
      </c>
      <c r="G1" s="24" t="s">
        <v>598</v>
      </c>
      <c r="H1" s="24" t="s">
        <v>599</v>
      </c>
      <c r="I1" s="24" t="s">
        <v>600</v>
      </c>
      <c r="J1" s="24" t="s">
        <v>601</v>
      </c>
      <c r="K1" s="24" t="s">
        <v>602</v>
      </c>
      <c r="L1" s="24" t="s">
        <v>603</v>
      </c>
      <c r="M1" s="24" t="s">
        <v>604</v>
      </c>
      <c r="N1" s="23" t="s">
        <v>605</v>
      </c>
      <c r="O1" s="25" t="s">
        <v>56</v>
      </c>
    </row>
    <row r="2" spans="1:17" x14ac:dyDescent="0.25">
      <c r="A2" s="32" t="s">
        <v>206</v>
      </c>
      <c r="B2" s="32" t="s">
        <v>207</v>
      </c>
      <c r="C2" s="33">
        <f>+C58+C55+C52+C50+C48+C37+C16+C3</f>
        <v>0</v>
      </c>
      <c r="D2" s="33">
        <f t="shared" ref="D2:N2" si="0">+D58+D55+D52+D50+D48+D37+D16+D3</f>
        <v>0</v>
      </c>
      <c r="E2" s="33">
        <f t="shared" si="0"/>
        <v>0</v>
      </c>
      <c r="F2" s="33">
        <f t="shared" si="0"/>
        <v>0</v>
      </c>
      <c r="G2" s="33">
        <f t="shared" si="0"/>
        <v>0</v>
      </c>
      <c r="H2" s="33">
        <f t="shared" si="0"/>
        <v>0</v>
      </c>
      <c r="I2" s="33">
        <f t="shared" si="0"/>
        <v>0</v>
      </c>
      <c r="J2" s="33">
        <f t="shared" si="0"/>
        <v>0</v>
      </c>
      <c r="K2" s="33">
        <f t="shared" si="0"/>
        <v>0</v>
      </c>
      <c r="L2" s="33">
        <f t="shared" si="0"/>
        <v>0</v>
      </c>
      <c r="M2" s="33">
        <f t="shared" si="0"/>
        <v>0</v>
      </c>
      <c r="N2" s="33">
        <f t="shared" si="0"/>
        <v>0</v>
      </c>
      <c r="O2" s="33">
        <f>SUM(C2:N2)</f>
        <v>0</v>
      </c>
      <c r="P2" s="34"/>
      <c r="Q2" s="35"/>
    </row>
    <row r="3" spans="1:17" x14ac:dyDescent="0.25">
      <c r="A3" s="36" t="s">
        <v>208</v>
      </c>
      <c r="B3" s="36" t="s">
        <v>209</v>
      </c>
      <c r="C3" s="37">
        <f>SUM(C4:C14)</f>
        <v>0</v>
      </c>
      <c r="D3" s="37">
        <f t="shared" ref="D3:N3" si="1">SUM(D4:D14)</f>
        <v>0</v>
      </c>
      <c r="E3" s="37">
        <f t="shared" si="1"/>
        <v>0</v>
      </c>
      <c r="F3" s="37">
        <f t="shared" si="1"/>
        <v>0</v>
      </c>
      <c r="G3" s="37">
        <f t="shared" si="1"/>
        <v>0</v>
      </c>
      <c r="H3" s="37">
        <f t="shared" si="1"/>
        <v>0</v>
      </c>
      <c r="I3" s="37">
        <f t="shared" si="1"/>
        <v>0</v>
      </c>
      <c r="J3" s="37">
        <f t="shared" si="1"/>
        <v>0</v>
      </c>
      <c r="K3" s="37">
        <f t="shared" si="1"/>
        <v>0</v>
      </c>
      <c r="L3" s="37">
        <f t="shared" si="1"/>
        <v>0</v>
      </c>
      <c r="M3" s="37">
        <f t="shared" si="1"/>
        <v>0</v>
      </c>
      <c r="N3" s="37">
        <f t="shared" si="1"/>
        <v>0</v>
      </c>
      <c r="O3" s="37">
        <f>SUM(C3:N3)</f>
        <v>0</v>
      </c>
      <c r="P3" s="34"/>
      <c r="Q3" s="35"/>
    </row>
    <row r="4" spans="1:17" x14ac:dyDescent="0.25">
      <c r="A4" s="38" t="s">
        <v>210</v>
      </c>
      <c r="B4" s="38" t="s">
        <v>211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>
        <f>SUM(C4:N4)</f>
        <v>0</v>
      </c>
      <c r="P4" s="34"/>
      <c r="Q4" s="35"/>
    </row>
    <row r="5" spans="1:17" x14ac:dyDescent="0.25">
      <c r="A5" s="38" t="s">
        <v>71</v>
      </c>
      <c r="B5" s="38" t="s">
        <v>212</v>
      </c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>
        <f t="shared" ref="O5:O70" si="2">SUM(C5:N5)</f>
        <v>0</v>
      </c>
      <c r="P5" s="34"/>
      <c r="Q5" s="35"/>
    </row>
    <row r="6" spans="1:17" x14ac:dyDescent="0.25">
      <c r="A6" s="38" t="s">
        <v>75</v>
      </c>
      <c r="B6" s="38" t="s">
        <v>213</v>
      </c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>
        <f t="shared" si="2"/>
        <v>0</v>
      </c>
      <c r="P6" s="34"/>
      <c r="Q6" s="35"/>
    </row>
    <row r="7" spans="1:17" x14ac:dyDescent="0.25">
      <c r="A7" s="38" t="s">
        <v>79</v>
      </c>
      <c r="B7" s="38" t="s">
        <v>214</v>
      </c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>
        <f t="shared" si="2"/>
        <v>0</v>
      </c>
      <c r="P7" s="34"/>
      <c r="Q7" s="35"/>
    </row>
    <row r="8" spans="1:17" x14ac:dyDescent="0.25">
      <c r="A8" s="38" t="s">
        <v>215</v>
      </c>
      <c r="B8" s="38" t="s">
        <v>216</v>
      </c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>
        <f t="shared" si="2"/>
        <v>0</v>
      </c>
      <c r="P8" s="34"/>
      <c r="Q8" s="35"/>
    </row>
    <row r="9" spans="1:17" x14ac:dyDescent="0.25">
      <c r="A9" s="38" t="s">
        <v>217</v>
      </c>
      <c r="B9" s="38" t="s">
        <v>218</v>
      </c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>
        <f t="shared" si="2"/>
        <v>0</v>
      </c>
      <c r="P9" s="34"/>
      <c r="Q9" s="35"/>
    </row>
    <row r="10" spans="1:17" x14ac:dyDescent="0.25">
      <c r="A10" s="38" t="s">
        <v>219</v>
      </c>
      <c r="B10" s="38" t="s">
        <v>220</v>
      </c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>
        <f t="shared" si="2"/>
        <v>0</v>
      </c>
    </row>
    <row r="11" spans="1:17" x14ac:dyDescent="0.25">
      <c r="A11" s="38" t="s">
        <v>221</v>
      </c>
      <c r="B11" s="38" t="s">
        <v>222</v>
      </c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>
        <f t="shared" si="2"/>
        <v>0</v>
      </c>
    </row>
    <row r="12" spans="1:17" x14ac:dyDescent="0.25">
      <c r="A12" s="38" t="s">
        <v>223</v>
      </c>
      <c r="B12" s="38" t="s">
        <v>224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>
        <f t="shared" si="2"/>
        <v>0</v>
      </c>
    </row>
    <row r="13" spans="1:17" x14ac:dyDescent="0.25">
      <c r="A13" s="38" t="s">
        <v>225</v>
      </c>
      <c r="B13" s="38" t="s">
        <v>226</v>
      </c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>
        <f t="shared" si="2"/>
        <v>0</v>
      </c>
    </row>
    <row r="14" spans="1:17" x14ac:dyDescent="0.25">
      <c r="A14" s="38" t="s">
        <v>227</v>
      </c>
      <c r="B14" s="38" t="s">
        <v>228</v>
      </c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>
        <f t="shared" si="2"/>
        <v>0</v>
      </c>
    </row>
    <row r="15" spans="1:17" x14ac:dyDescent="0.25">
      <c r="A15" s="38" t="s">
        <v>555</v>
      </c>
      <c r="B15" s="38" t="s">
        <v>569</v>
      </c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</row>
    <row r="16" spans="1:17" x14ac:dyDescent="0.25">
      <c r="A16" s="36" t="s">
        <v>229</v>
      </c>
      <c r="B16" s="36" t="s">
        <v>230</v>
      </c>
      <c r="C16" s="37">
        <f>SUM(C18:C35)</f>
        <v>0</v>
      </c>
      <c r="D16" s="37">
        <f t="shared" ref="D16:O16" si="3">SUM(D18:D35)</f>
        <v>0</v>
      </c>
      <c r="E16" s="37">
        <f t="shared" si="3"/>
        <v>0</v>
      </c>
      <c r="F16" s="37">
        <f t="shared" si="3"/>
        <v>0</v>
      </c>
      <c r="G16" s="37">
        <f t="shared" si="3"/>
        <v>0</v>
      </c>
      <c r="H16" s="37">
        <f t="shared" si="3"/>
        <v>0</v>
      </c>
      <c r="I16" s="37">
        <f t="shared" si="3"/>
        <v>0</v>
      </c>
      <c r="J16" s="37">
        <f t="shared" si="3"/>
        <v>0</v>
      </c>
      <c r="K16" s="37">
        <f t="shared" si="3"/>
        <v>0</v>
      </c>
      <c r="L16" s="37">
        <f t="shared" si="3"/>
        <v>0</v>
      </c>
      <c r="M16" s="37">
        <f t="shared" si="3"/>
        <v>0</v>
      </c>
      <c r="N16" s="37">
        <f t="shared" si="3"/>
        <v>0</v>
      </c>
      <c r="O16" s="37">
        <f t="shared" si="3"/>
        <v>0</v>
      </c>
    </row>
    <row r="17" spans="1:15" x14ac:dyDescent="0.25">
      <c r="A17" s="38" t="s">
        <v>231</v>
      </c>
      <c r="B17" s="38" t="s">
        <v>232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>
        <f t="shared" si="2"/>
        <v>0</v>
      </c>
    </row>
    <row r="18" spans="1:15" x14ac:dyDescent="0.25">
      <c r="A18" s="38" t="s">
        <v>105</v>
      </c>
      <c r="B18" s="38" t="s">
        <v>233</v>
      </c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>
        <f t="shared" si="2"/>
        <v>0</v>
      </c>
    </row>
    <row r="19" spans="1:15" x14ac:dyDescent="0.25">
      <c r="A19" s="38" t="s">
        <v>234</v>
      </c>
      <c r="B19" s="38" t="s">
        <v>235</v>
      </c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>
        <f t="shared" si="2"/>
        <v>0</v>
      </c>
    </row>
    <row r="20" spans="1:15" x14ac:dyDescent="0.25">
      <c r="A20" s="38" t="s">
        <v>236</v>
      </c>
      <c r="B20" s="38" t="s">
        <v>237</v>
      </c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>
        <f t="shared" si="2"/>
        <v>0</v>
      </c>
    </row>
    <row r="21" spans="1:15" x14ac:dyDescent="0.25">
      <c r="A21" s="38" t="s">
        <v>238</v>
      </c>
      <c r="B21" s="38" t="s">
        <v>239</v>
      </c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>
        <f t="shared" si="2"/>
        <v>0</v>
      </c>
    </row>
    <row r="22" spans="1:15" x14ac:dyDescent="0.25">
      <c r="A22" s="38" t="s">
        <v>240</v>
      </c>
      <c r="B22" s="38" t="s">
        <v>241</v>
      </c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>
        <f t="shared" si="2"/>
        <v>0</v>
      </c>
    </row>
    <row r="23" spans="1:15" x14ac:dyDescent="0.25">
      <c r="A23" s="38" t="s">
        <v>242</v>
      </c>
      <c r="B23" s="38" t="s">
        <v>243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>
        <f t="shared" si="2"/>
        <v>0</v>
      </c>
    </row>
    <row r="24" spans="1:15" x14ac:dyDescent="0.25">
      <c r="A24" s="38" t="s">
        <v>244</v>
      </c>
      <c r="B24" s="38" t="s">
        <v>245</v>
      </c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>
        <f t="shared" si="2"/>
        <v>0</v>
      </c>
    </row>
    <row r="25" spans="1:15" x14ac:dyDescent="0.25">
      <c r="A25" s="38" t="s">
        <v>246</v>
      </c>
      <c r="B25" s="38" t="s">
        <v>247</v>
      </c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>
        <f t="shared" si="2"/>
        <v>0</v>
      </c>
    </row>
    <row r="26" spans="1:15" x14ac:dyDescent="0.25">
      <c r="A26" s="38" t="s">
        <v>248</v>
      </c>
      <c r="B26" s="38" t="s">
        <v>249</v>
      </c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>
        <f t="shared" si="2"/>
        <v>0</v>
      </c>
    </row>
    <row r="27" spans="1:15" x14ac:dyDescent="0.25">
      <c r="A27" s="38" t="s">
        <v>250</v>
      </c>
      <c r="B27" s="38" t="s">
        <v>251</v>
      </c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>
        <f t="shared" si="2"/>
        <v>0</v>
      </c>
    </row>
    <row r="28" spans="1:15" x14ac:dyDescent="0.25">
      <c r="A28" s="38" t="s">
        <v>252</v>
      </c>
      <c r="B28" s="38" t="s">
        <v>253</v>
      </c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>
        <f t="shared" si="2"/>
        <v>0</v>
      </c>
    </row>
    <row r="29" spans="1:15" x14ac:dyDescent="0.25">
      <c r="A29" s="38" t="s">
        <v>254</v>
      </c>
      <c r="B29" s="38" t="s">
        <v>255</v>
      </c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>
        <f t="shared" si="2"/>
        <v>0</v>
      </c>
    </row>
    <row r="30" spans="1:15" x14ac:dyDescent="0.25">
      <c r="A30" s="38" t="s">
        <v>256</v>
      </c>
      <c r="B30" s="38" t="s">
        <v>257</v>
      </c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>
        <f t="shared" si="2"/>
        <v>0</v>
      </c>
    </row>
    <row r="31" spans="1:15" x14ac:dyDescent="0.25">
      <c r="A31" s="38" t="s">
        <v>258</v>
      </c>
      <c r="B31" s="38" t="s">
        <v>259</v>
      </c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>
        <f t="shared" si="2"/>
        <v>0</v>
      </c>
    </row>
    <row r="32" spans="1:15" x14ac:dyDescent="0.25">
      <c r="A32" s="38" t="s">
        <v>260</v>
      </c>
      <c r="B32" s="38" t="s">
        <v>261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>
        <f t="shared" si="2"/>
        <v>0</v>
      </c>
    </row>
    <row r="33" spans="1:15" x14ac:dyDescent="0.25">
      <c r="A33" s="38" t="s">
        <v>262</v>
      </c>
      <c r="B33" s="38" t="s">
        <v>263</v>
      </c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>
        <f t="shared" si="2"/>
        <v>0</v>
      </c>
    </row>
    <row r="34" spans="1:15" x14ac:dyDescent="0.25">
      <c r="A34" s="38" t="s">
        <v>264</v>
      </c>
      <c r="B34" s="38" t="s">
        <v>265</v>
      </c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>
        <f t="shared" si="2"/>
        <v>0</v>
      </c>
    </row>
    <row r="35" spans="1:15" x14ac:dyDescent="0.25">
      <c r="A35" s="38" t="s">
        <v>266</v>
      </c>
      <c r="B35" s="38" t="s">
        <v>267</v>
      </c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>
        <f t="shared" si="2"/>
        <v>0</v>
      </c>
    </row>
    <row r="36" spans="1:15" x14ac:dyDescent="0.25">
      <c r="A36" s="38" t="s">
        <v>556</v>
      </c>
      <c r="B36" s="38" t="s">
        <v>570</v>
      </c>
      <c r="C36" s="232"/>
      <c r="D36" s="232"/>
      <c r="E36" s="232"/>
      <c r="F36" s="232"/>
      <c r="G36" s="232"/>
      <c r="H36" s="232"/>
      <c r="I36" s="232"/>
      <c r="J36" s="232"/>
      <c r="K36" s="232"/>
      <c r="L36" s="232"/>
      <c r="M36" s="232"/>
      <c r="N36" s="232"/>
      <c r="O36" s="232"/>
    </row>
    <row r="37" spans="1:15" x14ac:dyDescent="0.25">
      <c r="A37" s="36" t="s">
        <v>268</v>
      </c>
      <c r="B37" s="36" t="s">
        <v>269</v>
      </c>
      <c r="C37" s="37">
        <f>SUM(C38:C47)</f>
        <v>0</v>
      </c>
      <c r="D37" s="37">
        <f t="shared" ref="D37:N37" si="4">SUM(D38:D47)</f>
        <v>0</v>
      </c>
      <c r="E37" s="37">
        <f t="shared" si="4"/>
        <v>0</v>
      </c>
      <c r="F37" s="37">
        <f t="shared" si="4"/>
        <v>0</v>
      </c>
      <c r="G37" s="37">
        <f t="shared" si="4"/>
        <v>0</v>
      </c>
      <c r="H37" s="37">
        <f t="shared" si="4"/>
        <v>0</v>
      </c>
      <c r="I37" s="37">
        <f t="shared" si="4"/>
        <v>0</v>
      </c>
      <c r="J37" s="37">
        <f t="shared" si="4"/>
        <v>0</v>
      </c>
      <c r="K37" s="37">
        <f t="shared" si="4"/>
        <v>0</v>
      </c>
      <c r="L37" s="37">
        <f t="shared" si="4"/>
        <v>0</v>
      </c>
      <c r="M37" s="37">
        <f t="shared" si="4"/>
        <v>0</v>
      </c>
      <c r="N37" s="37">
        <f t="shared" si="4"/>
        <v>0</v>
      </c>
      <c r="O37" s="37">
        <f t="shared" si="2"/>
        <v>0</v>
      </c>
    </row>
    <row r="38" spans="1:15" x14ac:dyDescent="0.25">
      <c r="A38" s="38" t="s">
        <v>270</v>
      </c>
      <c r="B38" s="38" t="s">
        <v>271</v>
      </c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>
        <f t="shared" si="2"/>
        <v>0</v>
      </c>
    </row>
    <row r="39" spans="1:15" x14ac:dyDescent="0.25">
      <c r="A39" s="38" t="s">
        <v>272</v>
      </c>
      <c r="B39" s="38" t="s">
        <v>273</v>
      </c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>
        <f t="shared" si="2"/>
        <v>0</v>
      </c>
    </row>
    <row r="40" spans="1:15" x14ac:dyDescent="0.25">
      <c r="A40" s="38" t="s">
        <v>274</v>
      </c>
      <c r="B40" s="38" t="s">
        <v>275</v>
      </c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>
        <f t="shared" si="2"/>
        <v>0</v>
      </c>
    </row>
    <row r="41" spans="1:15" x14ac:dyDescent="0.25">
      <c r="A41" s="38" t="s">
        <v>274</v>
      </c>
      <c r="B41" s="38" t="s">
        <v>276</v>
      </c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>
        <f t="shared" si="2"/>
        <v>0</v>
      </c>
    </row>
    <row r="42" spans="1:15" x14ac:dyDescent="0.25">
      <c r="A42" s="38" t="s">
        <v>277</v>
      </c>
      <c r="B42" s="38" t="s">
        <v>278</v>
      </c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>
        <f t="shared" si="2"/>
        <v>0</v>
      </c>
    </row>
    <row r="43" spans="1:15" x14ac:dyDescent="0.25">
      <c r="A43" s="38" t="s">
        <v>277</v>
      </c>
      <c r="B43" s="38" t="s">
        <v>279</v>
      </c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>
        <f t="shared" si="2"/>
        <v>0</v>
      </c>
    </row>
    <row r="44" spans="1:15" x14ac:dyDescent="0.25">
      <c r="A44" s="38" t="s">
        <v>280</v>
      </c>
      <c r="B44" s="38" t="s">
        <v>281</v>
      </c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>
        <f t="shared" si="2"/>
        <v>0</v>
      </c>
    </row>
    <row r="45" spans="1:15" x14ac:dyDescent="0.25">
      <c r="A45" s="38" t="s">
        <v>280</v>
      </c>
      <c r="B45" s="38" t="s">
        <v>282</v>
      </c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>
        <f t="shared" si="2"/>
        <v>0</v>
      </c>
    </row>
    <row r="46" spans="1:15" x14ac:dyDescent="0.25">
      <c r="A46" s="233" t="s">
        <v>283</v>
      </c>
      <c r="B46" s="38" t="s">
        <v>284</v>
      </c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>
        <f t="shared" si="2"/>
        <v>0</v>
      </c>
    </row>
    <row r="47" spans="1:15" x14ac:dyDescent="0.25">
      <c r="A47" s="233" t="s">
        <v>285</v>
      </c>
      <c r="B47" s="38" t="s">
        <v>286</v>
      </c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>
        <f t="shared" si="2"/>
        <v>0</v>
      </c>
    </row>
    <row r="48" spans="1:15" x14ac:dyDescent="0.25">
      <c r="A48" s="36" t="s">
        <v>287</v>
      </c>
      <c r="B48" s="36" t="s">
        <v>288</v>
      </c>
      <c r="C48" s="37">
        <v>0</v>
      </c>
      <c r="D48" s="37">
        <v>0</v>
      </c>
      <c r="E48" s="37">
        <v>0</v>
      </c>
      <c r="F48" s="37">
        <v>0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f t="shared" si="2"/>
        <v>0</v>
      </c>
    </row>
    <row r="49" spans="1:15" x14ac:dyDescent="0.25">
      <c r="A49" s="38" t="s">
        <v>289</v>
      </c>
      <c r="B49" s="38" t="s">
        <v>290</v>
      </c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>
        <f t="shared" si="2"/>
        <v>0</v>
      </c>
    </row>
    <row r="50" spans="1:15" x14ac:dyDescent="0.25">
      <c r="A50" s="36" t="s">
        <v>291</v>
      </c>
      <c r="B50" s="36" t="s">
        <v>292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f t="shared" si="2"/>
        <v>0</v>
      </c>
    </row>
    <row r="51" spans="1:15" x14ac:dyDescent="0.25">
      <c r="A51" s="38" t="s">
        <v>293</v>
      </c>
      <c r="B51" s="38" t="s">
        <v>294</v>
      </c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>
        <f t="shared" si="2"/>
        <v>0</v>
      </c>
    </row>
    <row r="52" spans="1:15" x14ac:dyDescent="0.25">
      <c r="A52" s="36" t="s">
        <v>295</v>
      </c>
      <c r="B52" s="36" t="s">
        <v>296</v>
      </c>
      <c r="C52" s="37">
        <f>SUM(C53:C54)</f>
        <v>0</v>
      </c>
      <c r="D52" s="37">
        <f t="shared" ref="D52:N52" si="5">SUM(D53:D54)</f>
        <v>0</v>
      </c>
      <c r="E52" s="37">
        <f t="shared" si="5"/>
        <v>0</v>
      </c>
      <c r="F52" s="37">
        <f t="shared" si="5"/>
        <v>0</v>
      </c>
      <c r="G52" s="37">
        <f t="shared" si="5"/>
        <v>0</v>
      </c>
      <c r="H52" s="37">
        <f t="shared" si="5"/>
        <v>0</v>
      </c>
      <c r="I52" s="37">
        <f t="shared" si="5"/>
        <v>0</v>
      </c>
      <c r="J52" s="37">
        <f t="shared" si="5"/>
        <v>0</v>
      </c>
      <c r="K52" s="37">
        <f t="shared" si="5"/>
        <v>0</v>
      </c>
      <c r="L52" s="37">
        <f t="shared" si="5"/>
        <v>0</v>
      </c>
      <c r="M52" s="37">
        <f t="shared" si="5"/>
        <v>0</v>
      </c>
      <c r="N52" s="37">
        <f t="shared" si="5"/>
        <v>0</v>
      </c>
      <c r="O52" s="37">
        <f t="shared" si="2"/>
        <v>0</v>
      </c>
    </row>
    <row r="53" spans="1:15" x14ac:dyDescent="0.25">
      <c r="A53" s="38" t="s">
        <v>297</v>
      </c>
      <c r="B53" s="38" t="s">
        <v>298</v>
      </c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>
        <f>SUM(C53:N53)</f>
        <v>0</v>
      </c>
    </row>
    <row r="54" spans="1:15" x14ac:dyDescent="0.25">
      <c r="A54" s="38" t="s">
        <v>299</v>
      </c>
      <c r="B54" s="38" t="s">
        <v>300</v>
      </c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>
        <f>SUM(C54:N54)</f>
        <v>0</v>
      </c>
    </row>
    <row r="55" spans="1:15" x14ac:dyDescent="0.25">
      <c r="A55" s="36" t="s">
        <v>301</v>
      </c>
      <c r="B55" s="36" t="s">
        <v>302</v>
      </c>
      <c r="C55" s="37">
        <f>SUM(C56:C57)</f>
        <v>0</v>
      </c>
      <c r="D55" s="37">
        <f t="shared" ref="D55:N55" si="6">SUM(D56:D57)</f>
        <v>0</v>
      </c>
      <c r="E55" s="37">
        <f t="shared" si="6"/>
        <v>0</v>
      </c>
      <c r="F55" s="37">
        <f t="shared" si="6"/>
        <v>0</v>
      </c>
      <c r="G55" s="37">
        <f t="shared" si="6"/>
        <v>0</v>
      </c>
      <c r="H55" s="37">
        <f t="shared" si="6"/>
        <v>0</v>
      </c>
      <c r="I55" s="37">
        <f t="shared" si="6"/>
        <v>0</v>
      </c>
      <c r="J55" s="37">
        <f t="shared" si="6"/>
        <v>0</v>
      </c>
      <c r="K55" s="37">
        <f t="shared" si="6"/>
        <v>0</v>
      </c>
      <c r="L55" s="37">
        <f t="shared" si="6"/>
        <v>0</v>
      </c>
      <c r="M55" s="37">
        <f t="shared" si="6"/>
        <v>0</v>
      </c>
      <c r="N55" s="37">
        <f t="shared" si="6"/>
        <v>0</v>
      </c>
      <c r="O55" s="37">
        <f t="shared" si="2"/>
        <v>0</v>
      </c>
    </row>
    <row r="56" spans="1:15" x14ac:dyDescent="0.25">
      <c r="A56" s="38" t="s">
        <v>303</v>
      </c>
      <c r="B56" s="38" t="s">
        <v>304</v>
      </c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>
        <f t="shared" si="2"/>
        <v>0</v>
      </c>
    </row>
    <row r="57" spans="1:15" x14ac:dyDescent="0.25">
      <c r="A57" s="38" t="s">
        <v>305</v>
      </c>
      <c r="B57" s="38" t="s">
        <v>306</v>
      </c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>
        <f t="shared" si="2"/>
        <v>0</v>
      </c>
    </row>
    <row r="58" spans="1:15" x14ac:dyDescent="0.25">
      <c r="A58" s="36" t="s">
        <v>307</v>
      </c>
      <c r="B58" s="36" t="s">
        <v>308</v>
      </c>
      <c r="C58" s="37">
        <v>0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f t="shared" si="2"/>
        <v>0</v>
      </c>
    </row>
    <row r="59" spans="1:15" x14ac:dyDescent="0.25">
      <c r="A59" s="38" t="s">
        <v>309</v>
      </c>
      <c r="B59" s="38" t="s">
        <v>310</v>
      </c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>
        <f t="shared" si="2"/>
        <v>0</v>
      </c>
    </row>
    <row r="60" spans="1:15" x14ac:dyDescent="0.25">
      <c r="A60" s="32" t="s">
        <v>311</v>
      </c>
      <c r="B60" s="32" t="s">
        <v>312</v>
      </c>
      <c r="C60" s="33">
        <v>0</v>
      </c>
      <c r="D60" s="33"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f t="shared" si="2"/>
        <v>0</v>
      </c>
    </row>
    <row r="61" spans="1:15" x14ac:dyDescent="0.25">
      <c r="A61" s="36" t="s">
        <v>313</v>
      </c>
      <c r="B61" s="36" t="s">
        <v>314</v>
      </c>
      <c r="C61" s="37">
        <v>0</v>
      </c>
      <c r="D61" s="37">
        <v>0</v>
      </c>
      <c r="E61" s="37">
        <v>0</v>
      </c>
      <c r="F61" s="37">
        <v>0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f t="shared" si="2"/>
        <v>0</v>
      </c>
    </row>
    <row r="62" spans="1:15" x14ac:dyDescent="0.25">
      <c r="A62" s="38" t="s">
        <v>210</v>
      </c>
      <c r="B62" s="38" t="s">
        <v>315</v>
      </c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>
        <f t="shared" si="2"/>
        <v>0</v>
      </c>
    </row>
    <row r="63" spans="1:15" x14ac:dyDescent="0.25">
      <c r="A63" s="36" t="s">
        <v>316</v>
      </c>
      <c r="B63" s="36" t="s">
        <v>317</v>
      </c>
      <c r="C63" s="37">
        <v>0</v>
      </c>
      <c r="D63" s="37">
        <v>0</v>
      </c>
      <c r="E63" s="37">
        <v>0</v>
      </c>
      <c r="F63" s="37">
        <v>0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f t="shared" si="2"/>
        <v>0</v>
      </c>
    </row>
    <row r="64" spans="1:15" x14ac:dyDescent="0.25">
      <c r="A64" s="38" t="s">
        <v>231</v>
      </c>
      <c r="B64" s="38" t="s">
        <v>318</v>
      </c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>
        <f t="shared" si="2"/>
        <v>0</v>
      </c>
    </row>
    <row r="65" spans="1:16" x14ac:dyDescent="0.25">
      <c r="A65" s="36" t="s">
        <v>319</v>
      </c>
      <c r="B65" s="36" t="s">
        <v>320</v>
      </c>
      <c r="C65" s="37">
        <v>0</v>
      </c>
      <c r="D65" s="37">
        <v>0</v>
      </c>
      <c r="E65" s="37">
        <v>0</v>
      </c>
      <c r="F65" s="37">
        <v>0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f t="shared" si="2"/>
        <v>0</v>
      </c>
    </row>
    <row r="66" spans="1:16" x14ac:dyDescent="0.25">
      <c r="A66" s="38" t="s">
        <v>270</v>
      </c>
      <c r="B66" s="38" t="s">
        <v>321</v>
      </c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>
        <f t="shared" si="2"/>
        <v>0</v>
      </c>
    </row>
    <row r="67" spans="1:16" x14ac:dyDescent="0.25">
      <c r="A67" s="38" t="s">
        <v>272</v>
      </c>
      <c r="B67" s="38" t="s">
        <v>322</v>
      </c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>
        <f t="shared" si="2"/>
        <v>0</v>
      </c>
    </row>
    <row r="68" spans="1:16" x14ac:dyDescent="0.25">
      <c r="A68" s="36" t="s">
        <v>323</v>
      </c>
      <c r="B68" s="36" t="s">
        <v>324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f t="shared" si="2"/>
        <v>0</v>
      </c>
    </row>
    <row r="69" spans="1:16" x14ac:dyDescent="0.25">
      <c r="A69" s="38" t="s">
        <v>289</v>
      </c>
      <c r="B69" s="38" t="s">
        <v>325</v>
      </c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>
        <f t="shared" si="2"/>
        <v>0</v>
      </c>
    </row>
    <row r="70" spans="1:16" x14ac:dyDescent="0.25">
      <c r="A70" s="36" t="s">
        <v>326</v>
      </c>
      <c r="B70" s="36" t="s">
        <v>327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f t="shared" si="2"/>
        <v>0</v>
      </c>
    </row>
    <row r="71" spans="1:16" x14ac:dyDescent="0.25">
      <c r="A71" s="38" t="s">
        <v>293</v>
      </c>
      <c r="B71" s="38" t="s">
        <v>328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>
        <f t="shared" ref="O71:O129" si="7">SUM(C71:N71)</f>
        <v>0</v>
      </c>
    </row>
    <row r="72" spans="1:16" x14ac:dyDescent="0.25">
      <c r="A72" s="36" t="s">
        <v>329</v>
      </c>
      <c r="B72" s="36" t="s">
        <v>330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f t="shared" si="7"/>
        <v>0</v>
      </c>
    </row>
    <row r="73" spans="1:16" x14ac:dyDescent="0.25">
      <c r="A73" s="38" t="s">
        <v>331</v>
      </c>
      <c r="B73" s="38" t="s">
        <v>332</v>
      </c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>
        <f t="shared" si="7"/>
        <v>0</v>
      </c>
    </row>
    <row r="74" spans="1:16" x14ac:dyDescent="0.25">
      <c r="A74" s="36" t="s">
        <v>333</v>
      </c>
      <c r="B74" s="36" t="s">
        <v>334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f t="shared" si="7"/>
        <v>0</v>
      </c>
    </row>
    <row r="75" spans="1:16" x14ac:dyDescent="0.25">
      <c r="A75" s="38" t="s">
        <v>335</v>
      </c>
      <c r="B75" s="38" t="s">
        <v>336</v>
      </c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>
        <f t="shared" si="7"/>
        <v>0</v>
      </c>
    </row>
    <row r="76" spans="1:16" x14ac:dyDescent="0.25">
      <c r="A76" s="36" t="s">
        <v>337</v>
      </c>
      <c r="B76" s="36" t="s">
        <v>338</v>
      </c>
      <c r="C76" s="37">
        <v>0</v>
      </c>
      <c r="D76" s="37">
        <v>0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f t="shared" si="7"/>
        <v>0</v>
      </c>
    </row>
    <row r="77" spans="1:16" x14ac:dyDescent="0.25">
      <c r="A77" s="38" t="s">
        <v>339</v>
      </c>
      <c r="B77" s="38" t="s">
        <v>340</v>
      </c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>
        <f t="shared" si="7"/>
        <v>0</v>
      </c>
    </row>
    <row r="78" spans="1:16" x14ac:dyDescent="0.25">
      <c r="A78" s="32" t="s">
        <v>341</v>
      </c>
      <c r="B78" s="32" t="s">
        <v>342</v>
      </c>
      <c r="C78" s="33">
        <f>+C79+C91+C111+C120+C122+C124+C127</f>
        <v>2891755.395965023</v>
      </c>
      <c r="D78" s="33">
        <f t="shared" ref="D78:N78" si="8">+D79+D91+D111+D120+D122+D124+D127</f>
        <v>-581362.76732918352</v>
      </c>
      <c r="E78" s="33">
        <f t="shared" si="8"/>
        <v>-1759863.0095272653</v>
      </c>
      <c r="F78" s="33">
        <f t="shared" si="8"/>
        <v>-2552540.0770260254</v>
      </c>
      <c r="G78" s="33">
        <f t="shared" si="8"/>
        <v>-2525398.2207043367</v>
      </c>
      <c r="H78" s="33">
        <f t="shared" si="8"/>
        <v>-1124190.750974989</v>
      </c>
      <c r="I78" s="33">
        <f t="shared" si="8"/>
        <v>-1121859.4300801435</v>
      </c>
      <c r="J78" s="33">
        <f t="shared" si="8"/>
        <v>-561028.33807685622</v>
      </c>
      <c r="K78" s="33">
        <f t="shared" si="8"/>
        <v>1023465.4437189486</v>
      </c>
      <c r="L78" s="33">
        <f t="shared" si="8"/>
        <v>-429238.84927756817</v>
      </c>
      <c r="M78" s="33">
        <f t="shared" si="8"/>
        <v>2612686.3578049224</v>
      </c>
      <c r="N78" s="33">
        <f t="shared" si="8"/>
        <v>4778643.8118011281</v>
      </c>
      <c r="O78" s="33">
        <f t="shared" si="7"/>
        <v>651069.56629365496</v>
      </c>
      <c r="P78" s="156"/>
    </row>
    <row r="79" spans="1:16" x14ac:dyDescent="0.25">
      <c r="A79" s="36" t="s">
        <v>343</v>
      </c>
      <c r="B79" s="36" t="s">
        <v>344</v>
      </c>
      <c r="C79" s="37">
        <f>SUM(C80:C89)</f>
        <v>1464267.2189549704</v>
      </c>
      <c r="D79" s="37">
        <f t="shared" ref="D79:N79" si="9">SUM(D80:D89)</f>
        <v>-160142.54867866254</v>
      </c>
      <c r="E79" s="37">
        <f t="shared" si="9"/>
        <v>-1047591.0244845559</v>
      </c>
      <c r="F79" s="37">
        <f t="shared" si="9"/>
        <v>-1228957.4875449894</v>
      </c>
      <c r="G79" s="37">
        <f t="shared" si="9"/>
        <v>-1340562.9265478703</v>
      </c>
      <c r="H79" s="37">
        <f t="shared" si="9"/>
        <v>-778347.99357475818</v>
      </c>
      <c r="I79" s="37">
        <f t="shared" si="9"/>
        <v>-512960.85868199792</v>
      </c>
      <c r="J79" s="37">
        <f t="shared" si="9"/>
        <v>-169097.06936577271</v>
      </c>
      <c r="K79" s="37">
        <f t="shared" si="9"/>
        <v>318121.69874352374</v>
      </c>
      <c r="L79" s="37">
        <f t="shared" si="9"/>
        <v>127344.35533849316</v>
      </c>
      <c r="M79" s="37">
        <f t="shared" si="9"/>
        <v>1163039.1061896526</v>
      </c>
      <c r="N79" s="37">
        <f t="shared" si="9"/>
        <v>2321931.5719048944</v>
      </c>
      <c r="O79" s="37">
        <f t="shared" si="7"/>
        <v>157044.04225292755</v>
      </c>
      <c r="P79" s="157"/>
    </row>
    <row r="80" spans="1:16" x14ac:dyDescent="0.25">
      <c r="A80" s="38" t="s">
        <v>71</v>
      </c>
      <c r="B80" s="38" t="s">
        <v>345</v>
      </c>
      <c r="C80" s="39">
        <f>+'Unbilled Therms'!O16*1000</f>
        <v>133848.51845289068</v>
      </c>
      <c r="D80" s="39">
        <f>+'Unbilled Therms'!P16*1000</f>
        <v>-16950.119648815416</v>
      </c>
      <c r="E80" s="39">
        <f>+'Unbilled Therms'!Q16*1000</f>
        <v>-51860.806365785604</v>
      </c>
      <c r="F80" s="39">
        <f>+'Unbilled Therms'!R16*1000</f>
        <v>-83954.916274688629</v>
      </c>
      <c r="G80" s="39">
        <f>+'Unbilled Therms'!S16*1000</f>
        <v>-100705.30548934596</v>
      </c>
      <c r="H80" s="39">
        <f>+'Unbilled Therms'!T16*1000</f>
        <v>-57624.754842957598</v>
      </c>
      <c r="I80" s="39">
        <f>+'Unbilled Therms'!U16*1000</f>
        <v>-56368.166783108136</v>
      </c>
      <c r="J80" s="39">
        <f>+'Unbilled Therms'!V16*1000</f>
        <v>-6375.583652278181</v>
      </c>
      <c r="K80" s="39">
        <f>+'Unbilled Therms'!W16*1000</f>
        <v>28678.779914108163</v>
      </c>
      <c r="L80" s="39">
        <f>+'Unbilled Therms'!X16*1000</f>
        <v>4494.2325567319585</v>
      </c>
      <c r="M80" s="39">
        <f>+'Unbilled Therms'!Y16*1000</f>
        <v>77218.538597667532</v>
      </c>
      <c r="N80" s="39">
        <f>+'Unbilled Therms'!Z16*1000</f>
        <v>141926.12954622079</v>
      </c>
      <c r="O80" s="39">
        <f t="shared" si="7"/>
        <v>12326.546010639606</v>
      </c>
    </row>
    <row r="81" spans="1:17" x14ac:dyDescent="0.25">
      <c r="A81" s="38" t="s">
        <v>75</v>
      </c>
      <c r="B81" s="38" t="s">
        <v>346</v>
      </c>
      <c r="C81" s="39">
        <f>+'Unbilled Therms'!O17*1000</f>
        <v>594778.40708407981</v>
      </c>
      <c r="D81" s="39">
        <f>+'Unbilled Therms'!P17*1000</f>
        <v>-31028.078680545605</v>
      </c>
      <c r="E81" s="39">
        <f>+'Unbilled Therms'!Q17*1000</f>
        <v>-478984.88851698517</v>
      </c>
      <c r="F81" s="39">
        <f>+'Unbilled Therms'!R17*1000</f>
        <v>-437948.0353571719</v>
      </c>
      <c r="G81" s="39">
        <f>+'Unbilled Therms'!S17*1000</f>
        <v>-299255.27345327305</v>
      </c>
      <c r="H81" s="39">
        <f>+'Unbilled Therms'!T17*1000</f>
        <v>-135413.34731748363</v>
      </c>
      <c r="I81" s="39">
        <f>+'Unbilled Therms'!U17*1000</f>
        <v>-113123.89915833637</v>
      </c>
      <c r="J81" s="39">
        <f>+'Unbilled Therms'!V17*1000</f>
        <v>-28886.289305154492</v>
      </c>
      <c r="K81" s="39">
        <f>+'Unbilled Therms'!W17*1000</f>
        <v>116696.97187723784</v>
      </c>
      <c r="L81" s="39">
        <f>+'Unbilled Therms'!X17*1000</f>
        <v>-12855.600935192342</v>
      </c>
      <c r="M81" s="39">
        <f>+'Unbilled Therms'!Y17*1000</f>
        <v>245979.14687868775</v>
      </c>
      <c r="N81" s="39">
        <f>+'Unbilled Therms'!Z17*1000</f>
        <v>623813.53081511927</v>
      </c>
      <c r="O81" s="39">
        <f t="shared" si="7"/>
        <v>43772.643930982333</v>
      </c>
    </row>
    <row r="82" spans="1:17" x14ac:dyDescent="0.25">
      <c r="A82" s="38" t="s">
        <v>79</v>
      </c>
      <c r="B82" s="38" t="s">
        <v>347</v>
      </c>
      <c r="C82" s="39">
        <f>+'Unbilled Therms'!O18*1000</f>
        <v>608325.58807631908</v>
      </c>
      <c r="D82" s="39">
        <f>+'Unbilled Therms'!P18*1000</f>
        <v>-104117.3352583478</v>
      </c>
      <c r="E82" s="39">
        <f>+'Unbilled Therms'!Q18*1000</f>
        <v>-369130.09335562674</v>
      </c>
      <c r="F82" s="39">
        <f>+'Unbilled Therms'!R18*1000</f>
        <v>-505462.45390806691</v>
      </c>
      <c r="G82" s="39">
        <f>+'Unbilled Therms'!S18*1000</f>
        <v>-660651.95335200266</v>
      </c>
      <c r="H82" s="39">
        <f>+'Unbilled Therms'!T18*1000</f>
        <v>-419485.17075154313</v>
      </c>
      <c r="I82" s="39">
        <f>+'Unbilled Therms'!U18*1000</f>
        <v>-247529.20047938937</v>
      </c>
      <c r="J82" s="39">
        <f>+'Unbilled Therms'!V18*1000</f>
        <v>-74522.314659129508</v>
      </c>
      <c r="K82" s="39">
        <f>+'Unbilled Therms'!W18*1000</f>
        <v>129853.35021433957</v>
      </c>
      <c r="L82" s="39">
        <f>+'Unbilled Therms'!X18*1000</f>
        <v>68269.788373959498</v>
      </c>
      <c r="M82" s="39">
        <f>+'Unbilled Therms'!Y18*1000</f>
        <v>539912.21791194379</v>
      </c>
      <c r="N82" s="39">
        <f>+'Unbilled Therms'!Z18*1000</f>
        <v>1115255.498421388</v>
      </c>
      <c r="O82" s="39">
        <f t="shared" si="7"/>
        <v>80717.921233843779</v>
      </c>
      <c r="Q82" s="13"/>
    </row>
    <row r="83" spans="1:17" x14ac:dyDescent="0.25">
      <c r="A83" s="38" t="s">
        <v>215</v>
      </c>
      <c r="B83" s="38" t="s">
        <v>348</v>
      </c>
      <c r="C83" s="39">
        <f>+'Unbilled Therms'!O25*1000</f>
        <v>0</v>
      </c>
      <c r="D83" s="39">
        <f>+'Unbilled Therms'!P25*1000</f>
        <v>0</v>
      </c>
      <c r="E83" s="39">
        <f>+'Unbilled Therms'!Q25*1000</f>
        <v>0</v>
      </c>
      <c r="F83" s="39">
        <f>+'Unbilled Therms'!R25*1000</f>
        <v>0</v>
      </c>
      <c r="G83" s="39">
        <f>+'Unbilled Therms'!S25*1000</f>
        <v>0</v>
      </c>
      <c r="H83" s="39">
        <f>+'Unbilled Therms'!T25*1000</f>
        <v>0</v>
      </c>
      <c r="I83" s="39">
        <f>+'Unbilled Therms'!U25*1000</f>
        <v>0</v>
      </c>
      <c r="J83" s="39">
        <f>+'Unbilled Therms'!V25*1000</f>
        <v>0</v>
      </c>
      <c r="K83" s="39">
        <f>+'Unbilled Therms'!W25*1000</f>
        <v>0</v>
      </c>
      <c r="L83" s="39">
        <f>+'Unbilled Therms'!X25*1000</f>
        <v>0</v>
      </c>
      <c r="M83" s="39">
        <f>+'Unbilled Therms'!Y25*1000</f>
        <v>0</v>
      </c>
      <c r="N83" s="39">
        <f>+'Unbilled Therms'!Z25*1000</f>
        <v>0</v>
      </c>
      <c r="O83" s="39">
        <f t="shared" si="7"/>
        <v>0</v>
      </c>
    </row>
    <row r="84" spans="1:17" x14ac:dyDescent="0.25">
      <c r="A84" s="38" t="s">
        <v>217</v>
      </c>
      <c r="B84" s="38" t="s">
        <v>349</v>
      </c>
      <c r="C84" s="39">
        <f>+'Unbilled Therms'!O19*1000</f>
        <v>40072.655536779108</v>
      </c>
      <c r="D84" s="39">
        <f>+'Unbilled Therms'!P19*1000</f>
        <v>-23078.100115801022</v>
      </c>
      <c r="E84" s="39">
        <f>+'Unbilled Therms'!Q19*1000</f>
        <v>-41928.299791519064</v>
      </c>
      <c r="F84" s="39">
        <f>+'Unbilled Therms'!R19*1000</f>
        <v>-73512.361504012457</v>
      </c>
      <c r="G84" s="39">
        <f>+'Unbilled Therms'!S19*1000</f>
        <v>-128717.74032854919</v>
      </c>
      <c r="H84" s="39">
        <f>+'Unbilled Therms'!T19*1000</f>
        <v>-81343.261899527482</v>
      </c>
      <c r="I84" s="39">
        <f>+'Unbilled Therms'!U19*1000</f>
        <v>-15178.489918396863</v>
      </c>
      <c r="J84" s="39">
        <f>+'Unbilled Therms'!V19*1000</f>
        <v>-33592.156077936736</v>
      </c>
      <c r="K84" s="39">
        <f>+'Unbilled Therms'!W19*1000</f>
        <v>11663.248155367086</v>
      </c>
      <c r="L84" s="39">
        <f>+'Unbilled Therms'!X19*1000</f>
        <v>12639.834422150727</v>
      </c>
      <c r="M84" s="39">
        <f>+'Unbilled Therms'!Y19*1000</f>
        <v>146382.76850998215</v>
      </c>
      <c r="N84" s="39">
        <f>+'Unbilled Therms'!Z19*1000</f>
        <v>196499.9938250579</v>
      </c>
      <c r="O84" s="39">
        <f t="shared" si="7"/>
        <v>9908.0908135941427</v>
      </c>
    </row>
    <row r="85" spans="1:17" x14ac:dyDescent="0.25">
      <c r="A85" s="38" t="s">
        <v>219</v>
      </c>
      <c r="B85" s="38" t="s">
        <v>350</v>
      </c>
      <c r="C85" s="39">
        <f>+'Unbilled Therms'!O20*1000</f>
        <v>2535.6021102230884</v>
      </c>
      <c r="D85" s="39">
        <f>+'Unbilled Therms'!P20*1000</f>
        <v>7621.8144201880805</v>
      </c>
      <c r="E85" s="39">
        <f>+'Unbilled Therms'!Q20*1000</f>
        <v>-12396.056004550403</v>
      </c>
      <c r="F85" s="39">
        <f>+'Unbilled Therms'!R20*1000</f>
        <v>-5190.0765344576812</v>
      </c>
      <c r="G85" s="39">
        <f>+'Unbilled Therms'!S20*1000</f>
        <v>-7651.9888824460159</v>
      </c>
      <c r="H85" s="39">
        <f>+'Unbilled Therms'!T20*1000</f>
        <v>-4717.7924817771245</v>
      </c>
      <c r="I85" s="39">
        <f>+'Unbilled Therms'!U20*1000</f>
        <v>-1943.5785089253059</v>
      </c>
      <c r="J85" s="39">
        <f>+'Unbilled Therms'!V20*1000</f>
        <v>-3129.3752492942845</v>
      </c>
      <c r="K85" s="39">
        <f>+'Unbilled Therms'!W20*1000</f>
        <v>739.5669478808245</v>
      </c>
      <c r="L85" s="39">
        <f>+'Unbilled Therms'!X20*1000</f>
        <v>4472.9633262405168</v>
      </c>
      <c r="M85" s="39">
        <f>+'Unbilled Therms'!Y20*1000</f>
        <v>8945.389616252367</v>
      </c>
      <c r="N85" s="39">
        <f>+'Unbilled Therms'!Z20*1000</f>
        <v>11087.727098394978</v>
      </c>
      <c r="O85" s="39">
        <f t="shared" si="7"/>
        <v>374.19585772904247</v>
      </c>
    </row>
    <row r="86" spans="1:17" x14ac:dyDescent="0.25">
      <c r="A86" s="38" t="s">
        <v>221</v>
      </c>
      <c r="B86" s="38" t="s">
        <v>351</v>
      </c>
      <c r="C86" s="39">
        <f>+'Unbilled Therms'!O21*1000</f>
        <v>-347.07494052188491</v>
      </c>
      <c r="D86" s="39">
        <f>+'Unbilled Therms'!P21*1000</f>
        <v>1004.4573375114298</v>
      </c>
      <c r="E86" s="39">
        <f>+'Unbilled Therms'!Q21*1000</f>
        <v>-245.33676322954244</v>
      </c>
      <c r="F86" s="39">
        <f>+'Unbilled Therms'!R21*1000</f>
        <v>-733.96438012433725</v>
      </c>
      <c r="G86" s="39">
        <f>+'Unbilled Therms'!S21*1000</f>
        <v>-120.42281046019765</v>
      </c>
      <c r="H86" s="39">
        <f>+'Unbilled Therms'!T21*1000</f>
        <v>441.19176090530652</v>
      </c>
      <c r="I86" s="39">
        <f>+'Unbilled Therms'!U21*1000</f>
        <v>-651.17628471298519</v>
      </c>
      <c r="J86" s="39">
        <f>+'Unbilled Therms'!V21*1000</f>
        <v>129.72831320544287</v>
      </c>
      <c r="K86" s="39">
        <f>+'Unbilled Therms'!W21*1000</f>
        <v>-50.622333192251176</v>
      </c>
      <c r="L86" s="39">
        <f>+'Unbilled Therms'!X21*1000</f>
        <v>40.730473181021964</v>
      </c>
      <c r="M86" s="39">
        <f>+'Unbilled Therms'!Y21*1000</f>
        <v>171.58109130624811</v>
      </c>
      <c r="N86" s="39">
        <f>+'Unbilled Therms'!Z21*1000</f>
        <v>391.3537684031291</v>
      </c>
      <c r="O86" s="39">
        <f t="shared" si="7"/>
        <v>30.445232271379894</v>
      </c>
    </row>
    <row r="87" spans="1:17" x14ac:dyDescent="0.25">
      <c r="A87" s="38" t="s">
        <v>223</v>
      </c>
      <c r="B87" s="38" t="s">
        <v>352</v>
      </c>
      <c r="C87" s="39">
        <f>+'Unbilled Therms'!O22*1000</f>
        <v>33052.792845723357</v>
      </c>
      <c r="D87" s="39">
        <f>+'Unbilled Therms'!P22*1000</f>
        <v>761.11082009353481</v>
      </c>
      <c r="E87" s="39">
        <f>+'Unbilled Therms'!Q22*1000</f>
        <v>-39385.189575130855</v>
      </c>
      <c r="F87" s="39">
        <f>+'Unbilled Therms'!R22*1000</f>
        <v>-37358.830911308149</v>
      </c>
      <c r="G87" s="39">
        <f>+'Unbilled Therms'!S22*1000</f>
        <v>-46680.160219519617</v>
      </c>
      <c r="H87" s="39">
        <f>+'Unbilled Therms'!T22*1000</f>
        <v>-26186.890714087374</v>
      </c>
      <c r="I87" s="39">
        <f>+'Unbilled Therms'!U22*1000</f>
        <v>-18882.780809442538</v>
      </c>
      <c r="J87" s="39">
        <f>+'Unbilled Therms'!V22*1000</f>
        <v>-2905.2406671635822</v>
      </c>
      <c r="K87" s="39">
        <f>+'Unbilled Therms'!W22*1000</f>
        <v>4381.33042860774</v>
      </c>
      <c r="L87" s="39">
        <f>+'Unbilled Therms'!X22*1000</f>
        <v>8077.6768819645422</v>
      </c>
      <c r="M87" s="39">
        <f>+'Unbilled Therms'!Y22*1000</f>
        <v>47867.315805541039</v>
      </c>
      <c r="N87" s="39">
        <f>+'Unbilled Therms'!Z22*1000</f>
        <v>81073.498752218438</v>
      </c>
      <c r="O87" s="39">
        <f t="shared" si="7"/>
        <v>3814.6326374965429</v>
      </c>
    </row>
    <row r="88" spans="1:17" x14ac:dyDescent="0.25">
      <c r="A88" s="38" t="s">
        <v>225</v>
      </c>
      <c r="B88" s="38" t="s">
        <v>353</v>
      </c>
      <c r="C88" s="39">
        <f>+'Unbilled Therms'!O23*1000</f>
        <v>47471.676606734945</v>
      </c>
      <c r="D88" s="39">
        <f>+'Unbilled Therms'!P23*1000</f>
        <v>-13467.432799279493</v>
      </c>
      <c r="E88" s="39">
        <f>+'Unbilled Therms'!Q23*1000</f>
        <v>-35826.427915466469</v>
      </c>
      <c r="F88" s="39">
        <f>+'Unbilled Therms'!R23*1000</f>
        <v>-66229.626149477495</v>
      </c>
      <c r="G88" s="39">
        <f>+'Unbilled Therms'!S23*1000</f>
        <v>-68022.343940749066</v>
      </c>
      <c r="H88" s="39">
        <f>+'Unbilled Therms'!T23*1000</f>
        <v>-41753.268069906255</v>
      </c>
      <c r="I88" s="39">
        <f>+'Unbilled Therms'!U23*1000</f>
        <v>-45983.286411657929</v>
      </c>
      <c r="J88" s="39">
        <f>+'Unbilled Therms'!V23*1000</f>
        <v>-8799.0745090480686</v>
      </c>
      <c r="K88" s="39">
        <f>+'Unbilled Therms'!W23*1000</f>
        <v>14862.109795516943</v>
      </c>
      <c r="L88" s="39">
        <f>+'Unbilled Therms'!X23*1000</f>
        <v>27033.851661563604</v>
      </c>
      <c r="M88" s="39">
        <f>+'Unbilled Therms'!Y23*1000</f>
        <v>77356.562363180157</v>
      </c>
      <c r="N88" s="39">
        <f>+'Unbilled Therms'!Z23*1000</f>
        <v>117996.98820125533</v>
      </c>
      <c r="O88" s="39">
        <f t="shared" si="7"/>
        <v>4639.7288326661801</v>
      </c>
    </row>
    <row r="89" spans="1:17" x14ac:dyDescent="0.25">
      <c r="A89" s="38" t="s">
        <v>227</v>
      </c>
      <c r="B89" s="38" t="s">
        <v>354</v>
      </c>
      <c r="C89" s="39">
        <f>+'Unbilled Therms'!O24*1000</f>
        <v>4529.0531827419327</v>
      </c>
      <c r="D89" s="39">
        <f>+'Unbilled Therms'!P24*1000</f>
        <v>19111.135246333761</v>
      </c>
      <c r="E89" s="39">
        <f>+'Unbilled Therms'!Q24*1000</f>
        <v>-17833.92619626204</v>
      </c>
      <c r="F89" s="39">
        <f>+'Unbilled Therms'!R24*1000</f>
        <v>-18567.222525682013</v>
      </c>
      <c r="G89" s="39">
        <f>+'Unbilled Therms'!S24*1000</f>
        <v>-28757.738071524444</v>
      </c>
      <c r="H89" s="39">
        <f>+'Unbilled Therms'!T24*1000</f>
        <v>-12264.699258380859</v>
      </c>
      <c r="I89" s="39">
        <f>+'Unbilled Therms'!U24*1000</f>
        <v>-13300.280328028421</v>
      </c>
      <c r="J89" s="39">
        <f>+'Unbilled Therms'!V24*1000</f>
        <v>-11016.763558973338</v>
      </c>
      <c r="K89" s="39">
        <f>+'Unbilled Therms'!W24*1000</f>
        <v>11296.963743657783</v>
      </c>
      <c r="L89" s="39">
        <f>+'Unbilled Therms'!X24*1000</f>
        <v>15170.878577893645</v>
      </c>
      <c r="M89" s="39">
        <f>+'Unbilled Therms'!Y24*1000</f>
        <v>19205.585415091606</v>
      </c>
      <c r="N89" s="39">
        <f>+'Unbilled Therms'!Z24*1000</f>
        <v>33886.851476836542</v>
      </c>
      <c r="O89" s="39">
        <f t="shared" si="7"/>
        <v>1459.8377037041573</v>
      </c>
    </row>
    <row r="90" spans="1:17" x14ac:dyDescent="0.25">
      <c r="A90" s="38" t="s">
        <v>555</v>
      </c>
      <c r="B90" s="38" t="s">
        <v>552</v>
      </c>
      <c r="C90" s="39">
        <f>+'Unbilled Therms'!O25*1000</f>
        <v>0</v>
      </c>
      <c r="D90" s="39">
        <f>+'Unbilled Therms'!P25*1000</f>
        <v>0</v>
      </c>
      <c r="E90" s="39">
        <f>+'Unbilled Therms'!Q25*1000</f>
        <v>0</v>
      </c>
      <c r="F90" s="39">
        <f>+'Unbilled Therms'!R25*1000</f>
        <v>0</v>
      </c>
      <c r="G90" s="39">
        <f>+'Unbilled Therms'!S25*1000</f>
        <v>0</v>
      </c>
      <c r="H90" s="39">
        <f>+'Unbilled Therms'!T25*1000</f>
        <v>0</v>
      </c>
      <c r="I90" s="39">
        <f>+'Unbilled Therms'!U25*1000</f>
        <v>0</v>
      </c>
      <c r="J90" s="39">
        <f>+'Unbilled Therms'!V25*1000</f>
        <v>0</v>
      </c>
      <c r="K90" s="39">
        <f>+'Unbilled Therms'!W25*1000</f>
        <v>0</v>
      </c>
      <c r="L90" s="39">
        <f>+'Unbilled Therms'!X25*1000</f>
        <v>0</v>
      </c>
      <c r="M90" s="39">
        <f>+'Unbilled Therms'!Y25*1000</f>
        <v>0</v>
      </c>
      <c r="N90" s="39">
        <f>+'Unbilled Therms'!Z25*1000</f>
        <v>0</v>
      </c>
      <c r="O90" s="39">
        <f t="shared" si="7"/>
        <v>0</v>
      </c>
    </row>
    <row r="91" spans="1:17" x14ac:dyDescent="0.25">
      <c r="A91" s="36" t="s">
        <v>355</v>
      </c>
      <c r="B91" s="36" t="s">
        <v>356</v>
      </c>
      <c r="C91" s="37">
        <f>SUM(C92:C109)</f>
        <v>1427488.1770100526</v>
      </c>
      <c r="D91" s="37">
        <f t="shared" ref="D91:N91" si="10">SUM(D92:D109)</f>
        <v>-421220.21865052101</v>
      </c>
      <c r="E91" s="37">
        <f t="shared" si="10"/>
        <v>-712271.98504270939</v>
      </c>
      <c r="F91" s="37">
        <f t="shared" si="10"/>
        <v>-1323582.5894810362</v>
      </c>
      <c r="G91" s="37">
        <f t="shared" si="10"/>
        <v>-1184835.2941564664</v>
      </c>
      <c r="H91" s="37">
        <f t="shared" si="10"/>
        <v>-345842.75740023085</v>
      </c>
      <c r="I91" s="37">
        <f t="shared" si="10"/>
        <v>-608898.57139814552</v>
      </c>
      <c r="J91" s="37">
        <f t="shared" si="10"/>
        <v>-391931.26871108357</v>
      </c>
      <c r="K91" s="37">
        <f t="shared" si="10"/>
        <v>705343.74497542484</v>
      </c>
      <c r="L91" s="37">
        <f t="shared" si="10"/>
        <v>-556583.2046160613</v>
      </c>
      <c r="M91" s="37">
        <f t="shared" si="10"/>
        <v>1449647.2516152696</v>
      </c>
      <c r="N91" s="37">
        <f t="shared" si="10"/>
        <v>2456712.2398962341</v>
      </c>
      <c r="O91" s="37">
        <f t="shared" si="7"/>
        <v>494025.52404072648</v>
      </c>
    </row>
    <row r="92" spans="1:17" x14ac:dyDescent="0.25">
      <c r="A92" s="38" t="s">
        <v>105</v>
      </c>
      <c r="B92" s="38" t="s">
        <v>357</v>
      </c>
      <c r="C92" s="39">
        <f>+'Unbilled Therms'!O41*1000</f>
        <v>137.64999999999984</v>
      </c>
      <c r="D92" s="39">
        <f>+'Unbilled Therms'!P41*1000</f>
        <v>-194.49999999999989</v>
      </c>
      <c r="E92" s="39">
        <f>+'Unbilled Therms'!Q41*1000</f>
        <v>60.799999999999969</v>
      </c>
      <c r="F92" s="39">
        <f>+'Unbilled Therms'!R41*1000</f>
        <v>-68.000000000000057</v>
      </c>
      <c r="G92" s="39">
        <f>+'Unbilled Therms'!S41*1000</f>
        <v>-191.20000000000005</v>
      </c>
      <c r="H92" s="39">
        <f>+'Unbilled Therms'!T41*1000</f>
        <v>50.350000000000115</v>
      </c>
      <c r="I92" s="39">
        <f>+'Unbilled Therms'!U41*1000</f>
        <v>-98.900000000000205</v>
      </c>
      <c r="J92" s="39">
        <f>+'Unbilled Therms'!V41*1000</f>
        <v>303.8000000000003</v>
      </c>
      <c r="K92" s="39">
        <f>+'Unbilled Therms'!W41*1000</f>
        <v>0</v>
      </c>
      <c r="L92" s="39">
        <f>+'Unbilled Therms'!X41*1000</f>
        <v>0</v>
      </c>
      <c r="M92" s="39">
        <f>+'Unbilled Therms'!Y41*1000</f>
        <v>0</v>
      </c>
      <c r="N92" s="39">
        <f>+'Unbilled Therms'!Z41*1000</f>
        <v>0</v>
      </c>
      <c r="O92" s="39">
        <f t="shared" si="7"/>
        <v>0</v>
      </c>
    </row>
    <row r="93" spans="1:17" x14ac:dyDescent="0.25">
      <c r="A93" s="38" t="s">
        <v>234</v>
      </c>
      <c r="B93" s="38" t="s">
        <v>358</v>
      </c>
      <c r="C93" s="39">
        <f>+'Unbilled Therms'!O43*1000</f>
        <v>0</v>
      </c>
      <c r="D93" s="39">
        <f>+'Unbilled Therms'!P43*1000</f>
        <v>0</v>
      </c>
      <c r="E93" s="39">
        <f>+'Unbilled Therms'!Q43*1000</f>
        <v>0</v>
      </c>
      <c r="F93" s="39">
        <f>+'Unbilled Therms'!R43*1000</f>
        <v>0</v>
      </c>
      <c r="G93" s="39">
        <f>+'Unbilled Therms'!S43*1000</f>
        <v>0</v>
      </c>
      <c r="H93" s="39">
        <f>+'Unbilled Therms'!T43*1000</f>
        <v>0</v>
      </c>
      <c r="I93" s="39">
        <f>+'Unbilled Therms'!U43*1000</f>
        <v>0</v>
      </c>
      <c r="J93" s="39">
        <f>+'Unbilled Therms'!V43*1000</f>
        <v>0</v>
      </c>
      <c r="K93" s="39">
        <f>+'Unbilled Therms'!W43*1000</f>
        <v>0</v>
      </c>
      <c r="L93" s="39">
        <f>+'Unbilled Therms'!X43*1000</f>
        <v>0</v>
      </c>
      <c r="M93" s="39">
        <f>+'Unbilled Therms'!Y43*1000</f>
        <v>0</v>
      </c>
      <c r="N93" s="39">
        <f>+'Unbilled Therms'!Z43*1000</f>
        <v>0</v>
      </c>
      <c r="O93" s="39">
        <f t="shared" si="7"/>
        <v>0</v>
      </c>
    </row>
    <row r="94" spans="1:17" x14ac:dyDescent="0.25">
      <c r="A94" s="38" t="s">
        <v>236</v>
      </c>
      <c r="B94" s="38" t="s">
        <v>359</v>
      </c>
      <c r="C94" s="39">
        <f>+'Unbilled Therms'!O39*1000</f>
        <v>0</v>
      </c>
      <c r="D94" s="39">
        <f>+'Unbilled Therms'!P39*1000</f>
        <v>0</v>
      </c>
      <c r="E94" s="39">
        <f>+'Unbilled Therms'!Q39*1000</f>
        <v>0</v>
      </c>
      <c r="F94" s="39">
        <f>+'Unbilled Therms'!R39*1000</f>
        <v>0</v>
      </c>
      <c r="G94" s="39">
        <f>+'Unbilled Therms'!S39*1000</f>
        <v>0</v>
      </c>
      <c r="H94" s="39">
        <f>+'Unbilled Therms'!T39*1000</f>
        <v>0</v>
      </c>
      <c r="I94" s="39">
        <f>+'Unbilled Therms'!U39*1000</f>
        <v>0</v>
      </c>
      <c r="J94" s="39">
        <f>+'Unbilled Therms'!V39*1000</f>
        <v>0</v>
      </c>
      <c r="K94" s="39">
        <f>+'Unbilled Therms'!W39*1000</f>
        <v>0</v>
      </c>
      <c r="L94" s="39">
        <f>+'Unbilled Therms'!X39*1000</f>
        <v>0</v>
      </c>
      <c r="M94" s="39">
        <f>+'Unbilled Therms'!Y39*1000</f>
        <v>0</v>
      </c>
      <c r="N94" s="39">
        <f>+'Unbilled Therms'!Z39*1000</f>
        <v>0</v>
      </c>
      <c r="O94" s="39">
        <f t="shared" si="7"/>
        <v>0</v>
      </c>
    </row>
    <row r="95" spans="1:17" x14ac:dyDescent="0.25">
      <c r="A95" s="38" t="s">
        <v>238</v>
      </c>
      <c r="B95" s="38" t="s">
        <v>360</v>
      </c>
      <c r="C95" s="39">
        <f>+'Unbilled Therms'!O27*1000</f>
        <v>50491.001962335016</v>
      </c>
      <c r="D95" s="39">
        <f>+'Unbilled Therms'!P27*1000</f>
        <v>12269.404750507703</v>
      </c>
      <c r="E95" s="39">
        <f>+'Unbilled Therms'!Q27*1000</f>
        <v>-48495.234616099762</v>
      </c>
      <c r="F95" s="39">
        <f>+'Unbilled Therms'!R27*1000</f>
        <v>-30149.707052396563</v>
      </c>
      <c r="G95" s="39">
        <f>+'Unbilled Therms'!S27*1000</f>
        <v>-25634.02827420336</v>
      </c>
      <c r="H95" s="39">
        <f>+'Unbilled Therms'!T27*1000</f>
        <v>-9634.8056935633231</v>
      </c>
      <c r="I95" s="39">
        <f>+'Unbilled Therms'!U27*1000</f>
        <v>-26966.346796820999</v>
      </c>
      <c r="J95" s="39">
        <f>+'Unbilled Therms'!V27*1000</f>
        <v>-2740.8572415294257</v>
      </c>
      <c r="K95" s="39">
        <f>+'Unbilled Therms'!W27*1000</f>
        <v>69374.683290253961</v>
      </c>
      <c r="L95" s="39">
        <f>+'Unbilled Therms'!X27*1000</f>
        <v>-86908.379814728425</v>
      </c>
      <c r="M95" s="39">
        <f>+'Unbilled Therms'!Y27*1000</f>
        <v>52441.360087525849</v>
      </c>
      <c r="N95" s="39">
        <f>+'Unbilled Therms'!Z27*1000</f>
        <v>52428.712544861468</v>
      </c>
      <c r="O95" s="39">
        <f t="shared" si="7"/>
        <v>6475.8031461421269</v>
      </c>
    </row>
    <row r="96" spans="1:17" x14ac:dyDescent="0.25">
      <c r="A96" s="38" t="s">
        <v>240</v>
      </c>
      <c r="B96" s="38" t="s">
        <v>361</v>
      </c>
      <c r="C96" s="39">
        <f>+'Unbilled Therms'!O29*1000</f>
        <v>16965.168218961935</v>
      </c>
      <c r="D96" s="39">
        <f>+'Unbilled Therms'!P29*1000</f>
        <v>-3763.6201522508372</v>
      </c>
      <c r="E96" s="39">
        <f>+'Unbilled Therms'!Q29*1000</f>
        <v>-36077.75718127357</v>
      </c>
      <c r="F96" s="39">
        <f>+'Unbilled Therms'!R29*1000</f>
        <v>-65684.817317447363</v>
      </c>
      <c r="G96" s="39">
        <f>+'Unbilled Therms'!S29*1000</f>
        <v>-59594.253367554644</v>
      </c>
      <c r="H96" s="39">
        <f>+'Unbilled Therms'!T29*1000</f>
        <v>-13369.995379704393</v>
      </c>
      <c r="I96" s="39">
        <f>+'Unbilled Therms'!U29*1000</f>
        <v>-51190.52201543843</v>
      </c>
      <c r="J96" s="39">
        <f>+'Unbilled Therms'!V29*1000</f>
        <v>-23053.029949181451</v>
      </c>
      <c r="K96" s="39">
        <f>+'Unbilled Therms'!W29*1000</f>
        <v>56925.23025979074</v>
      </c>
      <c r="L96" s="39">
        <f>+'Unbilled Therms'!X29*1000</f>
        <v>-51406.386176498476</v>
      </c>
      <c r="M96" s="39">
        <f>+'Unbilled Therms'!Y29*1000</f>
        <v>76118.175641356967</v>
      </c>
      <c r="N96" s="39">
        <f>+'Unbilled Therms'!Z29*1000</f>
        <v>179742.61569342492</v>
      </c>
      <c r="O96" s="39">
        <f t="shared" si="7"/>
        <v>25610.808274185372</v>
      </c>
    </row>
    <row r="97" spans="1:15" x14ac:dyDescent="0.25">
      <c r="A97" s="38" t="s">
        <v>242</v>
      </c>
      <c r="B97" s="38" t="s">
        <v>362</v>
      </c>
      <c r="C97" s="39">
        <f>+'Unbilled Therms'!O30*1000</f>
        <v>37176.316113034998</v>
      </c>
      <c r="D97" s="39">
        <f>+'Unbilled Therms'!P30*1000</f>
        <v>-9998.3838507663459</v>
      </c>
      <c r="E97" s="39">
        <f>+'Unbilled Therms'!Q30*1000</f>
        <v>-53009.637192362447</v>
      </c>
      <c r="F97" s="39">
        <f>+'Unbilled Therms'!R30*1000</f>
        <v>-58110.028694860826</v>
      </c>
      <c r="G97" s="39">
        <f>+'Unbilled Therms'!S30*1000</f>
        <v>-55603.721003533392</v>
      </c>
      <c r="H97" s="39">
        <f>+'Unbilled Therms'!T30*1000</f>
        <v>-11546.835084076632</v>
      </c>
      <c r="I97" s="39">
        <f>+'Unbilled Therms'!U30*1000</f>
        <v>-5791.9263711345366</v>
      </c>
      <c r="J97" s="39">
        <f>+'Unbilled Therms'!V30*1000</f>
        <v>-66894.494462216011</v>
      </c>
      <c r="K97" s="39">
        <f>+'Unbilled Therms'!W30*1000</f>
        <v>51078.85920082697</v>
      </c>
      <c r="L97" s="39">
        <f>+'Unbilled Therms'!X30*1000</f>
        <v>-23695.344778054448</v>
      </c>
      <c r="M97" s="39">
        <f>+'Unbilled Therms'!Y30*1000</f>
        <v>81691.297901690181</v>
      </c>
      <c r="N97" s="39">
        <f>+'Unbilled Therms'!Z30*1000</f>
        <v>135519.47893483634</v>
      </c>
      <c r="O97" s="39">
        <f t="shared" si="7"/>
        <v>20815.580713383853</v>
      </c>
    </row>
    <row r="98" spans="1:15" x14ac:dyDescent="0.25">
      <c r="A98" s="38" t="s">
        <v>244</v>
      </c>
      <c r="B98" s="38" t="s">
        <v>363</v>
      </c>
      <c r="C98" s="39">
        <f>+'Unbilled Therms'!O31*1000</f>
        <v>52230.373363318649</v>
      </c>
      <c r="D98" s="39">
        <f>+'Unbilled Therms'!P31*1000</f>
        <v>2287.7052719566391</v>
      </c>
      <c r="E98" s="39">
        <f>+'Unbilled Therms'!Q31*1000</f>
        <v>-27092.979767098626</v>
      </c>
      <c r="F98" s="39">
        <f>+'Unbilled Therms'!R31*1000</f>
        <v>-13861.883190237137</v>
      </c>
      <c r="G98" s="39">
        <f>+'Unbilled Therms'!S31*1000</f>
        <v>-2870.8600239864099</v>
      </c>
      <c r="H98" s="39">
        <f>+'Unbilled Therms'!T31*1000</f>
        <v>-7558.3679809551541</v>
      </c>
      <c r="I98" s="39">
        <f>+'Unbilled Therms'!U31*1000</f>
        <v>-13966.403501529925</v>
      </c>
      <c r="J98" s="39">
        <f>+'Unbilled Therms'!V31*1000</f>
        <v>-12310.641296085691</v>
      </c>
      <c r="K98" s="39">
        <f>+'Unbilled Therms'!W31*1000</f>
        <v>-3592.4464132807825</v>
      </c>
      <c r="L98" s="39">
        <f>+'Unbilled Therms'!X31*1000</f>
        <v>16759.905675001421</v>
      </c>
      <c r="M98" s="39">
        <f>+'Unbilled Therms'!Y31*1000</f>
        <v>31430.310838072302</v>
      </c>
      <c r="N98" s="39">
        <f>+'Unbilled Therms'!Z31*1000</f>
        <v>-16996.267664310664</v>
      </c>
      <c r="O98" s="39">
        <f t="shared" si="7"/>
        <v>4458.4453108646267</v>
      </c>
    </row>
    <row r="99" spans="1:15" x14ac:dyDescent="0.25">
      <c r="A99" s="38" t="s">
        <v>246</v>
      </c>
      <c r="B99" s="38" t="s">
        <v>364</v>
      </c>
      <c r="C99" s="39">
        <f>+'Unbilled Therms'!O32*1000</f>
        <v>0</v>
      </c>
      <c r="D99" s="39">
        <f>+'Unbilled Therms'!P32*1000</f>
        <v>0</v>
      </c>
      <c r="E99" s="39">
        <f>+'Unbilled Therms'!Q32*1000</f>
        <v>0</v>
      </c>
      <c r="F99" s="39">
        <f>+'Unbilled Therms'!R32*1000</f>
        <v>0</v>
      </c>
      <c r="G99" s="39">
        <f>+'Unbilled Therms'!S32*1000</f>
        <v>0</v>
      </c>
      <c r="H99" s="39">
        <f>+'Unbilled Therms'!T32*1000</f>
        <v>0</v>
      </c>
      <c r="I99" s="39">
        <f>+'Unbilled Therms'!U32*1000</f>
        <v>0</v>
      </c>
      <c r="J99" s="39">
        <f>+'Unbilled Therms'!V32*1000</f>
        <v>0</v>
      </c>
      <c r="K99" s="39">
        <f>+'Unbilled Therms'!W32*1000</f>
        <v>0</v>
      </c>
      <c r="L99" s="39">
        <f>+'Unbilled Therms'!X32*1000</f>
        <v>0</v>
      </c>
      <c r="M99" s="39">
        <f>+'Unbilled Therms'!Y32*1000</f>
        <v>0</v>
      </c>
      <c r="N99" s="39">
        <f>+'Unbilled Therms'!Z32*1000</f>
        <v>0</v>
      </c>
      <c r="O99" s="39">
        <f t="shared" si="7"/>
        <v>0</v>
      </c>
    </row>
    <row r="100" spans="1:15" x14ac:dyDescent="0.25">
      <c r="A100" s="38" t="s">
        <v>248</v>
      </c>
      <c r="B100" s="38" t="s">
        <v>365</v>
      </c>
      <c r="C100" s="39">
        <f>+'Unbilled Therms'!O33*1000</f>
        <v>0</v>
      </c>
      <c r="D100" s="39">
        <f>+'Unbilled Therms'!P33*1000</f>
        <v>0</v>
      </c>
      <c r="E100" s="39">
        <f>+'Unbilled Therms'!Q33*1000</f>
        <v>0</v>
      </c>
      <c r="F100" s="39">
        <f>+'Unbilled Therms'!R33*1000</f>
        <v>0</v>
      </c>
      <c r="G100" s="39">
        <f>+'Unbilled Therms'!S33*1000</f>
        <v>0</v>
      </c>
      <c r="H100" s="39">
        <f>+'Unbilled Therms'!T33*1000</f>
        <v>0</v>
      </c>
      <c r="I100" s="39">
        <f>+'Unbilled Therms'!U33*1000</f>
        <v>0</v>
      </c>
      <c r="J100" s="39">
        <f>+'Unbilled Therms'!V33*1000</f>
        <v>0</v>
      </c>
      <c r="K100" s="39">
        <f>+'Unbilled Therms'!W33*1000</f>
        <v>0</v>
      </c>
      <c r="L100" s="39">
        <f>+'Unbilled Therms'!X33*1000</f>
        <v>0</v>
      </c>
      <c r="M100" s="39">
        <f>+'Unbilled Therms'!Y33*1000</f>
        <v>0</v>
      </c>
      <c r="N100" s="39">
        <f>+'Unbilled Therms'!Z33*1000</f>
        <v>0</v>
      </c>
      <c r="O100" s="39">
        <f t="shared" si="7"/>
        <v>0</v>
      </c>
    </row>
    <row r="101" spans="1:15" x14ac:dyDescent="0.25">
      <c r="A101" s="38" t="s">
        <v>250</v>
      </c>
      <c r="B101" s="38" t="s">
        <v>366</v>
      </c>
      <c r="C101" s="39">
        <f>+'Unbilled Therms'!O42*1000</f>
        <v>-4933.935714285717</v>
      </c>
      <c r="D101" s="39">
        <f>+'Unbilled Therms'!P42*1000</f>
        <v>-2634.95</v>
      </c>
      <c r="E101" s="39">
        <f>+'Unbilled Therms'!Q42*1000</f>
        <v>1564.2999999999993</v>
      </c>
      <c r="F101" s="39">
        <f>+'Unbilled Therms'!R42*1000</f>
        <v>445.39999999999935</v>
      </c>
      <c r="G101" s="39">
        <f>+'Unbilled Therms'!S42*1000</f>
        <v>-1206.3214285714246</v>
      </c>
      <c r="H101" s="39">
        <f>+'Unbilled Therms'!T42*1000</f>
        <v>-245.05000000000621</v>
      </c>
      <c r="I101" s="39">
        <f>+'Unbilled Therms'!U42*1000</f>
        <v>1077.9500000000085</v>
      </c>
      <c r="J101" s="39">
        <f>+'Unbilled Therms'!V42*1000</f>
        <v>640.7999999999987</v>
      </c>
      <c r="K101" s="39">
        <f>+'Unbilled Therms'!W42*1000</f>
        <v>0</v>
      </c>
      <c r="L101" s="39">
        <f>+'Unbilled Therms'!X42*1000</f>
        <v>2682.6642857142851</v>
      </c>
      <c r="M101" s="39">
        <f>+'Unbilled Therms'!Y42*1000</f>
        <v>2609.1428571428564</v>
      </c>
      <c r="N101" s="39">
        <f>+'Unbilled Therms'!Z42*1000</f>
        <v>5288.2857142857138</v>
      </c>
      <c r="O101" s="39">
        <f t="shared" si="7"/>
        <v>5288.2857142857119</v>
      </c>
    </row>
    <row r="102" spans="1:15" x14ac:dyDescent="0.25">
      <c r="A102" s="38" t="s">
        <v>252</v>
      </c>
      <c r="B102" s="38" t="s">
        <v>367</v>
      </c>
      <c r="C102" s="39">
        <f>+'Unbilled Therms'!O44*1000</f>
        <v>0</v>
      </c>
      <c r="D102" s="39">
        <f>+'Unbilled Therms'!P44*1000</f>
        <v>0</v>
      </c>
      <c r="E102" s="39">
        <f>+'Unbilled Therms'!Q44*1000</f>
        <v>0</v>
      </c>
      <c r="F102" s="39">
        <f>+'Unbilled Therms'!R44*1000</f>
        <v>0</v>
      </c>
      <c r="G102" s="39">
        <f>+'Unbilled Therms'!S44*1000</f>
        <v>0</v>
      </c>
      <c r="H102" s="39">
        <f>+'Unbilled Therms'!T44*1000</f>
        <v>0</v>
      </c>
      <c r="I102" s="39">
        <f>+'Unbilled Therms'!U44*1000</f>
        <v>0</v>
      </c>
      <c r="J102" s="39">
        <f>+'Unbilled Therms'!V44*1000</f>
        <v>0</v>
      </c>
      <c r="K102" s="39">
        <f>+'Unbilled Therms'!W44*1000</f>
        <v>0</v>
      </c>
      <c r="L102" s="39">
        <f>+'Unbilled Therms'!X44*1000</f>
        <v>0</v>
      </c>
      <c r="M102" s="39">
        <f>+'Unbilled Therms'!Y44*1000</f>
        <v>0</v>
      </c>
      <c r="N102" s="39">
        <f>+'Unbilled Therms'!Z44*1000</f>
        <v>0</v>
      </c>
      <c r="O102" s="39">
        <f t="shared" si="7"/>
        <v>0</v>
      </c>
    </row>
    <row r="103" spans="1:15" x14ac:dyDescent="0.25">
      <c r="A103" s="38" t="s">
        <v>254</v>
      </c>
      <c r="B103" s="38" t="s">
        <v>368</v>
      </c>
      <c r="C103" s="39">
        <f>+'Unbilled Therms'!O40*1000</f>
        <v>0</v>
      </c>
      <c r="D103" s="39">
        <f>+'Unbilled Therms'!P40*1000</f>
        <v>0</v>
      </c>
      <c r="E103" s="39">
        <f>+'Unbilled Therms'!Q40*1000</f>
        <v>0</v>
      </c>
      <c r="F103" s="39">
        <f>+'Unbilled Therms'!R40*1000</f>
        <v>0</v>
      </c>
      <c r="G103" s="39">
        <f>+'Unbilled Therms'!S40*1000</f>
        <v>0</v>
      </c>
      <c r="H103" s="39">
        <f>+'Unbilled Therms'!T40*1000</f>
        <v>0</v>
      </c>
      <c r="I103" s="39">
        <f>+'Unbilled Therms'!U40*1000</f>
        <v>0</v>
      </c>
      <c r="J103" s="39">
        <f>+'Unbilled Therms'!V40*1000</f>
        <v>0</v>
      </c>
      <c r="K103" s="39">
        <f>+'Unbilled Therms'!W40*1000</f>
        <v>0</v>
      </c>
      <c r="L103" s="39">
        <f>+'Unbilled Therms'!X40*1000</f>
        <v>0</v>
      </c>
      <c r="M103" s="39">
        <f>+'Unbilled Therms'!Y40*1000</f>
        <v>0</v>
      </c>
      <c r="N103" s="39">
        <f>+'Unbilled Therms'!Z40*1000</f>
        <v>0</v>
      </c>
      <c r="O103" s="39">
        <f t="shared" si="7"/>
        <v>0</v>
      </c>
    </row>
    <row r="104" spans="1:15" x14ac:dyDescent="0.25">
      <c r="A104" s="38" t="s">
        <v>256</v>
      </c>
      <c r="B104" s="38" t="s">
        <v>369</v>
      </c>
      <c r="C104" s="39">
        <f>+'Unbilled Therms'!O28*1000</f>
        <v>43445.668325698702</v>
      </c>
      <c r="D104" s="39">
        <f>+'Unbilled Therms'!P28*1000</f>
        <v>32364.545100719111</v>
      </c>
      <c r="E104" s="39">
        <f>+'Unbilled Therms'!Q28*1000</f>
        <v>-86952.080280199167</v>
      </c>
      <c r="F104" s="39">
        <f>+'Unbilled Therms'!R28*1000</f>
        <v>-4287.636098032749</v>
      </c>
      <c r="G104" s="39">
        <f>+'Unbilled Therms'!S28*1000</f>
        <v>-31125.968870841149</v>
      </c>
      <c r="H104" s="39">
        <f>+'Unbilled Therms'!T28*1000</f>
        <v>-13864.642062652649</v>
      </c>
      <c r="I104" s="39">
        <f>+'Unbilled Therms'!U28*1000</f>
        <v>-35396.097735677758</v>
      </c>
      <c r="J104" s="39">
        <f>+'Unbilled Therms'!V28*1000</f>
        <v>9142.4842005711471</v>
      </c>
      <c r="K104" s="39">
        <f>+'Unbilled Therms'!W28*1000</f>
        <v>10890.471220605377</v>
      </c>
      <c r="L104" s="39">
        <f>+'Unbilled Therms'!X28*1000</f>
        <v>-1441.7722922687517</v>
      </c>
      <c r="M104" s="39">
        <f>+'Unbilled Therms'!Y28*1000</f>
        <v>33540.192651381833</v>
      </c>
      <c r="N104" s="39">
        <f>+'Unbilled Therms'!Z28*1000</f>
        <v>51571.002417058764</v>
      </c>
      <c r="O104" s="39">
        <f t="shared" si="7"/>
        <v>7886.166576362717</v>
      </c>
    </row>
    <row r="105" spans="1:15" x14ac:dyDescent="0.25">
      <c r="A105" s="38" t="s">
        <v>258</v>
      </c>
      <c r="B105" s="38" t="s">
        <v>370</v>
      </c>
      <c r="C105" s="39">
        <f>+'Unbilled Therms'!O34*1000</f>
        <v>301128.35065639135</v>
      </c>
      <c r="D105" s="39">
        <f>+'Unbilled Therms'!P34*1000</f>
        <v>-108232.84470156158</v>
      </c>
      <c r="E105" s="39">
        <f>+'Unbilled Therms'!Q34*1000</f>
        <v>-135769.50258410489</v>
      </c>
      <c r="F105" s="39">
        <f>+'Unbilled Therms'!R34*1000</f>
        <v>-228886.83967172893</v>
      </c>
      <c r="G105" s="39">
        <f>+'Unbilled Therms'!S34*1000</f>
        <v>-249289.37375556235</v>
      </c>
      <c r="H105" s="39">
        <f>+'Unbilled Therms'!T34*1000</f>
        <v>-24944.862725158146</v>
      </c>
      <c r="I105" s="39">
        <f>+'Unbilled Therms'!U34*1000</f>
        <v>-162840.43970350514</v>
      </c>
      <c r="J105" s="39">
        <f>+'Unbilled Therms'!V34*1000</f>
        <v>-68019.879971612681</v>
      </c>
      <c r="K105" s="39">
        <f>+'Unbilled Therms'!W34*1000</f>
        <v>193311.21763229658</v>
      </c>
      <c r="L105" s="39">
        <f>+'Unbilled Therms'!X34*1000</f>
        <v>-188129.19052119195</v>
      </c>
      <c r="M105" s="39">
        <f>+'Unbilled Therms'!Y34*1000</f>
        <v>284340.2256950899</v>
      </c>
      <c r="N105" s="39">
        <f>+'Unbilled Therms'!Z34*1000</f>
        <v>499927.56128802785</v>
      </c>
      <c r="O105" s="39">
        <f t="shared" si="7"/>
        <v>112594.42163738009</v>
      </c>
    </row>
    <row r="106" spans="1:15" x14ac:dyDescent="0.25">
      <c r="A106" s="38" t="s">
        <v>260</v>
      </c>
      <c r="B106" s="38" t="s">
        <v>371</v>
      </c>
      <c r="C106" s="39">
        <f>+'Unbilled Therms'!O35*1000</f>
        <v>593233.91589509812</v>
      </c>
      <c r="D106" s="39">
        <f>+'Unbilled Therms'!P35*1000</f>
        <v>-232227.57951447874</v>
      </c>
      <c r="E106" s="39">
        <f>+'Unbilled Therms'!Q35*1000</f>
        <v>-258219.44202687609</v>
      </c>
      <c r="F106" s="39">
        <f>+'Unbilled Therms'!R35*1000</f>
        <v>-468572.71006856993</v>
      </c>
      <c r="G106" s="39">
        <f>+'Unbilled Therms'!S35*1000</f>
        <v>-539558.52617842448</v>
      </c>
      <c r="H106" s="39">
        <f>+'Unbilled Therms'!T35*1000</f>
        <v>-144857.13271633268</v>
      </c>
      <c r="I106" s="39">
        <f>+'Unbilled Therms'!U35*1000</f>
        <v>-220498.08872943322</v>
      </c>
      <c r="J106" s="39">
        <f>+'Unbilled Therms'!V35*1000</f>
        <v>-91934.339558487409</v>
      </c>
      <c r="K106" s="39">
        <f>+'Unbilled Therms'!W35*1000</f>
        <v>257912.31047323436</v>
      </c>
      <c r="L106" s="39">
        <f>+'Unbilled Therms'!X35*1000</f>
        <v>-258729.5714573811</v>
      </c>
      <c r="M106" s="39">
        <f>+'Unbilled Therms'!Y35*1000</f>
        <v>550870.31947276776</v>
      </c>
      <c r="N106" s="39">
        <f>+'Unbilled Therms'!Z35*1000</f>
        <v>1002402.6730414699</v>
      </c>
      <c r="O106" s="39">
        <f t="shared" si="7"/>
        <v>189821.82863258675</v>
      </c>
    </row>
    <row r="107" spans="1:15" x14ac:dyDescent="0.25">
      <c r="A107" s="38" t="s">
        <v>262</v>
      </c>
      <c r="B107" s="38" t="s">
        <v>372</v>
      </c>
      <c r="C107" s="39">
        <f>+'Unbilled Therms'!O36*1000</f>
        <v>337613.66818949953</v>
      </c>
      <c r="D107" s="39">
        <f>+'Unbilled Therms'!P36*1000</f>
        <v>-111089.99555464697</v>
      </c>
      <c r="E107" s="39">
        <f>+'Unbilled Therms'!Q36*1000</f>
        <v>-68280.451394694857</v>
      </c>
      <c r="F107" s="39">
        <f>+'Unbilled Therms'!R36*1000</f>
        <v>-454406.36738776264</v>
      </c>
      <c r="G107" s="39">
        <f>+'Unbilled Therms'!S36*1000</f>
        <v>-219761.04125378924</v>
      </c>
      <c r="H107" s="39">
        <f>+'Unbilled Therms'!T36*1000</f>
        <v>-119871.41575778788</v>
      </c>
      <c r="I107" s="39">
        <f>+'Unbilled Therms'!U36*1000</f>
        <v>-93227.796544605546</v>
      </c>
      <c r="J107" s="39">
        <f>+'Unbilled Therms'!V36*1000</f>
        <v>-137065.11043254205</v>
      </c>
      <c r="K107" s="39">
        <f>+'Unbilled Therms'!W36*1000</f>
        <v>69443.419311697653</v>
      </c>
      <c r="L107" s="39">
        <f>+'Unbilled Therms'!X36*1000</f>
        <v>34284.870463346124</v>
      </c>
      <c r="M107" s="39">
        <f>+'Unbilled Therms'!Y36*1000</f>
        <v>336606.22647024185</v>
      </c>
      <c r="N107" s="39">
        <f>+'Unbilled Therms'!Z36*1000</f>
        <v>546828.17792657984</v>
      </c>
      <c r="O107" s="39">
        <f t="shared" si="7"/>
        <v>121074.18403553584</v>
      </c>
    </row>
    <row r="108" spans="1:15" x14ac:dyDescent="0.25">
      <c r="A108" s="38" t="s">
        <v>264</v>
      </c>
      <c r="B108" s="38" t="s">
        <v>373</v>
      </c>
      <c r="C108" s="39">
        <f>+'Unbilled Therms'!O37*1000</f>
        <v>0</v>
      </c>
      <c r="D108" s="39">
        <f>+'Unbilled Therms'!P37*1000</f>
        <v>0</v>
      </c>
      <c r="E108" s="39">
        <f>+'Unbilled Therms'!Q37*1000</f>
        <v>0</v>
      </c>
      <c r="F108" s="39">
        <f>+'Unbilled Therms'!R37*1000</f>
        <v>0</v>
      </c>
      <c r="G108" s="39">
        <f>+'Unbilled Therms'!S37*1000</f>
        <v>0</v>
      </c>
      <c r="H108" s="39">
        <f>+'Unbilled Therms'!T37*1000</f>
        <v>0</v>
      </c>
      <c r="I108" s="39">
        <f>+'Unbilled Therms'!U37*1000</f>
        <v>0</v>
      </c>
      <c r="J108" s="39">
        <f>+'Unbilled Therms'!V37*1000</f>
        <v>0</v>
      </c>
      <c r="K108" s="39">
        <f>+'Unbilled Therms'!W37*1000</f>
        <v>0</v>
      </c>
      <c r="L108" s="39">
        <f>+'Unbilled Therms'!X37*1000</f>
        <v>0</v>
      </c>
      <c r="M108" s="39">
        <f>+'Unbilled Therms'!Y37*1000</f>
        <v>0</v>
      </c>
      <c r="N108" s="39">
        <f>+'Unbilled Therms'!Z37*1000</f>
        <v>0</v>
      </c>
      <c r="O108" s="39">
        <f t="shared" si="7"/>
        <v>0</v>
      </c>
    </row>
    <row r="109" spans="1:15" x14ac:dyDescent="0.25">
      <c r="A109" s="38" t="s">
        <v>266</v>
      </c>
      <c r="B109" s="38" t="s">
        <v>374</v>
      </c>
      <c r="C109" s="39">
        <f>+'Unbilled Therms'!O38*1000</f>
        <v>0</v>
      </c>
      <c r="D109" s="39">
        <f>+'Unbilled Therms'!P38*1000</f>
        <v>0</v>
      </c>
      <c r="E109" s="39">
        <f>+'Unbilled Therms'!Q38*1000</f>
        <v>0</v>
      </c>
      <c r="F109" s="39">
        <f>+'Unbilled Therms'!R38*1000</f>
        <v>0</v>
      </c>
      <c r="G109" s="39">
        <f>+'Unbilled Therms'!S38*1000</f>
        <v>0</v>
      </c>
      <c r="H109" s="39">
        <f>+'Unbilled Therms'!T38*1000</f>
        <v>0</v>
      </c>
      <c r="I109" s="39">
        <f>+'Unbilled Therms'!U38*1000</f>
        <v>0</v>
      </c>
      <c r="J109" s="39">
        <f>+'Unbilled Therms'!V38*1000</f>
        <v>0</v>
      </c>
      <c r="K109" s="39">
        <f>+'Unbilled Therms'!W38*1000</f>
        <v>0</v>
      </c>
      <c r="L109" s="39">
        <f>+'Unbilled Therms'!X38*1000</f>
        <v>0</v>
      </c>
      <c r="M109" s="39">
        <f>+'Unbilled Therms'!Y38*1000</f>
        <v>0</v>
      </c>
      <c r="N109" s="39">
        <f>+'Unbilled Therms'!Z38*1000</f>
        <v>0</v>
      </c>
      <c r="O109" s="39">
        <f t="shared" si="7"/>
        <v>0</v>
      </c>
    </row>
    <row r="110" spans="1:15" x14ac:dyDescent="0.25">
      <c r="A110" s="38" t="s">
        <v>556</v>
      </c>
      <c r="B110" s="38" t="s">
        <v>553</v>
      </c>
      <c r="C110" s="39">
        <f>+'Unbilled Therms'!O39*1000</f>
        <v>0</v>
      </c>
      <c r="D110" s="39">
        <f>+'Unbilled Therms'!P39*1000</f>
        <v>0</v>
      </c>
      <c r="E110" s="39">
        <f>+'Unbilled Therms'!Q39*1000</f>
        <v>0</v>
      </c>
      <c r="F110" s="39">
        <f>+'Unbilled Therms'!R39*1000</f>
        <v>0</v>
      </c>
      <c r="G110" s="39">
        <f>+'Unbilled Therms'!S39*1000</f>
        <v>0</v>
      </c>
      <c r="H110" s="39">
        <f>+'Unbilled Therms'!T39*1000</f>
        <v>0</v>
      </c>
      <c r="I110" s="39">
        <f>+'Unbilled Therms'!U39*1000</f>
        <v>0</v>
      </c>
      <c r="J110" s="39">
        <f>+'Unbilled Therms'!V39*1000</f>
        <v>0</v>
      </c>
      <c r="K110" s="39">
        <f>+'Unbilled Therms'!W39*1000</f>
        <v>0</v>
      </c>
      <c r="L110" s="39">
        <f>+'Unbilled Therms'!X39*1000</f>
        <v>0</v>
      </c>
      <c r="M110" s="39">
        <f>+'Unbilled Therms'!Y39*1000</f>
        <v>0</v>
      </c>
      <c r="N110" s="39">
        <f>+'Unbilled Therms'!Z39*1000</f>
        <v>0</v>
      </c>
      <c r="O110" s="39">
        <f t="shared" si="7"/>
        <v>0</v>
      </c>
    </row>
    <row r="111" spans="1:15" x14ac:dyDescent="0.25">
      <c r="A111" s="36" t="s">
        <v>375</v>
      </c>
      <c r="B111" s="36" t="s">
        <v>376</v>
      </c>
      <c r="C111" s="37">
        <f>SUM(C112:C119)</f>
        <v>0</v>
      </c>
      <c r="D111" s="37">
        <f t="shared" ref="D111:N111" si="11">SUM(D112:D119)</f>
        <v>0</v>
      </c>
      <c r="E111" s="37">
        <f t="shared" si="11"/>
        <v>0</v>
      </c>
      <c r="F111" s="37">
        <f t="shared" si="11"/>
        <v>0</v>
      </c>
      <c r="G111" s="37">
        <f t="shared" si="11"/>
        <v>0</v>
      </c>
      <c r="H111" s="37">
        <f t="shared" si="11"/>
        <v>0</v>
      </c>
      <c r="I111" s="37">
        <f t="shared" si="11"/>
        <v>0</v>
      </c>
      <c r="J111" s="37">
        <f t="shared" si="11"/>
        <v>0</v>
      </c>
      <c r="K111" s="37">
        <f t="shared" si="11"/>
        <v>0</v>
      </c>
      <c r="L111" s="37">
        <f t="shared" si="11"/>
        <v>0</v>
      </c>
      <c r="M111" s="37">
        <f t="shared" si="11"/>
        <v>0</v>
      </c>
      <c r="N111" s="37">
        <f t="shared" si="11"/>
        <v>0</v>
      </c>
      <c r="O111" s="37">
        <f t="shared" si="7"/>
        <v>0</v>
      </c>
    </row>
    <row r="112" spans="1:15" x14ac:dyDescent="0.25">
      <c r="A112" s="38" t="s">
        <v>274</v>
      </c>
      <c r="B112" s="38" t="s">
        <v>377</v>
      </c>
      <c r="C112" s="39">
        <f>('Unbilled Therms'!O48+'Unbilled Therms'!O56)*1000</f>
        <v>0</v>
      </c>
      <c r="D112" s="39">
        <f>('Unbilled Therms'!P48+'Unbilled Therms'!P56)*1000</f>
        <v>0</v>
      </c>
      <c r="E112" s="39">
        <f>('Unbilled Therms'!Q48+'Unbilled Therms'!Q56)*1000</f>
        <v>0</v>
      </c>
      <c r="F112" s="39">
        <f>('Unbilled Therms'!R48+'Unbilled Therms'!R56)*1000</f>
        <v>0</v>
      </c>
      <c r="G112" s="39">
        <f>('Unbilled Therms'!S48+'Unbilled Therms'!S56)*1000</f>
        <v>0</v>
      </c>
      <c r="H112" s="39">
        <f>('Unbilled Therms'!T48+'Unbilled Therms'!T56)*1000</f>
        <v>0</v>
      </c>
      <c r="I112" s="39">
        <f>('Unbilled Therms'!U48+'Unbilled Therms'!U56)*1000</f>
        <v>0</v>
      </c>
      <c r="J112" s="39">
        <f>('Unbilled Therms'!V48+'Unbilled Therms'!V56)*1000</f>
        <v>0</v>
      </c>
      <c r="K112" s="39">
        <f>('Unbilled Therms'!W48+'Unbilled Therms'!W56)*1000</f>
        <v>0</v>
      </c>
      <c r="L112" s="39">
        <f>('Unbilled Therms'!X48+'Unbilled Therms'!X56)*1000</f>
        <v>0</v>
      </c>
      <c r="M112" s="39">
        <f>('Unbilled Therms'!Y48+'Unbilled Therms'!Y56)*1000</f>
        <v>0</v>
      </c>
      <c r="N112" s="39">
        <f>('Unbilled Therms'!Z48+'Unbilled Therms'!Z56)*1000</f>
        <v>0</v>
      </c>
      <c r="O112" s="39">
        <f t="shared" si="7"/>
        <v>0</v>
      </c>
    </row>
    <row r="113" spans="1:15" x14ac:dyDescent="0.25">
      <c r="A113" s="38" t="s">
        <v>274</v>
      </c>
      <c r="B113" s="38" t="s">
        <v>378</v>
      </c>
      <c r="C113" s="39">
        <f>('Unbilled Therms'!O49+'Unbilled Therms'!O57)*1000</f>
        <v>0</v>
      </c>
      <c r="D113" s="39">
        <f>('Unbilled Therms'!P49+'Unbilled Therms'!P57)*1000</f>
        <v>0</v>
      </c>
      <c r="E113" s="39">
        <f>('Unbilled Therms'!Q49+'Unbilled Therms'!Q57)*1000</f>
        <v>0</v>
      </c>
      <c r="F113" s="39">
        <f>('Unbilled Therms'!R49+'Unbilled Therms'!R57)*1000</f>
        <v>0</v>
      </c>
      <c r="G113" s="39">
        <f>('Unbilled Therms'!S49+'Unbilled Therms'!S57)*1000</f>
        <v>0</v>
      </c>
      <c r="H113" s="39">
        <f>('Unbilled Therms'!T49+'Unbilled Therms'!T57)*1000</f>
        <v>0</v>
      </c>
      <c r="I113" s="39">
        <f>('Unbilled Therms'!U49+'Unbilled Therms'!U57)*1000</f>
        <v>0</v>
      </c>
      <c r="J113" s="39">
        <f>('Unbilled Therms'!V49+'Unbilled Therms'!V57)*1000</f>
        <v>0</v>
      </c>
      <c r="K113" s="39">
        <f>('Unbilled Therms'!W49+'Unbilled Therms'!W57)*1000</f>
        <v>0</v>
      </c>
      <c r="L113" s="39">
        <f>('Unbilled Therms'!X49+'Unbilled Therms'!X57)*1000</f>
        <v>0</v>
      </c>
      <c r="M113" s="39">
        <f>('Unbilled Therms'!Y49+'Unbilled Therms'!Y57)*1000</f>
        <v>0</v>
      </c>
      <c r="N113" s="39">
        <f>('Unbilled Therms'!Z49+'Unbilled Therms'!Z57)*1000</f>
        <v>0</v>
      </c>
      <c r="O113" s="39">
        <f t="shared" si="7"/>
        <v>0</v>
      </c>
    </row>
    <row r="114" spans="1:15" x14ac:dyDescent="0.25">
      <c r="A114" s="38" t="s">
        <v>277</v>
      </c>
      <c r="B114" s="38" t="s">
        <v>379</v>
      </c>
      <c r="C114" s="39">
        <f>('Unbilled Therms'!O50+'Unbilled Therms'!O58)*1000</f>
        <v>0</v>
      </c>
      <c r="D114" s="39">
        <f>('Unbilled Therms'!P50+'Unbilled Therms'!P58)*1000</f>
        <v>0</v>
      </c>
      <c r="E114" s="39">
        <f>('Unbilled Therms'!Q50+'Unbilled Therms'!Q58)*1000</f>
        <v>0</v>
      </c>
      <c r="F114" s="39">
        <f>('Unbilled Therms'!R50+'Unbilled Therms'!R58)*1000</f>
        <v>0</v>
      </c>
      <c r="G114" s="39">
        <f>('Unbilled Therms'!S50+'Unbilled Therms'!S58)*1000</f>
        <v>0</v>
      </c>
      <c r="H114" s="39">
        <f>('Unbilled Therms'!T50+'Unbilled Therms'!T58)*1000</f>
        <v>0</v>
      </c>
      <c r="I114" s="39">
        <f>('Unbilled Therms'!U50+'Unbilled Therms'!U58)*1000</f>
        <v>0</v>
      </c>
      <c r="J114" s="39">
        <f>('Unbilled Therms'!V50+'Unbilled Therms'!V58)*1000</f>
        <v>0</v>
      </c>
      <c r="K114" s="39">
        <f>('Unbilled Therms'!W50+'Unbilled Therms'!W58)*1000</f>
        <v>0</v>
      </c>
      <c r="L114" s="39">
        <f>('Unbilled Therms'!X50+'Unbilled Therms'!X58)*1000</f>
        <v>0</v>
      </c>
      <c r="M114" s="39">
        <f>('Unbilled Therms'!Y50+'Unbilled Therms'!Y58)*1000</f>
        <v>0</v>
      </c>
      <c r="N114" s="39">
        <f>('Unbilled Therms'!Z50+'Unbilled Therms'!Z58)*1000</f>
        <v>0</v>
      </c>
      <c r="O114" s="39">
        <f t="shared" si="7"/>
        <v>0</v>
      </c>
    </row>
    <row r="115" spans="1:15" x14ac:dyDescent="0.25">
      <c r="A115" s="38" t="s">
        <v>277</v>
      </c>
      <c r="B115" s="38" t="s">
        <v>380</v>
      </c>
      <c r="C115" s="39">
        <f>('Unbilled Therms'!O51+'Unbilled Therms'!O59)*1000</f>
        <v>0</v>
      </c>
      <c r="D115" s="39">
        <f>('Unbilled Therms'!P51+'Unbilled Therms'!P59)*1000</f>
        <v>0</v>
      </c>
      <c r="E115" s="39">
        <f>('Unbilled Therms'!Q51+'Unbilled Therms'!Q59)*1000</f>
        <v>0</v>
      </c>
      <c r="F115" s="39">
        <f>('Unbilled Therms'!R51+'Unbilled Therms'!R59)*1000</f>
        <v>0</v>
      </c>
      <c r="G115" s="39">
        <f>('Unbilled Therms'!S51+'Unbilled Therms'!S59)*1000</f>
        <v>0</v>
      </c>
      <c r="H115" s="39">
        <f>('Unbilled Therms'!T51+'Unbilled Therms'!T59)*1000</f>
        <v>0</v>
      </c>
      <c r="I115" s="39">
        <f>('Unbilled Therms'!U51+'Unbilled Therms'!U59)*1000</f>
        <v>0</v>
      </c>
      <c r="J115" s="39">
        <f>('Unbilled Therms'!V51+'Unbilled Therms'!V59)*1000</f>
        <v>0</v>
      </c>
      <c r="K115" s="39">
        <f>('Unbilled Therms'!W51+'Unbilled Therms'!W59)*1000</f>
        <v>0</v>
      </c>
      <c r="L115" s="39">
        <f>('Unbilled Therms'!X51+'Unbilled Therms'!X59)*1000</f>
        <v>0</v>
      </c>
      <c r="M115" s="39">
        <f>('Unbilled Therms'!Y51+'Unbilled Therms'!Y59)*1000</f>
        <v>0</v>
      </c>
      <c r="N115" s="39">
        <f>('Unbilled Therms'!Z51+'Unbilled Therms'!Z59)*1000</f>
        <v>0</v>
      </c>
      <c r="O115" s="39">
        <f t="shared" si="7"/>
        <v>0</v>
      </c>
    </row>
    <row r="116" spans="1:15" x14ac:dyDescent="0.25">
      <c r="A116" s="38" t="s">
        <v>280</v>
      </c>
      <c r="B116" s="38" t="s">
        <v>381</v>
      </c>
      <c r="C116" s="39">
        <f>('Unbilled Therms'!O52+'Unbilled Therms'!O60)*1000</f>
        <v>0</v>
      </c>
      <c r="D116" s="39">
        <f>('Unbilled Therms'!P52+'Unbilled Therms'!P60)*1000</f>
        <v>0</v>
      </c>
      <c r="E116" s="39">
        <f>('Unbilled Therms'!Q52+'Unbilled Therms'!Q60)*1000</f>
        <v>0</v>
      </c>
      <c r="F116" s="39">
        <f>('Unbilled Therms'!R52+'Unbilled Therms'!R60)*1000</f>
        <v>0</v>
      </c>
      <c r="G116" s="39">
        <f>('Unbilled Therms'!S52+'Unbilled Therms'!S60)*1000</f>
        <v>0</v>
      </c>
      <c r="H116" s="39">
        <f>('Unbilled Therms'!T52+'Unbilled Therms'!T60)*1000</f>
        <v>0</v>
      </c>
      <c r="I116" s="39">
        <f>('Unbilled Therms'!U52+'Unbilled Therms'!U60)*1000</f>
        <v>0</v>
      </c>
      <c r="J116" s="39">
        <f>('Unbilled Therms'!V52+'Unbilled Therms'!V60)*1000</f>
        <v>0</v>
      </c>
      <c r="K116" s="39">
        <f>('Unbilled Therms'!W52+'Unbilled Therms'!W60)*1000</f>
        <v>0</v>
      </c>
      <c r="L116" s="39">
        <f>('Unbilled Therms'!X52+'Unbilled Therms'!X60)*1000</f>
        <v>0</v>
      </c>
      <c r="M116" s="39">
        <f>('Unbilled Therms'!Y52+'Unbilled Therms'!Y60)*1000</f>
        <v>0</v>
      </c>
      <c r="N116" s="39">
        <f>('Unbilled Therms'!Z52+'Unbilled Therms'!Z60)*1000</f>
        <v>0</v>
      </c>
      <c r="O116" s="39">
        <f t="shared" si="7"/>
        <v>0</v>
      </c>
    </row>
    <row r="117" spans="1:15" x14ac:dyDescent="0.25">
      <c r="A117" s="38" t="s">
        <v>280</v>
      </c>
      <c r="B117" s="38" t="s">
        <v>382</v>
      </c>
      <c r="C117" s="39">
        <f>('Unbilled Therms'!O53+'Unbilled Therms'!O61)*1000</f>
        <v>0</v>
      </c>
      <c r="D117" s="39">
        <f>('Unbilled Therms'!P53+'Unbilled Therms'!P61)*1000</f>
        <v>0</v>
      </c>
      <c r="E117" s="39">
        <f>('Unbilled Therms'!Q53+'Unbilled Therms'!Q61)*1000</f>
        <v>0</v>
      </c>
      <c r="F117" s="39">
        <f>('Unbilled Therms'!R53+'Unbilled Therms'!R61)*1000</f>
        <v>0</v>
      </c>
      <c r="G117" s="39">
        <f>('Unbilled Therms'!S53+'Unbilled Therms'!S61)*1000</f>
        <v>0</v>
      </c>
      <c r="H117" s="39">
        <f>('Unbilled Therms'!T53+'Unbilled Therms'!T61)*1000</f>
        <v>0</v>
      </c>
      <c r="I117" s="39">
        <f>('Unbilled Therms'!U53+'Unbilled Therms'!U61)*1000</f>
        <v>0</v>
      </c>
      <c r="J117" s="39">
        <f>('Unbilled Therms'!V53+'Unbilled Therms'!V61)*1000</f>
        <v>0</v>
      </c>
      <c r="K117" s="39">
        <f>('Unbilled Therms'!W53+'Unbilled Therms'!W61)*1000</f>
        <v>0</v>
      </c>
      <c r="L117" s="39">
        <f>('Unbilled Therms'!X53+'Unbilled Therms'!X61)*1000</f>
        <v>0</v>
      </c>
      <c r="M117" s="39">
        <f>('Unbilled Therms'!Y53+'Unbilled Therms'!Y61)*1000</f>
        <v>0</v>
      </c>
      <c r="N117" s="39">
        <f>('Unbilled Therms'!Z53+'Unbilled Therms'!Z61)*1000</f>
        <v>0</v>
      </c>
      <c r="O117" s="39">
        <f t="shared" si="7"/>
        <v>0</v>
      </c>
    </row>
    <row r="118" spans="1:15" x14ac:dyDescent="0.25">
      <c r="A118" s="233" t="s">
        <v>283</v>
      </c>
      <c r="B118" s="38" t="s">
        <v>383</v>
      </c>
      <c r="C118" s="39">
        <v>0</v>
      </c>
      <c r="D118" s="39">
        <v>0</v>
      </c>
      <c r="E118" s="39">
        <v>0</v>
      </c>
      <c r="F118" s="39">
        <v>0</v>
      </c>
      <c r="G118" s="39">
        <v>0</v>
      </c>
      <c r="H118" s="39">
        <v>0</v>
      </c>
      <c r="I118" s="39">
        <v>0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f t="shared" si="7"/>
        <v>0</v>
      </c>
    </row>
    <row r="119" spans="1:15" x14ac:dyDescent="0.25">
      <c r="A119" s="233" t="s">
        <v>285</v>
      </c>
      <c r="B119" s="38" t="s">
        <v>384</v>
      </c>
      <c r="C119" s="39">
        <v>0</v>
      </c>
      <c r="D119" s="39">
        <v>0</v>
      </c>
      <c r="E119" s="39">
        <v>0</v>
      </c>
      <c r="F119" s="39">
        <v>0</v>
      </c>
      <c r="G119" s="39">
        <v>0</v>
      </c>
      <c r="H119" s="39">
        <v>0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f t="shared" si="7"/>
        <v>0</v>
      </c>
    </row>
    <row r="120" spans="1:15" x14ac:dyDescent="0.25">
      <c r="A120" s="36" t="s">
        <v>385</v>
      </c>
      <c r="B120" s="36" t="s">
        <v>386</v>
      </c>
      <c r="C120" s="37">
        <v>0</v>
      </c>
      <c r="D120" s="37">
        <v>0</v>
      </c>
      <c r="E120" s="37">
        <v>0</v>
      </c>
      <c r="F120" s="37">
        <v>0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f t="shared" si="7"/>
        <v>0</v>
      </c>
    </row>
    <row r="121" spans="1:15" x14ac:dyDescent="0.25">
      <c r="A121" s="38" t="s">
        <v>387</v>
      </c>
      <c r="B121" s="38" t="s">
        <v>388</v>
      </c>
      <c r="C121" s="39">
        <v>0</v>
      </c>
      <c r="D121" s="39">
        <v>0</v>
      </c>
      <c r="E121" s="39">
        <v>0</v>
      </c>
      <c r="F121" s="39">
        <v>0</v>
      </c>
      <c r="G121" s="39">
        <v>0</v>
      </c>
      <c r="H121" s="39">
        <v>0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f t="shared" si="7"/>
        <v>0</v>
      </c>
    </row>
    <row r="122" spans="1:15" x14ac:dyDescent="0.25">
      <c r="A122" s="36" t="s">
        <v>389</v>
      </c>
      <c r="B122" s="36" t="s">
        <v>390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f t="shared" si="7"/>
        <v>0</v>
      </c>
    </row>
    <row r="123" spans="1:15" x14ac:dyDescent="0.25">
      <c r="A123" s="38" t="s">
        <v>391</v>
      </c>
      <c r="B123" s="38" t="s">
        <v>392</v>
      </c>
      <c r="C123" s="39">
        <v>0</v>
      </c>
      <c r="D123" s="39">
        <v>0</v>
      </c>
      <c r="E123" s="39">
        <v>0</v>
      </c>
      <c r="F123" s="39">
        <v>0</v>
      </c>
      <c r="G123" s="39">
        <v>0</v>
      </c>
      <c r="H123" s="39">
        <v>0</v>
      </c>
      <c r="I123" s="39">
        <v>0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f t="shared" si="7"/>
        <v>0</v>
      </c>
    </row>
    <row r="124" spans="1:15" x14ac:dyDescent="0.25">
      <c r="A124" s="36" t="s">
        <v>393</v>
      </c>
      <c r="B124" s="36" t="s">
        <v>394</v>
      </c>
      <c r="C124" s="37">
        <f>SUM(C125:C126)</f>
        <v>0</v>
      </c>
      <c r="D124" s="37">
        <f t="shared" ref="D124:N124" si="12">SUM(D125:D126)</f>
        <v>0</v>
      </c>
      <c r="E124" s="37">
        <f t="shared" si="12"/>
        <v>0</v>
      </c>
      <c r="F124" s="37">
        <f t="shared" si="12"/>
        <v>0</v>
      </c>
      <c r="G124" s="37">
        <f t="shared" si="12"/>
        <v>0</v>
      </c>
      <c r="H124" s="37">
        <f t="shared" si="12"/>
        <v>0</v>
      </c>
      <c r="I124" s="37">
        <f t="shared" si="12"/>
        <v>0</v>
      </c>
      <c r="J124" s="37">
        <f t="shared" si="12"/>
        <v>0</v>
      </c>
      <c r="K124" s="37">
        <f t="shared" si="12"/>
        <v>0</v>
      </c>
      <c r="L124" s="37">
        <f t="shared" si="12"/>
        <v>0</v>
      </c>
      <c r="M124" s="37">
        <f t="shared" si="12"/>
        <v>0</v>
      </c>
      <c r="N124" s="37">
        <f t="shared" si="12"/>
        <v>0</v>
      </c>
      <c r="O124" s="37">
        <f t="shared" si="7"/>
        <v>0</v>
      </c>
    </row>
    <row r="125" spans="1:15" x14ac:dyDescent="0.25">
      <c r="A125" s="38" t="s">
        <v>297</v>
      </c>
      <c r="B125" s="38" t="s">
        <v>395</v>
      </c>
      <c r="C125" s="39">
        <f>+'Unbilled Therms'!O45*1000</f>
        <v>0</v>
      </c>
      <c r="D125" s="39">
        <f>+'Unbilled Therms'!P45*1000</f>
        <v>0</v>
      </c>
      <c r="E125" s="39">
        <f>+'Unbilled Therms'!Q45*1000</f>
        <v>0</v>
      </c>
      <c r="F125" s="39">
        <f>+'Unbilled Therms'!R45*1000</f>
        <v>0</v>
      </c>
      <c r="G125" s="39">
        <f>+'Unbilled Therms'!S45*1000</f>
        <v>0</v>
      </c>
      <c r="H125" s="39">
        <f>+'Unbilled Therms'!T45*1000</f>
        <v>0</v>
      </c>
      <c r="I125" s="39">
        <f>+'Unbilled Therms'!U45*1000</f>
        <v>0</v>
      </c>
      <c r="J125" s="39">
        <f>+'Unbilled Therms'!V45*1000</f>
        <v>0</v>
      </c>
      <c r="K125" s="39">
        <f>+'Unbilled Therms'!W45*1000</f>
        <v>0</v>
      </c>
      <c r="L125" s="39">
        <f>+'Unbilled Therms'!X45*1000</f>
        <v>0</v>
      </c>
      <c r="M125" s="39">
        <f>+'Unbilled Therms'!Y45*1000</f>
        <v>0</v>
      </c>
      <c r="N125" s="39">
        <f>+'Unbilled Therms'!Z45*1000</f>
        <v>0</v>
      </c>
      <c r="O125" s="39">
        <f>SUM(C125:N125)</f>
        <v>0</v>
      </c>
    </row>
    <row r="126" spans="1:15" x14ac:dyDescent="0.25">
      <c r="A126" s="38" t="s">
        <v>299</v>
      </c>
      <c r="B126" s="38" t="s">
        <v>396</v>
      </c>
      <c r="C126" s="39">
        <f>+'Unbilled Therms'!O46*1000</f>
        <v>0</v>
      </c>
      <c r="D126" s="39">
        <f>+'Unbilled Therms'!P46*1000</f>
        <v>0</v>
      </c>
      <c r="E126" s="39">
        <f>+'Unbilled Therms'!Q46*1000</f>
        <v>0</v>
      </c>
      <c r="F126" s="39">
        <f>+'Unbilled Therms'!R46*1000</f>
        <v>0</v>
      </c>
      <c r="G126" s="39">
        <f>+'Unbilled Therms'!S46*1000</f>
        <v>0</v>
      </c>
      <c r="H126" s="39">
        <f>+'Unbilled Therms'!T46*1000</f>
        <v>0</v>
      </c>
      <c r="I126" s="39">
        <f>+'Unbilled Therms'!U46*1000</f>
        <v>0</v>
      </c>
      <c r="J126" s="39">
        <f>+'Unbilled Therms'!V46*1000</f>
        <v>0</v>
      </c>
      <c r="K126" s="39">
        <f>+'Unbilled Therms'!W46*1000</f>
        <v>0</v>
      </c>
      <c r="L126" s="39">
        <f>+'Unbilled Therms'!X46*1000</f>
        <v>0</v>
      </c>
      <c r="M126" s="39">
        <f>+'Unbilled Therms'!Y46*1000</f>
        <v>0</v>
      </c>
      <c r="N126" s="39">
        <f>+'Unbilled Therms'!Z46*1000</f>
        <v>0</v>
      </c>
      <c r="O126" s="39">
        <f>SUM(C126:N126)</f>
        <v>0</v>
      </c>
    </row>
    <row r="127" spans="1:15" x14ac:dyDescent="0.25">
      <c r="A127" s="36" t="s">
        <v>397</v>
      </c>
      <c r="B127" s="36" t="s">
        <v>398</v>
      </c>
      <c r="C127" s="37">
        <v>0</v>
      </c>
      <c r="D127" s="37">
        <v>0</v>
      </c>
      <c r="E127" s="37">
        <v>0</v>
      </c>
      <c r="F127" s="37">
        <v>0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f t="shared" si="7"/>
        <v>0</v>
      </c>
    </row>
    <row r="128" spans="1:15" x14ac:dyDescent="0.25">
      <c r="A128" s="38" t="s">
        <v>303</v>
      </c>
      <c r="B128" s="38" t="s">
        <v>399</v>
      </c>
      <c r="C128" s="39">
        <v>0</v>
      </c>
      <c r="D128" s="39">
        <v>0</v>
      </c>
      <c r="E128" s="39">
        <v>0</v>
      </c>
      <c r="F128" s="39">
        <v>0</v>
      </c>
      <c r="G128" s="39">
        <v>0</v>
      </c>
      <c r="H128" s="39">
        <v>0</v>
      </c>
      <c r="I128" s="39">
        <v>0</v>
      </c>
      <c r="J128" s="39">
        <v>0</v>
      </c>
      <c r="K128" s="39">
        <v>0</v>
      </c>
      <c r="L128" s="39">
        <v>0</v>
      </c>
      <c r="M128" s="39">
        <v>0</v>
      </c>
      <c r="N128" s="39">
        <v>0</v>
      </c>
      <c r="O128" s="39">
        <f t="shared" si="7"/>
        <v>0</v>
      </c>
    </row>
    <row r="129" spans="1:16" x14ac:dyDescent="0.25">
      <c r="A129" s="38" t="s">
        <v>305</v>
      </c>
      <c r="B129" s="38" t="s">
        <v>400</v>
      </c>
      <c r="C129" s="39">
        <v>0</v>
      </c>
      <c r="D129" s="39">
        <v>0</v>
      </c>
      <c r="E129" s="39">
        <v>0</v>
      </c>
      <c r="F129" s="39">
        <v>0</v>
      </c>
      <c r="G129" s="39">
        <v>0</v>
      </c>
      <c r="H129" s="39">
        <v>0</v>
      </c>
      <c r="I129" s="39">
        <v>0</v>
      </c>
      <c r="J129" s="39">
        <v>0</v>
      </c>
      <c r="K129" s="39">
        <v>0</v>
      </c>
      <c r="L129" s="39">
        <v>0</v>
      </c>
      <c r="M129" s="39">
        <v>0</v>
      </c>
      <c r="N129" s="39">
        <v>0</v>
      </c>
      <c r="O129" s="39">
        <f t="shared" si="7"/>
        <v>0</v>
      </c>
    </row>
    <row r="130" spans="1:16" x14ac:dyDescent="0.25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</row>
    <row r="134" spans="1:16" ht="21" x14ac:dyDescent="0.35">
      <c r="B134" s="44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1"/>
    </row>
    <row r="135" spans="1:16" ht="21" x14ac:dyDescent="0.35">
      <c r="B135" s="44" t="s">
        <v>404</v>
      </c>
      <c r="C135" s="45">
        <f>+C78-'Unbilled Therms'!O8*1000</f>
        <v>0</v>
      </c>
      <c r="D135" s="45">
        <f>+D78-'Unbilled Therms'!P8*1000</f>
        <v>0</v>
      </c>
      <c r="E135" s="45">
        <f>+E78-'Unbilled Therms'!Q8*1000</f>
        <v>0</v>
      </c>
      <c r="F135" s="45">
        <f>+F78-'Unbilled Therms'!R8*1000</f>
        <v>0</v>
      </c>
      <c r="G135" s="45">
        <f>+G78-'Unbilled Therms'!S8*1000</f>
        <v>0</v>
      </c>
      <c r="H135" s="45">
        <f>+H78-'Unbilled Therms'!T8*1000</f>
        <v>0</v>
      </c>
      <c r="I135" s="45">
        <f>+I78-'Unbilled Therms'!U8*1000</f>
        <v>0</v>
      </c>
      <c r="J135" s="45">
        <f>+J78-'Unbilled Therms'!V8*1000</f>
        <v>0</v>
      </c>
      <c r="K135" s="45">
        <f>+K78-'Unbilled Therms'!W8*1000</f>
        <v>0</v>
      </c>
      <c r="L135" s="45">
        <f>+L78-'Unbilled Therms'!X8*1000</f>
        <v>0</v>
      </c>
      <c r="M135" s="45">
        <f>+M78-'Unbilled Therms'!Y8*1000</f>
        <v>0</v>
      </c>
      <c r="N135" s="45">
        <f>+N78-'Unbilled Therms'!Z8*1000</f>
        <v>0</v>
      </c>
      <c r="O135" s="45">
        <f>+O78-'Unbilled Therms'!AA8*1000</f>
        <v>0</v>
      </c>
      <c r="P135" s="1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R139"/>
  <sheetViews>
    <sheetView topLeftCell="A57" zoomScale="75" zoomScaleNormal="75" workbookViewId="0">
      <selection activeCell="D60" sqref="D60"/>
    </sheetView>
  </sheetViews>
  <sheetFormatPr defaultColWidth="9" defaultRowHeight="15" x14ac:dyDescent="0.25"/>
  <cols>
    <col min="1" max="1" width="39" customWidth="1"/>
    <col min="2" max="2" width="19" customWidth="1"/>
    <col min="3" max="3" width="20" bestFit="1" customWidth="1"/>
    <col min="4" max="6" width="18.42578125" bestFit="1" customWidth="1"/>
    <col min="7" max="7" width="19.42578125" bestFit="1" customWidth="1"/>
    <col min="8" max="8" width="18" bestFit="1" customWidth="1"/>
    <col min="9" max="9" width="19.42578125" customWidth="1"/>
    <col min="10" max="12" width="18" bestFit="1" customWidth="1"/>
    <col min="13" max="14" width="18.42578125" bestFit="1" customWidth="1"/>
    <col min="15" max="15" width="21.42578125" bestFit="1" customWidth="1"/>
    <col min="18" max="18" width="14.42578125" bestFit="1" customWidth="1"/>
  </cols>
  <sheetData>
    <row r="1" spans="1:17" ht="15.75" x14ac:dyDescent="0.25">
      <c r="A1" s="14"/>
      <c r="C1" s="23" t="s">
        <v>594</v>
      </c>
      <c r="D1" s="24" t="s">
        <v>595</v>
      </c>
      <c r="E1" s="24" t="s">
        <v>596</v>
      </c>
      <c r="F1" s="24" t="s">
        <v>597</v>
      </c>
      <c r="G1" s="24" t="s">
        <v>598</v>
      </c>
      <c r="H1" s="24" t="s">
        <v>599</v>
      </c>
      <c r="I1" s="24" t="s">
        <v>600</v>
      </c>
      <c r="J1" s="24" t="s">
        <v>601</v>
      </c>
      <c r="K1" s="24" t="s">
        <v>602</v>
      </c>
      <c r="L1" s="24" t="s">
        <v>603</v>
      </c>
      <c r="M1" s="24" t="s">
        <v>604</v>
      </c>
      <c r="N1" s="23" t="s">
        <v>605</v>
      </c>
      <c r="O1" s="25" t="s">
        <v>56</v>
      </c>
    </row>
    <row r="2" spans="1:17" x14ac:dyDescent="0.25">
      <c r="A2" s="32" t="s">
        <v>206</v>
      </c>
      <c r="B2" s="32" t="s">
        <v>207</v>
      </c>
      <c r="C2" s="33">
        <f t="shared" ref="C2:N2" si="0">+C59+C56+C53+C51+C49+C37+C16+C3</f>
        <v>483499.91196291038</v>
      </c>
      <c r="D2" s="33">
        <f t="shared" si="0"/>
        <v>484729.77054293663</v>
      </c>
      <c r="E2" s="33">
        <f t="shared" si="0"/>
        <v>485963.60855964699</v>
      </c>
      <c r="F2" s="33">
        <f t="shared" si="0"/>
        <v>487161.15161265311</v>
      </c>
      <c r="G2" s="33">
        <f t="shared" si="0"/>
        <v>488329.99939706497</v>
      </c>
      <c r="H2" s="33">
        <f t="shared" si="0"/>
        <v>489518.64787881216</v>
      </c>
      <c r="I2" s="33">
        <f t="shared" si="0"/>
        <v>490702.48919958819</v>
      </c>
      <c r="J2" s="33">
        <f t="shared" si="0"/>
        <v>491846.47797239595</v>
      </c>
      <c r="K2" s="33">
        <f t="shared" si="0"/>
        <v>493071.76907515619</v>
      </c>
      <c r="L2" s="33">
        <f t="shared" si="0"/>
        <v>494309.03470795439</v>
      </c>
      <c r="M2" s="33">
        <f t="shared" si="0"/>
        <v>495557.5700560867</v>
      </c>
      <c r="N2" s="33">
        <f t="shared" si="0"/>
        <v>496812.27812816913</v>
      </c>
      <c r="O2" s="33">
        <f>SUM(C2:N2)</f>
        <v>5881502.7090933742</v>
      </c>
      <c r="P2" s="34"/>
      <c r="Q2" s="35"/>
    </row>
    <row r="3" spans="1:17" x14ac:dyDescent="0.25">
      <c r="A3" s="36" t="s">
        <v>208</v>
      </c>
      <c r="B3" s="36" t="s">
        <v>209</v>
      </c>
      <c r="C3" s="37">
        <f>SUM(C4:C15)</f>
        <v>443277.90982999775</v>
      </c>
      <c r="D3" s="37">
        <f t="shared" ref="D3:N3" si="1">SUM(D4:D15)</f>
        <v>444460.57796018018</v>
      </c>
      <c r="E3" s="37">
        <f t="shared" si="1"/>
        <v>445646.21465683059</v>
      </c>
      <c r="F3" s="37">
        <f t="shared" si="1"/>
        <v>446791.5427653059</v>
      </c>
      <c r="G3" s="37">
        <f t="shared" si="1"/>
        <v>447912.15968076524</v>
      </c>
      <c r="H3" s="37">
        <f t="shared" si="1"/>
        <v>449050.55949428573</v>
      </c>
      <c r="I3" s="37">
        <f t="shared" si="1"/>
        <v>450182.13285915949</v>
      </c>
      <c r="J3" s="37">
        <f t="shared" si="1"/>
        <v>451343.17791153089</v>
      </c>
      <c r="K3" s="37">
        <f t="shared" si="1"/>
        <v>452522.7897318069</v>
      </c>
      <c r="L3" s="37">
        <f t="shared" si="1"/>
        <v>453714.35422080755</v>
      </c>
      <c r="M3" s="37">
        <f t="shared" si="1"/>
        <v>454917.1661992984</v>
      </c>
      <c r="N3" s="37">
        <f t="shared" si="1"/>
        <v>456127.12849678181</v>
      </c>
      <c r="O3" s="37">
        <f>SUM(C3:N3)</f>
        <v>5395945.7138067512</v>
      </c>
      <c r="P3" s="34"/>
      <c r="Q3" s="35"/>
    </row>
    <row r="4" spans="1:17" x14ac:dyDescent="0.25">
      <c r="A4" s="38" t="s">
        <v>210</v>
      </c>
      <c r="B4" s="38" t="s">
        <v>211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f>SUM(C4:N4)</f>
        <v>0</v>
      </c>
      <c r="P4" s="34"/>
      <c r="Q4" s="35"/>
    </row>
    <row r="5" spans="1:17" x14ac:dyDescent="0.25">
      <c r="A5" s="38" t="s">
        <v>71</v>
      </c>
      <c r="B5" s="38" t="s">
        <v>212</v>
      </c>
      <c r="C5" s="39">
        <f>+'Final Forecast'!P16</f>
        <v>116647.16550926247</v>
      </c>
      <c r="D5" s="39">
        <f>+'Final Forecast'!Q16</f>
        <v>116935.68953103144</v>
      </c>
      <c r="E5" s="39">
        <f>+'Final Forecast'!R16</f>
        <v>117225.02581657795</v>
      </c>
      <c r="F5" s="39">
        <f>+'Final Forecast'!S16</f>
        <v>117501.63109035831</v>
      </c>
      <c r="G5" s="39">
        <f>+'Final Forecast'!T16</f>
        <v>117770.37523535128</v>
      </c>
      <c r="H5" s="39">
        <f>+'Final Forecast'!U16</f>
        <v>118044.56108492467</v>
      </c>
      <c r="I5" s="39">
        <f>+'Final Forecast'!V16</f>
        <v>118316.52794714927</v>
      </c>
      <c r="J5" s="39">
        <f>+'Final Forecast'!W16</f>
        <v>118597.34711113268</v>
      </c>
      <c r="K5" s="39">
        <f>+'Final Forecast'!X16</f>
        <v>118883.98251496939</v>
      </c>
      <c r="L5" s="39">
        <f>+'Final Forecast'!Y16</f>
        <v>119174.32067395901</v>
      </c>
      <c r="M5" s="39">
        <f>+'Final Forecast'!Z16</f>
        <v>119468.15297398482</v>
      </c>
      <c r="N5" s="39">
        <f>+'Final Forecast'!AA16</f>
        <v>119764.26763529192</v>
      </c>
      <c r="O5" s="39">
        <f t="shared" ref="O5:O71" si="2">SUM(C5:N5)</f>
        <v>1418329.0471239933</v>
      </c>
      <c r="P5" s="34"/>
      <c r="Q5" s="35"/>
    </row>
    <row r="6" spans="1:17" x14ac:dyDescent="0.25">
      <c r="A6" s="38" t="s">
        <v>75</v>
      </c>
      <c r="B6" s="38" t="s">
        <v>213</v>
      </c>
      <c r="C6" s="39">
        <f>+'Final Forecast'!P17</f>
        <v>201691.0083747012</v>
      </c>
      <c r="D6" s="39">
        <f>+'Final Forecast'!Q17</f>
        <v>202207.40493463245</v>
      </c>
      <c r="E6" s="39">
        <f>+'Final Forecast'!R17</f>
        <v>202725.30352091778</v>
      </c>
      <c r="F6" s="39">
        <f>+'Final Forecast'!S17</f>
        <v>203222.39798770662</v>
      </c>
      <c r="G6" s="39">
        <f>+'Final Forecast'!T17</f>
        <v>203706.61205722619</v>
      </c>
      <c r="H6" s="39">
        <f>+'Final Forecast'!U17</f>
        <v>204199.76004921627</v>
      </c>
      <c r="I6" s="39">
        <f>+'Final Forecast'!V17</f>
        <v>204689.30267103502</v>
      </c>
      <c r="J6" s="39">
        <f>+'Final Forecast'!W17</f>
        <v>205193.17279700379</v>
      </c>
      <c r="K6" s="39">
        <f>+'Final Forecast'!X17</f>
        <v>205706.75307985346</v>
      </c>
      <c r="L6" s="39">
        <f>+'Final Forecast'!Y17</f>
        <v>206226.46013651532</v>
      </c>
      <c r="M6" s="39">
        <f>+'Final Forecast'!Z17</f>
        <v>206751.95520008693</v>
      </c>
      <c r="N6" s="39">
        <f>+'Final Forecast'!AA17</f>
        <v>207281.37243087866</v>
      </c>
      <c r="O6" s="39">
        <f t="shared" si="2"/>
        <v>2453601.5032397737</v>
      </c>
      <c r="P6" s="34"/>
      <c r="Q6" s="35"/>
    </row>
    <row r="7" spans="1:17" x14ac:dyDescent="0.25">
      <c r="A7" s="38" t="s">
        <v>79</v>
      </c>
      <c r="B7" s="38" t="s">
        <v>214</v>
      </c>
      <c r="C7" s="39">
        <f>+'Final Forecast'!P18</f>
        <v>120270.61689382797</v>
      </c>
      <c r="D7" s="39">
        <f>+'Final Forecast'!Q18</f>
        <v>120637.82220757354</v>
      </c>
      <c r="E7" s="39">
        <f>+'Final Forecast'!R18</f>
        <v>121005.67189499468</v>
      </c>
      <c r="F7" s="39">
        <f>+'Final Forecast'!S18</f>
        <v>121366.86486136887</v>
      </c>
      <c r="G7" s="39">
        <f>+'Final Forecast'!T18</f>
        <v>121724.15707035462</v>
      </c>
      <c r="H7" s="39">
        <f>+'Final Forecast'!U18</f>
        <v>122084.7994052392</v>
      </c>
      <c r="I7" s="39">
        <f>+'Final Forecast'!V18</f>
        <v>122444.45718065121</v>
      </c>
      <c r="J7" s="39">
        <f>+'Final Forecast'!W18</f>
        <v>122810.27563774903</v>
      </c>
      <c r="K7" s="39">
        <f>+'Final Forecast'!X18</f>
        <v>123179.08179537578</v>
      </c>
      <c r="L7" s="39">
        <f>+'Final Forecast'!Y18</f>
        <v>123549.97457709885</v>
      </c>
      <c r="M7" s="39">
        <f>+'Final Forecast'!Z18</f>
        <v>123922.79869873291</v>
      </c>
      <c r="N7" s="39">
        <f>+'Final Forecast'!AA18</f>
        <v>124296.55111798075</v>
      </c>
      <c r="O7" s="39">
        <f t="shared" si="2"/>
        <v>1467293.0713409474</v>
      </c>
      <c r="P7" s="34"/>
      <c r="Q7" s="35"/>
    </row>
    <row r="8" spans="1:17" x14ac:dyDescent="0.25">
      <c r="A8" s="38" t="s">
        <v>215</v>
      </c>
      <c r="B8" s="38" t="s">
        <v>216</v>
      </c>
      <c r="C8" s="39">
        <f>+'Final Forecast'!P25</f>
        <v>1143.3769688613618</v>
      </c>
      <c r="D8" s="39">
        <f>+'Final Forecast'!Q25</f>
        <v>1145.265032826838</v>
      </c>
      <c r="E8" s="39">
        <f>+'Final Forecast'!R25</f>
        <v>1147.1581310084578</v>
      </c>
      <c r="F8" s="39">
        <f>+'Final Forecast'!S25</f>
        <v>1148.9543343211622</v>
      </c>
      <c r="G8" s="39">
        <f>+'Final Forecast'!T25</f>
        <v>1150.6947261212947</v>
      </c>
      <c r="H8" s="39">
        <f>+'Final Forecast'!U25</f>
        <v>1152.4827700877051</v>
      </c>
      <c r="I8" s="39">
        <f>+'Final Forecast'!V25</f>
        <v>1154.2552022220264</v>
      </c>
      <c r="J8" s="39">
        <f>+'Final Forecast'!W25</f>
        <v>1156.1044129039878</v>
      </c>
      <c r="K8" s="39">
        <f>+'Final Forecast'!X25</f>
        <v>1157.9896340205519</v>
      </c>
      <c r="L8" s="39">
        <f>+'Final Forecast'!Y25</f>
        <v>1159.9018003315052</v>
      </c>
      <c r="M8" s="39">
        <f>+'Final Forecast'!Z25</f>
        <v>1161.8384277901819</v>
      </c>
      <c r="N8" s="39">
        <f>+'Final Forecast'!AA25</f>
        <v>1163.7808746865915</v>
      </c>
      <c r="O8" s="39">
        <f t="shared" si="2"/>
        <v>13841.802315181665</v>
      </c>
      <c r="P8" s="34"/>
      <c r="Q8" s="35"/>
    </row>
    <row r="9" spans="1:17" x14ac:dyDescent="0.25">
      <c r="A9" s="38" t="s">
        <v>217</v>
      </c>
      <c r="B9" s="38" t="s">
        <v>218</v>
      </c>
      <c r="C9" s="39">
        <f>+'Final Forecast'!P19</f>
        <v>2710.1799776816647</v>
      </c>
      <c r="D9" s="39">
        <f>+'Final Forecast'!Q19</f>
        <v>2717.0287103248124</v>
      </c>
      <c r="E9" s="39">
        <f>+'Final Forecast'!R19</f>
        <v>2723.8789227744414</v>
      </c>
      <c r="F9" s="39">
        <f>+'Final Forecast'!S19</f>
        <v>2730.7177695510954</v>
      </c>
      <c r="G9" s="39">
        <f>+'Final Forecast'!T19</f>
        <v>2737.5492150137002</v>
      </c>
      <c r="H9" s="39">
        <f>+'Final Forecast'!U19</f>
        <v>2744.3854315663007</v>
      </c>
      <c r="I9" s="39">
        <f>+'Final Forecast'!V19</f>
        <v>2751.2200777104235</v>
      </c>
      <c r="J9" s="39">
        <f>+'Final Forecast'!W19</f>
        <v>2758.0972102589194</v>
      </c>
      <c r="K9" s="39">
        <f>+'Final Forecast'!X19</f>
        <v>2764.9819406504535</v>
      </c>
      <c r="L9" s="39">
        <f>+'Final Forecast'!Y19</f>
        <v>2771.8711422037509</v>
      </c>
      <c r="M9" s="39">
        <f>+'Final Forecast'!Z19</f>
        <v>2778.7647772111159</v>
      </c>
      <c r="N9" s="39">
        <f>+'Final Forecast'!AA19</f>
        <v>2785.6632662713878</v>
      </c>
      <c r="O9" s="39">
        <f t="shared" si="2"/>
        <v>32974.338441218068</v>
      </c>
      <c r="P9" s="34"/>
      <c r="Q9" s="35"/>
    </row>
    <row r="10" spans="1:17" x14ac:dyDescent="0.25">
      <c r="A10" s="38" t="s">
        <v>219</v>
      </c>
      <c r="B10" s="38" t="s">
        <v>220</v>
      </c>
      <c r="C10" s="39">
        <f>+'Final Forecast'!P20</f>
        <v>58.570499565306982</v>
      </c>
      <c r="D10" s="39">
        <f>+'Final Forecast'!Q20</f>
        <v>58.661092724666034</v>
      </c>
      <c r="E10" s="39">
        <f>+'Final Forecast'!R20</f>
        <v>58.751956097080068</v>
      </c>
      <c r="F10" s="39">
        <f>+'Final Forecast'!S20</f>
        <v>58.841777352234971</v>
      </c>
      <c r="G10" s="39">
        <f>+'Final Forecast'!T20</f>
        <v>58.930874992103789</v>
      </c>
      <c r="H10" s="39">
        <f>+'Final Forecast'!U20</f>
        <v>59.020418080182587</v>
      </c>
      <c r="I10" s="39">
        <f>+'Final Forecast'!V20</f>
        <v>59.109848696259021</v>
      </c>
      <c r="J10" s="39">
        <f>+'Final Forecast'!W20</f>
        <v>59.200105334605411</v>
      </c>
      <c r="K10" s="39">
        <f>+'Final Forecast'!X20</f>
        <v>59.291310844686954</v>
      </c>
      <c r="L10" s="39">
        <f>+'Final Forecast'!Y20</f>
        <v>59.383028958103701</v>
      </c>
      <c r="M10" s="39">
        <f>+'Final Forecast'!Z20</f>
        <v>59.475265422752244</v>
      </c>
      <c r="N10" s="39">
        <f>+'Final Forecast'!AA20</f>
        <v>59.568215508842556</v>
      </c>
      <c r="O10" s="39">
        <f t="shared" si="2"/>
        <v>708.80439357682428</v>
      </c>
    </row>
    <row r="11" spans="1:17" x14ac:dyDescent="0.25">
      <c r="A11" s="38" t="s">
        <v>221</v>
      </c>
      <c r="B11" s="38" t="s">
        <v>222</v>
      </c>
      <c r="C11" s="39">
        <f>+'Final Forecast'!P21</f>
        <v>27.37492781018101</v>
      </c>
      <c r="D11" s="39">
        <f>+'Final Forecast'!Q21</f>
        <v>27.479855080392824</v>
      </c>
      <c r="E11" s="39">
        <f>+'Final Forecast'!R21</f>
        <v>27.584857569687657</v>
      </c>
      <c r="F11" s="39">
        <f>+'Final Forecast'!S21</f>
        <v>27.689931319391565</v>
      </c>
      <c r="G11" s="39">
        <f>+'Final Forecast'!T21</f>
        <v>27.795072573983596</v>
      </c>
      <c r="H11" s="39">
        <f>+'Final Forecast'!U21</f>
        <v>27.900277771175698</v>
      </c>
      <c r="I11" s="39">
        <f>+'Final Forecast'!V21</f>
        <v>28.005543532426913</v>
      </c>
      <c r="J11" s="39">
        <f>+'Final Forecast'!W21</f>
        <v>28.111256409260328</v>
      </c>
      <c r="K11" s="39">
        <f>+'Final Forecast'!X21</f>
        <v>28.217023608457183</v>
      </c>
      <c r="L11" s="39">
        <f>+'Final Forecast'!Y21</f>
        <v>28.322842249937494</v>
      </c>
      <c r="M11" s="39">
        <f>+'Final Forecast'!Z21</f>
        <v>28.428709603489654</v>
      </c>
      <c r="N11" s="39">
        <f>+'Final Forecast'!AA21</f>
        <v>28.53462308124686</v>
      </c>
      <c r="O11" s="39">
        <f t="shared" si="2"/>
        <v>335.4449206096308</v>
      </c>
    </row>
    <row r="12" spans="1:17" x14ac:dyDescent="0.25">
      <c r="A12" s="38" t="s">
        <v>223</v>
      </c>
      <c r="B12" s="38" t="s">
        <v>224</v>
      </c>
      <c r="C12" s="39">
        <f>+'Final Forecast'!P22</f>
        <v>410.18882212002069</v>
      </c>
      <c r="D12" s="39">
        <f>+'Final Forecast'!Q22</f>
        <v>411.31624097816297</v>
      </c>
      <c r="E12" s="39">
        <f>+'Final Forecast'!R22</f>
        <v>412.44463749841975</v>
      </c>
      <c r="F12" s="39">
        <f>+'Final Forecast'!S22</f>
        <v>413.5739554552689</v>
      </c>
      <c r="G12" s="39">
        <f>+'Final Forecast'!T22</f>
        <v>414.70414268661023</v>
      </c>
      <c r="H12" s="39">
        <f>+'Final Forecast'!U22</f>
        <v>415.8351507153231</v>
      </c>
      <c r="I12" s="39">
        <f>+'Final Forecast'!V22</f>
        <v>416.96693441378585</v>
      </c>
      <c r="J12" s="39">
        <f>+'Final Forecast'!W22</f>
        <v>418.10439672671686</v>
      </c>
      <c r="K12" s="39">
        <f>+'Final Forecast'!X22</f>
        <v>419.2425533435823</v>
      </c>
      <c r="L12" s="39">
        <f>+'Final Forecast'!Y22</f>
        <v>420.38136752454716</v>
      </c>
      <c r="M12" s="39">
        <f>+'Final Forecast'!Z22</f>
        <v>421.52080486834404</v>
      </c>
      <c r="N12" s="39">
        <f>+'Final Forecast'!AA22</f>
        <v>422.660833123011</v>
      </c>
      <c r="O12" s="39">
        <f t="shared" si="2"/>
        <v>4996.939839453793</v>
      </c>
    </row>
    <row r="13" spans="1:17" x14ac:dyDescent="0.25">
      <c r="A13" s="38" t="s">
        <v>225</v>
      </c>
      <c r="B13" s="38" t="s">
        <v>226</v>
      </c>
      <c r="C13" s="39">
        <f>+'Final Forecast'!P23</f>
        <v>268.17993130658539</v>
      </c>
      <c r="D13" s="39">
        <f>+'Final Forecast'!Q23</f>
        <v>268.60728815937699</v>
      </c>
      <c r="E13" s="39">
        <f>+'Final Forecast'!R23</f>
        <v>269.0364706827441</v>
      </c>
      <c r="F13" s="39">
        <f>+'Final Forecast'!S23</f>
        <v>269.45700205396969</v>
      </c>
      <c r="G13" s="39">
        <f>+'Final Forecast'!T23</f>
        <v>269.871412001083</v>
      </c>
      <c r="H13" s="39">
        <f>+'Final Forecast'!U23</f>
        <v>270.28901499550415</v>
      </c>
      <c r="I13" s="39">
        <f>+'Final Forecast'!V23</f>
        <v>270.70535830518696</v>
      </c>
      <c r="J13" s="39">
        <f>+'Final Forecast'!W23</f>
        <v>271.12636318174719</v>
      </c>
      <c r="K13" s="39">
        <f>+'Final Forecast'!X23</f>
        <v>271.55456846533866</v>
      </c>
      <c r="L13" s="39">
        <f>+'Final Forecast'!Y23</f>
        <v>271.9864970151059</v>
      </c>
      <c r="M13" s="39">
        <f>+'Final Forecast'!Z23</f>
        <v>272.42219735518461</v>
      </c>
      <c r="N13" s="39">
        <f>+'Final Forecast'!AA23</f>
        <v>272.86323025301959</v>
      </c>
      <c r="O13" s="39">
        <f t="shared" si="2"/>
        <v>3246.0993337748459</v>
      </c>
    </row>
    <row r="14" spans="1:17" x14ac:dyDescent="0.25">
      <c r="A14" s="38" t="s">
        <v>227</v>
      </c>
      <c r="B14" s="38" t="s">
        <v>228</v>
      </c>
      <c r="C14" s="39">
        <f>+'Final Forecast'!P24</f>
        <v>49.247924860952359</v>
      </c>
      <c r="D14" s="39">
        <f>+'Final Forecast'!Q24</f>
        <v>49.303066848481343</v>
      </c>
      <c r="E14" s="39">
        <f>+'Final Forecast'!R24</f>
        <v>49.358448709274327</v>
      </c>
      <c r="F14" s="39">
        <f>+'Final Forecast'!S24</f>
        <v>49.414055818956065</v>
      </c>
      <c r="G14" s="39">
        <f>+'Final Forecast'!T24</f>
        <v>49.469874444383876</v>
      </c>
      <c r="H14" s="39">
        <f>+'Final Forecast'!U24</f>
        <v>49.525891689404723</v>
      </c>
      <c r="I14" s="39">
        <f>+'Final Forecast'!V24</f>
        <v>49.582095443904947</v>
      </c>
      <c r="J14" s="39">
        <f>+'Final Forecast'!W24</f>
        <v>49.638620830128417</v>
      </c>
      <c r="K14" s="39">
        <f>+'Final Forecast'!X24</f>
        <v>49.695310675203075</v>
      </c>
      <c r="L14" s="39">
        <f>+'Final Forecast'!Y24</f>
        <v>49.752154951445952</v>
      </c>
      <c r="M14" s="39">
        <f>+'Final Forecast'!Z24</f>
        <v>49.809144242535474</v>
      </c>
      <c r="N14" s="39">
        <f>+'Final Forecast'!AA24</f>
        <v>49.86626970626898</v>
      </c>
      <c r="O14" s="39">
        <f t="shared" si="2"/>
        <v>594.6628582209396</v>
      </c>
    </row>
    <row r="15" spans="1:17" x14ac:dyDescent="0.25">
      <c r="A15" s="38" t="s">
        <v>555</v>
      </c>
      <c r="B15" s="38" t="s">
        <v>569</v>
      </c>
      <c r="C15" s="232">
        <f>+'Final Forecast'!P26</f>
        <v>2</v>
      </c>
      <c r="D15" s="232">
        <f>+'Final Forecast'!Q26</f>
        <v>2</v>
      </c>
      <c r="E15" s="232">
        <f>+'Final Forecast'!R26</f>
        <v>2</v>
      </c>
      <c r="F15" s="232">
        <f>+'Final Forecast'!S26</f>
        <v>2</v>
      </c>
      <c r="G15" s="232">
        <f>+'Final Forecast'!T26</f>
        <v>2</v>
      </c>
      <c r="H15" s="232">
        <f>+'Final Forecast'!U26</f>
        <v>2</v>
      </c>
      <c r="I15" s="232">
        <f>+'Final Forecast'!V26</f>
        <v>2</v>
      </c>
      <c r="J15" s="232">
        <f>+'Final Forecast'!W26</f>
        <v>2</v>
      </c>
      <c r="K15" s="232">
        <f>+'Final Forecast'!X26</f>
        <v>2</v>
      </c>
      <c r="L15" s="232">
        <f>+'Final Forecast'!Y26</f>
        <v>2</v>
      </c>
      <c r="M15" s="232">
        <f>+'Final Forecast'!Z26</f>
        <v>2</v>
      </c>
      <c r="N15" s="232">
        <f>+'Final Forecast'!AA26</f>
        <v>2</v>
      </c>
      <c r="O15" s="39">
        <f t="shared" si="2"/>
        <v>24</v>
      </c>
    </row>
    <row r="16" spans="1:17" x14ac:dyDescent="0.25">
      <c r="A16" s="36" t="s">
        <v>229</v>
      </c>
      <c r="B16" s="36" t="s">
        <v>230</v>
      </c>
      <c r="C16" s="37">
        <f>SUM(C18:C36)</f>
        <v>40142.002132912647</v>
      </c>
      <c r="D16" s="37">
        <f t="shared" ref="D16:N16" si="3">SUM(D18:D36)</f>
        <v>40189.192582756485</v>
      </c>
      <c r="E16" s="37">
        <f t="shared" si="3"/>
        <v>40237.393902816388</v>
      </c>
      <c r="F16" s="37">
        <f t="shared" si="3"/>
        <v>40289.608847347226</v>
      </c>
      <c r="G16" s="37">
        <f t="shared" si="3"/>
        <v>40337.839716299743</v>
      </c>
      <c r="H16" s="37">
        <f t="shared" si="3"/>
        <v>40388.088384526454</v>
      </c>
      <c r="I16" s="37">
        <f t="shared" si="3"/>
        <v>40440.356340428698</v>
      </c>
      <c r="J16" s="37">
        <f t="shared" si="3"/>
        <v>40423.300060865055</v>
      </c>
      <c r="K16" s="37">
        <f t="shared" si="3"/>
        <v>40468.979343349296</v>
      </c>
      <c r="L16" s="37">
        <f t="shared" si="3"/>
        <v>40514.680487146856</v>
      </c>
      <c r="M16" s="37">
        <f t="shared" si="3"/>
        <v>40560.403856788296</v>
      </c>
      <c r="N16" s="37">
        <f t="shared" si="3"/>
        <v>40606.149631387292</v>
      </c>
      <c r="O16" s="37">
        <f>SUM(O18:O36)</f>
        <v>484597.99528662441</v>
      </c>
    </row>
    <row r="17" spans="1:15" x14ac:dyDescent="0.25">
      <c r="A17" s="38" t="s">
        <v>231</v>
      </c>
      <c r="B17" s="38" t="s">
        <v>232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f t="shared" si="2"/>
        <v>0</v>
      </c>
    </row>
    <row r="18" spans="1:15" x14ac:dyDescent="0.25">
      <c r="A18" s="38" t="s">
        <v>105</v>
      </c>
      <c r="B18" s="38" t="s">
        <v>233</v>
      </c>
      <c r="C18" s="39">
        <f>+'Final Forecast'!P41</f>
        <v>0</v>
      </c>
      <c r="D18" s="39">
        <f>+'Final Forecast'!Q41</f>
        <v>0</v>
      </c>
      <c r="E18" s="39">
        <f>+'Final Forecast'!R41</f>
        <v>0</v>
      </c>
      <c r="F18" s="39">
        <f>+'Final Forecast'!S41</f>
        <v>0</v>
      </c>
      <c r="G18" s="39">
        <f>+'Final Forecast'!T41</f>
        <v>0</v>
      </c>
      <c r="H18" s="39">
        <f>+'Final Forecast'!U41</f>
        <v>0</v>
      </c>
      <c r="I18" s="39">
        <f>+'Final Forecast'!V41</f>
        <v>0</v>
      </c>
      <c r="J18" s="39">
        <f>+'Final Forecast'!W41</f>
        <v>0</v>
      </c>
      <c r="K18" s="39">
        <f>+'Final Forecast'!X41</f>
        <v>0</v>
      </c>
      <c r="L18" s="39">
        <f>+'Final Forecast'!Y41</f>
        <v>0</v>
      </c>
      <c r="M18" s="39">
        <f>+'Final Forecast'!Z41</f>
        <v>0</v>
      </c>
      <c r="N18" s="39">
        <f>+'Final Forecast'!AA41</f>
        <v>0</v>
      </c>
      <c r="O18" s="39">
        <f t="shared" si="2"/>
        <v>0</v>
      </c>
    </row>
    <row r="19" spans="1:15" x14ac:dyDescent="0.25">
      <c r="A19" s="38" t="s">
        <v>234</v>
      </c>
      <c r="B19" s="38" t="s">
        <v>235</v>
      </c>
      <c r="C19" s="39">
        <f>+'Final Forecast'!P43</f>
        <v>0</v>
      </c>
      <c r="D19" s="39">
        <f>+'Final Forecast'!Q43</f>
        <v>0</v>
      </c>
      <c r="E19" s="39">
        <f>+'Final Forecast'!R43</f>
        <v>0</v>
      </c>
      <c r="F19" s="39">
        <f>+'Final Forecast'!S43</f>
        <v>0</v>
      </c>
      <c r="G19" s="39">
        <f>+'Final Forecast'!T43</f>
        <v>0</v>
      </c>
      <c r="H19" s="39">
        <f>+'Final Forecast'!U43</f>
        <v>0</v>
      </c>
      <c r="I19" s="39">
        <f>+'Final Forecast'!V43</f>
        <v>0</v>
      </c>
      <c r="J19" s="39">
        <f>+'Final Forecast'!W43</f>
        <v>0</v>
      </c>
      <c r="K19" s="39">
        <f>+'Final Forecast'!X43</f>
        <v>0</v>
      </c>
      <c r="L19" s="39">
        <f>+'Final Forecast'!Y43</f>
        <v>0</v>
      </c>
      <c r="M19" s="39">
        <f>+'Final Forecast'!Z43</f>
        <v>0</v>
      </c>
      <c r="N19" s="39">
        <f>+'Final Forecast'!AA43</f>
        <v>0</v>
      </c>
      <c r="O19" s="39">
        <f t="shared" si="2"/>
        <v>0</v>
      </c>
    </row>
    <row r="20" spans="1:15" x14ac:dyDescent="0.25">
      <c r="A20" s="38" t="s">
        <v>236</v>
      </c>
      <c r="B20" s="38" t="s">
        <v>237</v>
      </c>
      <c r="C20" s="39">
        <f>+'Final Forecast'!P39</f>
        <v>976</v>
      </c>
      <c r="D20" s="39">
        <f>+'Final Forecast'!Q39</f>
        <v>972</v>
      </c>
      <c r="E20" s="39">
        <f>+'Final Forecast'!R39</f>
        <v>973</v>
      </c>
      <c r="F20" s="39">
        <f>+'Final Forecast'!S39</f>
        <v>974</v>
      </c>
      <c r="G20" s="39">
        <f>+'Final Forecast'!T39</f>
        <v>972</v>
      </c>
      <c r="H20" s="39">
        <f>+'Final Forecast'!U39</f>
        <v>971</v>
      </c>
      <c r="I20" s="39">
        <f>+'Final Forecast'!V39</f>
        <v>974</v>
      </c>
      <c r="J20" s="39">
        <f>+'Final Forecast'!W39</f>
        <v>923.28571428571422</v>
      </c>
      <c r="K20" s="39">
        <f>+'Final Forecast'!X39</f>
        <v>923.28571428571422</v>
      </c>
      <c r="L20" s="39">
        <f>+'Final Forecast'!Y39</f>
        <v>923.28571428571422</v>
      </c>
      <c r="M20" s="39">
        <f>+'Final Forecast'!Z39</f>
        <v>923.28571428571422</v>
      </c>
      <c r="N20" s="39">
        <f>+'Final Forecast'!AA39</f>
        <v>923.28571428571422</v>
      </c>
      <c r="O20" s="39">
        <f t="shared" si="2"/>
        <v>11428.428571428569</v>
      </c>
    </row>
    <row r="21" spans="1:15" x14ac:dyDescent="0.25">
      <c r="A21" s="38" t="s">
        <v>238</v>
      </c>
      <c r="B21" s="38" t="s">
        <v>239</v>
      </c>
      <c r="C21" s="39">
        <f>+'Final Forecast'!P27</f>
        <v>7876.7220228021843</v>
      </c>
      <c r="D21" s="39">
        <f>+'Final Forecast'!Q27</f>
        <v>7884.93501291341</v>
      </c>
      <c r="E21" s="39">
        <f>+'Final Forecast'!R27</f>
        <v>7893.1625905036617</v>
      </c>
      <c r="F21" s="39">
        <f>+'Final Forecast'!S27</f>
        <v>7901.4035446517846</v>
      </c>
      <c r="G21" s="39">
        <f>+'Final Forecast'!T27</f>
        <v>7909.6568878435282</v>
      </c>
      <c r="H21" s="39">
        <f>+'Final Forecast'!U27</f>
        <v>7917.9218030508164</v>
      </c>
      <c r="I21" s="39">
        <f>+'Final Forecast'!V27</f>
        <v>7926.1976039727788</v>
      </c>
      <c r="J21" s="39">
        <f>+'Final Forecast'!W27</f>
        <v>7933.5635422932028</v>
      </c>
      <c r="K21" s="39">
        <f>+'Final Forecast'!X27</f>
        <v>7940.939273742717</v>
      </c>
      <c r="L21" s="39">
        <f>+'Final Forecast'!Y27</f>
        <v>7948.3243525961652</v>
      </c>
      <c r="M21" s="39">
        <f>+'Final Forecast'!Z27</f>
        <v>7955.7183817331397</v>
      </c>
      <c r="N21" s="39">
        <f>+'Final Forecast'!AA27</f>
        <v>7963.1210029616705</v>
      </c>
      <c r="O21" s="39">
        <f t="shared" si="2"/>
        <v>95051.666019065044</v>
      </c>
    </row>
    <row r="22" spans="1:15" x14ac:dyDescent="0.25">
      <c r="A22" s="38" t="s">
        <v>240</v>
      </c>
      <c r="B22" s="38" t="s">
        <v>241</v>
      </c>
      <c r="C22" s="39">
        <f>+'Final Forecast'!P29</f>
        <v>3789.8837175228296</v>
      </c>
      <c r="D22" s="39">
        <f>+'Final Forecast'!Q29</f>
        <v>3794.582688841012</v>
      </c>
      <c r="E22" s="39">
        <f>+'Final Forecast'!R29</f>
        <v>3799.2830988613778</v>
      </c>
      <c r="F22" s="39">
        <f>+'Final Forecast'!S29</f>
        <v>3803.9849998645814</v>
      </c>
      <c r="G22" s="39">
        <f>+'Final Forecast'!T29</f>
        <v>3808.6884565538503</v>
      </c>
      <c r="H22" s="39">
        <f>+'Final Forecast'!U29</f>
        <v>3813.3935357109926</v>
      </c>
      <c r="I22" s="39">
        <f>+'Final Forecast'!V29</f>
        <v>3818.1002997382116</v>
      </c>
      <c r="J22" s="39">
        <f>+'Final Forecast'!W29</f>
        <v>3822.3568542976273</v>
      </c>
      <c r="K22" s="39">
        <f>+'Final Forecast'!X29</f>
        <v>3826.6151921945598</v>
      </c>
      <c r="L22" s="39">
        <f>+'Final Forecast'!Y29</f>
        <v>3830.8753468911277</v>
      </c>
      <c r="M22" s="39">
        <f>+'Final Forecast'!Z29</f>
        <v>3835.1373412181351</v>
      </c>
      <c r="N22" s="39">
        <f>+'Final Forecast'!AA29</f>
        <v>3839.4011879792993</v>
      </c>
      <c r="O22" s="39">
        <f t="shared" si="2"/>
        <v>45782.3027196736</v>
      </c>
    </row>
    <row r="23" spans="1:15" x14ac:dyDescent="0.25">
      <c r="A23" s="38" t="s">
        <v>242</v>
      </c>
      <c r="B23" s="38" t="s">
        <v>243</v>
      </c>
      <c r="C23" s="39">
        <f>+'Final Forecast'!P30</f>
        <v>777.56572944579761</v>
      </c>
      <c r="D23" s="39">
        <f>+'Final Forecast'!Q30</f>
        <v>778.6323662886515</v>
      </c>
      <c r="E23" s="39">
        <f>+'Final Forecast'!R30</f>
        <v>779.69882301845928</v>
      </c>
      <c r="F23" s="39">
        <f>+'Final Forecast'!S30</f>
        <v>780.76519881525746</v>
      </c>
      <c r="G23" s="39">
        <f>+'Final Forecast'!T30</f>
        <v>781.83157672424727</v>
      </c>
      <c r="H23" s="39">
        <f>+'Final Forecast'!U30</f>
        <v>782.89802545560576</v>
      </c>
      <c r="I23" s="39">
        <f>+'Final Forecast'!V30</f>
        <v>783.96460115848151</v>
      </c>
      <c r="J23" s="39">
        <f>+'Final Forecast'!W30</f>
        <v>784.93417868086135</v>
      </c>
      <c r="K23" s="39">
        <f>+'Final Forecast'!X30</f>
        <v>785.90396436736421</v>
      </c>
      <c r="L23" s="39">
        <f>+'Final Forecast'!Y30</f>
        <v>786.87398619577573</v>
      </c>
      <c r="M23" s="39">
        <f>+'Final Forecast'!Z30</f>
        <v>787.84426542974325</v>
      </c>
      <c r="N23" s="39">
        <f>+'Final Forecast'!AA30</f>
        <v>788.81481770135269</v>
      </c>
      <c r="O23" s="39">
        <f t="shared" si="2"/>
        <v>9399.7275332815989</v>
      </c>
    </row>
    <row r="24" spans="1:15" x14ac:dyDescent="0.25">
      <c r="A24" s="38" t="s">
        <v>244</v>
      </c>
      <c r="B24" s="38" t="s">
        <v>245</v>
      </c>
      <c r="C24" s="39">
        <f>+'Final Forecast'!P31</f>
        <v>48.557660768624309</v>
      </c>
      <c r="D24" s="39">
        <f>+'Final Forecast'!Q31</f>
        <v>48.627643520057951</v>
      </c>
      <c r="E24" s="39">
        <f>+'Final Forecast'!R31</f>
        <v>48.697600906726343</v>
      </c>
      <c r="F24" s="39">
        <f>+'Final Forecast'!S31</f>
        <v>48.767548315912961</v>
      </c>
      <c r="G24" s="39">
        <f>+'Final Forecast'!T31</f>
        <v>48.837497782708006</v>
      </c>
      <c r="H24" s="39">
        <f>+'Final Forecast'!U31</f>
        <v>48.907458624188841</v>
      </c>
      <c r="I24" s="39">
        <f>+'Final Forecast'!V31</f>
        <v>48.977437960101042</v>
      </c>
      <c r="J24" s="39">
        <f>+'Final Forecast'!W31</f>
        <v>49.042316669381677</v>
      </c>
      <c r="K24" s="39">
        <f>+'Final Forecast'!X31</f>
        <v>49.107223148892146</v>
      </c>
      <c r="L24" s="39">
        <f>+'Final Forecast'!Y31</f>
        <v>49.172160187827131</v>
      </c>
      <c r="M24" s="39">
        <f>+'Final Forecast'!Z31</f>
        <v>49.237129669333889</v>
      </c>
      <c r="N24" s="39">
        <f>+'Final Forecast'!AA31</f>
        <v>49.30213275870392</v>
      </c>
      <c r="O24" s="39">
        <f t="shared" si="2"/>
        <v>587.23381031245822</v>
      </c>
    </row>
    <row r="25" spans="1:15" x14ac:dyDescent="0.25">
      <c r="A25" s="38" t="s">
        <v>246</v>
      </c>
      <c r="B25" s="38" t="s">
        <v>247</v>
      </c>
      <c r="C25" s="39">
        <f>+'Final Forecast'!P32</f>
        <v>3</v>
      </c>
      <c r="D25" s="39">
        <f>+'Final Forecast'!Q32</f>
        <v>3</v>
      </c>
      <c r="E25" s="39">
        <f>+'Final Forecast'!R32</f>
        <v>3</v>
      </c>
      <c r="F25" s="39">
        <f>+'Final Forecast'!S32</f>
        <v>3</v>
      </c>
      <c r="G25" s="39">
        <f>+'Final Forecast'!T32</f>
        <v>3</v>
      </c>
      <c r="H25" s="39">
        <f>+'Final Forecast'!U32</f>
        <v>3</v>
      </c>
      <c r="I25" s="39">
        <f>+'Final Forecast'!V32</f>
        <v>3</v>
      </c>
      <c r="J25" s="39">
        <f>+'Final Forecast'!W32</f>
        <v>3</v>
      </c>
      <c r="K25" s="39">
        <f>+'Final Forecast'!X32</f>
        <v>3</v>
      </c>
      <c r="L25" s="39">
        <f>+'Final Forecast'!Y32</f>
        <v>3</v>
      </c>
      <c r="M25" s="39">
        <f>+'Final Forecast'!Z32</f>
        <v>3</v>
      </c>
      <c r="N25" s="39">
        <f>+'Final Forecast'!AA32</f>
        <v>3</v>
      </c>
      <c r="O25" s="39">
        <f t="shared" si="2"/>
        <v>36</v>
      </c>
    </row>
    <row r="26" spans="1:15" x14ac:dyDescent="0.25">
      <c r="A26" s="38" t="s">
        <v>248</v>
      </c>
      <c r="B26" s="38" t="s">
        <v>249</v>
      </c>
      <c r="C26" s="39">
        <f>+'Final Forecast'!P33</f>
        <v>4</v>
      </c>
      <c r="D26" s="39">
        <f>+'Final Forecast'!Q33</f>
        <v>4</v>
      </c>
      <c r="E26" s="39">
        <f>+'Final Forecast'!R33</f>
        <v>4</v>
      </c>
      <c r="F26" s="39">
        <f>+'Final Forecast'!S33</f>
        <v>4</v>
      </c>
      <c r="G26" s="39">
        <f>+'Final Forecast'!T33</f>
        <v>4</v>
      </c>
      <c r="H26" s="39">
        <f>+'Final Forecast'!U33</f>
        <v>4</v>
      </c>
      <c r="I26" s="39">
        <f>+'Final Forecast'!V33</f>
        <v>4</v>
      </c>
      <c r="J26" s="39">
        <f>+'Final Forecast'!W33</f>
        <v>4</v>
      </c>
      <c r="K26" s="39">
        <f>+'Final Forecast'!X33</f>
        <v>4</v>
      </c>
      <c r="L26" s="39">
        <f>+'Final Forecast'!Y33</f>
        <v>4</v>
      </c>
      <c r="M26" s="39">
        <f>+'Final Forecast'!Z33</f>
        <v>4</v>
      </c>
      <c r="N26" s="39">
        <f>+'Final Forecast'!AA33</f>
        <v>4</v>
      </c>
      <c r="O26" s="39">
        <f t="shared" si="2"/>
        <v>48</v>
      </c>
    </row>
    <row r="27" spans="1:15" x14ac:dyDescent="0.25">
      <c r="A27" s="38" t="s">
        <v>250</v>
      </c>
      <c r="B27" s="38" t="s">
        <v>251</v>
      </c>
      <c r="C27" s="39">
        <f>+'Final Forecast'!P42</f>
        <v>0</v>
      </c>
      <c r="D27" s="39">
        <f>+'Final Forecast'!Q42</f>
        <v>0</v>
      </c>
      <c r="E27" s="39">
        <f>+'Final Forecast'!R42</f>
        <v>0</v>
      </c>
      <c r="F27" s="39">
        <f>+'Final Forecast'!S42</f>
        <v>0</v>
      </c>
      <c r="G27" s="39">
        <f>+'Final Forecast'!T42</f>
        <v>0</v>
      </c>
      <c r="H27" s="39">
        <f>+'Final Forecast'!U42</f>
        <v>0</v>
      </c>
      <c r="I27" s="39">
        <f>+'Final Forecast'!V42</f>
        <v>0</v>
      </c>
      <c r="J27" s="39">
        <f>+'Final Forecast'!W42</f>
        <v>0</v>
      </c>
      <c r="K27" s="39">
        <f>+'Final Forecast'!X42</f>
        <v>0</v>
      </c>
      <c r="L27" s="39">
        <f>+'Final Forecast'!Y42</f>
        <v>0</v>
      </c>
      <c r="M27" s="39">
        <f>+'Final Forecast'!Z42</f>
        <v>0</v>
      </c>
      <c r="N27" s="39">
        <f>+'Final Forecast'!AA42</f>
        <v>0</v>
      </c>
      <c r="O27" s="39">
        <f t="shared" si="2"/>
        <v>0</v>
      </c>
    </row>
    <row r="28" spans="1:15" x14ac:dyDescent="0.25">
      <c r="A28" s="38" t="s">
        <v>252</v>
      </c>
      <c r="B28" s="38" t="s">
        <v>253</v>
      </c>
      <c r="C28" s="39">
        <f>+'Final Forecast'!P44</f>
        <v>0</v>
      </c>
      <c r="D28" s="39">
        <f>+'Final Forecast'!Q44</f>
        <v>0</v>
      </c>
      <c r="E28" s="39">
        <f>+'Final Forecast'!R44</f>
        <v>0</v>
      </c>
      <c r="F28" s="39">
        <f>+'Final Forecast'!S44</f>
        <v>0</v>
      </c>
      <c r="G28" s="39">
        <f>+'Final Forecast'!T44</f>
        <v>0</v>
      </c>
      <c r="H28" s="39">
        <f>+'Final Forecast'!U44</f>
        <v>0</v>
      </c>
      <c r="I28" s="39">
        <f>+'Final Forecast'!V44</f>
        <v>0</v>
      </c>
      <c r="J28" s="39">
        <f>+'Final Forecast'!W44</f>
        <v>0</v>
      </c>
      <c r="K28" s="39">
        <f>+'Final Forecast'!X44</f>
        <v>0</v>
      </c>
      <c r="L28" s="39">
        <f>+'Final Forecast'!Y44</f>
        <v>0</v>
      </c>
      <c r="M28" s="39">
        <f>+'Final Forecast'!Z44</f>
        <v>0</v>
      </c>
      <c r="N28" s="39">
        <f>+'Final Forecast'!AA44</f>
        <v>0</v>
      </c>
      <c r="O28" s="39">
        <f t="shared" si="2"/>
        <v>0</v>
      </c>
    </row>
    <row r="29" spans="1:15" x14ac:dyDescent="0.25">
      <c r="A29" s="38" t="s">
        <v>254</v>
      </c>
      <c r="B29" s="38" t="s">
        <v>255</v>
      </c>
      <c r="C29" s="39">
        <f>+'Final Forecast'!P40</f>
        <v>167</v>
      </c>
      <c r="D29" s="39">
        <f>+'Final Forecast'!Q40</f>
        <v>168</v>
      </c>
      <c r="E29" s="39">
        <f>+'Final Forecast'!R40</f>
        <v>165</v>
      </c>
      <c r="F29" s="39">
        <f>+'Final Forecast'!S40</f>
        <v>166</v>
      </c>
      <c r="G29" s="39">
        <f>+'Final Forecast'!T40</f>
        <v>166</v>
      </c>
      <c r="H29" s="39">
        <f>+'Final Forecast'!U40</f>
        <v>167</v>
      </c>
      <c r="I29" s="39">
        <f>+'Final Forecast'!V40</f>
        <v>166</v>
      </c>
      <c r="J29" s="39">
        <f>+'Final Forecast'!W40</f>
        <v>154</v>
      </c>
      <c r="K29" s="39">
        <f>+'Final Forecast'!X40</f>
        <v>154</v>
      </c>
      <c r="L29" s="39">
        <f>+'Final Forecast'!Y40</f>
        <v>154</v>
      </c>
      <c r="M29" s="39">
        <f>+'Final Forecast'!Z40</f>
        <v>154</v>
      </c>
      <c r="N29" s="39">
        <f>+'Final Forecast'!AA40</f>
        <v>154</v>
      </c>
      <c r="O29" s="39">
        <f t="shared" si="2"/>
        <v>1935</v>
      </c>
    </row>
    <row r="30" spans="1:15" x14ac:dyDescent="0.25">
      <c r="A30" s="38" t="s">
        <v>256</v>
      </c>
      <c r="B30" s="38" t="s">
        <v>257</v>
      </c>
      <c r="C30" s="39">
        <f>+'Final Forecast'!P28</f>
        <v>4877.2095080976369</v>
      </c>
      <c r="D30" s="39">
        <f>+'Final Forecast'!Q28</f>
        <v>4883.8994707867359</v>
      </c>
      <c r="E30" s="39">
        <f>+'Final Forecast'!R28</f>
        <v>4890.5900398802632</v>
      </c>
      <c r="F30" s="39">
        <f>+'Final Forecast'!S28</f>
        <v>4897.2821175686531</v>
      </c>
      <c r="G30" s="39">
        <f>+'Final Forecast'!T28</f>
        <v>4903.976415891836</v>
      </c>
      <c r="H30" s="39">
        <f>+'Final Forecast'!U28</f>
        <v>4910.67348889184</v>
      </c>
      <c r="I30" s="39">
        <f>+'Final Forecast'!V28</f>
        <v>4917.3737599955502</v>
      </c>
      <c r="J30" s="39">
        <f>+'Final Forecast'!W28</f>
        <v>4923.5272442013174</v>
      </c>
      <c r="K30" s="39">
        <f>+'Final Forecast'!X28</f>
        <v>4929.6844705452904</v>
      </c>
      <c r="L30" s="39">
        <f>+'Final Forecast'!Y28</f>
        <v>4935.8455954817236</v>
      </c>
      <c r="M30" s="39">
        <f>+'Final Forecast'!Z28</f>
        <v>4942.0107175024159</v>
      </c>
      <c r="N30" s="39">
        <f>+'Final Forecast'!AA28</f>
        <v>4948.1798884662921</v>
      </c>
      <c r="O30" s="39">
        <f t="shared" si="2"/>
        <v>58960.252717309559</v>
      </c>
    </row>
    <row r="31" spans="1:15" x14ac:dyDescent="0.25">
      <c r="A31" s="38" t="s">
        <v>258</v>
      </c>
      <c r="B31" s="38" t="s">
        <v>259</v>
      </c>
      <c r="C31" s="39">
        <f>+'Final Forecast'!P34</f>
        <v>13601.647731508374</v>
      </c>
      <c r="D31" s="39">
        <f>+'Final Forecast'!Q34</f>
        <v>13620.806101798473</v>
      </c>
      <c r="E31" s="39">
        <f>+'Final Forecast'!R34</f>
        <v>13639.959472491149</v>
      </c>
      <c r="F31" s="39">
        <f>+'Final Forecast'!S34</f>
        <v>13659.110067881988</v>
      </c>
      <c r="G31" s="39">
        <f>+'Final Forecast'!T34</f>
        <v>13678.259727421071</v>
      </c>
      <c r="H31" s="39">
        <f>+'Final Forecast'!U34</f>
        <v>13697.409958484501</v>
      </c>
      <c r="I31" s="39">
        <f>+'Final Forecast'!V34</f>
        <v>13716.561984205746</v>
      </c>
      <c r="J31" s="39">
        <f>+'Final Forecast'!W34</f>
        <v>13734.086479985144</v>
      </c>
      <c r="K31" s="39">
        <f>+'Final Forecast'!X34</f>
        <v>13751.614529362972</v>
      </c>
      <c r="L31" s="39">
        <f>+'Final Forecast'!Y34</f>
        <v>13769.146738318688</v>
      </c>
      <c r="M31" s="39">
        <f>+'Final Forecast'!Z34</f>
        <v>13786.683569602485</v>
      </c>
      <c r="N31" s="39">
        <f>+'Final Forecast'!AA34</f>
        <v>13804.225366929893</v>
      </c>
      <c r="O31" s="39">
        <f t="shared" si="2"/>
        <v>164459.5117279905</v>
      </c>
    </row>
    <row r="32" spans="1:15" x14ac:dyDescent="0.25">
      <c r="A32" s="38" t="s">
        <v>260</v>
      </c>
      <c r="B32" s="38" t="s">
        <v>261</v>
      </c>
      <c r="C32" s="39">
        <f>+'Final Forecast'!P35+'Final Forecast'!P65</f>
        <v>6931.4136101976255</v>
      </c>
      <c r="D32" s="39">
        <f>+'Final Forecast'!Q35+'Final Forecast'!Q65</f>
        <v>6940.7121816598337</v>
      </c>
      <c r="E32" s="39">
        <f>+'Final Forecast'!R35+'Final Forecast'!R65</f>
        <v>6950.0100658631327</v>
      </c>
      <c r="F32" s="39">
        <f>+'Final Forecast'!S35+'Final Forecast'!S65</f>
        <v>6959.307888809004</v>
      </c>
      <c r="G32" s="39">
        <f>+'Final Forecast'!T35+'Final Forecast'!T65</f>
        <v>6968.6061881964715</v>
      </c>
      <c r="H32" s="39">
        <f>+'Final Forecast'!U35+'Final Forecast'!U65</f>
        <v>6977.9054181809033</v>
      </c>
      <c r="I32" s="39">
        <f>+'Final Forecast'!V35+'Final Forecast'!V65</f>
        <v>6987.205956162421</v>
      </c>
      <c r="J32" s="39">
        <f>+'Final Forecast'!W35+'Final Forecast'!W65</f>
        <v>6995.6313309507177</v>
      </c>
      <c r="K32" s="39">
        <f>+'Final Forecast'!X35+'Final Forecast'!X65</f>
        <v>7004.0585694950687</v>
      </c>
      <c r="L32" s="39">
        <f>+'Final Forecast'!Y35+'Final Forecast'!Y65</f>
        <v>7012.4878659431688</v>
      </c>
      <c r="M32" s="39">
        <f>+'Final Forecast'!Z35+'Final Forecast'!Z65</f>
        <v>7020.9193685492</v>
      </c>
      <c r="N32" s="39">
        <f>+'Final Forecast'!AA35+'Final Forecast'!AA65</f>
        <v>7029.3531863904282</v>
      </c>
      <c r="O32" s="39">
        <f t="shared" si="2"/>
        <v>83777.611630397965</v>
      </c>
    </row>
    <row r="33" spans="1:18" x14ac:dyDescent="0.25">
      <c r="A33" s="38" t="s">
        <v>262</v>
      </c>
      <c r="B33" s="38" t="s">
        <v>263</v>
      </c>
      <c r="C33" s="39">
        <f>+'Final Forecast'!P36</f>
        <v>755.00215256957654</v>
      </c>
      <c r="D33" s="39">
        <f>+'Final Forecast'!Q36</f>
        <v>755.99711694831149</v>
      </c>
      <c r="E33" s="39">
        <f>+'Final Forecast'!R36</f>
        <v>756.99221129162049</v>
      </c>
      <c r="F33" s="39">
        <f>+'Final Forecast'!S36</f>
        <v>757.98748144004333</v>
      </c>
      <c r="G33" s="39">
        <f>+'Final Forecast'!T36</f>
        <v>758.98296588603182</v>
      </c>
      <c r="H33" s="39">
        <f>+'Final Forecast'!U36</f>
        <v>759.97869612760098</v>
      </c>
      <c r="I33" s="39">
        <f>+'Final Forecast'!V36</f>
        <v>760.97469723541087</v>
      </c>
      <c r="J33" s="39">
        <f>+'Final Forecast'!W36</f>
        <v>761.87239950108847</v>
      </c>
      <c r="K33" s="39">
        <f>+'Final Forecast'!X36</f>
        <v>762.77040620671244</v>
      </c>
      <c r="L33" s="39">
        <f>+'Final Forecast'!Y36</f>
        <v>763.66872724665677</v>
      </c>
      <c r="M33" s="39">
        <f>+'Final Forecast'!Z36</f>
        <v>764.56736879813184</v>
      </c>
      <c r="N33" s="39">
        <f>+'Final Forecast'!AA36</f>
        <v>765.46633391393857</v>
      </c>
      <c r="O33" s="39">
        <f t="shared" si="2"/>
        <v>9124.2605571651238</v>
      </c>
    </row>
    <row r="34" spans="1:18" x14ac:dyDescent="0.25">
      <c r="A34" s="38" t="s">
        <v>264</v>
      </c>
      <c r="B34" s="38" t="s">
        <v>265</v>
      </c>
      <c r="C34" s="39">
        <f>+'Final Forecast'!P37+'Final Forecast'!P62</f>
        <v>139</v>
      </c>
      <c r="D34" s="39">
        <f>+'Final Forecast'!Q37+'Final Forecast'!Q62</f>
        <v>139</v>
      </c>
      <c r="E34" s="39">
        <f>+'Final Forecast'!R37+'Final Forecast'!R62</f>
        <v>139</v>
      </c>
      <c r="F34" s="39">
        <f>+'Final Forecast'!S37+'Final Forecast'!S62</f>
        <v>139</v>
      </c>
      <c r="G34" s="39">
        <f>+'Final Forecast'!T37+'Final Forecast'!T62</f>
        <v>139</v>
      </c>
      <c r="H34" s="39">
        <f>+'Final Forecast'!U37+'Final Forecast'!U62</f>
        <v>139</v>
      </c>
      <c r="I34" s="39">
        <f>+'Final Forecast'!V37+'Final Forecast'!V62</f>
        <v>139</v>
      </c>
      <c r="J34" s="39">
        <f>+'Final Forecast'!W37+'Final Forecast'!W62</f>
        <v>139</v>
      </c>
      <c r="K34" s="39">
        <f>+'Final Forecast'!X37+'Final Forecast'!X62</f>
        <v>139</v>
      </c>
      <c r="L34" s="39">
        <f>+'Final Forecast'!Y37+'Final Forecast'!Y62</f>
        <v>139</v>
      </c>
      <c r="M34" s="39">
        <f>+'Final Forecast'!Z37+'Final Forecast'!Z62</f>
        <v>139</v>
      </c>
      <c r="N34" s="39">
        <f>+'Final Forecast'!AA37+'Final Forecast'!AA62</f>
        <v>139</v>
      </c>
      <c r="O34" s="39">
        <f t="shared" si="2"/>
        <v>1668</v>
      </c>
    </row>
    <row r="35" spans="1:18" x14ac:dyDescent="0.25">
      <c r="A35" s="38" t="s">
        <v>266</v>
      </c>
      <c r="B35" s="38" t="s">
        <v>267</v>
      </c>
      <c r="C35" s="39">
        <f>+'Final Forecast'!P38+'Final Forecast'!P63</f>
        <v>193</v>
      </c>
      <c r="D35" s="39">
        <f>+'Final Forecast'!Q38+'Final Forecast'!Q63</f>
        <v>193</v>
      </c>
      <c r="E35" s="39">
        <f>+'Final Forecast'!R38+'Final Forecast'!R63</f>
        <v>193</v>
      </c>
      <c r="F35" s="39">
        <f>+'Final Forecast'!S38+'Final Forecast'!S63</f>
        <v>193</v>
      </c>
      <c r="G35" s="39">
        <f>+'Final Forecast'!T38+'Final Forecast'!T63</f>
        <v>193</v>
      </c>
      <c r="H35" s="39">
        <f>+'Final Forecast'!U38+'Final Forecast'!U63</f>
        <v>193</v>
      </c>
      <c r="I35" s="39">
        <f>+'Final Forecast'!V38+'Final Forecast'!V63</f>
        <v>193</v>
      </c>
      <c r="J35" s="39">
        <f>+'Final Forecast'!W38+'Final Forecast'!W63</f>
        <v>193</v>
      </c>
      <c r="K35" s="39">
        <f>+'Final Forecast'!X38+'Final Forecast'!X63</f>
        <v>193</v>
      </c>
      <c r="L35" s="39">
        <f>+'Final Forecast'!Y38+'Final Forecast'!Y63</f>
        <v>193</v>
      </c>
      <c r="M35" s="39">
        <f>+'Final Forecast'!Z38+'Final Forecast'!Z63</f>
        <v>193</v>
      </c>
      <c r="N35" s="39">
        <f>+'Final Forecast'!AA38+'Final Forecast'!AA63</f>
        <v>193</v>
      </c>
      <c r="O35" s="39">
        <f t="shared" si="2"/>
        <v>2316</v>
      </c>
    </row>
    <row r="36" spans="1:18" x14ac:dyDescent="0.25">
      <c r="A36" s="38" t="s">
        <v>556</v>
      </c>
      <c r="B36" s="38" t="s">
        <v>570</v>
      </c>
      <c r="C36" s="232">
        <f>+'Final Forecast'!P47</f>
        <v>2</v>
      </c>
      <c r="D36" s="232">
        <f>+'Final Forecast'!Q47</f>
        <v>2</v>
      </c>
      <c r="E36" s="232">
        <f>+'Final Forecast'!R47</f>
        <v>2</v>
      </c>
      <c r="F36" s="232">
        <f>+'Final Forecast'!S47</f>
        <v>2</v>
      </c>
      <c r="G36" s="232">
        <f>+'Final Forecast'!T47</f>
        <v>2</v>
      </c>
      <c r="H36" s="232">
        <f>+'Final Forecast'!U47</f>
        <v>2</v>
      </c>
      <c r="I36" s="232">
        <f>+'Final Forecast'!V47</f>
        <v>2</v>
      </c>
      <c r="J36" s="232">
        <f>+'Final Forecast'!W47</f>
        <v>2</v>
      </c>
      <c r="K36" s="232">
        <f>+'Final Forecast'!X47</f>
        <v>2</v>
      </c>
      <c r="L36" s="232">
        <f>+'Final Forecast'!Y47</f>
        <v>2</v>
      </c>
      <c r="M36" s="232">
        <f>+'Final Forecast'!Z47</f>
        <v>2</v>
      </c>
      <c r="N36" s="232">
        <f>+'Final Forecast'!AA47</f>
        <v>2</v>
      </c>
      <c r="O36" s="39">
        <f t="shared" si="2"/>
        <v>24</v>
      </c>
    </row>
    <row r="37" spans="1:18" x14ac:dyDescent="0.25">
      <c r="A37" s="36" t="s">
        <v>268</v>
      </c>
      <c r="B37" s="36" t="s">
        <v>269</v>
      </c>
      <c r="C37" s="37">
        <f>SUM(C38:C48)</f>
        <v>62</v>
      </c>
      <c r="D37" s="37">
        <f t="shared" ref="D37:N37" si="4">SUM(D38:D48)</f>
        <v>62</v>
      </c>
      <c r="E37" s="37">
        <f t="shared" si="4"/>
        <v>62</v>
      </c>
      <c r="F37" s="37">
        <f t="shared" si="4"/>
        <v>62</v>
      </c>
      <c r="G37" s="37">
        <f t="shared" si="4"/>
        <v>62</v>
      </c>
      <c r="H37" s="37">
        <f t="shared" si="4"/>
        <v>62</v>
      </c>
      <c r="I37" s="37">
        <f t="shared" si="4"/>
        <v>62</v>
      </c>
      <c r="J37" s="37">
        <f t="shared" si="4"/>
        <v>62</v>
      </c>
      <c r="K37" s="37">
        <f t="shared" si="4"/>
        <v>62</v>
      </c>
      <c r="L37" s="37">
        <f t="shared" si="4"/>
        <v>62</v>
      </c>
      <c r="M37" s="37">
        <f t="shared" si="4"/>
        <v>62</v>
      </c>
      <c r="N37" s="37">
        <f t="shared" si="4"/>
        <v>61</v>
      </c>
      <c r="O37" s="37">
        <f t="shared" si="2"/>
        <v>743</v>
      </c>
      <c r="R37">
        <f>+O37/12</f>
        <v>61.916666666666664</v>
      </c>
    </row>
    <row r="38" spans="1:18" x14ac:dyDescent="0.25">
      <c r="A38" s="38" t="s">
        <v>270</v>
      </c>
      <c r="B38" s="38" t="s">
        <v>271</v>
      </c>
      <c r="C38" s="39">
        <v>0</v>
      </c>
      <c r="D38" s="39"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f t="shared" si="2"/>
        <v>0</v>
      </c>
    </row>
    <row r="39" spans="1:18" x14ac:dyDescent="0.25">
      <c r="A39" s="38" t="s">
        <v>272</v>
      </c>
      <c r="B39" s="38" t="s">
        <v>273</v>
      </c>
      <c r="C39" s="39">
        <v>0</v>
      </c>
      <c r="D39" s="39"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f t="shared" si="2"/>
        <v>0</v>
      </c>
    </row>
    <row r="40" spans="1:18" x14ac:dyDescent="0.25">
      <c r="A40" s="38" t="s">
        <v>274</v>
      </c>
      <c r="B40" s="38" t="s">
        <v>275</v>
      </c>
      <c r="C40" s="39">
        <f>+'Final Forecast'!P48+'Final Forecast'!P56</f>
        <v>0</v>
      </c>
      <c r="D40" s="39">
        <f>+'Final Forecast'!Q48+'Final Forecast'!Q56</f>
        <v>0</v>
      </c>
      <c r="E40" s="39">
        <f>+'Final Forecast'!R48+'Final Forecast'!R56</f>
        <v>0</v>
      </c>
      <c r="F40" s="39">
        <f>+'Final Forecast'!S48+'Final Forecast'!S56</f>
        <v>0</v>
      </c>
      <c r="G40" s="39">
        <f>+'Final Forecast'!T48+'Final Forecast'!T56</f>
        <v>0</v>
      </c>
      <c r="H40" s="39">
        <f>+'Final Forecast'!U48+'Final Forecast'!U56</f>
        <v>0</v>
      </c>
      <c r="I40" s="39">
        <f>+'Final Forecast'!V48+'Final Forecast'!V56</f>
        <v>0</v>
      </c>
      <c r="J40" s="39">
        <f>+'Final Forecast'!W48+'Final Forecast'!W56</f>
        <v>0</v>
      </c>
      <c r="K40" s="39">
        <f>+'Final Forecast'!X48+'Final Forecast'!X56</f>
        <v>0</v>
      </c>
      <c r="L40" s="39">
        <f>+'Final Forecast'!Y48+'Final Forecast'!Y56</f>
        <v>0</v>
      </c>
      <c r="M40" s="39">
        <f>+'Final Forecast'!Z48+'Final Forecast'!Z56</f>
        <v>0</v>
      </c>
      <c r="N40" s="39">
        <f>+'Final Forecast'!AA48+'Final Forecast'!AA56</f>
        <v>0</v>
      </c>
      <c r="O40" s="39">
        <f t="shared" si="2"/>
        <v>0</v>
      </c>
    </row>
    <row r="41" spans="1:18" x14ac:dyDescent="0.25">
      <c r="A41" s="38" t="s">
        <v>274</v>
      </c>
      <c r="B41" s="38" t="s">
        <v>276</v>
      </c>
      <c r="C41" s="39">
        <f>+'Final Forecast'!P49+'Final Forecast'!P57</f>
        <v>27</v>
      </c>
      <c r="D41" s="39">
        <f>+'Final Forecast'!Q49+'Final Forecast'!Q57</f>
        <v>27</v>
      </c>
      <c r="E41" s="39">
        <f>+'Final Forecast'!R49+'Final Forecast'!R57</f>
        <v>27</v>
      </c>
      <c r="F41" s="39">
        <f>+'Final Forecast'!S49+'Final Forecast'!S57</f>
        <v>27</v>
      </c>
      <c r="G41" s="39">
        <f>+'Final Forecast'!T49+'Final Forecast'!T57</f>
        <v>27</v>
      </c>
      <c r="H41" s="39">
        <f>+'Final Forecast'!U49+'Final Forecast'!U57</f>
        <v>27</v>
      </c>
      <c r="I41" s="39">
        <f>+'Final Forecast'!V49+'Final Forecast'!V57</f>
        <v>27</v>
      </c>
      <c r="J41" s="39">
        <f>+'Final Forecast'!W49+'Final Forecast'!W57</f>
        <v>27</v>
      </c>
      <c r="K41" s="39">
        <f>+'Final Forecast'!X49+'Final Forecast'!X57</f>
        <v>27</v>
      </c>
      <c r="L41" s="39">
        <f>+'Final Forecast'!Y49+'Final Forecast'!Y57</f>
        <v>27</v>
      </c>
      <c r="M41" s="39">
        <f>+'Final Forecast'!Z49+'Final Forecast'!Z57</f>
        <v>27</v>
      </c>
      <c r="N41" s="39">
        <f>+'Final Forecast'!AA49+'Final Forecast'!AA57</f>
        <v>27</v>
      </c>
      <c r="O41" s="39">
        <f t="shared" si="2"/>
        <v>324</v>
      </c>
    </row>
    <row r="42" spans="1:18" x14ac:dyDescent="0.25">
      <c r="A42" s="38" t="s">
        <v>277</v>
      </c>
      <c r="B42" s="38" t="s">
        <v>278</v>
      </c>
      <c r="C42" s="39">
        <f>+'Final Forecast'!P50+'Final Forecast'!P58</f>
        <v>0</v>
      </c>
      <c r="D42" s="39">
        <f>+'Final Forecast'!Q50+'Final Forecast'!Q58</f>
        <v>0</v>
      </c>
      <c r="E42" s="39">
        <f>+'Final Forecast'!R50+'Final Forecast'!R58</f>
        <v>0</v>
      </c>
      <c r="F42" s="39">
        <f>+'Final Forecast'!S50+'Final Forecast'!S58</f>
        <v>0</v>
      </c>
      <c r="G42" s="39">
        <f>+'Final Forecast'!T50+'Final Forecast'!T58</f>
        <v>0</v>
      </c>
      <c r="H42" s="39">
        <f>+'Final Forecast'!U50+'Final Forecast'!U58</f>
        <v>0</v>
      </c>
      <c r="I42" s="39">
        <f>+'Final Forecast'!V50+'Final Forecast'!V58</f>
        <v>0</v>
      </c>
      <c r="J42" s="39">
        <f>+'Final Forecast'!W50+'Final Forecast'!W58</f>
        <v>0</v>
      </c>
      <c r="K42" s="39">
        <f>+'Final Forecast'!X50+'Final Forecast'!X58</f>
        <v>0</v>
      </c>
      <c r="L42" s="39">
        <f>+'Final Forecast'!Y50+'Final Forecast'!Y58</f>
        <v>0</v>
      </c>
      <c r="M42" s="39">
        <f>+'Final Forecast'!Z50+'Final Forecast'!Z58</f>
        <v>0</v>
      </c>
      <c r="N42" s="39">
        <f>+'Final Forecast'!AA50+'Final Forecast'!AA58</f>
        <v>0</v>
      </c>
      <c r="O42" s="39">
        <f t="shared" si="2"/>
        <v>0</v>
      </c>
    </row>
    <row r="43" spans="1:18" x14ac:dyDescent="0.25">
      <c r="A43" s="38" t="s">
        <v>277</v>
      </c>
      <c r="B43" s="38" t="s">
        <v>279</v>
      </c>
      <c r="C43" s="39">
        <f>+'Final Forecast'!P51+'Final Forecast'!P59</f>
        <v>14</v>
      </c>
      <c r="D43" s="39">
        <f>+'Final Forecast'!Q51+'Final Forecast'!Q59</f>
        <v>14</v>
      </c>
      <c r="E43" s="39">
        <f>+'Final Forecast'!R51+'Final Forecast'!R59</f>
        <v>14</v>
      </c>
      <c r="F43" s="39">
        <f>+'Final Forecast'!S51+'Final Forecast'!S59</f>
        <v>14</v>
      </c>
      <c r="G43" s="39">
        <f>+'Final Forecast'!T51+'Final Forecast'!T59</f>
        <v>14</v>
      </c>
      <c r="H43" s="39">
        <f>+'Final Forecast'!U51+'Final Forecast'!U59</f>
        <v>14</v>
      </c>
      <c r="I43" s="39">
        <f>+'Final Forecast'!V51+'Final Forecast'!V59</f>
        <v>14</v>
      </c>
      <c r="J43" s="39">
        <f>+'Final Forecast'!W51+'Final Forecast'!W59</f>
        <v>14</v>
      </c>
      <c r="K43" s="39">
        <f>+'Final Forecast'!X51+'Final Forecast'!X59</f>
        <v>14</v>
      </c>
      <c r="L43" s="39">
        <f>+'Final Forecast'!Y51+'Final Forecast'!Y59</f>
        <v>14</v>
      </c>
      <c r="M43" s="39">
        <f>+'Final Forecast'!Z51+'Final Forecast'!Z59</f>
        <v>14</v>
      </c>
      <c r="N43" s="39">
        <f>+'Final Forecast'!AA51+'Final Forecast'!AA59</f>
        <v>14</v>
      </c>
      <c r="O43" s="39">
        <f t="shared" si="2"/>
        <v>168</v>
      </c>
    </row>
    <row r="44" spans="1:18" x14ac:dyDescent="0.25">
      <c r="A44" s="38" t="s">
        <v>280</v>
      </c>
      <c r="B44" s="38" t="s">
        <v>281</v>
      </c>
      <c r="C44" s="39">
        <f>+'Final Forecast'!P52+'Final Forecast'!P60</f>
        <v>0</v>
      </c>
      <c r="D44" s="39">
        <f>+'Final Forecast'!Q52+'Final Forecast'!Q60</f>
        <v>0</v>
      </c>
      <c r="E44" s="39">
        <f>+'Final Forecast'!R52+'Final Forecast'!R60</f>
        <v>0</v>
      </c>
      <c r="F44" s="39">
        <f>+'Final Forecast'!S52+'Final Forecast'!S60</f>
        <v>0</v>
      </c>
      <c r="G44" s="39">
        <f>+'Final Forecast'!T52+'Final Forecast'!T60</f>
        <v>0</v>
      </c>
      <c r="H44" s="39">
        <f>+'Final Forecast'!U52+'Final Forecast'!U60</f>
        <v>0</v>
      </c>
      <c r="I44" s="39">
        <f>+'Final Forecast'!V52+'Final Forecast'!V60</f>
        <v>0</v>
      </c>
      <c r="J44" s="39">
        <f>+'Final Forecast'!W52+'Final Forecast'!W60</f>
        <v>0</v>
      </c>
      <c r="K44" s="39">
        <f>+'Final Forecast'!X52+'Final Forecast'!X60</f>
        <v>0</v>
      </c>
      <c r="L44" s="39">
        <f>+'Final Forecast'!Y52+'Final Forecast'!Y60</f>
        <v>0</v>
      </c>
      <c r="M44" s="39">
        <f>+'Final Forecast'!Z52+'Final Forecast'!Z60</f>
        <v>0</v>
      </c>
      <c r="N44" s="39">
        <f>+'Final Forecast'!AA52+'Final Forecast'!AA60</f>
        <v>0</v>
      </c>
      <c r="O44" s="39">
        <f t="shared" si="2"/>
        <v>0</v>
      </c>
    </row>
    <row r="45" spans="1:18" x14ac:dyDescent="0.25">
      <c r="A45" s="38" t="s">
        <v>280</v>
      </c>
      <c r="B45" s="38" t="s">
        <v>282</v>
      </c>
      <c r="C45" s="39">
        <f>+'Final Forecast'!P53+'Final Forecast'!P61</f>
        <v>0</v>
      </c>
      <c r="D45" s="39">
        <f>+'Final Forecast'!Q53+'Final Forecast'!Q61</f>
        <v>0</v>
      </c>
      <c r="E45" s="39">
        <f>+'Final Forecast'!R53+'Final Forecast'!R61</f>
        <v>0</v>
      </c>
      <c r="F45" s="39">
        <f>+'Final Forecast'!S53+'Final Forecast'!S61</f>
        <v>0</v>
      </c>
      <c r="G45" s="39">
        <f>+'Final Forecast'!T53+'Final Forecast'!T61</f>
        <v>0</v>
      </c>
      <c r="H45" s="39">
        <f>+'Final Forecast'!U53+'Final Forecast'!U61</f>
        <v>0</v>
      </c>
      <c r="I45" s="39">
        <f>+'Final Forecast'!V53+'Final Forecast'!V61</f>
        <v>0</v>
      </c>
      <c r="J45" s="39">
        <f>+'Final Forecast'!W53+'Final Forecast'!W61</f>
        <v>0</v>
      </c>
      <c r="K45" s="39">
        <f>+'Final Forecast'!X53+'Final Forecast'!X61</f>
        <v>0</v>
      </c>
      <c r="L45" s="39">
        <f>+'Final Forecast'!Y53+'Final Forecast'!Y61</f>
        <v>0</v>
      </c>
      <c r="M45" s="39">
        <f>+'Final Forecast'!Z53+'Final Forecast'!Z61</f>
        <v>0</v>
      </c>
      <c r="N45" s="39">
        <f>+'Final Forecast'!AA53+'Final Forecast'!AA61</f>
        <v>0</v>
      </c>
      <c r="O45" s="39">
        <f t="shared" si="2"/>
        <v>0</v>
      </c>
    </row>
    <row r="46" spans="1:18" x14ac:dyDescent="0.25">
      <c r="A46" s="233" t="s">
        <v>283</v>
      </c>
      <c r="B46" s="233" t="s">
        <v>284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f t="shared" si="2"/>
        <v>0</v>
      </c>
    </row>
    <row r="47" spans="1:18" x14ac:dyDescent="0.25">
      <c r="A47" s="233" t="s">
        <v>285</v>
      </c>
      <c r="B47" s="233" t="s">
        <v>286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f t="shared" si="2"/>
        <v>0</v>
      </c>
    </row>
    <row r="48" spans="1:18" x14ac:dyDescent="0.25">
      <c r="A48" s="233" t="s">
        <v>455</v>
      </c>
      <c r="B48" s="233" t="s">
        <v>456</v>
      </c>
      <c r="C48" s="39">
        <f>+'Final Forecast'!P64</f>
        <v>21</v>
      </c>
      <c r="D48" s="39">
        <f>+'Final Forecast'!Q64</f>
        <v>21</v>
      </c>
      <c r="E48" s="39">
        <f>+'Final Forecast'!R64</f>
        <v>21</v>
      </c>
      <c r="F48" s="39">
        <f>+'Final Forecast'!S64</f>
        <v>21</v>
      </c>
      <c r="G48" s="39">
        <f>+'Final Forecast'!T64</f>
        <v>21</v>
      </c>
      <c r="H48" s="39">
        <f>+'Final Forecast'!U64</f>
        <v>21</v>
      </c>
      <c r="I48" s="39">
        <f>+'Final Forecast'!V64</f>
        <v>21</v>
      </c>
      <c r="J48" s="39">
        <f>+'Final Forecast'!W64</f>
        <v>21</v>
      </c>
      <c r="K48" s="39">
        <f>+'Final Forecast'!X64</f>
        <v>21</v>
      </c>
      <c r="L48" s="39">
        <f>+'Final Forecast'!Y64</f>
        <v>21</v>
      </c>
      <c r="M48" s="39">
        <f>+'Final Forecast'!Z64</f>
        <v>21</v>
      </c>
      <c r="N48" s="39">
        <f>+'Final Forecast'!AA64</f>
        <v>20</v>
      </c>
      <c r="O48" s="39">
        <f t="shared" si="2"/>
        <v>251</v>
      </c>
    </row>
    <row r="49" spans="1:15" x14ac:dyDescent="0.25">
      <c r="A49" s="36" t="s">
        <v>287</v>
      </c>
      <c r="B49" s="36" t="s">
        <v>288</v>
      </c>
      <c r="C49" s="37">
        <v>0</v>
      </c>
      <c r="D49" s="37">
        <v>0</v>
      </c>
      <c r="E49" s="37">
        <v>0</v>
      </c>
      <c r="F49" s="37">
        <v>0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f t="shared" si="2"/>
        <v>0</v>
      </c>
    </row>
    <row r="50" spans="1:15" x14ac:dyDescent="0.25">
      <c r="A50" s="38" t="s">
        <v>289</v>
      </c>
      <c r="B50" s="38" t="s">
        <v>290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f t="shared" si="2"/>
        <v>0</v>
      </c>
    </row>
    <row r="51" spans="1:15" x14ac:dyDescent="0.25">
      <c r="A51" s="36" t="s">
        <v>291</v>
      </c>
      <c r="B51" s="36" t="s">
        <v>292</v>
      </c>
      <c r="C51" s="37">
        <v>0</v>
      </c>
      <c r="D51" s="37">
        <v>0</v>
      </c>
      <c r="E51" s="37">
        <v>0</v>
      </c>
      <c r="F51" s="37">
        <v>0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f t="shared" si="2"/>
        <v>0</v>
      </c>
    </row>
    <row r="52" spans="1:15" x14ac:dyDescent="0.25">
      <c r="A52" s="38" t="s">
        <v>293</v>
      </c>
      <c r="B52" s="38" t="s">
        <v>294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f t="shared" si="2"/>
        <v>0</v>
      </c>
    </row>
    <row r="53" spans="1:15" x14ac:dyDescent="0.25">
      <c r="A53" s="36" t="s">
        <v>295</v>
      </c>
      <c r="B53" s="36" t="s">
        <v>296</v>
      </c>
      <c r="C53" s="37">
        <f>SUM(C54:C55)</f>
        <v>15</v>
      </c>
      <c r="D53" s="37">
        <f t="shared" ref="D53:N53" si="5">SUM(D54:D55)</f>
        <v>15</v>
      </c>
      <c r="E53" s="37">
        <f t="shared" si="5"/>
        <v>15</v>
      </c>
      <c r="F53" s="37">
        <f t="shared" si="5"/>
        <v>15</v>
      </c>
      <c r="G53" s="37">
        <f t="shared" si="5"/>
        <v>15</v>
      </c>
      <c r="H53" s="37">
        <f t="shared" si="5"/>
        <v>15</v>
      </c>
      <c r="I53" s="37">
        <f t="shared" si="5"/>
        <v>15</v>
      </c>
      <c r="J53" s="37">
        <f t="shared" si="5"/>
        <v>15</v>
      </c>
      <c r="K53" s="37">
        <f t="shared" si="5"/>
        <v>15</v>
      </c>
      <c r="L53" s="37">
        <f t="shared" si="5"/>
        <v>15</v>
      </c>
      <c r="M53" s="37">
        <f t="shared" si="5"/>
        <v>15</v>
      </c>
      <c r="N53" s="37">
        <f t="shared" si="5"/>
        <v>15</v>
      </c>
      <c r="O53" s="37">
        <f t="shared" si="2"/>
        <v>180</v>
      </c>
    </row>
    <row r="54" spans="1:15" x14ac:dyDescent="0.25">
      <c r="A54" s="38" t="s">
        <v>297</v>
      </c>
      <c r="B54" s="38" t="s">
        <v>298</v>
      </c>
      <c r="C54" s="39">
        <f>+'Final Forecast'!P45</f>
        <v>10</v>
      </c>
      <c r="D54" s="39">
        <f>+'Final Forecast'!Q45</f>
        <v>10</v>
      </c>
      <c r="E54" s="39">
        <f>+'Final Forecast'!R45</f>
        <v>10</v>
      </c>
      <c r="F54" s="39">
        <f>+'Final Forecast'!S45</f>
        <v>10</v>
      </c>
      <c r="G54" s="39">
        <f>+'Final Forecast'!T45</f>
        <v>10</v>
      </c>
      <c r="H54" s="39">
        <f>+'Final Forecast'!U45</f>
        <v>10</v>
      </c>
      <c r="I54" s="39">
        <f>+'Final Forecast'!V45</f>
        <v>10</v>
      </c>
      <c r="J54" s="39">
        <f>+'Final Forecast'!W45</f>
        <v>10</v>
      </c>
      <c r="K54" s="39">
        <f>+'Final Forecast'!X45</f>
        <v>10</v>
      </c>
      <c r="L54" s="39">
        <f>+'Final Forecast'!Y45</f>
        <v>10</v>
      </c>
      <c r="M54" s="39">
        <f>+'Final Forecast'!Z45</f>
        <v>10</v>
      </c>
      <c r="N54" s="39">
        <f>+'Final Forecast'!AA45</f>
        <v>10</v>
      </c>
      <c r="O54" s="39">
        <f>SUM(C54:N54)</f>
        <v>120</v>
      </c>
    </row>
    <row r="55" spans="1:15" x14ac:dyDescent="0.25">
      <c r="A55" s="38" t="s">
        <v>299</v>
      </c>
      <c r="B55" s="38" t="s">
        <v>300</v>
      </c>
      <c r="C55" s="39">
        <f>+'Final Forecast'!P46+'Final Forecast'!P67</f>
        <v>5</v>
      </c>
      <c r="D55" s="39">
        <f>+'Final Forecast'!Q46+'Final Forecast'!Q67</f>
        <v>5</v>
      </c>
      <c r="E55" s="39">
        <f>+'Final Forecast'!R46+'Final Forecast'!R67</f>
        <v>5</v>
      </c>
      <c r="F55" s="39">
        <f>+'Final Forecast'!S46+'Final Forecast'!S67</f>
        <v>5</v>
      </c>
      <c r="G55" s="39">
        <f>+'Final Forecast'!T46+'Final Forecast'!T67</f>
        <v>5</v>
      </c>
      <c r="H55" s="39">
        <f>+'Final Forecast'!U46+'Final Forecast'!U67</f>
        <v>5</v>
      </c>
      <c r="I55" s="39">
        <f>+'Final Forecast'!V46+'Final Forecast'!V67</f>
        <v>5</v>
      </c>
      <c r="J55" s="39">
        <f>+'Final Forecast'!W46+'Final Forecast'!W67</f>
        <v>5</v>
      </c>
      <c r="K55" s="39">
        <f>+'Final Forecast'!X46+'Final Forecast'!X67</f>
        <v>5</v>
      </c>
      <c r="L55" s="39">
        <f>+'Final Forecast'!Y46+'Final Forecast'!Y67</f>
        <v>5</v>
      </c>
      <c r="M55" s="39">
        <f>+'Final Forecast'!Z46+'Final Forecast'!Z67</f>
        <v>5</v>
      </c>
      <c r="N55" s="39">
        <f>+'Final Forecast'!AA46+'Final Forecast'!AA67</f>
        <v>5</v>
      </c>
      <c r="O55" s="39">
        <f>SUM(C55:N55)</f>
        <v>60</v>
      </c>
    </row>
    <row r="56" spans="1:15" x14ac:dyDescent="0.25">
      <c r="A56" s="36" t="s">
        <v>301</v>
      </c>
      <c r="B56" s="36" t="s">
        <v>302</v>
      </c>
      <c r="C56" s="37">
        <f>SUM(C57:C58)</f>
        <v>3</v>
      </c>
      <c r="D56" s="37">
        <f t="shared" ref="D56:N56" si="6">SUM(D57:D58)</f>
        <v>3</v>
      </c>
      <c r="E56" s="37">
        <f t="shared" si="6"/>
        <v>3</v>
      </c>
      <c r="F56" s="37">
        <f t="shared" si="6"/>
        <v>3</v>
      </c>
      <c r="G56" s="37">
        <f t="shared" si="6"/>
        <v>3</v>
      </c>
      <c r="H56" s="37">
        <f t="shared" si="6"/>
        <v>3</v>
      </c>
      <c r="I56" s="37">
        <f t="shared" si="6"/>
        <v>3</v>
      </c>
      <c r="J56" s="37">
        <f t="shared" si="6"/>
        <v>3</v>
      </c>
      <c r="K56" s="37">
        <f t="shared" si="6"/>
        <v>3</v>
      </c>
      <c r="L56" s="37">
        <f t="shared" si="6"/>
        <v>3</v>
      </c>
      <c r="M56" s="37">
        <f t="shared" si="6"/>
        <v>3</v>
      </c>
      <c r="N56" s="37">
        <f t="shared" si="6"/>
        <v>3</v>
      </c>
      <c r="O56" s="37">
        <f t="shared" si="2"/>
        <v>36</v>
      </c>
    </row>
    <row r="57" spans="1:15" x14ac:dyDescent="0.25">
      <c r="A57" s="38" t="s">
        <v>303</v>
      </c>
      <c r="B57" s="38" t="s">
        <v>304</v>
      </c>
      <c r="C57" s="39">
        <f>+'Final Forecast'!P66</f>
        <v>3</v>
      </c>
      <c r="D57" s="39">
        <f>+'Final Forecast'!Q66</f>
        <v>3</v>
      </c>
      <c r="E57" s="39">
        <f>+'Final Forecast'!R66</f>
        <v>3</v>
      </c>
      <c r="F57" s="39">
        <f>+'Final Forecast'!S66</f>
        <v>3</v>
      </c>
      <c r="G57" s="39">
        <f>+'Final Forecast'!T66</f>
        <v>3</v>
      </c>
      <c r="H57" s="39">
        <f>+'Final Forecast'!U66</f>
        <v>3</v>
      </c>
      <c r="I57" s="39">
        <f>+'Final Forecast'!V66</f>
        <v>3</v>
      </c>
      <c r="J57" s="39">
        <f>+'Final Forecast'!W66</f>
        <v>3</v>
      </c>
      <c r="K57" s="39">
        <f>+'Final Forecast'!X66</f>
        <v>3</v>
      </c>
      <c r="L57" s="39">
        <f>+'Final Forecast'!Y66</f>
        <v>3</v>
      </c>
      <c r="M57" s="39">
        <f>+'Final Forecast'!Z66</f>
        <v>3</v>
      </c>
      <c r="N57" s="39">
        <f>+'Final Forecast'!AA66</f>
        <v>3</v>
      </c>
      <c r="O57" s="39">
        <f t="shared" si="2"/>
        <v>36</v>
      </c>
    </row>
    <row r="58" spans="1:15" x14ac:dyDescent="0.25">
      <c r="A58" s="38" t="s">
        <v>305</v>
      </c>
      <c r="B58" s="38" t="s">
        <v>306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f t="shared" si="2"/>
        <v>0</v>
      </c>
    </row>
    <row r="59" spans="1:15" x14ac:dyDescent="0.25">
      <c r="A59" s="36" t="s">
        <v>307</v>
      </c>
      <c r="B59" s="36" t="s">
        <v>308</v>
      </c>
      <c r="C59" s="37">
        <v>0</v>
      </c>
      <c r="D59" s="37">
        <v>0</v>
      </c>
      <c r="E59" s="37">
        <v>0</v>
      </c>
      <c r="F59" s="37">
        <v>0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f t="shared" si="2"/>
        <v>0</v>
      </c>
    </row>
    <row r="60" spans="1:15" x14ac:dyDescent="0.25">
      <c r="A60" s="38" t="s">
        <v>309</v>
      </c>
      <c r="B60" s="38" t="s">
        <v>310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f t="shared" si="2"/>
        <v>0</v>
      </c>
    </row>
    <row r="61" spans="1:15" x14ac:dyDescent="0.25">
      <c r="A61" s="32" t="s">
        <v>311</v>
      </c>
      <c r="B61" s="32" t="s">
        <v>312</v>
      </c>
      <c r="C61" s="33">
        <v>0</v>
      </c>
      <c r="D61" s="33"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f t="shared" si="2"/>
        <v>0</v>
      </c>
    </row>
    <row r="62" spans="1:15" x14ac:dyDescent="0.25">
      <c r="A62" s="36" t="s">
        <v>313</v>
      </c>
      <c r="B62" s="36" t="s">
        <v>314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f t="shared" si="2"/>
        <v>0</v>
      </c>
    </row>
    <row r="63" spans="1:15" x14ac:dyDescent="0.25">
      <c r="A63" s="38" t="s">
        <v>210</v>
      </c>
      <c r="B63" s="38" t="s">
        <v>315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f t="shared" si="2"/>
        <v>0</v>
      </c>
    </row>
    <row r="64" spans="1:15" x14ac:dyDescent="0.25">
      <c r="A64" s="36" t="s">
        <v>316</v>
      </c>
      <c r="B64" s="36" t="s">
        <v>317</v>
      </c>
      <c r="C64" s="37">
        <v>0</v>
      </c>
      <c r="D64" s="37">
        <v>0</v>
      </c>
      <c r="E64" s="37">
        <v>0</v>
      </c>
      <c r="F64" s="37">
        <v>0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f t="shared" si="2"/>
        <v>0</v>
      </c>
    </row>
    <row r="65" spans="1:15" x14ac:dyDescent="0.25">
      <c r="A65" s="38" t="s">
        <v>231</v>
      </c>
      <c r="B65" s="38" t="s">
        <v>318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f t="shared" si="2"/>
        <v>0</v>
      </c>
    </row>
    <row r="66" spans="1:15" x14ac:dyDescent="0.25">
      <c r="A66" s="36" t="s">
        <v>319</v>
      </c>
      <c r="B66" s="36" t="s">
        <v>320</v>
      </c>
      <c r="C66" s="37">
        <v>0</v>
      </c>
      <c r="D66" s="37">
        <v>0</v>
      </c>
      <c r="E66" s="37">
        <v>0</v>
      </c>
      <c r="F66" s="37">
        <v>0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f t="shared" si="2"/>
        <v>0</v>
      </c>
    </row>
    <row r="67" spans="1:15" x14ac:dyDescent="0.25">
      <c r="A67" s="38" t="s">
        <v>270</v>
      </c>
      <c r="B67" s="38" t="s">
        <v>321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f t="shared" si="2"/>
        <v>0</v>
      </c>
    </row>
    <row r="68" spans="1:15" x14ac:dyDescent="0.25">
      <c r="A68" s="38" t="s">
        <v>272</v>
      </c>
      <c r="B68" s="38" t="s">
        <v>322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f t="shared" si="2"/>
        <v>0</v>
      </c>
    </row>
    <row r="69" spans="1:15" x14ac:dyDescent="0.25">
      <c r="A69" s="36" t="s">
        <v>323</v>
      </c>
      <c r="B69" s="36" t="s">
        <v>324</v>
      </c>
      <c r="C69" s="37">
        <v>0</v>
      </c>
      <c r="D69" s="37">
        <v>0</v>
      </c>
      <c r="E69" s="37">
        <v>0</v>
      </c>
      <c r="F69" s="37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f t="shared" si="2"/>
        <v>0</v>
      </c>
    </row>
    <row r="70" spans="1:15" x14ac:dyDescent="0.25">
      <c r="A70" s="38" t="s">
        <v>289</v>
      </c>
      <c r="B70" s="38" t="s">
        <v>325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f t="shared" si="2"/>
        <v>0</v>
      </c>
    </row>
    <row r="71" spans="1:15" x14ac:dyDescent="0.25">
      <c r="A71" s="36" t="s">
        <v>326</v>
      </c>
      <c r="B71" s="36" t="s">
        <v>327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f t="shared" si="2"/>
        <v>0</v>
      </c>
    </row>
    <row r="72" spans="1:15" x14ac:dyDescent="0.25">
      <c r="A72" s="38" t="s">
        <v>293</v>
      </c>
      <c r="B72" s="38" t="s">
        <v>328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f t="shared" ref="O72:O131" si="7">SUM(C72:N72)</f>
        <v>0</v>
      </c>
    </row>
    <row r="73" spans="1:15" x14ac:dyDescent="0.25">
      <c r="A73" s="36" t="s">
        <v>329</v>
      </c>
      <c r="B73" s="36" t="s">
        <v>330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f t="shared" si="7"/>
        <v>0</v>
      </c>
    </row>
    <row r="74" spans="1:15" x14ac:dyDescent="0.25">
      <c r="A74" s="38" t="s">
        <v>331</v>
      </c>
      <c r="B74" s="38" t="s">
        <v>332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f t="shared" si="7"/>
        <v>0</v>
      </c>
    </row>
    <row r="75" spans="1:15" x14ac:dyDescent="0.25">
      <c r="A75" s="36" t="s">
        <v>333</v>
      </c>
      <c r="B75" s="36" t="s">
        <v>334</v>
      </c>
      <c r="C75" s="37">
        <v>0</v>
      </c>
      <c r="D75" s="37">
        <v>0</v>
      </c>
      <c r="E75" s="37">
        <v>0</v>
      </c>
      <c r="F75" s="37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f t="shared" si="7"/>
        <v>0</v>
      </c>
    </row>
    <row r="76" spans="1:15" x14ac:dyDescent="0.25">
      <c r="A76" s="38" t="s">
        <v>335</v>
      </c>
      <c r="B76" s="38" t="s">
        <v>336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f t="shared" si="7"/>
        <v>0</v>
      </c>
    </row>
    <row r="77" spans="1:15" x14ac:dyDescent="0.25">
      <c r="A77" s="36" t="s">
        <v>337</v>
      </c>
      <c r="B77" s="36" t="s">
        <v>338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f t="shared" si="7"/>
        <v>0</v>
      </c>
    </row>
    <row r="78" spans="1:15" x14ac:dyDescent="0.25">
      <c r="A78" s="38" t="s">
        <v>339</v>
      </c>
      <c r="B78" s="38" t="s">
        <v>340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f t="shared" si="7"/>
        <v>0</v>
      </c>
    </row>
    <row r="79" spans="1:15" x14ac:dyDescent="0.25">
      <c r="A79" s="32" t="s">
        <v>341</v>
      </c>
      <c r="B79" s="32" t="s">
        <v>342</v>
      </c>
      <c r="C79" s="33">
        <f>+C80+C92+C112+C122+C124+C126+C129</f>
        <v>151828958.85846213</v>
      </c>
      <c r="D79" s="33">
        <f t="shared" ref="D79:N79" si="8">+D80+D92+D112+D122+D124+D126+D129</f>
        <v>140939810.40333155</v>
      </c>
      <c r="E79" s="33">
        <f t="shared" si="8"/>
        <v>150903742.00047922</v>
      </c>
      <c r="F79" s="33">
        <f t="shared" si="8"/>
        <v>150989774.60589811</v>
      </c>
      <c r="G79" s="33">
        <f t="shared" si="8"/>
        <v>153222358.01916134</v>
      </c>
      <c r="H79" s="33">
        <f t="shared" si="8"/>
        <v>154400313.96718228</v>
      </c>
      <c r="I79" s="33">
        <f t="shared" si="8"/>
        <v>157955778.13495111</v>
      </c>
      <c r="J79" s="33">
        <f t="shared" si="8"/>
        <v>150561149.63129741</v>
      </c>
      <c r="K79" s="33">
        <f t="shared" si="8"/>
        <v>141815270.32104468</v>
      </c>
      <c r="L79" s="33">
        <f t="shared" si="8"/>
        <v>144287862.47720578</v>
      </c>
      <c r="M79" s="33">
        <f t="shared" si="8"/>
        <v>126458308.26187162</v>
      </c>
      <c r="N79" s="33">
        <f t="shared" si="8"/>
        <v>139901489.95816904</v>
      </c>
      <c r="O79" s="33">
        <f t="shared" si="7"/>
        <v>1763264816.6390541</v>
      </c>
    </row>
    <row r="80" spans="1:15" x14ac:dyDescent="0.25">
      <c r="A80" s="36" t="s">
        <v>343</v>
      </c>
      <c r="B80" s="36" t="s">
        <v>344</v>
      </c>
      <c r="C80" s="37">
        <f>SUM(C81:C91)</f>
        <v>15505416.11355353</v>
      </c>
      <c r="D80" s="37">
        <f t="shared" ref="D80:N80" si="9">SUM(D81:D91)</f>
        <v>15185131.016196206</v>
      </c>
      <c r="E80" s="37">
        <f t="shared" si="9"/>
        <v>13089948.967227092</v>
      </c>
      <c r="F80" s="37">
        <f t="shared" si="9"/>
        <v>10632033.992137115</v>
      </c>
      <c r="G80" s="37">
        <f t="shared" si="9"/>
        <v>7950908.1390413735</v>
      </c>
      <c r="H80" s="37">
        <f t="shared" si="9"/>
        <v>6394212.1518918583</v>
      </c>
      <c r="I80" s="37">
        <f t="shared" si="9"/>
        <v>5368290.4345278637</v>
      </c>
      <c r="J80" s="37">
        <f t="shared" si="9"/>
        <v>5030096.2957963161</v>
      </c>
      <c r="K80" s="37">
        <f t="shared" si="9"/>
        <v>5666339.6932833651</v>
      </c>
      <c r="L80" s="37">
        <f t="shared" si="9"/>
        <v>5921028.4039603509</v>
      </c>
      <c r="M80" s="37">
        <f t="shared" si="9"/>
        <v>8247106.6163396556</v>
      </c>
      <c r="N80" s="37">
        <f t="shared" si="9"/>
        <v>12890969.760149442</v>
      </c>
      <c r="O80" s="37">
        <f t="shared" si="7"/>
        <v>111881481.58410418</v>
      </c>
    </row>
    <row r="81" spans="1:18" x14ac:dyDescent="0.25">
      <c r="A81" s="38" t="s">
        <v>71</v>
      </c>
      <c r="B81" s="38" t="s">
        <v>345</v>
      </c>
      <c r="C81" s="39">
        <f>+'Final Forecast'!BA16*1000</f>
        <v>1212376.1405084417</v>
      </c>
      <c r="D81" s="39">
        <f>+'Final Forecast'!BB16*1000</f>
        <v>1178475.901210811</v>
      </c>
      <c r="E81" s="39">
        <f>+'Final Forecast'!BC16*1000</f>
        <v>1074754.2884792397</v>
      </c>
      <c r="F81" s="39">
        <f>+'Final Forecast'!BD16*1000</f>
        <v>906844.45592986245</v>
      </c>
      <c r="G81" s="39">
        <f>+'Final Forecast'!BE16*1000</f>
        <v>705433.8449511705</v>
      </c>
      <c r="H81" s="39">
        <f>+'Final Forecast'!BF16*1000</f>
        <v>590184.3352652553</v>
      </c>
      <c r="I81" s="39">
        <f>+'Final Forecast'!BG16*1000</f>
        <v>477448.00169903901</v>
      </c>
      <c r="J81" s="39">
        <f>+'Final Forecast'!BH16*1000</f>
        <v>464696.83439448266</v>
      </c>
      <c r="K81" s="39">
        <f>+'Final Forecast'!BI16*1000</f>
        <v>522054.39422269899</v>
      </c>
      <c r="L81" s="39">
        <f>+'Final Forecast'!BJ16*1000</f>
        <v>531042.85933616292</v>
      </c>
      <c r="M81" s="39">
        <f>+'Final Forecast'!BK16*1000</f>
        <v>685479.93653149798</v>
      </c>
      <c r="N81" s="39">
        <f>+'Final Forecast'!BL16*1000</f>
        <v>969332.19562393962</v>
      </c>
      <c r="O81" s="39">
        <f t="shared" si="7"/>
        <v>9318123.1881526019</v>
      </c>
      <c r="Q81">
        <v>0.10947999999999999</v>
      </c>
      <c r="R81" s="13">
        <f>+O81*Q81</f>
        <v>1020148.1266389468</v>
      </c>
    </row>
    <row r="82" spans="1:18" x14ac:dyDescent="0.25">
      <c r="A82" s="38" t="s">
        <v>75</v>
      </c>
      <c r="B82" s="38" t="s">
        <v>346</v>
      </c>
      <c r="C82" s="39">
        <f>+'Final Forecast'!BA17*1000</f>
        <v>4909047.3730273824</v>
      </c>
      <c r="D82" s="39">
        <f>+'Final Forecast'!BB17*1000</f>
        <v>4846991.2156662913</v>
      </c>
      <c r="E82" s="39">
        <f>+'Final Forecast'!BC17*1000</f>
        <v>3889021.4386323211</v>
      </c>
      <c r="F82" s="39">
        <f>+'Final Forecast'!BD17*1000</f>
        <v>3013125.3679179773</v>
      </c>
      <c r="G82" s="39">
        <f>+'Final Forecast'!BE17*1000</f>
        <v>2414614.821011431</v>
      </c>
      <c r="H82" s="39">
        <f>+'Final Forecast'!BF17*1000</f>
        <v>2143788.126376464</v>
      </c>
      <c r="I82" s="39">
        <f>+'Final Forecast'!BG17*1000</f>
        <v>1917540.3280597911</v>
      </c>
      <c r="J82" s="39">
        <f>+'Final Forecast'!BH17*1000</f>
        <v>1859767.7494494822</v>
      </c>
      <c r="K82" s="39">
        <f>+'Final Forecast'!BI17*1000</f>
        <v>2093161.6932039578</v>
      </c>
      <c r="L82" s="39">
        <f>+'Final Forecast'!BJ17*1000</f>
        <v>2067450.4913335731</v>
      </c>
      <c r="M82" s="39">
        <f>+'Final Forecast'!BK17*1000</f>
        <v>2559408.7850909485</v>
      </c>
      <c r="N82" s="39">
        <f>+'Final Forecast'!BL17*1000</f>
        <v>3807035.8467211872</v>
      </c>
      <c r="O82" s="39">
        <f t="shared" si="7"/>
        <v>35520953.236490816</v>
      </c>
      <c r="Q82">
        <v>0.10947999999999999</v>
      </c>
      <c r="R82" s="13">
        <f t="shared" ref="R82:R112" si="10">+O82*Q82</f>
        <v>3888833.9603310144</v>
      </c>
    </row>
    <row r="83" spans="1:18" x14ac:dyDescent="0.25">
      <c r="A83" s="38" t="s">
        <v>79</v>
      </c>
      <c r="B83" s="38" t="s">
        <v>347</v>
      </c>
      <c r="C83" s="39">
        <f>+'Final Forecast'!BA18*1000</f>
        <v>6769594.6559512485</v>
      </c>
      <c r="D83" s="39">
        <f>+'Final Forecast'!BB18*1000</f>
        <v>6561359.9854345527</v>
      </c>
      <c r="E83" s="39">
        <f>+'Final Forecast'!BC18*1000</f>
        <v>5823099.7987232991</v>
      </c>
      <c r="F83" s="39">
        <f>+'Final Forecast'!BD18*1000</f>
        <v>4812174.8909071656</v>
      </c>
      <c r="G83" s="39">
        <f>+'Final Forecast'!BE18*1000</f>
        <v>3490870.9842031603</v>
      </c>
      <c r="H83" s="39">
        <f>+'Final Forecast'!BF18*1000</f>
        <v>2651900.6427000742</v>
      </c>
      <c r="I83" s="39">
        <f>+'Final Forecast'!BG18*1000</f>
        <v>2156842.2417412954</v>
      </c>
      <c r="J83" s="39">
        <f>+'Final Forecast'!BH18*1000</f>
        <v>2007797.6124230362</v>
      </c>
      <c r="K83" s="39">
        <f>+'Final Forecast'!BI18*1000</f>
        <v>2267504.3128517154</v>
      </c>
      <c r="L83" s="39">
        <f>+'Final Forecast'!BJ18*1000</f>
        <v>2404043.8895996343</v>
      </c>
      <c r="M83" s="39">
        <f>+'Final Forecast'!BK18*1000</f>
        <v>3483868.3254235219</v>
      </c>
      <c r="N83" s="39">
        <f>+'Final Forecast'!BL18*1000</f>
        <v>5714379.3222662983</v>
      </c>
      <c r="O83" s="39">
        <f t="shared" si="7"/>
        <v>48143436.662225001</v>
      </c>
      <c r="Q83">
        <v>0.10947999999999999</v>
      </c>
      <c r="R83" s="13">
        <f t="shared" si="10"/>
        <v>5270743.4457803927</v>
      </c>
    </row>
    <row r="84" spans="1:18" x14ac:dyDescent="0.25">
      <c r="A84" s="38" t="s">
        <v>215</v>
      </c>
      <c r="B84" s="38" t="s">
        <v>348</v>
      </c>
      <c r="C84" s="39">
        <f>+'Final Forecast'!BA25*1000</f>
        <v>1082</v>
      </c>
      <c r="D84" s="39">
        <f>+'Final Forecast'!BB25*1000</f>
        <v>1082</v>
      </c>
      <c r="E84" s="39">
        <f>+'Final Forecast'!BC25*1000</f>
        <v>1082</v>
      </c>
      <c r="F84" s="39">
        <f>+'Final Forecast'!BD25*1000</f>
        <v>1082</v>
      </c>
      <c r="G84" s="39">
        <f>+'Final Forecast'!BE25*1000</f>
        <v>1082</v>
      </c>
      <c r="H84" s="39">
        <f>+'Final Forecast'!BF25*1000</f>
        <v>1082</v>
      </c>
      <c r="I84" s="39">
        <f>+'Final Forecast'!BG25*1000</f>
        <v>1082</v>
      </c>
      <c r="J84" s="39">
        <f>+'Final Forecast'!BH25*1000</f>
        <v>1082</v>
      </c>
      <c r="K84" s="39">
        <f>+'Final Forecast'!BI25*1000</f>
        <v>1082</v>
      </c>
      <c r="L84" s="39">
        <f>+'Final Forecast'!BJ25*1000</f>
        <v>1082</v>
      </c>
      <c r="M84" s="39">
        <f>+'Final Forecast'!BK25*1000</f>
        <v>1082</v>
      </c>
      <c r="N84" s="39">
        <f>+'Final Forecast'!BL25*1000</f>
        <v>1082</v>
      </c>
      <c r="O84" s="39">
        <f t="shared" si="7"/>
        <v>12984</v>
      </c>
      <c r="Q84">
        <v>0.10947999999999999</v>
      </c>
      <c r="R84" s="13">
        <f t="shared" si="10"/>
        <v>1421.4883199999999</v>
      </c>
    </row>
    <row r="85" spans="1:18" x14ac:dyDescent="0.25">
      <c r="A85" s="38" t="s">
        <v>217</v>
      </c>
      <c r="B85" s="38" t="s">
        <v>349</v>
      </c>
      <c r="C85" s="39">
        <f>+'Final Forecast'!BA19*1000</f>
        <v>966001.23971840728</v>
      </c>
      <c r="D85" s="39">
        <f>+'Final Forecast'!BB19*1000</f>
        <v>919845.03948680521</v>
      </c>
      <c r="E85" s="39">
        <f>+'Final Forecast'!BC19*1000</f>
        <v>835988.43990376708</v>
      </c>
      <c r="F85" s="39">
        <f>+'Final Forecast'!BD19*1000</f>
        <v>688963.71689574223</v>
      </c>
      <c r="G85" s="39">
        <f>+'Final Forecast'!BE19*1000</f>
        <v>431528.23623864382</v>
      </c>
      <c r="H85" s="39">
        <f>+'Final Forecast'!BF19*1000</f>
        <v>268841.71243958891</v>
      </c>
      <c r="I85" s="39">
        <f>+'Final Forecast'!BG19*1000</f>
        <v>238484.73260279515</v>
      </c>
      <c r="J85" s="39">
        <f>+'Final Forecast'!BH19*1000</f>
        <v>171300.42044692169</v>
      </c>
      <c r="K85" s="39">
        <f>+'Final Forecast'!BI19*1000</f>
        <v>194626.91675765585</v>
      </c>
      <c r="L85" s="39">
        <f>+'Final Forecast'!BJ19*1000</f>
        <v>219906.58560195731</v>
      </c>
      <c r="M85" s="39">
        <f>+'Final Forecast'!BK19*1000</f>
        <v>512672.12262192165</v>
      </c>
      <c r="N85" s="39">
        <f>+'Final Forecast'!BL19*1000</f>
        <v>905672.11027203745</v>
      </c>
      <c r="O85" s="39">
        <f t="shared" si="7"/>
        <v>6353831.2729862453</v>
      </c>
      <c r="Q85">
        <v>3.2779999999999997E-2</v>
      </c>
      <c r="R85" s="13">
        <f t="shared" si="10"/>
        <v>208278.58912848911</v>
      </c>
    </row>
    <row r="86" spans="1:18" x14ac:dyDescent="0.25">
      <c r="A86" s="38" t="s">
        <v>219</v>
      </c>
      <c r="B86" s="38" t="s">
        <v>350</v>
      </c>
      <c r="C86" s="39">
        <f>+'Final Forecast'!BA20*1000</f>
        <v>76442.17331410441</v>
      </c>
      <c r="D86" s="39">
        <f>+'Final Forecast'!BB20*1000</f>
        <v>91685.802154480567</v>
      </c>
      <c r="E86" s="39">
        <f>+'Final Forecast'!BC20*1000</f>
        <v>66893.690145379762</v>
      </c>
      <c r="F86" s="39">
        <f>+'Final Forecast'!BD20*1000</f>
        <v>56513.537076464403</v>
      </c>
      <c r="G86" s="39">
        <f>+'Final Forecast'!BE20*1000</f>
        <v>41209.559311572368</v>
      </c>
      <c r="H86" s="39">
        <f>+'Final Forecast'!BF20*1000</f>
        <v>31773.974348018121</v>
      </c>
      <c r="I86" s="39">
        <f>+'Final Forecast'!BG20*1000</f>
        <v>27886.817330167509</v>
      </c>
      <c r="J86" s="39">
        <f>+'Final Forecast'!BH20*1000</f>
        <v>21628.066831578941</v>
      </c>
      <c r="K86" s="39">
        <f>+'Final Forecast'!BI20*1000</f>
        <v>23107.200727340591</v>
      </c>
      <c r="L86" s="39">
        <f>+'Final Forecast'!BJ20*1000</f>
        <v>32053.127379821624</v>
      </c>
      <c r="M86" s="39">
        <f>+'Final Forecast'!BK20*1000</f>
        <v>49943.906612326362</v>
      </c>
      <c r="N86" s="39">
        <f>+'Final Forecast'!BL20*1000</f>
        <v>72119.360809116319</v>
      </c>
      <c r="O86" s="39">
        <f t="shared" si="7"/>
        <v>591257.21604037087</v>
      </c>
      <c r="Q86">
        <v>2.3869999999999999E-2</v>
      </c>
      <c r="R86" s="13">
        <f t="shared" si="10"/>
        <v>14113.309746883651</v>
      </c>
    </row>
    <row r="87" spans="1:18" x14ac:dyDescent="0.25">
      <c r="A87" s="38" t="s">
        <v>221</v>
      </c>
      <c r="B87" s="38" t="s">
        <v>351</v>
      </c>
      <c r="C87" s="39">
        <f>+'Final Forecast'!BA21*1000</f>
        <v>1599.8574980759709</v>
      </c>
      <c r="D87" s="39">
        <f>+'Final Forecast'!BB21*1000</f>
        <v>3608.7721730988305</v>
      </c>
      <c r="E87" s="39">
        <f>+'Final Forecast'!BC21*1000</f>
        <v>3118.0986466397458</v>
      </c>
      <c r="F87" s="39">
        <f>+'Final Forecast'!BD21*1000</f>
        <v>1650.169886391071</v>
      </c>
      <c r="G87" s="39">
        <f>+'Final Forecast'!BE21*1000</f>
        <v>1409.3242654706758</v>
      </c>
      <c r="H87" s="39">
        <f>+'Final Forecast'!BF21*1000</f>
        <v>2291.7077872812888</v>
      </c>
      <c r="I87" s="39">
        <f>+'Final Forecast'!BG21*1000</f>
        <v>989.35521785531841</v>
      </c>
      <c r="J87" s="39">
        <f>+'Final Forecast'!BH21*1000</f>
        <v>1248.8118442662042</v>
      </c>
      <c r="K87" s="39">
        <f>+'Final Forecast'!BI21*1000</f>
        <v>1147.5671778817018</v>
      </c>
      <c r="L87" s="39">
        <f>+'Final Forecast'!BJ21*1000</f>
        <v>1229.0281242437457</v>
      </c>
      <c r="M87" s="39">
        <f>+'Final Forecast'!BK21*1000</f>
        <v>1572.1903068562419</v>
      </c>
      <c r="N87" s="39">
        <f>+'Final Forecast'!BL21*1000</f>
        <v>2354.8978436625002</v>
      </c>
      <c r="O87" s="39">
        <f t="shared" si="7"/>
        <v>22219.780771723297</v>
      </c>
      <c r="Q87">
        <v>1.9769999999999999E-2</v>
      </c>
      <c r="R87" s="13">
        <f t="shared" si="10"/>
        <v>439.2850658569696</v>
      </c>
    </row>
    <row r="88" spans="1:18" x14ac:dyDescent="0.25">
      <c r="A88" s="38" t="s">
        <v>223</v>
      </c>
      <c r="B88" s="38" t="s">
        <v>352</v>
      </c>
      <c r="C88" s="39">
        <f>+'Final Forecast'!BA22*1000</f>
        <v>395378.31907755119</v>
      </c>
      <c r="D88" s="39">
        <f>+'Final Forecast'!BB22*1000</f>
        <v>396900.54071773821</v>
      </c>
      <c r="E88" s="39">
        <f>+'Final Forecast'!BC22*1000</f>
        <v>318130.16156747652</v>
      </c>
      <c r="F88" s="39">
        <f>+'Final Forecast'!BD22*1000</f>
        <v>243412.49974486025</v>
      </c>
      <c r="G88" s="39">
        <f>+'Final Forecast'!BE22*1000</f>
        <v>150052.17930582099</v>
      </c>
      <c r="H88" s="39">
        <f>+'Final Forecast'!BF22*1000</f>
        <v>97678.397877646246</v>
      </c>
      <c r="I88" s="39">
        <f>+'Final Forecast'!BG22*1000</f>
        <v>59912.836258761177</v>
      </c>
      <c r="J88" s="39">
        <f>+'Final Forecast'!BH22*1000</f>
        <v>54102.35492443401</v>
      </c>
      <c r="K88" s="39">
        <f>+'Final Forecast'!BI22*1000</f>
        <v>62865.01578164949</v>
      </c>
      <c r="L88" s="39">
        <f>+'Final Forecast'!BJ22*1000</f>
        <v>79020.369545578578</v>
      </c>
      <c r="M88" s="39">
        <f>+'Final Forecast'!BK22*1000</f>
        <v>174755.00115666064</v>
      </c>
      <c r="N88" s="39">
        <f>+'Final Forecast'!BL22*1000</f>
        <v>336901.99866109755</v>
      </c>
      <c r="O88" s="39">
        <f t="shared" si="7"/>
        <v>2369109.6746192747</v>
      </c>
      <c r="Q88">
        <v>3.2779999999999997E-2</v>
      </c>
      <c r="R88" s="13">
        <f t="shared" si="10"/>
        <v>77659.415134019815</v>
      </c>
    </row>
    <row r="89" spans="1:18" x14ac:dyDescent="0.25">
      <c r="A89" s="38" t="s">
        <v>225</v>
      </c>
      <c r="B89" s="38" t="s">
        <v>353</v>
      </c>
      <c r="C89" s="39">
        <f>+'Final Forecast'!BA23*1000</f>
        <v>822737.54999242094</v>
      </c>
      <c r="D89" s="39">
        <f>+'Final Forecast'!BB23*1000</f>
        <v>795802.68439386191</v>
      </c>
      <c r="E89" s="39">
        <f>+'Final Forecast'!BC23*1000</f>
        <v>724149.82856292895</v>
      </c>
      <c r="F89" s="39">
        <f>+'Final Forecast'!BD23*1000</f>
        <v>591690.57626397396</v>
      </c>
      <c r="G89" s="39">
        <f>+'Final Forecast'!BE23*1000</f>
        <v>455645.88838247582</v>
      </c>
      <c r="H89" s="39">
        <f>+'Final Forecast'!BF23*1000</f>
        <v>372139.35224266333</v>
      </c>
      <c r="I89" s="39">
        <f>+'Final Forecast'!BG23*1000</f>
        <v>280172.77941934747</v>
      </c>
      <c r="J89" s="39">
        <f>+'Final Forecast'!BH23*1000</f>
        <v>262574.63040125131</v>
      </c>
      <c r="K89" s="39">
        <f>+'Final Forecast'!BI23*1000</f>
        <v>292298.84999228525</v>
      </c>
      <c r="L89" s="39">
        <f>+'Final Forecast'!BJ23*1000</f>
        <v>346366.55331541243</v>
      </c>
      <c r="M89" s="39">
        <f>+'Final Forecast'!BK23*1000</f>
        <v>501079.67804177274</v>
      </c>
      <c r="N89" s="39">
        <f>+'Final Forecast'!BL23*1000</f>
        <v>737073.65444428346</v>
      </c>
      <c r="O89" s="39">
        <f t="shared" si="7"/>
        <v>6181732.0254526781</v>
      </c>
      <c r="Q89">
        <v>2.3869999999999999E-2</v>
      </c>
      <c r="R89" s="13">
        <f t="shared" si="10"/>
        <v>147557.94344755542</v>
      </c>
    </row>
    <row r="90" spans="1:18" x14ac:dyDescent="0.25">
      <c r="A90" s="38" t="s">
        <v>227</v>
      </c>
      <c r="B90" s="38" t="s">
        <v>354</v>
      </c>
      <c r="C90" s="39">
        <f>+'Final Forecast'!BA24*1000</f>
        <v>350518.80446589791</v>
      </c>
      <c r="D90" s="39">
        <f>+'Final Forecast'!BB24*1000</f>
        <v>388741.07495856541</v>
      </c>
      <c r="E90" s="39">
        <f>+'Final Forecast'!BC24*1000</f>
        <v>353073.22256604134</v>
      </c>
      <c r="F90" s="39">
        <f>+'Final Forecast'!BD24*1000</f>
        <v>315938.77751467732</v>
      </c>
      <c r="G90" s="39">
        <f>+'Final Forecast'!BE24*1000</f>
        <v>258423.30137162845</v>
      </c>
      <c r="H90" s="39">
        <f>+'Final Forecast'!BF24*1000</f>
        <v>233893.90285486673</v>
      </c>
      <c r="I90" s="39">
        <f>+'Final Forecast'!BG24*1000</f>
        <v>207293.34219880987</v>
      </c>
      <c r="J90" s="39">
        <f>+'Final Forecast'!BH24*1000</f>
        <v>185259.81508086322</v>
      </c>
      <c r="K90" s="39">
        <f>+'Final Forecast'!BI24*1000</f>
        <v>207853.74256817877</v>
      </c>
      <c r="L90" s="39">
        <f>+'Final Forecast'!BJ24*1000</f>
        <v>238195.49972396606</v>
      </c>
      <c r="M90" s="39">
        <f>+'Final Forecast'!BK24*1000</f>
        <v>276606.67055414926</v>
      </c>
      <c r="N90" s="39">
        <f>+'Final Forecast'!BL24*1000</f>
        <v>344380.37350782234</v>
      </c>
      <c r="O90" s="39">
        <f t="shared" si="7"/>
        <v>3360178.527365467</v>
      </c>
      <c r="Q90">
        <v>1.9769999999999999E-2</v>
      </c>
      <c r="R90" s="13">
        <f t="shared" si="10"/>
        <v>66430.729486015276</v>
      </c>
    </row>
    <row r="91" spans="1:18" x14ac:dyDescent="0.25">
      <c r="A91" s="38" t="s">
        <v>555</v>
      </c>
      <c r="B91" s="38" t="s">
        <v>552</v>
      </c>
      <c r="C91" s="232">
        <f>+'Final Forecast'!BA26*1000</f>
        <v>638</v>
      </c>
      <c r="D91" s="232">
        <f>+'Final Forecast'!BB26*1000</f>
        <v>638</v>
      </c>
      <c r="E91" s="232">
        <f>+'Final Forecast'!BC26*1000</f>
        <v>638</v>
      </c>
      <c r="F91" s="232">
        <f>+'Final Forecast'!BD26*1000</f>
        <v>638</v>
      </c>
      <c r="G91" s="232">
        <f>+'Final Forecast'!BE26*1000</f>
        <v>638</v>
      </c>
      <c r="H91" s="232">
        <f>+'Final Forecast'!BF26*1000</f>
        <v>638</v>
      </c>
      <c r="I91" s="232">
        <f>+'Final Forecast'!BG26*1000</f>
        <v>638</v>
      </c>
      <c r="J91" s="232">
        <f>+'Final Forecast'!BH26*1000</f>
        <v>638</v>
      </c>
      <c r="K91" s="232">
        <f>+'Final Forecast'!BI26*1000</f>
        <v>638</v>
      </c>
      <c r="L91" s="232">
        <f>+'Final Forecast'!BJ26*1000</f>
        <v>638</v>
      </c>
      <c r="M91" s="232">
        <f>+'Final Forecast'!BK26*1000</f>
        <v>638</v>
      </c>
      <c r="N91" s="232">
        <f>+'Final Forecast'!BL26*1000</f>
        <v>638</v>
      </c>
      <c r="O91" s="39">
        <f t="shared" si="7"/>
        <v>7656</v>
      </c>
      <c r="Q91">
        <v>0</v>
      </c>
      <c r="R91" s="13">
        <f t="shared" si="10"/>
        <v>0</v>
      </c>
    </row>
    <row r="92" spans="1:18" x14ac:dyDescent="0.25">
      <c r="A92" s="36" t="s">
        <v>355</v>
      </c>
      <c r="B92" s="36" t="s">
        <v>356</v>
      </c>
      <c r="C92" s="37">
        <f>SUM(C93:C111)</f>
        <v>53186999.280666813</v>
      </c>
      <c r="D92" s="37">
        <f t="shared" ref="D92:N92" si="11">SUM(D93:D111)</f>
        <v>50549655.406660512</v>
      </c>
      <c r="E92" s="37">
        <f t="shared" si="11"/>
        <v>50810015.018030353</v>
      </c>
      <c r="F92" s="37">
        <f t="shared" si="11"/>
        <v>47524550.168358192</v>
      </c>
      <c r="G92" s="37">
        <f t="shared" si="11"/>
        <v>44712810.417398199</v>
      </c>
      <c r="H92" s="37">
        <f t="shared" si="11"/>
        <v>43727249.822387651</v>
      </c>
      <c r="I92" s="37">
        <f t="shared" si="11"/>
        <v>42379585.057701454</v>
      </c>
      <c r="J92" s="37">
        <f t="shared" si="11"/>
        <v>41854623.120279282</v>
      </c>
      <c r="K92" s="37">
        <f t="shared" si="11"/>
        <v>42784071.983220041</v>
      </c>
      <c r="L92" s="37">
        <f t="shared" si="11"/>
        <v>42198850.629569434</v>
      </c>
      <c r="M92" s="37">
        <f t="shared" si="11"/>
        <v>45379198.74150417</v>
      </c>
      <c r="N92" s="37">
        <f t="shared" si="11"/>
        <v>50595163.419735305</v>
      </c>
      <c r="O92" s="37">
        <f t="shared" si="7"/>
        <v>555702773.06551135</v>
      </c>
      <c r="R92" s="13">
        <f t="shared" si="10"/>
        <v>0</v>
      </c>
    </row>
    <row r="93" spans="1:18" x14ac:dyDescent="0.25">
      <c r="A93" s="38" t="s">
        <v>105</v>
      </c>
      <c r="B93" s="38" t="s">
        <v>357</v>
      </c>
      <c r="C93" s="39">
        <f>+'Final Forecast'!BA41*1000</f>
        <v>3200.1</v>
      </c>
      <c r="D93" s="39">
        <f>+'Final Forecast'!BB41*1000</f>
        <v>2811.1000000000004</v>
      </c>
      <c r="E93" s="39">
        <f>+'Final Forecast'!BC41*1000</f>
        <v>2932.7000000000003</v>
      </c>
      <c r="F93" s="39">
        <f>+'Final Forecast'!BD41*1000</f>
        <v>2796.7</v>
      </c>
      <c r="G93" s="39">
        <f>+'Final Forecast'!BE41*1000</f>
        <v>2414.2999999999997</v>
      </c>
      <c r="H93" s="39">
        <f>+'Final Forecast'!BF41*1000</f>
        <v>2515</v>
      </c>
      <c r="I93" s="39">
        <f>+'Final Forecast'!BG41*1000</f>
        <v>2317.1999999999998</v>
      </c>
      <c r="J93" s="39">
        <f>+'Final Forecast'!BH41*1000</f>
        <v>2924.8</v>
      </c>
      <c r="K93" s="39">
        <f>+'Final Forecast'!BI41*1000</f>
        <v>2924.8</v>
      </c>
      <c r="L93" s="39">
        <f>+'Final Forecast'!BJ41*1000</f>
        <v>2924.8</v>
      </c>
      <c r="M93" s="39">
        <f>+'Final Forecast'!BK41*1000</f>
        <v>2924.8</v>
      </c>
      <c r="N93" s="39">
        <f>+'Final Forecast'!BL41*1000</f>
        <v>2924.8</v>
      </c>
      <c r="O93" s="39">
        <f t="shared" si="7"/>
        <v>33611.1</v>
      </c>
      <c r="Q93">
        <v>1.7270000000000001E-2</v>
      </c>
      <c r="R93" s="13">
        <f t="shared" si="10"/>
        <v>580.46369700000002</v>
      </c>
    </row>
    <row r="94" spans="1:18" x14ac:dyDescent="0.25">
      <c r="A94" s="38" t="s">
        <v>234</v>
      </c>
      <c r="B94" s="38" t="s">
        <v>358</v>
      </c>
      <c r="C94" s="39">
        <f>+'Final Forecast'!BA43*1000</f>
        <v>0</v>
      </c>
      <c r="D94" s="39">
        <f>+'Final Forecast'!BB43*1000</f>
        <v>0</v>
      </c>
      <c r="E94" s="39">
        <f>+'Final Forecast'!BC43*1000</f>
        <v>0</v>
      </c>
      <c r="F94" s="39">
        <f>+'Final Forecast'!BD43*1000</f>
        <v>0</v>
      </c>
      <c r="G94" s="39">
        <f>+'Final Forecast'!BE43*1000</f>
        <v>0</v>
      </c>
      <c r="H94" s="39">
        <f>+'Final Forecast'!BF43*1000</f>
        <v>0</v>
      </c>
      <c r="I94" s="39">
        <f>+'Final Forecast'!BG43*1000</f>
        <v>0</v>
      </c>
      <c r="J94" s="39">
        <f>+'Final Forecast'!BH43*1000</f>
        <v>0</v>
      </c>
      <c r="K94" s="39">
        <f>+'Final Forecast'!BI43*1000</f>
        <v>0</v>
      </c>
      <c r="L94" s="39">
        <f>+'Final Forecast'!BJ43*1000</f>
        <v>0</v>
      </c>
      <c r="M94" s="39">
        <f>+'Final Forecast'!BK43*1000</f>
        <v>0</v>
      </c>
      <c r="N94" s="39">
        <f>+'Final Forecast'!BL43*1000</f>
        <v>0</v>
      </c>
      <c r="O94" s="39">
        <f t="shared" si="7"/>
        <v>0</v>
      </c>
      <c r="Q94">
        <v>0</v>
      </c>
      <c r="R94" s="13">
        <f t="shared" si="10"/>
        <v>0</v>
      </c>
    </row>
    <row r="95" spans="1:18" x14ac:dyDescent="0.25">
      <c r="A95" s="38" t="s">
        <v>236</v>
      </c>
      <c r="B95" s="38" t="s">
        <v>359</v>
      </c>
      <c r="C95" s="39">
        <f>+'Final Forecast'!BA39*1000</f>
        <v>14415.300000000003</v>
      </c>
      <c r="D95" s="39">
        <f>+'Final Forecast'!BB39*1000</f>
        <v>14462.3</v>
      </c>
      <c r="E95" s="39">
        <f>+'Final Forecast'!BC39*1000</f>
        <v>15329.299999999997</v>
      </c>
      <c r="F95" s="39">
        <f>+'Final Forecast'!BD39*1000</f>
        <v>15180.7</v>
      </c>
      <c r="G95" s="39">
        <f>+'Final Forecast'!BE39*1000</f>
        <v>14073.757142857141</v>
      </c>
      <c r="H95" s="39">
        <f>+'Final Forecast'!BF39*1000</f>
        <v>12875.957142857142</v>
      </c>
      <c r="I95" s="39">
        <f>+'Final Forecast'!BG39*1000</f>
        <v>12776.957142857142</v>
      </c>
      <c r="J95" s="39">
        <f>+'Final Forecast'!BH39*1000</f>
        <v>12653.657142857142</v>
      </c>
      <c r="K95" s="39">
        <f>+'Final Forecast'!BI39*1000</f>
        <v>12653.657142857142</v>
      </c>
      <c r="L95" s="39">
        <f>+'Final Forecast'!BJ39*1000</f>
        <v>32868.985714285714</v>
      </c>
      <c r="M95" s="39">
        <f>+'Final Forecast'!BK39*1000</f>
        <v>52941.371428571438</v>
      </c>
      <c r="N95" s="39">
        <f>+'Final Forecast'!BL39*1000</f>
        <v>93338.342857142881</v>
      </c>
      <c r="O95" s="39">
        <f t="shared" si="7"/>
        <v>303570.28571428574</v>
      </c>
      <c r="Q95">
        <v>3.2779999999999997E-2</v>
      </c>
      <c r="R95" s="13">
        <f t="shared" si="10"/>
        <v>9951.0339657142849</v>
      </c>
    </row>
    <row r="96" spans="1:18" x14ac:dyDescent="0.25">
      <c r="A96" s="38" t="s">
        <v>238</v>
      </c>
      <c r="B96" s="38" t="s">
        <v>360</v>
      </c>
      <c r="C96" s="39">
        <f>+'Final Forecast'!BA27*1000</f>
        <v>636228.98501293629</v>
      </c>
      <c r="D96" s="39">
        <f>+'Final Forecast'!BB27*1000</f>
        <v>660767.79451395164</v>
      </c>
      <c r="E96" s="39">
        <f>+'Final Forecast'!BC27*1000</f>
        <v>563777.32528175216</v>
      </c>
      <c r="F96" s="39">
        <f>+'Final Forecast'!BD27*1000</f>
        <v>503477.91117695905</v>
      </c>
      <c r="G96" s="39">
        <f>+'Final Forecast'!BE27*1000</f>
        <v>452209.85462855233</v>
      </c>
      <c r="H96" s="39">
        <f>+'Final Forecast'!BF27*1000</f>
        <v>432940.24324142566</v>
      </c>
      <c r="I96" s="39">
        <f>+'Final Forecast'!BG27*1000</f>
        <v>379007.54964778369</v>
      </c>
      <c r="J96" s="39">
        <f>+'Final Forecast'!BH27*1000</f>
        <v>373525.83516472479</v>
      </c>
      <c r="K96" s="39">
        <f>+'Final Forecast'!BI27*1000</f>
        <v>512275.20174523274</v>
      </c>
      <c r="L96" s="39">
        <f>+'Final Forecast'!BJ27*1000</f>
        <v>338458.44211577589</v>
      </c>
      <c r="M96" s="39">
        <f>+'Final Forecast'!BK27*1000</f>
        <v>443341.1622908276</v>
      </c>
      <c r="N96" s="39">
        <f>+'Final Forecast'!BL27*1000</f>
        <v>548198.58738055057</v>
      </c>
      <c r="O96" s="39">
        <f t="shared" si="7"/>
        <v>5844208.8922004728</v>
      </c>
      <c r="Q96">
        <v>6.6919999999999993E-2</v>
      </c>
      <c r="R96" s="13">
        <f t="shared" si="10"/>
        <v>391094.4590660556</v>
      </c>
    </row>
    <row r="97" spans="1:18" x14ac:dyDescent="0.25">
      <c r="A97" s="38" t="s">
        <v>240</v>
      </c>
      <c r="B97" s="38" t="s">
        <v>361</v>
      </c>
      <c r="C97" s="39">
        <f>+'Final Forecast'!BA29*1000</f>
        <v>1772746.6924981764</v>
      </c>
      <c r="D97" s="39">
        <f>+'Final Forecast'!BB29*1000</f>
        <v>1765219.4521936746</v>
      </c>
      <c r="E97" s="39">
        <f>+'Final Forecast'!BC29*1000</f>
        <v>1693063.9378311276</v>
      </c>
      <c r="F97" s="39">
        <f>+'Final Forecast'!BD29*1000</f>
        <v>1561694.3031962328</v>
      </c>
      <c r="G97" s="39">
        <f>+'Final Forecast'!BE29*1000</f>
        <v>1442505.7964611235</v>
      </c>
      <c r="H97" s="39">
        <f>+'Final Forecast'!BF29*1000</f>
        <v>1415765.8057017147</v>
      </c>
      <c r="I97" s="39">
        <f>+'Final Forecast'!BG29*1000</f>
        <v>1313384.7616708379</v>
      </c>
      <c r="J97" s="39">
        <f>+'Final Forecast'!BH29*1000</f>
        <v>1267278.7017724749</v>
      </c>
      <c r="K97" s="39">
        <f>+'Final Forecast'!BI29*1000</f>
        <v>1381129.1622920565</v>
      </c>
      <c r="L97" s="39">
        <f>+'Final Forecast'!BJ29*1000</f>
        <v>1278316.3899390595</v>
      </c>
      <c r="M97" s="39">
        <f>+'Final Forecast'!BK29*1000</f>
        <v>1430552.7412217734</v>
      </c>
      <c r="N97" s="39">
        <f>+'Final Forecast'!BL29*1000</f>
        <v>1790037.9726086233</v>
      </c>
      <c r="O97" s="39">
        <f t="shared" si="7"/>
        <v>18111695.717386875</v>
      </c>
      <c r="Q97">
        <v>3.2779999999999997E-2</v>
      </c>
      <c r="R97" s="13">
        <f t="shared" si="10"/>
        <v>593701.38561594172</v>
      </c>
    </row>
    <row r="98" spans="1:18" x14ac:dyDescent="0.25">
      <c r="A98" s="38" t="s">
        <v>242</v>
      </c>
      <c r="B98" s="38" t="s">
        <v>362</v>
      </c>
      <c r="C98" s="39">
        <f>+'Final Forecast'!BA30*1000</f>
        <v>1325254.202969467</v>
      </c>
      <c r="D98" s="39">
        <f>+'Final Forecast'!BB30*1000</f>
        <v>1305257.4352679343</v>
      </c>
      <c r="E98" s="39">
        <f>+'Final Forecast'!BC30*1000</f>
        <v>1199238.1608832094</v>
      </c>
      <c r="F98" s="39">
        <f>+'Final Forecast'!BD30*1000</f>
        <v>1083018.1034934879</v>
      </c>
      <c r="G98" s="39">
        <f>+'Final Forecast'!BE30*1000</f>
        <v>971810.66148642101</v>
      </c>
      <c r="H98" s="39">
        <f>+'Final Forecast'!BF30*1000</f>
        <v>948716.99131826777</v>
      </c>
      <c r="I98" s="39">
        <f>+'Final Forecast'!BG30*1000</f>
        <v>937133.13857599872</v>
      </c>
      <c r="J98" s="39">
        <f>+'Final Forecast'!BH30*1000</f>
        <v>803344.14965156664</v>
      </c>
      <c r="K98" s="39">
        <f>+'Final Forecast'!BI30*1000</f>
        <v>905501.86805322056</v>
      </c>
      <c r="L98" s="39">
        <f>+'Final Forecast'!BJ30*1000</f>
        <v>858111.17849711177</v>
      </c>
      <c r="M98" s="39">
        <f>+'Final Forecast'!BK30*1000</f>
        <v>1021493.7743004921</v>
      </c>
      <c r="N98" s="39">
        <f>+'Final Forecast'!BL30*1000</f>
        <v>1292532.7321701648</v>
      </c>
      <c r="O98" s="39">
        <f t="shared" si="7"/>
        <v>12651412.396667341</v>
      </c>
      <c r="Q98">
        <v>2.3869999999999999E-2</v>
      </c>
      <c r="R98" s="13">
        <f t="shared" si="10"/>
        <v>301989.2139084494</v>
      </c>
    </row>
    <row r="99" spans="1:18" x14ac:dyDescent="0.25">
      <c r="A99" s="38" t="s">
        <v>244</v>
      </c>
      <c r="B99" s="38" t="s">
        <v>363</v>
      </c>
      <c r="C99" s="39">
        <f>+'Final Forecast'!BA31*1000</f>
        <v>387530.82581945433</v>
      </c>
      <c r="D99" s="39">
        <f>+'Final Forecast'!BB31*1000</f>
        <v>392106.23636336758</v>
      </c>
      <c r="E99" s="39">
        <f>+'Final Forecast'!BC31*1000</f>
        <v>337920.27682917035</v>
      </c>
      <c r="F99" s="39">
        <f>+'Final Forecast'!BD31*1000</f>
        <v>310196.51044869609</v>
      </c>
      <c r="G99" s="39">
        <f>+'Final Forecast'!BE31*1000</f>
        <v>304454.79040072323</v>
      </c>
      <c r="H99" s="39">
        <f>+'Final Forecast'!BF31*1000</f>
        <v>289338.05443881295</v>
      </c>
      <c r="I99" s="39">
        <f>+'Final Forecast'!BG31*1000</f>
        <v>261405.24743575309</v>
      </c>
      <c r="J99" s="39">
        <f>+'Final Forecast'!BH31*1000</f>
        <v>236783.96484358172</v>
      </c>
      <c r="K99" s="39">
        <f>+'Final Forecast'!BI31*1000</f>
        <v>229599.07201702014</v>
      </c>
      <c r="L99" s="39">
        <f>+'Final Forecast'!BJ31*1000</f>
        <v>263118.88336702297</v>
      </c>
      <c r="M99" s="39">
        <f>+'Final Forecast'!BK31*1000</f>
        <v>325979.50504316762</v>
      </c>
      <c r="N99" s="39">
        <f>+'Final Forecast'!BL31*1000</f>
        <v>291986.96971454629</v>
      </c>
      <c r="O99" s="39">
        <f t="shared" si="7"/>
        <v>3630420.3367213164</v>
      </c>
      <c r="Q99">
        <v>1.9769999999999999E-2</v>
      </c>
      <c r="R99" s="13">
        <f t="shared" si="10"/>
        <v>71773.410056980429</v>
      </c>
    </row>
    <row r="100" spans="1:18" x14ac:dyDescent="0.25">
      <c r="A100" s="38" t="s">
        <v>246</v>
      </c>
      <c r="B100" s="38" t="s">
        <v>364</v>
      </c>
      <c r="C100" s="39">
        <f>+'Final Forecast'!BA32*1000</f>
        <v>37955.444931506849</v>
      </c>
      <c r="D100" s="39">
        <f>+'Final Forecast'!BB32*1000</f>
        <v>27480.756712328766</v>
      </c>
      <c r="E100" s="39">
        <f>+'Final Forecast'!BC32*1000</f>
        <v>29921.444931506852</v>
      </c>
      <c r="F100" s="39">
        <f>+'Final Forecast'!BD32*1000</f>
        <v>29252.88219178082</v>
      </c>
      <c r="G100" s="39">
        <f>+'Final Forecast'!BE32*1000</f>
        <v>31150.444931506852</v>
      </c>
      <c r="H100" s="39">
        <f>+'Final Forecast'!BF32*1000</f>
        <v>29212.88219178082</v>
      </c>
      <c r="I100" s="39">
        <f>+'Final Forecast'!BG32*1000</f>
        <v>38340.444931506849</v>
      </c>
      <c r="J100" s="39">
        <f>+'Final Forecast'!BH32*1000</f>
        <v>23858.444931506849</v>
      </c>
      <c r="K100" s="39">
        <f>+'Final Forecast'!BI32*1000</f>
        <v>28370.882191780824</v>
      </c>
      <c r="L100" s="39">
        <f>+'Final Forecast'!BJ32*1000</f>
        <v>27292.444931506849</v>
      </c>
      <c r="M100" s="39">
        <f>+'Final Forecast'!BK32*1000</f>
        <v>23145.88219178082</v>
      </c>
      <c r="N100" s="39">
        <f>+'Final Forecast'!BL32*1000</f>
        <v>34638.444931506849</v>
      </c>
      <c r="O100" s="39">
        <f t="shared" si="7"/>
        <v>360620.4</v>
      </c>
      <c r="Q100">
        <v>1.4590000000000001E-2</v>
      </c>
      <c r="R100" s="13">
        <f t="shared" si="10"/>
        <v>5261.4516360000007</v>
      </c>
    </row>
    <row r="101" spans="1:18" x14ac:dyDescent="0.25">
      <c r="A101" s="38" t="s">
        <v>248</v>
      </c>
      <c r="B101" s="38" t="s">
        <v>365</v>
      </c>
      <c r="C101" s="39">
        <f>+'Final Forecast'!BA33*1000</f>
        <v>369384.33836692758</v>
      </c>
      <c r="D101" s="39">
        <f>+'Final Forecast'!BB33*1000</f>
        <v>333606.66929109587</v>
      </c>
      <c r="E101" s="39">
        <f>+'Final Forecast'!BC33*1000</f>
        <v>411348.78786692763</v>
      </c>
      <c r="F101" s="39">
        <f>+'Final Forecast'!BD33*1000</f>
        <v>255066.58825831697</v>
      </c>
      <c r="G101" s="39">
        <f>+'Final Forecast'!BE33*1000</f>
        <v>397518.23786692752</v>
      </c>
      <c r="H101" s="39">
        <f>+'Final Forecast'!BF33*1000</f>
        <v>361184.488258317</v>
      </c>
      <c r="I101" s="39">
        <f>+'Final Forecast'!BG33*1000</f>
        <v>406615.68786692759</v>
      </c>
      <c r="J101" s="39">
        <f>+'Final Forecast'!BH33*1000</f>
        <v>364961.93786692759</v>
      </c>
      <c r="K101" s="39">
        <f>+'Final Forecast'!BI33*1000</f>
        <v>425746.33825831703</v>
      </c>
      <c r="L101" s="39">
        <f>+'Final Forecast'!BJ33*1000</f>
        <v>382636.43786692765</v>
      </c>
      <c r="M101" s="39">
        <f>+'Final Forecast'!BK33*1000</f>
        <v>348874.43825831701</v>
      </c>
      <c r="N101" s="39">
        <f>+'Final Forecast'!BL33*1000</f>
        <v>428560.3878669276</v>
      </c>
      <c r="O101" s="39">
        <f t="shared" si="7"/>
        <v>4485504.3378928574</v>
      </c>
      <c r="Q101">
        <v>1.073E-2</v>
      </c>
      <c r="R101" s="13">
        <f t="shared" si="10"/>
        <v>48129.461545590362</v>
      </c>
    </row>
    <row r="102" spans="1:18" x14ac:dyDescent="0.25">
      <c r="A102" s="38" t="s">
        <v>250</v>
      </c>
      <c r="B102" s="38" t="s">
        <v>366</v>
      </c>
      <c r="C102" s="39">
        <f>+'Final Forecast'!BA42*1000</f>
        <v>40405.5</v>
      </c>
      <c r="D102" s="39">
        <f>+'Final Forecast'!BB42*1000</f>
        <v>35135.599999999999</v>
      </c>
      <c r="E102" s="39">
        <f>+'Final Forecast'!BC42*1000</f>
        <v>38264.199999999997</v>
      </c>
      <c r="F102" s="39">
        <f>+'Final Forecast'!BD42*1000</f>
        <v>39154.999999999993</v>
      </c>
      <c r="G102" s="39">
        <f>+'Final Forecast'!BE42*1000</f>
        <v>36742.357142857145</v>
      </c>
      <c r="H102" s="39">
        <f>+'Final Forecast'!BF42*1000</f>
        <v>36252.257142857132</v>
      </c>
      <c r="I102" s="39">
        <f>+'Final Forecast'!BG42*1000</f>
        <v>38408.157142857148</v>
      </c>
      <c r="J102" s="39">
        <f>+'Final Forecast'!BH42*1000</f>
        <v>39689.757142857146</v>
      </c>
      <c r="K102" s="39">
        <f>+'Final Forecast'!BI42*1000</f>
        <v>39689.757142857146</v>
      </c>
      <c r="L102" s="39">
        <f>+'Final Forecast'!BJ42*1000</f>
        <v>45055.08571428572</v>
      </c>
      <c r="M102" s="39">
        <f>+'Final Forecast'!BK42*1000</f>
        <v>50273.37142857143</v>
      </c>
      <c r="N102" s="39">
        <f>+'Final Forecast'!BL42*1000</f>
        <v>60849.942857142858</v>
      </c>
      <c r="O102" s="39">
        <f t="shared" si="7"/>
        <v>499920.98571428563</v>
      </c>
      <c r="Q102">
        <v>1.7270000000000001E-2</v>
      </c>
      <c r="R102" s="13">
        <f t="shared" si="10"/>
        <v>8633.6354232857138</v>
      </c>
    </row>
    <row r="103" spans="1:18" x14ac:dyDescent="0.25">
      <c r="A103" s="38" t="s">
        <v>252</v>
      </c>
      <c r="B103" s="38" t="s">
        <v>367</v>
      </c>
      <c r="C103" s="39">
        <f>+'Final Forecast'!BA44*1000</f>
        <v>0</v>
      </c>
      <c r="D103" s="39">
        <f>+'Final Forecast'!BB44*1000</f>
        <v>0</v>
      </c>
      <c r="E103" s="39">
        <f>+'Final Forecast'!BC44*1000</f>
        <v>0</v>
      </c>
      <c r="F103" s="39">
        <f>+'Final Forecast'!BD44*1000</f>
        <v>0</v>
      </c>
      <c r="G103" s="39">
        <f>+'Final Forecast'!BE44*1000</f>
        <v>0</v>
      </c>
      <c r="H103" s="39">
        <f>+'Final Forecast'!BF44*1000</f>
        <v>0</v>
      </c>
      <c r="I103" s="39">
        <f>+'Final Forecast'!BG44*1000</f>
        <v>0</v>
      </c>
      <c r="J103" s="39">
        <f>+'Final Forecast'!BH44*1000</f>
        <v>0</v>
      </c>
      <c r="K103" s="39">
        <f>+'Final Forecast'!BI44*1000</f>
        <v>0</v>
      </c>
      <c r="L103" s="39">
        <f>+'Final Forecast'!BJ44*1000</f>
        <v>0</v>
      </c>
      <c r="M103" s="39">
        <f>+'Final Forecast'!BK44*1000</f>
        <v>0</v>
      </c>
      <c r="N103" s="39">
        <f>+'Final Forecast'!BL44*1000</f>
        <v>0</v>
      </c>
      <c r="O103" s="39">
        <f t="shared" si="7"/>
        <v>0</v>
      </c>
      <c r="Q103">
        <v>2.1489999999999999E-2</v>
      </c>
      <c r="R103" s="13">
        <f t="shared" si="10"/>
        <v>0</v>
      </c>
    </row>
    <row r="104" spans="1:18" x14ac:dyDescent="0.25">
      <c r="A104" s="38" t="s">
        <v>254</v>
      </c>
      <c r="B104" s="38" t="s">
        <v>368</v>
      </c>
      <c r="C104" s="39">
        <f>+'Final Forecast'!BA40*1000</f>
        <v>14303.7084</v>
      </c>
      <c r="D104" s="39">
        <f>+'Final Forecast'!BB40*1000</f>
        <v>15096.912700000001</v>
      </c>
      <c r="E104" s="39">
        <f>+'Final Forecast'!BC40*1000</f>
        <v>13653.902100000001</v>
      </c>
      <c r="F104" s="39">
        <f>+'Final Forecast'!BD40*1000</f>
        <v>14657.108399999999</v>
      </c>
      <c r="G104" s="39">
        <f>+'Final Forecast'!BE40*1000</f>
        <v>17031.411599999999</v>
      </c>
      <c r="H104" s="39">
        <f>+'Final Forecast'!BF40*1000</f>
        <v>14394.008400000001</v>
      </c>
      <c r="I104" s="39">
        <f>+'Final Forecast'!BG40*1000</f>
        <v>14157.109499999999</v>
      </c>
      <c r="J104" s="39">
        <f>+'Final Forecast'!BH40*1000</f>
        <v>12183.109500000002</v>
      </c>
      <c r="K104" s="39">
        <f>+'Final Forecast'!BI40*1000</f>
        <v>12183.109500000002</v>
      </c>
      <c r="L104" s="39">
        <f>+'Final Forecast'!BJ40*1000</f>
        <v>29152.809499999992</v>
      </c>
      <c r="M104" s="39">
        <f>+'Final Forecast'!BK40*1000</f>
        <v>46215.609499999991</v>
      </c>
      <c r="N104" s="39">
        <f>+'Final Forecast'!BL40*1000</f>
        <v>79840.90949999998</v>
      </c>
      <c r="O104" s="39">
        <f t="shared" si="7"/>
        <v>282869.70860000001</v>
      </c>
      <c r="Q104">
        <v>3.2779999999999997E-2</v>
      </c>
      <c r="R104" s="13">
        <f t="shared" si="10"/>
        <v>9272.469047908</v>
      </c>
    </row>
    <row r="105" spans="1:18" x14ac:dyDescent="0.25">
      <c r="A105" s="38" t="s">
        <v>256</v>
      </c>
      <c r="B105" s="38" t="s">
        <v>369</v>
      </c>
      <c r="C105" s="39">
        <f>+'Final Forecast'!BA28*1000</f>
        <v>603321.0453999521</v>
      </c>
      <c r="D105" s="39">
        <f>+'Final Forecast'!BB28*1000</f>
        <v>668050.13560139039</v>
      </c>
      <c r="E105" s="39">
        <f>+'Final Forecast'!BC28*1000</f>
        <v>494145.97504099202</v>
      </c>
      <c r="F105" s="39">
        <f>+'Final Forecast'!BD28*1000</f>
        <v>485570.70284492651</v>
      </c>
      <c r="G105" s="39">
        <f>+'Final Forecast'!BE28*1000</f>
        <v>423318.76510324422</v>
      </c>
      <c r="H105" s="39">
        <f>+'Final Forecast'!BF28*1000</f>
        <v>395589.48097793892</v>
      </c>
      <c r="I105" s="39">
        <f>+'Final Forecast'!BG28*1000</f>
        <v>324797.2855065834</v>
      </c>
      <c r="J105" s="39">
        <f>+'Final Forecast'!BH28*1000</f>
        <v>343082.25390772574</v>
      </c>
      <c r="K105" s="39">
        <f>+'Final Forecast'!BI28*1000</f>
        <v>364863.19634893647</v>
      </c>
      <c r="L105" s="39">
        <f>+'Final Forecast'!BJ28*1000</f>
        <v>361979.65176439896</v>
      </c>
      <c r="M105" s="39">
        <f>+'Final Forecast'!BK28*1000</f>
        <v>429060.03706716263</v>
      </c>
      <c r="N105" s="39">
        <f>+'Final Forecast'!BL28*1000</f>
        <v>532202.04190128017</v>
      </c>
      <c r="O105" s="39">
        <f t="shared" si="7"/>
        <v>5425980.5714645311</v>
      </c>
      <c r="Q105">
        <v>6.6919999999999993E-2</v>
      </c>
      <c r="R105" s="13">
        <f t="shared" si="10"/>
        <v>363106.61984240636</v>
      </c>
    </row>
    <row r="106" spans="1:18" x14ac:dyDescent="0.25">
      <c r="A106" s="38" t="s">
        <v>258</v>
      </c>
      <c r="B106" s="38" t="s">
        <v>370</v>
      </c>
      <c r="C106" s="39">
        <f>+'Final Forecast'!BA34*1000</f>
        <v>7475726.1131013772</v>
      </c>
      <c r="D106" s="39">
        <f>+'Final Forecast'!BB34*1000</f>
        <v>7259260.4236982539</v>
      </c>
      <c r="E106" s="39">
        <f>+'Final Forecast'!BC34*1000</f>
        <v>6987721.4185300441</v>
      </c>
      <c r="F106" s="39">
        <f>+'Final Forecast'!BD34*1000</f>
        <v>6529947.7391865868</v>
      </c>
      <c r="G106" s="39">
        <f>+'Final Forecast'!BE34*1000</f>
        <v>6031368.9916754616</v>
      </c>
      <c r="H106" s="39">
        <f>+'Final Forecast'!BF34*1000</f>
        <v>5981479.2662251461</v>
      </c>
      <c r="I106" s="39">
        <f>+'Final Forecast'!BG34*1000</f>
        <v>5655798.3868181352</v>
      </c>
      <c r="J106" s="39">
        <f>+'Final Forecast'!BH34*1000</f>
        <v>5519758.6268749097</v>
      </c>
      <c r="K106" s="39">
        <f>+'Final Forecast'!BI34*1000</f>
        <v>5906381.0621395037</v>
      </c>
      <c r="L106" s="39">
        <f>+'Final Forecast'!BJ34*1000</f>
        <v>5530122.6810971191</v>
      </c>
      <c r="M106" s="39">
        <f>+'Final Forecast'!BK34*1000</f>
        <v>6098803.1324872989</v>
      </c>
      <c r="N106" s="39">
        <f>+'Final Forecast'!BL34*1000</f>
        <v>7098658.255063355</v>
      </c>
      <c r="O106" s="39">
        <f t="shared" si="7"/>
        <v>76075026.096897185</v>
      </c>
      <c r="Q106">
        <v>3.2779999999999997E-2</v>
      </c>
      <c r="R106" s="13">
        <f t="shared" si="10"/>
        <v>2493739.3554562894</v>
      </c>
    </row>
    <row r="107" spans="1:18" x14ac:dyDescent="0.25">
      <c r="A107" s="38" t="s">
        <v>260</v>
      </c>
      <c r="B107" s="38" t="s">
        <v>371</v>
      </c>
      <c r="C107" s="39">
        <f>+'Final Forecast'!BA35*1000+'Final Forecast'!BA65*1000</f>
        <v>13197090.647295091</v>
      </c>
      <c r="D107" s="39">
        <f>+'Final Forecast'!BB35*1000+'Final Forecast'!BB65*1000</f>
        <v>12732635.488266135</v>
      </c>
      <c r="E107" s="39">
        <f>+'Final Forecast'!BC35*1000+'Final Forecast'!BC65*1000</f>
        <v>12216196.604212383</v>
      </c>
      <c r="F107" s="39">
        <f>+'Final Forecast'!BD35*1000+'Final Forecast'!BD65*1000</f>
        <v>11279051.184075242</v>
      </c>
      <c r="G107" s="39">
        <f>+'Final Forecast'!BE35*1000+'Final Forecast'!BE65*1000</f>
        <v>10199934.131718393</v>
      </c>
      <c r="H107" s="39">
        <f>+'Final Forecast'!BF35*1000+'Final Forecast'!BF65*1000</f>
        <v>9910219.8662857283</v>
      </c>
      <c r="I107" s="39">
        <f>+'Final Forecast'!BG35*1000+'Final Forecast'!BG65*1000</f>
        <v>9469223.6888268609</v>
      </c>
      <c r="J107" s="39">
        <f>+'Final Forecast'!BH35*1000+'Final Forecast'!BH65*1000</f>
        <v>9285355.0097098872</v>
      </c>
      <c r="K107" s="39">
        <f>+'Final Forecast'!BI35*1000+'Final Forecast'!BI65*1000</f>
        <v>9801179.630656356</v>
      </c>
      <c r="L107" s="39">
        <f>+'Final Forecast'!BJ35*1000+'Final Forecast'!BJ65*1000</f>
        <v>9283720.4877415933</v>
      </c>
      <c r="M107" s="39">
        <f>+'Final Forecast'!BK35*1000+'Final Forecast'!BK65*1000</f>
        <v>10385461.126687128</v>
      </c>
      <c r="N107" s="39">
        <f>+'Final Forecast'!BL35*1000+'Final Forecast'!BL65*1000</f>
        <v>12390266.472770069</v>
      </c>
      <c r="O107" s="39">
        <f t="shared" si="7"/>
        <v>130150334.33824487</v>
      </c>
      <c r="Q107">
        <v>2.3869999999999999E-2</v>
      </c>
      <c r="R107" s="13">
        <f t="shared" si="10"/>
        <v>3106688.4806539048</v>
      </c>
    </row>
    <row r="108" spans="1:18" x14ac:dyDescent="0.25">
      <c r="A108" s="38" t="s">
        <v>262</v>
      </c>
      <c r="B108" s="38" t="s">
        <v>372</v>
      </c>
      <c r="C108" s="39">
        <f>+'Final Forecast'!BA36*1000</f>
        <v>7914377.4872410279</v>
      </c>
      <c r="D108" s="39">
        <f>+'Final Forecast'!BB36*1000</f>
        <v>7692197.496131734</v>
      </c>
      <c r="E108" s="39">
        <f>+'Final Forecast'!BC36*1000</f>
        <v>7555636.5933423443</v>
      </c>
      <c r="F108" s="39">
        <f>+'Final Forecast'!BD36*1000</f>
        <v>6646823.8585668188</v>
      </c>
      <c r="G108" s="39">
        <f>+'Final Forecast'!BE36*1000</f>
        <v>6207301.7760592401</v>
      </c>
      <c r="H108" s="39">
        <f>+'Final Forecast'!BF36*1000</f>
        <v>5967558.9445436643</v>
      </c>
      <c r="I108" s="39">
        <f>+'Final Forecast'!BG36*1000</f>
        <v>5781103.3514544535</v>
      </c>
      <c r="J108" s="39">
        <f>+'Final Forecast'!BH36*1000</f>
        <v>5506973.1305893697</v>
      </c>
      <c r="K108" s="39">
        <f>+'Final Forecast'!BI36*1000</f>
        <v>5645859.9692127649</v>
      </c>
      <c r="L108" s="39">
        <f>+'Final Forecast'!BJ36*1000</f>
        <v>5714429.7101394571</v>
      </c>
      <c r="M108" s="39">
        <f>+'Final Forecast'!BK36*1000</f>
        <v>6387642.1630799407</v>
      </c>
      <c r="N108" s="39">
        <f>+'Final Forecast'!BL36*1000</f>
        <v>7481298.5189331006</v>
      </c>
      <c r="O108" s="39">
        <f t="shared" si="7"/>
        <v>78501202.999293923</v>
      </c>
      <c r="Q108">
        <v>1.9769999999999999E-2</v>
      </c>
      <c r="R108" s="13">
        <f t="shared" si="10"/>
        <v>1551968.7832960407</v>
      </c>
    </row>
    <row r="109" spans="1:18" x14ac:dyDescent="0.25">
      <c r="A109" s="38" t="s">
        <v>264</v>
      </c>
      <c r="B109" s="38" t="s">
        <v>373</v>
      </c>
      <c r="C109" s="39">
        <f>+'Final Forecast'!BA37*1000+'Final Forecast'!BA62*1000</f>
        <v>5029050.6671804041</v>
      </c>
      <c r="D109" s="39">
        <f>+'Final Forecast'!BB37*1000+'Final Forecast'!BB62*1000</f>
        <v>4594059.9643685883</v>
      </c>
      <c r="E109" s="39">
        <f>+'Final Forecast'!BC37*1000+'Final Forecast'!BC62*1000</f>
        <v>4754788.5929304026</v>
      </c>
      <c r="F109" s="39">
        <f>+'Final Forecast'!BD37*1000+'Final Forecast'!BD62*1000</f>
        <v>4732659.0985347973</v>
      </c>
      <c r="G109" s="39">
        <f>+'Final Forecast'!BE37*1000+'Final Forecast'!BE62*1000</f>
        <v>4650091.992930402</v>
      </c>
      <c r="H109" s="39">
        <f>+'Final Forecast'!BF37*1000+'Final Forecast'!BF62*1000</f>
        <v>4467747.6485347981</v>
      </c>
      <c r="I109" s="39">
        <f>+'Final Forecast'!BG37*1000+'Final Forecast'!BG62*1000</f>
        <v>4661329.742930403</v>
      </c>
      <c r="J109" s="39">
        <f>+'Final Forecast'!BH37*1000+'Final Forecast'!BH62*1000</f>
        <v>4582893.5429304028</v>
      </c>
      <c r="K109" s="39">
        <f>+'Final Forecast'!BI37*1000+'Final Forecast'!BI62*1000</f>
        <v>4507871.6485347981</v>
      </c>
      <c r="L109" s="39">
        <f>+'Final Forecast'!BJ37*1000+'Final Forecast'!BJ62*1000</f>
        <v>4278804.4429304032</v>
      </c>
      <c r="M109" s="39">
        <f>+'Final Forecast'!BK37*1000+'Final Forecast'!BK62*1000</f>
        <v>4416972.4485347988</v>
      </c>
      <c r="N109" s="39">
        <f>+'Final Forecast'!BL37*1000+'Final Forecast'!BL62*1000</f>
        <v>4614525.742930403</v>
      </c>
      <c r="O109" s="39">
        <f t="shared" si="7"/>
        <v>55290795.533270597</v>
      </c>
      <c r="Q109">
        <v>1.4590000000000001E-2</v>
      </c>
      <c r="R109" s="13">
        <f t="shared" si="10"/>
        <v>806692.70683041809</v>
      </c>
    </row>
    <row r="110" spans="1:18" x14ac:dyDescent="0.25">
      <c r="A110" s="38" t="s">
        <v>266</v>
      </c>
      <c r="B110" s="38" t="s">
        <v>374</v>
      </c>
      <c r="C110" s="39">
        <f>+'Final Forecast'!BA38*1000+'Final Forecast'!BA63*1000</f>
        <v>14365345.222450491</v>
      </c>
      <c r="D110" s="39">
        <f>+'Final Forecast'!BB38*1000+'Final Forecast'!BB63*1000</f>
        <v>13050844.641552057</v>
      </c>
      <c r="E110" s="39">
        <f>+'Final Forecast'!BC38*1000+'Final Forecast'!BC63*1000</f>
        <v>14495412.798250491</v>
      </c>
      <c r="F110" s="39">
        <f>+'Final Forecast'!BD38*1000+'Final Forecast'!BD63*1000</f>
        <v>14035338.777984347</v>
      </c>
      <c r="G110" s="39">
        <f>+'Final Forecast'!BE38*1000+'Final Forecast'!BE63*1000</f>
        <v>13530220.148250489</v>
      </c>
      <c r="H110" s="39">
        <f>+'Final Forecast'!BF38*1000+'Final Forecast'!BF63*1000</f>
        <v>13460795.927984346</v>
      </c>
      <c r="I110" s="39">
        <f>+'Final Forecast'!BG38*1000+'Final Forecast'!BG63*1000</f>
        <v>13083123.348250492</v>
      </c>
      <c r="J110" s="39">
        <f>+'Final Forecast'!BH38*1000+'Final Forecast'!BH63*1000</f>
        <v>13478693.198250487</v>
      </c>
      <c r="K110" s="39">
        <f>+'Final Forecast'!BI38*1000+'Final Forecast'!BI63*1000</f>
        <v>13007179.627984343</v>
      </c>
      <c r="L110" s="39">
        <f>+'Final Forecast'!BJ38*1000+'Final Forecast'!BJ63*1000</f>
        <v>13771195.198250489</v>
      </c>
      <c r="M110" s="39">
        <f>+'Final Forecast'!BK38*1000+'Final Forecast'!BK63*1000</f>
        <v>13914854.177984344</v>
      </c>
      <c r="N110" s="39">
        <f>+'Final Forecast'!BL38*1000+'Final Forecast'!BL63*1000</f>
        <v>13854640.298250489</v>
      </c>
      <c r="O110" s="39">
        <f t="shared" si="7"/>
        <v>164047643.3654429</v>
      </c>
      <c r="Q110">
        <v>1.073E-2</v>
      </c>
      <c r="R110" s="13">
        <f t="shared" si="10"/>
        <v>1760231.2133112024</v>
      </c>
    </row>
    <row r="111" spans="1:18" x14ac:dyDescent="0.25">
      <c r="A111" s="38" t="s">
        <v>556</v>
      </c>
      <c r="B111" s="38" t="s">
        <v>553</v>
      </c>
      <c r="C111" s="232">
        <f>+'Final Forecast'!BA47*1000</f>
        <v>663</v>
      </c>
      <c r="D111" s="232">
        <f>+'Final Forecast'!BB47*1000</f>
        <v>663</v>
      </c>
      <c r="E111" s="232">
        <f>+'Final Forecast'!BC47*1000</f>
        <v>663</v>
      </c>
      <c r="F111" s="232">
        <f>+'Final Forecast'!BD47*1000</f>
        <v>663</v>
      </c>
      <c r="G111" s="232">
        <f>+'Final Forecast'!BE47*1000</f>
        <v>663</v>
      </c>
      <c r="H111" s="232">
        <f>+'Final Forecast'!BF47*1000</f>
        <v>663</v>
      </c>
      <c r="I111" s="232">
        <f>+'Final Forecast'!BG47*1000</f>
        <v>663</v>
      </c>
      <c r="J111" s="232">
        <f>+'Final Forecast'!BH47*1000</f>
        <v>663</v>
      </c>
      <c r="K111" s="232">
        <f>+'Final Forecast'!BI47*1000</f>
        <v>663</v>
      </c>
      <c r="L111" s="232">
        <f>+'Final Forecast'!BJ47*1000</f>
        <v>663</v>
      </c>
      <c r="M111" s="232">
        <f>+'Final Forecast'!BK47*1000</f>
        <v>663</v>
      </c>
      <c r="N111" s="232">
        <f>+'Final Forecast'!BL47*1000</f>
        <v>663</v>
      </c>
      <c r="O111" s="39">
        <f t="shared" si="7"/>
        <v>7956</v>
      </c>
      <c r="R111" s="13">
        <f t="shared" si="10"/>
        <v>0</v>
      </c>
    </row>
    <row r="112" spans="1:18" x14ac:dyDescent="0.25">
      <c r="A112" s="36" t="s">
        <v>375</v>
      </c>
      <c r="B112" s="36" t="s">
        <v>376</v>
      </c>
      <c r="C112" s="37">
        <f>SUM(C113:C121)</f>
        <v>78026510.912227705</v>
      </c>
      <c r="D112" s="37">
        <f t="shared" ref="D112:N112" si="12">SUM(D113:D121)</f>
        <v>70531305.096655652</v>
      </c>
      <c r="E112" s="37">
        <f t="shared" si="12"/>
        <v>83055006.60040769</v>
      </c>
      <c r="F112" s="37">
        <f t="shared" si="12"/>
        <v>88877744.329453677</v>
      </c>
      <c r="G112" s="37">
        <f t="shared" si="12"/>
        <v>96645817.897907689</v>
      </c>
      <c r="H112" s="37">
        <f t="shared" si="12"/>
        <v>99712922.326953679</v>
      </c>
      <c r="I112" s="37">
        <f t="shared" si="12"/>
        <v>105654136.92790769</v>
      </c>
      <c r="J112" s="37">
        <f t="shared" si="12"/>
        <v>99103638.150407702</v>
      </c>
      <c r="K112" s="37">
        <f t="shared" si="12"/>
        <v>88132016.428592175</v>
      </c>
      <c r="L112" s="37">
        <f t="shared" si="12"/>
        <v>91575796.028861925</v>
      </c>
      <c r="M112" s="37">
        <f t="shared" si="12"/>
        <v>68942212.988078684</v>
      </c>
      <c r="N112" s="37">
        <f t="shared" si="12"/>
        <v>72786935.0634702</v>
      </c>
      <c r="O112" s="37">
        <f t="shared" si="7"/>
        <v>1043044042.7509245</v>
      </c>
      <c r="R112" s="13">
        <f t="shared" si="10"/>
        <v>0</v>
      </c>
    </row>
    <row r="113" spans="1:18" x14ac:dyDescent="0.25">
      <c r="A113" s="38" t="s">
        <v>274</v>
      </c>
      <c r="B113" s="38" t="s">
        <v>377</v>
      </c>
      <c r="C113" s="39">
        <f>('Final Forecast'!BA48+'Final Forecast'!BA56)*1000</f>
        <v>0</v>
      </c>
      <c r="D113" s="39">
        <f>('Final Forecast'!BB48+'Final Forecast'!BB56)*1000</f>
        <v>0</v>
      </c>
      <c r="E113" s="39">
        <f>('Final Forecast'!BC48+'Final Forecast'!BC56)*1000</f>
        <v>0</v>
      </c>
      <c r="F113" s="39">
        <f>('Final Forecast'!BD48+'Final Forecast'!BD56)*1000</f>
        <v>0</v>
      </c>
      <c r="G113" s="39">
        <f>('Final Forecast'!BE48+'Final Forecast'!BE56)*1000</f>
        <v>0</v>
      </c>
      <c r="H113" s="39">
        <f>('Final Forecast'!BF48+'Final Forecast'!BF56)*1000</f>
        <v>0</v>
      </c>
      <c r="I113" s="39">
        <f>('Final Forecast'!BG48+'Final Forecast'!BG56)*1000</f>
        <v>0</v>
      </c>
      <c r="J113" s="39">
        <f>('Final Forecast'!BH48+'Final Forecast'!BH56)*1000</f>
        <v>0</v>
      </c>
      <c r="K113" s="39">
        <f>('Final Forecast'!BI48+'Final Forecast'!BI56)*1000</f>
        <v>0</v>
      </c>
      <c r="L113" s="39">
        <f>('Final Forecast'!BJ48+'Final Forecast'!BJ56)*1000</f>
        <v>0</v>
      </c>
      <c r="M113" s="39">
        <f>('Final Forecast'!BK48+'Final Forecast'!BK56)*1000</f>
        <v>0</v>
      </c>
      <c r="N113" s="39">
        <f>('Final Forecast'!BL48+'Final Forecast'!BL56)*1000</f>
        <v>0</v>
      </c>
      <c r="O113" s="39">
        <f t="shared" si="7"/>
        <v>0</v>
      </c>
    </row>
    <row r="114" spans="1:18" x14ac:dyDescent="0.25">
      <c r="A114" s="38" t="s">
        <v>274</v>
      </c>
      <c r="B114" s="38" t="s">
        <v>378</v>
      </c>
      <c r="C114" s="39">
        <f>('Final Forecast'!BA49+'Final Forecast'!BA57)*1000</f>
        <v>4133358.3492243644</v>
      </c>
      <c r="D114" s="39">
        <f>('Final Forecast'!BB49+'Final Forecast'!BB57)*1000</f>
        <v>3732716.2017873283</v>
      </c>
      <c r="E114" s="39">
        <f>('Final Forecast'!BC49+'Final Forecast'!BC57)*1000</f>
        <v>4060051.8820743645</v>
      </c>
      <c r="F114" s="39">
        <f>('Final Forecast'!BD49+'Final Forecast'!BD57)*1000</f>
        <v>3811546.4536203519</v>
      </c>
      <c r="G114" s="39">
        <f>('Final Forecast'!BE49+'Final Forecast'!BE57)*1000</f>
        <v>3678014.2320743646</v>
      </c>
      <c r="H114" s="39">
        <f>('Final Forecast'!BF49+'Final Forecast'!BF57)*1000</f>
        <v>3512812.5036203521</v>
      </c>
      <c r="I114" s="39">
        <f>('Final Forecast'!BG49+'Final Forecast'!BG57)*1000</f>
        <v>3528396.0320743639</v>
      </c>
      <c r="J114" s="39">
        <f>('Final Forecast'!BH49+'Final Forecast'!BH57)*1000</f>
        <v>3619735.0820743637</v>
      </c>
      <c r="K114" s="39">
        <f>('Final Forecast'!BI49+'Final Forecast'!BI57)*1000</f>
        <v>3433070.3036203524</v>
      </c>
      <c r="L114" s="39">
        <f>('Final Forecast'!BJ49+'Final Forecast'!BJ57)*1000</f>
        <v>3490709.8820743635</v>
      </c>
      <c r="M114" s="39">
        <f>('Final Forecast'!BK49+'Final Forecast'!BK57)*1000</f>
        <v>3602007.8036203524</v>
      </c>
      <c r="N114" s="39">
        <f>('Final Forecast'!BL49+'Final Forecast'!BL57)*1000</f>
        <v>3627004.4320743638</v>
      </c>
      <c r="O114" s="39">
        <f t="shared" si="7"/>
        <v>44229423.157939278</v>
      </c>
      <c r="R114" s="19">
        <f>SUM(R81:R113)</f>
        <v>22218440.436432362</v>
      </c>
    </row>
    <row r="115" spans="1:18" x14ac:dyDescent="0.25">
      <c r="A115" s="38" t="s">
        <v>277</v>
      </c>
      <c r="B115" s="38" t="s">
        <v>379</v>
      </c>
      <c r="C115" s="39">
        <f>('Final Forecast'!BA50+'Final Forecast'!BA58)*1000</f>
        <v>0</v>
      </c>
      <c r="D115" s="39">
        <f>('Final Forecast'!BB50+'Final Forecast'!BB58)*1000</f>
        <v>0</v>
      </c>
      <c r="E115" s="39">
        <f>('Final Forecast'!BC50+'Final Forecast'!BC58)*1000</f>
        <v>0</v>
      </c>
      <c r="F115" s="39">
        <f>('Final Forecast'!BD50+'Final Forecast'!BD58)*1000</f>
        <v>0</v>
      </c>
      <c r="G115" s="39">
        <f>('Final Forecast'!BE50+'Final Forecast'!BE58)*1000</f>
        <v>0</v>
      </c>
      <c r="H115" s="39">
        <f>('Final Forecast'!BF50+'Final Forecast'!BF58)*1000</f>
        <v>0</v>
      </c>
      <c r="I115" s="39">
        <f>('Final Forecast'!BG50+'Final Forecast'!BG58)*1000</f>
        <v>0</v>
      </c>
      <c r="J115" s="39">
        <f>('Final Forecast'!BH50+'Final Forecast'!BH58)*1000</f>
        <v>0</v>
      </c>
      <c r="K115" s="39">
        <f>('Final Forecast'!BI50+'Final Forecast'!BI58)*1000</f>
        <v>0</v>
      </c>
      <c r="L115" s="39">
        <f>('Final Forecast'!BJ50+'Final Forecast'!BJ58)*1000</f>
        <v>0</v>
      </c>
      <c r="M115" s="39">
        <f>('Final Forecast'!BK50+'Final Forecast'!BK58)*1000</f>
        <v>0</v>
      </c>
      <c r="N115" s="39">
        <f>('Final Forecast'!BL50+'Final Forecast'!BL58)*1000</f>
        <v>0</v>
      </c>
      <c r="O115" s="39">
        <f t="shared" si="7"/>
        <v>0</v>
      </c>
    </row>
    <row r="116" spans="1:18" x14ac:dyDescent="0.25">
      <c r="A116" s="38" t="s">
        <v>277</v>
      </c>
      <c r="B116" s="38" t="s">
        <v>380</v>
      </c>
      <c r="C116" s="39">
        <f>('Final Forecast'!BA51+'Final Forecast'!BA59)*1000</f>
        <v>11927537.7786</v>
      </c>
      <c r="D116" s="39">
        <f>('Final Forecast'!BB51+'Final Forecast'!BB59)*1000</f>
        <v>10771413.675299998</v>
      </c>
      <c r="E116" s="39">
        <f>('Final Forecast'!BC51+'Final Forecast'!BC59)*1000</f>
        <v>13797713.600000001</v>
      </c>
      <c r="F116" s="39">
        <f>('Final Forecast'!BD51+'Final Forecast'!BD59)*1000</f>
        <v>12723665.649999999</v>
      </c>
      <c r="G116" s="39">
        <f>('Final Forecast'!BE51+'Final Forecast'!BE59)*1000</f>
        <v>12509443.200000001</v>
      </c>
      <c r="H116" s="39">
        <f>('Final Forecast'!BF51+'Final Forecast'!BF59)*1000</f>
        <v>11903365.399999999</v>
      </c>
      <c r="I116" s="39">
        <f>('Final Forecast'!BG51+'Final Forecast'!BG59)*1000</f>
        <v>12200225.75</v>
      </c>
      <c r="J116" s="39">
        <f>('Final Forecast'!BH51+'Final Forecast'!BH59)*1000</f>
        <v>10946573.399999999</v>
      </c>
      <c r="K116" s="39">
        <f>('Final Forecast'!BI51+'Final Forecast'!BI59)*1000</f>
        <v>10256106.399999999</v>
      </c>
      <c r="L116" s="39">
        <f>('Final Forecast'!BJ51+'Final Forecast'!BJ59)*1000</f>
        <v>11721916.9</v>
      </c>
      <c r="M116" s="39">
        <f>('Final Forecast'!BK51+'Final Forecast'!BK59)*1000</f>
        <v>11430868.850000001</v>
      </c>
      <c r="N116" s="39">
        <f>('Final Forecast'!BL51+'Final Forecast'!BL59)*1000</f>
        <v>12903782.899999999</v>
      </c>
      <c r="O116" s="39">
        <f t="shared" si="7"/>
        <v>143092613.50390002</v>
      </c>
    </row>
    <row r="117" spans="1:18" x14ac:dyDescent="0.25">
      <c r="A117" s="38" t="s">
        <v>280</v>
      </c>
      <c r="B117" s="38" t="s">
        <v>381</v>
      </c>
      <c r="C117" s="39">
        <f>('Final Forecast'!BA52+'Final Forecast'!BA60)*1000</f>
        <v>0</v>
      </c>
      <c r="D117" s="39">
        <f>('Final Forecast'!BB52+'Final Forecast'!BB60)*1000</f>
        <v>0</v>
      </c>
      <c r="E117" s="39">
        <f>('Final Forecast'!BC52+'Final Forecast'!BC60)*1000</f>
        <v>0</v>
      </c>
      <c r="F117" s="39">
        <f>('Final Forecast'!BD52+'Final Forecast'!BD60)*1000</f>
        <v>0</v>
      </c>
      <c r="G117" s="39">
        <f>('Final Forecast'!BE52+'Final Forecast'!BE60)*1000</f>
        <v>0</v>
      </c>
      <c r="H117" s="39">
        <f>('Final Forecast'!BF52+'Final Forecast'!BF60)*1000</f>
        <v>0</v>
      </c>
      <c r="I117" s="39">
        <f>('Final Forecast'!BG52+'Final Forecast'!BG60)*1000</f>
        <v>0</v>
      </c>
      <c r="J117" s="39">
        <f>('Final Forecast'!BH52+'Final Forecast'!BH60)*1000</f>
        <v>0</v>
      </c>
      <c r="K117" s="39">
        <f>('Final Forecast'!BI52+'Final Forecast'!BI60)*1000</f>
        <v>0</v>
      </c>
      <c r="L117" s="39">
        <f>('Final Forecast'!BJ52+'Final Forecast'!BJ60)*1000</f>
        <v>0</v>
      </c>
      <c r="M117" s="39">
        <f>('Final Forecast'!BK52+'Final Forecast'!BK60)*1000</f>
        <v>0</v>
      </c>
      <c r="N117" s="39">
        <f>('Final Forecast'!BL52+'Final Forecast'!BL60)*1000</f>
        <v>0</v>
      </c>
      <c r="O117" s="39">
        <f t="shared" si="7"/>
        <v>0</v>
      </c>
    </row>
    <row r="118" spans="1:18" x14ac:dyDescent="0.25">
      <c r="A118" s="38" t="s">
        <v>280</v>
      </c>
      <c r="B118" s="38" t="s">
        <v>382</v>
      </c>
      <c r="C118" s="39">
        <f>('Final Forecast'!BA53+'Final Forecast'!BA61)*1000</f>
        <v>0</v>
      </c>
      <c r="D118" s="39">
        <f>('Final Forecast'!BB53+'Final Forecast'!BB61)*1000</f>
        <v>0</v>
      </c>
      <c r="E118" s="39">
        <f>('Final Forecast'!BC53+'Final Forecast'!BC61)*1000</f>
        <v>0</v>
      </c>
      <c r="F118" s="39">
        <f>('Final Forecast'!BD53+'Final Forecast'!BD61)*1000</f>
        <v>0</v>
      </c>
      <c r="G118" s="39">
        <f>('Final Forecast'!BE53+'Final Forecast'!BE61)*1000</f>
        <v>0</v>
      </c>
      <c r="H118" s="39">
        <f>('Final Forecast'!BF53+'Final Forecast'!BF61)*1000</f>
        <v>0</v>
      </c>
      <c r="I118" s="39">
        <f>('Final Forecast'!BG53+'Final Forecast'!BG61)*1000</f>
        <v>0</v>
      </c>
      <c r="J118" s="39">
        <f>('Final Forecast'!BH53+'Final Forecast'!BH61)*1000</f>
        <v>0</v>
      </c>
      <c r="K118" s="39">
        <f>('Final Forecast'!BI53+'Final Forecast'!BI61)*1000</f>
        <v>0</v>
      </c>
      <c r="L118" s="39">
        <f>('Final Forecast'!BJ53+'Final Forecast'!BJ61)*1000</f>
        <v>0</v>
      </c>
      <c r="M118" s="39">
        <f>('Final Forecast'!BK53+'Final Forecast'!BK61)*1000</f>
        <v>0</v>
      </c>
      <c r="N118" s="39">
        <f>('Final Forecast'!BL53+'Final Forecast'!BL61)*1000</f>
        <v>0</v>
      </c>
      <c r="O118" s="39">
        <f t="shared" si="7"/>
        <v>0</v>
      </c>
    </row>
    <row r="119" spans="1:18" x14ac:dyDescent="0.25">
      <c r="A119" s="233" t="s">
        <v>283</v>
      </c>
      <c r="B119" s="233" t="s">
        <v>383</v>
      </c>
      <c r="C119" s="39">
        <v>0</v>
      </c>
      <c r="D119" s="39">
        <v>0</v>
      </c>
      <c r="E119" s="39">
        <v>0</v>
      </c>
      <c r="F119" s="39">
        <v>0</v>
      </c>
      <c r="G119" s="39">
        <v>0</v>
      </c>
      <c r="H119" s="39">
        <v>0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f t="shared" si="7"/>
        <v>0</v>
      </c>
    </row>
    <row r="120" spans="1:18" x14ac:dyDescent="0.25">
      <c r="A120" s="233" t="s">
        <v>285</v>
      </c>
      <c r="B120" s="233" t="s">
        <v>384</v>
      </c>
      <c r="C120" s="39">
        <v>0</v>
      </c>
      <c r="D120" s="39">
        <v>0</v>
      </c>
      <c r="E120" s="39">
        <v>0</v>
      </c>
      <c r="F120" s="39">
        <v>0</v>
      </c>
      <c r="G120" s="39">
        <v>0</v>
      </c>
      <c r="H120" s="39">
        <v>0</v>
      </c>
      <c r="I120" s="39">
        <v>0</v>
      </c>
      <c r="J120" s="39">
        <v>0</v>
      </c>
      <c r="K120" s="39">
        <v>0</v>
      </c>
      <c r="L120" s="39">
        <v>0</v>
      </c>
      <c r="M120" s="39">
        <v>0</v>
      </c>
      <c r="N120" s="39">
        <v>0</v>
      </c>
      <c r="O120" s="39">
        <f t="shared" si="7"/>
        <v>0</v>
      </c>
    </row>
    <row r="121" spans="1:18" x14ac:dyDescent="0.25">
      <c r="A121" s="233" t="s">
        <v>455</v>
      </c>
      <c r="B121" s="233" t="s">
        <v>457</v>
      </c>
      <c r="C121" s="39">
        <f>+'Final Forecast'!BA64*1000</f>
        <v>61965614.784403339</v>
      </c>
      <c r="D121" s="39">
        <f>+'Final Forecast'!BB64*1000</f>
        <v>56027175.21956832</v>
      </c>
      <c r="E121" s="39">
        <f>+'Final Forecast'!BC64*1000</f>
        <v>65197241.118333325</v>
      </c>
      <c r="F121" s="39">
        <f>+'Final Forecast'!BD64*1000</f>
        <v>72342532.225833327</v>
      </c>
      <c r="G121" s="39">
        <f>+'Final Forecast'!BE64*1000</f>
        <v>80458360.465833321</v>
      </c>
      <c r="H121" s="39">
        <f>+'Final Forecast'!BF64*1000</f>
        <v>84296744.423333332</v>
      </c>
      <c r="I121" s="39">
        <f>+'Final Forecast'!BG64*1000</f>
        <v>89925515.145833328</v>
      </c>
      <c r="J121" s="39">
        <f>+'Final Forecast'!BH64*1000</f>
        <v>84537329.668333337</v>
      </c>
      <c r="K121" s="39">
        <f>+'Final Forecast'!BI64*1000</f>
        <v>74442839.724971831</v>
      </c>
      <c r="L121" s="39">
        <f>+'Final Forecast'!BJ64*1000</f>
        <v>76363169.246787563</v>
      </c>
      <c r="M121" s="39">
        <f>+'Final Forecast'!BK64*1000</f>
        <v>53909336.334458329</v>
      </c>
      <c r="N121" s="39">
        <f>+'Final Forecast'!BL64*1000</f>
        <v>56256147.731395833</v>
      </c>
      <c r="O121" s="39">
        <f t="shared" si="7"/>
        <v>855722006.08908522</v>
      </c>
    </row>
    <row r="122" spans="1:18" x14ac:dyDescent="0.25">
      <c r="A122" s="36" t="s">
        <v>385</v>
      </c>
      <c r="B122" s="36" t="s">
        <v>386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f t="shared" si="7"/>
        <v>0</v>
      </c>
      <c r="R122" s="5"/>
    </row>
    <row r="123" spans="1:18" x14ac:dyDescent="0.25">
      <c r="A123" s="38" t="s">
        <v>387</v>
      </c>
      <c r="B123" s="38" t="s">
        <v>388</v>
      </c>
      <c r="C123" s="39">
        <v>0</v>
      </c>
      <c r="D123" s="39">
        <v>0</v>
      </c>
      <c r="E123" s="39">
        <v>0</v>
      </c>
      <c r="F123" s="39">
        <v>0</v>
      </c>
      <c r="G123" s="39">
        <v>0</v>
      </c>
      <c r="H123" s="39">
        <v>0</v>
      </c>
      <c r="I123" s="39">
        <v>0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f t="shared" si="7"/>
        <v>0</v>
      </c>
    </row>
    <row r="124" spans="1:18" x14ac:dyDescent="0.25">
      <c r="A124" s="36" t="s">
        <v>389</v>
      </c>
      <c r="B124" s="36" t="s">
        <v>390</v>
      </c>
      <c r="C124" s="37">
        <v>0</v>
      </c>
      <c r="D124" s="37">
        <v>0</v>
      </c>
      <c r="E124" s="37">
        <v>0</v>
      </c>
      <c r="F124" s="37">
        <v>0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f t="shared" si="7"/>
        <v>0</v>
      </c>
    </row>
    <row r="125" spans="1:18" x14ac:dyDescent="0.25">
      <c r="A125" s="38" t="s">
        <v>391</v>
      </c>
      <c r="B125" s="38" t="s">
        <v>392</v>
      </c>
      <c r="C125" s="39">
        <v>0</v>
      </c>
      <c r="D125" s="39">
        <v>0</v>
      </c>
      <c r="E125" s="39">
        <v>0</v>
      </c>
      <c r="F125" s="39">
        <v>0</v>
      </c>
      <c r="G125" s="39">
        <v>0</v>
      </c>
      <c r="H125" s="39">
        <v>0</v>
      </c>
      <c r="I125" s="39">
        <v>0</v>
      </c>
      <c r="J125" s="39">
        <v>0</v>
      </c>
      <c r="K125" s="39">
        <v>0</v>
      </c>
      <c r="L125" s="39">
        <v>0</v>
      </c>
      <c r="M125" s="39">
        <v>0</v>
      </c>
      <c r="N125" s="39">
        <v>0</v>
      </c>
      <c r="O125" s="39">
        <f t="shared" si="7"/>
        <v>0</v>
      </c>
    </row>
    <row r="126" spans="1:18" x14ac:dyDescent="0.25">
      <c r="A126" s="36" t="s">
        <v>393</v>
      </c>
      <c r="B126" s="36" t="s">
        <v>394</v>
      </c>
      <c r="C126" s="37">
        <f>SUM(C127:C128)</f>
        <v>354032.55201409</v>
      </c>
      <c r="D126" s="37">
        <f t="shared" ref="D126:N126" si="13">SUM(D127:D128)</f>
        <v>319718.8838191781</v>
      </c>
      <c r="E126" s="37">
        <f t="shared" si="13"/>
        <v>234771.41481409001</v>
      </c>
      <c r="F126" s="37">
        <f t="shared" si="13"/>
        <v>259446.11594911938</v>
      </c>
      <c r="G126" s="37">
        <f t="shared" si="13"/>
        <v>198821.56481409003</v>
      </c>
      <c r="H126" s="37">
        <f t="shared" si="13"/>
        <v>174929.6659491194</v>
      </c>
      <c r="I126" s="37">
        <f t="shared" si="13"/>
        <v>144765.71481409</v>
      </c>
      <c r="J126" s="37">
        <f t="shared" si="13"/>
        <v>163792.06481409003</v>
      </c>
      <c r="K126" s="37">
        <f t="shared" si="13"/>
        <v>147842.21594911936</v>
      </c>
      <c r="L126" s="37">
        <f t="shared" si="13"/>
        <v>183187.41481409004</v>
      </c>
      <c r="M126" s="37">
        <f t="shared" si="13"/>
        <v>193789.91594911937</v>
      </c>
      <c r="N126" s="37">
        <f t="shared" si="13"/>
        <v>261421.71481409</v>
      </c>
      <c r="O126" s="37">
        <f t="shared" si="7"/>
        <v>2636519.2385142855</v>
      </c>
    </row>
    <row r="127" spans="1:18" x14ac:dyDescent="0.25">
      <c r="A127" s="38" t="s">
        <v>297</v>
      </c>
      <c r="B127" s="38" t="s">
        <v>395</v>
      </c>
      <c r="C127" s="39">
        <f>+'Final Forecast'!BA45*1000</f>
        <v>298967.06796829746</v>
      </c>
      <c r="D127" s="39">
        <f>+'Final Forecast'!BB45*1000</f>
        <v>269989.61640684935</v>
      </c>
      <c r="E127" s="39">
        <f>+'Final Forecast'!BC45*1000</f>
        <v>181314.04416829743</v>
      </c>
      <c r="F127" s="39">
        <f>+'Final Forecast'!BD45*1000</f>
        <v>209192.02661448141</v>
      </c>
      <c r="G127" s="39">
        <f>+'Final Forecast'!BE45*1000</f>
        <v>149864.29416829746</v>
      </c>
      <c r="H127" s="39">
        <f>+'Final Forecast'!BF45*1000</f>
        <v>129464.32661448143</v>
      </c>
      <c r="I127" s="39">
        <f>+'Final Forecast'!BG45*1000</f>
        <v>99184.89416829744</v>
      </c>
      <c r="J127" s="39">
        <f>+'Final Forecast'!BH45*1000</f>
        <v>117333.34416829745</v>
      </c>
      <c r="K127" s="39">
        <f>+'Final Forecast'!BI45*1000</f>
        <v>103371.27661448139</v>
      </c>
      <c r="L127" s="39">
        <f>+'Final Forecast'!BJ45*1000</f>
        <v>136305.69416829746</v>
      </c>
      <c r="M127" s="39">
        <f>+'Final Forecast'!BK45*1000</f>
        <v>145784.37661448141</v>
      </c>
      <c r="N127" s="39">
        <f>+'Final Forecast'!BL45*1000</f>
        <v>209372.14416829744</v>
      </c>
      <c r="O127" s="39">
        <f>SUM(C127:N127)</f>
        <v>2050143.1058428572</v>
      </c>
    </row>
    <row r="128" spans="1:18" x14ac:dyDescent="0.25">
      <c r="A128" s="38" t="s">
        <v>299</v>
      </c>
      <c r="B128" s="38" t="s">
        <v>396</v>
      </c>
      <c r="C128" s="39">
        <f>(+'Final Forecast'!BA46+'Final Forecast'!BA67)*1000</f>
        <v>55065.484045792575</v>
      </c>
      <c r="D128" s="39">
        <f>(+'Final Forecast'!BB46+'Final Forecast'!BB67)*1000</f>
        <v>49729.267412328765</v>
      </c>
      <c r="E128" s="39">
        <f>(+'Final Forecast'!BC46+'Final Forecast'!BC67)*1000</f>
        <v>53457.370645792565</v>
      </c>
      <c r="F128" s="39">
        <f>(+'Final Forecast'!BD46+'Final Forecast'!BD67)*1000</f>
        <v>50254.089334637974</v>
      </c>
      <c r="G128" s="39">
        <f>(+'Final Forecast'!BE46+'Final Forecast'!BE67)*1000</f>
        <v>48957.27064579256</v>
      </c>
      <c r="H128" s="39">
        <f>(+'Final Forecast'!BF46+'Final Forecast'!BF67)*1000</f>
        <v>45465.339334637974</v>
      </c>
      <c r="I128" s="39">
        <f>(+'Final Forecast'!BG46+'Final Forecast'!BG67)*1000</f>
        <v>45580.820645792555</v>
      </c>
      <c r="J128" s="39">
        <f>(+'Final Forecast'!BH46+'Final Forecast'!BH67)*1000</f>
        <v>46458.720645792564</v>
      </c>
      <c r="K128" s="39">
        <f>(+'Final Forecast'!BI46+'Final Forecast'!BI67)*1000</f>
        <v>44470.939334637958</v>
      </c>
      <c r="L128" s="39">
        <f>(+'Final Forecast'!BJ46+'Final Forecast'!BJ67)*1000</f>
        <v>46881.720645792571</v>
      </c>
      <c r="M128" s="39">
        <f>(+'Final Forecast'!BK46+'Final Forecast'!BK67)*1000</f>
        <v>48005.539334637964</v>
      </c>
      <c r="N128" s="39">
        <f>(+'Final Forecast'!BL46+'Final Forecast'!BL67)*1000</f>
        <v>52049.570645792555</v>
      </c>
      <c r="O128" s="39">
        <f>SUM(C128:N128)</f>
        <v>586376.1326714285</v>
      </c>
    </row>
    <row r="129" spans="1:16" x14ac:dyDescent="0.25">
      <c r="A129" s="36" t="s">
        <v>397</v>
      </c>
      <c r="B129" s="36" t="s">
        <v>398</v>
      </c>
      <c r="C129" s="37">
        <f>+C130</f>
        <v>4756000</v>
      </c>
      <c r="D129" s="37">
        <f t="shared" ref="D129:N129" si="14">+D130</f>
        <v>4354000</v>
      </c>
      <c r="E129" s="37">
        <f t="shared" si="14"/>
        <v>3714000</v>
      </c>
      <c r="F129" s="37">
        <f t="shared" si="14"/>
        <v>3696000</v>
      </c>
      <c r="G129" s="37">
        <f t="shared" si="14"/>
        <v>3714000</v>
      </c>
      <c r="H129" s="37">
        <f t="shared" si="14"/>
        <v>4391000</v>
      </c>
      <c r="I129" s="37">
        <f t="shared" si="14"/>
        <v>4409000</v>
      </c>
      <c r="J129" s="37">
        <f t="shared" si="14"/>
        <v>4409000</v>
      </c>
      <c r="K129" s="37">
        <f t="shared" si="14"/>
        <v>5085000</v>
      </c>
      <c r="L129" s="37">
        <f t="shared" si="14"/>
        <v>4409000</v>
      </c>
      <c r="M129" s="37">
        <f t="shared" si="14"/>
        <v>3696000</v>
      </c>
      <c r="N129" s="37">
        <f t="shared" si="14"/>
        <v>3367000</v>
      </c>
      <c r="O129" s="37">
        <f t="shared" si="7"/>
        <v>50000000</v>
      </c>
    </row>
    <row r="130" spans="1:16" x14ac:dyDescent="0.25">
      <c r="A130" s="38" t="s">
        <v>303</v>
      </c>
      <c r="B130" s="38" t="s">
        <v>399</v>
      </c>
      <c r="C130" s="39">
        <f>+'Final Forecast'!BA66*1000</f>
        <v>4756000</v>
      </c>
      <c r="D130" s="39">
        <f>+'Final Forecast'!BB66*1000</f>
        <v>4354000</v>
      </c>
      <c r="E130" s="39">
        <f>+'Final Forecast'!BC66*1000</f>
        <v>3714000</v>
      </c>
      <c r="F130" s="39">
        <f>+'Final Forecast'!BD66*1000</f>
        <v>3696000</v>
      </c>
      <c r="G130" s="39">
        <f>+'Final Forecast'!BE66*1000</f>
        <v>3714000</v>
      </c>
      <c r="H130" s="39">
        <f>+'Final Forecast'!BF66*1000</f>
        <v>4391000</v>
      </c>
      <c r="I130" s="39">
        <f>+'Final Forecast'!BG66*1000</f>
        <v>4409000</v>
      </c>
      <c r="J130" s="39">
        <f>+'Final Forecast'!BH66*1000</f>
        <v>4409000</v>
      </c>
      <c r="K130" s="39">
        <f>+'Final Forecast'!BI66*1000</f>
        <v>5085000</v>
      </c>
      <c r="L130" s="39">
        <f>+'Final Forecast'!BJ66*1000</f>
        <v>4409000</v>
      </c>
      <c r="M130" s="39">
        <f>+'Final Forecast'!BK66*1000</f>
        <v>3696000</v>
      </c>
      <c r="N130" s="39">
        <f>+'Final Forecast'!BL66*1000</f>
        <v>3367000</v>
      </c>
      <c r="O130" s="39">
        <f t="shared" si="7"/>
        <v>50000000</v>
      </c>
    </row>
    <row r="131" spans="1:16" x14ac:dyDescent="0.25">
      <c r="A131" s="38" t="s">
        <v>305</v>
      </c>
      <c r="B131" s="38" t="s">
        <v>400</v>
      </c>
      <c r="C131" s="39">
        <v>0</v>
      </c>
      <c r="D131" s="39">
        <v>0</v>
      </c>
      <c r="E131" s="39">
        <v>0</v>
      </c>
      <c r="F131" s="39">
        <v>0</v>
      </c>
      <c r="G131" s="39">
        <v>0</v>
      </c>
      <c r="H131" s="39">
        <v>0</v>
      </c>
      <c r="I131" s="39">
        <v>0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f t="shared" si="7"/>
        <v>0</v>
      </c>
    </row>
    <row r="132" spans="1:16" x14ac:dyDescent="0.25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</row>
    <row r="136" spans="1:16" ht="21" x14ac:dyDescent="0.35">
      <c r="B136" s="44" t="s">
        <v>403</v>
      </c>
      <c r="C136" s="45">
        <f>+C2-'SUMMARY (BC)'!R7</f>
        <v>0</v>
      </c>
      <c r="D136" s="45">
        <f>+D2-'SUMMARY (BC)'!S7</f>
        <v>0</v>
      </c>
      <c r="E136" s="45">
        <f>+E2-'SUMMARY (BC)'!T7</f>
        <v>0</v>
      </c>
      <c r="F136" s="45">
        <f>+F2-'SUMMARY (BC)'!U7</f>
        <v>0</v>
      </c>
      <c r="G136" s="45">
        <f>+G2-'SUMMARY (BC)'!V7</f>
        <v>0</v>
      </c>
      <c r="H136" s="45">
        <f>+H2-'SUMMARY (BC)'!W7</f>
        <v>0</v>
      </c>
      <c r="I136" s="45">
        <f>+I2-'SUMMARY (BC)'!X7</f>
        <v>0</v>
      </c>
      <c r="J136" s="45">
        <f>+J2-'SUMMARY (BC)'!Y7</f>
        <v>0</v>
      </c>
      <c r="K136" s="45">
        <f>+K2-'SUMMARY (BC)'!Z7</f>
        <v>0</v>
      </c>
      <c r="L136" s="45">
        <f>+L2-'SUMMARY (BC)'!AA7</f>
        <v>0</v>
      </c>
      <c r="M136" s="45">
        <f>+M2-'SUMMARY (BC)'!AB7</f>
        <v>0</v>
      </c>
      <c r="N136" s="45">
        <f>+N2-'SUMMARY (BC)'!AC7</f>
        <v>0</v>
      </c>
      <c r="O136" s="45"/>
      <c r="P136" s="1"/>
    </row>
    <row r="137" spans="1:16" ht="21" x14ac:dyDescent="0.35">
      <c r="B137" s="44" t="s">
        <v>404</v>
      </c>
      <c r="C137" s="45">
        <f>+C79-'SUMMARY (BC)'!R15*1000</f>
        <v>0</v>
      </c>
      <c r="D137" s="45">
        <f>+D79-'SUMMARY (BC)'!S15*1000</f>
        <v>0</v>
      </c>
      <c r="E137" s="45">
        <f>+E79-'SUMMARY (BC)'!T15*1000</f>
        <v>0</v>
      </c>
      <c r="F137" s="45">
        <f>+F79-'SUMMARY (BC)'!U15*1000</f>
        <v>0</v>
      </c>
      <c r="G137" s="45">
        <f>+G79-'SUMMARY (BC)'!V15*1000</f>
        <v>0</v>
      </c>
      <c r="H137" s="45">
        <f>+H79-'SUMMARY (BC)'!W15*1000</f>
        <v>0</v>
      </c>
      <c r="I137" s="45">
        <f>+I79-'SUMMARY (BC)'!X15*1000</f>
        <v>0</v>
      </c>
      <c r="J137" s="45">
        <f>+J79-'SUMMARY (BC)'!Y15*1000</f>
        <v>0</v>
      </c>
      <c r="K137" s="45">
        <f>+K79-'SUMMARY (BC)'!Z15*1000</f>
        <v>0</v>
      </c>
      <c r="L137" s="45">
        <f>+L79-'SUMMARY (BC)'!AA15*1000</f>
        <v>0</v>
      </c>
      <c r="M137" s="45">
        <f>+M79-'SUMMARY (BC)'!AB15*1000</f>
        <v>0</v>
      </c>
      <c r="N137" s="45">
        <f>+N79-'SUMMARY (BC)'!AC15*1000</f>
        <v>0</v>
      </c>
      <c r="O137" s="45">
        <f>+O79-'SUMMARY (BC)'!AD15*1000</f>
        <v>0</v>
      </c>
      <c r="P137" s="1"/>
    </row>
    <row r="139" spans="1:16" ht="21" x14ac:dyDescent="0.35">
      <c r="C139" s="61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R82"/>
  <sheetViews>
    <sheetView topLeftCell="A39" zoomScale="80" zoomScaleNormal="80" workbookViewId="0">
      <selection activeCell="A53" sqref="A53"/>
    </sheetView>
  </sheetViews>
  <sheetFormatPr defaultColWidth="9" defaultRowHeight="15" x14ac:dyDescent="0.25"/>
  <cols>
    <col min="1" max="1" width="42.5703125" bestFit="1" customWidth="1"/>
    <col min="3" max="3" width="15" hidden="1" customWidth="1"/>
    <col min="4" max="14" width="12.5703125" hidden="1" customWidth="1"/>
    <col min="15" max="15" width="14" bestFit="1" customWidth="1"/>
    <col min="16" max="16" width="14.85546875" bestFit="1" customWidth="1"/>
    <col min="17" max="17" width="15" customWidth="1"/>
  </cols>
  <sheetData>
    <row r="1" spans="1:18" ht="15.75" x14ac:dyDescent="0.25">
      <c r="A1" s="361"/>
      <c r="B1" s="362"/>
      <c r="C1" s="23" t="s">
        <v>557</v>
      </c>
      <c r="D1" s="24" t="s">
        <v>568</v>
      </c>
      <c r="E1" s="24" t="s">
        <v>558</v>
      </c>
      <c r="F1" s="24" t="s">
        <v>559</v>
      </c>
      <c r="G1" s="24" t="s">
        <v>560</v>
      </c>
      <c r="H1" s="24" t="s">
        <v>561</v>
      </c>
      <c r="I1" s="24" t="s">
        <v>562</v>
      </c>
      <c r="J1" s="24" t="s">
        <v>563</v>
      </c>
      <c r="K1" s="24" t="s">
        <v>564</v>
      </c>
      <c r="L1" s="24" t="s">
        <v>565</v>
      </c>
      <c r="M1" s="24" t="s">
        <v>566</v>
      </c>
      <c r="N1" s="23" t="s">
        <v>567</v>
      </c>
      <c r="O1" s="25" t="s">
        <v>56</v>
      </c>
      <c r="P1" s="164" t="s">
        <v>443</v>
      </c>
    </row>
    <row r="2" spans="1:18" x14ac:dyDescent="0.25">
      <c r="A2" s="26" t="s">
        <v>71</v>
      </c>
      <c r="B2" s="27" t="s">
        <v>72</v>
      </c>
      <c r="C2" s="28">
        <f>+'Customer $'!O16+'Therm $ (Calendar)'!O16</f>
        <v>2125000.9418219086</v>
      </c>
      <c r="D2" s="28">
        <f>+'Customer $'!P16+'Therm $ (Calendar)'!P16</f>
        <v>2079468.6407762854</v>
      </c>
      <c r="E2" s="28">
        <f>+'Customer $'!Q16+'Therm $ (Calendar)'!Q16</f>
        <v>2046391.6482839922</v>
      </c>
      <c r="F2" s="28">
        <f>+'Customer $'!R16+'Therm $ (Calendar)'!R16</f>
        <v>1996545.3230206694</v>
      </c>
      <c r="G2" s="28">
        <f>+'Customer $'!S16+'Therm $ (Calendar)'!S16</f>
        <v>1941675.8918478377</v>
      </c>
      <c r="H2" s="28">
        <f>+'Customer $'!T16+'Therm $ (Calendar)'!T16</f>
        <v>1926322.5406502294</v>
      </c>
      <c r="I2" s="28">
        <f>+'Customer $'!U16+'Therm $ (Calendar)'!U16</f>
        <v>1900317.4462110959</v>
      </c>
      <c r="J2" s="28">
        <f>+'Customer $'!V16+'Therm $ (Calendar)'!V16</f>
        <v>1914617.0944160803</v>
      </c>
      <c r="K2" s="28">
        <f>+'Customer $'!W16+'Therm $ (Calendar)'!W16</f>
        <v>1943906.6736421306</v>
      </c>
      <c r="L2" s="28">
        <f>+'Customer $'!X16+'Therm $ (Calendar)'!X16</f>
        <v>1944186.1660679707</v>
      </c>
      <c r="M2" s="28">
        <f>+'Customer $'!Y16+'Therm $ (Calendar)'!Y16</f>
        <v>2009981.5950243096</v>
      </c>
      <c r="N2" s="28">
        <f>+'Customer $'!Z16+'Therm $ (Calendar)'!Z16</f>
        <v>2108602.42750462</v>
      </c>
      <c r="O2" s="292">
        <f>SUM(C2:N2)</f>
        <v>23937016.389267132</v>
      </c>
      <c r="P2">
        <v>23847444.0774558</v>
      </c>
      <c r="Q2" s="105">
        <f>+P2-O2</f>
        <v>-89572.31181133166</v>
      </c>
    </row>
    <row r="3" spans="1:18" x14ac:dyDescent="0.25">
      <c r="A3" s="26" t="s">
        <v>73</v>
      </c>
      <c r="B3" s="27" t="s">
        <v>74</v>
      </c>
      <c r="C3" s="30">
        <v>0</v>
      </c>
      <c r="D3" s="30">
        <v>0</v>
      </c>
      <c r="E3" s="30">
        <v>0</v>
      </c>
      <c r="F3" s="30">
        <v>0</v>
      </c>
      <c r="G3" s="30">
        <v>0</v>
      </c>
      <c r="H3" s="30">
        <v>0</v>
      </c>
      <c r="I3" s="30">
        <v>0</v>
      </c>
      <c r="J3" s="30">
        <v>0</v>
      </c>
      <c r="K3" s="30">
        <v>0</v>
      </c>
      <c r="L3" s="30">
        <v>0</v>
      </c>
      <c r="M3" s="30">
        <v>0</v>
      </c>
      <c r="N3" s="30">
        <v>0</v>
      </c>
      <c r="O3" s="29">
        <f t="shared" ref="O3:O69" si="0">SUM(C3:N3)</f>
        <v>0</v>
      </c>
      <c r="Q3" s="105">
        <f t="shared" ref="Q3:Q69" si="1">+P3-O3</f>
        <v>0</v>
      </c>
    </row>
    <row r="4" spans="1:18" x14ac:dyDescent="0.25">
      <c r="A4" s="26" t="s">
        <v>75</v>
      </c>
      <c r="B4" s="27" t="s">
        <v>76</v>
      </c>
      <c r="C4" s="28">
        <f>+'Customer $'!O17+'Therm $ (Calendar)'!O17</f>
        <v>5137245.6330479998</v>
      </c>
      <c r="D4" s="28">
        <f>+'Customer $'!P17+'Therm $ (Calendar)'!P17</f>
        <v>4960793.8322480675</v>
      </c>
      <c r="E4" s="28">
        <f>+'Customer $'!Q17+'Therm $ (Calendar)'!Q17</f>
        <v>4590412.9662802657</v>
      </c>
      <c r="F4" s="28">
        <f>+'Customer $'!R17+'Therm $ (Calendar)'!R17</f>
        <v>4373906.552875489</v>
      </c>
      <c r="G4" s="28">
        <f>+'Customer $'!S17+'Therm $ (Calendar)'!S17</f>
        <v>4258469.4456267282</v>
      </c>
      <c r="H4" s="28">
        <f>+'Customer $'!T17+'Therm $ (Calendar)'!T17</f>
        <v>4238497.7684624363</v>
      </c>
      <c r="I4" s="28">
        <f>+'Customer $'!U17+'Therm $ (Calendar)'!U17</f>
        <v>4192267.2999563063</v>
      </c>
      <c r="J4" s="28">
        <f>+'Customer $'!V17+'Therm $ (Calendar)'!V17</f>
        <v>4208535.8188253529</v>
      </c>
      <c r="K4" s="28">
        <f>+'Customer $'!W17+'Therm $ (Calendar)'!W17</f>
        <v>4320197.1547704292</v>
      </c>
      <c r="L4" s="28">
        <f>+'Customer $'!X17+'Therm $ (Calendar)'!X17</f>
        <v>4287665.5543164341</v>
      </c>
      <c r="M4" s="28">
        <f>+'Customer $'!Y17+'Therm $ (Calendar)'!Y17</f>
        <v>4499973.7234258922</v>
      </c>
      <c r="N4" s="28">
        <f>+'Customer $'!Z17+'Therm $ (Calendar)'!Z17</f>
        <v>4948609.5663652364</v>
      </c>
      <c r="O4" s="293">
        <f t="shared" si="0"/>
        <v>54016575.316200629</v>
      </c>
      <c r="P4">
        <v>53626618.369999997</v>
      </c>
      <c r="Q4" s="105">
        <f t="shared" si="1"/>
        <v>-389956.94620063156</v>
      </c>
    </row>
    <row r="5" spans="1:18" x14ac:dyDescent="0.25">
      <c r="A5" s="26" t="s">
        <v>77</v>
      </c>
      <c r="B5" s="27" t="s">
        <v>78</v>
      </c>
      <c r="C5" s="30">
        <v>0</v>
      </c>
      <c r="D5" s="30">
        <v>0</v>
      </c>
      <c r="E5" s="30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29">
        <f t="shared" si="0"/>
        <v>0</v>
      </c>
      <c r="Q5" s="105">
        <f t="shared" si="1"/>
        <v>0</v>
      </c>
    </row>
    <row r="6" spans="1:18" x14ac:dyDescent="0.25">
      <c r="A6" s="26" t="s">
        <v>79</v>
      </c>
      <c r="B6" s="27" t="s">
        <v>80</v>
      </c>
      <c r="C6" s="28">
        <f>+'Customer $'!O18+'Therm $ (Calendar)'!O18</f>
        <v>4951507.212702455</v>
      </c>
      <c r="D6" s="28">
        <f>+'Customer $'!P18+'Therm $ (Calendar)'!P18</f>
        <v>4711856.2385454038</v>
      </c>
      <c r="E6" s="28">
        <f>+'Customer $'!Q18+'Therm $ (Calendar)'!Q18</f>
        <v>4449911.2857337315</v>
      </c>
      <c r="F6" s="28">
        <f>+'Customer $'!R18+'Therm $ (Calendar)'!R18</f>
        <v>4148910.9719475009</v>
      </c>
      <c r="G6" s="28">
        <f>+'Customer $'!S18+'Therm $ (Calendar)'!S18</f>
        <v>3758884.7263539298</v>
      </c>
      <c r="H6" s="28">
        <f>+'Customer $'!T18+'Therm $ (Calendar)'!T18</f>
        <v>3606283.8084969027</v>
      </c>
      <c r="I6" s="28">
        <f>+'Customer $'!U18+'Therm $ (Calendar)'!U18</f>
        <v>3527858.1922192732</v>
      </c>
      <c r="J6" s="28">
        <f>+'Customer $'!V18+'Therm $ (Calendar)'!V18</f>
        <v>3543329.7713676351</v>
      </c>
      <c r="K6" s="28">
        <f>+'Customer $'!W18+'Therm $ (Calendar)'!W18</f>
        <v>3677755.6905370168</v>
      </c>
      <c r="L6" s="28">
        <f>+'Customer $'!X18+'Therm $ (Calendar)'!X18</f>
        <v>3707126.0221540798</v>
      </c>
      <c r="M6" s="28">
        <f>+'Customer $'!Y18+'Therm $ (Calendar)'!Y18</f>
        <v>4135364.210549172</v>
      </c>
      <c r="N6" s="28">
        <f>+'Customer $'!Z18+'Therm $ (Calendar)'!Z18</f>
        <v>4902447.8189182775</v>
      </c>
      <c r="O6" s="292">
        <f t="shared" si="0"/>
        <v>49121235.949525379</v>
      </c>
      <c r="P6">
        <v>48609757.049999997</v>
      </c>
      <c r="Q6" s="105">
        <f t="shared" si="1"/>
        <v>-511478.89952538162</v>
      </c>
    </row>
    <row r="7" spans="1:18" x14ac:dyDescent="0.25">
      <c r="A7" s="26" t="s">
        <v>81</v>
      </c>
      <c r="B7" s="27" t="s">
        <v>82</v>
      </c>
      <c r="C7" s="30">
        <v>0</v>
      </c>
      <c r="D7" s="30">
        <v>0</v>
      </c>
      <c r="E7" s="30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29">
        <f t="shared" si="0"/>
        <v>0</v>
      </c>
      <c r="Q7" s="105">
        <f t="shared" si="1"/>
        <v>0</v>
      </c>
    </row>
    <row r="8" spans="1:18" x14ac:dyDescent="0.25">
      <c r="A8" s="26" t="s">
        <v>83</v>
      </c>
      <c r="B8" s="27" t="s">
        <v>84</v>
      </c>
      <c r="C8" s="28">
        <f>+'Customer $'!O25+'Therm $ (Calendar)'!O25</f>
        <v>27338.143325475161</v>
      </c>
      <c r="D8" s="28">
        <f>+'Customer $'!P25+'Therm $ (Calendar)'!P25</f>
        <v>27383.286934889697</v>
      </c>
      <c r="E8" s="28">
        <f>+'Customer $'!Q25+'Therm $ (Calendar)'!Q25</f>
        <v>27428.550912412225</v>
      </c>
      <c r="F8" s="28">
        <f>+'Customer $'!R25+'Therm $ (Calendar)'!R25</f>
        <v>27471.498133618989</v>
      </c>
      <c r="G8" s="28">
        <f>+'Customer $'!S25+'Therm $ (Calendar)'!S25</f>
        <v>27513.110901560158</v>
      </c>
      <c r="H8" s="28">
        <f>+'Customer $'!T25+'Therm $ (Calendar)'!T25</f>
        <v>27555.863032797031</v>
      </c>
      <c r="I8" s="28">
        <f>+'Customer $'!U25+'Therm $ (Calendar)'!U25</f>
        <v>27598.241885128649</v>
      </c>
      <c r="J8" s="28">
        <f>+'Customer $'!V25+'Therm $ (Calendar)'!V25</f>
        <v>27642.456512534351</v>
      </c>
      <c r="K8" s="28">
        <f>+'Customer $'!W25+'Therm $ (Calendar)'!W25</f>
        <v>27687.532149431394</v>
      </c>
      <c r="L8" s="28">
        <f>+'Customer $'!X25+'Therm $ (Calendar)'!X25</f>
        <v>27733.252045926289</v>
      </c>
      <c r="M8" s="28">
        <f>+'Customer $'!Y25+'Therm $ (Calendar)'!Y25</f>
        <v>27779.556808463247</v>
      </c>
      <c r="N8" s="28">
        <f>+'Customer $'!Z25+'Therm $ (Calendar)'!Z25</f>
        <v>27826.000713756403</v>
      </c>
      <c r="O8" s="292">
        <f t="shared" si="0"/>
        <v>330957.49335599359</v>
      </c>
      <c r="P8">
        <v>330957.49335599999</v>
      </c>
      <c r="Q8" s="105">
        <f t="shared" si="1"/>
        <v>6.4028427004814148E-9</v>
      </c>
      <c r="R8" t="s">
        <v>606</v>
      </c>
    </row>
    <row r="9" spans="1:18" x14ac:dyDescent="0.25">
      <c r="A9" s="26" t="s">
        <v>85</v>
      </c>
      <c r="B9" s="27" t="s">
        <v>86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29">
        <f t="shared" si="0"/>
        <v>0</v>
      </c>
      <c r="Q9" s="105">
        <f t="shared" si="1"/>
        <v>0</v>
      </c>
    </row>
    <row r="10" spans="1:18" x14ac:dyDescent="0.25">
      <c r="A10" s="26" t="s">
        <v>87</v>
      </c>
      <c r="B10" s="27" t="s">
        <v>88</v>
      </c>
      <c r="C10" s="28">
        <f>+'Customer $'!O19+'Therm $ (Calendar)'!O19</f>
        <v>435752.54692576762</v>
      </c>
      <c r="D10" s="28">
        <f>+'Customer $'!P19+'Therm $ (Calendar)'!P19</f>
        <v>401967.90035443282</v>
      </c>
      <c r="E10" s="28">
        <f>+'Customer $'!Q19+'Therm $ (Calendar)'!Q19</f>
        <v>370241.90922586003</v>
      </c>
      <c r="F10" s="28">
        <f>+'Customer $'!R19+'Therm $ (Calendar)'!R19</f>
        <v>314841.57737647981</v>
      </c>
      <c r="G10" s="28">
        <f>+'Customer $'!S19+'Therm $ (Calendar)'!S19</f>
        <v>217636.30834997504</v>
      </c>
      <c r="H10" s="28">
        <f>+'Customer $'!T19+'Therm $ (Calendar)'!T19</f>
        <v>181978.11114392866</v>
      </c>
      <c r="I10" s="28">
        <f>+'Customer $'!U19+'Therm $ (Calendar)'!U19</f>
        <v>193454.12059023289</v>
      </c>
      <c r="J10" s="28">
        <f>+'Customer $'!V19+'Therm $ (Calendar)'!V19</f>
        <v>167065.5821183378</v>
      </c>
      <c r="K10" s="28">
        <f>+'Customer $'!W19+'Therm $ (Calendar)'!W19</f>
        <v>188766.08976564227</v>
      </c>
      <c r="L10" s="28">
        <f>+'Customer $'!X19+'Therm $ (Calendar)'!X19</f>
        <v>197265.42980468809</v>
      </c>
      <c r="M10" s="28">
        <f>+'Customer $'!Y19+'Therm $ (Calendar)'!Y19</f>
        <v>330603.63551854098</v>
      </c>
      <c r="N10" s="28">
        <f>+'Customer $'!Z19+'Therm $ (Calendar)'!Z19</f>
        <v>469122.32625009649</v>
      </c>
      <c r="O10" s="292">
        <f t="shared" si="0"/>
        <v>3468695.5374239823</v>
      </c>
      <c r="P10">
        <v>3400070.59</v>
      </c>
      <c r="Q10" s="105">
        <f t="shared" si="1"/>
        <v>-68624.947423982434</v>
      </c>
    </row>
    <row r="11" spans="1:18" x14ac:dyDescent="0.25">
      <c r="A11" s="26" t="s">
        <v>89</v>
      </c>
      <c r="B11" s="27" t="s">
        <v>90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29">
        <f t="shared" si="0"/>
        <v>0</v>
      </c>
      <c r="Q11" s="105">
        <f t="shared" si="1"/>
        <v>0</v>
      </c>
    </row>
    <row r="12" spans="1:18" x14ac:dyDescent="0.25">
      <c r="A12" s="26" t="s">
        <v>91</v>
      </c>
      <c r="B12" s="27" t="s">
        <v>92</v>
      </c>
      <c r="C12" s="28">
        <f>+'Customer $'!O20+'Therm $ (Calendar)'!O20</f>
        <v>25835.35233760783</v>
      </c>
      <c r="D12" s="28">
        <f>+'Customer $'!P20+'Therm $ (Calendar)'!P20</f>
        <v>31256.820973422626</v>
      </c>
      <c r="E12" s="28">
        <f>+'Customer $'!Q20+'Therm $ (Calendar)'!Q20</f>
        <v>19330.925348004832</v>
      </c>
      <c r="F12" s="28">
        <f>+'Customer $'!R20+'Therm $ (Calendar)'!R20</f>
        <v>18492.976519825075</v>
      </c>
      <c r="G12" s="28">
        <f>+'Customer $'!S20+'Therm $ (Calendar)'!S20</f>
        <v>13769.048330333153</v>
      </c>
      <c r="H12" s="28">
        <f>+'Customer $'!T20+'Therm $ (Calendar)'!T20</f>
        <v>12045.006075373611</v>
      </c>
      <c r="I12" s="28">
        <f>+'Customer $'!U20+'Therm $ (Calendar)'!U20</f>
        <v>11755.951523578251</v>
      </c>
      <c r="J12" s="28">
        <f>+'Customer $'!V20+'Therm $ (Calendar)'!V20</f>
        <v>9780.7951927158701</v>
      </c>
      <c r="K12" s="28">
        <f>+'Customer $'!W20+'Therm $ (Calendar)'!W20</f>
        <v>11212.520188852544</v>
      </c>
      <c r="L12" s="28">
        <f>+'Customer $'!X20+'Therm $ (Calendar)'!X20</f>
        <v>14596.671590495913</v>
      </c>
      <c r="M12" s="28">
        <f>+'Customer $'!Y20+'Therm $ (Calendar)'!Y20</f>
        <v>20559.780243298483</v>
      </c>
      <c r="N12" s="28">
        <f>+'Customer $'!Z20+'Therm $ (Calendar)'!Z20</f>
        <v>27043.473252374424</v>
      </c>
      <c r="O12" s="292">
        <f t="shared" si="0"/>
        <v>215679.32157588258</v>
      </c>
      <c r="P12">
        <v>210791.67</v>
      </c>
      <c r="Q12" s="105">
        <f t="shared" si="1"/>
        <v>-4887.6515758825699</v>
      </c>
    </row>
    <row r="13" spans="1:18" x14ac:dyDescent="0.25">
      <c r="A13" s="26" t="s">
        <v>93</v>
      </c>
      <c r="B13" s="27" t="s">
        <v>94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29">
        <f t="shared" si="0"/>
        <v>0</v>
      </c>
      <c r="Q13" s="105">
        <f t="shared" si="1"/>
        <v>0</v>
      </c>
    </row>
    <row r="14" spans="1:18" x14ac:dyDescent="0.25">
      <c r="A14" s="26" t="s">
        <v>95</v>
      </c>
      <c r="B14" s="27" t="s">
        <v>96</v>
      </c>
      <c r="C14" s="28">
        <f>+'Customer $'!O21+'Therm $ (Calendar)'!O21</f>
        <v>11770.338249136879</v>
      </c>
      <c r="D14" s="28">
        <f>+'Customer $'!P21+'Therm $ (Calendar)'!P21</f>
        <v>12546.346653471006</v>
      </c>
      <c r="E14" s="28">
        <f>+'Customer $'!Q21+'Therm $ (Calendar)'!Q21</f>
        <v>12211.356445094392</v>
      </c>
      <c r="F14" s="28">
        <f>+'Customer $'!R21+'Therm $ (Calendar)'!R21</f>
        <v>11829.329875464415</v>
      </c>
      <c r="G14" s="28">
        <f>+'Customer $'!S21+'Therm $ (Calendar)'!S21</f>
        <v>11954.666106988941</v>
      </c>
      <c r="H14" s="28">
        <f>+'Customer $'!T21+'Therm $ (Calendar)'!T21</f>
        <v>12313.369514484317</v>
      </c>
      <c r="I14" s="28">
        <f>+'Customer $'!U21+'Therm $ (Calendar)'!U21</f>
        <v>11835.987037047034</v>
      </c>
      <c r="J14" s="28">
        <f>+'Customer $'!V21+'Therm $ (Calendar)'!V21</f>
        <v>12106.987523588237</v>
      </c>
      <c r="K14" s="28">
        <f>+'Customer $'!W21+'Therm $ (Calendar)'!W21</f>
        <v>12090.075472173825</v>
      </c>
      <c r="L14" s="28">
        <f>+'Customer $'!X21+'Therm $ (Calendar)'!X21</f>
        <v>12172.159865078836</v>
      </c>
      <c r="M14" s="28">
        <f>+'Customer $'!Y21+'Therm $ (Calendar)'!Y21</f>
        <v>12319.868881699427</v>
      </c>
      <c r="N14" s="28">
        <f>+'Customer $'!Z21+'Therm $ (Calendar)'!Z21</f>
        <v>12582.702757747697</v>
      </c>
      <c r="O14" s="292">
        <f t="shared" si="0"/>
        <v>145733.18838197502</v>
      </c>
      <c r="P14">
        <v>145617.69</v>
      </c>
      <c r="Q14" s="105">
        <f t="shared" si="1"/>
        <v>-115.49838197501958</v>
      </c>
    </row>
    <row r="15" spans="1:18" x14ac:dyDescent="0.25">
      <c r="A15" s="26" t="s">
        <v>97</v>
      </c>
      <c r="B15" s="27" t="s">
        <v>98</v>
      </c>
      <c r="C15" s="30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29">
        <f t="shared" si="0"/>
        <v>0</v>
      </c>
      <c r="Q15" s="105">
        <f t="shared" si="1"/>
        <v>0</v>
      </c>
    </row>
    <row r="16" spans="1:18" x14ac:dyDescent="0.25">
      <c r="A16" s="26" t="s">
        <v>99</v>
      </c>
      <c r="B16" s="27" t="s">
        <v>100</v>
      </c>
      <c r="C16" s="28">
        <f>+'Customer $'!O22+'Therm $ (Calendar)'!O22</f>
        <v>152086.16080427024</v>
      </c>
      <c r="D16" s="28">
        <f>+'Customer $'!P22+'Therm $ (Calendar)'!P22</f>
        <v>142539.89995866705</v>
      </c>
      <c r="E16" s="28">
        <f>+'Customer $'!Q22+'Therm $ (Calendar)'!Q22</f>
        <v>105500.56545184151</v>
      </c>
      <c r="F16" s="28">
        <f>+'Customer $'!R22+'Therm $ (Calendar)'!R22</f>
        <v>82878.967304671998</v>
      </c>
      <c r="G16" s="28">
        <f>+'Customer $'!S22+'Therm $ (Calendar)'!S22</f>
        <v>50903.419173914859</v>
      </c>
      <c r="H16" s="28">
        <f>+'Customer $'!T22+'Therm $ (Calendar)'!T22</f>
        <v>41010.782866503556</v>
      </c>
      <c r="I16" s="28">
        <f>+'Customer $'!U22+'Therm $ (Calendar)'!U22</f>
        <v>31560.786343262847</v>
      </c>
      <c r="J16" s="28">
        <f>+'Customer $'!V22+'Therm $ (Calendar)'!V22</f>
        <v>34783.077789544899</v>
      </c>
      <c r="K16" s="28">
        <f>+'Customer $'!W22+'Therm $ (Calendar)'!W22</f>
        <v>39840.050283440432</v>
      </c>
      <c r="L16" s="28">
        <f>+'Customer $'!X22+'Therm $ (Calendar)'!X22</f>
        <v>46083.042219355324</v>
      </c>
      <c r="M16" s="28">
        <f>+'Customer $'!Y22+'Therm $ (Calendar)'!Y22</f>
        <v>88404.33687958619</v>
      </c>
      <c r="N16" s="28">
        <f>+'Customer $'!Z22+'Therm $ (Calendar)'!Z22</f>
        <v>149386.29513374873</v>
      </c>
      <c r="O16" s="292">
        <f t="shared" si="0"/>
        <v>964977.38420880772</v>
      </c>
      <c r="P16">
        <v>938012.32</v>
      </c>
      <c r="Q16" s="105">
        <f t="shared" si="1"/>
        <v>-26965.064208807773</v>
      </c>
    </row>
    <row r="17" spans="1:18" x14ac:dyDescent="0.25">
      <c r="A17" s="26" t="s">
        <v>101</v>
      </c>
      <c r="B17" s="27" t="s">
        <v>102</v>
      </c>
      <c r="C17" s="28">
        <f>+'Customer $'!O23+'Therm $ (Calendar)'!O23</f>
        <v>253736.1735027612</v>
      </c>
      <c r="D17" s="28">
        <f>+'Customer $'!P23+'Therm $ (Calendar)'!P23</f>
        <v>230369.49848122217</v>
      </c>
      <c r="E17" s="28">
        <f>+'Customer $'!Q23+'Therm $ (Calendar)'!Q23</f>
        <v>205368.39542241074</v>
      </c>
      <c r="F17" s="28">
        <f>+'Customer $'!R23+'Therm $ (Calendar)'!R23</f>
        <v>162030.97979341706</v>
      </c>
      <c r="G17" s="28">
        <f>+'Customer $'!S23+'Therm $ (Calendar)'!S23</f>
        <v>125357.48190436505</v>
      </c>
      <c r="H17" s="28">
        <f>+'Customer $'!T23+'Therm $ (Calendar)'!T23</f>
        <v>110148.81730567828</v>
      </c>
      <c r="I17" s="28">
        <f>+'Customer $'!U23+'Therm $ (Calendar)'!U23</f>
        <v>84564.843263903138</v>
      </c>
      <c r="J17" s="28">
        <f>+'Customer $'!V23+'Therm $ (Calendar)'!V23</f>
        <v>89815.330070555923</v>
      </c>
      <c r="K17" s="28">
        <f>+'Customer $'!W23+'Therm $ (Calendar)'!W23</f>
        <v>104067.50981524735</v>
      </c>
      <c r="L17" s="28">
        <f>+'Customer $'!X23+'Therm $ (Calendar)'!X23</f>
        <v>121743.15460465716</v>
      </c>
      <c r="M17" s="28">
        <f>+'Customer $'!Y23+'Therm $ (Calendar)'!Y23</f>
        <v>176381.97536536813</v>
      </c>
      <c r="N17" s="28">
        <f>+'Customer $'!Z23+'Therm $ (Calendar)'!Z23</f>
        <v>250088.64772368103</v>
      </c>
      <c r="O17" s="292">
        <f t="shared" si="0"/>
        <v>1913672.8072532672</v>
      </c>
      <c r="P17">
        <v>1866108.29</v>
      </c>
      <c r="Q17" s="105">
        <f t="shared" si="1"/>
        <v>-47564.517253267113</v>
      </c>
    </row>
    <row r="18" spans="1:18" x14ac:dyDescent="0.25">
      <c r="A18" s="26" t="s">
        <v>103</v>
      </c>
      <c r="B18" s="27" t="s">
        <v>104</v>
      </c>
      <c r="C18" s="28">
        <f>+'Customer $'!O24+'Therm $ (Calendar)'!O24</f>
        <v>98017.102316050237</v>
      </c>
      <c r="D18" s="28">
        <f>+'Customer $'!P24+'Therm $ (Calendar)'!P24</f>
        <v>109541.57798109126</v>
      </c>
      <c r="E18" s="28">
        <f>+'Customer $'!Q24+'Therm $ (Calendar)'!Q24</f>
        <v>93749.019600196843</v>
      </c>
      <c r="F18" s="28">
        <f>+'Customer $'!R24+'Therm $ (Calendar)'!R24</f>
        <v>85524.401836114601</v>
      </c>
      <c r="G18" s="28">
        <f>+'Customer $'!S24+'Therm $ (Calendar)'!S24</f>
        <v>70800.80360903687</v>
      </c>
      <c r="H18" s="28">
        <f>+'Customer $'!T24+'Therm $ (Calendar)'!T24</f>
        <v>69073.931344900571</v>
      </c>
      <c r="I18" s="28">
        <f>+'Customer $'!U24+'Therm $ (Calendar)'!U24</f>
        <v>63078.108892514996</v>
      </c>
      <c r="J18" s="28">
        <f>+'Customer $'!V24+'Therm $ (Calendar)'!V24</f>
        <v>58800.099800636766</v>
      </c>
      <c r="K18" s="28">
        <f>+'Customer $'!W24+'Therm $ (Calendar)'!W24</f>
        <v>68605.245825366408</v>
      </c>
      <c r="L18" s="28">
        <f>+'Customer $'!X24+'Therm $ (Calendar)'!X24</f>
        <v>76081.635937535364</v>
      </c>
      <c r="M18" s="28">
        <f>+'Customer $'!Y24+'Therm $ (Calendar)'!Y24</f>
        <v>85350.708054525254</v>
      </c>
      <c r="N18" s="28">
        <f>+'Customer $'!Z24+'Therm $ (Calendar)'!Z24</f>
        <v>103334.21755054152</v>
      </c>
      <c r="O18" s="292">
        <f t="shared" si="0"/>
        <v>981956.85274851066</v>
      </c>
      <c r="P18">
        <v>965529.39</v>
      </c>
      <c r="Q18" s="105">
        <f t="shared" si="1"/>
        <v>-16427.462748510647</v>
      </c>
    </row>
    <row r="19" spans="1:18" x14ac:dyDescent="0.25">
      <c r="A19" s="26" t="s">
        <v>555</v>
      </c>
      <c r="B19" s="27">
        <v>4893037</v>
      </c>
      <c r="C19" s="28">
        <f>+'Customer $'!O26+'Therm $ (Calendar)'!O26</f>
        <v>106.63524000000001</v>
      </c>
      <c r="D19" s="28">
        <f>+'Customer $'!P26+'Therm $ (Calendar)'!P26</f>
        <v>106.63524000000001</v>
      </c>
      <c r="E19" s="28">
        <f>+'Customer $'!Q26+'Therm $ (Calendar)'!Q26</f>
        <v>106.63524000000001</v>
      </c>
      <c r="F19" s="28">
        <f>+'Customer $'!R26+'Therm $ (Calendar)'!R26</f>
        <v>106.63524000000001</v>
      </c>
      <c r="G19" s="28">
        <f>+'Customer $'!S26+'Therm $ (Calendar)'!S26</f>
        <v>106.63524000000001</v>
      </c>
      <c r="H19" s="28">
        <f>+'Customer $'!T26+'Therm $ (Calendar)'!T26</f>
        <v>106.63524000000001</v>
      </c>
      <c r="I19" s="28">
        <f>+'Customer $'!U26+'Therm $ (Calendar)'!U26</f>
        <v>106.63524000000001</v>
      </c>
      <c r="J19" s="28">
        <f>+'Customer $'!V26+'Therm $ (Calendar)'!V26</f>
        <v>106.63524000000001</v>
      </c>
      <c r="K19" s="28">
        <f>+'Customer $'!W26+'Therm $ (Calendar)'!W26</f>
        <v>106.63524000000001</v>
      </c>
      <c r="L19" s="28">
        <f>+'Customer $'!X26+'Therm $ (Calendar)'!X26</f>
        <v>106.63524000000001</v>
      </c>
      <c r="M19" s="28">
        <f>+'Customer $'!Y26+'Therm $ (Calendar)'!Y26</f>
        <v>106.63524000000001</v>
      </c>
      <c r="N19" s="28">
        <f>+'Customer $'!Z26+'Therm $ (Calendar)'!Z26</f>
        <v>106.63524000000001</v>
      </c>
      <c r="O19" s="292">
        <f t="shared" si="0"/>
        <v>1279.6228800000006</v>
      </c>
      <c r="Q19" s="105">
        <f t="shared" si="1"/>
        <v>-1279.6228800000006</v>
      </c>
    </row>
    <row r="20" spans="1:18" x14ac:dyDescent="0.25">
      <c r="A20" s="26" t="s">
        <v>105</v>
      </c>
      <c r="B20" s="27" t="s">
        <v>106</v>
      </c>
      <c r="C20" s="30">
        <f>+'Customer $'!O41+'Therm $ (Calendar)'!O41</f>
        <v>918.31515749999994</v>
      </c>
      <c r="D20" s="30">
        <f>+'Customer $'!P41+'Therm $ (Calendar)'!P41</f>
        <v>719.90515800000003</v>
      </c>
      <c r="E20" s="30">
        <f>+'Customer $'!Q41+'Therm $ (Calendar)'!Q41</f>
        <v>823.60165500000005</v>
      </c>
      <c r="F20" s="30">
        <f>+'Customer $'!R41+'Therm $ (Calendar)'!R41</f>
        <v>750.74723099999994</v>
      </c>
      <c r="G20" s="30">
        <f>+'Customer $'!S41+'Therm $ (Calendar)'!S41</f>
        <v>611.64150299999994</v>
      </c>
      <c r="H20" s="30">
        <f>+'Customer $'!T41+'Therm $ (Calendar)'!T41</f>
        <v>705.80474550000008</v>
      </c>
      <c r="I20" s="30">
        <f>+'Customer $'!U41+'Therm $ (Calendar)'!U41</f>
        <v>610.32087899999976</v>
      </c>
      <c r="J20" s="30">
        <f>+'Customer $'!V41+'Therm $ (Calendar)'!V41</f>
        <v>888.28471800000011</v>
      </c>
      <c r="K20" s="30">
        <f>+'Customer $'!W41+'Therm $ (Calendar)'!W41</f>
        <v>804.70022400000005</v>
      </c>
      <c r="L20" s="30">
        <f>+'Customer $'!X41+'Therm $ (Calendar)'!X41</f>
        <v>804.70022400000005</v>
      </c>
      <c r="M20" s="30">
        <f>+'Customer $'!Y41+'Therm $ (Calendar)'!Y41</f>
        <v>804.70022400000005</v>
      </c>
      <c r="N20" s="30">
        <f>+'Customer $'!Z41+'Therm $ (Calendar)'!Z41</f>
        <v>804.70022400000005</v>
      </c>
      <c r="O20" s="292">
        <f t="shared" si="0"/>
        <v>9247.4219429999994</v>
      </c>
      <c r="P20">
        <v>10702.39</v>
      </c>
      <c r="Q20" s="105">
        <f t="shared" si="1"/>
        <v>1454.968057</v>
      </c>
      <c r="R20" t="s">
        <v>607</v>
      </c>
    </row>
    <row r="21" spans="1:18" x14ac:dyDescent="0.25">
      <c r="A21" s="26" t="s">
        <v>107</v>
      </c>
      <c r="B21" s="27" t="s">
        <v>108</v>
      </c>
      <c r="C21" s="30">
        <v>0</v>
      </c>
      <c r="D21" s="30">
        <v>0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29">
        <f t="shared" si="0"/>
        <v>0</v>
      </c>
      <c r="Q21" s="105">
        <f t="shared" si="1"/>
        <v>0</v>
      </c>
    </row>
    <row r="22" spans="1:18" x14ac:dyDescent="0.25">
      <c r="A22" s="26" t="s">
        <v>109</v>
      </c>
      <c r="B22" s="27" t="s">
        <v>110</v>
      </c>
      <c r="C22" s="30">
        <f>+'Customer $'!O43+'Therm $ (Calendar)'!O43</f>
        <v>0</v>
      </c>
      <c r="D22" s="30">
        <f>+'Customer $'!P43+'Therm $ (Calendar)'!P43</f>
        <v>0</v>
      </c>
      <c r="E22" s="30">
        <f>+'Customer $'!Q43+'Therm $ (Calendar)'!Q43</f>
        <v>0</v>
      </c>
      <c r="F22" s="30">
        <f>+'Customer $'!R43+'Therm $ (Calendar)'!R43</f>
        <v>0</v>
      </c>
      <c r="G22" s="30">
        <f>+'Customer $'!S43+'Therm $ (Calendar)'!S43</f>
        <v>0</v>
      </c>
      <c r="H22" s="30">
        <f>+'Customer $'!T43+'Therm $ (Calendar)'!T43</f>
        <v>0</v>
      </c>
      <c r="I22" s="30">
        <f>+'Customer $'!U43+'Therm $ (Calendar)'!U43</f>
        <v>0</v>
      </c>
      <c r="J22" s="30">
        <f>+'Customer $'!V43+'Therm $ (Calendar)'!V43</f>
        <v>0</v>
      </c>
      <c r="K22" s="30">
        <f>+'Customer $'!W43+'Therm $ (Calendar)'!W43</f>
        <v>0</v>
      </c>
      <c r="L22" s="30">
        <f>+'Customer $'!X43+'Therm $ (Calendar)'!X43</f>
        <v>0</v>
      </c>
      <c r="M22" s="30">
        <f>+'Customer $'!Y43+'Therm $ (Calendar)'!Y43</f>
        <v>0</v>
      </c>
      <c r="N22" s="30">
        <f>+'Customer $'!Z43+'Therm $ (Calendar)'!Z43</f>
        <v>0</v>
      </c>
      <c r="O22" s="29">
        <f t="shared" si="0"/>
        <v>0</v>
      </c>
      <c r="Q22" s="105">
        <f t="shared" si="1"/>
        <v>0</v>
      </c>
    </row>
    <row r="23" spans="1:18" x14ac:dyDescent="0.25">
      <c r="A23" s="26" t="s">
        <v>111</v>
      </c>
      <c r="B23" s="27" t="s">
        <v>112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29">
        <f t="shared" si="0"/>
        <v>0</v>
      </c>
      <c r="Q23" s="105">
        <f t="shared" si="1"/>
        <v>0</v>
      </c>
    </row>
    <row r="24" spans="1:18" x14ac:dyDescent="0.25">
      <c r="A24" s="26" t="s">
        <v>113</v>
      </c>
      <c r="B24" s="27" t="s">
        <v>114</v>
      </c>
      <c r="C24" s="30">
        <f>+'Customer $'!O39+'Therm $ (Calendar)'!O39</f>
        <v>50019.834195000003</v>
      </c>
      <c r="D24" s="30">
        <f>+'Customer $'!P39+'Therm $ (Calendar)'!P39</f>
        <v>49859.722244999997</v>
      </c>
      <c r="E24" s="30">
        <f>+'Customer $'!Q39+'Therm $ (Calendar)'!Q39</f>
        <v>50271.593294999999</v>
      </c>
      <c r="F24" s="30">
        <f>+'Customer $'!R39+'Therm $ (Calendar)'!R39</f>
        <v>50253.713205</v>
      </c>
      <c r="G24" s="30">
        <f>+'Customer $'!S39+'Therm $ (Calendar)'!S39</f>
        <v>49695.310335000002</v>
      </c>
      <c r="H24" s="30">
        <f>+'Customer $'!T39+'Therm $ (Calendar)'!T39</f>
        <v>49143.461264999998</v>
      </c>
      <c r="I24" s="30">
        <f>+'Customer $'!U39+'Therm $ (Calendar)'!U39</f>
        <v>49236.569414999998</v>
      </c>
      <c r="J24" s="30">
        <f>+'Customer $'!V39+'Therm $ (Calendar)'!V39</f>
        <v>46902.252162857141</v>
      </c>
      <c r="K24" s="30">
        <f>+'Customer $'!W39+'Therm $ (Calendar)'!W39</f>
        <v>46902.252162857141</v>
      </c>
      <c r="L24" s="30">
        <f>+'Customer $'!X39+'Therm $ (Calendar)'!X39</f>
        <v>55456.368447857138</v>
      </c>
      <c r="M24" s="30">
        <f>+'Customer $'!Y39+'Therm $ (Calendar)'!Y39</f>
        <v>63949.99846285714</v>
      </c>
      <c r="N24" s="30">
        <f>+'Customer $'!Z39+'Therm $ (Calendar)'!Z39</f>
        <v>81043.976922857139</v>
      </c>
      <c r="O24" s="292">
        <f t="shared" si="0"/>
        <v>642735.05211428565</v>
      </c>
      <c r="P24">
        <v>642735.05211449997</v>
      </c>
      <c r="Q24" s="105">
        <f t="shared" si="1"/>
        <v>2.1432060748338699E-7</v>
      </c>
      <c r="R24" t="s">
        <v>606</v>
      </c>
    </row>
    <row r="25" spans="1:18" x14ac:dyDescent="0.25">
      <c r="A25" s="26" t="s">
        <v>115</v>
      </c>
      <c r="B25" s="27" t="s">
        <v>116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29">
        <f t="shared" si="0"/>
        <v>0</v>
      </c>
      <c r="Q25" s="105">
        <f t="shared" si="1"/>
        <v>0</v>
      </c>
    </row>
    <row r="26" spans="1:18" x14ac:dyDescent="0.25">
      <c r="A26" s="26" t="s">
        <v>117</v>
      </c>
      <c r="B26" s="27" t="s">
        <v>118</v>
      </c>
      <c r="C26" s="28">
        <f>+'Customer $'!O27+'Therm $ (Calendar)'!O27</f>
        <v>508141.16723151813</v>
      </c>
      <c r="D26" s="28">
        <f>+'Customer $'!P27+'Therm $ (Calendar)'!P27</f>
        <v>503070.29079304717</v>
      </c>
      <c r="E26" s="28">
        <f>+'Customer $'!Q27+'Therm $ (Calendar)'!Q27</f>
        <v>441960.05007563089</v>
      </c>
      <c r="F26" s="28">
        <f>+'Customer $'!R27+'Therm $ (Calendar)'!R27</f>
        <v>425893.42002467567</v>
      </c>
      <c r="G26" s="28">
        <f>+'Customer $'!S27+'Therm $ (Calendar)'!S27</f>
        <v>407960.6999450631</v>
      </c>
      <c r="H26" s="28">
        <f>+'Customer $'!T27+'Therm $ (Calendar)'!T27</f>
        <v>406941.52321634698</v>
      </c>
      <c r="I26" s="28">
        <f>+'Customer $'!U27+'Therm $ (Calendar)'!U27</f>
        <v>379475.11335450597</v>
      </c>
      <c r="J26" s="28">
        <f>+'Customer $'!V27+'Therm $ (Calendar)'!V27</f>
        <v>386991.27725695737</v>
      </c>
      <c r="K26" s="28">
        <f>+'Customer $'!W27+'Therm $ (Calendar)'!W27</f>
        <v>469237.0975587804</v>
      </c>
      <c r="L26" s="28">
        <f>+'Customer $'!X27+'Therm $ (Calendar)'!X27</f>
        <v>341064.15292268107</v>
      </c>
      <c r="M26" s="28">
        <f>+'Customer $'!Y27+'Therm $ (Calendar)'!Y27</f>
        <v>436289.51021054224</v>
      </c>
      <c r="N26" s="28">
        <f>+'Customer $'!Z27+'Therm $ (Calendar)'!Z27</f>
        <v>477297.50354261464</v>
      </c>
      <c r="O26" s="292">
        <f t="shared" si="0"/>
        <v>5184321.806132365</v>
      </c>
      <c r="P26">
        <v>5156017.16</v>
      </c>
      <c r="Q26" s="105">
        <f t="shared" si="1"/>
        <v>-28304.646132364869</v>
      </c>
    </row>
    <row r="27" spans="1:18" x14ac:dyDescent="0.25">
      <c r="A27" s="26" t="s">
        <v>119</v>
      </c>
      <c r="B27" s="27" t="s">
        <v>120</v>
      </c>
      <c r="C27" s="30">
        <v>0</v>
      </c>
      <c r="D27" s="30">
        <v>0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29">
        <f t="shared" si="0"/>
        <v>0</v>
      </c>
      <c r="Q27" s="105">
        <f t="shared" si="1"/>
        <v>0</v>
      </c>
    </row>
    <row r="28" spans="1:18" x14ac:dyDescent="0.25">
      <c r="A28" s="26" t="s">
        <v>121</v>
      </c>
      <c r="B28" s="27" t="s">
        <v>122</v>
      </c>
      <c r="C28" s="30">
        <f>+'Customer $'!O29+'Therm $ (Calendar)'!O29</f>
        <v>728755.89664620289</v>
      </c>
      <c r="D28" s="30">
        <f>+'Customer $'!P29+'Therm $ (Calendar)'!P29</f>
        <v>720154.29501156567</v>
      </c>
      <c r="E28" s="30">
        <f>+'Customer $'!Q29+'Therm $ (Calendar)'!Q29</f>
        <v>687781.72919345147</v>
      </c>
      <c r="F28" s="30">
        <f>+'Customer $'!R29+'Therm $ (Calendar)'!R29</f>
        <v>637784.68363949936</v>
      </c>
      <c r="G28" s="30">
        <f>+'Customer $'!S29+'Therm $ (Calendar)'!S29</f>
        <v>602721.09083580738</v>
      </c>
      <c r="H28" s="30">
        <f>+'Customer $'!T29+'Therm $ (Calendar)'!T29</f>
        <v>609009.9623464297</v>
      </c>
      <c r="I28" s="30">
        <f>+'Customer $'!U29+'Therm $ (Calendar)'!U29</f>
        <v>565492.89683673857</v>
      </c>
      <c r="J28" s="30">
        <f>+'Customer $'!V29+'Therm $ (Calendar)'!V29</f>
        <v>560080.04548507847</v>
      </c>
      <c r="K28" s="30">
        <f>+'Customer $'!W29+'Therm $ (Calendar)'!W29</f>
        <v>620726.84868567623</v>
      </c>
      <c r="L28" s="30">
        <f>+'Customer $'!X29+'Therm $ (Calendar)'!X29</f>
        <v>555062.62078364356</v>
      </c>
      <c r="M28" s="30">
        <f>+'Customer $'!Y29+'Therm $ (Calendar)'!Y29</f>
        <v>642511.83932442649</v>
      </c>
      <c r="N28" s="30">
        <f>+'Customer $'!Z29+'Therm $ (Calendar)'!Z29</f>
        <v>787147.61895047734</v>
      </c>
      <c r="O28" s="292">
        <f t="shared" si="0"/>
        <v>7717229.5277389977</v>
      </c>
      <c r="P28">
        <v>7654377.4100000001</v>
      </c>
      <c r="Q28" s="105">
        <f t="shared" si="1"/>
        <v>-62852.117738997564</v>
      </c>
    </row>
    <row r="29" spans="1:18" x14ac:dyDescent="0.25">
      <c r="A29" s="26" t="s">
        <v>123</v>
      </c>
      <c r="B29" s="27" t="s">
        <v>124</v>
      </c>
      <c r="C29" s="30">
        <v>0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29">
        <f t="shared" si="0"/>
        <v>0</v>
      </c>
      <c r="Q29" s="105">
        <f t="shared" si="1"/>
        <v>0</v>
      </c>
    </row>
    <row r="30" spans="1:18" x14ac:dyDescent="0.25">
      <c r="A30" s="26" t="s">
        <v>125</v>
      </c>
      <c r="B30" s="27" t="s">
        <v>126</v>
      </c>
      <c r="C30" s="30">
        <f>+'Customer $'!O30+'Therm $ (Calendar)'!O30</f>
        <v>426589.26135141653</v>
      </c>
      <c r="D30" s="30">
        <f>+'Customer $'!P30+'Therm $ (Calendar)'!P30</f>
        <v>408788.29201857536</v>
      </c>
      <c r="E30" s="30">
        <f>+'Customer $'!Q30+'Therm $ (Calendar)'!Q30</f>
        <v>369187.42163162318</v>
      </c>
      <c r="F30" s="30">
        <f>+'Customer $'!R30+'Therm $ (Calendar)'!R30</f>
        <v>336966.01570247352</v>
      </c>
      <c r="G30" s="30">
        <f>+'Customer $'!S30+'Therm $ (Calendar)'!S30</f>
        <v>308105.25961138605</v>
      </c>
      <c r="H30" s="30">
        <f>+'Customer $'!T30+'Therm $ (Calendar)'!T30</f>
        <v>313775.42239408713</v>
      </c>
      <c r="I30" s="30">
        <f>+'Customer $'!U30+'Therm $ (Calendar)'!U30</f>
        <v>312310.57551727287</v>
      </c>
      <c r="J30" s="30">
        <f>+'Customer $'!V30+'Therm $ (Calendar)'!V30</f>
        <v>260488.51032530662</v>
      </c>
      <c r="K30" s="30">
        <f>+'Customer $'!W30+'Therm $ (Calendar)'!W30</f>
        <v>319191.1385531493</v>
      </c>
      <c r="L30" s="30">
        <f>+'Customer $'!X30+'Therm $ (Calendar)'!X30</f>
        <v>286736.94754577574</v>
      </c>
      <c r="M30" s="30">
        <f>+'Customer $'!Y30+'Therm $ (Calendar)'!Y30</f>
        <v>358392.44634340209</v>
      </c>
      <c r="N30" s="30">
        <f>+'Customer $'!Z30+'Therm $ (Calendar)'!Z30</f>
        <v>444987.39939088374</v>
      </c>
      <c r="O30" s="292">
        <f t="shared" si="0"/>
        <v>4145518.6903853519</v>
      </c>
      <c r="P30">
        <v>4107506.89</v>
      </c>
      <c r="Q30" s="105">
        <f t="shared" si="1"/>
        <v>-38011.800385351758</v>
      </c>
    </row>
    <row r="31" spans="1:18" x14ac:dyDescent="0.25">
      <c r="A31" s="26" t="s">
        <v>127</v>
      </c>
      <c r="B31" s="27" t="s">
        <v>128</v>
      </c>
      <c r="C31" s="30">
        <v>0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29">
        <f t="shared" si="0"/>
        <v>0</v>
      </c>
      <c r="Q31" s="105">
        <f t="shared" si="1"/>
        <v>0</v>
      </c>
    </row>
    <row r="32" spans="1:18" x14ac:dyDescent="0.25">
      <c r="A32" s="26" t="s">
        <v>129</v>
      </c>
      <c r="B32" s="27" t="s">
        <v>130</v>
      </c>
      <c r="C32" s="30">
        <f>+'Customer $'!O31+'Therm $ (Calendar)'!O31</f>
        <v>116178.60431682199</v>
      </c>
      <c r="D32" s="30">
        <f>+'Customer $'!P31+'Therm $ (Calendar)'!P31</f>
        <v>106326.55470601431</v>
      </c>
      <c r="E32" s="30">
        <f>+'Customer $'!Q31+'Therm $ (Calendar)'!Q31</f>
        <v>88154.285953914907</v>
      </c>
      <c r="F32" s="30">
        <f>+'Customer $'!R31+'Therm $ (Calendar)'!R31</f>
        <v>85027.015455848392</v>
      </c>
      <c r="G32" s="30">
        <f>+'Customer $'!S31+'Therm $ (Calendar)'!S31</f>
        <v>86199.744944094418</v>
      </c>
      <c r="H32" s="30">
        <f>+'Customer $'!T31+'Therm $ (Calendar)'!T31</f>
        <v>81915.566129545317</v>
      </c>
      <c r="I32" s="30">
        <f>+'Customer $'!U31+'Therm $ (Calendar)'!U31</f>
        <v>74465.178540555586</v>
      </c>
      <c r="J32" s="30">
        <f>+'Customer $'!V31+'Therm $ (Calendar)'!V31</f>
        <v>69490.307603020425</v>
      </c>
      <c r="K32" s="30">
        <f>+'Customer $'!W31+'Therm $ (Calendar)'!W31</f>
        <v>69851.536845285184</v>
      </c>
      <c r="L32" s="30">
        <f>+'Customer $'!X31+'Therm $ (Calendar)'!X31</f>
        <v>81612.706320130732</v>
      </c>
      <c r="M32" s="30">
        <f>+'Customer $'!Y31+'Therm $ (Calendar)'!Y31</f>
        <v>98527.026458213106</v>
      </c>
      <c r="N32" s="30">
        <f>+'Customer $'!Z31+'Therm $ (Calendar)'!Z31</f>
        <v>80602.620572217464</v>
      </c>
      <c r="O32" s="292">
        <f t="shared" si="0"/>
        <v>1038351.147845662</v>
      </c>
      <c r="P32">
        <v>1029109.65</v>
      </c>
      <c r="Q32" s="105">
        <f t="shared" si="1"/>
        <v>-9241.4978456619428</v>
      </c>
    </row>
    <row r="33" spans="1:18" x14ac:dyDescent="0.25">
      <c r="A33" s="26" t="s">
        <v>131</v>
      </c>
      <c r="B33" s="27" t="s">
        <v>132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29">
        <f t="shared" si="0"/>
        <v>0</v>
      </c>
      <c r="Q33" s="105">
        <f t="shared" si="1"/>
        <v>0</v>
      </c>
    </row>
    <row r="34" spans="1:18" x14ac:dyDescent="0.25">
      <c r="A34" s="26" t="s">
        <v>133</v>
      </c>
      <c r="B34" s="27" t="s">
        <v>134</v>
      </c>
      <c r="C34" s="30">
        <f>+'Customer $'!O32+'Therm $ (Calendar)'!O32</f>
        <v>8760.3758810684922</v>
      </c>
      <c r="D34" s="30">
        <f>+'Customer $'!P32+'Therm $ (Calendar)'!P32</f>
        <v>6897.4525812876709</v>
      </c>
      <c r="E34" s="30">
        <f>+'Customer $'!Q32+'Therm $ (Calendar)'!Q32</f>
        <v>7331.5289810684935</v>
      </c>
      <c r="F34" s="30">
        <f>+'Customer $'!R32+'Therm $ (Calendar)'!R32</f>
        <v>7212.6250978082189</v>
      </c>
      <c r="G34" s="30">
        <f>+'Customer $'!S32+'Therm $ (Calendar)'!S32</f>
        <v>7550.1066310684928</v>
      </c>
      <c r="H34" s="30">
        <f>+'Customer $'!T32+'Therm $ (Calendar)'!T32</f>
        <v>7205.5110978082193</v>
      </c>
      <c r="I34" s="30">
        <f>+'Customer $'!U32+'Therm $ (Calendar)'!U32</f>
        <v>8828.8481310684947</v>
      </c>
      <c r="J34" s="30">
        <f>+'Customer $'!V32+'Therm $ (Calendar)'!V32</f>
        <v>6253.2244310684937</v>
      </c>
      <c r="K34" s="30">
        <f>+'Customer $'!W32+'Therm $ (Calendar)'!W32</f>
        <v>7055.76139780822</v>
      </c>
      <c r="L34" s="30">
        <f>+'Customer $'!X32+'Therm $ (Calendar)'!X32</f>
        <v>6863.9613310684936</v>
      </c>
      <c r="M34" s="30">
        <f>+'Customer $'!Y32+'Therm $ (Calendar)'!Y32</f>
        <v>6126.4951478082194</v>
      </c>
      <c r="N34" s="30">
        <f>+'Customer $'!Z32+'Therm $ (Calendar)'!Z32</f>
        <v>8170.4474310684936</v>
      </c>
      <c r="O34" s="292">
        <f t="shared" si="0"/>
        <v>88256.338139999993</v>
      </c>
      <c r="P34">
        <v>88256.34</v>
      </c>
      <c r="Q34" s="105">
        <f t="shared" si="1"/>
        <v>1.8600000039441511E-3</v>
      </c>
    </row>
    <row r="35" spans="1:18" x14ac:dyDescent="0.25">
      <c r="A35" s="26" t="s">
        <v>135</v>
      </c>
      <c r="B35" s="27" t="s">
        <v>136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29">
        <f t="shared" si="0"/>
        <v>0</v>
      </c>
      <c r="Q35" s="105">
        <f t="shared" si="1"/>
        <v>0</v>
      </c>
    </row>
    <row r="36" spans="1:18" s="150" customFormat="1" x14ac:dyDescent="0.25">
      <c r="A36" s="294" t="s">
        <v>137</v>
      </c>
      <c r="B36" s="295" t="s">
        <v>138</v>
      </c>
      <c r="C36" s="296">
        <f>+'Customer $'!O33+'Therm $ (Calendar)'!O33</f>
        <v>49402.859397991</v>
      </c>
      <c r="D36" s="296">
        <f>+'Customer $'!P33+'Therm $ (Calendar)'!P33</f>
        <v>45152.472311782185</v>
      </c>
      <c r="E36" s="296">
        <f>+'Customer $'!Q33+'Therm $ (Calendar)'!Q33</f>
        <v>54388.235998591001</v>
      </c>
      <c r="F36" s="296">
        <f>+'Customer $'!R33+'Therm $ (Calendar)'!R33</f>
        <v>35821.910685088056</v>
      </c>
      <c r="G36" s="296">
        <f>+'Customer $'!S33+'Therm $ (Calendar)'!S33</f>
        <v>52745.166658590984</v>
      </c>
      <c r="H36" s="296">
        <f>+'Customer $'!T33+'Therm $ (Calendar)'!T33</f>
        <v>48428.717205088062</v>
      </c>
      <c r="I36" s="296">
        <f>+'Customer $'!U33+'Therm $ (Calendar)'!U33</f>
        <v>53825.943718590999</v>
      </c>
      <c r="J36" s="296">
        <f>+'Customer $'!V33+'Therm $ (Calendar)'!V33</f>
        <v>48877.478218591001</v>
      </c>
      <c r="K36" s="296">
        <f>+'Customer $'!W33+'Therm $ (Calendar)'!W33</f>
        <v>56098.664985088071</v>
      </c>
      <c r="L36" s="296">
        <f>+'Customer $'!X33+'Therm $ (Calendar)'!X33</f>
        <v>50977.208818590996</v>
      </c>
      <c r="M36" s="296">
        <f>+'Customer $'!Y33+'Therm $ (Calendar)'!Y33</f>
        <v>46966.283265088066</v>
      </c>
      <c r="N36" s="296">
        <f>+'Customer $'!Z33+'Therm $ (Calendar)'!Z33</f>
        <v>56432.974078590996</v>
      </c>
      <c r="O36" s="292">
        <f t="shared" si="0"/>
        <v>599117.91534167144</v>
      </c>
      <c r="P36" s="150">
        <v>599117.92000000004</v>
      </c>
      <c r="Q36" s="298">
        <f t="shared" si="1"/>
        <v>4.6583286020904779E-3</v>
      </c>
    </row>
    <row r="37" spans="1:18" x14ac:dyDescent="0.25">
      <c r="A37" s="26" t="s">
        <v>139</v>
      </c>
      <c r="B37" s="27" t="s">
        <v>140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29">
        <f t="shared" si="0"/>
        <v>0</v>
      </c>
      <c r="Q37" s="105">
        <f t="shared" si="1"/>
        <v>0</v>
      </c>
    </row>
    <row r="38" spans="1:18" x14ac:dyDescent="0.25">
      <c r="A38" s="26" t="s">
        <v>141</v>
      </c>
      <c r="B38" s="27" t="s">
        <v>142</v>
      </c>
      <c r="C38" s="30">
        <f>+'Customer $'!O42+'Therm $ (Calendar)'!O42</f>
        <v>9759.2914819285706</v>
      </c>
      <c r="D38" s="30">
        <f>+'Customer $'!P42+'Therm $ (Calendar)'!P42</f>
        <v>8941.9038345000008</v>
      </c>
      <c r="E38" s="30">
        <f>+'Customer $'!Q42+'Therm $ (Calendar)'!Q42</f>
        <v>10958.015204999998</v>
      </c>
      <c r="F38" s="30">
        <f>+'Customer $'!R42+'Therm $ (Calendar)'!R42</f>
        <v>10895.258051999997</v>
      </c>
      <c r="G38" s="30">
        <f>+'Customer $'!S42+'Therm $ (Calendar)'!S42</f>
        <v>9777.0295060714307</v>
      </c>
      <c r="H38" s="30">
        <f>+'Customer $'!T42+'Therm $ (Calendar)'!T42</f>
        <v>9906.6629012142803</v>
      </c>
      <c r="I38" s="30">
        <f>+'Customer $'!U42+'Therm $ (Calendar)'!U42</f>
        <v>10863.812658214289</v>
      </c>
      <c r="J38" s="30">
        <f>+'Customer $'!V42+'Therm $ (Calendar)'!V42</f>
        <v>11096.146186714286</v>
      </c>
      <c r="K38" s="30">
        <f>+'Customer $'!W42+'Therm $ (Calendar)'!W42</f>
        <v>10919.842882714287</v>
      </c>
      <c r="L38" s="30">
        <f>+'Customer $'!X42+'Therm $ (Calendar)'!X42</f>
        <v>13134.087157499998</v>
      </c>
      <c r="M38" s="30">
        <f>+'Customer $'!Y42+'Therm $ (Calendar)'!Y42</f>
        <v>14549.566155428571</v>
      </c>
      <c r="N38" s="30">
        <f>+'Customer $'!Z42+'Therm $ (Calendar)'!Z42</f>
        <v>18196.610826857141</v>
      </c>
      <c r="O38" s="292">
        <f t="shared" si="0"/>
        <v>138998.22684814286</v>
      </c>
      <c r="P38">
        <v>137543.26</v>
      </c>
      <c r="Q38" s="105">
        <f t="shared" si="1"/>
        <v>-1454.9668481428525</v>
      </c>
      <c r="R38" t="s">
        <v>607</v>
      </c>
    </row>
    <row r="39" spans="1:18" x14ac:dyDescent="0.25">
      <c r="A39" s="26" t="s">
        <v>143</v>
      </c>
      <c r="B39" s="27" t="s">
        <v>144</v>
      </c>
      <c r="C39" s="30">
        <v>0</v>
      </c>
      <c r="D39" s="30">
        <v>0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29">
        <f t="shared" si="0"/>
        <v>0</v>
      </c>
      <c r="Q39" s="105">
        <f t="shared" si="1"/>
        <v>0</v>
      </c>
    </row>
    <row r="40" spans="1:18" x14ac:dyDescent="0.25">
      <c r="A40" s="26" t="s">
        <v>145</v>
      </c>
      <c r="B40" s="27" t="s">
        <v>146</v>
      </c>
      <c r="C40" s="30">
        <f>+'Customer $'!O44+'Therm $ (Calendar)'!O44</f>
        <v>0</v>
      </c>
      <c r="D40" s="30">
        <f>+'Customer $'!P44+'Therm $ (Calendar)'!P44</f>
        <v>0</v>
      </c>
      <c r="E40" s="30">
        <f>+'Customer $'!Q44+'Therm $ (Calendar)'!Q44</f>
        <v>0</v>
      </c>
      <c r="F40" s="30">
        <f>+'Customer $'!R44+'Therm $ (Calendar)'!R44</f>
        <v>0</v>
      </c>
      <c r="G40" s="30">
        <f>+'Customer $'!S44+'Therm $ (Calendar)'!S44</f>
        <v>0</v>
      </c>
      <c r="H40" s="30">
        <f>+'Customer $'!T44+'Therm $ (Calendar)'!T44</f>
        <v>0</v>
      </c>
      <c r="I40" s="30">
        <f>+'Customer $'!U44+'Therm $ (Calendar)'!U44</f>
        <v>0</v>
      </c>
      <c r="J40" s="30">
        <f>+'Customer $'!V44+'Therm $ (Calendar)'!V44</f>
        <v>0</v>
      </c>
      <c r="K40" s="30">
        <f>+'Customer $'!W44+'Therm $ (Calendar)'!W44</f>
        <v>0</v>
      </c>
      <c r="L40" s="30">
        <f>+'Customer $'!X44+'Therm $ (Calendar)'!X44</f>
        <v>0</v>
      </c>
      <c r="M40" s="30">
        <f>+'Customer $'!Y44+'Therm $ (Calendar)'!Y44</f>
        <v>0</v>
      </c>
      <c r="N40" s="30">
        <f>+'Customer $'!Z44+'Therm $ (Calendar)'!Z44</f>
        <v>0</v>
      </c>
      <c r="O40" s="292">
        <f t="shared" si="0"/>
        <v>0</v>
      </c>
      <c r="P40">
        <v>0</v>
      </c>
      <c r="Q40" s="105">
        <f t="shared" si="1"/>
        <v>0</v>
      </c>
    </row>
    <row r="41" spans="1:18" x14ac:dyDescent="0.25">
      <c r="A41" s="26" t="s">
        <v>147</v>
      </c>
      <c r="B41" s="27" t="s">
        <v>148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29">
        <f t="shared" si="0"/>
        <v>0</v>
      </c>
      <c r="Q41" s="105">
        <f t="shared" si="1"/>
        <v>0</v>
      </c>
    </row>
    <row r="42" spans="1:18" x14ac:dyDescent="0.25">
      <c r="A42" s="26" t="s">
        <v>149</v>
      </c>
      <c r="B42" s="27" t="s">
        <v>150</v>
      </c>
      <c r="C42" s="30">
        <f>+'Customer $'!O40+'Therm $ (Calendar)'!O40</f>
        <v>13567.61420946</v>
      </c>
      <c r="D42" s="30">
        <f>+'Customer $'!P40+'Therm $ (Calendar)'!P40</f>
        <v>13948.258609005001</v>
      </c>
      <c r="E42" s="30">
        <f>+'Customer $'!Q40+'Therm $ (Calendar)'!Q40</f>
        <v>13202.648673615</v>
      </c>
      <c r="F42" s="30">
        <f>+'Customer $'!R40+'Therm $ (Calendar)'!R40</f>
        <v>13672.155419459999</v>
      </c>
      <c r="G42" s="30">
        <f>+'Customer $'!S40+'Therm $ (Calendar)'!S40</f>
        <v>14676.841818540001</v>
      </c>
      <c r="H42" s="30">
        <f>+'Customer $'!T40+'Therm $ (Calendar)'!T40</f>
        <v>13605.824654460001</v>
      </c>
      <c r="I42" s="30">
        <f>+'Customer $'!U40+'Therm $ (Calendar)'!U40</f>
        <v>13460.580884924999</v>
      </c>
      <c r="J42" s="30">
        <f>+'Customer $'!V40+'Therm $ (Calendar)'!V40</f>
        <v>12085.282784925002</v>
      </c>
      <c r="K42" s="30">
        <f>+'Customer $'!W40+'Therm $ (Calendar)'!W40</f>
        <v>12085.282784925002</v>
      </c>
      <c r="L42" s="30">
        <f>+'Customer $'!X40+'Therm $ (Calendar)'!X40</f>
        <v>19266.011339924997</v>
      </c>
      <c r="M42" s="30">
        <f>+'Customer $'!Y40+'Therm $ (Calendar)'!Y40</f>
        <v>26486.135159924997</v>
      </c>
      <c r="N42" s="30">
        <f>+'Customer $'!Z40+'Therm $ (Calendar)'!Z40</f>
        <v>40714.680854924991</v>
      </c>
      <c r="O42" s="292">
        <f t="shared" si="0"/>
        <v>206771.31719408999</v>
      </c>
      <c r="P42">
        <v>206771.32</v>
      </c>
      <c r="Q42" s="105">
        <f t="shared" si="1"/>
        <v>2.8059100150130689E-3</v>
      </c>
    </row>
    <row r="43" spans="1:18" x14ac:dyDescent="0.25">
      <c r="A43" s="26" t="s">
        <v>151</v>
      </c>
      <c r="B43" s="27" t="s">
        <v>152</v>
      </c>
      <c r="C43" s="28">
        <f>+'Customer $'!O28+'Therm $ (Calendar)'!O28</f>
        <v>400815.45958565408</v>
      </c>
      <c r="D43" s="28">
        <f>+'Customer $'!P28+'Therm $ (Calendar)'!P28</f>
        <v>421887.62215877359</v>
      </c>
      <c r="E43" s="28">
        <f>+'Customer $'!Q28+'Therm $ (Calendar)'!Q28</f>
        <v>308038.26446544169</v>
      </c>
      <c r="F43" s="28">
        <f>+'Customer $'!R28+'Therm $ (Calendar)'!R28</f>
        <v>337061.50727014005</v>
      </c>
      <c r="G43" s="28">
        <f>+'Customer $'!S28+'Therm $ (Calendar)'!S28</f>
        <v>302612.91027680802</v>
      </c>
      <c r="H43" s="28">
        <f>+'Customer $'!T28+'Therm $ (Calendar)'!T28</f>
        <v>298746.11935296922</v>
      </c>
      <c r="I43" s="28">
        <f>+'Customer $'!U28+'Therm $ (Calendar)'!U28</f>
        <v>263040.01706311299</v>
      </c>
      <c r="J43" s="28">
        <f>+'Customer $'!V28+'Therm $ (Calendar)'!V28</f>
        <v>287664.79005454457</v>
      </c>
      <c r="K43" s="28">
        <f>+'Customer $'!W28+'Therm $ (Calendar)'!W28</f>
        <v>297005.24887321063</v>
      </c>
      <c r="L43" s="28">
        <f>+'Customer $'!X28+'Therm $ (Calendar)'!X28</f>
        <v>291275.29420001525</v>
      </c>
      <c r="M43" s="28">
        <f>+'Customer $'!Y28+'Therm $ (Calendar)'!Y28</f>
        <v>331163.13930919615</v>
      </c>
      <c r="N43" s="28">
        <f>+'Customer $'!Z28+'Therm $ (Calendar)'!Z28</f>
        <v>378484.50563557283</v>
      </c>
      <c r="O43" s="292">
        <f t="shared" si="0"/>
        <v>3917794.8782454394</v>
      </c>
      <c r="P43">
        <v>3890863.45</v>
      </c>
      <c r="Q43" s="105">
        <f t="shared" si="1"/>
        <v>-26931.428245439194</v>
      </c>
    </row>
    <row r="44" spans="1:18" x14ac:dyDescent="0.25">
      <c r="A44" s="26" t="s">
        <v>153</v>
      </c>
      <c r="B44" s="27" t="s">
        <v>154</v>
      </c>
      <c r="C44" s="30">
        <f>+'Customer $'!O34+'Therm $ (Calendar)'!O34</f>
        <v>3037675.0551639255</v>
      </c>
      <c r="D44" s="30">
        <f>+'Customer $'!P34+'Therm $ (Calendar)'!P34</f>
        <v>2843341.7764699999</v>
      </c>
      <c r="E44" s="30">
        <f>+'Customer $'!Q34+'Therm $ (Calendar)'!Q34</f>
        <v>2750921.9788456396</v>
      </c>
      <c r="F44" s="30">
        <f>+'Customer $'!R34+'Therm $ (Calendar)'!R34</f>
        <v>2579960.8476133738</v>
      </c>
      <c r="G44" s="30">
        <f>+'Customer $'!S34+'Therm $ (Calendar)'!S34</f>
        <v>2418952.320563165</v>
      </c>
      <c r="H44" s="30">
        <f>+'Customer $'!T34+'Therm $ (Calendar)'!T34</f>
        <v>2474226.5285834488</v>
      </c>
      <c r="I44" s="30">
        <f>+'Customer $'!U34+'Therm $ (Calendar)'!U34</f>
        <v>2330498.8729943116</v>
      </c>
      <c r="J44" s="30">
        <f>+'Customer $'!V34+'Therm $ (Calendar)'!V34</f>
        <v>2318431.2067584703</v>
      </c>
      <c r="K44" s="30">
        <f>+'Customer $'!W34+'Therm $ (Calendar)'!W34</f>
        <v>2521316.6758821579</v>
      </c>
      <c r="L44" s="30">
        <f>+'Customer $'!X34+'Therm $ (Calendar)'!X34</f>
        <v>2285779.3729349729</v>
      </c>
      <c r="M44" s="30">
        <f>+'Customer $'!Y34+'Therm $ (Calendar)'!Y34</f>
        <v>2611303.1740491991</v>
      </c>
      <c r="N44" s="30">
        <f>+'Customer $'!Z34+'Therm $ (Calendar)'!Z34</f>
        <v>2991189.0576318409</v>
      </c>
      <c r="O44" s="292">
        <f t="shared" si="0"/>
        <v>31163596.867490508</v>
      </c>
      <c r="P44">
        <v>30902697.489999998</v>
      </c>
      <c r="Q44" s="105">
        <f t="shared" si="1"/>
        <v>-260899.3774905093</v>
      </c>
    </row>
    <row r="45" spans="1:18" x14ac:dyDescent="0.25">
      <c r="A45" s="26" t="s">
        <v>155</v>
      </c>
      <c r="B45" s="27" t="s">
        <v>156</v>
      </c>
      <c r="C45" s="30">
        <f>+'Customer $'!O35+'Therm $ (Calendar)'!O35+'Customer $'!O65+'Therm $ (Calendar)'!O65</f>
        <v>4240877.2504593842</v>
      </c>
      <c r="D45" s="30">
        <f>+'Customer $'!P35+'Therm $ (Calendar)'!P35+'Customer $'!P65+'Therm $ (Calendar)'!P65</f>
        <v>3898122.0290757595</v>
      </c>
      <c r="E45" s="30">
        <f>+'Customer $'!Q35+'Therm $ (Calendar)'!Q35+'Customer $'!Q65+'Therm $ (Calendar)'!Q65</f>
        <v>3754429.7234623991</v>
      </c>
      <c r="F45" s="30">
        <f>+'Customer $'!R35+'Therm $ (Calendar)'!R35+'Customer $'!R65+'Therm $ (Calendar)'!R65</f>
        <v>3449601.7692950554</v>
      </c>
      <c r="G45" s="30">
        <f>+'Customer $'!S35+'Therm $ (Calendar)'!S35+'Customer $'!S65+'Therm $ (Calendar)'!S65</f>
        <v>3144080.3349434598</v>
      </c>
      <c r="H45" s="30">
        <f>+'Customer $'!T35+'Therm $ (Calendar)'!T35+'Customer $'!T65+'Therm $ (Calendar)'!T65</f>
        <v>3172801.9938676991</v>
      </c>
      <c r="I45" s="30">
        <f>+'Customer $'!U35+'Therm $ (Calendar)'!U35+'Customer $'!U65+'Therm $ (Calendar)'!U65</f>
        <v>3035979.0029672645</v>
      </c>
      <c r="J45" s="30">
        <f>+'Customer $'!V35+'Therm $ (Calendar)'!V35+'Customer $'!V65+'Therm $ (Calendar)'!V65</f>
        <v>3021941.6278059776</v>
      </c>
      <c r="K45" s="30">
        <f>+'Customer $'!W35+'Therm $ (Calendar)'!W35+'Customer $'!W65+'Therm $ (Calendar)'!W65</f>
        <v>3253169.5775408167</v>
      </c>
      <c r="L45" s="30">
        <f>+'Customer $'!X35+'Therm $ (Calendar)'!X35+'Customer $'!X65+'Therm $ (Calendar)'!X65</f>
        <v>2978469.3359229881</v>
      </c>
      <c r="M45" s="30">
        <f>+'Customer $'!Y35+'Therm $ (Calendar)'!Y35+'Customer $'!Y65+'Therm $ (Calendar)'!Y65</f>
        <v>3488169.8156478759</v>
      </c>
      <c r="N45" s="30">
        <f>+'Customer $'!Z35+'Therm $ (Calendar)'!Z35+'Customer $'!Z65+'Therm $ (Calendar)'!Z65</f>
        <v>4143008.6815050859</v>
      </c>
      <c r="O45" s="292">
        <f t="shared" si="0"/>
        <v>41580651.142493762</v>
      </c>
      <c r="P45" s="13">
        <v>41194338.439999998</v>
      </c>
      <c r="Q45" s="105">
        <f t="shared" si="1"/>
        <v>-386312.70249376446</v>
      </c>
    </row>
    <row r="46" spans="1:18" x14ac:dyDescent="0.25">
      <c r="A46" s="26" t="s">
        <v>157</v>
      </c>
      <c r="B46" s="27" t="s">
        <v>158</v>
      </c>
      <c r="C46" s="30">
        <f>+'Customer $'!O36+'Therm $ (Calendar)'!O36</f>
        <v>2114467.0976435449</v>
      </c>
      <c r="D46" s="30">
        <f>+'Customer $'!P36+'Therm $ (Calendar)'!P36</f>
        <v>1968759.8138189863</v>
      </c>
      <c r="E46" s="30">
        <f>+'Customer $'!Q36+'Therm $ (Calendar)'!Q36</f>
        <v>1948757.770020098</v>
      </c>
      <c r="F46" s="30">
        <f>+'Customer $'!R36+'Therm $ (Calendar)'!R36</f>
        <v>1667125.1959585284</v>
      </c>
      <c r="G46" s="30">
        <f>+'Customer $'!S36+'Therm $ (Calendar)'!S36</f>
        <v>1622919.0931201086</v>
      </c>
      <c r="H46" s="30">
        <f>+'Customer $'!T36+'Therm $ (Calendar)'!T36</f>
        <v>1592875.8730184445</v>
      </c>
      <c r="I46" s="30">
        <f>+'Customer $'!U36+'Therm $ (Calendar)'!U36</f>
        <v>1558485.5474537865</v>
      </c>
      <c r="J46" s="30">
        <f>+'Customer $'!V36+'Therm $ (Calendar)'!V36</f>
        <v>1489606.0736608156</v>
      </c>
      <c r="K46" s="30">
        <f>+'Customer $'!W36+'Therm $ (Calendar)'!W36</f>
        <v>1565213.8016613326</v>
      </c>
      <c r="L46" s="30">
        <f>+'Customer $'!X36+'Therm $ (Calendar)'!X36</f>
        <v>1572868.3882446925</v>
      </c>
      <c r="M46" s="30">
        <f>+'Customer $'!Y36+'Therm $ (Calendar)'!Y36</f>
        <v>1785726.8366231406</v>
      </c>
      <c r="N46" s="30">
        <f>+'Customer $'!Z36+'Therm $ (Calendar)'!Z36</f>
        <v>2070102.1360868611</v>
      </c>
      <c r="O46" s="292">
        <f t="shared" si="0"/>
        <v>20956907.627310343</v>
      </c>
      <c r="P46" s="13">
        <v>20764363.710000001</v>
      </c>
      <c r="Q46" s="105">
        <f t="shared" si="1"/>
        <v>-192543.91731034219</v>
      </c>
    </row>
    <row r="47" spans="1:18" x14ac:dyDescent="0.25">
      <c r="A47" s="26" t="s">
        <v>159</v>
      </c>
      <c r="B47" s="27" t="s">
        <v>160</v>
      </c>
      <c r="C47" s="30">
        <f>+'Customer $'!O37+'Therm $ (Calendar)'!O37+'Therm $ (Calendar)'!O62</f>
        <v>987546.66115803493</v>
      </c>
      <c r="D47" s="30">
        <f>+'Customer $'!P37+'Therm $ (Calendar)'!P37+'Therm $ (Calendar)'!P62</f>
        <v>910183.56466295349</v>
      </c>
      <c r="E47" s="30">
        <f>+'Customer $'!Q37+'Therm $ (Calendar)'!Q37+'Therm $ (Calendar)'!Q62</f>
        <v>938769.15125267219</v>
      </c>
      <c r="F47" s="30">
        <f>+'Customer $'!R37+'Therm $ (Calendar)'!R37+'Therm $ (Calendar)'!R62</f>
        <v>934833.42067441379</v>
      </c>
      <c r="G47" s="30">
        <f>+'Customer $'!S37+'Therm $ (Calendar)'!S37+'Therm $ (Calendar)'!S62</f>
        <v>920148.86094267201</v>
      </c>
      <c r="H47" s="30">
        <f>+'Customer $'!T37+'Therm $ (Calendar)'!T37+'Therm $ (Calendar)'!T62</f>
        <v>887718.91929191386</v>
      </c>
      <c r="I47" s="30">
        <f>+'Customer $'!U37+'Therm $ (Calendar)'!U37+'Therm $ (Calendar)'!U62</f>
        <v>922147.49478017224</v>
      </c>
      <c r="J47" s="30">
        <f>+'Customer $'!V37+'Therm $ (Calendar)'!V37+'Therm $ (Calendar)'!V62</f>
        <v>908197.6166101722</v>
      </c>
      <c r="K47" s="30">
        <f>+'Customer $'!W37+'Therm $ (Calendar)'!W37+'Therm $ (Calendar)'!W62</f>
        <v>894854.97269191372</v>
      </c>
      <c r="L47" s="30">
        <f>+'Customer $'!X37+'Therm $ (Calendar)'!X37+'Therm $ (Calendar)'!X62</f>
        <v>854115.37017517223</v>
      </c>
      <c r="M47" s="30">
        <f>+'Customer $'!Y37+'Therm $ (Calendar)'!Y37+'Therm $ (Calendar)'!Y62</f>
        <v>878688.54997191392</v>
      </c>
      <c r="N47" s="30">
        <f>+'Customer $'!Z37+'Therm $ (Calendar)'!Z37+'Therm $ (Calendar)'!Z62</f>
        <v>913823.40338017221</v>
      </c>
      <c r="O47" s="292">
        <f t="shared" si="0"/>
        <v>10951027.985592177</v>
      </c>
      <c r="P47" s="13">
        <v>13090111.99</v>
      </c>
      <c r="Q47" s="105">
        <f t="shared" si="1"/>
        <v>2139084.0044078231</v>
      </c>
    </row>
    <row r="48" spans="1:18" s="150" customFormat="1" x14ac:dyDescent="0.25">
      <c r="A48" s="294" t="s">
        <v>161</v>
      </c>
      <c r="B48" s="295" t="s">
        <v>162</v>
      </c>
      <c r="C48" s="296">
        <f>+'Customer $'!O38+'Therm $ (Calendar)'!O38+'Therm $ (Calendar)'!O63</f>
        <v>1972943.0124271184</v>
      </c>
      <c r="D48" s="296">
        <f>+'Customer $'!P38+'Therm $ (Calendar)'!P38+'Therm $ (Calendar)'!P63</f>
        <v>1816780.3434163844</v>
      </c>
      <c r="E48" s="296">
        <f>+'Customer $'!Q38+'Therm $ (Calendar)'!Q38+'Therm $ (Calendar)'!Q63</f>
        <v>1988395.0404321584</v>
      </c>
      <c r="F48" s="296">
        <f>+'Customer $'!R38+'Therm $ (Calendar)'!R38+'Therm $ (Calendar)'!R63</f>
        <v>1933738.2468245404</v>
      </c>
      <c r="G48" s="296">
        <f>+'Customer $'!S38+'Therm $ (Calendar)'!S38+'Therm $ (Calendar)'!S63</f>
        <v>1873730.153612158</v>
      </c>
      <c r="H48" s="296">
        <f>+'Customer $'!T38+'Therm $ (Calendar)'!T38+'Therm $ (Calendar)'!T63</f>
        <v>1865482.5562445403</v>
      </c>
      <c r="I48" s="296">
        <f>+'Customer $'!U38+'Therm $ (Calendar)'!U38+'Therm $ (Calendar)'!U63</f>
        <v>1820615.0537721585</v>
      </c>
      <c r="J48" s="296">
        <f>+'Customer $'!V38+'Therm $ (Calendar)'!V38+'Therm $ (Calendar)'!V63</f>
        <v>1867608.7519521578</v>
      </c>
      <c r="K48" s="296">
        <f>+'Customer $'!W38+'Therm $ (Calendar)'!W38+'Therm $ (Calendar)'!W63</f>
        <v>1811592.93980454</v>
      </c>
      <c r="L48" s="296">
        <f>+'Customer $'!X38+'Therm $ (Calendar)'!X38+'Therm $ (Calendar)'!X63</f>
        <v>1902357.9895521579</v>
      </c>
      <c r="M48" s="296">
        <f>+'Customer $'!Y38+'Therm $ (Calendar)'!Y38+'Therm $ (Calendar)'!Y63</f>
        <v>1919424.67634454</v>
      </c>
      <c r="N48" s="296">
        <f>+'Customer $'!Z38+'Therm $ (Calendar)'!Z38+'Therm $ (Calendar)'!Z63</f>
        <v>1912271.2674321581</v>
      </c>
      <c r="O48" s="292">
        <f t="shared" si="0"/>
        <v>22684940.031814612</v>
      </c>
      <c r="P48" s="297">
        <v>24057977.68</v>
      </c>
      <c r="Q48" s="298">
        <f t="shared" si="1"/>
        <v>1373037.6481853873</v>
      </c>
    </row>
    <row r="49" spans="1:18" x14ac:dyDescent="0.25">
      <c r="A49" s="26" t="s">
        <v>556</v>
      </c>
      <c r="B49" s="27">
        <v>4893033</v>
      </c>
      <c r="C49" s="30">
        <f>+'Customer $'!O47+'Therm $ (Calendar)'!O47</f>
        <v>113.94115000000001</v>
      </c>
      <c r="D49" s="30">
        <f>+'Customer $'!P47+'Therm $ (Calendar)'!P47</f>
        <v>113.94115000000001</v>
      </c>
      <c r="E49" s="30">
        <f>+'Customer $'!Q47+'Therm $ (Calendar)'!Q47</f>
        <v>113.94115000000001</v>
      </c>
      <c r="F49" s="30">
        <f>+'Customer $'!R47+'Therm $ (Calendar)'!R47</f>
        <v>113.94115000000001</v>
      </c>
      <c r="G49" s="30">
        <f>+'Customer $'!S47+'Therm $ (Calendar)'!S47</f>
        <v>113.94115000000001</v>
      </c>
      <c r="H49" s="30">
        <f>+'Customer $'!T47+'Therm $ (Calendar)'!T47</f>
        <v>113.94115000000001</v>
      </c>
      <c r="I49" s="30">
        <f>+'Customer $'!U47+'Therm $ (Calendar)'!U47</f>
        <v>113.94115000000001</v>
      </c>
      <c r="J49" s="30">
        <f>+'Customer $'!V47+'Therm $ (Calendar)'!V47</f>
        <v>113.94115000000001</v>
      </c>
      <c r="K49" s="30">
        <f>+'Customer $'!W47+'Therm $ (Calendar)'!W47</f>
        <v>113.94115000000001</v>
      </c>
      <c r="L49" s="30">
        <f>+'Customer $'!X47+'Therm $ (Calendar)'!X47</f>
        <v>113.94115000000001</v>
      </c>
      <c r="M49" s="30">
        <f>+'Customer $'!Y47+'Therm $ (Calendar)'!Y47</f>
        <v>113.94115000000001</v>
      </c>
      <c r="N49" s="30">
        <f>+'Customer $'!Z47+'Therm $ (Calendar)'!Z47</f>
        <v>113.94115000000001</v>
      </c>
      <c r="O49" s="292">
        <f t="shared" si="0"/>
        <v>1367.2938000000004</v>
      </c>
      <c r="P49" s="13">
        <v>0</v>
      </c>
      <c r="Q49" s="105">
        <f t="shared" si="1"/>
        <v>-1367.2938000000004</v>
      </c>
    </row>
    <row r="50" spans="1:18" x14ac:dyDescent="0.25">
      <c r="A50" s="26" t="s">
        <v>163</v>
      </c>
      <c r="B50" s="27" t="s">
        <v>164</v>
      </c>
      <c r="C50" s="30">
        <f>+'Customer $'!O45+'Therm $ (Calendar)'!O45</f>
        <v>55185.843771313448</v>
      </c>
      <c r="D50" s="30">
        <f>+'Customer $'!P45+'Therm $ (Calendar)'!P45</f>
        <v>50244.029182024082</v>
      </c>
      <c r="E50" s="30">
        <f>+'Customer $'!Q45+'Therm $ (Calendar)'!Q45</f>
        <v>35121.297092461449</v>
      </c>
      <c r="F50" s="30">
        <f>+'Customer $'!R45+'Therm $ (Calendar)'!R45</f>
        <v>39875.608218833659</v>
      </c>
      <c r="G50" s="30">
        <f>+'Customer $'!S45+'Therm $ (Calendar)'!S45</f>
        <v>29757.856727461451</v>
      </c>
      <c r="H50" s="30">
        <f>+'Customer $'!T45+'Therm $ (Calendar)'!T45</f>
        <v>26278.846260833659</v>
      </c>
      <c r="I50" s="30">
        <f>+'Customer $'!U45+'Therm $ (Calendar)'!U45</f>
        <v>21114.991851461447</v>
      </c>
      <c r="J50" s="30">
        <f>+'Customer $'!V45+'Therm $ (Calendar)'!V45</f>
        <v>24210.02851446145</v>
      </c>
      <c r="K50" s="30">
        <f>+'Customer $'!W45+'Therm $ (Calendar)'!W45</f>
        <v>21828.937513833655</v>
      </c>
      <c r="L50" s="30">
        <f>+'Customer $'!X45+'Therm $ (Calendar)'!X45</f>
        <v>27445.573083461448</v>
      </c>
      <c r="M50" s="30">
        <f>+'Customer $'!Y45+'Therm $ (Calendar)'!Y45</f>
        <v>29062.067587833659</v>
      </c>
      <c r="N50" s="30">
        <f>+'Customer $'!Z45+'Therm $ (Calendar)'!Z45</f>
        <v>39906.325466461443</v>
      </c>
      <c r="O50" s="292">
        <f t="shared" si="0"/>
        <v>400031.40527044085</v>
      </c>
      <c r="P50" s="13">
        <v>400031.40527039999</v>
      </c>
      <c r="Q50" s="105">
        <f t="shared" si="1"/>
        <v>-4.086177796125412E-8</v>
      </c>
      <c r="R50" t="s">
        <v>606</v>
      </c>
    </row>
    <row r="51" spans="1:18" x14ac:dyDescent="0.25">
      <c r="A51" s="26" t="s">
        <v>165</v>
      </c>
      <c r="B51" s="27" t="s">
        <v>166</v>
      </c>
      <c r="C51" s="30">
        <v>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29">
        <f t="shared" si="0"/>
        <v>0</v>
      </c>
      <c r="Q51" s="105">
        <f t="shared" si="1"/>
        <v>0</v>
      </c>
    </row>
    <row r="52" spans="1:18" x14ac:dyDescent="0.25">
      <c r="A52" s="26" t="s">
        <v>167</v>
      </c>
      <c r="B52" s="27" t="s">
        <v>168</v>
      </c>
      <c r="C52" s="30">
        <f>+'Customer $'!O46+'Therm $ (Calendar)'!O46+'Customer $'!O67+'Therm $ (Calendar)'!O67</f>
        <v>11490.867649169464</v>
      </c>
      <c r="D52" s="30">
        <f>+'Customer $'!P46+'Therm $ (Calendar)'!P46+'Customer $'!P67+'Therm $ (Calendar)'!P67</f>
        <v>10580.829264498547</v>
      </c>
      <c r="E52" s="30">
        <f>+'Customer $'!Q46+'Therm $ (Calendar)'!Q46+'Customer $'!Q67+'Therm $ (Calendar)'!Q67</f>
        <v>11216.619989933462</v>
      </c>
      <c r="F52" s="30">
        <f>+'Customer $'!R46+'Therm $ (Calendar)'!R46+'Customer $'!R67+'Therm $ (Calendar)'!R67</f>
        <v>10670.33239512916</v>
      </c>
      <c r="G52" s="30">
        <f>+'Customer $'!S46+'Therm $ (Calendar)'!S46+'Customer $'!S67+'Therm $ (Calendar)'!S67</f>
        <v>10449.172935933464</v>
      </c>
      <c r="H52" s="30">
        <f>+'Customer $'!T46+'Therm $ (Calendar)'!T46+'Customer $'!T67+'Therm $ (Calendar)'!T67</f>
        <v>9853.6589701291596</v>
      </c>
      <c r="I52" s="30">
        <f>+'Customer $'!U46+'Therm $ (Calendar)'!U46+'Customer $'!U67+'Therm $ (Calendar)'!U67</f>
        <v>9873.3531529334614</v>
      </c>
      <c r="J52" s="30">
        <f>+'Customer $'!V46+'Therm $ (Calendar)'!V46+'Customer $'!V67+'Therm $ (Calendar)'!V67</f>
        <v>10023.070218933464</v>
      </c>
      <c r="K52" s="30">
        <f>+'Customer $'!W46+'Therm $ (Calendar)'!W46+'Customer $'!W67+'Therm $ (Calendar)'!W67</f>
        <v>9684.0739941291577</v>
      </c>
      <c r="L52" s="30">
        <f>+'Customer $'!X46+'Therm $ (Calendar)'!X46+'Customer $'!X67+'Therm $ (Calendar)'!X67</f>
        <v>10095.208638933465</v>
      </c>
      <c r="M52" s="30">
        <f>+'Customer $'!Y46+'Therm $ (Calendar)'!Y46+'Customer $'!Y67+'Therm $ (Calendar)'!Y67</f>
        <v>10286.864678129157</v>
      </c>
      <c r="N52" s="30">
        <f>+'Customer $'!Z46+'Therm $ (Calendar)'!Z46+'Customer $'!Z67+'Therm $ (Calendar)'!Z67</f>
        <v>10976.533777933462</v>
      </c>
      <c r="O52" s="292">
        <f t="shared" si="0"/>
        <v>125200.58566578545</v>
      </c>
      <c r="P52" s="13">
        <v>295139.13013409998</v>
      </c>
      <c r="Q52" s="105">
        <f t="shared" si="1"/>
        <v>169938.54446831453</v>
      </c>
      <c r="R52" t="s">
        <v>606</v>
      </c>
    </row>
    <row r="53" spans="1:18" x14ac:dyDescent="0.25">
      <c r="A53" s="26" t="s">
        <v>169</v>
      </c>
      <c r="B53" s="27" t="s">
        <v>170</v>
      </c>
      <c r="C53" s="30">
        <v>0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29">
        <f t="shared" si="0"/>
        <v>0</v>
      </c>
      <c r="Q53" s="105">
        <f t="shared" si="1"/>
        <v>0</v>
      </c>
    </row>
    <row r="54" spans="1:18" x14ac:dyDescent="0.25">
      <c r="A54" s="26" t="s">
        <v>171</v>
      </c>
      <c r="B54" s="27" t="s">
        <v>172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29">
        <f t="shared" si="0"/>
        <v>0</v>
      </c>
      <c r="Q54" s="105">
        <f t="shared" si="1"/>
        <v>0</v>
      </c>
    </row>
    <row r="55" spans="1:18" x14ac:dyDescent="0.25">
      <c r="A55" s="26" t="s">
        <v>173</v>
      </c>
      <c r="B55" s="27" t="s">
        <v>174</v>
      </c>
      <c r="C55" s="30">
        <v>0</v>
      </c>
      <c r="D55" s="30">
        <v>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29">
        <f t="shared" si="0"/>
        <v>0</v>
      </c>
      <c r="Q55" s="105">
        <f t="shared" si="1"/>
        <v>0</v>
      </c>
    </row>
    <row r="56" spans="1:18" x14ac:dyDescent="0.25">
      <c r="A56" s="26" t="s">
        <v>175</v>
      </c>
      <c r="B56" s="27" t="s">
        <v>176</v>
      </c>
      <c r="C56" s="30">
        <f>+'Customer $'!O48+'Customer $'!O56+'Therm $ (Calendar)'!O48+'Therm $ (Calendar)'!O56</f>
        <v>0</v>
      </c>
      <c r="D56" s="30">
        <f>+'Customer $'!P48+'Customer $'!P56+'Therm $ (Calendar)'!P48+'Therm $ (Calendar)'!P56</f>
        <v>0</v>
      </c>
      <c r="E56" s="30">
        <f>+'Customer $'!Q48+'Customer $'!Q56+'Therm $ (Calendar)'!Q48+'Therm $ (Calendar)'!Q56</f>
        <v>0</v>
      </c>
      <c r="F56" s="30">
        <f>+'Customer $'!R48+'Customer $'!R56+'Therm $ (Calendar)'!R48+'Therm $ (Calendar)'!R56</f>
        <v>0</v>
      </c>
      <c r="G56" s="30">
        <f>+'Customer $'!S48+'Customer $'!S56+'Therm $ (Calendar)'!S48+'Therm $ (Calendar)'!S56</f>
        <v>0</v>
      </c>
      <c r="H56" s="30">
        <f>+'Customer $'!T48+'Customer $'!T56+'Therm $ (Calendar)'!T48+'Therm $ (Calendar)'!T56</f>
        <v>0</v>
      </c>
      <c r="I56" s="30">
        <f>+'Customer $'!U48+'Customer $'!U56+'Therm $ (Calendar)'!U48+'Therm $ (Calendar)'!U56</f>
        <v>0</v>
      </c>
      <c r="J56" s="30">
        <f>+'Customer $'!V48+'Customer $'!V56+'Therm $ (Calendar)'!V48+'Therm $ (Calendar)'!V56</f>
        <v>0</v>
      </c>
      <c r="K56" s="30">
        <f>+'Customer $'!W48+'Customer $'!W56+'Therm $ (Calendar)'!W48+'Therm $ (Calendar)'!W56</f>
        <v>0</v>
      </c>
      <c r="L56" s="30">
        <f>+'Customer $'!X48+'Customer $'!X56+'Therm $ (Calendar)'!X48+'Therm $ (Calendar)'!X56</f>
        <v>0</v>
      </c>
      <c r="M56" s="30">
        <f>+'Customer $'!Y48+'Customer $'!Y56+'Therm $ (Calendar)'!Y48+'Therm $ (Calendar)'!Y56</f>
        <v>0</v>
      </c>
      <c r="N56" s="30">
        <f>+'Customer $'!Z48+'Customer $'!Z56+'Therm $ (Calendar)'!Z48+'Therm $ (Calendar)'!Z56</f>
        <v>0</v>
      </c>
      <c r="O56" s="29">
        <f t="shared" si="0"/>
        <v>0</v>
      </c>
      <c r="Q56" s="105">
        <f t="shared" si="1"/>
        <v>0</v>
      </c>
    </row>
    <row r="57" spans="1:18" x14ac:dyDescent="0.25">
      <c r="A57" s="26" t="s">
        <v>177</v>
      </c>
      <c r="B57" s="27" t="s">
        <v>178</v>
      </c>
      <c r="C57" s="30">
        <v>0</v>
      </c>
      <c r="D57" s="30">
        <v>0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29">
        <f t="shared" si="0"/>
        <v>0</v>
      </c>
      <c r="Q57" s="105">
        <f t="shared" si="1"/>
        <v>0</v>
      </c>
    </row>
    <row r="58" spans="1:18" x14ac:dyDescent="0.25">
      <c r="A58" s="26" t="s">
        <v>179</v>
      </c>
      <c r="B58" s="27" t="s">
        <v>180</v>
      </c>
      <c r="C58" s="30">
        <f>+'Customer $'!O50+'Customer $'!O58+'Therm $ (Calendar)'!O50+'Therm $ (Calendar)'!O58</f>
        <v>0</v>
      </c>
      <c r="D58" s="30">
        <f>+'Customer $'!P50+'Customer $'!P58+'Therm $ (Calendar)'!P50+'Therm $ (Calendar)'!P58</f>
        <v>0</v>
      </c>
      <c r="E58" s="30">
        <f>+'Customer $'!Q50+'Customer $'!Q58+'Therm $ (Calendar)'!Q50+'Therm $ (Calendar)'!Q58</f>
        <v>0</v>
      </c>
      <c r="F58" s="30">
        <f>+'Customer $'!R50+'Customer $'!R58+'Therm $ (Calendar)'!R50+'Therm $ (Calendar)'!R58</f>
        <v>0</v>
      </c>
      <c r="G58" s="30">
        <f>+'Customer $'!S50+'Customer $'!S58+'Therm $ (Calendar)'!S50+'Therm $ (Calendar)'!S58</f>
        <v>0</v>
      </c>
      <c r="H58" s="30">
        <f>+'Customer $'!T50+'Customer $'!T58+'Therm $ (Calendar)'!T50+'Therm $ (Calendar)'!T58</f>
        <v>0</v>
      </c>
      <c r="I58" s="30">
        <f>+'Customer $'!U50+'Customer $'!U58+'Therm $ (Calendar)'!U50+'Therm $ (Calendar)'!U58</f>
        <v>0</v>
      </c>
      <c r="J58" s="30">
        <f>+'Customer $'!V50+'Customer $'!V58+'Therm $ (Calendar)'!V50+'Therm $ (Calendar)'!V58</f>
        <v>0</v>
      </c>
      <c r="K58" s="30">
        <f>+'Customer $'!W50+'Customer $'!W58+'Therm $ (Calendar)'!W50+'Therm $ (Calendar)'!W58</f>
        <v>0</v>
      </c>
      <c r="L58" s="30">
        <f>+'Customer $'!X50+'Customer $'!X58+'Therm $ (Calendar)'!X50+'Therm $ (Calendar)'!X58</f>
        <v>0</v>
      </c>
      <c r="M58" s="30">
        <f>+'Customer $'!Y50+'Customer $'!Y58+'Therm $ (Calendar)'!Y50+'Therm $ (Calendar)'!Y58</f>
        <v>0</v>
      </c>
      <c r="N58" s="30">
        <f>+'Customer $'!Z50+'Customer $'!Z58+'Therm $ (Calendar)'!Z50+'Therm $ (Calendar)'!Z58</f>
        <v>0</v>
      </c>
      <c r="O58" s="29">
        <f t="shared" si="0"/>
        <v>0</v>
      </c>
      <c r="Q58" s="105">
        <f t="shared" si="1"/>
        <v>0</v>
      </c>
      <c r="R58" t="s">
        <v>606</v>
      </c>
    </row>
    <row r="59" spans="1:18" x14ac:dyDescent="0.25">
      <c r="A59" s="26" t="s">
        <v>181</v>
      </c>
      <c r="B59" s="27" t="s">
        <v>182</v>
      </c>
      <c r="C59" s="30">
        <v>0</v>
      </c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29">
        <f t="shared" si="0"/>
        <v>0</v>
      </c>
      <c r="Q59" s="105">
        <f t="shared" si="1"/>
        <v>0</v>
      </c>
    </row>
    <row r="60" spans="1:18" x14ac:dyDescent="0.25">
      <c r="A60" s="26" t="s">
        <v>183</v>
      </c>
      <c r="B60" s="27" t="s">
        <v>184</v>
      </c>
      <c r="C60" s="30">
        <f>+'Customer $'!O52+'Customer $'!O60+'Therm $ (Calendar)'!O52+'Therm $ (Calendar)'!O60</f>
        <v>0</v>
      </c>
      <c r="D60" s="30">
        <f>+'Customer $'!P52+'Customer $'!P60+'Therm $ (Calendar)'!P52+'Therm $ (Calendar)'!P60</f>
        <v>0</v>
      </c>
      <c r="E60" s="30">
        <f>+'Customer $'!Q52+'Customer $'!Q60+'Therm $ (Calendar)'!Q52+'Therm $ (Calendar)'!Q60</f>
        <v>0</v>
      </c>
      <c r="F60" s="30">
        <f>+'Customer $'!R52+'Customer $'!R60+'Therm $ (Calendar)'!R52+'Therm $ (Calendar)'!R60</f>
        <v>0</v>
      </c>
      <c r="G60" s="30">
        <f>+'Customer $'!S52+'Customer $'!S60+'Therm $ (Calendar)'!S52+'Therm $ (Calendar)'!S60</f>
        <v>0</v>
      </c>
      <c r="H60" s="30">
        <f>+'Customer $'!T52+'Customer $'!T60+'Therm $ (Calendar)'!T52+'Therm $ (Calendar)'!T60</f>
        <v>0</v>
      </c>
      <c r="I60" s="30">
        <f>+'Customer $'!U52+'Customer $'!U60+'Therm $ (Calendar)'!U52+'Therm $ (Calendar)'!U60</f>
        <v>0</v>
      </c>
      <c r="J60" s="30">
        <f>+'Customer $'!V52+'Customer $'!V60+'Therm $ (Calendar)'!V52+'Therm $ (Calendar)'!V60</f>
        <v>0</v>
      </c>
      <c r="K60" s="30">
        <f>+'Customer $'!W52+'Customer $'!W60+'Therm $ (Calendar)'!W52+'Therm $ (Calendar)'!W60</f>
        <v>0</v>
      </c>
      <c r="L60" s="30">
        <f>+'Customer $'!X52+'Customer $'!X60+'Therm $ (Calendar)'!X52+'Therm $ (Calendar)'!X60</f>
        <v>0</v>
      </c>
      <c r="M60" s="30">
        <f>+'Customer $'!Y52+'Customer $'!Y60+'Therm $ (Calendar)'!Y52+'Therm $ (Calendar)'!Y60</f>
        <v>0</v>
      </c>
      <c r="N60" s="30">
        <f>+'Customer $'!Z52+'Customer $'!Z60+'Therm $ (Calendar)'!Z52+'Therm $ (Calendar)'!Z60</f>
        <v>0</v>
      </c>
      <c r="O60" s="29">
        <f t="shared" si="0"/>
        <v>0</v>
      </c>
      <c r="Q60" s="105">
        <f t="shared" si="1"/>
        <v>0</v>
      </c>
    </row>
    <row r="61" spans="1:18" x14ac:dyDescent="0.25">
      <c r="A61" s="26" t="s">
        <v>185</v>
      </c>
      <c r="B61" s="27" t="s">
        <v>186</v>
      </c>
      <c r="C61" s="30">
        <v>0</v>
      </c>
      <c r="D61" s="30">
        <v>0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29">
        <f t="shared" si="0"/>
        <v>0</v>
      </c>
      <c r="Q61" s="105">
        <f t="shared" si="1"/>
        <v>0</v>
      </c>
    </row>
    <row r="62" spans="1:18" x14ac:dyDescent="0.25">
      <c r="A62" s="26" t="s">
        <v>187</v>
      </c>
      <c r="B62" s="27" t="s">
        <v>188</v>
      </c>
      <c r="C62" s="30">
        <f>+'Customer $'!O49+'Customer $'!O57+'Therm $ (Calendar)'!O49+'Therm $ (Calendar)'!O57</f>
        <v>360364.62215886853</v>
      </c>
      <c r="D62" s="30">
        <f>+'Customer $'!P49+'Customer $'!P57+'Therm $ (Calendar)'!P49+'Therm $ (Calendar)'!P57</f>
        <v>329046.42549371545</v>
      </c>
      <c r="E62" s="30">
        <f>+'Customer $'!Q49+'Customer $'!Q57+'Therm $ (Calendar)'!Q49+'Therm $ (Calendar)'!Q57</f>
        <v>354634.25562175311</v>
      </c>
      <c r="F62" s="30">
        <f>+'Customer $'!R49+'Customer $'!R57+'Therm $ (Calendar)'!R49+'Therm $ (Calendar)'!R57</f>
        <v>335208.58627950295</v>
      </c>
      <c r="G62" s="30">
        <f>+'Customer $'!S49+'Customer $'!S57+'Therm $ (Calendar)'!S49+'Therm $ (Calendar)'!S57</f>
        <v>324770.37252125307</v>
      </c>
      <c r="H62" s="30">
        <f>+'Customer $'!T49+'Customer $'!T57+'Therm $ (Calendar)'!T49+'Therm $ (Calendar)'!T57</f>
        <v>311856.55340800295</v>
      </c>
      <c r="I62" s="30">
        <f>+'Customer $'!U49+'Customer $'!U57+'Therm $ (Calendar)'!U49+'Therm $ (Calendar)'!U57</f>
        <v>313074.71782725304</v>
      </c>
      <c r="J62" s="30">
        <f>+'Customer $'!V49+'Customer $'!V57+'Therm $ (Calendar)'!V49+'Therm $ (Calendar)'!V57</f>
        <v>320214.69136575301</v>
      </c>
      <c r="K62" s="30">
        <f>+'Customer $'!W49+'Customer $'!W57+'Therm $ (Calendar)'!W49+'Therm $ (Calendar)'!W57</f>
        <v>305623.10563400295</v>
      </c>
      <c r="L62" s="30">
        <f>+'Customer $'!X49+'Customer $'!X57+'Therm $ (Calendar)'!X49+'Therm $ (Calendar)'!X57</f>
        <v>310128.791481753</v>
      </c>
      <c r="M62" s="30">
        <f>+'Customer $'!Y49+'Customer $'!Y57+'Therm $ (Calendar)'!Y49+'Therm $ (Calendar)'!Y57</f>
        <v>318828.95000900293</v>
      </c>
      <c r="N62" s="30">
        <f>+'Customer $'!Z49+'Customer $'!Z57+'Therm $ (Calendar)'!Z49+'Therm $ (Calendar)'!Z57</f>
        <v>320782.93645525305</v>
      </c>
      <c r="O62" s="292">
        <f t="shared" si="0"/>
        <v>3904534.0082561136</v>
      </c>
      <c r="P62">
        <v>3904534</v>
      </c>
      <c r="Q62" s="105">
        <f t="shared" si="1"/>
        <v>-8.2561136223375797E-3</v>
      </c>
    </row>
    <row r="63" spans="1:18" x14ac:dyDescent="0.25">
      <c r="A63" s="26" t="s">
        <v>189</v>
      </c>
      <c r="B63" s="27" t="s">
        <v>190</v>
      </c>
      <c r="C63" s="30">
        <f>+'Customer $'!O51+'Customer $'!O59+'Therm $ (Calendar)'!O51+'Therm $ (Calendar)'!O59</f>
        <v>505185.28003329999</v>
      </c>
      <c r="D63" s="30">
        <f>+'Customer $'!P51+'Customer $'!P59+'Therm $ (Calendar)'!P51+'Therm $ (Calendar)'!P59</f>
        <v>458362.25384964998</v>
      </c>
      <c r="E63" s="30">
        <f>+'Customer $'!Q51+'Customer $'!Q59+'Therm $ (Calendar)'!Q51+'Therm $ (Calendar)'!Q59</f>
        <v>580927.40080000006</v>
      </c>
      <c r="F63" s="30">
        <f>+'Customer $'!R51+'Customer $'!R59+'Therm $ (Calendar)'!R51+'Therm $ (Calendar)'!R59</f>
        <v>537428.45882499998</v>
      </c>
      <c r="G63" s="30">
        <f>+'Customer $'!S51+'Customer $'!S59+'Therm $ (Calendar)'!S51+'Therm $ (Calendar)'!S59</f>
        <v>528752.44960000017</v>
      </c>
      <c r="H63" s="30">
        <f>+'Customer $'!T51+'Customer $'!T59+'Therm $ (Calendar)'!T51+'Therm $ (Calendar)'!T59</f>
        <v>504206.29869999998</v>
      </c>
      <c r="I63" s="30">
        <f>+'Customer $'!U51+'Customer $'!U59+'Therm $ (Calendar)'!U51+'Therm $ (Calendar)'!U59</f>
        <v>516229.14287499996</v>
      </c>
      <c r="J63" s="30">
        <f>+'Customer $'!V51+'Customer $'!V59+'Therm $ (Calendar)'!V51+'Therm $ (Calendar)'!V59</f>
        <v>465456.22269999998</v>
      </c>
      <c r="K63" s="30">
        <f>+'Customer $'!W51+'Customer $'!W59+'Therm $ (Calendar)'!W51+'Therm $ (Calendar)'!W59</f>
        <v>437492.30919999996</v>
      </c>
      <c r="L63" s="30">
        <f>+'Customer $'!X51+'Customer $'!X59+'Therm $ (Calendar)'!X51+'Therm $ (Calendar)'!X59</f>
        <v>496857.63445000001</v>
      </c>
      <c r="M63" s="30">
        <f>+'Customer $'!Y51+'Customer $'!Y59+'Therm $ (Calendar)'!Y51+'Therm $ (Calendar)'!Y59</f>
        <v>485070.188425</v>
      </c>
      <c r="N63" s="30">
        <f>+'Customer $'!Z51+'Customer $'!Z59+'Therm $ (Calendar)'!Z51+'Therm $ (Calendar)'!Z59</f>
        <v>544723.20744999987</v>
      </c>
      <c r="O63" s="292">
        <f t="shared" si="0"/>
        <v>6060690.8469079491</v>
      </c>
      <c r="P63">
        <v>6060690.8469081987</v>
      </c>
      <c r="Q63" s="105">
        <f t="shared" si="1"/>
        <v>2.4959444999694824E-7</v>
      </c>
      <c r="R63" t="s">
        <v>606</v>
      </c>
    </row>
    <row r="64" spans="1:18" x14ac:dyDescent="0.25">
      <c r="A64" s="26" t="s">
        <v>191</v>
      </c>
      <c r="B64" s="27" t="s">
        <v>192</v>
      </c>
      <c r="C64" s="30">
        <f>+'Customer $'!O53+'Customer $'!O61+'Therm $ (Calendar)'!O53+'Therm $ (Calendar)'!O61</f>
        <v>0</v>
      </c>
      <c r="D64" s="30">
        <f>+'Customer $'!P53+'Customer $'!P61+'Therm $ (Calendar)'!P53+'Therm $ (Calendar)'!P61</f>
        <v>0</v>
      </c>
      <c r="E64" s="30">
        <f>+'Customer $'!Q53+'Customer $'!Q61+'Therm $ (Calendar)'!Q53+'Therm $ (Calendar)'!Q61</f>
        <v>0</v>
      </c>
      <c r="F64" s="30">
        <f>+'Customer $'!R53+'Customer $'!R61+'Therm $ (Calendar)'!R53+'Therm $ (Calendar)'!R61</f>
        <v>0</v>
      </c>
      <c r="G64" s="30">
        <f>+'Customer $'!S53+'Customer $'!S61+'Therm $ (Calendar)'!S53+'Therm $ (Calendar)'!S61</f>
        <v>0</v>
      </c>
      <c r="H64" s="30">
        <f>+'Customer $'!T53+'Customer $'!T61+'Therm $ (Calendar)'!T53+'Therm $ (Calendar)'!T61</f>
        <v>0</v>
      </c>
      <c r="I64" s="30">
        <f>+'Customer $'!U53+'Customer $'!U61+'Therm $ (Calendar)'!U53+'Therm $ (Calendar)'!U61</f>
        <v>0</v>
      </c>
      <c r="J64" s="30">
        <f>+'Customer $'!V53+'Customer $'!V61+'Therm $ (Calendar)'!V53+'Therm $ (Calendar)'!V61</f>
        <v>0</v>
      </c>
      <c r="K64" s="30">
        <f>+'Customer $'!W53+'Customer $'!W61+'Therm $ (Calendar)'!W53+'Therm $ (Calendar)'!W61</f>
        <v>0</v>
      </c>
      <c r="L64" s="30">
        <f>+'Customer $'!X53+'Customer $'!X61+'Therm $ (Calendar)'!X53+'Therm $ (Calendar)'!X61</f>
        <v>0</v>
      </c>
      <c r="M64" s="30">
        <f>+'Customer $'!Y53+'Customer $'!Y61+'Therm $ (Calendar)'!Y53+'Therm $ (Calendar)'!Y61</f>
        <v>0</v>
      </c>
      <c r="N64" s="30">
        <f>+'Customer $'!Z53+'Customer $'!Z61+'Therm $ (Calendar)'!Z53+'Therm $ (Calendar)'!Z61</f>
        <v>0</v>
      </c>
      <c r="O64" s="29">
        <f t="shared" si="0"/>
        <v>0</v>
      </c>
      <c r="Q64" s="105">
        <f t="shared" si="1"/>
        <v>0</v>
      </c>
    </row>
    <row r="65" spans="1:17" x14ac:dyDescent="0.25">
      <c r="A65" s="26" t="s">
        <v>455</v>
      </c>
      <c r="B65" s="27">
        <v>4893090</v>
      </c>
      <c r="C65" s="30">
        <f>+'Customer $'!O64+'Therm $ (Calendar)'!O64</f>
        <v>2461430.740618974</v>
      </c>
      <c r="D65" s="30">
        <f>+'Customer $'!P64+'Therm $ (Calendar)'!P64</f>
        <v>2400822.6832754822</v>
      </c>
      <c r="E65" s="30">
        <f>+'Customer $'!Q64+'Therm $ (Calendar)'!Q64</f>
        <v>2477579.1926100003</v>
      </c>
      <c r="F65" s="30">
        <f>+'Customer $'!R64+'Therm $ (Calendar)'!R64</f>
        <v>2548364.2536845002</v>
      </c>
      <c r="G65" s="30">
        <f>+'Customer $'!S64+'Therm $ (Calendar)'!S64</f>
        <v>2567071.3456250001</v>
      </c>
      <c r="H65" s="30">
        <f>+'Customer $'!T64+'Therm $ (Calendar)'!T64</f>
        <v>2406697.7892694999</v>
      </c>
      <c r="I65" s="30">
        <f>+'Customer $'!U64+'Therm $ (Calendar)'!U64</f>
        <v>2300065.5392672503</v>
      </c>
      <c r="J65" s="30">
        <f>+'Customer $'!V64+'Therm $ (Calendar)'!V64</f>
        <v>2254583.1716140001</v>
      </c>
      <c r="K65" s="30">
        <f>+'Customer $'!W64+'Therm $ (Calendar)'!W64</f>
        <v>2260412.4621158564</v>
      </c>
      <c r="L65" s="30">
        <f>+'Customer $'!X64+'Therm $ (Calendar)'!X64</f>
        <v>2322594.6870261165</v>
      </c>
      <c r="M65" s="30">
        <f>+'Customer $'!Y64+'Therm $ (Calendar)'!Y64</f>
        <v>2268829.4926152374</v>
      </c>
      <c r="N65" s="30">
        <f>+'Customer $'!Z64+'Therm $ (Calendar)'!Z64</f>
        <v>2152199.1934897499</v>
      </c>
      <c r="O65" s="292">
        <f t="shared" si="0"/>
        <v>28420650.551211666</v>
      </c>
      <c r="P65">
        <v>24738590.359999999</v>
      </c>
      <c r="Q65" s="105"/>
    </row>
    <row r="66" spans="1:17" x14ac:dyDescent="0.25">
      <c r="A66" s="26" t="s">
        <v>193</v>
      </c>
      <c r="B66" s="27" t="s">
        <v>194</v>
      </c>
      <c r="C66" s="30">
        <v>0</v>
      </c>
      <c r="D66" s="30">
        <v>0</v>
      </c>
      <c r="E66" s="30">
        <v>0</v>
      </c>
      <c r="F66" s="30">
        <v>0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29">
        <f t="shared" si="0"/>
        <v>0</v>
      </c>
      <c r="Q66" s="105">
        <f t="shared" si="1"/>
        <v>0</v>
      </c>
    </row>
    <row r="67" spans="1:17" x14ac:dyDescent="0.25">
      <c r="A67" s="26" t="s">
        <v>195</v>
      </c>
      <c r="B67" s="27" t="s">
        <v>196</v>
      </c>
      <c r="C67" s="30">
        <v>0</v>
      </c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29">
        <f t="shared" si="0"/>
        <v>0</v>
      </c>
      <c r="Q67" s="105">
        <f t="shared" si="1"/>
        <v>0</v>
      </c>
    </row>
    <row r="68" spans="1:17" x14ac:dyDescent="0.25">
      <c r="A68" s="26" t="s">
        <v>197</v>
      </c>
      <c r="B68" s="27" t="s">
        <v>198</v>
      </c>
      <c r="C68" s="30">
        <v>0</v>
      </c>
      <c r="D68" s="30">
        <v>0</v>
      </c>
      <c r="E68" s="30">
        <v>0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  <c r="O68" s="29">
        <f t="shared" si="0"/>
        <v>0</v>
      </c>
      <c r="Q68" s="105">
        <f t="shared" si="1"/>
        <v>0</v>
      </c>
    </row>
    <row r="69" spans="1:17" x14ac:dyDescent="0.25">
      <c r="A69" s="26" t="s">
        <v>199</v>
      </c>
      <c r="B69" s="27" t="s">
        <v>200</v>
      </c>
      <c r="C69" s="30">
        <v>0</v>
      </c>
      <c r="D69" s="30">
        <v>0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29">
        <f t="shared" si="0"/>
        <v>0</v>
      </c>
      <c r="Q69" s="105">
        <f t="shared" si="1"/>
        <v>0</v>
      </c>
    </row>
    <row r="70" spans="1:17" x14ac:dyDescent="0.25">
      <c r="A70" s="26" t="s">
        <v>201</v>
      </c>
      <c r="B70" s="27" t="s">
        <v>202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29">
        <f>SUM(C70:N70)</f>
        <v>0</v>
      </c>
      <c r="Q70" s="105">
        <f t="shared" ref="Q70:Q71" si="2">+P70-O70</f>
        <v>0</v>
      </c>
    </row>
    <row r="71" spans="1:17" x14ac:dyDescent="0.25">
      <c r="A71" s="26" t="s">
        <v>203</v>
      </c>
      <c r="B71" s="27" t="s">
        <v>204</v>
      </c>
      <c r="C71" s="30">
        <v>0</v>
      </c>
      <c r="D71" s="30">
        <v>0</v>
      </c>
      <c r="E71" s="30">
        <v>0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29">
        <f>SUM(C71:N71)</f>
        <v>0</v>
      </c>
      <c r="Q71" s="105">
        <f t="shared" si="2"/>
        <v>0</v>
      </c>
    </row>
    <row r="73" spans="1:17" s="2" customFormat="1" x14ac:dyDescent="0.25">
      <c r="A73" s="31" t="s">
        <v>205</v>
      </c>
      <c r="C73" s="3">
        <f>SUM(C2:C71)</f>
        <v>31278585.291961629</v>
      </c>
      <c r="D73" s="3">
        <f t="shared" ref="D73:P73" si="3">SUM(D2:D71)</f>
        <v>29679935.137233961</v>
      </c>
      <c r="E73" s="3">
        <f t="shared" si="3"/>
        <v>28793617.004349262</v>
      </c>
      <c r="F73" s="3">
        <f t="shared" si="3"/>
        <v>27200798.926625118</v>
      </c>
      <c r="G73" s="3">
        <f t="shared" si="3"/>
        <v>25760473.241251312</v>
      </c>
      <c r="H73" s="3">
        <f t="shared" si="3"/>
        <v>25316834.168206189</v>
      </c>
      <c r="I73" s="3">
        <f t="shared" si="3"/>
        <v>24604205.12825292</v>
      </c>
      <c r="J73" s="3">
        <f t="shared" si="3"/>
        <v>24437787.650434785</v>
      </c>
      <c r="K73" s="3">
        <f t="shared" si="3"/>
        <v>25385416.349831812</v>
      </c>
      <c r="L73" s="3">
        <f t="shared" si="3"/>
        <v>24897840.075597655</v>
      </c>
      <c r="M73" s="3">
        <f t="shared" si="3"/>
        <v>27208097.723153614</v>
      </c>
      <c r="N73" s="3">
        <f t="shared" si="3"/>
        <v>30472129.833665658</v>
      </c>
      <c r="O73" s="3">
        <f t="shared" si="3"/>
        <v>325035720.53056401</v>
      </c>
      <c r="P73" s="3">
        <f t="shared" si="3"/>
        <v>322872382.83523899</v>
      </c>
      <c r="Q73" s="3">
        <f>+P73-O73</f>
        <v>-2163337.695325017</v>
      </c>
    </row>
    <row r="74" spans="1:17" s="2" customFormat="1" x14ac:dyDescent="0.25">
      <c r="A74" s="31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</row>
    <row r="75" spans="1:17" x14ac:dyDescent="0.25">
      <c r="C75" s="105"/>
    </row>
    <row r="76" spans="1:17" ht="18.75" x14ac:dyDescent="0.3">
      <c r="A76" s="46" t="s">
        <v>401</v>
      </c>
      <c r="B76" s="42"/>
      <c r="C76" s="43">
        <f>SUM(C2:C19)-'SUMMARY (CAL)'!R18</f>
        <v>0</v>
      </c>
      <c r="D76" s="43">
        <f>SUM(D2:D19)-'SUMMARY (CAL)'!S18</f>
        <v>0</v>
      </c>
      <c r="E76" s="43">
        <f>SUM(E2:E19)-'SUMMARY (CAL)'!T18</f>
        <v>0</v>
      </c>
      <c r="F76" s="43">
        <f>SUM(F2:F19)-'SUMMARY (CAL)'!U18</f>
        <v>0</v>
      </c>
      <c r="G76" s="43">
        <f>SUM(G2:G19)-'SUMMARY (CAL)'!V18</f>
        <v>0</v>
      </c>
      <c r="H76" s="43">
        <f>SUM(H2:H19)-'SUMMARY (CAL)'!W18</f>
        <v>0</v>
      </c>
      <c r="I76" s="43">
        <f>SUM(I2:I19)-'SUMMARY (CAL)'!X18</f>
        <v>0</v>
      </c>
      <c r="J76" s="43">
        <f>SUM(J2:J19)-'SUMMARY (CAL)'!Y18</f>
        <v>0</v>
      </c>
      <c r="K76" s="43">
        <f>SUM(K2:K19)-'SUMMARY (CAL)'!Z18</f>
        <v>0</v>
      </c>
      <c r="L76" s="43">
        <f>SUM(L2:L19)-'SUMMARY (CAL)'!AA18</f>
        <v>0</v>
      </c>
      <c r="M76" s="43">
        <f>SUM(M2:M19)-'SUMMARY (CAL)'!AB18</f>
        <v>0</v>
      </c>
      <c r="N76" s="43">
        <f>SUM(N2:N19)-'SUMMARY (CAL)'!AC18</f>
        <v>0</v>
      </c>
      <c r="O76" s="43">
        <f>SUM(O2:O19)-'SUMMARY (CAL)'!AD18</f>
        <v>0</v>
      </c>
      <c r="Q76" s="105"/>
    </row>
    <row r="77" spans="1:17" ht="18.75" x14ac:dyDescent="0.3">
      <c r="A77" s="46" t="s">
        <v>402</v>
      </c>
      <c r="B77" s="42"/>
      <c r="C77" s="43">
        <f>SUM(C20:C55)-'SUMMARY (CAL)'!R19</f>
        <v>0</v>
      </c>
      <c r="D77" s="43">
        <f>SUM(D20:D55)-'SUMMARY (CAL)'!S19</f>
        <v>0</v>
      </c>
      <c r="E77" s="43">
        <f>SUM(E20:E55)-'SUMMARY (CAL)'!T19</f>
        <v>0</v>
      </c>
      <c r="F77" s="43">
        <f>SUM(F20:F55)-'SUMMARY (CAL)'!U19</f>
        <v>0</v>
      </c>
      <c r="G77" s="43">
        <f>SUM(G20:G55)-'SUMMARY (CAL)'!V19</f>
        <v>0</v>
      </c>
      <c r="H77" s="43">
        <f>SUM(H20:H55)-'SUMMARY (CAL)'!W19</f>
        <v>0</v>
      </c>
      <c r="I77" s="43">
        <f>SUM(I20:I55)-'SUMMARY (CAL)'!X19</f>
        <v>0</v>
      </c>
      <c r="J77" s="43">
        <f>SUM(J20:J55)-'SUMMARY (CAL)'!Y19</f>
        <v>0</v>
      </c>
      <c r="K77" s="43">
        <f>SUM(K20:K55)-'SUMMARY (CAL)'!Z19</f>
        <v>0</v>
      </c>
      <c r="L77" s="43">
        <f>SUM(L20:L55)-'SUMMARY (CAL)'!AA19</f>
        <v>0</v>
      </c>
      <c r="M77" s="43">
        <f>SUM(M20:M55)-'SUMMARY (CAL)'!AB19</f>
        <v>0</v>
      </c>
      <c r="N77" s="43">
        <f>SUM(N20:N55)-'SUMMARY (CAL)'!AC19</f>
        <v>0</v>
      </c>
      <c r="O77" s="43">
        <f>SUM(O20:O55)-'SUMMARY (CAL)'!AD19</f>
        <v>0</v>
      </c>
    </row>
    <row r="78" spans="1:17" ht="18.75" x14ac:dyDescent="0.3">
      <c r="A78" s="46" t="s">
        <v>412</v>
      </c>
      <c r="B78" s="42"/>
      <c r="C78" s="43">
        <f>SUM(C56:C65)-'SUMMARY (CAL)'!R20-'SUMMARY (CAL)'!R21</f>
        <v>0</v>
      </c>
      <c r="D78" s="43">
        <f>SUM(D56:D65)-'SUMMARY (CAL)'!S20-'SUMMARY (CAL)'!S21</f>
        <v>0</v>
      </c>
      <c r="E78" s="43">
        <f>SUM(E56:E65)-'SUMMARY (CAL)'!T20-'SUMMARY (CAL)'!T21</f>
        <v>0</v>
      </c>
      <c r="F78" s="43">
        <f>SUM(F56:F65)-'SUMMARY (CAL)'!U20-'SUMMARY (CAL)'!U21</f>
        <v>0</v>
      </c>
      <c r="G78" s="43">
        <f>SUM(G56:G65)-'SUMMARY (CAL)'!V20-'SUMMARY (CAL)'!V21</f>
        <v>0</v>
      </c>
      <c r="H78" s="43">
        <f>SUM(H56:H65)-'SUMMARY (CAL)'!W20-'SUMMARY (CAL)'!W21</f>
        <v>0</v>
      </c>
      <c r="I78" s="43">
        <f>SUM(I56:I65)-'SUMMARY (CAL)'!X20-'SUMMARY (CAL)'!X21</f>
        <v>0</v>
      </c>
      <c r="J78" s="43">
        <f>SUM(J56:J65)-'SUMMARY (CAL)'!Y20-'SUMMARY (CAL)'!Y21</f>
        <v>0</v>
      </c>
      <c r="K78" s="43">
        <f>SUM(K56:K65)-'SUMMARY (CAL)'!Z20-'SUMMARY (CAL)'!Z21</f>
        <v>0</v>
      </c>
      <c r="L78" s="43">
        <f>SUM(L56:L65)-'SUMMARY (CAL)'!AA20-'SUMMARY (CAL)'!AA21</f>
        <v>0</v>
      </c>
      <c r="M78" s="43">
        <f>SUM(M56:M65)-'SUMMARY (CAL)'!AB20-'SUMMARY (CAL)'!AB21</f>
        <v>0</v>
      </c>
      <c r="N78" s="43">
        <f>SUM(N56:N65)-'SUMMARY (CAL)'!AC20-'SUMMARY (CAL)'!AC21</f>
        <v>0</v>
      </c>
      <c r="O78" s="43">
        <f>SUM(O56:O65)-'SUMMARY (CAL)'!AD20-'SUMMARY (CAL)'!AD21</f>
        <v>0</v>
      </c>
      <c r="Q78" s="105"/>
    </row>
    <row r="79" spans="1:17" ht="18.75" x14ac:dyDescent="0.3">
      <c r="A79" s="46" t="s">
        <v>413</v>
      </c>
      <c r="B79" s="42"/>
      <c r="C79" s="43">
        <f>+C73-'SUMMARY (CAL)'!R23</f>
        <v>-209199.11593164131</v>
      </c>
      <c r="D79" s="43">
        <f>+D73-'SUMMARY (CAL)'!S23</f>
        <v>-204746.88561590388</v>
      </c>
      <c r="E79" s="43">
        <f>+E73-'SUMMARY (CAL)'!T23</f>
        <v>-209199.11593164504</v>
      </c>
      <c r="F79" s="43">
        <f>+F73-'SUMMARY (CAL)'!U23</f>
        <v>-207714.82571564242</v>
      </c>
      <c r="G79" s="43">
        <f>+G73-'SUMMARY (CAL)'!V23</f>
        <v>-209199.11593163759</v>
      </c>
      <c r="H79" s="43">
        <f>+H73-'SUMMARY (CAL)'!W23</f>
        <v>-207714.82571564615</v>
      </c>
      <c r="I79" s="43">
        <f>+I73-'SUMMARY (CAL)'!X23</f>
        <v>-209199.11593164504</v>
      </c>
      <c r="J79" s="43">
        <f>+J73-'SUMMARY (CAL)'!Y23</f>
        <v>-209199.11593164876</v>
      </c>
      <c r="K79" s="43">
        <f>+K73-'SUMMARY (CAL)'!Z23</f>
        <v>-207714.82571564242</v>
      </c>
      <c r="L79" s="43">
        <f>+L73-'SUMMARY (CAL)'!AA23</f>
        <v>-209199.11593164504</v>
      </c>
      <c r="M79" s="43">
        <f>+M73-'SUMMARY (CAL)'!AB23</f>
        <v>-207714.8257156387</v>
      </c>
      <c r="N79" s="43">
        <f>+N73-'SUMMARY (CAL)'!AC23</f>
        <v>-209199.11593164504</v>
      </c>
      <c r="O79" s="43">
        <f>+O73-'SUMMARY (CAL)'!AD23</f>
        <v>-2499999.9999998808</v>
      </c>
      <c r="P79" s="155" t="s">
        <v>437</v>
      </c>
    </row>
    <row r="80" spans="1:17" x14ac:dyDescent="0.25">
      <c r="O80" s="1"/>
    </row>
    <row r="81" spans="3:16" ht="21" x14ac:dyDescent="0.35">
      <c r="C81" s="61"/>
    </row>
    <row r="82" spans="3:16" x14ac:dyDescent="0.25">
      <c r="O82" s="105">
        <f>SUM(O62:O65)</f>
        <v>38385875.406375729</v>
      </c>
      <c r="P82" t="s">
        <v>15</v>
      </c>
    </row>
  </sheetData>
  <autoFilter ref="A1:Q71" xr:uid="{00000000-0001-0000-1600-000000000000}">
    <filterColumn colId="0" showButton="0"/>
  </autoFilter>
  <mergeCells count="1">
    <mergeCell ref="A1:B1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Q82"/>
  <sheetViews>
    <sheetView zoomScale="75" zoomScaleNormal="75" workbookViewId="0">
      <selection activeCell="C49" sqref="C49"/>
    </sheetView>
  </sheetViews>
  <sheetFormatPr defaultColWidth="9" defaultRowHeight="15" x14ac:dyDescent="0.25"/>
  <cols>
    <col min="1" max="1" width="42.5703125" bestFit="1" customWidth="1"/>
    <col min="3" max="14" width="12.5703125" bestFit="1" customWidth="1"/>
    <col min="15" max="15" width="16.5703125" bestFit="1" customWidth="1"/>
    <col min="16" max="16" width="14.42578125" bestFit="1" customWidth="1"/>
    <col min="17" max="17" width="16" bestFit="1" customWidth="1"/>
  </cols>
  <sheetData>
    <row r="1" spans="1:15" ht="15.75" x14ac:dyDescent="0.25">
      <c r="A1" s="361"/>
      <c r="B1" s="362"/>
      <c r="C1" s="23" t="s">
        <v>594</v>
      </c>
      <c r="D1" s="24" t="s">
        <v>595</v>
      </c>
      <c r="E1" s="24" t="s">
        <v>596</v>
      </c>
      <c r="F1" s="24" t="s">
        <v>597</v>
      </c>
      <c r="G1" s="24" t="s">
        <v>598</v>
      </c>
      <c r="H1" s="24" t="s">
        <v>599</v>
      </c>
      <c r="I1" s="24" t="s">
        <v>600</v>
      </c>
      <c r="J1" s="24" t="s">
        <v>601</v>
      </c>
      <c r="K1" s="24" t="s">
        <v>602</v>
      </c>
      <c r="L1" s="24" t="s">
        <v>603</v>
      </c>
      <c r="M1" s="24" t="s">
        <v>604</v>
      </c>
      <c r="N1" s="23" t="s">
        <v>605</v>
      </c>
      <c r="O1" s="25" t="s">
        <v>56</v>
      </c>
    </row>
    <row r="2" spans="1:15" x14ac:dyDescent="0.25">
      <c r="A2" s="26" t="s">
        <v>71</v>
      </c>
      <c r="B2" s="27" t="s">
        <v>72</v>
      </c>
      <c r="C2" s="28">
        <f>+'Customer $'!O16+'Therm $ (Billing)'!O16</f>
        <v>2088847.1185025983</v>
      </c>
      <c r="D2" s="28">
        <f>+'Customer $'!P16+'Therm $ (Billing)'!P16</f>
        <v>2084047.0375946269</v>
      </c>
      <c r="E2" s="28">
        <f>+'Customer $'!Q16+'Therm $ (Billing)'!Q16</f>
        <v>2060399.7706914546</v>
      </c>
      <c r="F2" s="28">
        <f>+'Customer $'!R16+'Therm $ (Billing)'!R16</f>
        <v>2019222.3854556256</v>
      </c>
      <c r="G2" s="28">
        <f>+'Customer $'!S16+'Therm $ (Billing)'!S16</f>
        <v>1968877.4019135651</v>
      </c>
      <c r="H2" s="28">
        <f>+'Customer $'!T16+'Therm $ (Billing)'!T16</f>
        <v>1941887.5631808608</v>
      </c>
      <c r="I2" s="28">
        <f>+'Customer $'!U16+'Therm $ (Billing)'!U16</f>
        <v>1915543.0517408813</v>
      </c>
      <c r="J2" s="28">
        <f>+'Customer $'!V16+'Therm $ (Billing)'!V16</f>
        <v>1916339.203316397</v>
      </c>
      <c r="K2" s="28">
        <f>+'Customer $'!W16+'Therm $ (Billing)'!W16</f>
        <v>1936160.248399531</v>
      </c>
      <c r="L2" s="28">
        <f>+'Customer $'!X16+'Therm $ (Billing)'!X16</f>
        <v>1942972.2289120718</v>
      </c>
      <c r="M2" s="28">
        <f>+'Customer $'!Y16+'Therm $ (Billing)'!Y16</f>
        <v>1989124.0955636937</v>
      </c>
      <c r="N2" s="28">
        <f>+'Customer $'!Z16+'Therm $ (Billing)'!Z16</f>
        <v>2070266.7606528904</v>
      </c>
      <c r="O2" s="163">
        <f>SUM(C2:N2)</f>
        <v>23933686.865924194</v>
      </c>
    </row>
    <row r="3" spans="1:15" x14ac:dyDescent="0.25">
      <c r="A3" s="26" t="s">
        <v>73</v>
      </c>
      <c r="B3" s="27" t="s">
        <v>74</v>
      </c>
      <c r="C3" s="30">
        <v>0</v>
      </c>
      <c r="D3" s="30">
        <v>0</v>
      </c>
      <c r="E3" s="30">
        <v>0</v>
      </c>
      <c r="F3" s="30">
        <v>0</v>
      </c>
      <c r="G3" s="30">
        <v>0</v>
      </c>
      <c r="H3" s="30">
        <v>0</v>
      </c>
      <c r="I3" s="30">
        <v>0</v>
      </c>
      <c r="J3" s="30">
        <v>0</v>
      </c>
      <c r="K3" s="30">
        <v>0</v>
      </c>
      <c r="L3" s="30">
        <v>0</v>
      </c>
      <c r="M3" s="30">
        <v>0</v>
      </c>
      <c r="N3" s="30">
        <v>0</v>
      </c>
      <c r="O3" s="163">
        <f t="shared" ref="O3:O69" si="0">SUM(C3:N3)</f>
        <v>0</v>
      </c>
    </row>
    <row r="4" spans="1:15" x14ac:dyDescent="0.25">
      <c r="A4" s="26" t="s">
        <v>75</v>
      </c>
      <c r="B4" s="27" t="s">
        <v>76</v>
      </c>
      <c r="C4" s="28">
        <f>+'Customer $'!O17+'Therm $ (Billing)'!O17</f>
        <v>4976590.0375105189</v>
      </c>
      <c r="D4" s="28">
        <f>+'Customer $'!P17+'Therm $ (Billing)'!P17</f>
        <v>4969174.8265804695</v>
      </c>
      <c r="E4" s="28">
        <f>+'Customer $'!Q17+'Therm $ (Billing)'!Q17</f>
        <v>4719791.5745175881</v>
      </c>
      <c r="F4" s="28">
        <f>+'Customer $'!R17+'Therm $ (Billing)'!R17</f>
        <v>4492200.6967058154</v>
      </c>
      <c r="G4" s="28">
        <f>+'Customer $'!S17+'Therm $ (Billing)'!S17</f>
        <v>4339301.2875391925</v>
      </c>
      <c r="H4" s="28">
        <f>+'Customer $'!T17+'Therm $ (Billing)'!T17</f>
        <v>4275074.2677063616</v>
      </c>
      <c r="I4" s="28">
        <f>+'Customer $'!U17+'Therm $ (Billing)'!U17</f>
        <v>4222823.1963579645</v>
      </c>
      <c r="J4" s="28">
        <f>+'Customer $'!V17+'Therm $ (Billing)'!V17</f>
        <v>4216338.2944295686</v>
      </c>
      <c r="K4" s="28">
        <f>+'Customer $'!W17+'Therm $ (Billing)'!W17</f>
        <v>4288676.1356966691</v>
      </c>
      <c r="L4" s="28">
        <f>+'Customer $'!X17+'Therm $ (Billing)'!X17</f>
        <v>4291137.9806850394</v>
      </c>
      <c r="M4" s="28">
        <f>+'Customer $'!Y17+'Therm $ (Billing)'!Y17</f>
        <v>4433532.29606249</v>
      </c>
      <c r="N4" s="28">
        <f>+'Customer $'!Z17+'Therm $ (Billing)'!Z17</f>
        <v>4780111.2935567647</v>
      </c>
      <c r="O4" s="163">
        <f t="shared" si="0"/>
        <v>54004751.887348443</v>
      </c>
    </row>
    <row r="5" spans="1:15" x14ac:dyDescent="0.25">
      <c r="A5" s="26" t="s">
        <v>77</v>
      </c>
      <c r="B5" s="27" t="s">
        <v>78</v>
      </c>
      <c r="C5" s="30">
        <v>0</v>
      </c>
      <c r="D5" s="30">
        <v>0</v>
      </c>
      <c r="E5" s="30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163">
        <f t="shared" si="0"/>
        <v>0</v>
      </c>
    </row>
    <row r="6" spans="1:15" x14ac:dyDescent="0.25">
      <c r="A6" s="26" t="s">
        <v>79</v>
      </c>
      <c r="B6" s="27" t="s">
        <v>80</v>
      </c>
      <c r="C6" s="28">
        <f>+'Customer $'!O18+'Therm $ (Billing)'!O18</f>
        <v>4787192.3881071601</v>
      </c>
      <c r="D6" s="28">
        <f>+'Customer $'!P18+'Therm $ (Billing)'!P18</f>
        <v>4739979.3719720365</v>
      </c>
      <c r="E6" s="28">
        <f>+'Customer $'!Q18+'Therm $ (Billing)'!Q18</f>
        <v>4549617.0152500197</v>
      </c>
      <c r="F6" s="28">
        <f>+'Customer $'!R18+'Therm $ (Billing)'!R18</f>
        <v>4285441.4353726087</v>
      </c>
      <c r="G6" s="28">
        <f>+'Customer $'!S18+'Therm $ (Billing)'!S18</f>
        <v>3937333.425473839</v>
      </c>
      <c r="H6" s="28">
        <f>+'Customer $'!T18+'Therm $ (Billing)'!T18</f>
        <v>3719590.9479686017</v>
      </c>
      <c r="I6" s="28">
        <f>+'Customer $'!U18+'Therm $ (Billing)'!U18</f>
        <v>3594718.3045607614</v>
      </c>
      <c r="J6" s="28">
        <f>+'Customer $'!V18+'Therm $ (Billing)'!V18</f>
        <v>3563458.9937802125</v>
      </c>
      <c r="K6" s="28">
        <f>+'Customer $'!W18+'Therm $ (Billing)'!W18</f>
        <v>3642681.0021106214</v>
      </c>
      <c r="L6" s="28">
        <f>+'Customer $'!X18+'Therm $ (Billing)'!X18</f>
        <v>3688685.6696163896</v>
      </c>
      <c r="M6" s="28">
        <f>+'Customer $'!Y18+'Therm $ (Billing)'!Y18</f>
        <v>3989528.5213689771</v>
      </c>
      <c r="N6" s="28">
        <f>+'Customer $'!Z18+'Therm $ (Billing)'!Z18</f>
        <v>4601206.1562396763</v>
      </c>
      <c r="O6" s="163">
        <f t="shared" si="0"/>
        <v>49099433.231820904</v>
      </c>
    </row>
    <row r="7" spans="1:15" x14ac:dyDescent="0.25">
      <c r="A7" s="26" t="s">
        <v>81</v>
      </c>
      <c r="B7" s="27" t="s">
        <v>82</v>
      </c>
      <c r="C7" s="30">
        <v>0</v>
      </c>
      <c r="D7" s="30">
        <v>0</v>
      </c>
      <c r="E7" s="30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163">
        <f t="shared" si="0"/>
        <v>0</v>
      </c>
    </row>
    <row r="8" spans="1:15" x14ac:dyDescent="0.25">
      <c r="A8" s="26" t="s">
        <v>83</v>
      </c>
      <c r="B8" s="27" t="s">
        <v>84</v>
      </c>
      <c r="C8" s="28">
        <f>+'Customer $'!O25+'Therm $ (Billing)'!O25</f>
        <v>27338.143325475161</v>
      </c>
      <c r="D8" s="28">
        <f>+'Customer $'!P25+'Therm $ (Billing)'!P25</f>
        <v>27383.286934889697</v>
      </c>
      <c r="E8" s="28">
        <f>+'Customer $'!Q25+'Therm $ (Billing)'!Q25</f>
        <v>27428.550912412225</v>
      </c>
      <c r="F8" s="28">
        <f>+'Customer $'!R25+'Therm $ (Billing)'!R25</f>
        <v>27471.498133618989</v>
      </c>
      <c r="G8" s="28">
        <f>+'Customer $'!S25+'Therm $ (Billing)'!S25</f>
        <v>27513.110901560158</v>
      </c>
      <c r="H8" s="28">
        <f>+'Customer $'!T25+'Therm $ (Billing)'!T25</f>
        <v>27555.863032797031</v>
      </c>
      <c r="I8" s="28">
        <f>+'Customer $'!U25+'Therm $ (Billing)'!U25</f>
        <v>27598.241885128649</v>
      </c>
      <c r="J8" s="28">
        <f>+'Customer $'!V25+'Therm $ (Billing)'!V25</f>
        <v>27642.456512534351</v>
      </c>
      <c r="K8" s="28">
        <f>+'Customer $'!W25+'Therm $ (Billing)'!W25</f>
        <v>27687.532149431394</v>
      </c>
      <c r="L8" s="28">
        <f>+'Customer $'!X25+'Therm $ (Billing)'!X25</f>
        <v>27733.252045926289</v>
      </c>
      <c r="M8" s="28">
        <f>+'Customer $'!Y25+'Therm $ (Billing)'!Y25</f>
        <v>27779.556808463247</v>
      </c>
      <c r="N8" s="28">
        <f>+'Customer $'!Z25+'Therm $ (Billing)'!Z25</f>
        <v>27826.000713756403</v>
      </c>
      <c r="O8" s="163">
        <f t="shared" si="0"/>
        <v>330957.49335599359</v>
      </c>
    </row>
    <row r="9" spans="1:15" x14ac:dyDescent="0.25">
      <c r="A9" s="26" t="s">
        <v>85</v>
      </c>
      <c r="B9" s="27" t="s">
        <v>86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163">
        <f t="shared" si="0"/>
        <v>0</v>
      </c>
    </row>
    <row r="10" spans="1:15" x14ac:dyDescent="0.25">
      <c r="A10" s="26" t="s">
        <v>87</v>
      </c>
      <c r="B10" s="27" t="s">
        <v>88</v>
      </c>
      <c r="C10" s="28">
        <f>+'Customer $'!O19+'Therm $ (Billing)'!O19</f>
        <v>423253.88566384622</v>
      </c>
      <c r="D10" s="28">
        <f>+'Customer $'!P19+'Therm $ (Billing)'!P19</f>
        <v>409165.95978055114</v>
      </c>
      <c r="E10" s="28">
        <f>+'Customer $'!Q19+'Therm $ (Billing)'!Q19</f>
        <v>383319.34593083488</v>
      </c>
      <c r="F10" s="28">
        <f>+'Customer $'!R19+'Therm $ (Billing)'!R19</f>
        <v>337770.08292958129</v>
      </c>
      <c r="G10" s="28">
        <f>+'Customer $'!S19+'Therm $ (Billing)'!S19</f>
        <v>257783.37155844952</v>
      </c>
      <c r="H10" s="28">
        <f>+'Customer $'!T19+'Therm $ (Billing)'!T19</f>
        <v>207349.07453039131</v>
      </c>
      <c r="I10" s="28">
        <f>+'Customer $'!U19+'Therm $ (Billing)'!U19</f>
        <v>198188.29159578087</v>
      </c>
      <c r="J10" s="28">
        <f>+'Customer $'!V19+'Therm $ (Billing)'!V19</f>
        <v>177542.97559904624</v>
      </c>
      <c r="K10" s="28">
        <f>+'Customer $'!W19+'Therm $ (Billing)'!W19</f>
        <v>185128.32266598329</v>
      </c>
      <c r="L10" s="28">
        <f>+'Customer $'!X19+'Therm $ (Billing)'!X19</f>
        <v>193323.06544841928</v>
      </c>
      <c r="M10" s="28">
        <f>+'Customer $'!Y19+'Therm $ (Billing)'!Y19</f>
        <v>284946.85002027755</v>
      </c>
      <c r="N10" s="28">
        <f>+'Customer $'!Z19+'Therm $ (Billing)'!Z19</f>
        <v>407833.97817606095</v>
      </c>
      <c r="O10" s="163">
        <f t="shared" si="0"/>
        <v>3465605.2038992224</v>
      </c>
    </row>
    <row r="11" spans="1:15" x14ac:dyDescent="0.25">
      <c r="A11" s="26" t="s">
        <v>89</v>
      </c>
      <c r="B11" s="27" t="s">
        <v>90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163">
        <f t="shared" si="0"/>
        <v>0</v>
      </c>
    </row>
    <row r="12" spans="1:15" x14ac:dyDescent="0.25">
      <c r="A12" s="26" t="s">
        <v>91</v>
      </c>
      <c r="B12" s="27" t="s">
        <v>92</v>
      </c>
      <c r="C12" s="28">
        <f>+'Customer $'!O20+'Therm $ (Billing)'!O20</f>
        <v>25160.096139634319</v>
      </c>
      <c r="D12" s="28">
        <f>+'Customer $'!P20+'Therm $ (Billing)'!P20</f>
        <v>29227.055575182338</v>
      </c>
      <c r="E12" s="28">
        <f>+'Customer $'!Q20+'Therm $ (Billing)'!Q20</f>
        <v>22632.119022576648</v>
      </c>
      <c r="F12" s="28">
        <f>+'Customer $'!R20+'Therm $ (Billing)'!R20</f>
        <v>19875.145801716502</v>
      </c>
      <c r="G12" s="28">
        <f>+'Customer $'!S20+'Therm $ (Billing)'!S20</f>
        <v>15806.849489617351</v>
      </c>
      <c r="H12" s="28">
        <f>+'Customer $'!T20+'Therm $ (Billing)'!T20</f>
        <v>13301.401391195679</v>
      </c>
      <c r="I12" s="28">
        <f>+'Customer $'!U20+'Therm $ (Billing)'!U20</f>
        <v>12273.54591629015</v>
      </c>
      <c r="J12" s="28">
        <f>+'Customer $'!V20+'Therm $ (Billing)'!V20</f>
        <v>10614.179115355431</v>
      </c>
      <c r="K12" s="28">
        <f>+'Customer $'!W20+'Therm $ (Billing)'!W20</f>
        <v>11015.566114962403</v>
      </c>
      <c r="L12" s="28">
        <f>+'Customer $'!X20+'Therm $ (Billing)'!X20</f>
        <v>13405.476727084801</v>
      </c>
      <c r="M12" s="28">
        <f>+'Customer $'!Y20+'Therm $ (Billing)'!Y20</f>
        <v>18177.533534594317</v>
      </c>
      <c r="N12" s="28">
        <f>+'Customer $'!Z20+'Therm $ (Billing)'!Z20</f>
        <v>24090.700648800856</v>
      </c>
      <c r="O12" s="163">
        <f t="shared" si="0"/>
        <v>215579.66947701076</v>
      </c>
    </row>
    <row r="13" spans="1:15" x14ac:dyDescent="0.25">
      <c r="A13" s="26" t="s">
        <v>93</v>
      </c>
      <c r="B13" s="27" t="s">
        <v>94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163">
        <f t="shared" si="0"/>
        <v>0</v>
      </c>
    </row>
    <row r="14" spans="1:15" x14ac:dyDescent="0.25">
      <c r="A14" s="26" t="s">
        <v>95</v>
      </c>
      <c r="B14" s="27" t="s">
        <v>96</v>
      </c>
      <c r="C14" s="28">
        <f>+'Customer $'!O21+'Therm $ (Billing)'!O21</f>
        <v>11845.934641931952</v>
      </c>
      <c r="D14" s="28">
        <f>+'Customer $'!P21+'Therm $ (Billing)'!P21</f>
        <v>12327.565800787641</v>
      </c>
      <c r="E14" s="28">
        <f>+'Customer $'!Q21+'Therm $ (Billing)'!Q21</f>
        <v>12264.793245493418</v>
      </c>
      <c r="F14" s="28">
        <f>+'Customer $'!R21+'Therm $ (Billing)'!R21</f>
        <v>11989.194657099297</v>
      </c>
      <c r="G14" s="28">
        <f>+'Customer $'!S21+'Therm $ (Billing)'!S21</f>
        <v>11980.895399335277</v>
      </c>
      <c r="H14" s="28">
        <f>+'Customer $'!T21+'Therm $ (Billing)'!T21</f>
        <v>12217.273537041532</v>
      </c>
      <c r="I14" s="28">
        <f>+'Customer $'!U21+'Therm $ (Billing)'!U21</f>
        <v>11977.81974362037</v>
      </c>
      <c r="J14" s="28">
        <f>+'Customer $'!V21+'Therm $ (Billing)'!V21</f>
        <v>12078.731399688961</v>
      </c>
      <c r="K14" s="28">
        <f>+'Customer $'!W21+'Therm $ (Billing)'!W21</f>
        <v>12101.101522566429</v>
      </c>
      <c r="L14" s="28">
        <f>+'Customer $'!X21+'Therm $ (Billing)'!X21</f>
        <v>12163.288360715278</v>
      </c>
      <c r="M14" s="28">
        <f>+'Customer $'!Y21+'Therm $ (Billing)'!Y21</f>
        <v>12282.496804202014</v>
      </c>
      <c r="N14" s="28">
        <f>+'Customer $'!Z21+'Therm $ (Billing)'!Z21</f>
        <v>12497.46199345181</v>
      </c>
      <c r="O14" s="163">
        <f t="shared" si="0"/>
        <v>145726.55710593399</v>
      </c>
    </row>
    <row r="15" spans="1:15" x14ac:dyDescent="0.25">
      <c r="A15" s="26" t="s">
        <v>97</v>
      </c>
      <c r="B15" s="27" t="s">
        <v>98</v>
      </c>
      <c r="C15" s="30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163">
        <f t="shared" si="0"/>
        <v>0</v>
      </c>
    </row>
    <row r="16" spans="1:15" x14ac:dyDescent="0.25">
      <c r="A16" s="26" t="s">
        <v>99</v>
      </c>
      <c r="B16" s="27" t="s">
        <v>100</v>
      </c>
      <c r="C16" s="28">
        <f>+'Customer $'!O22+'Therm $ (Billing)'!O22</f>
        <v>141776.99471568913</v>
      </c>
      <c r="D16" s="28">
        <f>+'Customer $'!P22+'Therm $ (Billing)'!P22</f>
        <v>142302.50949387989</v>
      </c>
      <c r="E16" s="28">
        <f>+'Customer $'!Q22+'Therm $ (Billing)'!Q22</f>
        <v>117784.80608032484</v>
      </c>
      <c r="F16" s="28">
        <f>+'Customer $'!R22+'Therm $ (Billing)'!R22</f>
        <v>94531.186665909001</v>
      </c>
      <c r="G16" s="28">
        <f>+'Customer $'!S22+'Therm $ (Billing)'!S22</f>
        <v>65462.96114638303</v>
      </c>
      <c r="H16" s="28">
        <f>+'Customer $'!T22+'Therm $ (Billing)'!T22</f>
        <v>49178.474080227403</v>
      </c>
      <c r="I16" s="28">
        <f>+'Customer $'!U22+'Therm $ (Billing)'!U22</f>
        <v>37450.325677727975</v>
      </c>
      <c r="J16" s="28">
        <f>+'Customer $'!V22+'Therm $ (Billing)'!V22</f>
        <v>35689.222353633224</v>
      </c>
      <c r="K16" s="28">
        <f>+'Customer $'!W22+'Therm $ (Billing)'!W22</f>
        <v>38473.513322757681</v>
      </c>
      <c r="L16" s="28">
        <f>+'Customer $'!X22+'Therm $ (Billing)'!X22</f>
        <v>43563.614799870578</v>
      </c>
      <c r="M16" s="28">
        <f>+'Customer $'!Y22+'Therm $ (Billing)'!Y22</f>
        <v>73474.521079837941</v>
      </c>
      <c r="N16" s="28">
        <f>+'Customer $'!Z22+'Therm $ (Billing)'!Z22</f>
        <v>124099.47087293182</v>
      </c>
      <c r="O16" s="163">
        <f t="shared" si="0"/>
        <v>963787.60028917249</v>
      </c>
    </row>
    <row r="17" spans="1:15" x14ac:dyDescent="0.25">
      <c r="A17" s="26" t="s">
        <v>101</v>
      </c>
      <c r="B17" s="27" t="s">
        <v>102</v>
      </c>
      <c r="C17" s="28">
        <f>+'Customer $'!O23+'Therm $ (Billing)'!O23</f>
        <v>241093.99130562163</v>
      </c>
      <c r="D17" s="28">
        <f>+'Customer $'!P23+'Therm $ (Billing)'!P23</f>
        <v>233956.01050999828</v>
      </c>
      <c r="E17" s="28">
        <f>+'Customer $'!Q23+'Therm $ (Billing)'!Q23</f>
        <v>214909.33144057862</v>
      </c>
      <c r="F17" s="28">
        <f>+'Customer $'!R23+'Therm $ (Billing)'!R23</f>
        <v>179668.59153328443</v>
      </c>
      <c r="G17" s="28">
        <f>+'Customer $'!S23+'Therm $ (Billing)'!S23</f>
        <v>143472.51231922593</v>
      </c>
      <c r="H17" s="28">
        <f>+'Customer $'!T23+'Therm $ (Billing)'!T23</f>
        <v>121268.13012537501</v>
      </c>
      <c r="I17" s="28">
        <f>+'Customer $'!U23+'Therm $ (Billing)'!U23</f>
        <v>96810.652268191756</v>
      </c>
      <c r="J17" s="28">
        <f>+'Customer $'!V23+'Therm $ (Billing)'!V23</f>
        <v>92158.611603060519</v>
      </c>
      <c r="K17" s="28">
        <f>+'Customer $'!W23+'Therm $ (Billing)'!W23</f>
        <v>100109.58135560324</v>
      </c>
      <c r="L17" s="28">
        <f>+'Customer $'!X23+'Therm $ (Billing)'!X23</f>
        <v>114543.76956866616</v>
      </c>
      <c r="M17" s="28">
        <f>+'Customer $'!Y23+'Therm $ (Billing)'!Y23</f>
        <v>155781.14924242962</v>
      </c>
      <c r="N17" s="28">
        <f>+'Customer $'!Z23+'Therm $ (Billing)'!Z23</f>
        <v>218664.86979580473</v>
      </c>
      <c r="O17" s="163">
        <f t="shared" si="0"/>
        <v>1912437.2010678397</v>
      </c>
    </row>
    <row r="18" spans="1:15" x14ac:dyDescent="0.25">
      <c r="A18" s="26" t="s">
        <v>103</v>
      </c>
      <c r="B18" s="27" t="s">
        <v>104</v>
      </c>
      <c r="C18" s="28">
        <f>+'Customer $'!O24+'Therm $ (Billing)'!O24</f>
        <v>97030.629242317227</v>
      </c>
      <c r="D18" s="28">
        <f>+'Customer $'!P24+'Therm $ (Billing)'!P24</f>
        <v>105378.98161308731</v>
      </c>
      <c r="E18" s="28">
        <f>+'Customer $'!Q24+'Therm $ (Billing)'!Q24</f>
        <v>97633.427065004682</v>
      </c>
      <c r="F18" s="28">
        <f>+'Customer $'!R24+'Therm $ (Billing)'!R24</f>
        <v>89568.528574433411</v>
      </c>
      <c r="G18" s="28">
        <f>+'Customer $'!S24+'Therm $ (Billing)'!S24</f>
        <v>77064.526538395614</v>
      </c>
      <c r="H18" s="28">
        <f>+'Customer $'!T24+'Therm $ (Billing)'!T24</f>
        <v>71745.305490368512</v>
      </c>
      <c r="I18" s="28">
        <f>+'Customer $'!U24+'Therm $ (Billing)'!U24</f>
        <v>65975.042950762858</v>
      </c>
      <c r="J18" s="28">
        <f>+'Customer $'!V24+'Therm $ (Billing)'!V24</f>
        <v>61199.661071416747</v>
      </c>
      <c r="K18" s="28">
        <f>+'Customer $'!W24+'Therm $ (Billing)'!W24</f>
        <v>66144.654152360308</v>
      </c>
      <c r="L18" s="28">
        <f>+'Customer $'!X24+'Therm $ (Billing)'!X24</f>
        <v>72777.266874484339</v>
      </c>
      <c r="M18" s="28">
        <f>+'Customer $'!Y24+'Therm $ (Billing)'!Y24</f>
        <v>81167.539495264151</v>
      </c>
      <c r="N18" s="28">
        <f>+'Customer $'!Z24+'Therm $ (Billing)'!Z24</f>
        <v>95953.322430371758</v>
      </c>
      <c r="O18" s="163">
        <f t="shared" si="0"/>
        <v>981638.88549826702</v>
      </c>
    </row>
    <row r="19" spans="1:15" x14ac:dyDescent="0.25">
      <c r="A19" s="26" t="s">
        <v>555</v>
      </c>
      <c r="B19" s="27">
        <v>4893037</v>
      </c>
      <c r="C19" s="28">
        <f>+'Customer $'!O26+'Therm $ (Billing)'!O26</f>
        <v>106.63524000000001</v>
      </c>
      <c r="D19" s="28">
        <f>+'Customer $'!P26+'Therm $ (Billing)'!P26</f>
        <v>106.63524000000001</v>
      </c>
      <c r="E19" s="28">
        <f>+'Customer $'!Q26+'Therm $ (Billing)'!Q26</f>
        <v>106.63524000000001</v>
      </c>
      <c r="F19" s="28">
        <f>+'Customer $'!R26+'Therm $ (Billing)'!R26</f>
        <v>106.63524000000001</v>
      </c>
      <c r="G19" s="28">
        <f>+'Customer $'!S26+'Therm $ (Billing)'!S26</f>
        <v>106.63524000000001</v>
      </c>
      <c r="H19" s="28">
        <f>+'Customer $'!T26+'Therm $ (Billing)'!T26</f>
        <v>106.63524000000001</v>
      </c>
      <c r="I19" s="28">
        <f>+'Customer $'!U26+'Therm $ (Billing)'!U26</f>
        <v>106.63524000000001</v>
      </c>
      <c r="J19" s="28">
        <f>+'Customer $'!V26+'Therm $ (Billing)'!V26</f>
        <v>106.63524000000001</v>
      </c>
      <c r="K19" s="28">
        <f>+'Customer $'!W26+'Therm $ (Billing)'!W26</f>
        <v>106.63524000000001</v>
      </c>
      <c r="L19" s="28">
        <f>+'Customer $'!X26+'Therm $ (Billing)'!X26</f>
        <v>106.63524000000001</v>
      </c>
      <c r="M19" s="28">
        <f>+'Customer $'!Y26+'Therm $ (Billing)'!Y26</f>
        <v>106.63524000000001</v>
      </c>
      <c r="N19" s="28">
        <f>+'Customer $'!Z26+'Therm $ (Billing)'!Z26</f>
        <v>106.63524000000001</v>
      </c>
      <c r="O19" s="163">
        <f t="shared" si="0"/>
        <v>1279.6228800000006</v>
      </c>
    </row>
    <row r="20" spans="1:15" x14ac:dyDescent="0.25">
      <c r="A20" s="26" t="s">
        <v>105</v>
      </c>
      <c r="B20" s="27" t="s">
        <v>106</v>
      </c>
      <c r="C20" s="30">
        <f>+'Customer $'!O41+'Therm $ (Billing)'!O41</f>
        <v>880.44351299999994</v>
      </c>
      <c r="D20" s="30">
        <f>+'Customer $'!P41+'Therm $ (Billing)'!P41</f>
        <v>773.41794300000004</v>
      </c>
      <c r="E20" s="30">
        <f>+'Customer $'!Q41+'Therm $ (Billing)'!Q41</f>
        <v>806.87375100000008</v>
      </c>
      <c r="F20" s="30">
        <f>+'Customer $'!R41+'Therm $ (Billing)'!R41</f>
        <v>769.45607099999995</v>
      </c>
      <c r="G20" s="30">
        <f>+'Customer $'!S41+'Therm $ (Billing)'!S41</f>
        <v>664.24635899999998</v>
      </c>
      <c r="H20" s="30">
        <f>+'Customer $'!T41+'Therm $ (Billing)'!T41</f>
        <v>691.95195000000001</v>
      </c>
      <c r="I20" s="30">
        <f>+'Customer $'!U41+'Therm $ (Billing)'!U41</f>
        <v>637.53123599999981</v>
      </c>
      <c r="J20" s="30">
        <f>+'Customer $'!V41+'Therm $ (Billing)'!V41</f>
        <v>804.70022400000005</v>
      </c>
      <c r="K20" s="30">
        <f>+'Customer $'!W41+'Therm $ (Billing)'!W41</f>
        <v>804.70022400000005</v>
      </c>
      <c r="L20" s="30">
        <f>+'Customer $'!X41+'Therm $ (Billing)'!X41</f>
        <v>804.70022400000005</v>
      </c>
      <c r="M20" s="30">
        <f>+'Customer $'!Y41+'Therm $ (Billing)'!Y41</f>
        <v>804.70022400000005</v>
      </c>
      <c r="N20" s="30">
        <f>+'Customer $'!Z41+'Therm $ (Billing)'!Z41</f>
        <v>804.70022400000005</v>
      </c>
      <c r="O20" s="29">
        <f t="shared" si="0"/>
        <v>9247.4219429999994</v>
      </c>
    </row>
    <row r="21" spans="1:15" x14ac:dyDescent="0.25">
      <c r="A21" s="26" t="s">
        <v>107</v>
      </c>
      <c r="B21" s="27" t="s">
        <v>108</v>
      </c>
      <c r="C21" s="30">
        <v>0</v>
      </c>
      <c r="D21" s="30">
        <v>0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29">
        <f t="shared" si="0"/>
        <v>0</v>
      </c>
    </row>
    <row r="22" spans="1:15" x14ac:dyDescent="0.25">
      <c r="A22" s="26" t="s">
        <v>109</v>
      </c>
      <c r="B22" s="27" t="s">
        <v>110</v>
      </c>
      <c r="C22" s="30">
        <f>+'Customer $'!O43+'Therm $ (Billing)'!O43</f>
        <v>0</v>
      </c>
      <c r="D22" s="30">
        <f>+'Customer $'!P43+'Therm $ (Billing)'!P43</f>
        <v>0</v>
      </c>
      <c r="E22" s="30">
        <f>+'Customer $'!Q43+'Therm $ (Billing)'!Q43</f>
        <v>0</v>
      </c>
      <c r="F22" s="30">
        <f>+'Customer $'!R43+'Therm $ (Billing)'!R43</f>
        <v>0</v>
      </c>
      <c r="G22" s="30">
        <f>+'Customer $'!S43+'Therm $ (Billing)'!S43</f>
        <v>0</v>
      </c>
      <c r="H22" s="30">
        <f>+'Customer $'!T43+'Therm $ (Billing)'!T43</f>
        <v>0</v>
      </c>
      <c r="I22" s="30">
        <f>+'Customer $'!U43+'Therm $ (Billing)'!U43</f>
        <v>0</v>
      </c>
      <c r="J22" s="30">
        <f>+'Customer $'!V43+'Therm $ (Billing)'!V43</f>
        <v>0</v>
      </c>
      <c r="K22" s="30">
        <f>+'Customer $'!W43+'Therm $ (Billing)'!W43</f>
        <v>0</v>
      </c>
      <c r="L22" s="30">
        <f>+'Customer $'!X43+'Therm $ (Billing)'!X43</f>
        <v>0</v>
      </c>
      <c r="M22" s="30">
        <f>+'Customer $'!Y43+'Therm $ (Billing)'!Y43</f>
        <v>0</v>
      </c>
      <c r="N22" s="30">
        <f>+'Customer $'!Z43+'Therm $ (Billing)'!Z43</f>
        <v>0</v>
      </c>
      <c r="O22" s="29">
        <f t="shared" si="0"/>
        <v>0</v>
      </c>
    </row>
    <row r="23" spans="1:15" x14ac:dyDescent="0.25">
      <c r="A23" s="26" t="s">
        <v>111</v>
      </c>
      <c r="B23" s="27" t="s">
        <v>112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29">
        <f t="shared" si="0"/>
        <v>0</v>
      </c>
    </row>
    <row r="24" spans="1:15" x14ac:dyDescent="0.25">
      <c r="A24" s="26" t="s">
        <v>113</v>
      </c>
      <c r="B24" s="27" t="s">
        <v>114</v>
      </c>
      <c r="C24" s="30">
        <f>+'Customer $'!O39+'Therm $ (Billing)'!O39</f>
        <v>50019.834195000003</v>
      </c>
      <c r="D24" s="30">
        <f>+'Customer $'!P39+'Therm $ (Billing)'!P39</f>
        <v>49859.722244999997</v>
      </c>
      <c r="E24" s="30">
        <f>+'Customer $'!Q39+'Therm $ (Billing)'!Q39</f>
        <v>50271.593294999999</v>
      </c>
      <c r="F24" s="30">
        <f>+'Customer $'!R39+'Therm $ (Billing)'!R39</f>
        <v>50253.713205</v>
      </c>
      <c r="G24" s="30">
        <f>+'Customer $'!S39+'Therm $ (Billing)'!S39</f>
        <v>49695.310335000002</v>
      </c>
      <c r="H24" s="30">
        <f>+'Customer $'!T39+'Therm $ (Billing)'!T39</f>
        <v>49143.461264999998</v>
      </c>
      <c r="I24" s="30">
        <f>+'Customer $'!U39+'Therm $ (Billing)'!U39</f>
        <v>49236.569414999998</v>
      </c>
      <c r="J24" s="30">
        <f>+'Customer $'!V39+'Therm $ (Billing)'!V39</f>
        <v>46902.252162857141</v>
      </c>
      <c r="K24" s="30">
        <f>+'Customer $'!W39+'Therm $ (Billing)'!W39</f>
        <v>46902.252162857141</v>
      </c>
      <c r="L24" s="30">
        <f>+'Customer $'!X39+'Therm $ (Billing)'!X39</f>
        <v>55456.368447857138</v>
      </c>
      <c r="M24" s="30">
        <f>+'Customer $'!Y39+'Therm $ (Billing)'!Y39</f>
        <v>63949.99846285714</v>
      </c>
      <c r="N24" s="30">
        <f>+'Customer $'!Z39+'Therm $ (Billing)'!Z39</f>
        <v>81043.976922857139</v>
      </c>
      <c r="O24" s="29">
        <f t="shared" si="0"/>
        <v>642735.05211428565</v>
      </c>
    </row>
    <row r="25" spans="1:15" x14ac:dyDescent="0.25">
      <c r="A25" s="26" t="s">
        <v>115</v>
      </c>
      <c r="B25" s="27" t="s">
        <v>116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29">
        <f t="shared" si="0"/>
        <v>0</v>
      </c>
    </row>
    <row r="26" spans="1:15" x14ac:dyDescent="0.25">
      <c r="A26" s="26" t="s">
        <v>117</v>
      </c>
      <c r="B26" s="27" t="s">
        <v>118</v>
      </c>
      <c r="C26" s="28">
        <f>+'Customer $'!O27+'Therm $ (Billing)'!O27</f>
        <v>488501.68219822866</v>
      </c>
      <c r="D26" s="28">
        <f>+'Customer $'!P27+'Therm $ (Billing)'!P27</f>
        <v>498297.86042724212</v>
      </c>
      <c r="E26" s="28">
        <f>+'Customer $'!Q27+'Therm $ (Billing)'!Q27</f>
        <v>460823.24148425518</v>
      </c>
      <c r="F26" s="28">
        <f>+'Customer $'!R27+'Therm $ (Billing)'!R27</f>
        <v>437620.75157684635</v>
      </c>
      <c r="G26" s="28">
        <f>+'Customer $'!S27+'Therm $ (Billing)'!S27</f>
        <v>417931.56792287994</v>
      </c>
      <c r="H26" s="28">
        <f>+'Customer $'!T27+'Therm $ (Billing)'!T27</f>
        <v>410689.17358697229</v>
      </c>
      <c r="I26" s="28">
        <f>+'Customer $'!U27+'Therm $ (Billing)'!U27</f>
        <v>389964.21326806548</v>
      </c>
      <c r="J26" s="28">
        <f>+'Customer $'!V27+'Therm $ (Billing)'!V27</f>
        <v>388057.38849819504</v>
      </c>
      <c r="K26" s="28">
        <f>+'Customer $'!W27+'Therm $ (Billing)'!W27</f>
        <v>442252.42699937033</v>
      </c>
      <c r="L26" s="28">
        <f>+'Customer $'!X27+'Therm $ (Billing)'!X27</f>
        <v>374868.90541921603</v>
      </c>
      <c r="M26" s="28">
        <f>+'Customer $'!Y27+'Therm $ (Billing)'!Y27</f>
        <v>415891.39437729726</v>
      </c>
      <c r="N26" s="28">
        <f>+'Customer $'!Z27+'Therm $ (Billing)'!Z27</f>
        <v>456904.3072240398</v>
      </c>
      <c r="O26" s="29">
        <f t="shared" si="0"/>
        <v>5181802.9129826082</v>
      </c>
    </row>
    <row r="27" spans="1:15" x14ac:dyDescent="0.25">
      <c r="A27" s="26" t="s">
        <v>119</v>
      </c>
      <c r="B27" s="27" t="s">
        <v>120</v>
      </c>
      <c r="C27" s="30">
        <v>0</v>
      </c>
      <c r="D27" s="30">
        <v>0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29">
        <f t="shared" si="0"/>
        <v>0</v>
      </c>
    </row>
    <row r="28" spans="1:15" x14ac:dyDescent="0.25">
      <c r="A28" s="26" t="s">
        <v>121</v>
      </c>
      <c r="B28" s="27" t="s">
        <v>122</v>
      </c>
      <c r="C28" s="30">
        <f>+'Customer $'!O29+'Therm $ (Billing)'!O29</f>
        <v>723464.46067870862</v>
      </c>
      <c r="D28" s="30">
        <f>+'Customer $'!P29+'Therm $ (Billing)'!P29</f>
        <v>721328.16813705268</v>
      </c>
      <c r="E28" s="30">
        <f>+'Customer $'!Q29+'Therm $ (Billing)'!Q29</f>
        <v>699034.38165829075</v>
      </c>
      <c r="F28" s="30">
        <f>+'Customer $'!R29+'Therm $ (Billing)'!R29</f>
        <v>658271.77816081117</v>
      </c>
      <c r="G28" s="30">
        <f>+'Customer $'!S29+'Therm $ (Billing)'!S29</f>
        <v>621308.53846114769</v>
      </c>
      <c r="H28" s="30">
        <f>+'Customer $'!T29+'Therm $ (Billing)'!T29</f>
        <v>613180.06390535948</v>
      </c>
      <c r="I28" s="30">
        <f>+'Customer $'!U29+'Therm $ (Billing)'!U29</f>
        <v>581459.22065335384</v>
      </c>
      <c r="J28" s="30">
        <f>+'Customer $'!V29+'Therm $ (Billing)'!V29</f>
        <v>567270.28552622825</v>
      </c>
      <c r="K28" s="30">
        <f>+'Customer $'!W29+'Therm $ (Billing)'!W29</f>
        <v>602971.86936764757</v>
      </c>
      <c r="L28" s="30">
        <f>+'Customer $'!X29+'Therm $ (Billing)'!X29</f>
        <v>571096.2726320934</v>
      </c>
      <c r="M28" s="30">
        <f>+'Customer $'!Y29+'Therm $ (Billing)'!Y29</f>
        <v>618770.58034188719</v>
      </c>
      <c r="N28" s="30">
        <f>+'Customer $'!Z29+'Therm $ (Billing)'!Z29</f>
        <v>731085.89711569808</v>
      </c>
      <c r="O28" s="29">
        <f t="shared" si="0"/>
        <v>7709241.516638279</v>
      </c>
    </row>
    <row r="29" spans="1:15" x14ac:dyDescent="0.25">
      <c r="A29" s="26" t="s">
        <v>123</v>
      </c>
      <c r="B29" s="27" t="s">
        <v>124</v>
      </c>
      <c r="C29" s="30">
        <v>0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29">
        <f t="shared" si="0"/>
        <v>0</v>
      </c>
    </row>
    <row r="30" spans="1:15" x14ac:dyDescent="0.25">
      <c r="A30" s="26" t="s">
        <v>125</v>
      </c>
      <c r="B30" s="27" t="s">
        <v>126</v>
      </c>
      <c r="C30" s="30">
        <f>+'Customer $'!O30+'Therm $ (Billing)'!O30</f>
        <v>416688.83660735417</v>
      </c>
      <c r="D30" s="30">
        <f>+'Customer $'!P30+'Therm $ (Billing)'!P30</f>
        <v>411450.96162187296</v>
      </c>
      <c r="E30" s="30">
        <f>+'Customer $'!Q30+'Therm $ (Billing)'!Q30</f>
        <v>383304.41811232123</v>
      </c>
      <c r="F30" s="30">
        <f>+'Customer $'!R30+'Therm $ (Billing)'!R30</f>
        <v>352441.29744420189</v>
      </c>
      <c r="G30" s="30">
        <f>+'Customer $'!S30+'Therm $ (Billing)'!S30</f>
        <v>322913.08655183704</v>
      </c>
      <c r="H30" s="30">
        <f>+'Customer $'!T30+'Therm $ (Billing)'!T30</f>
        <v>316850.46004532755</v>
      </c>
      <c r="I30" s="30">
        <f>+'Customer $'!U30+'Therm $ (Billing)'!U30</f>
        <v>313853.02342916967</v>
      </c>
      <c r="J30" s="30">
        <f>+'Customer $'!V30+'Therm $ (Billing)'!V30</f>
        <v>278303.18314553937</v>
      </c>
      <c r="K30" s="30">
        <f>+'Customer $'!W30+'Therm $ (Billing)'!W30</f>
        <v>305588.32755937707</v>
      </c>
      <c r="L30" s="30">
        <f>+'Customer $'!X30+'Therm $ (Billing)'!X30</f>
        <v>293047.25481361942</v>
      </c>
      <c r="M30" s="30">
        <f>+'Customer $'!Y30+'Therm $ (Billing)'!Y30</f>
        <v>336637.23679920298</v>
      </c>
      <c r="N30" s="30">
        <f>+'Customer $'!Z30+'Therm $ (Billing)'!Z30</f>
        <v>408897.2069557475</v>
      </c>
      <c r="O30" s="29">
        <f t="shared" si="0"/>
        <v>4139975.2930855709</v>
      </c>
    </row>
    <row r="31" spans="1:15" x14ac:dyDescent="0.25">
      <c r="A31" s="26" t="s">
        <v>127</v>
      </c>
      <c r="B31" s="27" t="s">
        <v>128</v>
      </c>
      <c r="C31" s="30">
        <v>0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29">
        <f t="shared" si="0"/>
        <v>0</v>
      </c>
    </row>
    <row r="32" spans="1:15" x14ac:dyDescent="0.25">
      <c r="A32" s="26" t="s">
        <v>129</v>
      </c>
      <c r="B32" s="27" t="s">
        <v>130</v>
      </c>
      <c r="C32" s="30">
        <f>+'Customer $'!O31+'Therm $ (Billing)'!O31</f>
        <v>104802.30669455754</v>
      </c>
      <c r="D32" s="30">
        <f>+'Customer $'!P31+'Therm $ (Billing)'!P31</f>
        <v>105828.26962072944</v>
      </c>
      <c r="E32" s="30">
        <f>+'Customer $'!Q31+'Therm $ (Billing)'!Q31</f>
        <v>94055.407876986661</v>
      </c>
      <c r="F32" s="30">
        <f>+'Customer $'!R31+'Therm $ (Billing)'!R31</f>
        <v>88046.272233513941</v>
      </c>
      <c r="G32" s="30">
        <f>+'Customer $'!S31+'Therm $ (Billing)'!S31</f>
        <v>86825.046965918897</v>
      </c>
      <c r="H32" s="30">
        <f>+'Customer $'!T31+'Therm $ (Billing)'!T31</f>
        <v>83561.854259477157</v>
      </c>
      <c r="I32" s="30">
        <f>+'Customer $'!U31+'Therm $ (Billing)'!U31</f>
        <v>77507.200887223822</v>
      </c>
      <c r="J32" s="30">
        <f>+'Customer $'!V31+'Therm $ (Billing)'!V31</f>
        <v>72171.688383720844</v>
      </c>
      <c r="K32" s="30">
        <f>+'Customer $'!W31+'Therm $ (Billing)'!W31</f>
        <v>70634.007598561861</v>
      </c>
      <c r="L32" s="30">
        <f>+'Customer $'!X31+'Therm $ (Billing)'!X31</f>
        <v>77962.231265058668</v>
      </c>
      <c r="M32" s="30">
        <f>+'Customer $'!Y31+'Therm $ (Billing)'!Y31</f>
        <v>91681.19045457257</v>
      </c>
      <c r="N32" s="30">
        <f>+'Customer $'!Z31+'Therm $ (Billing)'!Z31</f>
        <v>84304.577632180968</v>
      </c>
      <c r="O32" s="29">
        <f t="shared" si="0"/>
        <v>1037380.0538725023</v>
      </c>
    </row>
    <row r="33" spans="1:17" x14ac:dyDescent="0.25">
      <c r="A33" s="26" t="s">
        <v>131</v>
      </c>
      <c r="B33" s="27" t="s">
        <v>132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29">
        <f t="shared" si="0"/>
        <v>0</v>
      </c>
      <c r="P33" s="13"/>
    </row>
    <row r="34" spans="1:17" x14ac:dyDescent="0.25">
      <c r="A34" s="26" t="s">
        <v>133</v>
      </c>
      <c r="B34" s="27" t="s">
        <v>134</v>
      </c>
      <c r="C34" s="30">
        <f>+'Customer $'!O32+'Therm $ (Billing)'!O32</f>
        <v>8760.3758810684922</v>
      </c>
      <c r="D34" s="30">
        <f>+'Customer $'!P32+'Therm $ (Billing)'!P32</f>
        <v>6897.4525812876709</v>
      </c>
      <c r="E34" s="30">
        <f>+'Customer $'!Q32+'Therm $ (Billing)'!Q32</f>
        <v>7331.5289810684935</v>
      </c>
      <c r="F34" s="30">
        <f>+'Customer $'!R32+'Therm $ (Billing)'!R32</f>
        <v>7212.6250978082189</v>
      </c>
      <c r="G34" s="30">
        <f>+'Customer $'!S32+'Therm $ (Billing)'!S32</f>
        <v>7550.1066310684928</v>
      </c>
      <c r="H34" s="30">
        <f>+'Customer $'!T32+'Therm $ (Billing)'!T32</f>
        <v>7205.5110978082193</v>
      </c>
      <c r="I34" s="30">
        <f>+'Customer $'!U32+'Therm $ (Billing)'!U32</f>
        <v>8828.8481310684947</v>
      </c>
      <c r="J34" s="30">
        <f>+'Customer $'!V32+'Therm $ (Billing)'!V32</f>
        <v>6253.2244310684937</v>
      </c>
      <c r="K34" s="30">
        <f>+'Customer $'!W32+'Therm $ (Billing)'!W32</f>
        <v>7055.76139780822</v>
      </c>
      <c r="L34" s="30">
        <f>+'Customer $'!X32+'Therm $ (Billing)'!X32</f>
        <v>6863.9613310684936</v>
      </c>
      <c r="M34" s="30">
        <f>+'Customer $'!Y32+'Therm $ (Billing)'!Y32</f>
        <v>6126.4951478082194</v>
      </c>
      <c r="N34" s="30">
        <f>+'Customer $'!Z32+'Therm $ (Billing)'!Z32</f>
        <v>8170.4474310684936</v>
      </c>
      <c r="O34" s="29">
        <f t="shared" si="0"/>
        <v>88256.338139999993</v>
      </c>
      <c r="P34" s="13"/>
      <c r="Q34" s="132"/>
    </row>
    <row r="35" spans="1:17" x14ac:dyDescent="0.25">
      <c r="A35" s="26" t="s">
        <v>135</v>
      </c>
      <c r="B35" s="27" t="s">
        <v>136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29">
        <f t="shared" si="0"/>
        <v>0</v>
      </c>
      <c r="P35" s="13"/>
      <c r="Q35" s="132"/>
    </row>
    <row r="36" spans="1:17" x14ac:dyDescent="0.25">
      <c r="A36" s="26" t="s">
        <v>137</v>
      </c>
      <c r="B36" s="27" t="s">
        <v>138</v>
      </c>
      <c r="C36" s="30">
        <f>+'Customer $'!O33+'Therm $ (Billing)'!O33</f>
        <v>49402.859397991</v>
      </c>
      <c r="D36" s="30">
        <f>+'Customer $'!P33+'Therm $ (Billing)'!P33</f>
        <v>45152.472311782185</v>
      </c>
      <c r="E36" s="30">
        <f>+'Customer $'!Q33+'Therm $ (Billing)'!Q33</f>
        <v>54388.235998591001</v>
      </c>
      <c r="F36" s="30">
        <f>+'Customer $'!R33+'Therm $ (Billing)'!R33</f>
        <v>35821.910685088056</v>
      </c>
      <c r="G36" s="30">
        <f>+'Customer $'!S33+'Therm $ (Billing)'!S33</f>
        <v>52745.166658590984</v>
      </c>
      <c r="H36" s="30">
        <f>+'Customer $'!T33+'Therm $ (Billing)'!T33</f>
        <v>48428.717205088062</v>
      </c>
      <c r="I36" s="30">
        <f>+'Customer $'!U33+'Therm $ (Billing)'!U33</f>
        <v>53825.943718590999</v>
      </c>
      <c r="J36" s="30">
        <f>+'Customer $'!V33+'Therm $ (Billing)'!V33</f>
        <v>48877.478218591001</v>
      </c>
      <c r="K36" s="30">
        <f>+'Customer $'!W33+'Therm $ (Billing)'!W33</f>
        <v>56098.664985088071</v>
      </c>
      <c r="L36" s="30">
        <f>+'Customer $'!X33+'Therm $ (Billing)'!X33</f>
        <v>50977.208818590996</v>
      </c>
      <c r="M36" s="30">
        <f>+'Customer $'!Y33+'Therm $ (Billing)'!Y33</f>
        <v>46966.283265088066</v>
      </c>
      <c r="N36" s="30">
        <f>+'Customer $'!Z33+'Therm $ (Billing)'!Z33</f>
        <v>56432.974078590996</v>
      </c>
      <c r="O36" s="29">
        <f t="shared" si="0"/>
        <v>599117.91534167144</v>
      </c>
      <c r="P36" s="13"/>
      <c r="Q36" s="132"/>
    </row>
    <row r="37" spans="1:17" x14ac:dyDescent="0.25">
      <c r="A37" s="26" t="s">
        <v>139</v>
      </c>
      <c r="B37" s="27" t="s">
        <v>140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29">
        <f t="shared" si="0"/>
        <v>0</v>
      </c>
      <c r="P37" s="13"/>
      <c r="Q37" s="132"/>
    </row>
    <row r="38" spans="1:17" x14ac:dyDescent="0.25">
      <c r="A38" s="26" t="s">
        <v>141</v>
      </c>
      <c r="B38" s="27" t="s">
        <v>142</v>
      </c>
      <c r="C38" s="30">
        <f>+'Customer $'!O42+'Therm $ (Billing)'!O42</f>
        <v>11116.765214999999</v>
      </c>
      <c r="D38" s="30">
        <f>+'Customer $'!P42+'Therm $ (Billing)'!P42</f>
        <v>9666.8576279999997</v>
      </c>
      <c r="E38" s="30">
        <f>+'Customer $'!Q42+'Therm $ (Billing)'!Q42</f>
        <v>10527.629345999998</v>
      </c>
      <c r="F38" s="30">
        <f>+'Customer $'!R42+'Therm $ (Billing)'!R42</f>
        <v>10772.715149999998</v>
      </c>
      <c r="G38" s="30">
        <f>+'Customer $'!S42+'Therm $ (Billing)'!S42</f>
        <v>10108.924720714287</v>
      </c>
      <c r="H38" s="30">
        <f>+'Customer $'!T42+'Therm $ (Billing)'!T42</f>
        <v>9974.083507714282</v>
      </c>
      <c r="I38" s="30">
        <f>+'Customer $'!U42+'Therm $ (Billing)'!U42</f>
        <v>10567.236274714287</v>
      </c>
      <c r="J38" s="30">
        <f>+'Customer $'!V42+'Therm $ (Billing)'!V42</f>
        <v>10919.842882714287</v>
      </c>
      <c r="K38" s="30">
        <f>+'Customer $'!W42+'Therm $ (Billing)'!W42</f>
        <v>10919.842882714287</v>
      </c>
      <c r="L38" s="30">
        <f>+'Customer $'!X42+'Therm $ (Billing)'!X42</f>
        <v>12396.005732571428</v>
      </c>
      <c r="M38" s="30">
        <f>+'Customer $'!Y42+'Therm $ (Billing)'!Y42</f>
        <v>13831.712681142857</v>
      </c>
      <c r="N38" s="30">
        <f>+'Customer $'!Z42+'Therm $ (Billing)'!Z42</f>
        <v>16741.644778285714</v>
      </c>
      <c r="O38" s="29">
        <f t="shared" si="0"/>
        <v>137543.26079957146</v>
      </c>
      <c r="P38" s="13"/>
      <c r="Q38" s="132"/>
    </row>
    <row r="39" spans="1:17" x14ac:dyDescent="0.25">
      <c r="A39" s="26" t="s">
        <v>143</v>
      </c>
      <c r="B39" s="27" t="s">
        <v>144</v>
      </c>
      <c r="C39" s="30">
        <v>0</v>
      </c>
      <c r="D39" s="30">
        <v>0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29">
        <f t="shared" si="0"/>
        <v>0</v>
      </c>
      <c r="P39" s="13"/>
      <c r="Q39" s="132"/>
    </row>
    <row r="40" spans="1:17" x14ac:dyDescent="0.25">
      <c r="A40" s="26" t="s">
        <v>145</v>
      </c>
      <c r="B40" s="27" t="s">
        <v>146</v>
      </c>
      <c r="C40" s="30">
        <f>+'Customer $'!O44+'Therm $ (Billing)'!O44</f>
        <v>0</v>
      </c>
      <c r="D40" s="30">
        <f>+'Customer $'!P44+'Therm $ (Billing)'!P44</f>
        <v>0</v>
      </c>
      <c r="E40" s="30">
        <f>+'Customer $'!Q44+'Therm $ (Billing)'!Q44</f>
        <v>0</v>
      </c>
      <c r="F40" s="30">
        <f>+'Customer $'!R44+'Therm $ (Billing)'!R44</f>
        <v>0</v>
      </c>
      <c r="G40" s="30">
        <f>+'Customer $'!S44+'Therm $ (Billing)'!S44</f>
        <v>0</v>
      </c>
      <c r="H40" s="30">
        <f>+'Customer $'!T44+'Therm $ (Billing)'!T44</f>
        <v>0</v>
      </c>
      <c r="I40" s="30">
        <f>+'Customer $'!U44+'Therm $ (Billing)'!U44</f>
        <v>0</v>
      </c>
      <c r="J40" s="30">
        <f>+'Customer $'!V44+'Therm $ (Billing)'!V44</f>
        <v>0</v>
      </c>
      <c r="K40" s="30">
        <f>+'Customer $'!W44+'Therm $ (Billing)'!W44</f>
        <v>0</v>
      </c>
      <c r="L40" s="30">
        <f>+'Customer $'!X44+'Therm $ (Billing)'!X44</f>
        <v>0</v>
      </c>
      <c r="M40" s="30">
        <f>+'Customer $'!Y44+'Therm $ (Billing)'!Y44</f>
        <v>0</v>
      </c>
      <c r="N40" s="30">
        <f>+'Customer $'!Z44+'Therm $ (Billing)'!Z44</f>
        <v>0</v>
      </c>
      <c r="O40" s="29">
        <f t="shared" si="0"/>
        <v>0</v>
      </c>
      <c r="P40" s="13"/>
      <c r="Q40" s="132"/>
    </row>
    <row r="41" spans="1:17" x14ac:dyDescent="0.25">
      <c r="A41" s="26" t="s">
        <v>147</v>
      </c>
      <c r="B41" s="27" t="s">
        <v>148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29">
        <f t="shared" si="0"/>
        <v>0</v>
      </c>
      <c r="P41" s="13"/>
      <c r="Q41" s="132"/>
    </row>
    <row r="42" spans="1:17" x14ac:dyDescent="0.25">
      <c r="A42" s="26" t="s">
        <v>149</v>
      </c>
      <c r="B42" s="27" t="s">
        <v>150</v>
      </c>
      <c r="C42" s="30">
        <f>+'Customer $'!O40+'Therm $ (Billing)'!O40</f>
        <v>13567.61420946</v>
      </c>
      <c r="D42" s="30">
        <f>+'Customer $'!P40+'Therm $ (Billing)'!P40</f>
        <v>13948.258609005001</v>
      </c>
      <c r="E42" s="30">
        <f>+'Customer $'!Q40+'Therm $ (Billing)'!Q40</f>
        <v>13202.648673615</v>
      </c>
      <c r="F42" s="30">
        <f>+'Customer $'!R40+'Therm $ (Billing)'!R40</f>
        <v>13672.155419459999</v>
      </c>
      <c r="G42" s="30">
        <f>+'Customer $'!S40+'Therm $ (Billing)'!S40</f>
        <v>14676.841818540001</v>
      </c>
      <c r="H42" s="30">
        <f>+'Customer $'!T40+'Therm $ (Billing)'!T40</f>
        <v>13605.824654460001</v>
      </c>
      <c r="I42" s="30">
        <f>+'Customer $'!U40+'Therm $ (Billing)'!U40</f>
        <v>13460.580884924999</v>
      </c>
      <c r="J42" s="30">
        <f>+'Customer $'!V40+'Therm $ (Billing)'!V40</f>
        <v>12085.282784925002</v>
      </c>
      <c r="K42" s="30">
        <f>+'Customer $'!W40+'Therm $ (Billing)'!W40</f>
        <v>12085.282784925002</v>
      </c>
      <c r="L42" s="30">
        <f>+'Customer $'!X40+'Therm $ (Billing)'!X40</f>
        <v>19266.011339924997</v>
      </c>
      <c r="M42" s="30">
        <f>+'Customer $'!Y40+'Therm $ (Billing)'!Y40</f>
        <v>26486.135159924997</v>
      </c>
      <c r="N42" s="30">
        <f>+'Customer $'!Z40+'Therm $ (Billing)'!Z40</f>
        <v>40714.680854924991</v>
      </c>
      <c r="O42" s="29">
        <f t="shared" si="0"/>
        <v>206771.31719408999</v>
      </c>
      <c r="P42" s="13"/>
      <c r="Q42" s="132"/>
    </row>
    <row r="43" spans="1:17" x14ac:dyDescent="0.25">
      <c r="A43" s="26" t="s">
        <v>151</v>
      </c>
      <c r="B43" s="27" t="s">
        <v>152</v>
      </c>
      <c r="C43" s="28">
        <f>+'Customer $'!O28+'Therm $ (Billing)'!O28</f>
        <v>383916.39797700709</v>
      </c>
      <c r="D43" s="28">
        <f>+'Customer $'!P28+'Therm $ (Billing)'!P28</f>
        <v>409298.78505094687</v>
      </c>
      <c r="E43" s="28">
        <f>+'Customer $'!Q28+'Therm $ (Billing)'!Q28</f>
        <v>341860.0151320307</v>
      </c>
      <c r="F43" s="28">
        <f>+'Customer $'!R28+'Therm $ (Billing)'!R28</f>
        <v>338729.26908319187</v>
      </c>
      <c r="G43" s="28">
        <f>+'Customer $'!S28+'Therm $ (Billing)'!S28</f>
        <v>314719.97838849912</v>
      </c>
      <c r="H43" s="28">
        <f>+'Customer $'!T28+'Therm $ (Billing)'!T28</f>
        <v>304139.04917607922</v>
      </c>
      <c r="I43" s="28">
        <f>+'Customer $'!U28+'Therm $ (Billing)'!U28</f>
        <v>276808.03719935956</v>
      </c>
      <c r="J43" s="28">
        <f>+'Customer $'!V28+'Therm $ (Billing)'!V28</f>
        <v>284108.63797504839</v>
      </c>
      <c r="K43" s="28">
        <f>+'Customer $'!W28+'Therm $ (Billing)'!W28</f>
        <v>292769.18228253175</v>
      </c>
      <c r="L43" s="28">
        <f>+'Customer $'!X28+'Therm $ (Billing)'!X28</f>
        <v>291836.10036853899</v>
      </c>
      <c r="M43" s="28">
        <f>+'Customer $'!Y28+'Therm $ (Billing)'!Y28</f>
        <v>318117.0105735882</v>
      </c>
      <c r="N43" s="28">
        <f>+'Customer $'!Z28+'Therm $ (Billing)'!Z28</f>
        <v>358424.93282540946</v>
      </c>
      <c r="O43" s="29">
        <f t="shared" si="0"/>
        <v>3914727.3960322309</v>
      </c>
      <c r="P43" s="13"/>
      <c r="Q43" s="132"/>
    </row>
    <row r="44" spans="1:17" x14ac:dyDescent="0.25">
      <c r="A44" s="26" t="s">
        <v>153</v>
      </c>
      <c r="B44" s="27" t="s">
        <v>154</v>
      </c>
      <c r="C44" s="30">
        <f>+'Customer $'!O34+'Therm $ (Billing)'!O34</f>
        <v>2943753.1225941968</v>
      </c>
      <c r="D44" s="30">
        <f>+'Customer $'!P34+'Therm $ (Billing)'!P34</f>
        <v>2877099.6007324168</v>
      </c>
      <c r="E44" s="30">
        <f>+'Customer $'!Q34+'Therm $ (Billing)'!Q34</f>
        <v>2793268.4867016221</v>
      </c>
      <c r="F44" s="30">
        <f>+'Customer $'!R34+'Therm $ (Billing)'!R34</f>
        <v>2651350.652906986</v>
      </c>
      <c r="G44" s="30">
        <f>+'Customer $'!S34+'Therm $ (Billing)'!S34</f>
        <v>2496705.676237525</v>
      </c>
      <c r="H44" s="30">
        <f>+'Customer $'!T34+'Therm $ (Billing)'!T34</f>
        <v>2482006.8312674258</v>
      </c>
      <c r="I44" s="30">
        <f>+'Customer $'!U34+'Therm $ (Billing)'!U34</f>
        <v>2381288.8061378351</v>
      </c>
      <c r="J44" s="30">
        <f>+'Customer $'!V34+'Therm $ (Billing)'!V34</f>
        <v>2339646.6073216163</v>
      </c>
      <c r="K44" s="30">
        <f>+'Customer $'!W34+'Therm $ (Billing)'!W34</f>
        <v>2461022.9071026444</v>
      </c>
      <c r="L44" s="30">
        <f>+'Customer $'!X34+'Therm $ (Billing)'!X34</f>
        <v>2344456.8674585326</v>
      </c>
      <c r="M44" s="30">
        <f>+'Customer $'!Y34+'Therm $ (Billing)'!Y34</f>
        <v>2522617.4576549004</v>
      </c>
      <c r="N44" s="30">
        <f>+'Customer $'!Z34+'Therm $ (Billing)'!Z34</f>
        <v>2835261.6512661055</v>
      </c>
      <c r="O44" s="29">
        <f t="shared" si="0"/>
        <v>31128478.667381808</v>
      </c>
      <c r="P44" s="13"/>
      <c r="Q44" s="132"/>
    </row>
    <row r="45" spans="1:17" x14ac:dyDescent="0.25">
      <c r="A45" s="26" t="s">
        <v>155</v>
      </c>
      <c r="B45" s="27" t="s">
        <v>156</v>
      </c>
      <c r="C45" s="30">
        <f>+'Customer $'!O35+'Therm $ (Billing)'!O35+'Customer $'!O65+'Therm $ (Billing)'!O65</f>
        <v>4082893.1263173609</v>
      </c>
      <c r="D45" s="30">
        <f>+'Customer $'!P35+'Therm $ (Billing)'!P35+'Customer $'!P65+'Therm $ (Billing)'!P65</f>
        <v>3959966.5557762603</v>
      </c>
      <c r="E45" s="30">
        <f>+'Customer $'!Q35+'Therm $ (Billing)'!Q35+'Customer $'!Q65+'Therm $ (Billing)'!Q65</f>
        <v>3823196.1430685762</v>
      </c>
      <c r="F45" s="30">
        <f>+'Customer $'!R35+'Therm $ (Billing)'!R35+'Customer $'!R65+'Therm $ (Billing)'!R65</f>
        <v>3574387.367713416</v>
      </c>
      <c r="G45" s="30">
        <f>+'Customer $'!S35+'Therm $ (Billing)'!S35+'Customer $'!S65+'Therm $ (Billing)'!S65</f>
        <v>3287770.166050036</v>
      </c>
      <c r="H45" s="30">
        <f>+'Customer $'!T35+'Therm $ (Billing)'!T35+'Customer $'!T65+'Therm $ (Billing)'!T65</f>
        <v>3211378.8968813857</v>
      </c>
      <c r="I45" s="30">
        <f>+'Customer $'!U35+'Therm $ (Billing)'!U35+'Customer $'!U65+'Therm $ (Billing)'!U65</f>
        <v>3094699.8489767998</v>
      </c>
      <c r="J45" s="30">
        <f>+'Customer $'!V35+'Therm $ (Billing)'!V35+'Customer $'!V65+'Therm $ (Billing)'!V65</f>
        <v>3046424.6617737985</v>
      </c>
      <c r="K45" s="30">
        <f>+'Customer $'!W35+'Therm $ (Billing)'!W35+'Customer $'!W65+'Therm $ (Billing)'!W65</f>
        <v>3184484.95013869</v>
      </c>
      <c r="L45" s="30">
        <f>+'Customer $'!X35+'Therm $ (Billing)'!X35+'Customer $'!X65+'Therm $ (Billing)'!X65</f>
        <v>3047371.6080978038</v>
      </c>
      <c r="M45" s="30">
        <f>+'Customer $'!Y35+'Therm $ (Billing)'!Y35+'Customer $'!Y65+'Therm $ (Billing)'!Y65</f>
        <v>3341467.5408690833</v>
      </c>
      <c r="N45" s="30">
        <f>+'Customer $'!Z35+'Therm $ (Billing)'!Z35+'Customer $'!Z65+'Therm $ (Billing)'!Z65</f>
        <v>3876058.8256474119</v>
      </c>
      <c r="O45" s="29">
        <f t="shared" si="0"/>
        <v>41530099.691310629</v>
      </c>
      <c r="P45" s="13"/>
      <c r="Q45" s="132"/>
    </row>
    <row r="46" spans="1:17" x14ac:dyDescent="0.25">
      <c r="A46" s="26" t="s">
        <v>157</v>
      </c>
      <c r="B46" s="27" t="s">
        <v>158</v>
      </c>
      <c r="C46" s="30">
        <f>+'Customer $'!O36+'Therm $ (Billing)'!O36</f>
        <v>2040931.4645751903</v>
      </c>
      <c r="D46" s="30">
        <f>+'Customer $'!P36+'Therm $ (Billing)'!P36</f>
        <v>1992956.325750744</v>
      </c>
      <c r="E46" s="30">
        <f>+'Customer $'!Q36+'Therm $ (Billing)'!Q36</f>
        <v>1963629.9351383764</v>
      </c>
      <c r="F46" s="30">
        <f>+'Customer $'!R36+'Therm $ (Billing)'!R36</f>
        <v>1766099.4468392571</v>
      </c>
      <c r="G46" s="30">
        <f>+'Customer $'!S36+'Therm $ (Billing)'!S36</f>
        <v>1670785.2455155964</v>
      </c>
      <c r="H46" s="30">
        <f>+'Customer $'!T36+'Therm $ (Billing)'!T36</f>
        <v>1618985.066084648</v>
      </c>
      <c r="I46" s="30">
        <f>+'Customer $'!U36+'Therm $ (Billing)'!U36</f>
        <v>1578791.4938191669</v>
      </c>
      <c r="J46" s="30">
        <f>+'Customer $'!V36+'Therm $ (Billing)'!V36</f>
        <v>1519460.2253641277</v>
      </c>
      <c r="K46" s="30">
        <f>+'Customer $'!W36+'Therm $ (Billing)'!W36</f>
        <v>1550088.3305010516</v>
      </c>
      <c r="L46" s="30">
        <f>+'Customer $'!X36+'Therm $ (Billing)'!X36</f>
        <v>1565400.800609071</v>
      </c>
      <c r="M46" s="30">
        <f>+'Customer $'!Y36+'Therm $ (Billing)'!Y36</f>
        <v>1712410.6344356572</v>
      </c>
      <c r="N46" s="30">
        <f>+'Customer $'!Z36+'Therm $ (Billing)'!Z36</f>
        <v>1950997.4906526727</v>
      </c>
      <c r="O46" s="29">
        <f t="shared" si="0"/>
        <v>20930536.459285561</v>
      </c>
      <c r="P46" s="13"/>
      <c r="Q46" s="132"/>
    </row>
    <row r="47" spans="1:17" x14ac:dyDescent="0.25">
      <c r="A47" s="26" t="s">
        <v>159</v>
      </c>
      <c r="B47" s="27" t="s">
        <v>160</v>
      </c>
      <c r="C47" s="30">
        <f>+'Customer $'!O37+'Therm $ (Billing)'!O37+'Therm $ (Billing)'!O62</f>
        <v>987546.66115803493</v>
      </c>
      <c r="D47" s="30">
        <f>+'Customer $'!P37+'Therm $ (Billing)'!P37+'Therm $ (Billing)'!P62</f>
        <v>910183.56466295349</v>
      </c>
      <c r="E47" s="30">
        <f>+'Customer $'!Q37+'Therm $ (Billing)'!Q37+'Therm $ (Billing)'!Q62</f>
        <v>938769.15125267219</v>
      </c>
      <c r="F47" s="30">
        <f>+'Customer $'!R37+'Therm $ (Billing)'!R37+'Therm $ (Billing)'!R62</f>
        <v>934833.42067441379</v>
      </c>
      <c r="G47" s="30">
        <f>+'Customer $'!S37+'Therm $ (Billing)'!S37+'Therm $ (Billing)'!S62</f>
        <v>920148.86094267201</v>
      </c>
      <c r="H47" s="30">
        <f>+'Customer $'!T37+'Therm $ (Billing)'!T37+'Therm $ (Billing)'!T62</f>
        <v>887718.91929191386</v>
      </c>
      <c r="I47" s="30">
        <f>+'Customer $'!U37+'Therm $ (Billing)'!U37+'Therm $ (Billing)'!U62</f>
        <v>922147.49478017224</v>
      </c>
      <c r="J47" s="30">
        <f>+'Customer $'!V37+'Therm $ (Billing)'!V37+'Therm $ (Billing)'!V62</f>
        <v>908197.6166101722</v>
      </c>
      <c r="K47" s="30">
        <f>+'Customer $'!W37+'Therm $ (Billing)'!W37+'Therm $ (Billing)'!W62</f>
        <v>894854.97269191372</v>
      </c>
      <c r="L47" s="30">
        <f>+'Customer $'!X37+'Therm $ (Billing)'!X37+'Therm $ (Billing)'!X62</f>
        <v>854115.37017517223</v>
      </c>
      <c r="M47" s="30">
        <f>+'Customer $'!Y37+'Therm $ (Billing)'!Y37+'Therm $ (Billing)'!Y62</f>
        <v>878688.54997191392</v>
      </c>
      <c r="N47" s="30">
        <f>+'Customer $'!Z37+'Therm $ (Billing)'!Z37+'Therm $ (Billing)'!Z62</f>
        <v>913823.40338017221</v>
      </c>
      <c r="O47" s="29">
        <f t="shared" si="0"/>
        <v>10951027.985592177</v>
      </c>
      <c r="P47" s="13"/>
      <c r="Q47" s="132"/>
    </row>
    <row r="48" spans="1:17" x14ac:dyDescent="0.25">
      <c r="A48" s="26" t="s">
        <v>161</v>
      </c>
      <c r="B48" s="27" t="s">
        <v>162</v>
      </c>
      <c r="C48" s="30">
        <f>+'Customer $'!O38+'Therm $ (Billing)'!O38+'Therm $ (Billing)'!O63</f>
        <v>1972943.0124271184</v>
      </c>
      <c r="D48" s="30">
        <f>+'Customer $'!P38+'Therm $ (Billing)'!P38+'Therm $ (Billing)'!P63</f>
        <v>1816780.3434163844</v>
      </c>
      <c r="E48" s="30">
        <f>+'Customer $'!Q38+'Therm $ (Billing)'!Q38+'Therm $ (Billing)'!Q63</f>
        <v>1988395.0404321584</v>
      </c>
      <c r="F48" s="30">
        <f>+'Customer $'!R38+'Therm $ (Billing)'!R38+'Therm $ (Billing)'!R63</f>
        <v>1933738.2468245404</v>
      </c>
      <c r="G48" s="30">
        <f>+'Customer $'!S38+'Therm $ (Billing)'!S38+'Therm $ (Billing)'!S63</f>
        <v>1873730.153612158</v>
      </c>
      <c r="H48" s="30">
        <f>+'Customer $'!T38+'Therm $ (Billing)'!T38+'Therm $ (Billing)'!T63</f>
        <v>1865482.5562445403</v>
      </c>
      <c r="I48" s="30">
        <f>+'Customer $'!U38+'Therm $ (Billing)'!U38+'Therm $ (Billing)'!U63</f>
        <v>1820615.0537721585</v>
      </c>
      <c r="J48" s="30">
        <f>+'Customer $'!V38+'Therm $ (Billing)'!V38+'Therm $ (Billing)'!V63</f>
        <v>1867608.7519521578</v>
      </c>
      <c r="K48" s="30">
        <f>+'Customer $'!W38+'Therm $ (Billing)'!W38+'Therm $ (Billing)'!W63</f>
        <v>1811592.93980454</v>
      </c>
      <c r="L48" s="30">
        <f>+'Customer $'!X38+'Therm $ (Billing)'!X38+'Therm $ (Billing)'!X63</f>
        <v>1902357.9895521579</v>
      </c>
      <c r="M48" s="30">
        <f>+'Customer $'!Y38+'Therm $ (Billing)'!Y38+'Therm $ (Billing)'!Y63</f>
        <v>1919424.67634454</v>
      </c>
      <c r="N48" s="30">
        <f>+'Customer $'!Z38+'Therm $ (Billing)'!Z38+'Therm $ (Billing)'!Z63</f>
        <v>1912271.2674321581</v>
      </c>
      <c r="O48" s="29">
        <f t="shared" si="0"/>
        <v>22684940.031814612</v>
      </c>
      <c r="P48" s="13"/>
      <c r="Q48" s="132"/>
    </row>
    <row r="49" spans="1:17" x14ac:dyDescent="0.25">
      <c r="A49" s="26" t="s">
        <v>556</v>
      </c>
      <c r="B49" s="27">
        <v>4893033</v>
      </c>
      <c r="C49" s="30">
        <f>+'Customer $'!O47+'Therm $ (Billing)'!O47</f>
        <v>113.94115000000001</v>
      </c>
      <c r="D49" s="30">
        <f>+'Customer $'!P47+'Therm $ (Billing)'!P47</f>
        <v>113.94115000000001</v>
      </c>
      <c r="E49" s="30">
        <f>+'Customer $'!Q47+'Therm $ (Billing)'!Q47</f>
        <v>113.94115000000001</v>
      </c>
      <c r="F49" s="30">
        <f>+'Customer $'!R47+'Therm $ (Billing)'!R47</f>
        <v>113.94115000000001</v>
      </c>
      <c r="G49" s="30">
        <f>+'Customer $'!S47+'Therm $ (Billing)'!S47</f>
        <v>113.94115000000001</v>
      </c>
      <c r="H49" s="30">
        <f>+'Customer $'!T47+'Therm $ (Billing)'!T47</f>
        <v>113.94115000000001</v>
      </c>
      <c r="I49" s="30">
        <f>+'Customer $'!U47+'Therm $ (Billing)'!U47</f>
        <v>113.94115000000001</v>
      </c>
      <c r="J49" s="30">
        <f>+'Customer $'!V47+'Therm $ (Billing)'!V47</f>
        <v>113.94115000000001</v>
      </c>
      <c r="K49" s="30">
        <f>+'Customer $'!W47+'Therm $ (Billing)'!W47</f>
        <v>113.94115000000001</v>
      </c>
      <c r="L49" s="30">
        <f>+'Customer $'!X47+'Therm $ (Billing)'!X47</f>
        <v>113.94115000000001</v>
      </c>
      <c r="M49" s="30">
        <f>+'Customer $'!Y47+'Therm $ (Billing)'!Y47</f>
        <v>113.94115000000001</v>
      </c>
      <c r="N49" s="30">
        <f>+'Customer $'!Z47+'Therm $ (Billing)'!Z47</f>
        <v>113.94115000000001</v>
      </c>
      <c r="O49" s="29">
        <f t="shared" si="0"/>
        <v>1367.2938000000004</v>
      </c>
      <c r="P49" s="13"/>
      <c r="Q49" s="132"/>
    </row>
    <row r="50" spans="1:17" x14ac:dyDescent="0.25">
      <c r="A50" s="26" t="s">
        <v>163</v>
      </c>
      <c r="B50" s="27" t="s">
        <v>164</v>
      </c>
      <c r="C50" s="30">
        <f>+'Customer $'!O45+'Therm $ (Billing)'!O45</f>
        <v>55185.843771313448</v>
      </c>
      <c r="D50" s="30">
        <f>+'Customer $'!P45+'Therm $ (Billing)'!P45</f>
        <v>50244.029182024082</v>
      </c>
      <c r="E50" s="30">
        <f>+'Customer $'!Q45+'Therm $ (Billing)'!Q45</f>
        <v>35121.297092461449</v>
      </c>
      <c r="F50" s="30">
        <f>+'Customer $'!R45+'Therm $ (Billing)'!R45</f>
        <v>39875.608218833659</v>
      </c>
      <c r="G50" s="30">
        <f>+'Customer $'!S45+'Therm $ (Billing)'!S45</f>
        <v>29757.856727461451</v>
      </c>
      <c r="H50" s="30">
        <f>+'Customer $'!T45+'Therm $ (Billing)'!T45</f>
        <v>26278.846260833659</v>
      </c>
      <c r="I50" s="30">
        <f>+'Customer $'!U45+'Therm $ (Billing)'!U45</f>
        <v>21114.991851461447</v>
      </c>
      <c r="J50" s="30">
        <f>+'Customer $'!V45+'Therm $ (Billing)'!V45</f>
        <v>24210.02851446145</v>
      </c>
      <c r="K50" s="30">
        <f>+'Customer $'!W45+'Therm $ (Billing)'!W45</f>
        <v>21828.937513833655</v>
      </c>
      <c r="L50" s="30">
        <f>+'Customer $'!X45+'Therm $ (Billing)'!X45</f>
        <v>27445.573083461448</v>
      </c>
      <c r="M50" s="30">
        <f>+'Customer $'!Y45+'Therm $ (Billing)'!Y45</f>
        <v>29062.067587833659</v>
      </c>
      <c r="N50" s="30">
        <f>+'Customer $'!Z45+'Therm $ (Billing)'!Z45</f>
        <v>39906.325466461443</v>
      </c>
      <c r="O50" s="29">
        <f t="shared" si="0"/>
        <v>400031.40527044085</v>
      </c>
      <c r="Q50" s="132"/>
    </row>
    <row r="51" spans="1:17" x14ac:dyDescent="0.25">
      <c r="A51" s="26" t="s">
        <v>165</v>
      </c>
      <c r="B51" s="27" t="s">
        <v>166</v>
      </c>
      <c r="C51" s="30">
        <v>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29">
        <f t="shared" si="0"/>
        <v>0</v>
      </c>
      <c r="Q51" s="132"/>
    </row>
    <row r="52" spans="1:17" x14ac:dyDescent="0.25">
      <c r="A52" s="26" t="s">
        <v>167</v>
      </c>
      <c r="B52" s="27" t="s">
        <v>168</v>
      </c>
      <c r="C52" s="30">
        <f>+'Customer $'!O46+'Therm $ (Billing)'!O46+'Customer $'!O67+'Therm $ (Billing)'!O67</f>
        <v>11490.867649169464</v>
      </c>
      <c r="D52" s="30">
        <f>+'Customer $'!P46+'Therm $ (Billing)'!P46+'Customer $'!P67+'Therm $ (Billing)'!P67</f>
        <v>10580.829264498547</v>
      </c>
      <c r="E52" s="30">
        <f>+'Customer $'!Q46+'Therm $ (Billing)'!Q46+'Customer $'!Q67+'Therm $ (Billing)'!Q67</f>
        <v>11216.619989933462</v>
      </c>
      <c r="F52" s="30">
        <f>+'Customer $'!R46+'Therm $ (Billing)'!R46+'Customer $'!R67+'Therm $ (Billing)'!R67</f>
        <v>10670.33239512916</v>
      </c>
      <c r="G52" s="30">
        <f>+'Customer $'!S46+'Therm $ (Billing)'!S46+'Customer $'!S67+'Therm $ (Billing)'!S67</f>
        <v>10449.172935933464</v>
      </c>
      <c r="H52" s="30">
        <f>+'Customer $'!T46+'Therm $ (Billing)'!T46+'Customer $'!T67+'Therm $ (Billing)'!T67</f>
        <v>9853.6589701291596</v>
      </c>
      <c r="I52" s="30">
        <f>+'Customer $'!U46+'Therm $ (Billing)'!U46+'Customer $'!U67+'Therm $ (Billing)'!U67</f>
        <v>9873.3531529334614</v>
      </c>
      <c r="J52" s="30">
        <f>+'Customer $'!V46+'Therm $ (Billing)'!V46+'Customer $'!V67+'Therm $ (Billing)'!V67</f>
        <v>10023.070218933464</v>
      </c>
      <c r="K52" s="30">
        <f>+'Customer $'!W46+'Therm $ (Billing)'!W46+'Customer $'!W67+'Therm $ (Billing)'!W67</f>
        <v>9684.0739941291577</v>
      </c>
      <c r="L52" s="30">
        <f>+'Customer $'!X46+'Therm $ (Billing)'!X46+'Customer $'!X67+'Therm $ (Billing)'!X67</f>
        <v>10095.208638933465</v>
      </c>
      <c r="M52" s="30">
        <f>+'Customer $'!Y46+'Therm $ (Billing)'!Y46+'Customer $'!Y67+'Therm $ (Billing)'!Y67</f>
        <v>10286.864678129157</v>
      </c>
      <c r="N52" s="30">
        <f>+'Customer $'!Z46+'Therm $ (Billing)'!Z46+'Customer $'!Z67+'Therm $ (Billing)'!Z67</f>
        <v>10976.533777933462</v>
      </c>
      <c r="O52" s="29">
        <f t="shared" si="0"/>
        <v>125200.58566578545</v>
      </c>
      <c r="P52" s="13"/>
      <c r="Q52" s="132"/>
    </row>
    <row r="53" spans="1:17" x14ac:dyDescent="0.25">
      <c r="A53" s="26" t="s">
        <v>169</v>
      </c>
      <c r="B53" s="27" t="s">
        <v>170</v>
      </c>
      <c r="C53" s="30">
        <v>0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29">
        <f t="shared" si="0"/>
        <v>0</v>
      </c>
      <c r="Q53" s="132"/>
    </row>
    <row r="54" spans="1:17" x14ac:dyDescent="0.25">
      <c r="A54" s="26" t="s">
        <v>171</v>
      </c>
      <c r="B54" s="27" t="s">
        <v>172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29">
        <f t="shared" si="0"/>
        <v>0</v>
      </c>
      <c r="Q54" s="132"/>
    </row>
    <row r="55" spans="1:17" x14ac:dyDescent="0.25">
      <c r="A55" s="26" t="s">
        <v>173</v>
      </c>
      <c r="B55" s="27" t="s">
        <v>174</v>
      </c>
      <c r="C55" s="30">
        <v>0</v>
      </c>
      <c r="D55" s="30">
        <v>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29">
        <f t="shared" si="0"/>
        <v>0</v>
      </c>
      <c r="Q55" s="132"/>
    </row>
    <row r="56" spans="1:17" x14ac:dyDescent="0.25">
      <c r="A56" s="26" t="s">
        <v>175</v>
      </c>
      <c r="B56" s="27" t="s">
        <v>176</v>
      </c>
      <c r="C56" s="30">
        <f>+'Customer $'!O48+'Customer $'!O56+'Therm $ (Billing)'!O48+'Therm $ (Billing)'!O56</f>
        <v>0</v>
      </c>
      <c r="D56" s="30">
        <f>+'Customer $'!P48+'Customer $'!P56+'Therm $ (Billing)'!P48+'Therm $ (Billing)'!P56</f>
        <v>0</v>
      </c>
      <c r="E56" s="30">
        <f>+'Customer $'!Q48+'Customer $'!Q56+'Therm $ (Billing)'!Q48+'Therm $ (Billing)'!Q56</f>
        <v>0</v>
      </c>
      <c r="F56" s="30">
        <f>+'Customer $'!R48+'Customer $'!R56+'Therm $ (Billing)'!R48+'Therm $ (Billing)'!R56</f>
        <v>0</v>
      </c>
      <c r="G56" s="30">
        <f>+'Customer $'!S48+'Customer $'!S56+'Therm $ (Billing)'!S48+'Therm $ (Billing)'!S56</f>
        <v>0</v>
      </c>
      <c r="H56" s="30">
        <f>+'Customer $'!T48+'Customer $'!T56+'Therm $ (Billing)'!T48+'Therm $ (Billing)'!T56</f>
        <v>0</v>
      </c>
      <c r="I56" s="30">
        <f>+'Customer $'!U48+'Customer $'!U56+'Therm $ (Billing)'!U48+'Therm $ (Billing)'!U56</f>
        <v>0</v>
      </c>
      <c r="J56" s="30">
        <f>+'Customer $'!V48+'Customer $'!V56+'Therm $ (Billing)'!V48+'Therm $ (Billing)'!V56</f>
        <v>0</v>
      </c>
      <c r="K56" s="30">
        <f>+'Customer $'!W48+'Customer $'!W56+'Therm $ (Billing)'!W48+'Therm $ (Billing)'!W56</f>
        <v>0</v>
      </c>
      <c r="L56" s="30">
        <f>+'Customer $'!X48+'Customer $'!X56+'Therm $ (Billing)'!X48+'Therm $ (Billing)'!X56</f>
        <v>0</v>
      </c>
      <c r="M56" s="30">
        <f>+'Customer $'!Y48+'Customer $'!Y56+'Therm $ (Billing)'!Y48+'Therm $ (Billing)'!Y56</f>
        <v>0</v>
      </c>
      <c r="N56" s="30">
        <f>+'Customer $'!Z48+'Customer $'!Z56+'Therm $ (Billing)'!Z48+'Therm $ (Billing)'!Z56</f>
        <v>0</v>
      </c>
      <c r="O56" s="29">
        <f t="shared" si="0"/>
        <v>0</v>
      </c>
      <c r="Q56" s="132"/>
    </row>
    <row r="57" spans="1:17" x14ac:dyDescent="0.25">
      <c r="A57" s="26" t="s">
        <v>177</v>
      </c>
      <c r="B57" s="27" t="s">
        <v>178</v>
      </c>
      <c r="C57" s="30">
        <v>0</v>
      </c>
      <c r="D57" s="30">
        <v>0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29">
        <f t="shared" si="0"/>
        <v>0</v>
      </c>
      <c r="Q57" s="132"/>
    </row>
    <row r="58" spans="1:17" x14ac:dyDescent="0.25">
      <c r="A58" s="26" t="s">
        <v>179</v>
      </c>
      <c r="B58" s="27" t="s">
        <v>180</v>
      </c>
      <c r="C58" s="30">
        <f>+'Customer $'!O50+'Customer $'!O58+'Therm $ (Billing)'!O50+'Therm $ (Billing)'!O58</f>
        <v>0</v>
      </c>
      <c r="D58" s="30">
        <f>+'Customer $'!P50+'Customer $'!P58+'Therm $ (Billing)'!P50+'Therm $ (Billing)'!P58</f>
        <v>0</v>
      </c>
      <c r="E58" s="30">
        <f>+'Customer $'!Q50+'Customer $'!Q58+'Therm $ (Billing)'!Q50+'Therm $ (Billing)'!Q58</f>
        <v>0</v>
      </c>
      <c r="F58" s="30">
        <f>+'Customer $'!R50+'Customer $'!R58+'Therm $ (Billing)'!R50+'Therm $ (Billing)'!R58</f>
        <v>0</v>
      </c>
      <c r="G58" s="30">
        <f>+'Customer $'!S50+'Customer $'!S58+'Therm $ (Billing)'!S50+'Therm $ (Billing)'!S58</f>
        <v>0</v>
      </c>
      <c r="H58" s="30">
        <f>+'Customer $'!T50+'Customer $'!T58+'Therm $ (Billing)'!T50+'Therm $ (Billing)'!T58</f>
        <v>0</v>
      </c>
      <c r="I58" s="30">
        <f>+'Customer $'!U50+'Customer $'!U58+'Therm $ (Billing)'!U50+'Therm $ (Billing)'!U58</f>
        <v>0</v>
      </c>
      <c r="J58" s="30">
        <f>+'Customer $'!V50+'Customer $'!V58+'Therm $ (Billing)'!V50+'Therm $ (Billing)'!V58</f>
        <v>0</v>
      </c>
      <c r="K58" s="30">
        <f>+'Customer $'!W50+'Customer $'!W58+'Therm $ (Billing)'!W50+'Therm $ (Billing)'!W58</f>
        <v>0</v>
      </c>
      <c r="L58" s="30">
        <f>+'Customer $'!X50+'Customer $'!X58+'Therm $ (Billing)'!X50+'Therm $ (Billing)'!X58</f>
        <v>0</v>
      </c>
      <c r="M58" s="30">
        <f>+'Customer $'!Y50+'Customer $'!Y58+'Therm $ (Billing)'!Y50+'Therm $ (Billing)'!Y58</f>
        <v>0</v>
      </c>
      <c r="N58" s="30">
        <f>+'Customer $'!Z50+'Customer $'!Z58+'Therm $ (Billing)'!Z50+'Therm $ (Billing)'!Z58</f>
        <v>0</v>
      </c>
      <c r="O58" s="29">
        <f t="shared" si="0"/>
        <v>0</v>
      </c>
      <c r="Q58" s="132"/>
    </row>
    <row r="59" spans="1:17" x14ac:dyDescent="0.25">
      <c r="A59" s="26" t="s">
        <v>181</v>
      </c>
      <c r="B59" s="27" t="s">
        <v>182</v>
      </c>
      <c r="C59" s="30">
        <v>0</v>
      </c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29">
        <f t="shared" si="0"/>
        <v>0</v>
      </c>
      <c r="Q59" s="132"/>
    </row>
    <row r="60" spans="1:17" x14ac:dyDescent="0.25">
      <c r="A60" s="26" t="s">
        <v>183</v>
      </c>
      <c r="B60" s="27" t="s">
        <v>184</v>
      </c>
      <c r="C60" s="30">
        <f>+'Customer $'!O52+'Customer $'!O60+'Therm $ (Billing)'!O52+'Therm $ (Billing)'!O60</f>
        <v>0</v>
      </c>
      <c r="D60" s="30">
        <f>+'Customer $'!P52+'Customer $'!P60+'Therm $ (Billing)'!P52+'Therm $ (Billing)'!P60</f>
        <v>0</v>
      </c>
      <c r="E60" s="30">
        <f>+'Customer $'!Q52+'Customer $'!Q60+'Therm $ (Billing)'!Q52+'Therm $ (Billing)'!Q60</f>
        <v>0</v>
      </c>
      <c r="F60" s="30">
        <f>+'Customer $'!R52+'Customer $'!R60+'Therm $ (Billing)'!R52+'Therm $ (Billing)'!R60</f>
        <v>0</v>
      </c>
      <c r="G60" s="30">
        <f>+'Customer $'!S52+'Customer $'!S60+'Therm $ (Billing)'!S52+'Therm $ (Billing)'!S60</f>
        <v>0</v>
      </c>
      <c r="H60" s="30">
        <f>+'Customer $'!T52+'Customer $'!T60+'Therm $ (Billing)'!T52+'Therm $ (Billing)'!T60</f>
        <v>0</v>
      </c>
      <c r="I60" s="30">
        <f>+'Customer $'!U52+'Customer $'!U60+'Therm $ (Billing)'!U52+'Therm $ (Billing)'!U60</f>
        <v>0</v>
      </c>
      <c r="J60" s="30">
        <f>+'Customer $'!V52+'Customer $'!V60+'Therm $ (Billing)'!V52+'Therm $ (Billing)'!V60</f>
        <v>0</v>
      </c>
      <c r="K60" s="30">
        <f>+'Customer $'!W52+'Customer $'!W60+'Therm $ (Billing)'!W52+'Therm $ (Billing)'!W60</f>
        <v>0</v>
      </c>
      <c r="L60" s="30">
        <f>+'Customer $'!X52+'Customer $'!X60+'Therm $ (Billing)'!X52+'Therm $ (Billing)'!X60</f>
        <v>0</v>
      </c>
      <c r="M60" s="30">
        <f>+'Customer $'!Y52+'Customer $'!Y60+'Therm $ (Billing)'!Y52+'Therm $ (Billing)'!Y60</f>
        <v>0</v>
      </c>
      <c r="N60" s="30">
        <f>+'Customer $'!Z52+'Customer $'!Z60+'Therm $ (Billing)'!Z52+'Therm $ (Billing)'!Z60</f>
        <v>0</v>
      </c>
      <c r="O60" s="29">
        <f t="shared" si="0"/>
        <v>0</v>
      </c>
      <c r="Q60" s="132"/>
    </row>
    <row r="61" spans="1:17" x14ac:dyDescent="0.25">
      <c r="A61" s="26" t="s">
        <v>185</v>
      </c>
      <c r="B61" s="27" t="s">
        <v>186</v>
      </c>
      <c r="C61" s="30">
        <v>0</v>
      </c>
      <c r="D61" s="30">
        <v>0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29">
        <f t="shared" si="0"/>
        <v>0</v>
      </c>
      <c r="Q61" s="132"/>
    </row>
    <row r="62" spans="1:17" x14ac:dyDescent="0.25">
      <c r="A62" s="26" t="s">
        <v>187</v>
      </c>
      <c r="B62" s="27" t="s">
        <v>188</v>
      </c>
      <c r="C62" s="30">
        <f>+'Customer $'!O49+'Customer $'!O57+'Therm $ (Billing)'!O49+'Therm $ (Billing)'!O57</f>
        <v>360364.62215886853</v>
      </c>
      <c r="D62" s="30">
        <f>+'Customer $'!P49+'Customer $'!P57+'Therm $ (Billing)'!P49+'Therm $ (Billing)'!P57</f>
        <v>329046.42549371545</v>
      </c>
      <c r="E62" s="30">
        <f>+'Customer $'!Q49+'Customer $'!Q57+'Therm $ (Billing)'!Q49+'Therm $ (Billing)'!Q57</f>
        <v>354634.25562175311</v>
      </c>
      <c r="F62" s="30">
        <f>+'Customer $'!R49+'Customer $'!R57+'Therm $ (Billing)'!R49+'Therm $ (Billing)'!R57</f>
        <v>335208.58627950295</v>
      </c>
      <c r="G62" s="30">
        <f>+'Customer $'!S49+'Customer $'!S57+'Therm $ (Billing)'!S49+'Therm $ (Billing)'!S57</f>
        <v>324770.37252125307</v>
      </c>
      <c r="H62" s="30">
        <f>+'Customer $'!T49+'Customer $'!T57+'Therm $ (Billing)'!T49+'Therm $ (Billing)'!T57</f>
        <v>311856.55340800295</v>
      </c>
      <c r="I62" s="30">
        <f>+'Customer $'!U49+'Customer $'!U57+'Therm $ (Billing)'!U49+'Therm $ (Billing)'!U57</f>
        <v>313074.71782725304</v>
      </c>
      <c r="J62" s="30">
        <f>+'Customer $'!V49+'Customer $'!V57+'Therm $ (Billing)'!V49+'Therm $ (Billing)'!V57</f>
        <v>320214.69136575301</v>
      </c>
      <c r="K62" s="30">
        <f>+'Customer $'!W49+'Customer $'!W57+'Therm $ (Billing)'!W49+'Therm $ (Billing)'!W57</f>
        <v>305623.10563400295</v>
      </c>
      <c r="L62" s="30">
        <f>+'Customer $'!X49+'Customer $'!X57+'Therm $ (Billing)'!X49+'Therm $ (Billing)'!X57</f>
        <v>310128.791481753</v>
      </c>
      <c r="M62" s="30">
        <f>+'Customer $'!Y49+'Customer $'!Y57+'Therm $ (Billing)'!Y49+'Therm $ (Billing)'!Y57</f>
        <v>318828.95000900293</v>
      </c>
      <c r="N62" s="30">
        <f>+'Customer $'!Z49+'Customer $'!Z57+'Therm $ (Billing)'!Z49+'Therm $ (Billing)'!Z57</f>
        <v>320782.93645525305</v>
      </c>
      <c r="O62" s="29">
        <f t="shared" si="0"/>
        <v>3904534.0082561136</v>
      </c>
      <c r="Q62" s="132"/>
    </row>
    <row r="63" spans="1:17" x14ac:dyDescent="0.25">
      <c r="A63" s="26" t="s">
        <v>189</v>
      </c>
      <c r="B63" s="27" t="s">
        <v>190</v>
      </c>
      <c r="C63" s="30">
        <f>+'Customer $'!O51+'Customer $'!O59+'Therm $ (Billing)'!O51+'Therm $ (Billing)'!O59</f>
        <v>505185.28003329999</v>
      </c>
      <c r="D63" s="30">
        <f>+'Customer $'!P51+'Customer $'!P59+'Therm $ (Billing)'!P51+'Therm $ (Billing)'!P59</f>
        <v>458362.25384964998</v>
      </c>
      <c r="E63" s="30">
        <f>+'Customer $'!Q51+'Customer $'!Q59+'Therm $ (Billing)'!Q51+'Therm $ (Billing)'!Q59</f>
        <v>580927.40080000006</v>
      </c>
      <c r="F63" s="30">
        <f>+'Customer $'!R51+'Customer $'!R59+'Therm $ (Billing)'!R51+'Therm $ (Billing)'!R59</f>
        <v>537428.45882499998</v>
      </c>
      <c r="G63" s="30">
        <f>+'Customer $'!S51+'Customer $'!S59+'Therm $ (Billing)'!S51+'Therm $ (Billing)'!S59</f>
        <v>528752.44960000017</v>
      </c>
      <c r="H63" s="30">
        <f>+'Customer $'!T51+'Customer $'!T59+'Therm $ (Billing)'!T51+'Therm $ (Billing)'!T59</f>
        <v>504206.29869999998</v>
      </c>
      <c r="I63" s="30">
        <f>+'Customer $'!U51+'Customer $'!U59+'Therm $ (Billing)'!U51+'Therm $ (Billing)'!U59</f>
        <v>516229.14287499996</v>
      </c>
      <c r="J63" s="30">
        <f>+'Customer $'!V51+'Customer $'!V59+'Therm $ (Billing)'!V51+'Therm $ (Billing)'!V59</f>
        <v>465456.22269999998</v>
      </c>
      <c r="K63" s="30">
        <f>+'Customer $'!W51+'Customer $'!W59+'Therm $ (Billing)'!W51+'Therm $ (Billing)'!W59</f>
        <v>437492.30919999996</v>
      </c>
      <c r="L63" s="30">
        <f>+'Customer $'!X51+'Customer $'!X59+'Therm $ (Billing)'!X51+'Therm $ (Billing)'!X59</f>
        <v>496857.63445000001</v>
      </c>
      <c r="M63" s="30">
        <f>+'Customer $'!Y51+'Customer $'!Y59+'Therm $ (Billing)'!Y51+'Therm $ (Billing)'!Y59</f>
        <v>485070.188425</v>
      </c>
      <c r="N63" s="30">
        <f>+'Customer $'!Z51+'Customer $'!Z59+'Therm $ (Billing)'!Z51+'Therm $ (Billing)'!Z59</f>
        <v>544723.20744999987</v>
      </c>
      <c r="O63" s="29">
        <f t="shared" si="0"/>
        <v>6060690.8469079491</v>
      </c>
      <c r="Q63" s="132"/>
    </row>
    <row r="64" spans="1:17" x14ac:dyDescent="0.25">
      <c r="A64" s="26" t="s">
        <v>191</v>
      </c>
      <c r="B64" s="27" t="s">
        <v>192</v>
      </c>
      <c r="C64" s="30">
        <f>+'Customer $'!O53+'Customer $'!O61+'Therm $ (Billing)'!O53+'Therm $ (Billing)'!O61</f>
        <v>0</v>
      </c>
      <c r="D64" s="30">
        <f>+'Customer $'!P53+'Customer $'!P61+'Therm $ (Billing)'!P53+'Therm $ (Billing)'!P61</f>
        <v>0</v>
      </c>
      <c r="E64" s="30">
        <f>+'Customer $'!Q53+'Customer $'!Q61+'Therm $ (Billing)'!Q53+'Therm $ (Billing)'!Q61</f>
        <v>0</v>
      </c>
      <c r="F64" s="30">
        <f>+'Customer $'!R53+'Customer $'!R61+'Therm $ (Billing)'!R53+'Therm $ (Billing)'!R61</f>
        <v>0</v>
      </c>
      <c r="G64" s="30">
        <f>+'Customer $'!S53+'Customer $'!S61+'Therm $ (Billing)'!S53+'Therm $ (Billing)'!S61</f>
        <v>0</v>
      </c>
      <c r="H64" s="30">
        <f>+'Customer $'!T53+'Customer $'!T61+'Therm $ (Billing)'!T53+'Therm $ (Billing)'!T61</f>
        <v>0</v>
      </c>
      <c r="I64" s="30">
        <f>+'Customer $'!U53+'Customer $'!U61+'Therm $ (Billing)'!U53+'Therm $ (Billing)'!U61</f>
        <v>0</v>
      </c>
      <c r="J64" s="30">
        <f>+'Customer $'!V53+'Customer $'!V61+'Therm $ (Billing)'!V53+'Therm $ (Billing)'!V61</f>
        <v>0</v>
      </c>
      <c r="K64" s="30">
        <f>+'Customer $'!W53+'Customer $'!W61+'Therm $ (Billing)'!W53+'Therm $ (Billing)'!W61</f>
        <v>0</v>
      </c>
      <c r="L64" s="30">
        <f>+'Customer $'!X53+'Customer $'!X61+'Therm $ (Billing)'!X53+'Therm $ (Billing)'!X61</f>
        <v>0</v>
      </c>
      <c r="M64" s="30">
        <f>+'Customer $'!Y53+'Customer $'!Y61+'Therm $ (Billing)'!Y53+'Therm $ (Billing)'!Y61</f>
        <v>0</v>
      </c>
      <c r="N64" s="30">
        <f>+'Customer $'!Z53+'Customer $'!Z61+'Therm $ (Billing)'!Z53+'Therm $ (Billing)'!Z61</f>
        <v>0</v>
      </c>
      <c r="O64" s="29">
        <f t="shared" si="0"/>
        <v>0</v>
      </c>
      <c r="Q64" s="132"/>
    </row>
    <row r="65" spans="1:17" x14ac:dyDescent="0.25">
      <c r="A65" s="26" t="s">
        <v>455</v>
      </c>
      <c r="B65" s="27">
        <v>4893090</v>
      </c>
      <c r="C65" s="30">
        <f>+'Customer $'!O64+'Therm $ (Billing)'!O64</f>
        <v>2461430.740618974</v>
      </c>
      <c r="D65" s="30">
        <f>+'Customer $'!P64+'Therm $ (Billing)'!P64</f>
        <v>2400822.6832754822</v>
      </c>
      <c r="E65" s="30">
        <f>+'Customer $'!Q64+'Therm $ (Billing)'!Q64</f>
        <v>2477579.1926100003</v>
      </c>
      <c r="F65" s="30">
        <f>+'Customer $'!R64+'Therm $ (Billing)'!R64</f>
        <v>2548364.2536845002</v>
      </c>
      <c r="G65" s="30">
        <f>+'Customer $'!S64+'Therm $ (Billing)'!S64</f>
        <v>2567071.3456250001</v>
      </c>
      <c r="H65" s="30">
        <f>+'Customer $'!T64+'Therm $ (Billing)'!T64</f>
        <v>2406697.7892694999</v>
      </c>
      <c r="I65" s="30">
        <f>+'Customer $'!U64+'Therm $ (Billing)'!U64</f>
        <v>2300065.5392672503</v>
      </c>
      <c r="J65" s="30">
        <f>+'Customer $'!V64+'Therm $ (Billing)'!V64</f>
        <v>2254583.1716140001</v>
      </c>
      <c r="K65" s="30">
        <f>+'Customer $'!W64+'Therm $ (Billing)'!W64</f>
        <v>2260412.4621158564</v>
      </c>
      <c r="L65" s="30">
        <f>+'Customer $'!X64+'Therm $ (Billing)'!X64</f>
        <v>2322594.6870261165</v>
      </c>
      <c r="M65" s="30">
        <f>+'Customer $'!Y64+'Therm $ (Billing)'!Y64</f>
        <v>2268829.4926152374</v>
      </c>
      <c r="N65" s="30">
        <f>+'Customer $'!Z64+'Therm $ (Billing)'!Z64</f>
        <v>2152199.1934897499</v>
      </c>
      <c r="O65" s="29">
        <f t="shared" si="0"/>
        <v>28420650.551211666</v>
      </c>
      <c r="Q65" s="132"/>
    </row>
    <row r="66" spans="1:17" x14ac:dyDescent="0.25">
      <c r="A66" s="26" t="s">
        <v>193</v>
      </c>
      <c r="B66" s="27" t="s">
        <v>194</v>
      </c>
      <c r="C66" s="30">
        <v>0</v>
      </c>
      <c r="D66" s="30">
        <v>0</v>
      </c>
      <c r="E66" s="30">
        <v>0</v>
      </c>
      <c r="F66" s="30">
        <v>0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29">
        <f t="shared" si="0"/>
        <v>0</v>
      </c>
      <c r="Q66" s="132"/>
    </row>
    <row r="67" spans="1:17" x14ac:dyDescent="0.25">
      <c r="A67" s="26" t="s">
        <v>195</v>
      </c>
      <c r="B67" s="27" t="s">
        <v>196</v>
      </c>
      <c r="C67" s="30">
        <v>0</v>
      </c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29">
        <f t="shared" si="0"/>
        <v>0</v>
      </c>
      <c r="Q67" s="132"/>
    </row>
    <row r="68" spans="1:17" x14ac:dyDescent="0.25">
      <c r="A68" s="26" t="s">
        <v>197</v>
      </c>
      <c r="B68" s="27" t="s">
        <v>198</v>
      </c>
      <c r="C68" s="30">
        <v>0</v>
      </c>
      <c r="D68" s="30">
        <v>0</v>
      </c>
      <c r="E68" s="30">
        <v>0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  <c r="O68" s="29">
        <f t="shared" si="0"/>
        <v>0</v>
      </c>
      <c r="Q68" s="132"/>
    </row>
    <row r="69" spans="1:17" x14ac:dyDescent="0.25">
      <c r="A69" s="26" t="s">
        <v>199</v>
      </c>
      <c r="B69" s="27" t="s">
        <v>200</v>
      </c>
      <c r="C69" s="30">
        <v>0</v>
      </c>
      <c r="D69" s="30">
        <v>0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29">
        <f t="shared" si="0"/>
        <v>0</v>
      </c>
      <c r="Q69" s="132"/>
    </row>
    <row r="70" spans="1:17" x14ac:dyDescent="0.25">
      <c r="A70" s="26" t="s">
        <v>201</v>
      </c>
      <c r="B70" s="27" t="s">
        <v>202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29">
        <f>SUM(C70:N70)</f>
        <v>0</v>
      </c>
      <c r="Q70" s="132"/>
    </row>
    <row r="71" spans="1:17" x14ac:dyDescent="0.25">
      <c r="A71" s="26" t="s">
        <v>203</v>
      </c>
      <c r="B71" s="27" t="s">
        <v>204</v>
      </c>
      <c r="C71" s="30">
        <v>0</v>
      </c>
      <c r="D71" s="30">
        <v>0</v>
      </c>
      <c r="E71" s="30">
        <v>0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29">
        <f>SUM(C71:N71)</f>
        <v>0</v>
      </c>
      <c r="Q71" s="132"/>
    </row>
    <row r="72" spans="1:17" x14ac:dyDescent="0.25">
      <c r="Q72" s="132"/>
    </row>
    <row r="73" spans="1:17" s="2" customFormat="1" x14ac:dyDescent="0.25">
      <c r="A73" s="31" t="s">
        <v>205</v>
      </c>
      <c r="C73" s="3">
        <f>SUM(C2:C71)</f>
        <v>30493196.113415692</v>
      </c>
      <c r="D73" s="3">
        <f t="shared" ref="D73:O73" si="1">SUM(D2:D71)</f>
        <v>29831708.019825559</v>
      </c>
      <c r="E73" s="3">
        <f t="shared" si="1"/>
        <v>29288344.807562996</v>
      </c>
      <c r="F73" s="3">
        <f t="shared" si="1"/>
        <v>27883527.640708193</v>
      </c>
      <c r="G73" s="3">
        <f t="shared" si="1"/>
        <v>26453897.033250399</v>
      </c>
      <c r="H73" s="3">
        <f t="shared" si="1"/>
        <v>25621324.444464892</v>
      </c>
      <c r="I73" s="3">
        <f t="shared" si="1"/>
        <v>24917627.896644607</v>
      </c>
      <c r="J73" s="3">
        <f t="shared" si="1"/>
        <v>24584861.917238813</v>
      </c>
      <c r="K73" s="3">
        <f t="shared" si="1"/>
        <v>25093565.540822025</v>
      </c>
      <c r="L73" s="3">
        <f t="shared" si="1"/>
        <v>25035925.740394201</v>
      </c>
      <c r="M73" s="3">
        <f t="shared" si="1"/>
        <v>26491964.296448894</v>
      </c>
      <c r="N73" s="3">
        <f t="shared" si="1"/>
        <v>29163296.772531226</v>
      </c>
      <c r="O73" s="3">
        <f t="shared" si="1"/>
        <v>324859240.22330761</v>
      </c>
      <c r="Q73" s="132"/>
    </row>
    <row r="74" spans="1:17" s="2" customFormat="1" x14ac:dyDescent="0.25">
      <c r="A74" s="31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</row>
    <row r="75" spans="1:17" x14ac:dyDescent="0.25">
      <c r="O75" s="132"/>
    </row>
    <row r="76" spans="1:17" ht="18.75" x14ac:dyDescent="0.3">
      <c r="A76" s="46" t="s">
        <v>401</v>
      </c>
      <c r="B76" s="42"/>
      <c r="C76" s="43">
        <f>SUM(C2:C19)-'SUMMARY (BC)'!R34</f>
        <v>0</v>
      </c>
      <c r="D76" s="43">
        <f>SUM(D2:D19)-'SUMMARY (BC)'!S34</f>
        <v>0</v>
      </c>
      <c r="E76" s="43">
        <f>SUM(E2:E19)-'SUMMARY (BC)'!T34</f>
        <v>0</v>
      </c>
      <c r="F76" s="43">
        <f>SUM(F2:F19)-'SUMMARY (BC)'!U34</f>
        <v>0</v>
      </c>
      <c r="G76" s="43">
        <f>SUM(G2:G19)-'SUMMARY (BC)'!V34</f>
        <v>0</v>
      </c>
      <c r="H76" s="43">
        <f>SUM(H2:H19)-'SUMMARY (BC)'!W34</f>
        <v>0</v>
      </c>
      <c r="I76" s="43">
        <f>SUM(I2:I19)-'SUMMARY (BC)'!X34</f>
        <v>0</v>
      </c>
      <c r="J76" s="43">
        <f>SUM(J2:J19)-'SUMMARY (BC)'!Y34</f>
        <v>0</v>
      </c>
      <c r="K76" s="43">
        <f>SUM(K2:K19)-'SUMMARY (BC)'!Z34</f>
        <v>0</v>
      </c>
      <c r="L76" s="43">
        <f>SUM(L2:L19)-'SUMMARY (BC)'!AA34</f>
        <v>0</v>
      </c>
      <c r="M76" s="43">
        <f>SUM(M2:M19)-'SUMMARY (BC)'!AB34</f>
        <v>0</v>
      </c>
      <c r="N76" s="43">
        <f>SUM(N2:N19)-'SUMMARY (BC)'!AC34</f>
        <v>0</v>
      </c>
      <c r="O76" s="43">
        <f>SUM(O2:O19)-'SUMMARY (BC)'!AD34</f>
        <v>0</v>
      </c>
    </row>
    <row r="77" spans="1:17" ht="18.75" x14ac:dyDescent="0.3">
      <c r="A77" s="46" t="s">
        <v>402</v>
      </c>
      <c r="B77" s="42"/>
      <c r="C77" s="43">
        <f>SUM(C20:C52)-'SUMMARY (BC)'!R35</f>
        <v>0</v>
      </c>
      <c r="D77" s="43">
        <f>SUM(D20:D52)-'SUMMARY (BC)'!S35</f>
        <v>0</v>
      </c>
      <c r="E77" s="43">
        <f>SUM(E20:E52)-'SUMMARY (BC)'!T35</f>
        <v>0</v>
      </c>
      <c r="F77" s="43">
        <f>SUM(F20:F52)-'SUMMARY (BC)'!U35</f>
        <v>0</v>
      </c>
      <c r="G77" s="43">
        <f>SUM(G20:G52)-'SUMMARY (BC)'!V35</f>
        <v>0</v>
      </c>
      <c r="H77" s="43">
        <f>SUM(H20:H52)-'SUMMARY (BC)'!W35</f>
        <v>0</v>
      </c>
      <c r="I77" s="43">
        <f>SUM(I20:I52)-'SUMMARY (BC)'!X35</f>
        <v>0</v>
      </c>
      <c r="J77" s="43">
        <f>SUM(J20:J52)-'SUMMARY (BC)'!Y35</f>
        <v>0</v>
      </c>
      <c r="K77" s="43">
        <f>SUM(K20:K52)-'SUMMARY (BC)'!Z35</f>
        <v>0</v>
      </c>
      <c r="L77" s="43">
        <f>SUM(L20:L52)-'SUMMARY (BC)'!AA35</f>
        <v>0</v>
      </c>
      <c r="M77" s="43">
        <f>SUM(M20:M52)-'SUMMARY (BC)'!AB35</f>
        <v>0</v>
      </c>
      <c r="N77" s="43">
        <f>SUM(N20:N52)-'SUMMARY (BC)'!AC35</f>
        <v>0</v>
      </c>
      <c r="O77" s="43">
        <f>SUM(O20:O52)-'SUMMARY (BC)'!AD35</f>
        <v>0</v>
      </c>
    </row>
    <row r="78" spans="1:17" ht="18.75" x14ac:dyDescent="0.3">
      <c r="A78" s="46" t="s">
        <v>412</v>
      </c>
      <c r="B78" s="42"/>
      <c r="C78" s="43">
        <f>SUM(C56:C65)-'SUMMARY (BC)'!R36-'SUMMARY (BC)'!R37</f>
        <v>0</v>
      </c>
      <c r="D78" s="43">
        <f>SUM(D56:D65)-'SUMMARY (BC)'!S36-'SUMMARY (BC)'!S37</f>
        <v>0</v>
      </c>
      <c r="E78" s="43">
        <f>SUM(E56:E65)-'SUMMARY (BC)'!T36-'SUMMARY (BC)'!T37</f>
        <v>0</v>
      </c>
      <c r="F78" s="43">
        <f>SUM(F56:F65)-'SUMMARY (BC)'!U36-'SUMMARY (BC)'!U37</f>
        <v>0</v>
      </c>
      <c r="G78" s="43">
        <f>SUM(G56:G65)-'SUMMARY (BC)'!V36-'SUMMARY (BC)'!V37</f>
        <v>0</v>
      </c>
      <c r="H78" s="43">
        <f>SUM(H56:H65)-'SUMMARY (BC)'!W36-'SUMMARY (BC)'!W37</f>
        <v>0</v>
      </c>
      <c r="I78" s="43">
        <f>SUM(I56:I65)-'SUMMARY (BC)'!X36-'SUMMARY (BC)'!X37</f>
        <v>0</v>
      </c>
      <c r="J78" s="43">
        <f>SUM(J56:J65)-'SUMMARY (BC)'!Y36-'SUMMARY (BC)'!Y37</f>
        <v>0</v>
      </c>
      <c r="K78" s="43">
        <f>SUM(K56:K65)-'SUMMARY (BC)'!Z36-'SUMMARY (BC)'!Z37</f>
        <v>0</v>
      </c>
      <c r="L78" s="43">
        <f>SUM(L56:L65)-'SUMMARY (BC)'!AA36-'SUMMARY (BC)'!AA37</f>
        <v>0</v>
      </c>
      <c r="M78" s="43">
        <f>SUM(M56:M65)-'SUMMARY (BC)'!AB36-'SUMMARY (BC)'!AB37</f>
        <v>0</v>
      </c>
      <c r="N78" s="43">
        <f>SUM(N56:N65)-'SUMMARY (BC)'!AC36-'SUMMARY (BC)'!AC37</f>
        <v>0</v>
      </c>
      <c r="O78" s="43">
        <f>SUM(O56:O65)-'SUMMARY (BC)'!AD36-'SUMMARY (BC)'!AD37</f>
        <v>0</v>
      </c>
    </row>
    <row r="79" spans="1:17" ht="18.75" x14ac:dyDescent="0.3">
      <c r="A79" s="46" t="s">
        <v>413</v>
      </c>
      <c r="B79" s="42"/>
      <c r="C79" s="43">
        <f>+C73-'SUMMARY (BC)'!R39</f>
        <v>-209199.11593164876</v>
      </c>
      <c r="D79" s="43">
        <f>+D73-'SUMMARY (BC)'!S39</f>
        <v>-204746.88561590761</v>
      </c>
      <c r="E79" s="43">
        <f>+E73-'SUMMARY (BC)'!T39</f>
        <v>-209199.11593164876</v>
      </c>
      <c r="F79" s="43">
        <f>+F73-'SUMMARY (BC)'!U39</f>
        <v>-207714.82571564242</v>
      </c>
      <c r="G79" s="43">
        <f>+G73-'SUMMARY (BC)'!V39</f>
        <v>-209199.11593163013</v>
      </c>
      <c r="H79" s="43">
        <f>+H73-'SUMMARY (BC)'!W39</f>
        <v>-207714.82571563497</v>
      </c>
      <c r="I79" s="43">
        <f>+I73-'SUMMARY (BC)'!X39</f>
        <v>-209199.11593164876</v>
      </c>
      <c r="J79" s="43">
        <f>+J73-'SUMMARY (BC)'!Y39</f>
        <v>-209199.11593165249</v>
      </c>
      <c r="K79" s="43">
        <f>+K73-'SUMMARY (BC)'!Z39</f>
        <v>-207714.8257156536</v>
      </c>
      <c r="L79" s="43">
        <f>+L73-'SUMMARY (BC)'!AA39</f>
        <v>-209199.11593164504</v>
      </c>
      <c r="M79" s="43">
        <f>+M73-'SUMMARY (BC)'!AB39</f>
        <v>-207714.8257156387</v>
      </c>
      <c r="N79" s="43">
        <f>+N73-'SUMMARY (BC)'!AC39</f>
        <v>-209199.11593164504</v>
      </c>
      <c r="O79" s="43">
        <f>+O73-'SUMMARY (BC)'!AD39</f>
        <v>-2499999.9999998808</v>
      </c>
      <c r="P79" s="155" t="s">
        <v>437</v>
      </c>
    </row>
    <row r="81" spans="3:3" x14ac:dyDescent="0.25">
      <c r="C81" s="105"/>
    </row>
    <row r="82" spans="3:3" ht="21" x14ac:dyDescent="0.35">
      <c r="C82" s="61"/>
    </row>
  </sheetData>
  <mergeCells count="1">
    <mergeCell ref="A1:B1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XBK42"/>
  <sheetViews>
    <sheetView zoomScale="120" zoomScaleNormal="120" workbookViewId="0">
      <pane xSplit="1" ySplit="1" topLeftCell="B2" activePane="bottomRight" state="frozen"/>
      <selection activeCell="E3" sqref="E3"/>
      <selection pane="topRight" activeCell="E3" sqref="E3"/>
      <selection pane="bottomLeft" activeCell="E3" sqref="E3"/>
      <selection pane="bottomRight" activeCell="E34" sqref="E34"/>
    </sheetView>
  </sheetViews>
  <sheetFormatPr defaultColWidth="9" defaultRowHeight="12.75" x14ac:dyDescent="0.2"/>
  <cols>
    <col min="1" max="1" width="12" style="79" customWidth="1"/>
    <col min="2" max="2" width="12.42578125" style="79" customWidth="1"/>
    <col min="3" max="4" width="11.42578125" style="79" customWidth="1"/>
    <col min="5" max="5" width="13.5703125" style="79" customWidth="1"/>
    <col min="6" max="6" width="12.85546875" style="79" customWidth="1"/>
    <col min="7" max="16384" width="9" style="79"/>
  </cols>
  <sheetData>
    <row r="1" spans="1:1023 1027:2047 2051:3071 3075:4095 4099:5119 5123:6143 6147:7167 7171:8191 8195:9215 9219:10239 10243:11263 11267:12287 12291:13311 13315:14335 14339:15359 15363:16287" ht="13.5" thickBot="1" x14ac:dyDescent="0.25">
      <c r="A1" s="81"/>
    </row>
    <row r="2" spans="1:1023 1027:2047 2051:3071 3075:4095 4099:5119 5123:6143 6147:7167 7171:8191 8195:9215 9219:10239 10243:11263 11267:12287 12291:13311 13315:14335 14339:15359 15363:16287" s="78" customFormat="1" ht="16.5" thickBot="1" x14ac:dyDescent="0.3">
      <c r="A2" s="134"/>
      <c r="B2" s="258"/>
      <c r="C2" s="340">
        <f>+'SUMMARY (BC)'!AD1</f>
        <v>2024</v>
      </c>
      <c r="D2" s="341"/>
      <c r="E2" s="341"/>
      <c r="F2" s="342"/>
    </row>
    <row r="3" spans="1:1023 1027:2047 2051:3071 3075:4095 4099:5119 5123:6143 6147:7167 7171:8191 8195:9215 9219:10239 10243:11263 11267:12287 12291:13311 13315:14335 14339:15359 15363:16287" s="78" customFormat="1" ht="26.25" thickBot="1" x14ac:dyDescent="0.25">
      <c r="A3" s="134"/>
      <c r="B3" s="258"/>
      <c r="C3" s="259" t="s">
        <v>572</v>
      </c>
      <c r="D3" s="260" t="s">
        <v>573</v>
      </c>
      <c r="E3" s="260" t="s">
        <v>458</v>
      </c>
      <c r="F3" s="261" t="s">
        <v>574</v>
      </c>
    </row>
    <row r="4" spans="1:1023 1027:2047 2051:3071 3075:4095 4099:5119 5123:6143 6147:7167 7171:8191 8195:9215 9219:10239 10243:11263 11267:12287 12291:13311 13315:14335 14339:15359 15363:16287" s="78" customFormat="1" x14ac:dyDescent="0.2">
      <c r="A4" s="134"/>
      <c r="B4" s="262" t="s">
        <v>10</v>
      </c>
      <c r="C4" s="263">
        <f>+'SUMMARY (BC)'!AD2</f>
        <v>449662.14281722927</v>
      </c>
      <c r="D4" s="264">
        <f>+'SUMMARY (BC)'!AD10</f>
        <v>111881.48158410419</v>
      </c>
      <c r="E4" s="264">
        <f>+'SUMMARY (BC)'!AD34</f>
        <v>135054884.21866694</v>
      </c>
      <c r="F4" s="265"/>
    </row>
    <row r="5" spans="1:1023 1027:2047 2051:3071 3075:4095 4099:5119 5123:6143 6147:7167 7171:8191 8195:9215 9219:10239 10243:11263 11267:12287 12291:13311 13315:14335 14339:15359 15363:16287" s="78" customFormat="1" x14ac:dyDescent="0.2">
      <c r="A5" s="134"/>
      <c r="B5" s="262" t="s">
        <v>14</v>
      </c>
      <c r="C5" s="266">
        <f>+'SUMMARY (BC)'!AD3</f>
        <v>40398.16627388537</v>
      </c>
      <c r="D5" s="267">
        <f>+'SUMMARY (BC)'!AD11</f>
        <v>558339.29230402561</v>
      </c>
      <c r="E5" s="267">
        <f>+'SUMMARY (BC)'!AD35</f>
        <v>151418480.59826484</v>
      </c>
      <c r="F5" s="268"/>
    </row>
    <row r="6" spans="1:1023 1027:2047 2051:3071 3075:4095 4099:5119 5123:6143 6147:7167 7171:8191 8195:9215 9219:10239 10243:11263 11267:12287 12291:13311 13315:14335 14339:15359 15363:16287" s="78" customFormat="1" x14ac:dyDescent="0.2">
      <c r="A6" s="134"/>
      <c r="B6" s="262" t="s">
        <v>15</v>
      </c>
      <c r="C6" s="266">
        <f>+'SUMMARY (BC)'!AD4</f>
        <v>41</v>
      </c>
      <c r="D6" s="267">
        <f>+'SUMMARY (BC)'!AD12</f>
        <v>187322.03666183929</v>
      </c>
      <c r="E6" s="267">
        <f>+'SUMMARY (BC)'!AD36</f>
        <v>9965224.8551640622</v>
      </c>
      <c r="F6" s="268"/>
    </row>
    <row r="7" spans="1:1023 1027:2047 2051:3071 3075:4095 4099:5119 5123:6143 6147:7167 7171:8191 8195:9215 9219:10239 10243:11263 11267:12287 12291:13311 13315:14335 14339:15359 15363:16287" x14ac:dyDescent="0.2">
      <c r="A7" s="85"/>
      <c r="B7" s="262" t="s">
        <v>405</v>
      </c>
      <c r="C7" s="266">
        <f>+'SUMMARY (BC)'!AD5</f>
        <v>20.916666666666668</v>
      </c>
      <c r="D7" s="267">
        <f>+'SUMMARY (BC)'!AD13</f>
        <v>855722.00608908501</v>
      </c>
      <c r="E7" s="267">
        <f>+'SUMMARY (BC)'!AD37</f>
        <v>28420650.551211666</v>
      </c>
      <c r="F7" s="268"/>
      <c r="G7" s="87"/>
      <c r="K7" s="87"/>
      <c r="O7" s="87"/>
      <c r="S7" s="87"/>
      <c r="W7" s="87"/>
      <c r="AA7" s="87"/>
      <c r="AE7" s="87"/>
      <c r="AI7" s="87"/>
      <c r="AM7" s="87"/>
      <c r="AQ7" s="87"/>
      <c r="AU7" s="87"/>
      <c r="AY7" s="87"/>
      <c r="BC7" s="87"/>
      <c r="BG7" s="87"/>
      <c r="BK7" s="87"/>
      <c r="BO7" s="87"/>
      <c r="BS7" s="87"/>
      <c r="BW7" s="87"/>
      <c r="CA7" s="87"/>
      <c r="CE7" s="87"/>
      <c r="CI7" s="87"/>
      <c r="CM7" s="87"/>
      <c r="CQ7" s="87"/>
      <c r="CU7" s="87"/>
      <c r="CY7" s="87"/>
      <c r="DC7" s="87"/>
      <c r="DG7" s="87"/>
      <c r="DK7" s="87"/>
      <c r="DO7" s="87"/>
      <c r="DS7" s="87"/>
      <c r="DW7" s="87"/>
      <c r="EA7" s="87"/>
      <c r="EE7" s="87"/>
      <c r="EI7" s="87"/>
      <c r="EM7" s="87"/>
      <c r="EQ7" s="87"/>
      <c r="EU7" s="87"/>
      <c r="EY7" s="87"/>
      <c r="FC7" s="87"/>
      <c r="FG7" s="87"/>
      <c r="FK7" s="87"/>
      <c r="FO7" s="87"/>
      <c r="FS7" s="87"/>
      <c r="FW7" s="87"/>
      <c r="GA7" s="87"/>
      <c r="GE7" s="87"/>
      <c r="GI7" s="87"/>
      <c r="GM7" s="87"/>
      <c r="GQ7" s="87"/>
      <c r="GU7" s="87"/>
      <c r="GY7" s="87"/>
      <c r="HC7" s="87"/>
      <c r="HG7" s="87"/>
      <c r="HK7" s="87"/>
      <c r="HO7" s="87"/>
      <c r="HS7" s="87"/>
      <c r="HW7" s="87"/>
      <c r="IA7" s="87"/>
      <c r="IE7" s="87"/>
      <c r="II7" s="87"/>
      <c r="IM7" s="87"/>
      <c r="IQ7" s="87"/>
      <c r="IU7" s="87"/>
      <c r="IY7" s="87"/>
      <c r="JC7" s="87"/>
      <c r="JG7" s="87"/>
      <c r="JK7" s="87"/>
      <c r="JO7" s="87"/>
      <c r="JS7" s="87"/>
      <c r="JW7" s="87"/>
      <c r="KA7" s="87"/>
      <c r="KE7" s="87"/>
      <c r="KI7" s="87"/>
      <c r="KM7" s="87"/>
      <c r="KQ7" s="87"/>
      <c r="KU7" s="87"/>
      <c r="KY7" s="87"/>
      <c r="LC7" s="87"/>
      <c r="LG7" s="87"/>
      <c r="LK7" s="87"/>
      <c r="LO7" s="87"/>
      <c r="LS7" s="87"/>
      <c r="LW7" s="87"/>
      <c r="MA7" s="87"/>
      <c r="ME7" s="87"/>
      <c r="MI7" s="87"/>
      <c r="MM7" s="87"/>
      <c r="MQ7" s="87"/>
      <c r="MU7" s="87"/>
      <c r="MY7" s="87"/>
      <c r="NC7" s="87"/>
      <c r="NG7" s="87"/>
      <c r="NK7" s="87"/>
      <c r="NO7" s="87"/>
      <c r="NS7" s="87"/>
      <c r="NW7" s="87"/>
      <c r="OA7" s="87"/>
      <c r="OE7" s="87"/>
      <c r="OI7" s="87"/>
      <c r="OM7" s="87"/>
      <c r="OQ7" s="87"/>
      <c r="OU7" s="87"/>
      <c r="OY7" s="87"/>
      <c r="PC7" s="87"/>
      <c r="PG7" s="87"/>
      <c r="PK7" s="87"/>
      <c r="PO7" s="87"/>
      <c r="PS7" s="87"/>
      <c r="PW7" s="87"/>
      <c r="QA7" s="87"/>
      <c r="QE7" s="87"/>
      <c r="QI7" s="87"/>
      <c r="QM7" s="87"/>
      <c r="QQ7" s="87"/>
      <c r="QU7" s="87"/>
      <c r="QY7" s="87"/>
      <c r="RC7" s="87"/>
      <c r="RG7" s="87"/>
      <c r="RK7" s="87"/>
      <c r="RO7" s="87"/>
      <c r="RS7" s="87"/>
      <c r="RW7" s="87"/>
      <c r="SA7" s="87"/>
      <c r="SE7" s="87"/>
      <c r="SI7" s="87"/>
      <c r="SM7" s="87"/>
      <c r="SQ7" s="87"/>
      <c r="SU7" s="87"/>
      <c r="SY7" s="87"/>
      <c r="TC7" s="87"/>
      <c r="TG7" s="87"/>
      <c r="TK7" s="87"/>
      <c r="TO7" s="87"/>
      <c r="TS7" s="87"/>
      <c r="TW7" s="87"/>
      <c r="UA7" s="87"/>
      <c r="UE7" s="87"/>
      <c r="UI7" s="87"/>
      <c r="UM7" s="87"/>
      <c r="UQ7" s="87"/>
      <c r="UU7" s="87"/>
      <c r="UY7" s="87"/>
      <c r="VC7" s="87"/>
      <c r="VG7" s="87"/>
      <c r="VK7" s="87"/>
      <c r="VO7" s="87"/>
      <c r="VS7" s="87"/>
      <c r="VW7" s="87"/>
      <c r="WA7" s="87"/>
      <c r="WE7" s="87"/>
      <c r="WI7" s="87"/>
      <c r="WM7" s="87"/>
      <c r="WQ7" s="87"/>
      <c r="WU7" s="87"/>
      <c r="WY7" s="87"/>
      <c r="XC7" s="87"/>
      <c r="XG7" s="87"/>
      <c r="XK7" s="87"/>
      <c r="XO7" s="87"/>
      <c r="XS7" s="87"/>
      <c r="XW7" s="87"/>
      <c r="YA7" s="87"/>
      <c r="YE7" s="87"/>
      <c r="YI7" s="87"/>
      <c r="YM7" s="87"/>
      <c r="YQ7" s="87"/>
      <c r="YU7" s="87"/>
      <c r="YY7" s="87"/>
      <c r="ZC7" s="87"/>
      <c r="ZG7" s="87"/>
      <c r="ZK7" s="87"/>
      <c r="ZO7" s="87"/>
      <c r="ZS7" s="87"/>
      <c r="ZW7" s="87"/>
      <c r="AAA7" s="87"/>
      <c r="AAE7" s="87"/>
      <c r="AAI7" s="87"/>
      <c r="AAM7" s="87"/>
      <c r="AAQ7" s="87"/>
      <c r="AAU7" s="87"/>
      <c r="AAY7" s="87"/>
      <c r="ABC7" s="87"/>
      <c r="ABG7" s="87"/>
      <c r="ABK7" s="87"/>
      <c r="ABO7" s="87"/>
      <c r="ABS7" s="87"/>
      <c r="ABW7" s="87"/>
      <c r="ACA7" s="87"/>
      <c r="ACE7" s="87"/>
      <c r="ACI7" s="87"/>
      <c r="ACM7" s="87"/>
      <c r="ACQ7" s="87"/>
      <c r="ACU7" s="87"/>
      <c r="ACY7" s="87"/>
      <c r="ADC7" s="87"/>
      <c r="ADG7" s="87"/>
      <c r="ADK7" s="87"/>
      <c r="ADO7" s="87"/>
      <c r="ADS7" s="87"/>
      <c r="ADW7" s="87"/>
      <c r="AEA7" s="87"/>
      <c r="AEE7" s="87"/>
      <c r="AEI7" s="87"/>
      <c r="AEM7" s="87"/>
      <c r="AEQ7" s="87"/>
      <c r="AEU7" s="87"/>
      <c r="AEY7" s="87"/>
      <c r="AFC7" s="87"/>
      <c r="AFG7" s="87"/>
      <c r="AFK7" s="87"/>
      <c r="AFO7" s="87"/>
      <c r="AFS7" s="87"/>
      <c r="AFW7" s="87"/>
      <c r="AGA7" s="87"/>
      <c r="AGE7" s="87"/>
      <c r="AGI7" s="87"/>
      <c r="AGM7" s="87"/>
      <c r="AGQ7" s="87"/>
      <c r="AGU7" s="87"/>
      <c r="AGY7" s="87"/>
      <c r="AHC7" s="87"/>
      <c r="AHG7" s="87"/>
      <c r="AHK7" s="87"/>
      <c r="AHO7" s="87"/>
      <c r="AHS7" s="87"/>
      <c r="AHW7" s="87"/>
      <c r="AIA7" s="87"/>
      <c r="AIE7" s="87"/>
      <c r="AII7" s="87"/>
      <c r="AIM7" s="87"/>
      <c r="AIQ7" s="87"/>
      <c r="AIU7" s="87"/>
      <c r="AIY7" s="87"/>
      <c r="AJC7" s="87"/>
      <c r="AJG7" s="87"/>
      <c r="AJK7" s="87"/>
      <c r="AJO7" s="87"/>
      <c r="AJS7" s="87"/>
      <c r="AJW7" s="87"/>
      <c r="AKA7" s="87"/>
      <c r="AKE7" s="87"/>
      <c r="AKI7" s="87"/>
      <c r="AKM7" s="87"/>
      <c r="AKQ7" s="87"/>
      <c r="AKU7" s="87"/>
      <c r="AKY7" s="87"/>
      <c r="ALC7" s="87"/>
      <c r="ALG7" s="87"/>
      <c r="ALK7" s="87"/>
      <c r="ALO7" s="87"/>
      <c r="ALS7" s="87"/>
      <c r="ALW7" s="87"/>
      <c r="AMA7" s="87"/>
      <c r="AME7" s="87"/>
      <c r="AMI7" s="87"/>
      <c r="AMM7" s="87"/>
      <c r="AMQ7" s="87"/>
      <c r="AMU7" s="87"/>
      <c r="AMY7" s="87"/>
      <c r="ANC7" s="87"/>
      <c r="ANG7" s="87"/>
      <c r="ANK7" s="87"/>
      <c r="ANO7" s="87"/>
      <c r="ANS7" s="87"/>
      <c r="ANW7" s="87"/>
      <c r="AOA7" s="87"/>
      <c r="AOE7" s="87"/>
      <c r="AOI7" s="87"/>
      <c r="AOM7" s="87"/>
      <c r="AOQ7" s="87"/>
      <c r="AOU7" s="87"/>
      <c r="AOY7" s="87"/>
      <c r="APC7" s="87"/>
      <c r="APG7" s="87"/>
      <c r="APK7" s="87"/>
      <c r="APO7" s="87"/>
      <c r="APS7" s="87"/>
      <c r="APW7" s="87"/>
      <c r="AQA7" s="87"/>
      <c r="AQE7" s="87"/>
      <c r="AQI7" s="87"/>
      <c r="AQM7" s="87"/>
      <c r="AQQ7" s="87"/>
      <c r="AQU7" s="87"/>
      <c r="AQY7" s="87"/>
      <c r="ARC7" s="87"/>
      <c r="ARG7" s="87"/>
      <c r="ARK7" s="87"/>
      <c r="ARO7" s="87"/>
      <c r="ARS7" s="87"/>
      <c r="ARW7" s="87"/>
      <c r="ASA7" s="87"/>
      <c r="ASE7" s="87"/>
      <c r="ASI7" s="87"/>
      <c r="ASM7" s="87"/>
      <c r="ASQ7" s="87"/>
      <c r="ASU7" s="87"/>
      <c r="ASY7" s="87"/>
      <c r="ATC7" s="87"/>
      <c r="ATG7" s="87"/>
      <c r="ATK7" s="87"/>
      <c r="ATO7" s="87"/>
      <c r="ATS7" s="87"/>
      <c r="ATW7" s="87"/>
      <c r="AUA7" s="87"/>
      <c r="AUE7" s="87"/>
      <c r="AUI7" s="87"/>
      <c r="AUM7" s="87"/>
      <c r="AUQ7" s="87"/>
      <c r="AUU7" s="87"/>
      <c r="AUY7" s="87"/>
      <c r="AVC7" s="87"/>
      <c r="AVG7" s="87"/>
      <c r="AVK7" s="87"/>
      <c r="AVO7" s="87"/>
      <c r="AVS7" s="87"/>
      <c r="AVW7" s="87"/>
      <c r="AWA7" s="87"/>
      <c r="AWE7" s="87"/>
      <c r="AWI7" s="87"/>
      <c r="AWM7" s="87"/>
      <c r="AWQ7" s="87"/>
      <c r="AWU7" s="87"/>
      <c r="AWY7" s="87"/>
      <c r="AXC7" s="87"/>
      <c r="AXG7" s="87"/>
      <c r="AXK7" s="87"/>
      <c r="AXO7" s="87"/>
      <c r="AXS7" s="87"/>
      <c r="AXW7" s="87"/>
      <c r="AYA7" s="87"/>
      <c r="AYE7" s="87"/>
      <c r="AYI7" s="87"/>
      <c r="AYM7" s="87"/>
      <c r="AYQ7" s="87"/>
      <c r="AYU7" s="87"/>
      <c r="AYY7" s="87"/>
      <c r="AZC7" s="87"/>
      <c r="AZG7" s="87"/>
      <c r="AZK7" s="87"/>
      <c r="AZO7" s="87"/>
      <c r="AZS7" s="87"/>
      <c r="AZW7" s="87"/>
      <c r="BAA7" s="87"/>
      <c r="BAE7" s="87"/>
      <c r="BAI7" s="87"/>
      <c r="BAM7" s="87"/>
      <c r="BAQ7" s="87"/>
      <c r="BAU7" s="87"/>
      <c r="BAY7" s="87"/>
      <c r="BBC7" s="87"/>
      <c r="BBG7" s="87"/>
      <c r="BBK7" s="87"/>
      <c r="BBO7" s="87"/>
      <c r="BBS7" s="87"/>
      <c r="BBW7" s="87"/>
      <c r="BCA7" s="87"/>
      <c r="BCE7" s="87"/>
      <c r="BCI7" s="87"/>
      <c r="BCM7" s="87"/>
      <c r="BCQ7" s="87"/>
      <c r="BCU7" s="87"/>
      <c r="BCY7" s="87"/>
      <c r="BDC7" s="87"/>
      <c r="BDG7" s="87"/>
      <c r="BDK7" s="87"/>
      <c r="BDO7" s="87"/>
      <c r="BDS7" s="87"/>
      <c r="BDW7" s="87"/>
      <c r="BEA7" s="87"/>
      <c r="BEE7" s="87"/>
      <c r="BEI7" s="87"/>
      <c r="BEM7" s="87"/>
      <c r="BEQ7" s="87"/>
      <c r="BEU7" s="87"/>
      <c r="BEY7" s="87"/>
      <c r="BFC7" s="87"/>
      <c r="BFG7" s="87"/>
      <c r="BFK7" s="87"/>
      <c r="BFO7" s="87"/>
      <c r="BFS7" s="87"/>
      <c r="BFW7" s="87"/>
      <c r="BGA7" s="87"/>
      <c r="BGE7" s="87"/>
      <c r="BGI7" s="87"/>
      <c r="BGM7" s="87"/>
      <c r="BGQ7" s="87"/>
      <c r="BGU7" s="87"/>
      <c r="BGY7" s="87"/>
      <c r="BHC7" s="87"/>
      <c r="BHG7" s="87"/>
      <c r="BHK7" s="87"/>
      <c r="BHO7" s="87"/>
      <c r="BHS7" s="87"/>
      <c r="BHW7" s="87"/>
      <c r="BIA7" s="87"/>
      <c r="BIE7" s="87"/>
      <c r="BII7" s="87"/>
      <c r="BIM7" s="87"/>
      <c r="BIQ7" s="87"/>
      <c r="BIU7" s="87"/>
      <c r="BIY7" s="87"/>
      <c r="BJC7" s="87"/>
      <c r="BJG7" s="87"/>
      <c r="BJK7" s="87"/>
      <c r="BJO7" s="87"/>
      <c r="BJS7" s="87"/>
      <c r="BJW7" s="87"/>
      <c r="BKA7" s="87"/>
      <c r="BKE7" s="87"/>
      <c r="BKI7" s="87"/>
      <c r="BKM7" s="87"/>
      <c r="BKQ7" s="87"/>
      <c r="BKU7" s="87"/>
      <c r="BKY7" s="87"/>
      <c r="BLC7" s="87"/>
      <c r="BLG7" s="87"/>
      <c r="BLK7" s="87"/>
      <c r="BLO7" s="87"/>
      <c r="BLS7" s="87"/>
      <c r="BLW7" s="87"/>
      <c r="BMA7" s="87"/>
      <c r="BME7" s="87"/>
      <c r="BMI7" s="87"/>
      <c r="BMM7" s="87"/>
      <c r="BMQ7" s="87"/>
      <c r="BMU7" s="87"/>
      <c r="BMY7" s="87"/>
      <c r="BNC7" s="87"/>
      <c r="BNG7" s="87"/>
      <c r="BNK7" s="87"/>
      <c r="BNO7" s="87"/>
      <c r="BNS7" s="87"/>
      <c r="BNW7" s="87"/>
      <c r="BOA7" s="87"/>
      <c r="BOE7" s="87"/>
      <c r="BOI7" s="87"/>
      <c r="BOM7" s="87"/>
      <c r="BOQ7" s="87"/>
      <c r="BOU7" s="87"/>
      <c r="BOY7" s="87"/>
      <c r="BPC7" s="87"/>
      <c r="BPG7" s="87"/>
      <c r="BPK7" s="87"/>
      <c r="BPO7" s="87"/>
      <c r="BPS7" s="87"/>
      <c r="BPW7" s="87"/>
      <c r="BQA7" s="87"/>
      <c r="BQE7" s="87"/>
      <c r="BQI7" s="87"/>
      <c r="BQM7" s="87"/>
      <c r="BQQ7" s="87"/>
      <c r="BQU7" s="87"/>
      <c r="BQY7" s="87"/>
      <c r="BRC7" s="87"/>
      <c r="BRG7" s="87"/>
      <c r="BRK7" s="87"/>
      <c r="BRO7" s="87"/>
      <c r="BRS7" s="87"/>
      <c r="BRW7" s="87"/>
      <c r="BSA7" s="87"/>
      <c r="BSE7" s="87"/>
      <c r="BSI7" s="87"/>
      <c r="BSM7" s="87"/>
      <c r="BSQ7" s="87"/>
      <c r="BSU7" s="87"/>
      <c r="BSY7" s="87"/>
      <c r="BTC7" s="87"/>
      <c r="BTG7" s="87"/>
      <c r="BTK7" s="87"/>
      <c r="BTO7" s="87"/>
      <c r="BTS7" s="87"/>
      <c r="BTW7" s="87"/>
      <c r="BUA7" s="87"/>
      <c r="BUE7" s="87"/>
      <c r="BUI7" s="87"/>
      <c r="BUM7" s="87"/>
      <c r="BUQ7" s="87"/>
      <c r="BUU7" s="87"/>
      <c r="BUY7" s="87"/>
      <c r="BVC7" s="87"/>
      <c r="BVG7" s="87"/>
      <c r="BVK7" s="87"/>
      <c r="BVO7" s="87"/>
      <c r="BVS7" s="87"/>
      <c r="BVW7" s="87"/>
      <c r="BWA7" s="87"/>
      <c r="BWE7" s="87"/>
      <c r="BWI7" s="87"/>
      <c r="BWM7" s="87"/>
      <c r="BWQ7" s="87"/>
      <c r="BWU7" s="87"/>
      <c r="BWY7" s="87"/>
      <c r="BXC7" s="87"/>
      <c r="BXG7" s="87"/>
      <c r="BXK7" s="87"/>
      <c r="BXO7" s="87"/>
      <c r="BXS7" s="87"/>
      <c r="BXW7" s="87"/>
      <c r="BYA7" s="87"/>
      <c r="BYE7" s="87"/>
      <c r="BYI7" s="87"/>
      <c r="BYM7" s="87"/>
      <c r="BYQ7" s="87"/>
      <c r="BYU7" s="87"/>
      <c r="BYY7" s="87"/>
      <c r="BZC7" s="87"/>
      <c r="BZG7" s="87"/>
      <c r="BZK7" s="87"/>
      <c r="BZO7" s="87"/>
      <c r="BZS7" s="87"/>
      <c r="BZW7" s="87"/>
      <c r="CAA7" s="87"/>
      <c r="CAE7" s="87"/>
      <c r="CAI7" s="87"/>
      <c r="CAM7" s="87"/>
      <c r="CAQ7" s="87"/>
      <c r="CAU7" s="87"/>
      <c r="CAY7" s="87"/>
      <c r="CBC7" s="87"/>
      <c r="CBG7" s="87"/>
      <c r="CBK7" s="87"/>
      <c r="CBO7" s="87"/>
      <c r="CBS7" s="87"/>
      <c r="CBW7" s="87"/>
      <c r="CCA7" s="87"/>
      <c r="CCE7" s="87"/>
      <c r="CCI7" s="87"/>
      <c r="CCM7" s="87"/>
      <c r="CCQ7" s="87"/>
      <c r="CCU7" s="87"/>
      <c r="CCY7" s="87"/>
      <c r="CDC7" s="87"/>
      <c r="CDG7" s="87"/>
      <c r="CDK7" s="87"/>
      <c r="CDO7" s="87"/>
      <c r="CDS7" s="87"/>
      <c r="CDW7" s="87"/>
      <c r="CEA7" s="87"/>
      <c r="CEE7" s="87"/>
      <c r="CEI7" s="87"/>
      <c r="CEM7" s="87"/>
      <c r="CEQ7" s="87"/>
      <c r="CEU7" s="87"/>
      <c r="CEY7" s="87"/>
      <c r="CFC7" s="87"/>
      <c r="CFG7" s="87"/>
      <c r="CFK7" s="87"/>
      <c r="CFO7" s="87"/>
      <c r="CFS7" s="87"/>
      <c r="CFW7" s="87"/>
      <c r="CGA7" s="87"/>
      <c r="CGE7" s="87"/>
      <c r="CGI7" s="87"/>
      <c r="CGM7" s="87"/>
      <c r="CGQ7" s="87"/>
      <c r="CGU7" s="87"/>
      <c r="CGY7" s="87"/>
      <c r="CHC7" s="87"/>
      <c r="CHG7" s="87"/>
      <c r="CHK7" s="87"/>
      <c r="CHO7" s="87"/>
      <c r="CHS7" s="87"/>
      <c r="CHW7" s="87"/>
      <c r="CIA7" s="87"/>
      <c r="CIE7" s="87"/>
      <c r="CII7" s="87"/>
      <c r="CIM7" s="87"/>
      <c r="CIQ7" s="87"/>
      <c r="CIU7" s="87"/>
      <c r="CIY7" s="87"/>
      <c r="CJC7" s="87"/>
      <c r="CJG7" s="87"/>
      <c r="CJK7" s="87"/>
      <c r="CJO7" s="87"/>
      <c r="CJS7" s="87"/>
      <c r="CJW7" s="87"/>
      <c r="CKA7" s="87"/>
      <c r="CKE7" s="87"/>
      <c r="CKI7" s="87"/>
      <c r="CKM7" s="87"/>
      <c r="CKQ7" s="87"/>
      <c r="CKU7" s="87"/>
      <c r="CKY7" s="87"/>
      <c r="CLC7" s="87"/>
      <c r="CLG7" s="87"/>
      <c r="CLK7" s="87"/>
      <c r="CLO7" s="87"/>
      <c r="CLS7" s="87"/>
      <c r="CLW7" s="87"/>
      <c r="CMA7" s="87"/>
      <c r="CME7" s="87"/>
      <c r="CMI7" s="87"/>
      <c r="CMM7" s="87"/>
      <c r="CMQ7" s="87"/>
      <c r="CMU7" s="87"/>
      <c r="CMY7" s="87"/>
      <c r="CNC7" s="87"/>
      <c r="CNG7" s="87"/>
      <c r="CNK7" s="87"/>
      <c r="CNO7" s="87"/>
      <c r="CNS7" s="87"/>
      <c r="CNW7" s="87"/>
      <c r="COA7" s="87"/>
      <c r="COE7" s="87"/>
      <c r="COI7" s="87"/>
      <c r="COM7" s="87"/>
      <c r="COQ7" s="87"/>
      <c r="COU7" s="87"/>
      <c r="COY7" s="87"/>
      <c r="CPC7" s="87"/>
      <c r="CPG7" s="87"/>
      <c r="CPK7" s="87"/>
      <c r="CPO7" s="87"/>
      <c r="CPS7" s="87"/>
      <c r="CPW7" s="87"/>
      <c r="CQA7" s="87"/>
      <c r="CQE7" s="87"/>
      <c r="CQI7" s="87"/>
      <c r="CQM7" s="87"/>
      <c r="CQQ7" s="87"/>
      <c r="CQU7" s="87"/>
      <c r="CQY7" s="87"/>
      <c r="CRC7" s="87"/>
      <c r="CRG7" s="87"/>
      <c r="CRK7" s="87"/>
      <c r="CRO7" s="87"/>
      <c r="CRS7" s="87"/>
      <c r="CRW7" s="87"/>
      <c r="CSA7" s="87"/>
      <c r="CSE7" s="87"/>
      <c r="CSI7" s="87"/>
      <c r="CSM7" s="87"/>
      <c r="CSQ7" s="87"/>
      <c r="CSU7" s="87"/>
      <c r="CSY7" s="87"/>
      <c r="CTC7" s="87"/>
      <c r="CTG7" s="87"/>
      <c r="CTK7" s="87"/>
      <c r="CTO7" s="87"/>
      <c r="CTS7" s="87"/>
      <c r="CTW7" s="87"/>
      <c r="CUA7" s="87"/>
      <c r="CUE7" s="87"/>
      <c r="CUI7" s="87"/>
      <c r="CUM7" s="87"/>
      <c r="CUQ7" s="87"/>
      <c r="CUU7" s="87"/>
      <c r="CUY7" s="87"/>
      <c r="CVC7" s="87"/>
      <c r="CVG7" s="87"/>
      <c r="CVK7" s="87"/>
      <c r="CVO7" s="87"/>
      <c r="CVS7" s="87"/>
      <c r="CVW7" s="87"/>
      <c r="CWA7" s="87"/>
      <c r="CWE7" s="87"/>
      <c r="CWI7" s="87"/>
      <c r="CWM7" s="87"/>
      <c r="CWQ7" s="87"/>
      <c r="CWU7" s="87"/>
      <c r="CWY7" s="87"/>
      <c r="CXC7" s="87"/>
      <c r="CXG7" s="87"/>
      <c r="CXK7" s="87"/>
      <c r="CXO7" s="87"/>
      <c r="CXS7" s="87"/>
      <c r="CXW7" s="87"/>
      <c r="CYA7" s="87"/>
      <c r="CYE7" s="87"/>
      <c r="CYI7" s="87"/>
      <c r="CYM7" s="87"/>
      <c r="CYQ7" s="87"/>
      <c r="CYU7" s="87"/>
      <c r="CYY7" s="87"/>
      <c r="CZC7" s="87"/>
      <c r="CZG7" s="87"/>
      <c r="CZK7" s="87"/>
      <c r="CZO7" s="87"/>
      <c r="CZS7" s="87"/>
      <c r="CZW7" s="87"/>
      <c r="DAA7" s="87"/>
      <c r="DAE7" s="87"/>
      <c r="DAI7" s="87"/>
      <c r="DAM7" s="87"/>
      <c r="DAQ7" s="87"/>
      <c r="DAU7" s="87"/>
      <c r="DAY7" s="87"/>
      <c r="DBC7" s="87"/>
      <c r="DBG7" s="87"/>
      <c r="DBK7" s="87"/>
      <c r="DBO7" s="87"/>
      <c r="DBS7" s="87"/>
      <c r="DBW7" s="87"/>
      <c r="DCA7" s="87"/>
      <c r="DCE7" s="87"/>
      <c r="DCI7" s="87"/>
      <c r="DCM7" s="87"/>
      <c r="DCQ7" s="87"/>
      <c r="DCU7" s="87"/>
      <c r="DCY7" s="87"/>
      <c r="DDC7" s="87"/>
      <c r="DDG7" s="87"/>
      <c r="DDK7" s="87"/>
      <c r="DDO7" s="87"/>
      <c r="DDS7" s="87"/>
      <c r="DDW7" s="87"/>
      <c r="DEA7" s="87"/>
      <c r="DEE7" s="87"/>
      <c r="DEI7" s="87"/>
      <c r="DEM7" s="87"/>
      <c r="DEQ7" s="87"/>
      <c r="DEU7" s="87"/>
      <c r="DEY7" s="87"/>
      <c r="DFC7" s="87"/>
      <c r="DFG7" s="87"/>
      <c r="DFK7" s="87"/>
      <c r="DFO7" s="87"/>
      <c r="DFS7" s="87"/>
      <c r="DFW7" s="87"/>
      <c r="DGA7" s="87"/>
      <c r="DGE7" s="87"/>
      <c r="DGI7" s="87"/>
      <c r="DGM7" s="87"/>
      <c r="DGQ7" s="87"/>
      <c r="DGU7" s="87"/>
      <c r="DGY7" s="87"/>
      <c r="DHC7" s="87"/>
      <c r="DHG7" s="87"/>
      <c r="DHK7" s="87"/>
      <c r="DHO7" s="87"/>
      <c r="DHS7" s="87"/>
      <c r="DHW7" s="87"/>
      <c r="DIA7" s="87"/>
      <c r="DIE7" s="87"/>
      <c r="DII7" s="87"/>
      <c r="DIM7" s="87"/>
      <c r="DIQ7" s="87"/>
      <c r="DIU7" s="87"/>
      <c r="DIY7" s="87"/>
      <c r="DJC7" s="87"/>
      <c r="DJG7" s="87"/>
      <c r="DJK7" s="87"/>
      <c r="DJO7" s="87"/>
      <c r="DJS7" s="87"/>
      <c r="DJW7" s="87"/>
      <c r="DKA7" s="87"/>
      <c r="DKE7" s="87"/>
      <c r="DKI7" s="87"/>
      <c r="DKM7" s="87"/>
      <c r="DKQ7" s="87"/>
      <c r="DKU7" s="87"/>
      <c r="DKY7" s="87"/>
      <c r="DLC7" s="87"/>
      <c r="DLG7" s="87"/>
      <c r="DLK7" s="87"/>
      <c r="DLO7" s="87"/>
      <c r="DLS7" s="87"/>
      <c r="DLW7" s="87"/>
      <c r="DMA7" s="87"/>
      <c r="DME7" s="87"/>
      <c r="DMI7" s="87"/>
      <c r="DMM7" s="87"/>
      <c r="DMQ7" s="87"/>
      <c r="DMU7" s="87"/>
      <c r="DMY7" s="87"/>
      <c r="DNC7" s="87"/>
      <c r="DNG7" s="87"/>
      <c r="DNK7" s="87"/>
      <c r="DNO7" s="87"/>
      <c r="DNS7" s="87"/>
      <c r="DNW7" s="87"/>
      <c r="DOA7" s="87"/>
      <c r="DOE7" s="87"/>
      <c r="DOI7" s="87"/>
      <c r="DOM7" s="87"/>
      <c r="DOQ7" s="87"/>
      <c r="DOU7" s="87"/>
      <c r="DOY7" s="87"/>
      <c r="DPC7" s="87"/>
      <c r="DPG7" s="87"/>
      <c r="DPK7" s="87"/>
      <c r="DPO7" s="87"/>
      <c r="DPS7" s="87"/>
      <c r="DPW7" s="87"/>
      <c r="DQA7" s="87"/>
      <c r="DQE7" s="87"/>
      <c r="DQI7" s="87"/>
      <c r="DQM7" s="87"/>
      <c r="DQQ7" s="87"/>
      <c r="DQU7" s="87"/>
      <c r="DQY7" s="87"/>
      <c r="DRC7" s="87"/>
      <c r="DRG7" s="87"/>
      <c r="DRK7" s="87"/>
      <c r="DRO7" s="87"/>
      <c r="DRS7" s="87"/>
      <c r="DRW7" s="87"/>
      <c r="DSA7" s="87"/>
      <c r="DSE7" s="87"/>
      <c r="DSI7" s="87"/>
      <c r="DSM7" s="87"/>
      <c r="DSQ7" s="87"/>
      <c r="DSU7" s="87"/>
      <c r="DSY7" s="87"/>
      <c r="DTC7" s="87"/>
      <c r="DTG7" s="87"/>
      <c r="DTK7" s="87"/>
      <c r="DTO7" s="87"/>
      <c r="DTS7" s="87"/>
      <c r="DTW7" s="87"/>
      <c r="DUA7" s="87"/>
      <c r="DUE7" s="87"/>
      <c r="DUI7" s="87"/>
      <c r="DUM7" s="87"/>
      <c r="DUQ7" s="87"/>
      <c r="DUU7" s="87"/>
      <c r="DUY7" s="87"/>
      <c r="DVC7" s="87"/>
      <c r="DVG7" s="87"/>
      <c r="DVK7" s="87"/>
      <c r="DVO7" s="87"/>
      <c r="DVS7" s="87"/>
      <c r="DVW7" s="87"/>
      <c r="DWA7" s="87"/>
      <c r="DWE7" s="87"/>
      <c r="DWI7" s="87"/>
      <c r="DWM7" s="87"/>
      <c r="DWQ7" s="87"/>
      <c r="DWU7" s="87"/>
      <c r="DWY7" s="87"/>
      <c r="DXC7" s="87"/>
      <c r="DXG7" s="87"/>
      <c r="DXK7" s="87"/>
      <c r="DXO7" s="87"/>
      <c r="DXS7" s="87"/>
      <c r="DXW7" s="87"/>
      <c r="DYA7" s="87"/>
      <c r="DYE7" s="87"/>
      <c r="DYI7" s="87"/>
      <c r="DYM7" s="87"/>
      <c r="DYQ7" s="87"/>
      <c r="DYU7" s="87"/>
      <c r="DYY7" s="87"/>
      <c r="DZC7" s="87"/>
      <c r="DZG7" s="87"/>
      <c r="DZK7" s="87"/>
      <c r="DZO7" s="87"/>
      <c r="DZS7" s="87"/>
      <c r="DZW7" s="87"/>
      <c r="EAA7" s="87"/>
      <c r="EAE7" s="87"/>
      <c r="EAI7" s="87"/>
      <c r="EAM7" s="87"/>
      <c r="EAQ7" s="87"/>
      <c r="EAU7" s="87"/>
      <c r="EAY7" s="87"/>
      <c r="EBC7" s="87"/>
      <c r="EBG7" s="87"/>
      <c r="EBK7" s="87"/>
      <c r="EBO7" s="87"/>
      <c r="EBS7" s="87"/>
      <c r="EBW7" s="87"/>
      <c r="ECA7" s="87"/>
      <c r="ECE7" s="87"/>
      <c r="ECI7" s="87"/>
      <c r="ECM7" s="87"/>
      <c r="ECQ7" s="87"/>
      <c r="ECU7" s="87"/>
      <c r="ECY7" s="87"/>
      <c r="EDC7" s="87"/>
      <c r="EDG7" s="87"/>
      <c r="EDK7" s="87"/>
      <c r="EDO7" s="87"/>
      <c r="EDS7" s="87"/>
      <c r="EDW7" s="87"/>
      <c r="EEA7" s="87"/>
      <c r="EEE7" s="87"/>
      <c r="EEI7" s="87"/>
      <c r="EEM7" s="87"/>
      <c r="EEQ7" s="87"/>
      <c r="EEU7" s="87"/>
      <c r="EEY7" s="87"/>
      <c r="EFC7" s="87"/>
      <c r="EFG7" s="87"/>
      <c r="EFK7" s="87"/>
      <c r="EFO7" s="87"/>
      <c r="EFS7" s="87"/>
      <c r="EFW7" s="87"/>
      <c r="EGA7" s="87"/>
      <c r="EGE7" s="87"/>
      <c r="EGI7" s="87"/>
      <c r="EGM7" s="87"/>
      <c r="EGQ7" s="87"/>
      <c r="EGU7" s="87"/>
      <c r="EGY7" s="87"/>
      <c r="EHC7" s="87"/>
      <c r="EHG7" s="87"/>
      <c r="EHK7" s="87"/>
      <c r="EHO7" s="87"/>
      <c r="EHS7" s="87"/>
      <c r="EHW7" s="87"/>
      <c r="EIA7" s="87"/>
      <c r="EIE7" s="87"/>
      <c r="EII7" s="87"/>
      <c r="EIM7" s="87"/>
      <c r="EIQ7" s="87"/>
      <c r="EIU7" s="87"/>
      <c r="EIY7" s="87"/>
      <c r="EJC7" s="87"/>
      <c r="EJG7" s="87"/>
      <c r="EJK7" s="87"/>
      <c r="EJO7" s="87"/>
      <c r="EJS7" s="87"/>
      <c r="EJW7" s="87"/>
      <c r="EKA7" s="87"/>
      <c r="EKE7" s="87"/>
      <c r="EKI7" s="87"/>
      <c r="EKM7" s="87"/>
      <c r="EKQ7" s="87"/>
      <c r="EKU7" s="87"/>
      <c r="EKY7" s="87"/>
      <c r="ELC7" s="87"/>
      <c r="ELG7" s="87"/>
      <c r="ELK7" s="87"/>
      <c r="ELO7" s="87"/>
      <c r="ELS7" s="87"/>
      <c r="ELW7" s="87"/>
      <c r="EMA7" s="87"/>
      <c r="EME7" s="87"/>
      <c r="EMI7" s="87"/>
      <c r="EMM7" s="87"/>
      <c r="EMQ7" s="87"/>
      <c r="EMU7" s="87"/>
      <c r="EMY7" s="87"/>
      <c r="ENC7" s="87"/>
      <c r="ENG7" s="87"/>
      <c r="ENK7" s="87"/>
      <c r="ENO7" s="87"/>
      <c r="ENS7" s="87"/>
      <c r="ENW7" s="87"/>
      <c r="EOA7" s="87"/>
      <c r="EOE7" s="87"/>
      <c r="EOI7" s="87"/>
      <c r="EOM7" s="87"/>
      <c r="EOQ7" s="87"/>
      <c r="EOU7" s="87"/>
      <c r="EOY7" s="87"/>
      <c r="EPC7" s="87"/>
      <c r="EPG7" s="87"/>
      <c r="EPK7" s="87"/>
      <c r="EPO7" s="87"/>
      <c r="EPS7" s="87"/>
      <c r="EPW7" s="87"/>
      <c r="EQA7" s="87"/>
      <c r="EQE7" s="87"/>
      <c r="EQI7" s="87"/>
      <c r="EQM7" s="87"/>
      <c r="EQQ7" s="87"/>
      <c r="EQU7" s="87"/>
      <c r="EQY7" s="87"/>
      <c r="ERC7" s="87"/>
      <c r="ERG7" s="87"/>
      <c r="ERK7" s="87"/>
      <c r="ERO7" s="87"/>
      <c r="ERS7" s="87"/>
      <c r="ERW7" s="87"/>
      <c r="ESA7" s="87"/>
      <c r="ESE7" s="87"/>
      <c r="ESI7" s="87"/>
      <c r="ESM7" s="87"/>
      <c r="ESQ7" s="87"/>
      <c r="ESU7" s="87"/>
      <c r="ESY7" s="87"/>
      <c r="ETC7" s="87"/>
      <c r="ETG7" s="87"/>
      <c r="ETK7" s="87"/>
      <c r="ETO7" s="87"/>
      <c r="ETS7" s="87"/>
      <c r="ETW7" s="87"/>
      <c r="EUA7" s="87"/>
      <c r="EUE7" s="87"/>
      <c r="EUI7" s="87"/>
      <c r="EUM7" s="87"/>
      <c r="EUQ7" s="87"/>
      <c r="EUU7" s="87"/>
      <c r="EUY7" s="87"/>
      <c r="EVC7" s="87"/>
      <c r="EVG7" s="87"/>
      <c r="EVK7" s="87"/>
      <c r="EVO7" s="87"/>
      <c r="EVS7" s="87"/>
      <c r="EVW7" s="87"/>
      <c r="EWA7" s="87"/>
      <c r="EWE7" s="87"/>
      <c r="EWI7" s="87"/>
      <c r="EWM7" s="87"/>
      <c r="EWQ7" s="87"/>
      <c r="EWU7" s="87"/>
      <c r="EWY7" s="87"/>
      <c r="EXC7" s="87"/>
      <c r="EXG7" s="87"/>
      <c r="EXK7" s="87"/>
      <c r="EXO7" s="87"/>
      <c r="EXS7" s="87"/>
      <c r="EXW7" s="87"/>
      <c r="EYA7" s="87"/>
      <c r="EYE7" s="87"/>
      <c r="EYI7" s="87"/>
      <c r="EYM7" s="87"/>
      <c r="EYQ7" s="87"/>
      <c r="EYU7" s="87"/>
      <c r="EYY7" s="87"/>
      <c r="EZC7" s="87"/>
      <c r="EZG7" s="87"/>
      <c r="EZK7" s="87"/>
      <c r="EZO7" s="87"/>
      <c r="EZS7" s="87"/>
      <c r="EZW7" s="87"/>
      <c r="FAA7" s="87"/>
      <c r="FAE7" s="87"/>
      <c r="FAI7" s="87"/>
      <c r="FAM7" s="87"/>
      <c r="FAQ7" s="87"/>
      <c r="FAU7" s="87"/>
      <c r="FAY7" s="87"/>
      <c r="FBC7" s="87"/>
      <c r="FBG7" s="87"/>
      <c r="FBK7" s="87"/>
      <c r="FBO7" s="87"/>
      <c r="FBS7" s="87"/>
      <c r="FBW7" s="87"/>
      <c r="FCA7" s="87"/>
      <c r="FCE7" s="87"/>
      <c r="FCI7" s="87"/>
      <c r="FCM7" s="87"/>
      <c r="FCQ7" s="87"/>
      <c r="FCU7" s="87"/>
      <c r="FCY7" s="87"/>
      <c r="FDC7" s="87"/>
      <c r="FDG7" s="87"/>
      <c r="FDK7" s="87"/>
      <c r="FDO7" s="87"/>
      <c r="FDS7" s="87"/>
      <c r="FDW7" s="87"/>
      <c r="FEA7" s="87"/>
      <c r="FEE7" s="87"/>
      <c r="FEI7" s="87"/>
      <c r="FEM7" s="87"/>
      <c r="FEQ7" s="87"/>
      <c r="FEU7" s="87"/>
      <c r="FEY7" s="87"/>
      <c r="FFC7" s="87"/>
      <c r="FFG7" s="87"/>
      <c r="FFK7" s="87"/>
      <c r="FFO7" s="87"/>
      <c r="FFS7" s="87"/>
      <c r="FFW7" s="87"/>
      <c r="FGA7" s="87"/>
      <c r="FGE7" s="87"/>
      <c r="FGI7" s="87"/>
      <c r="FGM7" s="87"/>
      <c r="FGQ7" s="87"/>
      <c r="FGU7" s="87"/>
      <c r="FGY7" s="87"/>
      <c r="FHC7" s="87"/>
      <c r="FHG7" s="87"/>
      <c r="FHK7" s="87"/>
      <c r="FHO7" s="87"/>
      <c r="FHS7" s="87"/>
      <c r="FHW7" s="87"/>
      <c r="FIA7" s="87"/>
      <c r="FIE7" s="87"/>
      <c r="FII7" s="87"/>
      <c r="FIM7" s="87"/>
      <c r="FIQ7" s="87"/>
      <c r="FIU7" s="87"/>
      <c r="FIY7" s="87"/>
      <c r="FJC7" s="87"/>
      <c r="FJG7" s="87"/>
      <c r="FJK7" s="87"/>
      <c r="FJO7" s="87"/>
      <c r="FJS7" s="87"/>
      <c r="FJW7" s="87"/>
      <c r="FKA7" s="87"/>
      <c r="FKE7" s="87"/>
      <c r="FKI7" s="87"/>
      <c r="FKM7" s="87"/>
      <c r="FKQ7" s="87"/>
      <c r="FKU7" s="87"/>
      <c r="FKY7" s="87"/>
      <c r="FLC7" s="87"/>
      <c r="FLG7" s="87"/>
      <c r="FLK7" s="87"/>
      <c r="FLO7" s="87"/>
      <c r="FLS7" s="87"/>
      <c r="FLW7" s="87"/>
      <c r="FMA7" s="87"/>
      <c r="FME7" s="87"/>
      <c r="FMI7" s="87"/>
      <c r="FMM7" s="87"/>
      <c r="FMQ7" s="87"/>
      <c r="FMU7" s="87"/>
      <c r="FMY7" s="87"/>
      <c r="FNC7" s="87"/>
      <c r="FNG7" s="87"/>
      <c r="FNK7" s="87"/>
      <c r="FNO7" s="87"/>
      <c r="FNS7" s="87"/>
      <c r="FNW7" s="87"/>
      <c r="FOA7" s="87"/>
      <c r="FOE7" s="87"/>
      <c r="FOI7" s="87"/>
      <c r="FOM7" s="87"/>
      <c r="FOQ7" s="87"/>
      <c r="FOU7" s="87"/>
      <c r="FOY7" s="87"/>
      <c r="FPC7" s="87"/>
      <c r="FPG7" s="87"/>
      <c r="FPK7" s="87"/>
      <c r="FPO7" s="87"/>
      <c r="FPS7" s="87"/>
      <c r="FPW7" s="87"/>
      <c r="FQA7" s="87"/>
      <c r="FQE7" s="87"/>
      <c r="FQI7" s="87"/>
      <c r="FQM7" s="87"/>
      <c r="FQQ7" s="87"/>
      <c r="FQU7" s="87"/>
      <c r="FQY7" s="87"/>
      <c r="FRC7" s="87"/>
      <c r="FRG7" s="87"/>
      <c r="FRK7" s="87"/>
      <c r="FRO7" s="87"/>
      <c r="FRS7" s="87"/>
      <c r="FRW7" s="87"/>
      <c r="FSA7" s="87"/>
      <c r="FSE7" s="87"/>
      <c r="FSI7" s="87"/>
      <c r="FSM7" s="87"/>
      <c r="FSQ7" s="87"/>
      <c r="FSU7" s="87"/>
      <c r="FSY7" s="87"/>
      <c r="FTC7" s="87"/>
      <c r="FTG7" s="87"/>
      <c r="FTK7" s="87"/>
      <c r="FTO7" s="87"/>
      <c r="FTS7" s="87"/>
      <c r="FTW7" s="87"/>
      <c r="FUA7" s="87"/>
      <c r="FUE7" s="87"/>
      <c r="FUI7" s="87"/>
      <c r="FUM7" s="87"/>
      <c r="FUQ7" s="87"/>
      <c r="FUU7" s="87"/>
      <c r="FUY7" s="87"/>
      <c r="FVC7" s="87"/>
      <c r="FVG7" s="87"/>
      <c r="FVK7" s="87"/>
      <c r="FVO7" s="87"/>
      <c r="FVS7" s="87"/>
      <c r="FVW7" s="87"/>
      <c r="FWA7" s="87"/>
      <c r="FWE7" s="87"/>
      <c r="FWI7" s="87"/>
      <c r="FWM7" s="87"/>
      <c r="FWQ7" s="87"/>
      <c r="FWU7" s="87"/>
      <c r="FWY7" s="87"/>
      <c r="FXC7" s="87"/>
      <c r="FXG7" s="87"/>
      <c r="FXK7" s="87"/>
      <c r="FXO7" s="87"/>
      <c r="FXS7" s="87"/>
      <c r="FXW7" s="87"/>
      <c r="FYA7" s="87"/>
      <c r="FYE7" s="87"/>
      <c r="FYI7" s="87"/>
      <c r="FYM7" s="87"/>
      <c r="FYQ7" s="87"/>
      <c r="FYU7" s="87"/>
      <c r="FYY7" s="87"/>
      <c r="FZC7" s="87"/>
      <c r="FZG7" s="87"/>
      <c r="FZK7" s="87"/>
      <c r="FZO7" s="87"/>
      <c r="FZS7" s="87"/>
      <c r="FZW7" s="87"/>
      <c r="GAA7" s="87"/>
      <c r="GAE7" s="87"/>
      <c r="GAI7" s="87"/>
      <c r="GAM7" s="87"/>
      <c r="GAQ7" s="87"/>
      <c r="GAU7" s="87"/>
      <c r="GAY7" s="87"/>
      <c r="GBC7" s="87"/>
      <c r="GBG7" s="87"/>
      <c r="GBK7" s="87"/>
      <c r="GBO7" s="87"/>
      <c r="GBS7" s="87"/>
      <c r="GBW7" s="87"/>
      <c r="GCA7" s="87"/>
      <c r="GCE7" s="87"/>
      <c r="GCI7" s="87"/>
      <c r="GCM7" s="87"/>
      <c r="GCQ7" s="87"/>
      <c r="GCU7" s="87"/>
      <c r="GCY7" s="87"/>
      <c r="GDC7" s="87"/>
      <c r="GDG7" s="87"/>
      <c r="GDK7" s="87"/>
      <c r="GDO7" s="87"/>
      <c r="GDS7" s="87"/>
      <c r="GDW7" s="87"/>
      <c r="GEA7" s="87"/>
      <c r="GEE7" s="87"/>
      <c r="GEI7" s="87"/>
      <c r="GEM7" s="87"/>
      <c r="GEQ7" s="87"/>
      <c r="GEU7" s="87"/>
      <c r="GEY7" s="87"/>
      <c r="GFC7" s="87"/>
      <c r="GFG7" s="87"/>
      <c r="GFK7" s="87"/>
      <c r="GFO7" s="87"/>
      <c r="GFS7" s="87"/>
      <c r="GFW7" s="87"/>
      <c r="GGA7" s="87"/>
      <c r="GGE7" s="87"/>
      <c r="GGI7" s="87"/>
      <c r="GGM7" s="87"/>
      <c r="GGQ7" s="87"/>
      <c r="GGU7" s="87"/>
      <c r="GGY7" s="87"/>
      <c r="GHC7" s="87"/>
      <c r="GHG7" s="87"/>
      <c r="GHK7" s="87"/>
      <c r="GHO7" s="87"/>
      <c r="GHS7" s="87"/>
      <c r="GHW7" s="87"/>
      <c r="GIA7" s="87"/>
      <c r="GIE7" s="87"/>
      <c r="GII7" s="87"/>
      <c r="GIM7" s="87"/>
      <c r="GIQ7" s="87"/>
      <c r="GIU7" s="87"/>
      <c r="GIY7" s="87"/>
      <c r="GJC7" s="87"/>
      <c r="GJG7" s="87"/>
      <c r="GJK7" s="87"/>
      <c r="GJO7" s="87"/>
      <c r="GJS7" s="87"/>
      <c r="GJW7" s="87"/>
      <c r="GKA7" s="87"/>
      <c r="GKE7" s="87"/>
      <c r="GKI7" s="87"/>
      <c r="GKM7" s="87"/>
      <c r="GKQ7" s="87"/>
      <c r="GKU7" s="87"/>
      <c r="GKY7" s="87"/>
      <c r="GLC7" s="87"/>
      <c r="GLG7" s="87"/>
      <c r="GLK7" s="87"/>
      <c r="GLO7" s="87"/>
      <c r="GLS7" s="87"/>
      <c r="GLW7" s="87"/>
      <c r="GMA7" s="87"/>
      <c r="GME7" s="87"/>
      <c r="GMI7" s="87"/>
      <c r="GMM7" s="87"/>
      <c r="GMQ7" s="87"/>
      <c r="GMU7" s="87"/>
      <c r="GMY7" s="87"/>
      <c r="GNC7" s="87"/>
      <c r="GNG7" s="87"/>
      <c r="GNK7" s="87"/>
      <c r="GNO7" s="87"/>
      <c r="GNS7" s="87"/>
      <c r="GNW7" s="87"/>
      <c r="GOA7" s="87"/>
      <c r="GOE7" s="87"/>
      <c r="GOI7" s="87"/>
      <c r="GOM7" s="87"/>
      <c r="GOQ7" s="87"/>
      <c r="GOU7" s="87"/>
      <c r="GOY7" s="87"/>
      <c r="GPC7" s="87"/>
      <c r="GPG7" s="87"/>
      <c r="GPK7" s="87"/>
      <c r="GPO7" s="87"/>
      <c r="GPS7" s="87"/>
      <c r="GPW7" s="87"/>
      <c r="GQA7" s="87"/>
      <c r="GQE7" s="87"/>
      <c r="GQI7" s="87"/>
      <c r="GQM7" s="87"/>
      <c r="GQQ7" s="87"/>
      <c r="GQU7" s="87"/>
      <c r="GQY7" s="87"/>
      <c r="GRC7" s="87"/>
      <c r="GRG7" s="87"/>
      <c r="GRK7" s="87"/>
      <c r="GRO7" s="87"/>
      <c r="GRS7" s="87"/>
      <c r="GRW7" s="87"/>
      <c r="GSA7" s="87"/>
      <c r="GSE7" s="87"/>
      <c r="GSI7" s="87"/>
      <c r="GSM7" s="87"/>
      <c r="GSQ7" s="87"/>
      <c r="GSU7" s="87"/>
      <c r="GSY7" s="87"/>
      <c r="GTC7" s="87"/>
      <c r="GTG7" s="87"/>
      <c r="GTK7" s="87"/>
      <c r="GTO7" s="87"/>
      <c r="GTS7" s="87"/>
      <c r="GTW7" s="87"/>
      <c r="GUA7" s="87"/>
      <c r="GUE7" s="87"/>
      <c r="GUI7" s="87"/>
      <c r="GUM7" s="87"/>
      <c r="GUQ7" s="87"/>
      <c r="GUU7" s="87"/>
      <c r="GUY7" s="87"/>
      <c r="GVC7" s="87"/>
      <c r="GVG7" s="87"/>
      <c r="GVK7" s="87"/>
      <c r="GVO7" s="87"/>
      <c r="GVS7" s="87"/>
      <c r="GVW7" s="87"/>
      <c r="GWA7" s="87"/>
      <c r="GWE7" s="87"/>
      <c r="GWI7" s="87"/>
      <c r="GWM7" s="87"/>
      <c r="GWQ7" s="87"/>
      <c r="GWU7" s="87"/>
      <c r="GWY7" s="87"/>
      <c r="GXC7" s="87"/>
      <c r="GXG7" s="87"/>
      <c r="GXK7" s="87"/>
      <c r="GXO7" s="87"/>
      <c r="GXS7" s="87"/>
      <c r="GXW7" s="87"/>
      <c r="GYA7" s="87"/>
      <c r="GYE7" s="87"/>
      <c r="GYI7" s="87"/>
      <c r="GYM7" s="87"/>
      <c r="GYQ7" s="87"/>
      <c r="GYU7" s="87"/>
      <c r="GYY7" s="87"/>
      <c r="GZC7" s="87"/>
      <c r="GZG7" s="87"/>
      <c r="GZK7" s="87"/>
      <c r="GZO7" s="87"/>
      <c r="GZS7" s="87"/>
      <c r="GZW7" s="87"/>
      <c r="HAA7" s="87"/>
      <c r="HAE7" s="87"/>
      <c r="HAI7" s="87"/>
      <c r="HAM7" s="87"/>
      <c r="HAQ7" s="87"/>
      <c r="HAU7" s="87"/>
      <c r="HAY7" s="87"/>
      <c r="HBC7" s="87"/>
      <c r="HBG7" s="87"/>
      <c r="HBK7" s="87"/>
      <c r="HBO7" s="87"/>
      <c r="HBS7" s="87"/>
      <c r="HBW7" s="87"/>
      <c r="HCA7" s="87"/>
      <c r="HCE7" s="87"/>
      <c r="HCI7" s="87"/>
      <c r="HCM7" s="87"/>
      <c r="HCQ7" s="87"/>
      <c r="HCU7" s="87"/>
      <c r="HCY7" s="87"/>
      <c r="HDC7" s="87"/>
      <c r="HDG7" s="87"/>
      <c r="HDK7" s="87"/>
      <c r="HDO7" s="87"/>
      <c r="HDS7" s="87"/>
      <c r="HDW7" s="87"/>
      <c r="HEA7" s="87"/>
      <c r="HEE7" s="87"/>
      <c r="HEI7" s="87"/>
      <c r="HEM7" s="87"/>
      <c r="HEQ7" s="87"/>
      <c r="HEU7" s="87"/>
      <c r="HEY7" s="87"/>
      <c r="HFC7" s="87"/>
      <c r="HFG7" s="87"/>
      <c r="HFK7" s="87"/>
      <c r="HFO7" s="87"/>
      <c r="HFS7" s="87"/>
      <c r="HFW7" s="87"/>
      <c r="HGA7" s="87"/>
      <c r="HGE7" s="87"/>
      <c r="HGI7" s="87"/>
      <c r="HGM7" s="87"/>
      <c r="HGQ7" s="87"/>
      <c r="HGU7" s="87"/>
      <c r="HGY7" s="87"/>
      <c r="HHC7" s="87"/>
      <c r="HHG7" s="87"/>
      <c r="HHK7" s="87"/>
      <c r="HHO7" s="87"/>
      <c r="HHS7" s="87"/>
      <c r="HHW7" s="87"/>
      <c r="HIA7" s="87"/>
      <c r="HIE7" s="87"/>
      <c r="HII7" s="87"/>
      <c r="HIM7" s="87"/>
      <c r="HIQ7" s="87"/>
      <c r="HIU7" s="87"/>
      <c r="HIY7" s="87"/>
      <c r="HJC7" s="87"/>
      <c r="HJG7" s="87"/>
      <c r="HJK7" s="87"/>
      <c r="HJO7" s="87"/>
      <c r="HJS7" s="87"/>
      <c r="HJW7" s="87"/>
      <c r="HKA7" s="87"/>
      <c r="HKE7" s="87"/>
      <c r="HKI7" s="87"/>
      <c r="HKM7" s="87"/>
      <c r="HKQ7" s="87"/>
      <c r="HKU7" s="87"/>
      <c r="HKY7" s="87"/>
      <c r="HLC7" s="87"/>
      <c r="HLG7" s="87"/>
      <c r="HLK7" s="87"/>
      <c r="HLO7" s="87"/>
      <c r="HLS7" s="87"/>
      <c r="HLW7" s="87"/>
      <c r="HMA7" s="87"/>
      <c r="HME7" s="87"/>
      <c r="HMI7" s="87"/>
      <c r="HMM7" s="87"/>
      <c r="HMQ7" s="87"/>
      <c r="HMU7" s="87"/>
      <c r="HMY7" s="87"/>
      <c r="HNC7" s="87"/>
      <c r="HNG7" s="87"/>
      <c r="HNK7" s="87"/>
      <c r="HNO7" s="87"/>
      <c r="HNS7" s="87"/>
      <c r="HNW7" s="87"/>
      <c r="HOA7" s="87"/>
      <c r="HOE7" s="87"/>
      <c r="HOI7" s="87"/>
      <c r="HOM7" s="87"/>
      <c r="HOQ7" s="87"/>
      <c r="HOU7" s="87"/>
      <c r="HOY7" s="87"/>
      <c r="HPC7" s="87"/>
      <c r="HPG7" s="87"/>
      <c r="HPK7" s="87"/>
      <c r="HPO7" s="87"/>
      <c r="HPS7" s="87"/>
      <c r="HPW7" s="87"/>
      <c r="HQA7" s="87"/>
      <c r="HQE7" s="87"/>
      <c r="HQI7" s="87"/>
      <c r="HQM7" s="87"/>
      <c r="HQQ7" s="87"/>
      <c r="HQU7" s="87"/>
      <c r="HQY7" s="87"/>
      <c r="HRC7" s="87"/>
      <c r="HRG7" s="87"/>
      <c r="HRK7" s="87"/>
      <c r="HRO7" s="87"/>
      <c r="HRS7" s="87"/>
      <c r="HRW7" s="87"/>
      <c r="HSA7" s="87"/>
      <c r="HSE7" s="87"/>
      <c r="HSI7" s="87"/>
      <c r="HSM7" s="87"/>
      <c r="HSQ7" s="87"/>
      <c r="HSU7" s="87"/>
      <c r="HSY7" s="87"/>
      <c r="HTC7" s="87"/>
      <c r="HTG7" s="87"/>
      <c r="HTK7" s="87"/>
      <c r="HTO7" s="87"/>
      <c r="HTS7" s="87"/>
      <c r="HTW7" s="87"/>
      <c r="HUA7" s="87"/>
      <c r="HUE7" s="87"/>
      <c r="HUI7" s="87"/>
      <c r="HUM7" s="87"/>
      <c r="HUQ7" s="87"/>
      <c r="HUU7" s="87"/>
      <c r="HUY7" s="87"/>
      <c r="HVC7" s="87"/>
      <c r="HVG7" s="87"/>
      <c r="HVK7" s="87"/>
      <c r="HVO7" s="87"/>
      <c r="HVS7" s="87"/>
      <c r="HVW7" s="87"/>
      <c r="HWA7" s="87"/>
      <c r="HWE7" s="87"/>
      <c r="HWI7" s="87"/>
      <c r="HWM7" s="87"/>
      <c r="HWQ7" s="87"/>
      <c r="HWU7" s="87"/>
      <c r="HWY7" s="87"/>
      <c r="HXC7" s="87"/>
      <c r="HXG7" s="87"/>
      <c r="HXK7" s="87"/>
      <c r="HXO7" s="87"/>
      <c r="HXS7" s="87"/>
      <c r="HXW7" s="87"/>
      <c r="HYA7" s="87"/>
      <c r="HYE7" s="87"/>
      <c r="HYI7" s="87"/>
      <c r="HYM7" s="87"/>
      <c r="HYQ7" s="87"/>
      <c r="HYU7" s="87"/>
      <c r="HYY7" s="87"/>
      <c r="HZC7" s="87"/>
      <c r="HZG7" s="87"/>
      <c r="HZK7" s="87"/>
      <c r="HZO7" s="87"/>
      <c r="HZS7" s="87"/>
      <c r="HZW7" s="87"/>
      <c r="IAA7" s="87"/>
      <c r="IAE7" s="87"/>
      <c r="IAI7" s="87"/>
      <c r="IAM7" s="87"/>
      <c r="IAQ7" s="87"/>
      <c r="IAU7" s="87"/>
      <c r="IAY7" s="87"/>
      <c r="IBC7" s="87"/>
      <c r="IBG7" s="87"/>
      <c r="IBK7" s="87"/>
      <c r="IBO7" s="87"/>
      <c r="IBS7" s="87"/>
      <c r="IBW7" s="87"/>
      <c r="ICA7" s="87"/>
      <c r="ICE7" s="87"/>
      <c r="ICI7" s="87"/>
      <c r="ICM7" s="87"/>
      <c r="ICQ7" s="87"/>
      <c r="ICU7" s="87"/>
      <c r="ICY7" s="87"/>
      <c r="IDC7" s="87"/>
      <c r="IDG7" s="87"/>
      <c r="IDK7" s="87"/>
      <c r="IDO7" s="87"/>
      <c r="IDS7" s="87"/>
      <c r="IDW7" s="87"/>
      <c r="IEA7" s="87"/>
      <c r="IEE7" s="87"/>
      <c r="IEI7" s="87"/>
      <c r="IEM7" s="87"/>
      <c r="IEQ7" s="87"/>
      <c r="IEU7" s="87"/>
      <c r="IEY7" s="87"/>
      <c r="IFC7" s="87"/>
      <c r="IFG7" s="87"/>
      <c r="IFK7" s="87"/>
      <c r="IFO7" s="87"/>
      <c r="IFS7" s="87"/>
      <c r="IFW7" s="87"/>
      <c r="IGA7" s="87"/>
      <c r="IGE7" s="87"/>
      <c r="IGI7" s="87"/>
      <c r="IGM7" s="87"/>
      <c r="IGQ7" s="87"/>
      <c r="IGU7" s="87"/>
      <c r="IGY7" s="87"/>
      <c r="IHC7" s="87"/>
      <c r="IHG7" s="87"/>
      <c r="IHK7" s="87"/>
      <c r="IHO7" s="87"/>
      <c r="IHS7" s="87"/>
      <c r="IHW7" s="87"/>
      <c r="IIA7" s="87"/>
      <c r="IIE7" s="87"/>
      <c r="III7" s="87"/>
      <c r="IIM7" s="87"/>
      <c r="IIQ7" s="87"/>
      <c r="IIU7" s="87"/>
      <c r="IIY7" s="87"/>
      <c r="IJC7" s="87"/>
      <c r="IJG7" s="87"/>
      <c r="IJK7" s="87"/>
      <c r="IJO7" s="87"/>
      <c r="IJS7" s="87"/>
      <c r="IJW7" s="87"/>
      <c r="IKA7" s="87"/>
      <c r="IKE7" s="87"/>
      <c r="IKI7" s="87"/>
      <c r="IKM7" s="87"/>
      <c r="IKQ7" s="87"/>
      <c r="IKU7" s="87"/>
      <c r="IKY7" s="87"/>
      <c r="ILC7" s="87"/>
      <c r="ILG7" s="87"/>
      <c r="ILK7" s="87"/>
      <c r="ILO7" s="87"/>
      <c r="ILS7" s="87"/>
      <c r="ILW7" s="87"/>
      <c r="IMA7" s="87"/>
      <c r="IME7" s="87"/>
      <c r="IMI7" s="87"/>
      <c r="IMM7" s="87"/>
      <c r="IMQ7" s="87"/>
      <c r="IMU7" s="87"/>
      <c r="IMY7" s="87"/>
      <c r="INC7" s="87"/>
      <c r="ING7" s="87"/>
      <c r="INK7" s="87"/>
      <c r="INO7" s="87"/>
      <c r="INS7" s="87"/>
      <c r="INW7" s="87"/>
      <c r="IOA7" s="87"/>
      <c r="IOE7" s="87"/>
      <c r="IOI7" s="87"/>
      <c r="IOM7" s="87"/>
      <c r="IOQ7" s="87"/>
      <c r="IOU7" s="87"/>
      <c r="IOY7" s="87"/>
      <c r="IPC7" s="87"/>
      <c r="IPG7" s="87"/>
      <c r="IPK7" s="87"/>
      <c r="IPO7" s="87"/>
      <c r="IPS7" s="87"/>
      <c r="IPW7" s="87"/>
      <c r="IQA7" s="87"/>
      <c r="IQE7" s="87"/>
      <c r="IQI7" s="87"/>
      <c r="IQM7" s="87"/>
      <c r="IQQ7" s="87"/>
      <c r="IQU7" s="87"/>
      <c r="IQY7" s="87"/>
      <c r="IRC7" s="87"/>
      <c r="IRG7" s="87"/>
      <c r="IRK7" s="87"/>
      <c r="IRO7" s="87"/>
      <c r="IRS7" s="87"/>
      <c r="IRW7" s="87"/>
      <c r="ISA7" s="87"/>
      <c r="ISE7" s="87"/>
      <c r="ISI7" s="87"/>
      <c r="ISM7" s="87"/>
      <c r="ISQ7" s="87"/>
      <c r="ISU7" s="87"/>
      <c r="ISY7" s="87"/>
      <c r="ITC7" s="87"/>
      <c r="ITG7" s="87"/>
      <c r="ITK7" s="87"/>
      <c r="ITO7" s="87"/>
      <c r="ITS7" s="87"/>
      <c r="ITW7" s="87"/>
      <c r="IUA7" s="87"/>
      <c r="IUE7" s="87"/>
      <c r="IUI7" s="87"/>
      <c r="IUM7" s="87"/>
      <c r="IUQ7" s="87"/>
      <c r="IUU7" s="87"/>
      <c r="IUY7" s="87"/>
      <c r="IVC7" s="87"/>
      <c r="IVG7" s="87"/>
      <c r="IVK7" s="87"/>
      <c r="IVO7" s="87"/>
      <c r="IVS7" s="87"/>
      <c r="IVW7" s="87"/>
      <c r="IWA7" s="87"/>
      <c r="IWE7" s="87"/>
      <c r="IWI7" s="87"/>
      <c r="IWM7" s="87"/>
      <c r="IWQ7" s="87"/>
      <c r="IWU7" s="87"/>
      <c r="IWY7" s="87"/>
      <c r="IXC7" s="87"/>
      <c r="IXG7" s="87"/>
      <c r="IXK7" s="87"/>
      <c r="IXO7" s="87"/>
      <c r="IXS7" s="87"/>
      <c r="IXW7" s="87"/>
      <c r="IYA7" s="87"/>
      <c r="IYE7" s="87"/>
      <c r="IYI7" s="87"/>
      <c r="IYM7" s="87"/>
      <c r="IYQ7" s="87"/>
      <c r="IYU7" s="87"/>
      <c r="IYY7" s="87"/>
      <c r="IZC7" s="87"/>
      <c r="IZG7" s="87"/>
      <c r="IZK7" s="87"/>
      <c r="IZO7" s="87"/>
      <c r="IZS7" s="87"/>
      <c r="IZW7" s="87"/>
      <c r="JAA7" s="87"/>
      <c r="JAE7" s="87"/>
      <c r="JAI7" s="87"/>
      <c r="JAM7" s="87"/>
      <c r="JAQ7" s="87"/>
      <c r="JAU7" s="87"/>
      <c r="JAY7" s="87"/>
      <c r="JBC7" s="87"/>
      <c r="JBG7" s="87"/>
      <c r="JBK7" s="87"/>
      <c r="JBO7" s="87"/>
      <c r="JBS7" s="87"/>
      <c r="JBW7" s="87"/>
      <c r="JCA7" s="87"/>
      <c r="JCE7" s="87"/>
      <c r="JCI7" s="87"/>
      <c r="JCM7" s="87"/>
      <c r="JCQ7" s="87"/>
      <c r="JCU7" s="87"/>
      <c r="JCY7" s="87"/>
      <c r="JDC7" s="87"/>
      <c r="JDG7" s="87"/>
      <c r="JDK7" s="87"/>
      <c r="JDO7" s="87"/>
      <c r="JDS7" s="87"/>
      <c r="JDW7" s="87"/>
      <c r="JEA7" s="87"/>
      <c r="JEE7" s="87"/>
      <c r="JEI7" s="87"/>
      <c r="JEM7" s="87"/>
      <c r="JEQ7" s="87"/>
      <c r="JEU7" s="87"/>
      <c r="JEY7" s="87"/>
      <c r="JFC7" s="87"/>
      <c r="JFG7" s="87"/>
      <c r="JFK7" s="87"/>
      <c r="JFO7" s="87"/>
      <c r="JFS7" s="87"/>
      <c r="JFW7" s="87"/>
      <c r="JGA7" s="87"/>
      <c r="JGE7" s="87"/>
      <c r="JGI7" s="87"/>
      <c r="JGM7" s="87"/>
      <c r="JGQ7" s="87"/>
      <c r="JGU7" s="87"/>
      <c r="JGY7" s="87"/>
      <c r="JHC7" s="87"/>
      <c r="JHG7" s="87"/>
      <c r="JHK7" s="87"/>
      <c r="JHO7" s="87"/>
      <c r="JHS7" s="87"/>
      <c r="JHW7" s="87"/>
      <c r="JIA7" s="87"/>
      <c r="JIE7" s="87"/>
      <c r="JII7" s="87"/>
      <c r="JIM7" s="87"/>
      <c r="JIQ7" s="87"/>
      <c r="JIU7" s="87"/>
      <c r="JIY7" s="87"/>
      <c r="JJC7" s="87"/>
      <c r="JJG7" s="87"/>
      <c r="JJK7" s="87"/>
      <c r="JJO7" s="87"/>
      <c r="JJS7" s="87"/>
      <c r="JJW7" s="87"/>
      <c r="JKA7" s="87"/>
      <c r="JKE7" s="87"/>
      <c r="JKI7" s="87"/>
      <c r="JKM7" s="87"/>
      <c r="JKQ7" s="87"/>
      <c r="JKU7" s="87"/>
      <c r="JKY7" s="87"/>
      <c r="JLC7" s="87"/>
      <c r="JLG7" s="87"/>
      <c r="JLK7" s="87"/>
      <c r="JLO7" s="87"/>
      <c r="JLS7" s="87"/>
      <c r="JLW7" s="87"/>
      <c r="JMA7" s="87"/>
      <c r="JME7" s="87"/>
      <c r="JMI7" s="87"/>
      <c r="JMM7" s="87"/>
      <c r="JMQ7" s="87"/>
      <c r="JMU7" s="87"/>
      <c r="JMY7" s="87"/>
      <c r="JNC7" s="87"/>
      <c r="JNG7" s="87"/>
      <c r="JNK7" s="87"/>
      <c r="JNO7" s="87"/>
      <c r="JNS7" s="87"/>
      <c r="JNW7" s="87"/>
      <c r="JOA7" s="87"/>
      <c r="JOE7" s="87"/>
      <c r="JOI7" s="87"/>
      <c r="JOM7" s="87"/>
      <c r="JOQ7" s="87"/>
      <c r="JOU7" s="87"/>
      <c r="JOY7" s="87"/>
      <c r="JPC7" s="87"/>
      <c r="JPG7" s="87"/>
      <c r="JPK7" s="87"/>
      <c r="JPO7" s="87"/>
      <c r="JPS7" s="87"/>
      <c r="JPW7" s="87"/>
      <c r="JQA7" s="87"/>
      <c r="JQE7" s="87"/>
      <c r="JQI7" s="87"/>
      <c r="JQM7" s="87"/>
      <c r="JQQ7" s="87"/>
      <c r="JQU7" s="87"/>
      <c r="JQY7" s="87"/>
      <c r="JRC7" s="87"/>
      <c r="JRG7" s="87"/>
      <c r="JRK7" s="87"/>
      <c r="JRO7" s="87"/>
      <c r="JRS7" s="87"/>
      <c r="JRW7" s="87"/>
      <c r="JSA7" s="87"/>
      <c r="JSE7" s="87"/>
      <c r="JSI7" s="87"/>
      <c r="JSM7" s="87"/>
      <c r="JSQ7" s="87"/>
      <c r="JSU7" s="87"/>
      <c r="JSY7" s="87"/>
      <c r="JTC7" s="87"/>
      <c r="JTG7" s="87"/>
      <c r="JTK7" s="87"/>
      <c r="JTO7" s="87"/>
      <c r="JTS7" s="87"/>
      <c r="JTW7" s="87"/>
      <c r="JUA7" s="87"/>
      <c r="JUE7" s="87"/>
      <c r="JUI7" s="87"/>
      <c r="JUM7" s="87"/>
      <c r="JUQ7" s="87"/>
      <c r="JUU7" s="87"/>
      <c r="JUY7" s="87"/>
      <c r="JVC7" s="87"/>
      <c r="JVG7" s="87"/>
      <c r="JVK7" s="87"/>
      <c r="JVO7" s="87"/>
      <c r="JVS7" s="87"/>
      <c r="JVW7" s="87"/>
      <c r="JWA7" s="87"/>
      <c r="JWE7" s="87"/>
      <c r="JWI7" s="87"/>
      <c r="JWM7" s="87"/>
      <c r="JWQ7" s="87"/>
      <c r="JWU7" s="87"/>
      <c r="JWY7" s="87"/>
      <c r="JXC7" s="87"/>
      <c r="JXG7" s="87"/>
      <c r="JXK7" s="87"/>
      <c r="JXO7" s="87"/>
      <c r="JXS7" s="87"/>
      <c r="JXW7" s="87"/>
      <c r="JYA7" s="87"/>
      <c r="JYE7" s="87"/>
      <c r="JYI7" s="87"/>
      <c r="JYM7" s="87"/>
      <c r="JYQ7" s="87"/>
      <c r="JYU7" s="87"/>
      <c r="JYY7" s="87"/>
      <c r="JZC7" s="87"/>
      <c r="JZG7" s="87"/>
      <c r="JZK7" s="87"/>
      <c r="JZO7" s="87"/>
      <c r="JZS7" s="87"/>
      <c r="JZW7" s="87"/>
      <c r="KAA7" s="87"/>
      <c r="KAE7" s="87"/>
      <c r="KAI7" s="87"/>
      <c r="KAM7" s="87"/>
      <c r="KAQ7" s="87"/>
      <c r="KAU7" s="87"/>
      <c r="KAY7" s="87"/>
      <c r="KBC7" s="87"/>
      <c r="KBG7" s="87"/>
      <c r="KBK7" s="87"/>
      <c r="KBO7" s="87"/>
      <c r="KBS7" s="87"/>
      <c r="KBW7" s="87"/>
      <c r="KCA7" s="87"/>
      <c r="KCE7" s="87"/>
      <c r="KCI7" s="87"/>
      <c r="KCM7" s="87"/>
      <c r="KCQ7" s="87"/>
      <c r="KCU7" s="87"/>
      <c r="KCY7" s="87"/>
      <c r="KDC7" s="87"/>
      <c r="KDG7" s="87"/>
      <c r="KDK7" s="87"/>
      <c r="KDO7" s="87"/>
      <c r="KDS7" s="87"/>
      <c r="KDW7" s="87"/>
      <c r="KEA7" s="87"/>
      <c r="KEE7" s="87"/>
      <c r="KEI7" s="87"/>
      <c r="KEM7" s="87"/>
      <c r="KEQ7" s="87"/>
      <c r="KEU7" s="87"/>
      <c r="KEY7" s="87"/>
      <c r="KFC7" s="87"/>
      <c r="KFG7" s="87"/>
      <c r="KFK7" s="87"/>
      <c r="KFO7" s="87"/>
      <c r="KFS7" s="87"/>
      <c r="KFW7" s="87"/>
      <c r="KGA7" s="87"/>
      <c r="KGE7" s="87"/>
      <c r="KGI7" s="87"/>
      <c r="KGM7" s="87"/>
      <c r="KGQ7" s="87"/>
      <c r="KGU7" s="87"/>
      <c r="KGY7" s="87"/>
      <c r="KHC7" s="87"/>
      <c r="KHG7" s="87"/>
      <c r="KHK7" s="87"/>
      <c r="KHO7" s="87"/>
      <c r="KHS7" s="87"/>
      <c r="KHW7" s="87"/>
      <c r="KIA7" s="87"/>
      <c r="KIE7" s="87"/>
      <c r="KII7" s="87"/>
      <c r="KIM7" s="87"/>
      <c r="KIQ7" s="87"/>
      <c r="KIU7" s="87"/>
      <c r="KIY7" s="87"/>
      <c r="KJC7" s="87"/>
      <c r="KJG7" s="87"/>
      <c r="KJK7" s="87"/>
      <c r="KJO7" s="87"/>
      <c r="KJS7" s="87"/>
      <c r="KJW7" s="87"/>
      <c r="KKA7" s="87"/>
      <c r="KKE7" s="87"/>
      <c r="KKI7" s="87"/>
      <c r="KKM7" s="87"/>
      <c r="KKQ7" s="87"/>
      <c r="KKU7" s="87"/>
      <c r="KKY7" s="87"/>
      <c r="KLC7" s="87"/>
      <c r="KLG7" s="87"/>
      <c r="KLK7" s="87"/>
      <c r="KLO7" s="87"/>
      <c r="KLS7" s="87"/>
      <c r="KLW7" s="87"/>
      <c r="KMA7" s="87"/>
      <c r="KME7" s="87"/>
      <c r="KMI7" s="87"/>
      <c r="KMM7" s="87"/>
      <c r="KMQ7" s="87"/>
      <c r="KMU7" s="87"/>
      <c r="KMY7" s="87"/>
      <c r="KNC7" s="87"/>
      <c r="KNG7" s="87"/>
      <c r="KNK7" s="87"/>
      <c r="KNO7" s="87"/>
      <c r="KNS7" s="87"/>
      <c r="KNW7" s="87"/>
      <c r="KOA7" s="87"/>
      <c r="KOE7" s="87"/>
      <c r="KOI7" s="87"/>
      <c r="KOM7" s="87"/>
      <c r="KOQ7" s="87"/>
      <c r="KOU7" s="87"/>
      <c r="KOY7" s="87"/>
      <c r="KPC7" s="87"/>
      <c r="KPG7" s="87"/>
      <c r="KPK7" s="87"/>
      <c r="KPO7" s="87"/>
      <c r="KPS7" s="87"/>
      <c r="KPW7" s="87"/>
      <c r="KQA7" s="87"/>
      <c r="KQE7" s="87"/>
      <c r="KQI7" s="87"/>
      <c r="KQM7" s="87"/>
      <c r="KQQ7" s="87"/>
      <c r="KQU7" s="87"/>
      <c r="KQY7" s="87"/>
      <c r="KRC7" s="87"/>
      <c r="KRG7" s="87"/>
      <c r="KRK7" s="87"/>
      <c r="KRO7" s="87"/>
      <c r="KRS7" s="87"/>
      <c r="KRW7" s="87"/>
      <c r="KSA7" s="87"/>
      <c r="KSE7" s="87"/>
      <c r="KSI7" s="87"/>
      <c r="KSM7" s="87"/>
      <c r="KSQ7" s="87"/>
      <c r="KSU7" s="87"/>
      <c r="KSY7" s="87"/>
      <c r="KTC7" s="87"/>
      <c r="KTG7" s="87"/>
      <c r="KTK7" s="87"/>
      <c r="KTO7" s="87"/>
      <c r="KTS7" s="87"/>
      <c r="KTW7" s="87"/>
      <c r="KUA7" s="87"/>
      <c r="KUE7" s="87"/>
      <c r="KUI7" s="87"/>
      <c r="KUM7" s="87"/>
      <c r="KUQ7" s="87"/>
      <c r="KUU7" s="87"/>
      <c r="KUY7" s="87"/>
      <c r="KVC7" s="87"/>
      <c r="KVG7" s="87"/>
      <c r="KVK7" s="87"/>
      <c r="KVO7" s="87"/>
      <c r="KVS7" s="87"/>
      <c r="KVW7" s="87"/>
      <c r="KWA7" s="87"/>
      <c r="KWE7" s="87"/>
      <c r="KWI7" s="87"/>
      <c r="KWM7" s="87"/>
      <c r="KWQ7" s="87"/>
      <c r="KWU7" s="87"/>
      <c r="KWY7" s="87"/>
      <c r="KXC7" s="87"/>
      <c r="KXG7" s="87"/>
      <c r="KXK7" s="87"/>
      <c r="KXO7" s="87"/>
      <c r="KXS7" s="87"/>
      <c r="KXW7" s="87"/>
      <c r="KYA7" s="87"/>
      <c r="KYE7" s="87"/>
      <c r="KYI7" s="87"/>
      <c r="KYM7" s="87"/>
      <c r="KYQ7" s="87"/>
      <c r="KYU7" s="87"/>
      <c r="KYY7" s="87"/>
      <c r="KZC7" s="87"/>
      <c r="KZG7" s="87"/>
      <c r="KZK7" s="87"/>
      <c r="KZO7" s="87"/>
      <c r="KZS7" s="87"/>
      <c r="KZW7" s="87"/>
      <c r="LAA7" s="87"/>
      <c r="LAE7" s="87"/>
      <c r="LAI7" s="87"/>
      <c r="LAM7" s="87"/>
      <c r="LAQ7" s="87"/>
      <c r="LAU7" s="87"/>
      <c r="LAY7" s="87"/>
      <c r="LBC7" s="87"/>
      <c r="LBG7" s="87"/>
      <c r="LBK7" s="87"/>
      <c r="LBO7" s="87"/>
      <c r="LBS7" s="87"/>
      <c r="LBW7" s="87"/>
      <c r="LCA7" s="87"/>
      <c r="LCE7" s="87"/>
      <c r="LCI7" s="87"/>
      <c r="LCM7" s="87"/>
      <c r="LCQ7" s="87"/>
      <c r="LCU7" s="87"/>
      <c r="LCY7" s="87"/>
      <c r="LDC7" s="87"/>
      <c r="LDG7" s="87"/>
      <c r="LDK7" s="87"/>
      <c r="LDO7" s="87"/>
      <c r="LDS7" s="87"/>
      <c r="LDW7" s="87"/>
      <c r="LEA7" s="87"/>
      <c r="LEE7" s="87"/>
      <c r="LEI7" s="87"/>
      <c r="LEM7" s="87"/>
      <c r="LEQ7" s="87"/>
      <c r="LEU7" s="87"/>
      <c r="LEY7" s="87"/>
      <c r="LFC7" s="87"/>
      <c r="LFG7" s="87"/>
      <c r="LFK7" s="87"/>
      <c r="LFO7" s="87"/>
      <c r="LFS7" s="87"/>
      <c r="LFW7" s="87"/>
      <c r="LGA7" s="87"/>
      <c r="LGE7" s="87"/>
      <c r="LGI7" s="87"/>
      <c r="LGM7" s="87"/>
      <c r="LGQ7" s="87"/>
      <c r="LGU7" s="87"/>
      <c r="LGY7" s="87"/>
      <c r="LHC7" s="87"/>
      <c r="LHG7" s="87"/>
      <c r="LHK7" s="87"/>
      <c r="LHO7" s="87"/>
      <c r="LHS7" s="87"/>
      <c r="LHW7" s="87"/>
      <c r="LIA7" s="87"/>
      <c r="LIE7" s="87"/>
      <c r="LII7" s="87"/>
      <c r="LIM7" s="87"/>
      <c r="LIQ7" s="87"/>
      <c r="LIU7" s="87"/>
      <c r="LIY7" s="87"/>
      <c r="LJC7" s="87"/>
      <c r="LJG7" s="87"/>
      <c r="LJK7" s="87"/>
      <c r="LJO7" s="87"/>
      <c r="LJS7" s="87"/>
      <c r="LJW7" s="87"/>
      <c r="LKA7" s="87"/>
      <c r="LKE7" s="87"/>
      <c r="LKI7" s="87"/>
      <c r="LKM7" s="87"/>
      <c r="LKQ7" s="87"/>
      <c r="LKU7" s="87"/>
      <c r="LKY7" s="87"/>
      <c r="LLC7" s="87"/>
      <c r="LLG7" s="87"/>
      <c r="LLK7" s="87"/>
      <c r="LLO7" s="87"/>
      <c r="LLS7" s="87"/>
      <c r="LLW7" s="87"/>
      <c r="LMA7" s="87"/>
      <c r="LME7" s="87"/>
      <c r="LMI7" s="87"/>
      <c r="LMM7" s="87"/>
      <c r="LMQ7" s="87"/>
      <c r="LMU7" s="87"/>
      <c r="LMY7" s="87"/>
      <c r="LNC7" s="87"/>
      <c r="LNG7" s="87"/>
      <c r="LNK7" s="87"/>
      <c r="LNO7" s="87"/>
      <c r="LNS7" s="87"/>
      <c r="LNW7" s="87"/>
      <c r="LOA7" s="87"/>
      <c r="LOE7" s="87"/>
      <c r="LOI7" s="87"/>
      <c r="LOM7" s="87"/>
      <c r="LOQ7" s="87"/>
      <c r="LOU7" s="87"/>
      <c r="LOY7" s="87"/>
      <c r="LPC7" s="87"/>
      <c r="LPG7" s="87"/>
      <c r="LPK7" s="87"/>
      <c r="LPO7" s="87"/>
      <c r="LPS7" s="87"/>
      <c r="LPW7" s="87"/>
      <c r="LQA7" s="87"/>
      <c r="LQE7" s="87"/>
      <c r="LQI7" s="87"/>
      <c r="LQM7" s="87"/>
      <c r="LQQ7" s="87"/>
      <c r="LQU7" s="87"/>
      <c r="LQY7" s="87"/>
      <c r="LRC7" s="87"/>
      <c r="LRG7" s="87"/>
      <c r="LRK7" s="87"/>
      <c r="LRO7" s="87"/>
      <c r="LRS7" s="87"/>
      <c r="LRW7" s="87"/>
      <c r="LSA7" s="87"/>
      <c r="LSE7" s="87"/>
      <c r="LSI7" s="87"/>
      <c r="LSM7" s="87"/>
      <c r="LSQ7" s="87"/>
      <c r="LSU7" s="87"/>
      <c r="LSY7" s="87"/>
      <c r="LTC7" s="87"/>
      <c r="LTG7" s="87"/>
      <c r="LTK7" s="87"/>
      <c r="LTO7" s="87"/>
      <c r="LTS7" s="87"/>
      <c r="LTW7" s="87"/>
      <c r="LUA7" s="87"/>
      <c r="LUE7" s="87"/>
      <c r="LUI7" s="87"/>
      <c r="LUM7" s="87"/>
      <c r="LUQ7" s="87"/>
      <c r="LUU7" s="87"/>
      <c r="LUY7" s="87"/>
      <c r="LVC7" s="87"/>
      <c r="LVG7" s="87"/>
      <c r="LVK7" s="87"/>
      <c r="LVO7" s="87"/>
      <c r="LVS7" s="87"/>
      <c r="LVW7" s="87"/>
      <c r="LWA7" s="87"/>
      <c r="LWE7" s="87"/>
      <c r="LWI7" s="87"/>
      <c r="LWM7" s="87"/>
      <c r="LWQ7" s="87"/>
      <c r="LWU7" s="87"/>
      <c r="LWY7" s="87"/>
      <c r="LXC7" s="87"/>
      <c r="LXG7" s="87"/>
      <c r="LXK7" s="87"/>
      <c r="LXO7" s="87"/>
      <c r="LXS7" s="87"/>
      <c r="LXW7" s="87"/>
      <c r="LYA7" s="87"/>
      <c r="LYE7" s="87"/>
      <c r="LYI7" s="87"/>
      <c r="LYM7" s="87"/>
      <c r="LYQ7" s="87"/>
      <c r="LYU7" s="87"/>
      <c r="LYY7" s="87"/>
      <c r="LZC7" s="87"/>
      <c r="LZG7" s="87"/>
      <c r="LZK7" s="87"/>
      <c r="LZO7" s="87"/>
      <c r="LZS7" s="87"/>
      <c r="LZW7" s="87"/>
      <c r="MAA7" s="87"/>
      <c r="MAE7" s="87"/>
      <c r="MAI7" s="87"/>
      <c r="MAM7" s="87"/>
      <c r="MAQ7" s="87"/>
      <c r="MAU7" s="87"/>
      <c r="MAY7" s="87"/>
      <c r="MBC7" s="87"/>
      <c r="MBG7" s="87"/>
      <c r="MBK7" s="87"/>
      <c r="MBO7" s="87"/>
      <c r="MBS7" s="87"/>
      <c r="MBW7" s="87"/>
      <c r="MCA7" s="87"/>
      <c r="MCE7" s="87"/>
      <c r="MCI7" s="87"/>
      <c r="MCM7" s="87"/>
      <c r="MCQ7" s="87"/>
      <c r="MCU7" s="87"/>
      <c r="MCY7" s="87"/>
      <c r="MDC7" s="87"/>
      <c r="MDG7" s="87"/>
      <c r="MDK7" s="87"/>
      <c r="MDO7" s="87"/>
      <c r="MDS7" s="87"/>
      <c r="MDW7" s="87"/>
      <c r="MEA7" s="87"/>
      <c r="MEE7" s="87"/>
      <c r="MEI7" s="87"/>
      <c r="MEM7" s="87"/>
      <c r="MEQ7" s="87"/>
      <c r="MEU7" s="87"/>
      <c r="MEY7" s="87"/>
      <c r="MFC7" s="87"/>
      <c r="MFG7" s="87"/>
      <c r="MFK7" s="87"/>
      <c r="MFO7" s="87"/>
      <c r="MFS7" s="87"/>
      <c r="MFW7" s="87"/>
      <c r="MGA7" s="87"/>
      <c r="MGE7" s="87"/>
      <c r="MGI7" s="87"/>
      <c r="MGM7" s="87"/>
      <c r="MGQ7" s="87"/>
      <c r="MGU7" s="87"/>
      <c r="MGY7" s="87"/>
      <c r="MHC7" s="87"/>
      <c r="MHG7" s="87"/>
      <c r="MHK7" s="87"/>
      <c r="MHO7" s="87"/>
      <c r="MHS7" s="87"/>
      <c r="MHW7" s="87"/>
      <c r="MIA7" s="87"/>
      <c r="MIE7" s="87"/>
      <c r="MII7" s="87"/>
      <c r="MIM7" s="87"/>
      <c r="MIQ7" s="87"/>
      <c r="MIU7" s="87"/>
      <c r="MIY7" s="87"/>
      <c r="MJC7" s="87"/>
      <c r="MJG7" s="87"/>
      <c r="MJK7" s="87"/>
      <c r="MJO7" s="87"/>
      <c r="MJS7" s="87"/>
      <c r="MJW7" s="87"/>
      <c r="MKA7" s="87"/>
      <c r="MKE7" s="87"/>
      <c r="MKI7" s="87"/>
      <c r="MKM7" s="87"/>
      <c r="MKQ7" s="87"/>
      <c r="MKU7" s="87"/>
      <c r="MKY7" s="87"/>
      <c r="MLC7" s="87"/>
      <c r="MLG7" s="87"/>
      <c r="MLK7" s="87"/>
      <c r="MLO7" s="87"/>
      <c r="MLS7" s="87"/>
      <c r="MLW7" s="87"/>
      <c r="MMA7" s="87"/>
      <c r="MME7" s="87"/>
      <c r="MMI7" s="87"/>
      <c r="MMM7" s="87"/>
      <c r="MMQ7" s="87"/>
      <c r="MMU7" s="87"/>
      <c r="MMY7" s="87"/>
      <c r="MNC7" s="87"/>
      <c r="MNG7" s="87"/>
      <c r="MNK7" s="87"/>
      <c r="MNO7" s="87"/>
      <c r="MNS7" s="87"/>
      <c r="MNW7" s="87"/>
      <c r="MOA7" s="87"/>
      <c r="MOE7" s="87"/>
      <c r="MOI7" s="87"/>
      <c r="MOM7" s="87"/>
      <c r="MOQ7" s="87"/>
      <c r="MOU7" s="87"/>
      <c r="MOY7" s="87"/>
      <c r="MPC7" s="87"/>
      <c r="MPG7" s="87"/>
      <c r="MPK7" s="87"/>
      <c r="MPO7" s="87"/>
      <c r="MPS7" s="87"/>
      <c r="MPW7" s="87"/>
      <c r="MQA7" s="87"/>
      <c r="MQE7" s="87"/>
      <c r="MQI7" s="87"/>
      <c r="MQM7" s="87"/>
      <c r="MQQ7" s="87"/>
      <c r="MQU7" s="87"/>
      <c r="MQY7" s="87"/>
      <c r="MRC7" s="87"/>
      <c r="MRG7" s="87"/>
      <c r="MRK7" s="87"/>
      <c r="MRO7" s="87"/>
      <c r="MRS7" s="87"/>
      <c r="MRW7" s="87"/>
      <c r="MSA7" s="87"/>
      <c r="MSE7" s="87"/>
      <c r="MSI7" s="87"/>
      <c r="MSM7" s="87"/>
      <c r="MSQ7" s="87"/>
      <c r="MSU7" s="87"/>
      <c r="MSY7" s="87"/>
      <c r="MTC7" s="87"/>
      <c r="MTG7" s="87"/>
      <c r="MTK7" s="87"/>
      <c r="MTO7" s="87"/>
      <c r="MTS7" s="87"/>
      <c r="MTW7" s="87"/>
      <c r="MUA7" s="87"/>
      <c r="MUE7" s="87"/>
      <c r="MUI7" s="87"/>
      <c r="MUM7" s="87"/>
      <c r="MUQ7" s="87"/>
      <c r="MUU7" s="87"/>
      <c r="MUY7" s="87"/>
      <c r="MVC7" s="87"/>
      <c r="MVG7" s="87"/>
      <c r="MVK7" s="87"/>
      <c r="MVO7" s="87"/>
      <c r="MVS7" s="87"/>
      <c r="MVW7" s="87"/>
      <c r="MWA7" s="87"/>
      <c r="MWE7" s="87"/>
      <c r="MWI7" s="87"/>
      <c r="MWM7" s="87"/>
      <c r="MWQ7" s="87"/>
      <c r="MWU7" s="87"/>
      <c r="MWY7" s="87"/>
      <c r="MXC7" s="87"/>
      <c r="MXG7" s="87"/>
      <c r="MXK7" s="87"/>
      <c r="MXO7" s="87"/>
      <c r="MXS7" s="87"/>
      <c r="MXW7" s="87"/>
      <c r="MYA7" s="87"/>
      <c r="MYE7" s="87"/>
      <c r="MYI7" s="87"/>
      <c r="MYM7" s="87"/>
      <c r="MYQ7" s="87"/>
      <c r="MYU7" s="87"/>
      <c r="MYY7" s="87"/>
      <c r="MZC7" s="87"/>
      <c r="MZG7" s="87"/>
      <c r="MZK7" s="87"/>
      <c r="MZO7" s="87"/>
      <c r="MZS7" s="87"/>
      <c r="MZW7" s="87"/>
      <c r="NAA7" s="87"/>
      <c r="NAE7" s="87"/>
      <c r="NAI7" s="87"/>
      <c r="NAM7" s="87"/>
      <c r="NAQ7" s="87"/>
      <c r="NAU7" s="87"/>
      <c r="NAY7" s="87"/>
      <c r="NBC7" s="87"/>
      <c r="NBG7" s="87"/>
      <c r="NBK7" s="87"/>
      <c r="NBO7" s="87"/>
      <c r="NBS7" s="87"/>
      <c r="NBW7" s="87"/>
      <c r="NCA7" s="87"/>
      <c r="NCE7" s="87"/>
      <c r="NCI7" s="87"/>
      <c r="NCM7" s="87"/>
      <c r="NCQ7" s="87"/>
      <c r="NCU7" s="87"/>
      <c r="NCY7" s="87"/>
      <c r="NDC7" s="87"/>
      <c r="NDG7" s="87"/>
      <c r="NDK7" s="87"/>
      <c r="NDO7" s="87"/>
      <c r="NDS7" s="87"/>
      <c r="NDW7" s="87"/>
      <c r="NEA7" s="87"/>
      <c r="NEE7" s="87"/>
      <c r="NEI7" s="87"/>
      <c r="NEM7" s="87"/>
      <c r="NEQ7" s="87"/>
      <c r="NEU7" s="87"/>
      <c r="NEY7" s="87"/>
      <c r="NFC7" s="87"/>
      <c r="NFG7" s="87"/>
      <c r="NFK7" s="87"/>
      <c r="NFO7" s="87"/>
      <c r="NFS7" s="87"/>
      <c r="NFW7" s="87"/>
      <c r="NGA7" s="87"/>
      <c r="NGE7" s="87"/>
      <c r="NGI7" s="87"/>
      <c r="NGM7" s="87"/>
      <c r="NGQ7" s="87"/>
      <c r="NGU7" s="87"/>
      <c r="NGY7" s="87"/>
      <c r="NHC7" s="87"/>
      <c r="NHG7" s="87"/>
      <c r="NHK7" s="87"/>
      <c r="NHO7" s="87"/>
      <c r="NHS7" s="87"/>
      <c r="NHW7" s="87"/>
      <c r="NIA7" s="87"/>
      <c r="NIE7" s="87"/>
      <c r="NII7" s="87"/>
      <c r="NIM7" s="87"/>
      <c r="NIQ7" s="87"/>
      <c r="NIU7" s="87"/>
      <c r="NIY7" s="87"/>
      <c r="NJC7" s="87"/>
      <c r="NJG7" s="87"/>
      <c r="NJK7" s="87"/>
      <c r="NJO7" s="87"/>
      <c r="NJS7" s="87"/>
      <c r="NJW7" s="87"/>
      <c r="NKA7" s="87"/>
      <c r="NKE7" s="87"/>
      <c r="NKI7" s="87"/>
      <c r="NKM7" s="87"/>
      <c r="NKQ7" s="87"/>
      <c r="NKU7" s="87"/>
      <c r="NKY7" s="87"/>
      <c r="NLC7" s="87"/>
      <c r="NLG7" s="87"/>
      <c r="NLK7" s="87"/>
      <c r="NLO7" s="87"/>
      <c r="NLS7" s="87"/>
      <c r="NLW7" s="87"/>
      <c r="NMA7" s="87"/>
      <c r="NME7" s="87"/>
      <c r="NMI7" s="87"/>
      <c r="NMM7" s="87"/>
      <c r="NMQ7" s="87"/>
      <c r="NMU7" s="87"/>
      <c r="NMY7" s="87"/>
      <c r="NNC7" s="87"/>
      <c r="NNG7" s="87"/>
      <c r="NNK7" s="87"/>
      <c r="NNO7" s="87"/>
      <c r="NNS7" s="87"/>
      <c r="NNW7" s="87"/>
      <c r="NOA7" s="87"/>
      <c r="NOE7" s="87"/>
      <c r="NOI7" s="87"/>
      <c r="NOM7" s="87"/>
      <c r="NOQ7" s="87"/>
      <c r="NOU7" s="87"/>
      <c r="NOY7" s="87"/>
      <c r="NPC7" s="87"/>
      <c r="NPG7" s="87"/>
      <c r="NPK7" s="87"/>
      <c r="NPO7" s="87"/>
      <c r="NPS7" s="87"/>
      <c r="NPW7" s="87"/>
      <c r="NQA7" s="87"/>
      <c r="NQE7" s="87"/>
      <c r="NQI7" s="87"/>
      <c r="NQM7" s="87"/>
      <c r="NQQ7" s="87"/>
      <c r="NQU7" s="87"/>
      <c r="NQY7" s="87"/>
      <c r="NRC7" s="87"/>
      <c r="NRG7" s="87"/>
      <c r="NRK7" s="87"/>
      <c r="NRO7" s="87"/>
      <c r="NRS7" s="87"/>
      <c r="NRW7" s="87"/>
      <c r="NSA7" s="87"/>
      <c r="NSE7" s="87"/>
      <c r="NSI7" s="87"/>
      <c r="NSM7" s="87"/>
      <c r="NSQ7" s="87"/>
      <c r="NSU7" s="87"/>
      <c r="NSY7" s="87"/>
      <c r="NTC7" s="87"/>
      <c r="NTG7" s="87"/>
      <c r="NTK7" s="87"/>
      <c r="NTO7" s="87"/>
      <c r="NTS7" s="87"/>
      <c r="NTW7" s="87"/>
      <c r="NUA7" s="87"/>
      <c r="NUE7" s="87"/>
      <c r="NUI7" s="87"/>
      <c r="NUM7" s="87"/>
      <c r="NUQ7" s="87"/>
      <c r="NUU7" s="87"/>
      <c r="NUY7" s="87"/>
      <c r="NVC7" s="87"/>
      <c r="NVG7" s="87"/>
      <c r="NVK7" s="87"/>
      <c r="NVO7" s="87"/>
      <c r="NVS7" s="87"/>
      <c r="NVW7" s="87"/>
      <c r="NWA7" s="87"/>
      <c r="NWE7" s="87"/>
      <c r="NWI7" s="87"/>
      <c r="NWM7" s="87"/>
      <c r="NWQ7" s="87"/>
      <c r="NWU7" s="87"/>
      <c r="NWY7" s="87"/>
      <c r="NXC7" s="87"/>
      <c r="NXG7" s="87"/>
      <c r="NXK7" s="87"/>
      <c r="NXO7" s="87"/>
      <c r="NXS7" s="87"/>
      <c r="NXW7" s="87"/>
      <c r="NYA7" s="87"/>
      <c r="NYE7" s="87"/>
      <c r="NYI7" s="87"/>
      <c r="NYM7" s="87"/>
      <c r="NYQ7" s="87"/>
      <c r="NYU7" s="87"/>
      <c r="NYY7" s="87"/>
      <c r="NZC7" s="87"/>
      <c r="NZG7" s="87"/>
      <c r="NZK7" s="87"/>
      <c r="NZO7" s="87"/>
      <c r="NZS7" s="87"/>
      <c r="NZW7" s="87"/>
      <c r="OAA7" s="87"/>
      <c r="OAE7" s="87"/>
      <c r="OAI7" s="87"/>
      <c r="OAM7" s="87"/>
      <c r="OAQ7" s="87"/>
      <c r="OAU7" s="87"/>
      <c r="OAY7" s="87"/>
      <c r="OBC7" s="87"/>
      <c r="OBG7" s="87"/>
      <c r="OBK7" s="87"/>
      <c r="OBO7" s="87"/>
      <c r="OBS7" s="87"/>
      <c r="OBW7" s="87"/>
      <c r="OCA7" s="87"/>
      <c r="OCE7" s="87"/>
      <c r="OCI7" s="87"/>
      <c r="OCM7" s="87"/>
      <c r="OCQ7" s="87"/>
      <c r="OCU7" s="87"/>
      <c r="OCY7" s="87"/>
      <c r="ODC7" s="87"/>
      <c r="ODG7" s="87"/>
      <c r="ODK7" s="87"/>
      <c r="ODO7" s="87"/>
      <c r="ODS7" s="87"/>
      <c r="ODW7" s="87"/>
      <c r="OEA7" s="87"/>
      <c r="OEE7" s="87"/>
      <c r="OEI7" s="87"/>
      <c r="OEM7" s="87"/>
      <c r="OEQ7" s="87"/>
      <c r="OEU7" s="87"/>
      <c r="OEY7" s="87"/>
      <c r="OFC7" s="87"/>
      <c r="OFG7" s="87"/>
      <c r="OFK7" s="87"/>
      <c r="OFO7" s="87"/>
      <c r="OFS7" s="87"/>
      <c r="OFW7" s="87"/>
      <c r="OGA7" s="87"/>
      <c r="OGE7" s="87"/>
      <c r="OGI7" s="87"/>
      <c r="OGM7" s="87"/>
      <c r="OGQ7" s="87"/>
      <c r="OGU7" s="87"/>
      <c r="OGY7" s="87"/>
      <c r="OHC7" s="87"/>
      <c r="OHG7" s="87"/>
      <c r="OHK7" s="87"/>
      <c r="OHO7" s="87"/>
      <c r="OHS7" s="87"/>
      <c r="OHW7" s="87"/>
      <c r="OIA7" s="87"/>
      <c r="OIE7" s="87"/>
      <c r="OII7" s="87"/>
      <c r="OIM7" s="87"/>
      <c r="OIQ7" s="87"/>
      <c r="OIU7" s="87"/>
      <c r="OIY7" s="87"/>
      <c r="OJC7" s="87"/>
      <c r="OJG7" s="87"/>
      <c r="OJK7" s="87"/>
      <c r="OJO7" s="87"/>
      <c r="OJS7" s="87"/>
      <c r="OJW7" s="87"/>
      <c r="OKA7" s="87"/>
      <c r="OKE7" s="87"/>
      <c r="OKI7" s="87"/>
      <c r="OKM7" s="87"/>
      <c r="OKQ7" s="87"/>
      <c r="OKU7" s="87"/>
      <c r="OKY7" s="87"/>
      <c r="OLC7" s="87"/>
      <c r="OLG7" s="87"/>
      <c r="OLK7" s="87"/>
      <c r="OLO7" s="87"/>
      <c r="OLS7" s="87"/>
      <c r="OLW7" s="87"/>
      <c r="OMA7" s="87"/>
      <c r="OME7" s="87"/>
      <c r="OMI7" s="87"/>
      <c r="OMM7" s="87"/>
      <c r="OMQ7" s="87"/>
      <c r="OMU7" s="87"/>
      <c r="OMY7" s="87"/>
      <c r="ONC7" s="87"/>
      <c r="ONG7" s="87"/>
      <c r="ONK7" s="87"/>
      <c r="ONO7" s="87"/>
      <c r="ONS7" s="87"/>
      <c r="ONW7" s="87"/>
      <c r="OOA7" s="87"/>
      <c r="OOE7" s="87"/>
      <c r="OOI7" s="87"/>
      <c r="OOM7" s="87"/>
      <c r="OOQ7" s="87"/>
      <c r="OOU7" s="87"/>
      <c r="OOY7" s="87"/>
      <c r="OPC7" s="87"/>
      <c r="OPG7" s="87"/>
      <c r="OPK7" s="87"/>
      <c r="OPO7" s="87"/>
      <c r="OPS7" s="87"/>
      <c r="OPW7" s="87"/>
      <c r="OQA7" s="87"/>
      <c r="OQE7" s="87"/>
      <c r="OQI7" s="87"/>
      <c r="OQM7" s="87"/>
      <c r="OQQ7" s="87"/>
      <c r="OQU7" s="87"/>
      <c r="OQY7" s="87"/>
      <c r="ORC7" s="87"/>
      <c r="ORG7" s="87"/>
      <c r="ORK7" s="87"/>
      <c r="ORO7" s="87"/>
      <c r="ORS7" s="87"/>
      <c r="ORW7" s="87"/>
      <c r="OSA7" s="87"/>
      <c r="OSE7" s="87"/>
      <c r="OSI7" s="87"/>
      <c r="OSM7" s="87"/>
      <c r="OSQ7" s="87"/>
      <c r="OSU7" s="87"/>
      <c r="OSY7" s="87"/>
      <c r="OTC7" s="87"/>
      <c r="OTG7" s="87"/>
      <c r="OTK7" s="87"/>
      <c r="OTO7" s="87"/>
      <c r="OTS7" s="87"/>
      <c r="OTW7" s="87"/>
      <c r="OUA7" s="87"/>
      <c r="OUE7" s="87"/>
      <c r="OUI7" s="87"/>
      <c r="OUM7" s="87"/>
      <c r="OUQ7" s="87"/>
      <c r="OUU7" s="87"/>
      <c r="OUY7" s="87"/>
      <c r="OVC7" s="87"/>
      <c r="OVG7" s="87"/>
      <c r="OVK7" s="87"/>
      <c r="OVO7" s="87"/>
      <c r="OVS7" s="87"/>
      <c r="OVW7" s="87"/>
      <c r="OWA7" s="87"/>
      <c r="OWE7" s="87"/>
      <c r="OWI7" s="87"/>
      <c r="OWM7" s="87"/>
      <c r="OWQ7" s="87"/>
      <c r="OWU7" s="87"/>
      <c r="OWY7" s="87"/>
      <c r="OXC7" s="87"/>
      <c r="OXG7" s="87"/>
      <c r="OXK7" s="87"/>
      <c r="OXO7" s="87"/>
      <c r="OXS7" s="87"/>
      <c r="OXW7" s="87"/>
      <c r="OYA7" s="87"/>
      <c r="OYE7" s="87"/>
      <c r="OYI7" s="87"/>
      <c r="OYM7" s="87"/>
      <c r="OYQ7" s="87"/>
      <c r="OYU7" s="87"/>
      <c r="OYY7" s="87"/>
      <c r="OZC7" s="87"/>
      <c r="OZG7" s="87"/>
      <c r="OZK7" s="87"/>
      <c r="OZO7" s="87"/>
      <c r="OZS7" s="87"/>
      <c r="OZW7" s="87"/>
      <c r="PAA7" s="87"/>
      <c r="PAE7" s="87"/>
      <c r="PAI7" s="87"/>
      <c r="PAM7" s="87"/>
      <c r="PAQ7" s="87"/>
      <c r="PAU7" s="87"/>
      <c r="PAY7" s="87"/>
      <c r="PBC7" s="87"/>
      <c r="PBG7" s="87"/>
      <c r="PBK7" s="87"/>
      <c r="PBO7" s="87"/>
      <c r="PBS7" s="87"/>
      <c r="PBW7" s="87"/>
      <c r="PCA7" s="87"/>
      <c r="PCE7" s="87"/>
      <c r="PCI7" s="87"/>
      <c r="PCM7" s="87"/>
      <c r="PCQ7" s="87"/>
      <c r="PCU7" s="87"/>
      <c r="PCY7" s="87"/>
      <c r="PDC7" s="87"/>
      <c r="PDG7" s="87"/>
      <c r="PDK7" s="87"/>
      <c r="PDO7" s="87"/>
      <c r="PDS7" s="87"/>
      <c r="PDW7" s="87"/>
      <c r="PEA7" s="87"/>
      <c r="PEE7" s="87"/>
      <c r="PEI7" s="87"/>
      <c r="PEM7" s="87"/>
      <c r="PEQ7" s="87"/>
      <c r="PEU7" s="87"/>
      <c r="PEY7" s="87"/>
      <c r="PFC7" s="87"/>
      <c r="PFG7" s="87"/>
      <c r="PFK7" s="87"/>
      <c r="PFO7" s="87"/>
      <c r="PFS7" s="87"/>
      <c r="PFW7" s="87"/>
      <c r="PGA7" s="87"/>
      <c r="PGE7" s="87"/>
      <c r="PGI7" s="87"/>
      <c r="PGM7" s="87"/>
      <c r="PGQ7" s="87"/>
      <c r="PGU7" s="87"/>
      <c r="PGY7" s="87"/>
      <c r="PHC7" s="87"/>
      <c r="PHG7" s="87"/>
      <c r="PHK7" s="87"/>
      <c r="PHO7" s="87"/>
      <c r="PHS7" s="87"/>
      <c r="PHW7" s="87"/>
      <c r="PIA7" s="87"/>
      <c r="PIE7" s="87"/>
      <c r="PII7" s="87"/>
      <c r="PIM7" s="87"/>
      <c r="PIQ7" s="87"/>
      <c r="PIU7" s="87"/>
      <c r="PIY7" s="87"/>
      <c r="PJC7" s="87"/>
      <c r="PJG7" s="87"/>
      <c r="PJK7" s="87"/>
      <c r="PJO7" s="87"/>
      <c r="PJS7" s="87"/>
      <c r="PJW7" s="87"/>
      <c r="PKA7" s="87"/>
      <c r="PKE7" s="87"/>
      <c r="PKI7" s="87"/>
      <c r="PKM7" s="87"/>
      <c r="PKQ7" s="87"/>
      <c r="PKU7" s="87"/>
      <c r="PKY7" s="87"/>
      <c r="PLC7" s="87"/>
      <c r="PLG7" s="87"/>
      <c r="PLK7" s="87"/>
      <c r="PLO7" s="87"/>
      <c r="PLS7" s="87"/>
      <c r="PLW7" s="87"/>
      <c r="PMA7" s="87"/>
      <c r="PME7" s="87"/>
      <c r="PMI7" s="87"/>
      <c r="PMM7" s="87"/>
      <c r="PMQ7" s="87"/>
      <c r="PMU7" s="87"/>
      <c r="PMY7" s="87"/>
      <c r="PNC7" s="87"/>
      <c r="PNG7" s="87"/>
      <c r="PNK7" s="87"/>
      <c r="PNO7" s="87"/>
      <c r="PNS7" s="87"/>
      <c r="PNW7" s="87"/>
      <c r="POA7" s="87"/>
      <c r="POE7" s="87"/>
      <c r="POI7" s="87"/>
      <c r="POM7" s="87"/>
      <c r="POQ7" s="87"/>
      <c r="POU7" s="87"/>
      <c r="POY7" s="87"/>
      <c r="PPC7" s="87"/>
      <c r="PPG7" s="87"/>
      <c r="PPK7" s="87"/>
      <c r="PPO7" s="87"/>
      <c r="PPS7" s="87"/>
      <c r="PPW7" s="87"/>
      <c r="PQA7" s="87"/>
      <c r="PQE7" s="87"/>
      <c r="PQI7" s="87"/>
      <c r="PQM7" s="87"/>
      <c r="PQQ7" s="87"/>
      <c r="PQU7" s="87"/>
      <c r="PQY7" s="87"/>
      <c r="PRC7" s="87"/>
      <c r="PRG7" s="87"/>
      <c r="PRK7" s="87"/>
      <c r="PRO7" s="87"/>
      <c r="PRS7" s="87"/>
      <c r="PRW7" s="87"/>
      <c r="PSA7" s="87"/>
      <c r="PSE7" s="87"/>
      <c r="PSI7" s="87"/>
      <c r="PSM7" s="87"/>
      <c r="PSQ7" s="87"/>
      <c r="PSU7" s="87"/>
      <c r="PSY7" s="87"/>
      <c r="PTC7" s="87"/>
      <c r="PTG7" s="87"/>
      <c r="PTK7" s="87"/>
      <c r="PTO7" s="87"/>
      <c r="PTS7" s="87"/>
      <c r="PTW7" s="87"/>
      <c r="PUA7" s="87"/>
      <c r="PUE7" s="87"/>
      <c r="PUI7" s="87"/>
      <c r="PUM7" s="87"/>
      <c r="PUQ7" s="87"/>
      <c r="PUU7" s="87"/>
      <c r="PUY7" s="87"/>
      <c r="PVC7" s="87"/>
      <c r="PVG7" s="87"/>
      <c r="PVK7" s="87"/>
      <c r="PVO7" s="87"/>
      <c r="PVS7" s="87"/>
      <c r="PVW7" s="87"/>
      <c r="PWA7" s="87"/>
      <c r="PWE7" s="87"/>
      <c r="PWI7" s="87"/>
      <c r="PWM7" s="87"/>
      <c r="PWQ7" s="87"/>
      <c r="PWU7" s="87"/>
      <c r="PWY7" s="87"/>
      <c r="PXC7" s="87"/>
      <c r="PXG7" s="87"/>
      <c r="PXK7" s="87"/>
      <c r="PXO7" s="87"/>
      <c r="PXS7" s="87"/>
      <c r="PXW7" s="87"/>
      <c r="PYA7" s="87"/>
      <c r="PYE7" s="87"/>
      <c r="PYI7" s="87"/>
      <c r="PYM7" s="87"/>
      <c r="PYQ7" s="87"/>
      <c r="PYU7" s="87"/>
      <c r="PYY7" s="87"/>
      <c r="PZC7" s="87"/>
      <c r="PZG7" s="87"/>
      <c r="PZK7" s="87"/>
      <c r="PZO7" s="87"/>
      <c r="PZS7" s="87"/>
      <c r="PZW7" s="87"/>
      <c r="QAA7" s="87"/>
      <c r="QAE7" s="87"/>
      <c r="QAI7" s="87"/>
      <c r="QAM7" s="87"/>
      <c r="QAQ7" s="87"/>
      <c r="QAU7" s="87"/>
      <c r="QAY7" s="87"/>
      <c r="QBC7" s="87"/>
      <c r="QBG7" s="87"/>
      <c r="QBK7" s="87"/>
      <c r="QBO7" s="87"/>
      <c r="QBS7" s="87"/>
      <c r="QBW7" s="87"/>
      <c r="QCA7" s="87"/>
      <c r="QCE7" s="87"/>
      <c r="QCI7" s="87"/>
      <c r="QCM7" s="87"/>
      <c r="QCQ7" s="87"/>
      <c r="QCU7" s="87"/>
      <c r="QCY7" s="87"/>
      <c r="QDC7" s="87"/>
      <c r="QDG7" s="87"/>
      <c r="QDK7" s="87"/>
      <c r="QDO7" s="87"/>
      <c r="QDS7" s="87"/>
      <c r="QDW7" s="87"/>
      <c r="QEA7" s="87"/>
      <c r="QEE7" s="87"/>
      <c r="QEI7" s="87"/>
      <c r="QEM7" s="87"/>
      <c r="QEQ7" s="87"/>
      <c r="QEU7" s="87"/>
      <c r="QEY7" s="87"/>
      <c r="QFC7" s="87"/>
      <c r="QFG7" s="87"/>
      <c r="QFK7" s="87"/>
      <c r="QFO7" s="87"/>
      <c r="QFS7" s="87"/>
      <c r="QFW7" s="87"/>
      <c r="QGA7" s="87"/>
      <c r="QGE7" s="87"/>
      <c r="QGI7" s="87"/>
      <c r="QGM7" s="87"/>
      <c r="QGQ7" s="87"/>
      <c r="QGU7" s="87"/>
      <c r="QGY7" s="87"/>
      <c r="QHC7" s="87"/>
      <c r="QHG7" s="87"/>
      <c r="QHK7" s="87"/>
      <c r="QHO7" s="87"/>
      <c r="QHS7" s="87"/>
      <c r="QHW7" s="87"/>
      <c r="QIA7" s="87"/>
      <c r="QIE7" s="87"/>
      <c r="QII7" s="87"/>
      <c r="QIM7" s="87"/>
      <c r="QIQ7" s="87"/>
      <c r="QIU7" s="87"/>
      <c r="QIY7" s="87"/>
      <c r="QJC7" s="87"/>
      <c r="QJG7" s="87"/>
      <c r="QJK7" s="87"/>
      <c r="QJO7" s="87"/>
      <c r="QJS7" s="87"/>
      <c r="QJW7" s="87"/>
      <c r="QKA7" s="87"/>
      <c r="QKE7" s="87"/>
      <c r="QKI7" s="87"/>
      <c r="QKM7" s="87"/>
      <c r="QKQ7" s="87"/>
      <c r="QKU7" s="87"/>
      <c r="QKY7" s="87"/>
      <c r="QLC7" s="87"/>
      <c r="QLG7" s="87"/>
      <c r="QLK7" s="87"/>
      <c r="QLO7" s="87"/>
      <c r="QLS7" s="87"/>
      <c r="QLW7" s="87"/>
      <c r="QMA7" s="87"/>
      <c r="QME7" s="87"/>
      <c r="QMI7" s="87"/>
      <c r="QMM7" s="87"/>
      <c r="QMQ7" s="87"/>
      <c r="QMU7" s="87"/>
      <c r="QMY7" s="87"/>
      <c r="QNC7" s="87"/>
      <c r="QNG7" s="87"/>
      <c r="QNK7" s="87"/>
      <c r="QNO7" s="87"/>
      <c r="QNS7" s="87"/>
      <c r="QNW7" s="87"/>
      <c r="QOA7" s="87"/>
      <c r="QOE7" s="87"/>
      <c r="QOI7" s="87"/>
      <c r="QOM7" s="87"/>
      <c r="QOQ7" s="87"/>
      <c r="QOU7" s="87"/>
      <c r="QOY7" s="87"/>
      <c r="QPC7" s="87"/>
      <c r="QPG7" s="87"/>
      <c r="QPK7" s="87"/>
      <c r="QPO7" s="87"/>
      <c r="QPS7" s="87"/>
      <c r="QPW7" s="87"/>
      <c r="QQA7" s="87"/>
      <c r="QQE7" s="87"/>
      <c r="QQI7" s="87"/>
      <c r="QQM7" s="87"/>
      <c r="QQQ7" s="87"/>
      <c r="QQU7" s="87"/>
      <c r="QQY7" s="87"/>
      <c r="QRC7" s="87"/>
      <c r="QRG7" s="87"/>
      <c r="QRK7" s="87"/>
      <c r="QRO7" s="87"/>
      <c r="QRS7" s="87"/>
      <c r="QRW7" s="87"/>
      <c r="QSA7" s="87"/>
      <c r="QSE7" s="87"/>
      <c r="QSI7" s="87"/>
      <c r="QSM7" s="87"/>
      <c r="QSQ7" s="87"/>
      <c r="QSU7" s="87"/>
      <c r="QSY7" s="87"/>
      <c r="QTC7" s="87"/>
      <c r="QTG7" s="87"/>
      <c r="QTK7" s="87"/>
      <c r="QTO7" s="87"/>
      <c r="QTS7" s="87"/>
      <c r="QTW7" s="87"/>
      <c r="QUA7" s="87"/>
      <c r="QUE7" s="87"/>
      <c r="QUI7" s="87"/>
      <c r="QUM7" s="87"/>
      <c r="QUQ7" s="87"/>
      <c r="QUU7" s="87"/>
      <c r="QUY7" s="87"/>
      <c r="QVC7" s="87"/>
      <c r="QVG7" s="87"/>
      <c r="QVK7" s="87"/>
      <c r="QVO7" s="87"/>
      <c r="QVS7" s="87"/>
      <c r="QVW7" s="87"/>
      <c r="QWA7" s="87"/>
      <c r="QWE7" s="87"/>
      <c r="QWI7" s="87"/>
      <c r="QWM7" s="87"/>
      <c r="QWQ7" s="87"/>
      <c r="QWU7" s="87"/>
      <c r="QWY7" s="87"/>
      <c r="QXC7" s="87"/>
      <c r="QXG7" s="87"/>
      <c r="QXK7" s="87"/>
      <c r="QXO7" s="87"/>
      <c r="QXS7" s="87"/>
      <c r="QXW7" s="87"/>
      <c r="QYA7" s="87"/>
      <c r="QYE7" s="87"/>
      <c r="QYI7" s="87"/>
      <c r="QYM7" s="87"/>
      <c r="QYQ7" s="87"/>
      <c r="QYU7" s="87"/>
      <c r="QYY7" s="87"/>
      <c r="QZC7" s="87"/>
      <c r="QZG7" s="87"/>
      <c r="QZK7" s="87"/>
      <c r="QZO7" s="87"/>
      <c r="QZS7" s="87"/>
      <c r="QZW7" s="87"/>
      <c r="RAA7" s="87"/>
      <c r="RAE7" s="87"/>
      <c r="RAI7" s="87"/>
      <c r="RAM7" s="87"/>
      <c r="RAQ7" s="87"/>
      <c r="RAU7" s="87"/>
      <c r="RAY7" s="87"/>
      <c r="RBC7" s="87"/>
      <c r="RBG7" s="87"/>
      <c r="RBK7" s="87"/>
      <c r="RBO7" s="87"/>
      <c r="RBS7" s="87"/>
      <c r="RBW7" s="87"/>
      <c r="RCA7" s="87"/>
      <c r="RCE7" s="87"/>
      <c r="RCI7" s="87"/>
      <c r="RCM7" s="87"/>
      <c r="RCQ7" s="87"/>
      <c r="RCU7" s="87"/>
      <c r="RCY7" s="87"/>
      <c r="RDC7" s="87"/>
      <c r="RDG7" s="87"/>
      <c r="RDK7" s="87"/>
      <c r="RDO7" s="87"/>
      <c r="RDS7" s="87"/>
      <c r="RDW7" s="87"/>
      <c r="REA7" s="87"/>
      <c r="REE7" s="87"/>
      <c r="REI7" s="87"/>
      <c r="REM7" s="87"/>
      <c r="REQ7" s="87"/>
      <c r="REU7" s="87"/>
      <c r="REY7" s="87"/>
      <c r="RFC7" s="87"/>
      <c r="RFG7" s="87"/>
      <c r="RFK7" s="87"/>
      <c r="RFO7" s="87"/>
      <c r="RFS7" s="87"/>
      <c r="RFW7" s="87"/>
      <c r="RGA7" s="87"/>
      <c r="RGE7" s="87"/>
      <c r="RGI7" s="87"/>
      <c r="RGM7" s="87"/>
      <c r="RGQ7" s="87"/>
      <c r="RGU7" s="87"/>
      <c r="RGY7" s="87"/>
      <c r="RHC7" s="87"/>
      <c r="RHG7" s="87"/>
      <c r="RHK7" s="87"/>
      <c r="RHO7" s="87"/>
      <c r="RHS7" s="87"/>
      <c r="RHW7" s="87"/>
      <c r="RIA7" s="87"/>
      <c r="RIE7" s="87"/>
      <c r="RII7" s="87"/>
      <c r="RIM7" s="87"/>
      <c r="RIQ7" s="87"/>
      <c r="RIU7" s="87"/>
      <c r="RIY7" s="87"/>
      <c r="RJC7" s="87"/>
      <c r="RJG7" s="87"/>
      <c r="RJK7" s="87"/>
      <c r="RJO7" s="87"/>
      <c r="RJS7" s="87"/>
      <c r="RJW7" s="87"/>
      <c r="RKA7" s="87"/>
      <c r="RKE7" s="87"/>
      <c r="RKI7" s="87"/>
      <c r="RKM7" s="87"/>
      <c r="RKQ7" s="87"/>
      <c r="RKU7" s="87"/>
      <c r="RKY7" s="87"/>
      <c r="RLC7" s="87"/>
      <c r="RLG7" s="87"/>
      <c r="RLK7" s="87"/>
      <c r="RLO7" s="87"/>
      <c r="RLS7" s="87"/>
      <c r="RLW7" s="87"/>
      <c r="RMA7" s="87"/>
      <c r="RME7" s="87"/>
      <c r="RMI7" s="87"/>
      <c r="RMM7" s="87"/>
      <c r="RMQ7" s="87"/>
      <c r="RMU7" s="87"/>
      <c r="RMY7" s="87"/>
      <c r="RNC7" s="87"/>
      <c r="RNG7" s="87"/>
      <c r="RNK7" s="87"/>
      <c r="RNO7" s="87"/>
      <c r="RNS7" s="87"/>
      <c r="RNW7" s="87"/>
      <c r="ROA7" s="87"/>
      <c r="ROE7" s="87"/>
      <c r="ROI7" s="87"/>
      <c r="ROM7" s="87"/>
      <c r="ROQ7" s="87"/>
      <c r="ROU7" s="87"/>
      <c r="ROY7" s="87"/>
      <c r="RPC7" s="87"/>
      <c r="RPG7" s="87"/>
      <c r="RPK7" s="87"/>
      <c r="RPO7" s="87"/>
      <c r="RPS7" s="87"/>
      <c r="RPW7" s="87"/>
      <c r="RQA7" s="87"/>
      <c r="RQE7" s="87"/>
      <c r="RQI7" s="87"/>
      <c r="RQM7" s="87"/>
      <c r="RQQ7" s="87"/>
      <c r="RQU7" s="87"/>
      <c r="RQY7" s="87"/>
      <c r="RRC7" s="87"/>
      <c r="RRG7" s="87"/>
      <c r="RRK7" s="87"/>
      <c r="RRO7" s="87"/>
      <c r="RRS7" s="87"/>
      <c r="RRW7" s="87"/>
      <c r="RSA7" s="87"/>
      <c r="RSE7" s="87"/>
      <c r="RSI7" s="87"/>
      <c r="RSM7" s="87"/>
      <c r="RSQ7" s="87"/>
      <c r="RSU7" s="87"/>
      <c r="RSY7" s="87"/>
      <c r="RTC7" s="87"/>
      <c r="RTG7" s="87"/>
      <c r="RTK7" s="87"/>
      <c r="RTO7" s="87"/>
      <c r="RTS7" s="87"/>
      <c r="RTW7" s="87"/>
      <c r="RUA7" s="87"/>
      <c r="RUE7" s="87"/>
      <c r="RUI7" s="87"/>
      <c r="RUM7" s="87"/>
      <c r="RUQ7" s="87"/>
      <c r="RUU7" s="87"/>
      <c r="RUY7" s="87"/>
      <c r="RVC7" s="87"/>
      <c r="RVG7" s="87"/>
      <c r="RVK7" s="87"/>
      <c r="RVO7" s="87"/>
      <c r="RVS7" s="87"/>
      <c r="RVW7" s="87"/>
      <c r="RWA7" s="87"/>
      <c r="RWE7" s="87"/>
      <c r="RWI7" s="87"/>
      <c r="RWM7" s="87"/>
      <c r="RWQ7" s="87"/>
      <c r="RWU7" s="87"/>
      <c r="RWY7" s="87"/>
      <c r="RXC7" s="87"/>
      <c r="RXG7" s="87"/>
      <c r="RXK7" s="87"/>
      <c r="RXO7" s="87"/>
      <c r="RXS7" s="87"/>
      <c r="RXW7" s="87"/>
      <c r="RYA7" s="87"/>
      <c r="RYE7" s="87"/>
      <c r="RYI7" s="87"/>
      <c r="RYM7" s="87"/>
      <c r="RYQ7" s="87"/>
      <c r="RYU7" s="87"/>
      <c r="RYY7" s="87"/>
      <c r="RZC7" s="87"/>
      <c r="RZG7" s="87"/>
      <c r="RZK7" s="87"/>
      <c r="RZO7" s="87"/>
      <c r="RZS7" s="87"/>
      <c r="RZW7" s="87"/>
      <c r="SAA7" s="87"/>
      <c r="SAE7" s="87"/>
      <c r="SAI7" s="87"/>
      <c r="SAM7" s="87"/>
      <c r="SAQ7" s="87"/>
      <c r="SAU7" s="87"/>
      <c r="SAY7" s="87"/>
      <c r="SBC7" s="87"/>
      <c r="SBG7" s="87"/>
      <c r="SBK7" s="87"/>
      <c r="SBO7" s="87"/>
      <c r="SBS7" s="87"/>
      <c r="SBW7" s="87"/>
      <c r="SCA7" s="87"/>
      <c r="SCE7" s="87"/>
      <c r="SCI7" s="87"/>
      <c r="SCM7" s="87"/>
      <c r="SCQ7" s="87"/>
      <c r="SCU7" s="87"/>
      <c r="SCY7" s="87"/>
      <c r="SDC7" s="87"/>
      <c r="SDG7" s="87"/>
      <c r="SDK7" s="87"/>
      <c r="SDO7" s="87"/>
      <c r="SDS7" s="87"/>
      <c r="SDW7" s="87"/>
      <c r="SEA7" s="87"/>
      <c r="SEE7" s="87"/>
      <c r="SEI7" s="87"/>
      <c r="SEM7" s="87"/>
      <c r="SEQ7" s="87"/>
      <c r="SEU7" s="87"/>
      <c r="SEY7" s="87"/>
      <c r="SFC7" s="87"/>
      <c r="SFG7" s="87"/>
      <c r="SFK7" s="87"/>
      <c r="SFO7" s="87"/>
      <c r="SFS7" s="87"/>
      <c r="SFW7" s="87"/>
      <c r="SGA7" s="87"/>
      <c r="SGE7" s="87"/>
      <c r="SGI7" s="87"/>
      <c r="SGM7" s="87"/>
      <c r="SGQ7" s="87"/>
      <c r="SGU7" s="87"/>
      <c r="SGY7" s="87"/>
      <c r="SHC7" s="87"/>
      <c r="SHG7" s="87"/>
      <c r="SHK7" s="87"/>
      <c r="SHO7" s="87"/>
      <c r="SHS7" s="87"/>
      <c r="SHW7" s="87"/>
      <c r="SIA7" s="87"/>
      <c r="SIE7" s="87"/>
      <c r="SII7" s="87"/>
      <c r="SIM7" s="87"/>
      <c r="SIQ7" s="87"/>
      <c r="SIU7" s="87"/>
      <c r="SIY7" s="87"/>
      <c r="SJC7" s="87"/>
      <c r="SJG7" s="87"/>
      <c r="SJK7" s="87"/>
      <c r="SJO7" s="87"/>
      <c r="SJS7" s="87"/>
      <c r="SJW7" s="87"/>
      <c r="SKA7" s="87"/>
      <c r="SKE7" s="87"/>
      <c r="SKI7" s="87"/>
      <c r="SKM7" s="87"/>
      <c r="SKQ7" s="87"/>
      <c r="SKU7" s="87"/>
      <c r="SKY7" s="87"/>
      <c r="SLC7" s="87"/>
      <c r="SLG7" s="87"/>
      <c r="SLK7" s="87"/>
      <c r="SLO7" s="87"/>
      <c r="SLS7" s="87"/>
      <c r="SLW7" s="87"/>
      <c r="SMA7" s="87"/>
      <c r="SME7" s="87"/>
      <c r="SMI7" s="87"/>
      <c r="SMM7" s="87"/>
      <c r="SMQ7" s="87"/>
      <c r="SMU7" s="87"/>
      <c r="SMY7" s="87"/>
      <c r="SNC7" s="87"/>
      <c r="SNG7" s="87"/>
      <c r="SNK7" s="87"/>
      <c r="SNO7" s="87"/>
      <c r="SNS7" s="87"/>
      <c r="SNW7" s="87"/>
      <c r="SOA7" s="87"/>
      <c r="SOE7" s="87"/>
      <c r="SOI7" s="87"/>
      <c r="SOM7" s="87"/>
      <c r="SOQ7" s="87"/>
      <c r="SOU7" s="87"/>
      <c r="SOY7" s="87"/>
      <c r="SPC7" s="87"/>
      <c r="SPG7" s="87"/>
      <c r="SPK7" s="87"/>
      <c r="SPO7" s="87"/>
      <c r="SPS7" s="87"/>
      <c r="SPW7" s="87"/>
      <c r="SQA7" s="87"/>
      <c r="SQE7" s="87"/>
      <c r="SQI7" s="87"/>
      <c r="SQM7" s="87"/>
      <c r="SQQ7" s="87"/>
      <c r="SQU7" s="87"/>
      <c r="SQY7" s="87"/>
      <c r="SRC7" s="87"/>
      <c r="SRG7" s="87"/>
      <c r="SRK7" s="87"/>
      <c r="SRO7" s="87"/>
      <c r="SRS7" s="87"/>
      <c r="SRW7" s="87"/>
      <c r="SSA7" s="87"/>
      <c r="SSE7" s="87"/>
      <c r="SSI7" s="87"/>
      <c r="SSM7" s="87"/>
      <c r="SSQ7" s="87"/>
      <c r="SSU7" s="87"/>
      <c r="SSY7" s="87"/>
      <c r="STC7" s="87"/>
      <c r="STG7" s="87"/>
      <c r="STK7" s="87"/>
      <c r="STO7" s="87"/>
      <c r="STS7" s="87"/>
      <c r="STW7" s="87"/>
      <c r="SUA7" s="87"/>
      <c r="SUE7" s="87"/>
      <c r="SUI7" s="87"/>
      <c r="SUM7" s="87"/>
      <c r="SUQ7" s="87"/>
      <c r="SUU7" s="87"/>
      <c r="SUY7" s="87"/>
      <c r="SVC7" s="87"/>
      <c r="SVG7" s="87"/>
      <c r="SVK7" s="87"/>
      <c r="SVO7" s="87"/>
      <c r="SVS7" s="87"/>
      <c r="SVW7" s="87"/>
      <c r="SWA7" s="87"/>
      <c r="SWE7" s="87"/>
      <c r="SWI7" s="87"/>
      <c r="SWM7" s="87"/>
      <c r="SWQ7" s="87"/>
      <c r="SWU7" s="87"/>
      <c r="SWY7" s="87"/>
      <c r="SXC7" s="87"/>
      <c r="SXG7" s="87"/>
      <c r="SXK7" s="87"/>
      <c r="SXO7" s="87"/>
      <c r="SXS7" s="87"/>
      <c r="SXW7" s="87"/>
      <c r="SYA7" s="87"/>
      <c r="SYE7" s="87"/>
      <c r="SYI7" s="87"/>
      <c r="SYM7" s="87"/>
      <c r="SYQ7" s="87"/>
      <c r="SYU7" s="87"/>
      <c r="SYY7" s="87"/>
      <c r="SZC7" s="87"/>
      <c r="SZG7" s="87"/>
      <c r="SZK7" s="87"/>
      <c r="SZO7" s="87"/>
      <c r="SZS7" s="87"/>
      <c r="SZW7" s="87"/>
      <c r="TAA7" s="87"/>
      <c r="TAE7" s="87"/>
      <c r="TAI7" s="87"/>
      <c r="TAM7" s="87"/>
      <c r="TAQ7" s="87"/>
      <c r="TAU7" s="87"/>
      <c r="TAY7" s="87"/>
      <c r="TBC7" s="87"/>
      <c r="TBG7" s="87"/>
      <c r="TBK7" s="87"/>
      <c r="TBO7" s="87"/>
      <c r="TBS7" s="87"/>
      <c r="TBW7" s="87"/>
      <c r="TCA7" s="87"/>
      <c r="TCE7" s="87"/>
      <c r="TCI7" s="87"/>
      <c r="TCM7" s="87"/>
      <c r="TCQ7" s="87"/>
      <c r="TCU7" s="87"/>
      <c r="TCY7" s="87"/>
      <c r="TDC7" s="87"/>
      <c r="TDG7" s="87"/>
      <c r="TDK7" s="87"/>
      <c r="TDO7" s="87"/>
      <c r="TDS7" s="87"/>
      <c r="TDW7" s="87"/>
      <c r="TEA7" s="87"/>
      <c r="TEE7" s="87"/>
      <c r="TEI7" s="87"/>
      <c r="TEM7" s="87"/>
      <c r="TEQ7" s="87"/>
      <c r="TEU7" s="87"/>
      <c r="TEY7" s="87"/>
      <c r="TFC7" s="87"/>
      <c r="TFG7" s="87"/>
      <c r="TFK7" s="87"/>
      <c r="TFO7" s="87"/>
      <c r="TFS7" s="87"/>
      <c r="TFW7" s="87"/>
      <c r="TGA7" s="87"/>
      <c r="TGE7" s="87"/>
      <c r="TGI7" s="87"/>
      <c r="TGM7" s="87"/>
      <c r="TGQ7" s="87"/>
      <c r="TGU7" s="87"/>
      <c r="TGY7" s="87"/>
      <c r="THC7" s="87"/>
      <c r="THG7" s="87"/>
      <c r="THK7" s="87"/>
      <c r="THO7" s="87"/>
      <c r="THS7" s="87"/>
      <c r="THW7" s="87"/>
      <c r="TIA7" s="87"/>
      <c r="TIE7" s="87"/>
      <c r="TII7" s="87"/>
      <c r="TIM7" s="87"/>
      <c r="TIQ7" s="87"/>
      <c r="TIU7" s="87"/>
      <c r="TIY7" s="87"/>
      <c r="TJC7" s="87"/>
      <c r="TJG7" s="87"/>
      <c r="TJK7" s="87"/>
      <c r="TJO7" s="87"/>
      <c r="TJS7" s="87"/>
      <c r="TJW7" s="87"/>
      <c r="TKA7" s="87"/>
      <c r="TKE7" s="87"/>
      <c r="TKI7" s="87"/>
      <c r="TKM7" s="87"/>
      <c r="TKQ7" s="87"/>
      <c r="TKU7" s="87"/>
      <c r="TKY7" s="87"/>
      <c r="TLC7" s="87"/>
      <c r="TLG7" s="87"/>
      <c r="TLK7" s="87"/>
      <c r="TLO7" s="87"/>
      <c r="TLS7" s="87"/>
      <c r="TLW7" s="87"/>
      <c r="TMA7" s="87"/>
      <c r="TME7" s="87"/>
      <c r="TMI7" s="87"/>
      <c r="TMM7" s="87"/>
      <c r="TMQ7" s="87"/>
      <c r="TMU7" s="87"/>
      <c r="TMY7" s="87"/>
      <c r="TNC7" s="87"/>
      <c r="TNG7" s="87"/>
      <c r="TNK7" s="87"/>
      <c r="TNO7" s="87"/>
      <c r="TNS7" s="87"/>
      <c r="TNW7" s="87"/>
      <c r="TOA7" s="87"/>
      <c r="TOE7" s="87"/>
      <c r="TOI7" s="87"/>
      <c r="TOM7" s="87"/>
      <c r="TOQ7" s="87"/>
      <c r="TOU7" s="87"/>
      <c r="TOY7" s="87"/>
      <c r="TPC7" s="87"/>
      <c r="TPG7" s="87"/>
      <c r="TPK7" s="87"/>
      <c r="TPO7" s="87"/>
      <c r="TPS7" s="87"/>
      <c r="TPW7" s="87"/>
      <c r="TQA7" s="87"/>
      <c r="TQE7" s="87"/>
      <c r="TQI7" s="87"/>
      <c r="TQM7" s="87"/>
      <c r="TQQ7" s="87"/>
      <c r="TQU7" s="87"/>
      <c r="TQY7" s="87"/>
      <c r="TRC7" s="87"/>
      <c r="TRG7" s="87"/>
      <c r="TRK7" s="87"/>
      <c r="TRO7" s="87"/>
      <c r="TRS7" s="87"/>
      <c r="TRW7" s="87"/>
      <c r="TSA7" s="87"/>
      <c r="TSE7" s="87"/>
      <c r="TSI7" s="87"/>
      <c r="TSM7" s="87"/>
      <c r="TSQ7" s="87"/>
      <c r="TSU7" s="87"/>
      <c r="TSY7" s="87"/>
      <c r="TTC7" s="87"/>
      <c r="TTG7" s="87"/>
      <c r="TTK7" s="87"/>
      <c r="TTO7" s="87"/>
      <c r="TTS7" s="87"/>
      <c r="TTW7" s="87"/>
      <c r="TUA7" s="87"/>
      <c r="TUE7" s="87"/>
      <c r="TUI7" s="87"/>
      <c r="TUM7" s="87"/>
      <c r="TUQ7" s="87"/>
      <c r="TUU7" s="87"/>
      <c r="TUY7" s="87"/>
      <c r="TVC7" s="87"/>
      <c r="TVG7" s="87"/>
      <c r="TVK7" s="87"/>
      <c r="TVO7" s="87"/>
      <c r="TVS7" s="87"/>
      <c r="TVW7" s="87"/>
      <c r="TWA7" s="87"/>
      <c r="TWE7" s="87"/>
      <c r="TWI7" s="87"/>
      <c r="TWM7" s="87"/>
      <c r="TWQ7" s="87"/>
      <c r="TWU7" s="87"/>
      <c r="TWY7" s="87"/>
      <c r="TXC7" s="87"/>
      <c r="TXG7" s="87"/>
      <c r="TXK7" s="87"/>
      <c r="TXO7" s="87"/>
      <c r="TXS7" s="87"/>
      <c r="TXW7" s="87"/>
      <c r="TYA7" s="87"/>
      <c r="TYE7" s="87"/>
      <c r="TYI7" s="87"/>
      <c r="TYM7" s="87"/>
      <c r="TYQ7" s="87"/>
      <c r="TYU7" s="87"/>
      <c r="TYY7" s="87"/>
      <c r="TZC7" s="87"/>
      <c r="TZG7" s="87"/>
      <c r="TZK7" s="87"/>
      <c r="TZO7" s="87"/>
      <c r="TZS7" s="87"/>
      <c r="TZW7" s="87"/>
      <c r="UAA7" s="87"/>
      <c r="UAE7" s="87"/>
      <c r="UAI7" s="87"/>
      <c r="UAM7" s="87"/>
      <c r="UAQ7" s="87"/>
      <c r="UAU7" s="87"/>
      <c r="UAY7" s="87"/>
      <c r="UBC7" s="87"/>
      <c r="UBG7" s="87"/>
      <c r="UBK7" s="87"/>
      <c r="UBO7" s="87"/>
      <c r="UBS7" s="87"/>
      <c r="UBW7" s="87"/>
      <c r="UCA7" s="87"/>
      <c r="UCE7" s="87"/>
      <c r="UCI7" s="87"/>
      <c r="UCM7" s="87"/>
      <c r="UCQ7" s="87"/>
      <c r="UCU7" s="87"/>
      <c r="UCY7" s="87"/>
      <c r="UDC7" s="87"/>
      <c r="UDG7" s="87"/>
      <c r="UDK7" s="87"/>
      <c r="UDO7" s="87"/>
      <c r="UDS7" s="87"/>
      <c r="UDW7" s="87"/>
      <c r="UEA7" s="87"/>
      <c r="UEE7" s="87"/>
      <c r="UEI7" s="87"/>
      <c r="UEM7" s="87"/>
      <c r="UEQ7" s="87"/>
      <c r="UEU7" s="87"/>
      <c r="UEY7" s="87"/>
      <c r="UFC7" s="87"/>
      <c r="UFG7" s="87"/>
      <c r="UFK7" s="87"/>
      <c r="UFO7" s="87"/>
      <c r="UFS7" s="87"/>
      <c r="UFW7" s="87"/>
      <c r="UGA7" s="87"/>
      <c r="UGE7" s="87"/>
      <c r="UGI7" s="87"/>
      <c r="UGM7" s="87"/>
      <c r="UGQ7" s="87"/>
      <c r="UGU7" s="87"/>
      <c r="UGY7" s="87"/>
      <c r="UHC7" s="87"/>
      <c r="UHG7" s="87"/>
      <c r="UHK7" s="87"/>
      <c r="UHO7" s="87"/>
      <c r="UHS7" s="87"/>
      <c r="UHW7" s="87"/>
      <c r="UIA7" s="87"/>
      <c r="UIE7" s="87"/>
      <c r="UII7" s="87"/>
      <c r="UIM7" s="87"/>
      <c r="UIQ7" s="87"/>
      <c r="UIU7" s="87"/>
      <c r="UIY7" s="87"/>
      <c r="UJC7" s="87"/>
      <c r="UJG7" s="87"/>
      <c r="UJK7" s="87"/>
      <c r="UJO7" s="87"/>
      <c r="UJS7" s="87"/>
      <c r="UJW7" s="87"/>
      <c r="UKA7" s="87"/>
      <c r="UKE7" s="87"/>
      <c r="UKI7" s="87"/>
      <c r="UKM7" s="87"/>
      <c r="UKQ7" s="87"/>
      <c r="UKU7" s="87"/>
      <c r="UKY7" s="87"/>
      <c r="ULC7" s="87"/>
      <c r="ULG7" s="87"/>
      <c r="ULK7" s="87"/>
      <c r="ULO7" s="87"/>
      <c r="ULS7" s="87"/>
      <c r="ULW7" s="87"/>
      <c r="UMA7" s="87"/>
      <c r="UME7" s="87"/>
      <c r="UMI7" s="87"/>
      <c r="UMM7" s="87"/>
      <c r="UMQ7" s="87"/>
      <c r="UMU7" s="87"/>
      <c r="UMY7" s="87"/>
      <c r="UNC7" s="87"/>
      <c r="UNG7" s="87"/>
      <c r="UNK7" s="87"/>
      <c r="UNO7" s="87"/>
      <c r="UNS7" s="87"/>
      <c r="UNW7" s="87"/>
      <c r="UOA7" s="87"/>
      <c r="UOE7" s="87"/>
      <c r="UOI7" s="87"/>
      <c r="UOM7" s="87"/>
      <c r="UOQ7" s="87"/>
      <c r="UOU7" s="87"/>
      <c r="UOY7" s="87"/>
      <c r="UPC7" s="87"/>
      <c r="UPG7" s="87"/>
      <c r="UPK7" s="87"/>
      <c r="UPO7" s="87"/>
      <c r="UPS7" s="87"/>
      <c r="UPW7" s="87"/>
      <c r="UQA7" s="87"/>
      <c r="UQE7" s="87"/>
      <c r="UQI7" s="87"/>
      <c r="UQM7" s="87"/>
      <c r="UQQ7" s="87"/>
      <c r="UQU7" s="87"/>
      <c r="UQY7" s="87"/>
      <c r="URC7" s="87"/>
      <c r="URG7" s="87"/>
      <c r="URK7" s="87"/>
      <c r="URO7" s="87"/>
      <c r="URS7" s="87"/>
      <c r="URW7" s="87"/>
      <c r="USA7" s="87"/>
      <c r="USE7" s="87"/>
      <c r="USI7" s="87"/>
      <c r="USM7" s="87"/>
      <c r="USQ7" s="87"/>
      <c r="USU7" s="87"/>
      <c r="USY7" s="87"/>
      <c r="UTC7" s="87"/>
      <c r="UTG7" s="87"/>
      <c r="UTK7" s="87"/>
      <c r="UTO7" s="87"/>
      <c r="UTS7" s="87"/>
      <c r="UTW7" s="87"/>
      <c r="UUA7" s="87"/>
      <c r="UUE7" s="87"/>
      <c r="UUI7" s="87"/>
      <c r="UUM7" s="87"/>
      <c r="UUQ7" s="87"/>
      <c r="UUU7" s="87"/>
      <c r="UUY7" s="87"/>
      <c r="UVC7" s="87"/>
      <c r="UVG7" s="87"/>
      <c r="UVK7" s="87"/>
      <c r="UVO7" s="87"/>
      <c r="UVS7" s="87"/>
      <c r="UVW7" s="87"/>
      <c r="UWA7" s="87"/>
      <c r="UWE7" s="87"/>
      <c r="UWI7" s="87"/>
      <c r="UWM7" s="87"/>
      <c r="UWQ7" s="87"/>
      <c r="UWU7" s="87"/>
      <c r="UWY7" s="87"/>
      <c r="UXC7" s="87"/>
      <c r="UXG7" s="87"/>
      <c r="UXK7" s="87"/>
      <c r="UXO7" s="87"/>
      <c r="UXS7" s="87"/>
      <c r="UXW7" s="87"/>
      <c r="UYA7" s="87"/>
      <c r="UYE7" s="87"/>
      <c r="UYI7" s="87"/>
      <c r="UYM7" s="87"/>
      <c r="UYQ7" s="87"/>
      <c r="UYU7" s="87"/>
      <c r="UYY7" s="87"/>
      <c r="UZC7" s="87"/>
      <c r="UZG7" s="87"/>
      <c r="UZK7" s="87"/>
      <c r="UZO7" s="87"/>
      <c r="UZS7" s="87"/>
      <c r="UZW7" s="87"/>
      <c r="VAA7" s="87"/>
      <c r="VAE7" s="87"/>
      <c r="VAI7" s="87"/>
      <c r="VAM7" s="87"/>
      <c r="VAQ7" s="87"/>
      <c r="VAU7" s="87"/>
      <c r="VAY7" s="87"/>
      <c r="VBC7" s="87"/>
      <c r="VBG7" s="87"/>
      <c r="VBK7" s="87"/>
      <c r="VBO7" s="87"/>
      <c r="VBS7" s="87"/>
      <c r="VBW7" s="87"/>
      <c r="VCA7" s="87"/>
      <c r="VCE7" s="87"/>
      <c r="VCI7" s="87"/>
      <c r="VCM7" s="87"/>
      <c r="VCQ7" s="87"/>
      <c r="VCU7" s="87"/>
      <c r="VCY7" s="87"/>
      <c r="VDC7" s="87"/>
      <c r="VDG7" s="87"/>
      <c r="VDK7" s="87"/>
      <c r="VDO7" s="87"/>
      <c r="VDS7" s="87"/>
      <c r="VDW7" s="87"/>
      <c r="VEA7" s="87"/>
      <c r="VEE7" s="87"/>
      <c r="VEI7" s="87"/>
      <c r="VEM7" s="87"/>
      <c r="VEQ7" s="87"/>
      <c r="VEU7" s="87"/>
      <c r="VEY7" s="87"/>
      <c r="VFC7" s="87"/>
      <c r="VFG7" s="87"/>
      <c r="VFK7" s="87"/>
      <c r="VFO7" s="87"/>
      <c r="VFS7" s="87"/>
      <c r="VFW7" s="87"/>
      <c r="VGA7" s="87"/>
      <c r="VGE7" s="87"/>
      <c r="VGI7" s="87"/>
      <c r="VGM7" s="87"/>
      <c r="VGQ7" s="87"/>
      <c r="VGU7" s="87"/>
      <c r="VGY7" s="87"/>
      <c r="VHC7" s="87"/>
      <c r="VHG7" s="87"/>
      <c r="VHK7" s="87"/>
      <c r="VHO7" s="87"/>
      <c r="VHS7" s="87"/>
      <c r="VHW7" s="87"/>
      <c r="VIA7" s="87"/>
      <c r="VIE7" s="87"/>
      <c r="VII7" s="87"/>
      <c r="VIM7" s="87"/>
      <c r="VIQ7" s="87"/>
      <c r="VIU7" s="87"/>
      <c r="VIY7" s="87"/>
      <c r="VJC7" s="87"/>
      <c r="VJG7" s="87"/>
      <c r="VJK7" s="87"/>
      <c r="VJO7" s="87"/>
      <c r="VJS7" s="87"/>
      <c r="VJW7" s="87"/>
      <c r="VKA7" s="87"/>
      <c r="VKE7" s="87"/>
      <c r="VKI7" s="87"/>
      <c r="VKM7" s="87"/>
      <c r="VKQ7" s="87"/>
      <c r="VKU7" s="87"/>
      <c r="VKY7" s="87"/>
      <c r="VLC7" s="87"/>
      <c r="VLG7" s="87"/>
      <c r="VLK7" s="87"/>
      <c r="VLO7" s="87"/>
      <c r="VLS7" s="87"/>
      <c r="VLW7" s="87"/>
      <c r="VMA7" s="87"/>
      <c r="VME7" s="87"/>
      <c r="VMI7" s="87"/>
      <c r="VMM7" s="87"/>
      <c r="VMQ7" s="87"/>
      <c r="VMU7" s="87"/>
      <c r="VMY7" s="87"/>
      <c r="VNC7" s="87"/>
      <c r="VNG7" s="87"/>
      <c r="VNK7" s="87"/>
      <c r="VNO7" s="87"/>
      <c r="VNS7" s="87"/>
      <c r="VNW7" s="87"/>
      <c r="VOA7" s="87"/>
      <c r="VOE7" s="87"/>
      <c r="VOI7" s="87"/>
      <c r="VOM7" s="87"/>
      <c r="VOQ7" s="87"/>
      <c r="VOU7" s="87"/>
      <c r="VOY7" s="87"/>
      <c r="VPC7" s="87"/>
      <c r="VPG7" s="87"/>
      <c r="VPK7" s="87"/>
      <c r="VPO7" s="87"/>
      <c r="VPS7" s="87"/>
      <c r="VPW7" s="87"/>
      <c r="VQA7" s="87"/>
      <c r="VQE7" s="87"/>
      <c r="VQI7" s="87"/>
      <c r="VQM7" s="87"/>
      <c r="VQQ7" s="87"/>
      <c r="VQU7" s="87"/>
      <c r="VQY7" s="87"/>
      <c r="VRC7" s="87"/>
      <c r="VRG7" s="87"/>
      <c r="VRK7" s="87"/>
      <c r="VRO7" s="87"/>
      <c r="VRS7" s="87"/>
      <c r="VRW7" s="87"/>
      <c r="VSA7" s="87"/>
      <c r="VSE7" s="87"/>
      <c r="VSI7" s="87"/>
      <c r="VSM7" s="87"/>
      <c r="VSQ7" s="87"/>
      <c r="VSU7" s="87"/>
      <c r="VSY7" s="87"/>
      <c r="VTC7" s="87"/>
      <c r="VTG7" s="87"/>
      <c r="VTK7" s="87"/>
      <c r="VTO7" s="87"/>
      <c r="VTS7" s="87"/>
      <c r="VTW7" s="87"/>
      <c r="VUA7" s="87"/>
      <c r="VUE7" s="87"/>
      <c r="VUI7" s="87"/>
      <c r="VUM7" s="87"/>
      <c r="VUQ7" s="87"/>
      <c r="VUU7" s="87"/>
      <c r="VUY7" s="87"/>
      <c r="VVC7" s="87"/>
      <c r="VVG7" s="87"/>
      <c r="VVK7" s="87"/>
      <c r="VVO7" s="87"/>
      <c r="VVS7" s="87"/>
      <c r="VVW7" s="87"/>
      <c r="VWA7" s="87"/>
      <c r="VWE7" s="87"/>
      <c r="VWI7" s="87"/>
      <c r="VWM7" s="87"/>
      <c r="VWQ7" s="87"/>
      <c r="VWU7" s="87"/>
      <c r="VWY7" s="87"/>
      <c r="VXC7" s="87"/>
      <c r="VXG7" s="87"/>
      <c r="VXK7" s="87"/>
      <c r="VXO7" s="87"/>
      <c r="VXS7" s="87"/>
      <c r="VXW7" s="87"/>
      <c r="VYA7" s="87"/>
      <c r="VYE7" s="87"/>
      <c r="VYI7" s="87"/>
      <c r="VYM7" s="87"/>
      <c r="VYQ7" s="87"/>
      <c r="VYU7" s="87"/>
      <c r="VYY7" s="87"/>
      <c r="VZC7" s="87"/>
      <c r="VZG7" s="87"/>
      <c r="VZK7" s="87"/>
      <c r="VZO7" s="87"/>
      <c r="VZS7" s="87"/>
      <c r="VZW7" s="87"/>
      <c r="WAA7" s="87"/>
      <c r="WAE7" s="87"/>
      <c r="WAI7" s="87"/>
      <c r="WAM7" s="87"/>
      <c r="WAQ7" s="87"/>
      <c r="WAU7" s="87"/>
      <c r="WAY7" s="87"/>
      <c r="WBC7" s="87"/>
      <c r="WBG7" s="87"/>
      <c r="WBK7" s="87"/>
      <c r="WBO7" s="87"/>
      <c r="WBS7" s="87"/>
      <c r="WBW7" s="87"/>
      <c r="WCA7" s="87"/>
      <c r="WCE7" s="87"/>
      <c r="WCI7" s="87"/>
      <c r="WCM7" s="87"/>
      <c r="WCQ7" s="87"/>
      <c r="WCU7" s="87"/>
      <c r="WCY7" s="87"/>
      <c r="WDC7" s="87"/>
      <c r="WDG7" s="87"/>
      <c r="WDK7" s="87"/>
      <c r="WDO7" s="87"/>
      <c r="WDS7" s="87"/>
      <c r="WDW7" s="87"/>
      <c r="WEA7" s="87"/>
      <c r="WEE7" s="87"/>
      <c r="WEI7" s="87"/>
      <c r="WEM7" s="87"/>
      <c r="WEQ7" s="87"/>
      <c r="WEU7" s="87"/>
      <c r="WEY7" s="87"/>
      <c r="WFC7" s="87"/>
      <c r="WFG7" s="87"/>
      <c r="WFK7" s="87"/>
      <c r="WFO7" s="87"/>
      <c r="WFS7" s="87"/>
      <c r="WFW7" s="87"/>
      <c r="WGA7" s="87"/>
      <c r="WGE7" s="87"/>
      <c r="WGI7" s="87"/>
      <c r="WGM7" s="87"/>
      <c r="WGQ7" s="87"/>
      <c r="WGU7" s="87"/>
      <c r="WGY7" s="87"/>
      <c r="WHC7" s="87"/>
      <c r="WHG7" s="87"/>
      <c r="WHK7" s="87"/>
      <c r="WHO7" s="87"/>
      <c r="WHS7" s="87"/>
      <c r="WHW7" s="87"/>
      <c r="WIA7" s="87"/>
      <c r="WIE7" s="87"/>
      <c r="WII7" s="87"/>
      <c r="WIM7" s="87"/>
      <c r="WIQ7" s="87"/>
      <c r="WIU7" s="87"/>
      <c r="WIY7" s="87"/>
      <c r="WJC7" s="87"/>
      <c r="WJG7" s="87"/>
      <c r="WJK7" s="87"/>
      <c r="WJO7" s="87"/>
      <c r="WJS7" s="87"/>
      <c r="WJW7" s="87"/>
      <c r="WKA7" s="87"/>
      <c r="WKE7" s="87"/>
      <c r="WKI7" s="87"/>
      <c r="WKM7" s="87"/>
      <c r="WKQ7" s="87"/>
      <c r="WKU7" s="87"/>
      <c r="WKY7" s="87"/>
      <c r="WLC7" s="87"/>
      <c r="WLG7" s="87"/>
      <c r="WLK7" s="87"/>
      <c r="WLO7" s="87"/>
      <c r="WLS7" s="87"/>
      <c r="WLW7" s="87"/>
      <c r="WMA7" s="87"/>
      <c r="WME7" s="87"/>
      <c r="WMI7" s="87"/>
      <c r="WMM7" s="87"/>
      <c r="WMQ7" s="87"/>
      <c r="WMU7" s="87"/>
      <c r="WMY7" s="87"/>
      <c r="WNC7" s="87"/>
      <c r="WNG7" s="87"/>
      <c r="WNK7" s="87"/>
      <c r="WNO7" s="87"/>
      <c r="WNS7" s="87"/>
      <c r="WNW7" s="87"/>
      <c r="WOA7" s="87"/>
      <c r="WOE7" s="87"/>
      <c r="WOI7" s="87"/>
      <c r="WOM7" s="87"/>
      <c r="WOQ7" s="87"/>
      <c r="WOU7" s="87"/>
      <c r="WOY7" s="87"/>
      <c r="WPC7" s="87"/>
      <c r="WPG7" s="87"/>
      <c r="WPK7" s="87"/>
      <c r="WPO7" s="87"/>
      <c r="WPS7" s="87"/>
      <c r="WPW7" s="87"/>
      <c r="WQA7" s="87"/>
      <c r="WQE7" s="87"/>
      <c r="WQI7" s="87"/>
      <c r="WQM7" s="87"/>
      <c r="WQQ7" s="87"/>
      <c r="WQU7" s="87"/>
      <c r="WQY7" s="87"/>
      <c r="WRC7" s="87"/>
      <c r="WRG7" s="87"/>
      <c r="WRK7" s="87"/>
      <c r="WRO7" s="87"/>
      <c r="WRS7" s="87"/>
      <c r="WRW7" s="87"/>
      <c r="WSA7" s="87"/>
      <c r="WSE7" s="87"/>
      <c r="WSI7" s="87"/>
      <c r="WSM7" s="87"/>
      <c r="WSQ7" s="87"/>
      <c r="WSU7" s="87"/>
      <c r="WSY7" s="87"/>
      <c r="WTC7" s="87"/>
      <c r="WTG7" s="87"/>
      <c r="WTK7" s="87"/>
      <c r="WTO7" s="87"/>
      <c r="WTS7" s="87"/>
      <c r="WTW7" s="87"/>
      <c r="WUA7" s="87"/>
      <c r="WUE7" s="87"/>
      <c r="WUI7" s="87"/>
      <c r="WUM7" s="87"/>
      <c r="WUQ7" s="87"/>
      <c r="WUU7" s="87"/>
      <c r="WUY7" s="87"/>
      <c r="WVC7" s="87"/>
      <c r="WVG7" s="87"/>
      <c r="WVK7" s="87"/>
      <c r="WVO7" s="87"/>
      <c r="WVS7" s="87"/>
      <c r="WVW7" s="87"/>
      <c r="WWA7" s="87"/>
      <c r="WWE7" s="87"/>
      <c r="WWI7" s="87"/>
      <c r="WWM7" s="87"/>
      <c r="WWQ7" s="87"/>
      <c r="WWU7" s="87"/>
      <c r="WWY7" s="87"/>
      <c r="WXC7" s="87"/>
      <c r="WXG7" s="87"/>
      <c r="WXK7" s="87"/>
      <c r="WXO7" s="87"/>
      <c r="WXS7" s="87"/>
      <c r="WXW7" s="87"/>
      <c r="WYA7" s="87"/>
      <c r="WYE7" s="87"/>
      <c r="WYI7" s="87"/>
      <c r="WYM7" s="87"/>
      <c r="WYQ7" s="87"/>
      <c r="WYU7" s="87"/>
      <c r="WYY7" s="87"/>
      <c r="WZC7" s="87"/>
      <c r="WZG7" s="87"/>
      <c r="WZK7" s="87"/>
      <c r="WZO7" s="87"/>
      <c r="WZS7" s="87"/>
      <c r="WZW7" s="87"/>
      <c r="XAA7" s="87"/>
      <c r="XAE7" s="87"/>
      <c r="XAI7" s="87"/>
      <c r="XAM7" s="87"/>
      <c r="XAQ7" s="87"/>
      <c r="XAU7" s="87"/>
      <c r="XAY7" s="87"/>
      <c r="XBC7" s="87"/>
      <c r="XBG7" s="87"/>
      <c r="XBK7" s="87"/>
    </row>
    <row r="8" spans="1:1023 1027:2047 2051:3071 3075:4095 4099:5119 5123:6143 6147:7167 7171:8191 8195:9215 9219:10239 10243:11263 11267:12287 12291:13311 13315:14335 14339:15359 15363:16287" x14ac:dyDescent="0.2">
      <c r="A8" s="85"/>
      <c r="B8" s="262" t="s">
        <v>4</v>
      </c>
      <c r="C8" s="266">
        <f>+'SUMMARY (BC)'!AD6</f>
        <v>3</v>
      </c>
      <c r="D8" s="267">
        <f>+'SUMMARY (BC)'!AD14</f>
        <v>50000</v>
      </c>
      <c r="E8" s="267">
        <f>+'SUMMARY (BC)'!AD38</f>
        <v>2500000.0000000005</v>
      </c>
      <c r="F8" s="268"/>
    </row>
    <row r="9" spans="1:1023 1027:2047 2051:3071 3075:4095 4099:5119 5123:6143 6147:7167 7171:8191 8195:9215 9219:10239 10243:11263 11267:12287 12291:13311 13315:14335 14339:15359 15363:16287" ht="13.5" thickBot="1" x14ac:dyDescent="0.25">
      <c r="A9" s="134"/>
      <c r="B9" s="269"/>
      <c r="C9" s="270">
        <v>425507.95583333331</v>
      </c>
      <c r="D9" s="271">
        <v>1920714.2523113401</v>
      </c>
      <c r="E9" s="272">
        <v>233416832.67528373</v>
      </c>
      <c r="F9" s="273">
        <f>+'SUMMARY (BC)'!AD48</f>
        <v>18649095.143339977</v>
      </c>
    </row>
    <row r="10" spans="1:1023 1027:2047 2051:3071 3075:4095 4099:5119 5123:6143 6147:7167 7171:8191 8195:9215 9219:10239 10243:11263 11267:12287 12291:13311 13315:14335 14339:15359 15363:16287" x14ac:dyDescent="0.2">
      <c r="A10" s="134"/>
    </row>
    <row r="11" spans="1:1023 1027:2047 2051:3071 3075:4095 4099:5119 5123:6143 6147:7167 7171:8191 8195:9215 9219:10239 10243:11263 11267:12287 12291:13311 13315:14335 14339:15359 15363:16287" x14ac:dyDescent="0.2">
      <c r="A11" s="134"/>
    </row>
    <row r="12" spans="1:1023 1027:2047 2051:3071 3075:4095 4099:5119 5123:6143 6147:7167 7171:8191 8195:9215 9219:10239 10243:11263 11267:12287 12291:13311 13315:14335 14339:15359 15363:16287" x14ac:dyDescent="0.2">
      <c r="A12" s="134"/>
    </row>
    <row r="13" spans="1:1023 1027:2047 2051:3071 3075:4095 4099:5119 5123:6143 6147:7167 7171:8191 8195:9215 9219:10239 10243:11263 11267:12287 12291:13311 13315:14335 14339:15359 15363:16287" x14ac:dyDescent="0.2">
      <c r="A13" s="134"/>
    </row>
    <row r="14" spans="1:1023 1027:2047 2051:3071 3075:4095 4099:5119 5123:6143 6147:7167 7171:8191 8195:9215 9219:10239 10243:11263 11267:12287 12291:13311 13315:14335 14339:15359 15363:16287" x14ac:dyDescent="0.2">
      <c r="A14" s="85"/>
      <c r="C14" s="87"/>
      <c r="G14" s="87"/>
      <c r="K14" s="87"/>
      <c r="O14" s="87"/>
      <c r="S14" s="87"/>
      <c r="W14" s="87"/>
      <c r="AA14" s="87"/>
      <c r="AE14" s="87"/>
      <c r="AI14" s="87"/>
      <c r="AM14" s="87"/>
      <c r="AQ14" s="87"/>
      <c r="AU14" s="87"/>
      <c r="AY14" s="87"/>
      <c r="BC14" s="87"/>
      <c r="BG14" s="87"/>
      <c r="BK14" s="87"/>
      <c r="BO14" s="87"/>
      <c r="BS14" s="87"/>
      <c r="BW14" s="87"/>
      <c r="CA14" s="87"/>
      <c r="CE14" s="87"/>
      <c r="CI14" s="87"/>
      <c r="CM14" s="87"/>
      <c r="CQ14" s="87"/>
      <c r="CU14" s="87"/>
      <c r="CY14" s="87"/>
      <c r="DC14" s="87"/>
      <c r="DG14" s="87"/>
      <c r="DK14" s="87"/>
      <c r="DO14" s="87"/>
      <c r="DS14" s="87"/>
      <c r="DW14" s="87"/>
      <c r="EA14" s="87"/>
      <c r="EE14" s="87"/>
      <c r="EI14" s="87"/>
      <c r="EM14" s="87"/>
      <c r="EQ14" s="87"/>
      <c r="EU14" s="87"/>
      <c r="EY14" s="87"/>
      <c r="FC14" s="87"/>
      <c r="FG14" s="87"/>
      <c r="FK14" s="87"/>
      <c r="FO14" s="87"/>
      <c r="FS14" s="87"/>
      <c r="FW14" s="87"/>
      <c r="GA14" s="87"/>
      <c r="GE14" s="87"/>
      <c r="GI14" s="87"/>
      <c r="GM14" s="87"/>
      <c r="GQ14" s="87"/>
      <c r="GU14" s="87"/>
      <c r="GY14" s="87"/>
      <c r="HC14" s="87"/>
      <c r="HG14" s="87"/>
      <c r="HK14" s="87"/>
      <c r="HO14" s="87"/>
      <c r="HS14" s="87"/>
      <c r="HW14" s="87"/>
      <c r="IA14" s="87"/>
      <c r="IE14" s="87"/>
      <c r="II14" s="87"/>
      <c r="IM14" s="87"/>
      <c r="IQ14" s="87"/>
      <c r="IU14" s="87"/>
      <c r="IY14" s="87"/>
      <c r="JC14" s="87"/>
      <c r="JG14" s="87"/>
      <c r="JK14" s="87"/>
      <c r="JO14" s="87"/>
      <c r="JS14" s="87"/>
      <c r="JW14" s="87"/>
      <c r="KA14" s="87"/>
      <c r="KE14" s="87"/>
      <c r="KI14" s="87"/>
      <c r="KM14" s="87"/>
      <c r="KQ14" s="87"/>
      <c r="KU14" s="87"/>
      <c r="KY14" s="87"/>
      <c r="LC14" s="87"/>
      <c r="LG14" s="87"/>
      <c r="LK14" s="87"/>
      <c r="LO14" s="87"/>
      <c r="LS14" s="87"/>
      <c r="LW14" s="87"/>
      <c r="MA14" s="87"/>
      <c r="ME14" s="87"/>
      <c r="MI14" s="87"/>
      <c r="MM14" s="87"/>
      <c r="MQ14" s="87"/>
      <c r="MU14" s="87"/>
      <c r="MY14" s="87"/>
      <c r="NC14" s="87"/>
      <c r="NG14" s="87"/>
      <c r="NK14" s="87"/>
      <c r="NO14" s="87"/>
      <c r="NS14" s="87"/>
      <c r="NW14" s="87"/>
      <c r="OA14" s="87"/>
      <c r="OE14" s="87"/>
      <c r="OI14" s="87"/>
      <c r="OM14" s="87"/>
      <c r="OQ14" s="87"/>
      <c r="OU14" s="87"/>
      <c r="OY14" s="87"/>
      <c r="PC14" s="87"/>
      <c r="PG14" s="87"/>
      <c r="PK14" s="87"/>
      <c r="PO14" s="87"/>
      <c r="PS14" s="87"/>
      <c r="PW14" s="87"/>
      <c r="QA14" s="87"/>
      <c r="QE14" s="87"/>
      <c r="QI14" s="87"/>
      <c r="QM14" s="87"/>
      <c r="QQ14" s="87"/>
      <c r="QU14" s="87"/>
      <c r="QY14" s="87"/>
      <c r="RC14" s="87"/>
      <c r="RG14" s="87"/>
      <c r="RK14" s="87"/>
      <c r="RO14" s="87"/>
      <c r="RS14" s="87"/>
      <c r="RW14" s="87"/>
      <c r="SA14" s="87"/>
      <c r="SE14" s="87"/>
      <c r="SI14" s="87"/>
      <c r="SM14" s="87"/>
      <c r="SQ14" s="87"/>
      <c r="SU14" s="87"/>
      <c r="SY14" s="87"/>
      <c r="TC14" s="87"/>
      <c r="TG14" s="87"/>
      <c r="TK14" s="87"/>
      <c r="TO14" s="87"/>
      <c r="TS14" s="87"/>
      <c r="TW14" s="87"/>
      <c r="UA14" s="87"/>
      <c r="UE14" s="87"/>
      <c r="UI14" s="87"/>
      <c r="UM14" s="87"/>
      <c r="UQ14" s="87"/>
      <c r="UU14" s="87"/>
      <c r="UY14" s="87"/>
      <c r="VC14" s="87"/>
      <c r="VG14" s="87"/>
      <c r="VK14" s="87"/>
      <c r="VO14" s="87"/>
      <c r="VS14" s="87"/>
      <c r="VW14" s="87"/>
      <c r="WA14" s="87"/>
      <c r="WE14" s="87"/>
      <c r="WI14" s="87"/>
      <c r="WM14" s="87"/>
      <c r="WQ14" s="87"/>
      <c r="WU14" s="87"/>
      <c r="WY14" s="87"/>
      <c r="XC14" s="87"/>
      <c r="XG14" s="87"/>
      <c r="XK14" s="87"/>
      <c r="XO14" s="87"/>
      <c r="XS14" s="87"/>
      <c r="XW14" s="87"/>
      <c r="YA14" s="87"/>
      <c r="YE14" s="87"/>
      <c r="YI14" s="87"/>
      <c r="YM14" s="87"/>
      <c r="YQ14" s="87"/>
      <c r="YU14" s="87"/>
      <c r="YY14" s="87"/>
      <c r="ZC14" s="87"/>
      <c r="ZG14" s="87"/>
      <c r="ZK14" s="87"/>
      <c r="ZO14" s="87"/>
      <c r="ZS14" s="87"/>
      <c r="ZW14" s="87"/>
      <c r="AAA14" s="87"/>
      <c r="AAE14" s="87"/>
      <c r="AAI14" s="87"/>
      <c r="AAM14" s="87"/>
      <c r="AAQ14" s="87"/>
      <c r="AAU14" s="87"/>
      <c r="AAY14" s="87"/>
      <c r="ABC14" s="87"/>
      <c r="ABG14" s="87"/>
      <c r="ABK14" s="87"/>
      <c r="ABO14" s="87"/>
      <c r="ABS14" s="87"/>
      <c r="ABW14" s="87"/>
      <c r="ACA14" s="87"/>
      <c r="ACE14" s="87"/>
      <c r="ACI14" s="87"/>
      <c r="ACM14" s="87"/>
      <c r="ACQ14" s="87"/>
      <c r="ACU14" s="87"/>
      <c r="ACY14" s="87"/>
      <c r="ADC14" s="87"/>
      <c r="ADG14" s="87"/>
      <c r="ADK14" s="87"/>
      <c r="ADO14" s="87"/>
      <c r="ADS14" s="87"/>
      <c r="ADW14" s="87"/>
      <c r="AEA14" s="87"/>
      <c r="AEE14" s="87"/>
      <c r="AEI14" s="87"/>
      <c r="AEM14" s="87"/>
      <c r="AEQ14" s="87"/>
      <c r="AEU14" s="87"/>
      <c r="AEY14" s="87"/>
      <c r="AFC14" s="87"/>
      <c r="AFG14" s="87"/>
      <c r="AFK14" s="87"/>
      <c r="AFO14" s="87"/>
      <c r="AFS14" s="87"/>
      <c r="AFW14" s="87"/>
      <c r="AGA14" s="87"/>
      <c r="AGE14" s="87"/>
      <c r="AGI14" s="87"/>
      <c r="AGM14" s="87"/>
      <c r="AGQ14" s="87"/>
      <c r="AGU14" s="87"/>
      <c r="AGY14" s="87"/>
      <c r="AHC14" s="87"/>
      <c r="AHG14" s="87"/>
      <c r="AHK14" s="87"/>
      <c r="AHO14" s="87"/>
      <c r="AHS14" s="87"/>
      <c r="AHW14" s="87"/>
      <c r="AIA14" s="87"/>
      <c r="AIE14" s="87"/>
      <c r="AII14" s="87"/>
      <c r="AIM14" s="87"/>
      <c r="AIQ14" s="87"/>
      <c r="AIU14" s="87"/>
      <c r="AIY14" s="87"/>
      <c r="AJC14" s="87"/>
      <c r="AJG14" s="87"/>
      <c r="AJK14" s="87"/>
      <c r="AJO14" s="87"/>
      <c r="AJS14" s="87"/>
      <c r="AJW14" s="87"/>
      <c r="AKA14" s="87"/>
      <c r="AKE14" s="87"/>
      <c r="AKI14" s="87"/>
      <c r="AKM14" s="87"/>
      <c r="AKQ14" s="87"/>
      <c r="AKU14" s="87"/>
      <c r="AKY14" s="87"/>
      <c r="ALC14" s="87"/>
      <c r="ALG14" s="87"/>
      <c r="ALK14" s="87"/>
      <c r="ALO14" s="87"/>
      <c r="ALS14" s="87"/>
      <c r="ALW14" s="87"/>
      <c r="AMA14" s="87"/>
      <c r="AME14" s="87"/>
      <c r="AMI14" s="87"/>
      <c r="AMM14" s="87"/>
      <c r="AMQ14" s="87"/>
      <c r="AMU14" s="87"/>
      <c r="AMY14" s="87"/>
      <c r="ANC14" s="87"/>
      <c r="ANG14" s="87"/>
      <c r="ANK14" s="87"/>
      <c r="ANO14" s="87"/>
      <c r="ANS14" s="87"/>
      <c r="ANW14" s="87"/>
      <c r="AOA14" s="87"/>
      <c r="AOE14" s="87"/>
      <c r="AOI14" s="87"/>
      <c r="AOM14" s="87"/>
      <c r="AOQ14" s="87"/>
      <c r="AOU14" s="87"/>
      <c r="AOY14" s="87"/>
      <c r="APC14" s="87"/>
      <c r="APG14" s="87"/>
      <c r="APK14" s="87"/>
      <c r="APO14" s="87"/>
      <c r="APS14" s="87"/>
      <c r="APW14" s="87"/>
      <c r="AQA14" s="87"/>
      <c r="AQE14" s="87"/>
      <c r="AQI14" s="87"/>
      <c r="AQM14" s="87"/>
      <c r="AQQ14" s="87"/>
      <c r="AQU14" s="87"/>
      <c r="AQY14" s="87"/>
      <c r="ARC14" s="87"/>
      <c r="ARG14" s="87"/>
      <c r="ARK14" s="87"/>
      <c r="ARO14" s="87"/>
      <c r="ARS14" s="87"/>
      <c r="ARW14" s="87"/>
      <c r="ASA14" s="87"/>
      <c r="ASE14" s="87"/>
      <c r="ASI14" s="87"/>
      <c r="ASM14" s="87"/>
      <c r="ASQ14" s="87"/>
      <c r="ASU14" s="87"/>
      <c r="ASY14" s="87"/>
      <c r="ATC14" s="87"/>
      <c r="ATG14" s="87"/>
      <c r="ATK14" s="87"/>
      <c r="ATO14" s="87"/>
      <c r="ATS14" s="87"/>
      <c r="ATW14" s="87"/>
      <c r="AUA14" s="87"/>
      <c r="AUE14" s="87"/>
      <c r="AUI14" s="87"/>
      <c r="AUM14" s="87"/>
      <c r="AUQ14" s="87"/>
      <c r="AUU14" s="87"/>
      <c r="AUY14" s="87"/>
      <c r="AVC14" s="87"/>
      <c r="AVG14" s="87"/>
      <c r="AVK14" s="87"/>
      <c r="AVO14" s="87"/>
      <c r="AVS14" s="87"/>
      <c r="AVW14" s="87"/>
      <c r="AWA14" s="87"/>
      <c r="AWE14" s="87"/>
      <c r="AWI14" s="87"/>
      <c r="AWM14" s="87"/>
      <c r="AWQ14" s="87"/>
      <c r="AWU14" s="87"/>
      <c r="AWY14" s="87"/>
      <c r="AXC14" s="87"/>
      <c r="AXG14" s="87"/>
      <c r="AXK14" s="87"/>
      <c r="AXO14" s="87"/>
      <c r="AXS14" s="87"/>
      <c r="AXW14" s="87"/>
      <c r="AYA14" s="87"/>
      <c r="AYE14" s="87"/>
      <c r="AYI14" s="87"/>
      <c r="AYM14" s="87"/>
      <c r="AYQ14" s="87"/>
      <c r="AYU14" s="87"/>
      <c r="AYY14" s="87"/>
      <c r="AZC14" s="87"/>
      <c r="AZG14" s="87"/>
      <c r="AZK14" s="87"/>
      <c r="AZO14" s="87"/>
      <c r="AZS14" s="87"/>
      <c r="AZW14" s="87"/>
      <c r="BAA14" s="87"/>
      <c r="BAE14" s="87"/>
      <c r="BAI14" s="87"/>
      <c r="BAM14" s="87"/>
      <c r="BAQ14" s="87"/>
      <c r="BAU14" s="87"/>
      <c r="BAY14" s="87"/>
      <c r="BBC14" s="87"/>
      <c r="BBG14" s="87"/>
      <c r="BBK14" s="87"/>
      <c r="BBO14" s="87"/>
      <c r="BBS14" s="87"/>
      <c r="BBW14" s="87"/>
      <c r="BCA14" s="87"/>
      <c r="BCE14" s="87"/>
      <c r="BCI14" s="87"/>
      <c r="BCM14" s="87"/>
      <c r="BCQ14" s="87"/>
      <c r="BCU14" s="87"/>
      <c r="BCY14" s="87"/>
      <c r="BDC14" s="87"/>
      <c r="BDG14" s="87"/>
      <c r="BDK14" s="87"/>
      <c r="BDO14" s="87"/>
      <c r="BDS14" s="87"/>
      <c r="BDW14" s="87"/>
      <c r="BEA14" s="87"/>
      <c r="BEE14" s="87"/>
      <c r="BEI14" s="87"/>
      <c r="BEM14" s="87"/>
      <c r="BEQ14" s="87"/>
      <c r="BEU14" s="87"/>
      <c r="BEY14" s="87"/>
      <c r="BFC14" s="87"/>
      <c r="BFG14" s="87"/>
      <c r="BFK14" s="87"/>
      <c r="BFO14" s="87"/>
      <c r="BFS14" s="87"/>
      <c r="BFW14" s="87"/>
      <c r="BGA14" s="87"/>
      <c r="BGE14" s="87"/>
      <c r="BGI14" s="87"/>
      <c r="BGM14" s="87"/>
      <c r="BGQ14" s="87"/>
      <c r="BGU14" s="87"/>
      <c r="BGY14" s="87"/>
      <c r="BHC14" s="87"/>
      <c r="BHG14" s="87"/>
      <c r="BHK14" s="87"/>
      <c r="BHO14" s="87"/>
      <c r="BHS14" s="87"/>
      <c r="BHW14" s="87"/>
      <c r="BIA14" s="87"/>
      <c r="BIE14" s="87"/>
      <c r="BII14" s="87"/>
      <c r="BIM14" s="87"/>
      <c r="BIQ14" s="87"/>
      <c r="BIU14" s="87"/>
      <c r="BIY14" s="87"/>
      <c r="BJC14" s="87"/>
      <c r="BJG14" s="87"/>
      <c r="BJK14" s="87"/>
      <c r="BJO14" s="87"/>
      <c r="BJS14" s="87"/>
      <c r="BJW14" s="87"/>
      <c r="BKA14" s="87"/>
      <c r="BKE14" s="87"/>
      <c r="BKI14" s="87"/>
      <c r="BKM14" s="87"/>
      <c r="BKQ14" s="87"/>
      <c r="BKU14" s="87"/>
      <c r="BKY14" s="87"/>
      <c r="BLC14" s="87"/>
      <c r="BLG14" s="87"/>
      <c r="BLK14" s="87"/>
      <c r="BLO14" s="87"/>
      <c r="BLS14" s="87"/>
      <c r="BLW14" s="87"/>
      <c r="BMA14" s="87"/>
      <c r="BME14" s="87"/>
      <c r="BMI14" s="87"/>
      <c r="BMM14" s="87"/>
      <c r="BMQ14" s="87"/>
      <c r="BMU14" s="87"/>
      <c r="BMY14" s="87"/>
      <c r="BNC14" s="87"/>
      <c r="BNG14" s="87"/>
      <c r="BNK14" s="87"/>
      <c r="BNO14" s="87"/>
      <c r="BNS14" s="87"/>
      <c r="BNW14" s="87"/>
      <c r="BOA14" s="87"/>
      <c r="BOE14" s="87"/>
      <c r="BOI14" s="87"/>
      <c r="BOM14" s="87"/>
      <c r="BOQ14" s="87"/>
      <c r="BOU14" s="87"/>
      <c r="BOY14" s="87"/>
      <c r="BPC14" s="87"/>
      <c r="BPG14" s="87"/>
      <c r="BPK14" s="87"/>
      <c r="BPO14" s="87"/>
      <c r="BPS14" s="87"/>
      <c r="BPW14" s="87"/>
      <c r="BQA14" s="87"/>
      <c r="BQE14" s="87"/>
      <c r="BQI14" s="87"/>
      <c r="BQM14" s="87"/>
      <c r="BQQ14" s="87"/>
      <c r="BQU14" s="87"/>
      <c r="BQY14" s="87"/>
      <c r="BRC14" s="87"/>
      <c r="BRG14" s="87"/>
      <c r="BRK14" s="87"/>
      <c r="BRO14" s="87"/>
      <c r="BRS14" s="87"/>
      <c r="BRW14" s="87"/>
      <c r="BSA14" s="87"/>
      <c r="BSE14" s="87"/>
      <c r="BSI14" s="87"/>
      <c r="BSM14" s="87"/>
      <c r="BSQ14" s="87"/>
      <c r="BSU14" s="87"/>
      <c r="BSY14" s="87"/>
      <c r="BTC14" s="87"/>
      <c r="BTG14" s="87"/>
      <c r="BTK14" s="87"/>
      <c r="BTO14" s="87"/>
      <c r="BTS14" s="87"/>
      <c r="BTW14" s="87"/>
      <c r="BUA14" s="87"/>
      <c r="BUE14" s="87"/>
      <c r="BUI14" s="87"/>
      <c r="BUM14" s="87"/>
      <c r="BUQ14" s="87"/>
      <c r="BUU14" s="87"/>
      <c r="BUY14" s="87"/>
      <c r="BVC14" s="87"/>
      <c r="BVG14" s="87"/>
      <c r="BVK14" s="87"/>
      <c r="BVO14" s="87"/>
      <c r="BVS14" s="87"/>
      <c r="BVW14" s="87"/>
      <c r="BWA14" s="87"/>
      <c r="BWE14" s="87"/>
      <c r="BWI14" s="87"/>
      <c r="BWM14" s="87"/>
      <c r="BWQ14" s="87"/>
      <c r="BWU14" s="87"/>
      <c r="BWY14" s="87"/>
      <c r="BXC14" s="87"/>
      <c r="BXG14" s="87"/>
      <c r="BXK14" s="87"/>
      <c r="BXO14" s="87"/>
      <c r="BXS14" s="87"/>
      <c r="BXW14" s="87"/>
      <c r="BYA14" s="87"/>
      <c r="BYE14" s="87"/>
      <c r="BYI14" s="87"/>
      <c r="BYM14" s="87"/>
      <c r="BYQ14" s="87"/>
      <c r="BYU14" s="87"/>
      <c r="BYY14" s="87"/>
      <c r="BZC14" s="87"/>
      <c r="BZG14" s="87"/>
      <c r="BZK14" s="87"/>
      <c r="BZO14" s="87"/>
      <c r="BZS14" s="87"/>
      <c r="BZW14" s="87"/>
      <c r="CAA14" s="87"/>
      <c r="CAE14" s="87"/>
      <c r="CAI14" s="87"/>
      <c r="CAM14" s="87"/>
      <c r="CAQ14" s="87"/>
      <c r="CAU14" s="87"/>
      <c r="CAY14" s="87"/>
      <c r="CBC14" s="87"/>
      <c r="CBG14" s="87"/>
      <c r="CBK14" s="87"/>
      <c r="CBO14" s="87"/>
      <c r="CBS14" s="87"/>
      <c r="CBW14" s="87"/>
      <c r="CCA14" s="87"/>
      <c r="CCE14" s="87"/>
      <c r="CCI14" s="87"/>
      <c r="CCM14" s="87"/>
      <c r="CCQ14" s="87"/>
      <c r="CCU14" s="87"/>
      <c r="CCY14" s="87"/>
      <c r="CDC14" s="87"/>
      <c r="CDG14" s="87"/>
      <c r="CDK14" s="87"/>
      <c r="CDO14" s="87"/>
      <c r="CDS14" s="87"/>
      <c r="CDW14" s="87"/>
      <c r="CEA14" s="87"/>
      <c r="CEE14" s="87"/>
      <c r="CEI14" s="87"/>
      <c r="CEM14" s="87"/>
      <c r="CEQ14" s="87"/>
      <c r="CEU14" s="87"/>
      <c r="CEY14" s="87"/>
      <c r="CFC14" s="87"/>
      <c r="CFG14" s="87"/>
      <c r="CFK14" s="87"/>
      <c r="CFO14" s="87"/>
      <c r="CFS14" s="87"/>
      <c r="CFW14" s="87"/>
      <c r="CGA14" s="87"/>
      <c r="CGE14" s="87"/>
      <c r="CGI14" s="87"/>
      <c r="CGM14" s="87"/>
      <c r="CGQ14" s="87"/>
      <c r="CGU14" s="87"/>
      <c r="CGY14" s="87"/>
      <c r="CHC14" s="87"/>
      <c r="CHG14" s="87"/>
      <c r="CHK14" s="87"/>
      <c r="CHO14" s="87"/>
      <c r="CHS14" s="87"/>
      <c r="CHW14" s="87"/>
      <c r="CIA14" s="87"/>
      <c r="CIE14" s="87"/>
      <c r="CII14" s="87"/>
      <c r="CIM14" s="87"/>
      <c r="CIQ14" s="87"/>
      <c r="CIU14" s="87"/>
      <c r="CIY14" s="87"/>
      <c r="CJC14" s="87"/>
      <c r="CJG14" s="87"/>
      <c r="CJK14" s="87"/>
      <c r="CJO14" s="87"/>
      <c r="CJS14" s="87"/>
      <c r="CJW14" s="87"/>
      <c r="CKA14" s="87"/>
      <c r="CKE14" s="87"/>
      <c r="CKI14" s="87"/>
      <c r="CKM14" s="87"/>
      <c r="CKQ14" s="87"/>
      <c r="CKU14" s="87"/>
      <c r="CKY14" s="87"/>
      <c r="CLC14" s="87"/>
      <c r="CLG14" s="87"/>
      <c r="CLK14" s="87"/>
      <c r="CLO14" s="87"/>
      <c r="CLS14" s="87"/>
      <c r="CLW14" s="87"/>
      <c r="CMA14" s="87"/>
      <c r="CME14" s="87"/>
      <c r="CMI14" s="87"/>
      <c r="CMM14" s="87"/>
      <c r="CMQ14" s="87"/>
      <c r="CMU14" s="87"/>
      <c r="CMY14" s="87"/>
      <c r="CNC14" s="87"/>
      <c r="CNG14" s="87"/>
      <c r="CNK14" s="87"/>
      <c r="CNO14" s="87"/>
      <c r="CNS14" s="87"/>
      <c r="CNW14" s="87"/>
      <c r="COA14" s="87"/>
      <c r="COE14" s="87"/>
      <c r="COI14" s="87"/>
      <c r="COM14" s="87"/>
      <c r="COQ14" s="87"/>
      <c r="COU14" s="87"/>
      <c r="COY14" s="87"/>
      <c r="CPC14" s="87"/>
      <c r="CPG14" s="87"/>
      <c r="CPK14" s="87"/>
      <c r="CPO14" s="87"/>
      <c r="CPS14" s="87"/>
      <c r="CPW14" s="87"/>
      <c r="CQA14" s="87"/>
      <c r="CQE14" s="87"/>
      <c r="CQI14" s="87"/>
      <c r="CQM14" s="87"/>
      <c r="CQQ14" s="87"/>
      <c r="CQU14" s="87"/>
      <c r="CQY14" s="87"/>
      <c r="CRC14" s="87"/>
      <c r="CRG14" s="87"/>
      <c r="CRK14" s="87"/>
      <c r="CRO14" s="87"/>
      <c r="CRS14" s="87"/>
      <c r="CRW14" s="87"/>
      <c r="CSA14" s="87"/>
      <c r="CSE14" s="87"/>
      <c r="CSI14" s="87"/>
      <c r="CSM14" s="87"/>
      <c r="CSQ14" s="87"/>
      <c r="CSU14" s="87"/>
      <c r="CSY14" s="87"/>
      <c r="CTC14" s="87"/>
      <c r="CTG14" s="87"/>
      <c r="CTK14" s="87"/>
      <c r="CTO14" s="87"/>
      <c r="CTS14" s="87"/>
      <c r="CTW14" s="87"/>
      <c r="CUA14" s="87"/>
      <c r="CUE14" s="87"/>
      <c r="CUI14" s="87"/>
      <c r="CUM14" s="87"/>
      <c r="CUQ14" s="87"/>
      <c r="CUU14" s="87"/>
      <c r="CUY14" s="87"/>
      <c r="CVC14" s="87"/>
      <c r="CVG14" s="87"/>
      <c r="CVK14" s="87"/>
      <c r="CVO14" s="87"/>
      <c r="CVS14" s="87"/>
      <c r="CVW14" s="87"/>
      <c r="CWA14" s="87"/>
      <c r="CWE14" s="87"/>
      <c r="CWI14" s="87"/>
      <c r="CWM14" s="87"/>
      <c r="CWQ14" s="87"/>
      <c r="CWU14" s="87"/>
      <c r="CWY14" s="87"/>
      <c r="CXC14" s="87"/>
      <c r="CXG14" s="87"/>
      <c r="CXK14" s="87"/>
      <c r="CXO14" s="87"/>
      <c r="CXS14" s="87"/>
      <c r="CXW14" s="87"/>
      <c r="CYA14" s="87"/>
      <c r="CYE14" s="87"/>
      <c r="CYI14" s="87"/>
      <c r="CYM14" s="87"/>
      <c r="CYQ14" s="87"/>
      <c r="CYU14" s="87"/>
      <c r="CYY14" s="87"/>
      <c r="CZC14" s="87"/>
      <c r="CZG14" s="87"/>
      <c r="CZK14" s="87"/>
      <c r="CZO14" s="87"/>
      <c r="CZS14" s="87"/>
      <c r="CZW14" s="87"/>
      <c r="DAA14" s="87"/>
      <c r="DAE14" s="87"/>
      <c r="DAI14" s="87"/>
      <c r="DAM14" s="87"/>
      <c r="DAQ14" s="87"/>
      <c r="DAU14" s="87"/>
      <c r="DAY14" s="87"/>
      <c r="DBC14" s="87"/>
      <c r="DBG14" s="87"/>
      <c r="DBK14" s="87"/>
      <c r="DBO14" s="87"/>
      <c r="DBS14" s="87"/>
      <c r="DBW14" s="87"/>
      <c r="DCA14" s="87"/>
      <c r="DCE14" s="87"/>
      <c r="DCI14" s="87"/>
      <c r="DCM14" s="87"/>
      <c r="DCQ14" s="87"/>
      <c r="DCU14" s="87"/>
      <c r="DCY14" s="87"/>
      <c r="DDC14" s="87"/>
      <c r="DDG14" s="87"/>
      <c r="DDK14" s="87"/>
      <c r="DDO14" s="87"/>
      <c r="DDS14" s="87"/>
      <c r="DDW14" s="87"/>
      <c r="DEA14" s="87"/>
      <c r="DEE14" s="87"/>
      <c r="DEI14" s="87"/>
      <c r="DEM14" s="87"/>
      <c r="DEQ14" s="87"/>
      <c r="DEU14" s="87"/>
      <c r="DEY14" s="87"/>
      <c r="DFC14" s="87"/>
      <c r="DFG14" s="87"/>
      <c r="DFK14" s="87"/>
      <c r="DFO14" s="87"/>
      <c r="DFS14" s="87"/>
      <c r="DFW14" s="87"/>
      <c r="DGA14" s="87"/>
      <c r="DGE14" s="87"/>
      <c r="DGI14" s="87"/>
      <c r="DGM14" s="87"/>
      <c r="DGQ14" s="87"/>
      <c r="DGU14" s="87"/>
      <c r="DGY14" s="87"/>
      <c r="DHC14" s="87"/>
      <c r="DHG14" s="87"/>
      <c r="DHK14" s="87"/>
      <c r="DHO14" s="87"/>
      <c r="DHS14" s="87"/>
      <c r="DHW14" s="87"/>
      <c r="DIA14" s="87"/>
      <c r="DIE14" s="87"/>
      <c r="DII14" s="87"/>
      <c r="DIM14" s="87"/>
      <c r="DIQ14" s="87"/>
      <c r="DIU14" s="87"/>
      <c r="DIY14" s="87"/>
      <c r="DJC14" s="87"/>
      <c r="DJG14" s="87"/>
      <c r="DJK14" s="87"/>
      <c r="DJO14" s="87"/>
      <c r="DJS14" s="87"/>
      <c r="DJW14" s="87"/>
      <c r="DKA14" s="87"/>
      <c r="DKE14" s="87"/>
      <c r="DKI14" s="87"/>
      <c r="DKM14" s="87"/>
      <c r="DKQ14" s="87"/>
      <c r="DKU14" s="87"/>
      <c r="DKY14" s="87"/>
      <c r="DLC14" s="87"/>
      <c r="DLG14" s="87"/>
      <c r="DLK14" s="87"/>
      <c r="DLO14" s="87"/>
      <c r="DLS14" s="87"/>
      <c r="DLW14" s="87"/>
      <c r="DMA14" s="87"/>
      <c r="DME14" s="87"/>
      <c r="DMI14" s="87"/>
      <c r="DMM14" s="87"/>
      <c r="DMQ14" s="87"/>
      <c r="DMU14" s="87"/>
      <c r="DMY14" s="87"/>
      <c r="DNC14" s="87"/>
      <c r="DNG14" s="87"/>
      <c r="DNK14" s="87"/>
      <c r="DNO14" s="87"/>
      <c r="DNS14" s="87"/>
      <c r="DNW14" s="87"/>
      <c r="DOA14" s="87"/>
      <c r="DOE14" s="87"/>
      <c r="DOI14" s="87"/>
      <c r="DOM14" s="87"/>
      <c r="DOQ14" s="87"/>
      <c r="DOU14" s="87"/>
      <c r="DOY14" s="87"/>
      <c r="DPC14" s="87"/>
      <c r="DPG14" s="87"/>
      <c r="DPK14" s="87"/>
      <c r="DPO14" s="87"/>
      <c r="DPS14" s="87"/>
      <c r="DPW14" s="87"/>
      <c r="DQA14" s="87"/>
      <c r="DQE14" s="87"/>
      <c r="DQI14" s="87"/>
      <c r="DQM14" s="87"/>
      <c r="DQQ14" s="87"/>
      <c r="DQU14" s="87"/>
      <c r="DQY14" s="87"/>
      <c r="DRC14" s="87"/>
      <c r="DRG14" s="87"/>
      <c r="DRK14" s="87"/>
      <c r="DRO14" s="87"/>
      <c r="DRS14" s="87"/>
      <c r="DRW14" s="87"/>
      <c r="DSA14" s="87"/>
      <c r="DSE14" s="87"/>
      <c r="DSI14" s="87"/>
      <c r="DSM14" s="87"/>
      <c r="DSQ14" s="87"/>
      <c r="DSU14" s="87"/>
      <c r="DSY14" s="87"/>
      <c r="DTC14" s="87"/>
      <c r="DTG14" s="87"/>
      <c r="DTK14" s="87"/>
      <c r="DTO14" s="87"/>
      <c r="DTS14" s="87"/>
      <c r="DTW14" s="87"/>
      <c r="DUA14" s="87"/>
      <c r="DUE14" s="87"/>
      <c r="DUI14" s="87"/>
      <c r="DUM14" s="87"/>
      <c r="DUQ14" s="87"/>
      <c r="DUU14" s="87"/>
      <c r="DUY14" s="87"/>
      <c r="DVC14" s="87"/>
      <c r="DVG14" s="87"/>
      <c r="DVK14" s="87"/>
      <c r="DVO14" s="87"/>
      <c r="DVS14" s="87"/>
      <c r="DVW14" s="87"/>
      <c r="DWA14" s="87"/>
      <c r="DWE14" s="87"/>
      <c r="DWI14" s="87"/>
      <c r="DWM14" s="87"/>
      <c r="DWQ14" s="87"/>
      <c r="DWU14" s="87"/>
      <c r="DWY14" s="87"/>
      <c r="DXC14" s="87"/>
      <c r="DXG14" s="87"/>
      <c r="DXK14" s="87"/>
      <c r="DXO14" s="87"/>
      <c r="DXS14" s="87"/>
      <c r="DXW14" s="87"/>
      <c r="DYA14" s="87"/>
      <c r="DYE14" s="87"/>
      <c r="DYI14" s="87"/>
      <c r="DYM14" s="87"/>
      <c r="DYQ14" s="87"/>
      <c r="DYU14" s="87"/>
      <c r="DYY14" s="87"/>
      <c r="DZC14" s="87"/>
      <c r="DZG14" s="87"/>
      <c r="DZK14" s="87"/>
      <c r="DZO14" s="87"/>
      <c r="DZS14" s="87"/>
      <c r="DZW14" s="87"/>
      <c r="EAA14" s="87"/>
      <c r="EAE14" s="87"/>
      <c r="EAI14" s="87"/>
      <c r="EAM14" s="87"/>
      <c r="EAQ14" s="87"/>
      <c r="EAU14" s="87"/>
      <c r="EAY14" s="87"/>
      <c r="EBC14" s="87"/>
      <c r="EBG14" s="87"/>
      <c r="EBK14" s="87"/>
      <c r="EBO14" s="87"/>
      <c r="EBS14" s="87"/>
      <c r="EBW14" s="87"/>
      <c r="ECA14" s="87"/>
      <c r="ECE14" s="87"/>
      <c r="ECI14" s="87"/>
      <c r="ECM14" s="87"/>
      <c r="ECQ14" s="87"/>
      <c r="ECU14" s="87"/>
      <c r="ECY14" s="87"/>
      <c r="EDC14" s="87"/>
      <c r="EDG14" s="87"/>
      <c r="EDK14" s="87"/>
      <c r="EDO14" s="87"/>
      <c r="EDS14" s="87"/>
      <c r="EDW14" s="87"/>
      <c r="EEA14" s="87"/>
      <c r="EEE14" s="87"/>
      <c r="EEI14" s="87"/>
      <c r="EEM14" s="87"/>
      <c r="EEQ14" s="87"/>
      <c r="EEU14" s="87"/>
      <c r="EEY14" s="87"/>
      <c r="EFC14" s="87"/>
      <c r="EFG14" s="87"/>
      <c r="EFK14" s="87"/>
      <c r="EFO14" s="87"/>
      <c r="EFS14" s="87"/>
      <c r="EFW14" s="87"/>
      <c r="EGA14" s="87"/>
      <c r="EGE14" s="87"/>
      <c r="EGI14" s="87"/>
      <c r="EGM14" s="87"/>
      <c r="EGQ14" s="87"/>
      <c r="EGU14" s="87"/>
      <c r="EGY14" s="87"/>
      <c r="EHC14" s="87"/>
      <c r="EHG14" s="87"/>
      <c r="EHK14" s="87"/>
      <c r="EHO14" s="87"/>
      <c r="EHS14" s="87"/>
      <c r="EHW14" s="87"/>
      <c r="EIA14" s="87"/>
      <c r="EIE14" s="87"/>
      <c r="EII14" s="87"/>
      <c r="EIM14" s="87"/>
      <c r="EIQ14" s="87"/>
      <c r="EIU14" s="87"/>
      <c r="EIY14" s="87"/>
      <c r="EJC14" s="87"/>
      <c r="EJG14" s="87"/>
      <c r="EJK14" s="87"/>
      <c r="EJO14" s="87"/>
      <c r="EJS14" s="87"/>
      <c r="EJW14" s="87"/>
      <c r="EKA14" s="87"/>
      <c r="EKE14" s="87"/>
      <c r="EKI14" s="87"/>
      <c r="EKM14" s="87"/>
      <c r="EKQ14" s="87"/>
      <c r="EKU14" s="87"/>
      <c r="EKY14" s="87"/>
      <c r="ELC14" s="87"/>
      <c r="ELG14" s="87"/>
      <c r="ELK14" s="87"/>
      <c r="ELO14" s="87"/>
      <c r="ELS14" s="87"/>
      <c r="ELW14" s="87"/>
      <c r="EMA14" s="87"/>
      <c r="EME14" s="87"/>
      <c r="EMI14" s="87"/>
      <c r="EMM14" s="87"/>
      <c r="EMQ14" s="87"/>
      <c r="EMU14" s="87"/>
      <c r="EMY14" s="87"/>
      <c r="ENC14" s="87"/>
      <c r="ENG14" s="87"/>
      <c r="ENK14" s="87"/>
      <c r="ENO14" s="87"/>
      <c r="ENS14" s="87"/>
      <c r="ENW14" s="87"/>
      <c r="EOA14" s="87"/>
      <c r="EOE14" s="87"/>
      <c r="EOI14" s="87"/>
      <c r="EOM14" s="87"/>
      <c r="EOQ14" s="87"/>
      <c r="EOU14" s="87"/>
      <c r="EOY14" s="87"/>
      <c r="EPC14" s="87"/>
      <c r="EPG14" s="87"/>
      <c r="EPK14" s="87"/>
      <c r="EPO14" s="87"/>
      <c r="EPS14" s="87"/>
      <c r="EPW14" s="87"/>
      <c r="EQA14" s="87"/>
      <c r="EQE14" s="87"/>
      <c r="EQI14" s="87"/>
      <c r="EQM14" s="87"/>
      <c r="EQQ14" s="87"/>
      <c r="EQU14" s="87"/>
      <c r="EQY14" s="87"/>
      <c r="ERC14" s="87"/>
      <c r="ERG14" s="87"/>
      <c r="ERK14" s="87"/>
      <c r="ERO14" s="87"/>
      <c r="ERS14" s="87"/>
      <c r="ERW14" s="87"/>
      <c r="ESA14" s="87"/>
      <c r="ESE14" s="87"/>
      <c r="ESI14" s="87"/>
      <c r="ESM14" s="87"/>
      <c r="ESQ14" s="87"/>
      <c r="ESU14" s="87"/>
      <c r="ESY14" s="87"/>
      <c r="ETC14" s="87"/>
      <c r="ETG14" s="87"/>
      <c r="ETK14" s="87"/>
      <c r="ETO14" s="87"/>
      <c r="ETS14" s="87"/>
      <c r="ETW14" s="87"/>
      <c r="EUA14" s="87"/>
      <c r="EUE14" s="87"/>
      <c r="EUI14" s="87"/>
      <c r="EUM14" s="87"/>
      <c r="EUQ14" s="87"/>
      <c r="EUU14" s="87"/>
      <c r="EUY14" s="87"/>
      <c r="EVC14" s="87"/>
      <c r="EVG14" s="87"/>
      <c r="EVK14" s="87"/>
      <c r="EVO14" s="87"/>
      <c r="EVS14" s="87"/>
      <c r="EVW14" s="87"/>
      <c r="EWA14" s="87"/>
      <c r="EWE14" s="87"/>
      <c r="EWI14" s="87"/>
      <c r="EWM14" s="87"/>
      <c r="EWQ14" s="87"/>
      <c r="EWU14" s="87"/>
      <c r="EWY14" s="87"/>
      <c r="EXC14" s="87"/>
      <c r="EXG14" s="87"/>
      <c r="EXK14" s="87"/>
      <c r="EXO14" s="87"/>
      <c r="EXS14" s="87"/>
      <c r="EXW14" s="87"/>
      <c r="EYA14" s="87"/>
      <c r="EYE14" s="87"/>
      <c r="EYI14" s="87"/>
      <c r="EYM14" s="87"/>
      <c r="EYQ14" s="87"/>
      <c r="EYU14" s="87"/>
      <c r="EYY14" s="87"/>
      <c r="EZC14" s="87"/>
      <c r="EZG14" s="87"/>
      <c r="EZK14" s="87"/>
      <c r="EZO14" s="87"/>
      <c r="EZS14" s="87"/>
      <c r="EZW14" s="87"/>
      <c r="FAA14" s="87"/>
      <c r="FAE14" s="87"/>
      <c r="FAI14" s="87"/>
      <c r="FAM14" s="87"/>
      <c r="FAQ14" s="87"/>
      <c r="FAU14" s="87"/>
      <c r="FAY14" s="87"/>
      <c r="FBC14" s="87"/>
      <c r="FBG14" s="87"/>
      <c r="FBK14" s="87"/>
      <c r="FBO14" s="87"/>
      <c r="FBS14" s="87"/>
      <c r="FBW14" s="87"/>
      <c r="FCA14" s="87"/>
      <c r="FCE14" s="87"/>
      <c r="FCI14" s="87"/>
      <c r="FCM14" s="87"/>
      <c r="FCQ14" s="87"/>
      <c r="FCU14" s="87"/>
      <c r="FCY14" s="87"/>
      <c r="FDC14" s="87"/>
      <c r="FDG14" s="87"/>
      <c r="FDK14" s="87"/>
      <c r="FDO14" s="87"/>
      <c r="FDS14" s="87"/>
      <c r="FDW14" s="87"/>
      <c r="FEA14" s="87"/>
      <c r="FEE14" s="87"/>
      <c r="FEI14" s="87"/>
      <c r="FEM14" s="87"/>
      <c r="FEQ14" s="87"/>
      <c r="FEU14" s="87"/>
      <c r="FEY14" s="87"/>
      <c r="FFC14" s="87"/>
      <c r="FFG14" s="87"/>
      <c r="FFK14" s="87"/>
      <c r="FFO14" s="87"/>
      <c r="FFS14" s="87"/>
      <c r="FFW14" s="87"/>
      <c r="FGA14" s="87"/>
      <c r="FGE14" s="87"/>
      <c r="FGI14" s="87"/>
      <c r="FGM14" s="87"/>
      <c r="FGQ14" s="87"/>
      <c r="FGU14" s="87"/>
      <c r="FGY14" s="87"/>
      <c r="FHC14" s="87"/>
      <c r="FHG14" s="87"/>
      <c r="FHK14" s="87"/>
      <c r="FHO14" s="87"/>
      <c r="FHS14" s="87"/>
      <c r="FHW14" s="87"/>
      <c r="FIA14" s="87"/>
      <c r="FIE14" s="87"/>
      <c r="FII14" s="87"/>
      <c r="FIM14" s="87"/>
      <c r="FIQ14" s="87"/>
      <c r="FIU14" s="87"/>
      <c r="FIY14" s="87"/>
      <c r="FJC14" s="87"/>
      <c r="FJG14" s="87"/>
      <c r="FJK14" s="87"/>
      <c r="FJO14" s="87"/>
      <c r="FJS14" s="87"/>
      <c r="FJW14" s="87"/>
      <c r="FKA14" s="87"/>
      <c r="FKE14" s="87"/>
      <c r="FKI14" s="87"/>
      <c r="FKM14" s="87"/>
      <c r="FKQ14" s="87"/>
      <c r="FKU14" s="87"/>
      <c r="FKY14" s="87"/>
      <c r="FLC14" s="87"/>
      <c r="FLG14" s="87"/>
      <c r="FLK14" s="87"/>
      <c r="FLO14" s="87"/>
      <c r="FLS14" s="87"/>
      <c r="FLW14" s="87"/>
      <c r="FMA14" s="87"/>
      <c r="FME14" s="87"/>
      <c r="FMI14" s="87"/>
      <c r="FMM14" s="87"/>
      <c r="FMQ14" s="87"/>
      <c r="FMU14" s="87"/>
      <c r="FMY14" s="87"/>
      <c r="FNC14" s="87"/>
      <c r="FNG14" s="87"/>
      <c r="FNK14" s="87"/>
      <c r="FNO14" s="87"/>
      <c r="FNS14" s="87"/>
      <c r="FNW14" s="87"/>
      <c r="FOA14" s="87"/>
      <c r="FOE14" s="87"/>
      <c r="FOI14" s="87"/>
      <c r="FOM14" s="87"/>
      <c r="FOQ14" s="87"/>
      <c r="FOU14" s="87"/>
      <c r="FOY14" s="87"/>
      <c r="FPC14" s="87"/>
      <c r="FPG14" s="87"/>
      <c r="FPK14" s="87"/>
      <c r="FPO14" s="87"/>
      <c r="FPS14" s="87"/>
      <c r="FPW14" s="87"/>
      <c r="FQA14" s="87"/>
      <c r="FQE14" s="87"/>
      <c r="FQI14" s="87"/>
      <c r="FQM14" s="87"/>
      <c r="FQQ14" s="87"/>
      <c r="FQU14" s="87"/>
      <c r="FQY14" s="87"/>
      <c r="FRC14" s="87"/>
      <c r="FRG14" s="87"/>
      <c r="FRK14" s="87"/>
      <c r="FRO14" s="87"/>
      <c r="FRS14" s="87"/>
      <c r="FRW14" s="87"/>
      <c r="FSA14" s="87"/>
      <c r="FSE14" s="87"/>
      <c r="FSI14" s="87"/>
      <c r="FSM14" s="87"/>
      <c r="FSQ14" s="87"/>
      <c r="FSU14" s="87"/>
      <c r="FSY14" s="87"/>
      <c r="FTC14" s="87"/>
      <c r="FTG14" s="87"/>
      <c r="FTK14" s="87"/>
      <c r="FTO14" s="87"/>
      <c r="FTS14" s="87"/>
      <c r="FTW14" s="87"/>
      <c r="FUA14" s="87"/>
      <c r="FUE14" s="87"/>
      <c r="FUI14" s="87"/>
      <c r="FUM14" s="87"/>
      <c r="FUQ14" s="87"/>
      <c r="FUU14" s="87"/>
      <c r="FUY14" s="87"/>
      <c r="FVC14" s="87"/>
      <c r="FVG14" s="87"/>
      <c r="FVK14" s="87"/>
      <c r="FVO14" s="87"/>
      <c r="FVS14" s="87"/>
      <c r="FVW14" s="87"/>
      <c r="FWA14" s="87"/>
      <c r="FWE14" s="87"/>
      <c r="FWI14" s="87"/>
      <c r="FWM14" s="87"/>
      <c r="FWQ14" s="87"/>
      <c r="FWU14" s="87"/>
      <c r="FWY14" s="87"/>
      <c r="FXC14" s="87"/>
      <c r="FXG14" s="87"/>
      <c r="FXK14" s="87"/>
      <c r="FXO14" s="87"/>
      <c r="FXS14" s="87"/>
      <c r="FXW14" s="87"/>
      <c r="FYA14" s="87"/>
      <c r="FYE14" s="87"/>
      <c r="FYI14" s="87"/>
      <c r="FYM14" s="87"/>
      <c r="FYQ14" s="87"/>
      <c r="FYU14" s="87"/>
      <c r="FYY14" s="87"/>
      <c r="FZC14" s="87"/>
      <c r="FZG14" s="87"/>
      <c r="FZK14" s="87"/>
      <c r="FZO14" s="87"/>
      <c r="FZS14" s="87"/>
      <c r="FZW14" s="87"/>
      <c r="GAA14" s="87"/>
      <c r="GAE14" s="87"/>
      <c r="GAI14" s="87"/>
      <c r="GAM14" s="87"/>
      <c r="GAQ14" s="87"/>
      <c r="GAU14" s="87"/>
      <c r="GAY14" s="87"/>
      <c r="GBC14" s="87"/>
      <c r="GBG14" s="87"/>
      <c r="GBK14" s="87"/>
      <c r="GBO14" s="87"/>
      <c r="GBS14" s="87"/>
      <c r="GBW14" s="87"/>
      <c r="GCA14" s="87"/>
      <c r="GCE14" s="87"/>
      <c r="GCI14" s="87"/>
      <c r="GCM14" s="87"/>
      <c r="GCQ14" s="87"/>
      <c r="GCU14" s="87"/>
      <c r="GCY14" s="87"/>
      <c r="GDC14" s="87"/>
      <c r="GDG14" s="87"/>
      <c r="GDK14" s="87"/>
      <c r="GDO14" s="87"/>
      <c r="GDS14" s="87"/>
      <c r="GDW14" s="87"/>
      <c r="GEA14" s="87"/>
      <c r="GEE14" s="87"/>
      <c r="GEI14" s="87"/>
      <c r="GEM14" s="87"/>
      <c r="GEQ14" s="87"/>
      <c r="GEU14" s="87"/>
      <c r="GEY14" s="87"/>
      <c r="GFC14" s="87"/>
      <c r="GFG14" s="87"/>
      <c r="GFK14" s="87"/>
      <c r="GFO14" s="87"/>
      <c r="GFS14" s="87"/>
      <c r="GFW14" s="87"/>
      <c r="GGA14" s="87"/>
      <c r="GGE14" s="87"/>
      <c r="GGI14" s="87"/>
      <c r="GGM14" s="87"/>
      <c r="GGQ14" s="87"/>
      <c r="GGU14" s="87"/>
      <c r="GGY14" s="87"/>
      <c r="GHC14" s="87"/>
      <c r="GHG14" s="87"/>
      <c r="GHK14" s="87"/>
      <c r="GHO14" s="87"/>
      <c r="GHS14" s="87"/>
      <c r="GHW14" s="87"/>
      <c r="GIA14" s="87"/>
      <c r="GIE14" s="87"/>
      <c r="GII14" s="87"/>
      <c r="GIM14" s="87"/>
      <c r="GIQ14" s="87"/>
      <c r="GIU14" s="87"/>
      <c r="GIY14" s="87"/>
      <c r="GJC14" s="87"/>
      <c r="GJG14" s="87"/>
      <c r="GJK14" s="87"/>
      <c r="GJO14" s="87"/>
      <c r="GJS14" s="87"/>
      <c r="GJW14" s="87"/>
      <c r="GKA14" s="87"/>
      <c r="GKE14" s="87"/>
      <c r="GKI14" s="87"/>
      <c r="GKM14" s="87"/>
      <c r="GKQ14" s="87"/>
      <c r="GKU14" s="87"/>
      <c r="GKY14" s="87"/>
      <c r="GLC14" s="87"/>
      <c r="GLG14" s="87"/>
      <c r="GLK14" s="87"/>
      <c r="GLO14" s="87"/>
      <c r="GLS14" s="87"/>
      <c r="GLW14" s="87"/>
      <c r="GMA14" s="87"/>
      <c r="GME14" s="87"/>
      <c r="GMI14" s="87"/>
      <c r="GMM14" s="87"/>
      <c r="GMQ14" s="87"/>
      <c r="GMU14" s="87"/>
      <c r="GMY14" s="87"/>
      <c r="GNC14" s="87"/>
      <c r="GNG14" s="87"/>
      <c r="GNK14" s="87"/>
      <c r="GNO14" s="87"/>
      <c r="GNS14" s="87"/>
      <c r="GNW14" s="87"/>
      <c r="GOA14" s="87"/>
      <c r="GOE14" s="87"/>
      <c r="GOI14" s="87"/>
      <c r="GOM14" s="87"/>
      <c r="GOQ14" s="87"/>
      <c r="GOU14" s="87"/>
      <c r="GOY14" s="87"/>
      <c r="GPC14" s="87"/>
      <c r="GPG14" s="87"/>
      <c r="GPK14" s="87"/>
      <c r="GPO14" s="87"/>
      <c r="GPS14" s="87"/>
      <c r="GPW14" s="87"/>
      <c r="GQA14" s="87"/>
      <c r="GQE14" s="87"/>
      <c r="GQI14" s="87"/>
      <c r="GQM14" s="87"/>
      <c r="GQQ14" s="87"/>
      <c r="GQU14" s="87"/>
      <c r="GQY14" s="87"/>
      <c r="GRC14" s="87"/>
      <c r="GRG14" s="87"/>
      <c r="GRK14" s="87"/>
      <c r="GRO14" s="87"/>
      <c r="GRS14" s="87"/>
      <c r="GRW14" s="87"/>
      <c r="GSA14" s="87"/>
      <c r="GSE14" s="87"/>
      <c r="GSI14" s="87"/>
      <c r="GSM14" s="87"/>
      <c r="GSQ14" s="87"/>
      <c r="GSU14" s="87"/>
      <c r="GSY14" s="87"/>
      <c r="GTC14" s="87"/>
      <c r="GTG14" s="87"/>
      <c r="GTK14" s="87"/>
      <c r="GTO14" s="87"/>
      <c r="GTS14" s="87"/>
      <c r="GTW14" s="87"/>
      <c r="GUA14" s="87"/>
      <c r="GUE14" s="87"/>
      <c r="GUI14" s="87"/>
      <c r="GUM14" s="87"/>
      <c r="GUQ14" s="87"/>
      <c r="GUU14" s="87"/>
      <c r="GUY14" s="87"/>
      <c r="GVC14" s="87"/>
      <c r="GVG14" s="87"/>
      <c r="GVK14" s="87"/>
      <c r="GVO14" s="87"/>
      <c r="GVS14" s="87"/>
      <c r="GVW14" s="87"/>
      <c r="GWA14" s="87"/>
      <c r="GWE14" s="87"/>
      <c r="GWI14" s="87"/>
      <c r="GWM14" s="87"/>
      <c r="GWQ14" s="87"/>
      <c r="GWU14" s="87"/>
      <c r="GWY14" s="87"/>
      <c r="GXC14" s="87"/>
      <c r="GXG14" s="87"/>
      <c r="GXK14" s="87"/>
      <c r="GXO14" s="87"/>
      <c r="GXS14" s="87"/>
      <c r="GXW14" s="87"/>
      <c r="GYA14" s="87"/>
      <c r="GYE14" s="87"/>
      <c r="GYI14" s="87"/>
      <c r="GYM14" s="87"/>
      <c r="GYQ14" s="87"/>
      <c r="GYU14" s="87"/>
      <c r="GYY14" s="87"/>
      <c r="GZC14" s="87"/>
      <c r="GZG14" s="87"/>
      <c r="GZK14" s="87"/>
      <c r="GZO14" s="87"/>
      <c r="GZS14" s="87"/>
      <c r="GZW14" s="87"/>
      <c r="HAA14" s="87"/>
      <c r="HAE14" s="87"/>
      <c r="HAI14" s="87"/>
      <c r="HAM14" s="87"/>
      <c r="HAQ14" s="87"/>
      <c r="HAU14" s="87"/>
      <c r="HAY14" s="87"/>
      <c r="HBC14" s="87"/>
      <c r="HBG14" s="87"/>
      <c r="HBK14" s="87"/>
      <c r="HBO14" s="87"/>
      <c r="HBS14" s="87"/>
      <c r="HBW14" s="87"/>
      <c r="HCA14" s="87"/>
      <c r="HCE14" s="87"/>
      <c r="HCI14" s="87"/>
      <c r="HCM14" s="87"/>
      <c r="HCQ14" s="87"/>
      <c r="HCU14" s="87"/>
      <c r="HCY14" s="87"/>
      <c r="HDC14" s="87"/>
      <c r="HDG14" s="87"/>
      <c r="HDK14" s="87"/>
      <c r="HDO14" s="87"/>
      <c r="HDS14" s="87"/>
      <c r="HDW14" s="87"/>
      <c r="HEA14" s="87"/>
      <c r="HEE14" s="87"/>
      <c r="HEI14" s="87"/>
      <c r="HEM14" s="87"/>
      <c r="HEQ14" s="87"/>
      <c r="HEU14" s="87"/>
      <c r="HEY14" s="87"/>
      <c r="HFC14" s="87"/>
      <c r="HFG14" s="87"/>
      <c r="HFK14" s="87"/>
      <c r="HFO14" s="87"/>
      <c r="HFS14" s="87"/>
      <c r="HFW14" s="87"/>
      <c r="HGA14" s="87"/>
      <c r="HGE14" s="87"/>
      <c r="HGI14" s="87"/>
      <c r="HGM14" s="87"/>
      <c r="HGQ14" s="87"/>
      <c r="HGU14" s="87"/>
      <c r="HGY14" s="87"/>
      <c r="HHC14" s="87"/>
      <c r="HHG14" s="87"/>
      <c r="HHK14" s="87"/>
      <c r="HHO14" s="87"/>
      <c r="HHS14" s="87"/>
      <c r="HHW14" s="87"/>
      <c r="HIA14" s="87"/>
      <c r="HIE14" s="87"/>
      <c r="HII14" s="87"/>
      <c r="HIM14" s="87"/>
      <c r="HIQ14" s="87"/>
      <c r="HIU14" s="87"/>
      <c r="HIY14" s="87"/>
      <c r="HJC14" s="87"/>
      <c r="HJG14" s="87"/>
      <c r="HJK14" s="87"/>
      <c r="HJO14" s="87"/>
      <c r="HJS14" s="87"/>
      <c r="HJW14" s="87"/>
      <c r="HKA14" s="87"/>
      <c r="HKE14" s="87"/>
      <c r="HKI14" s="87"/>
      <c r="HKM14" s="87"/>
      <c r="HKQ14" s="87"/>
      <c r="HKU14" s="87"/>
      <c r="HKY14" s="87"/>
      <c r="HLC14" s="87"/>
      <c r="HLG14" s="87"/>
      <c r="HLK14" s="87"/>
      <c r="HLO14" s="87"/>
      <c r="HLS14" s="87"/>
      <c r="HLW14" s="87"/>
      <c r="HMA14" s="87"/>
      <c r="HME14" s="87"/>
      <c r="HMI14" s="87"/>
      <c r="HMM14" s="87"/>
      <c r="HMQ14" s="87"/>
      <c r="HMU14" s="87"/>
      <c r="HMY14" s="87"/>
      <c r="HNC14" s="87"/>
      <c r="HNG14" s="87"/>
      <c r="HNK14" s="87"/>
      <c r="HNO14" s="87"/>
      <c r="HNS14" s="87"/>
      <c r="HNW14" s="87"/>
      <c r="HOA14" s="87"/>
      <c r="HOE14" s="87"/>
      <c r="HOI14" s="87"/>
      <c r="HOM14" s="87"/>
      <c r="HOQ14" s="87"/>
      <c r="HOU14" s="87"/>
      <c r="HOY14" s="87"/>
      <c r="HPC14" s="87"/>
      <c r="HPG14" s="87"/>
      <c r="HPK14" s="87"/>
      <c r="HPO14" s="87"/>
      <c r="HPS14" s="87"/>
      <c r="HPW14" s="87"/>
      <c r="HQA14" s="87"/>
      <c r="HQE14" s="87"/>
      <c r="HQI14" s="87"/>
      <c r="HQM14" s="87"/>
      <c r="HQQ14" s="87"/>
      <c r="HQU14" s="87"/>
      <c r="HQY14" s="87"/>
      <c r="HRC14" s="87"/>
      <c r="HRG14" s="87"/>
      <c r="HRK14" s="87"/>
      <c r="HRO14" s="87"/>
      <c r="HRS14" s="87"/>
      <c r="HRW14" s="87"/>
      <c r="HSA14" s="87"/>
      <c r="HSE14" s="87"/>
      <c r="HSI14" s="87"/>
      <c r="HSM14" s="87"/>
      <c r="HSQ14" s="87"/>
      <c r="HSU14" s="87"/>
      <c r="HSY14" s="87"/>
      <c r="HTC14" s="87"/>
      <c r="HTG14" s="87"/>
      <c r="HTK14" s="87"/>
      <c r="HTO14" s="87"/>
      <c r="HTS14" s="87"/>
      <c r="HTW14" s="87"/>
      <c r="HUA14" s="87"/>
      <c r="HUE14" s="87"/>
      <c r="HUI14" s="87"/>
      <c r="HUM14" s="87"/>
      <c r="HUQ14" s="87"/>
      <c r="HUU14" s="87"/>
      <c r="HUY14" s="87"/>
      <c r="HVC14" s="87"/>
      <c r="HVG14" s="87"/>
      <c r="HVK14" s="87"/>
      <c r="HVO14" s="87"/>
      <c r="HVS14" s="87"/>
      <c r="HVW14" s="87"/>
      <c r="HWA14" s="87"/>
      <c r="HWE14" s="87"/>
      <c r="HWI14" s="87"/>
      <c r="HWM14" s="87"/>
      <c r="HWQ14" s="87"/>
      <c r="HWU14" s="87"/>
      <c r="HWY14" s="87"/>
      <c r="HXC14" s="87"/>
      <c r="HXG14" s="87"/>
      <c r="HXK14" s="87"/>
      <c r="HXO14" s="87"/>
      <c r="HXS14" s="87"/>
      <c r="HXW14" s="87"/>
      <c r="HYA14" s="87"/>
      <c r="HYE14" s="87"/>
      <c r="HYI14" s="87"/>
      <c r="HYM14" s="87"/>
      <c r="HYQ14" s="87"/>
      <c r="HYU14" s="87"/>
      <c r="HYY14" s="87"/>
      <c r="HZC14" s="87"/>
      <c r="HZG14" s="87"/>
      <c r="HZK14" s="87"/>
      <c r="HZO14" s="87"/>
      <c r="HZS14" s="87"/>
      <c r="HZW14" s="87"/>
      <c r="IAA14" s="87"/>
      <c r="IAE14" s="87"/>
      <c r="IAI14" s="87"/>
      <c r="IAM14" s="87"/>
      <c r="IAQ14" s="87"/>
      <c r="IAU14" s="87"/>
      <c r="IAY14" s="87"/>
      <c r="IBC14" s="87"/>
      <c r="IBG14" s="87"/>
      <c r="IBK14" s="87"/>
      <c r="IBO14" s="87"/>
      <c r="IBS14" s="87"/>
      <c r="IBW14" s="87"/>
      <c r="ICA14" s="87"/>
      <c r="ICE14" s="87"/>
      <c r="ICI14" s="87"/>
      <c r="ICM14" s="87"/>
      <c r="ICQ14" s="87"/>
      <c r="ICU14" s="87"/>
      <c r="ICY14" s="87"/>
      <c r="IDC14" s="87"/>
      <c r="IDG14" s="87"/>
      <c r="IDK14" s="87"/>
      <c r="IDO14" s="87"/>
      <c r="IDS14" s="87"/>
      <c r="IDW14" s="87"/>
      <c r="IEA14" s="87"/>
      <c r="IEE14" s="87"/>
      <c r="IEI14" s="87"/>
      <c r="IEM14" s="87"/>
      <c r="IEQ14" s="87"/>
      <c r="IEU14" s="87"/>
      <c r="IEY14" s="87"/>
      <c r="IFC14" s="87"/>
      <c r="IFG14" s="87"/>
      <c r="IFK14" s="87"/>
      <c r="IFO14" s="87"/>
      <c r="IFS14" s="87"/>
      <c r="IFW14" s="87"/>
      <c r="IGA14" s="87"/>
      <c r="IGE14" s="87"/>
      <c r="IGI14" s="87"/>
      <c r="IGM14" s="87"/>
      <c r="IGQ14" s="87"/>
      <c r="IGU14" s="87"/>
      <c r="IGY14" s="87"/>
      <c r="IHC14" s="87"/>
      <c r="IHG14" s="87"/>
      <c r="IHK14" s="87"/>
      <c r="IHO14" s="87"/>
      <c r="IHS14" s="87"/>
      <c r="IHW14" s="87"/>
      <c r="IIA14" s="87"/>
      <c r="IIE14" s="87"/>
      <c r="III14" s="87"/>
      <c r="IIM14" s="87"/>
      <c r="IIQ14" s="87"/>
      <c r="IIU14" s="87"/>
      <c r="IIY14" s="87"/>
      <c r="IJC14" s="87"/>
      <c r="IJG14" s="87"/>
      <c r="IJK14" s="87"/>
      <c r="IJO14" s="87"/>
      <c r="IJS14" s="87"/>
      <c r="IJW14" s="87"/>
      <c r="IKA14" s="87"/>
      <c r="IKE14" s="87"/>
      <c r="IKI14" s="87"/>
      <c r="IKM14" s="87"/>
      <c r="IKQ14" s="87"/>
      <c r="IKU14" s="87"/>
      <c r="IKY14" s="87"/>
      <c r="ILC14" s="87"/>
      <c r="ILG14" s="87"/>
      <c r="ILK14" s="87"/>
      <c r="ILO14" s="87"/>
      <c r="ILS14" s="87"/>
      <c r="ILW14" s="87"/>
      <c r="IMA14" s="87"/>
      <c r="IME14" s="87"/>
      <c r="IMI14" s="87"/>
      <c r="IMM14" s="87"/>
      <c r="IMQ14" s="87"/>
      <c r="IMU14" s="87"/>
      <c r="IMY14" s="87"/>
      <c r="INC14" s="87"/>
      <c r="ING14" s="87"/>
      <c r="INK14" s="87"/>
      <c r="INO14" s="87"/>
      <c r="INS14" s="87"/>
      <c r="INW14" s="87"/>
      <c r="IOA14" s="87"/>
      <c r="IOE14" s="87"/>
      <c r="IOI14" s="87"/>
      <c r="IOM14" s="87"/>
      <c r="IOQ14" s="87"/>
      <c r="IOU14" s="87"/>
      <c r="IOY14" s="87"/>
      <c r="IPC14" s="87"/>
      <c r="IPG14" s="87"/>
      <c r="IPK14" s="87"/>
      <c r="IPO14" s="87"/>
      <c r="IPS14" s="87"/>
      <c r="IPW14" s="87"/>
      <c r="IQA14" s="87"/>
      <c r="IQE14" s="87"/>
      <c r="IQI14" s="87"/>
      <c r="IQM14" s="87"/>
      <c r="IQQ14" s="87"/>
      <c r="IQU14" s="87"/>
      <c r="IQY14" s="87"/>
      <c r="IRC14" s="87"/>
      <c r="IRG14" s="87"/>
      <c r="IRK14" s="87"/>
      <c r="IRO14" s="87"/>
      <c r="IRS14" s="87"/>
      <c r="IRW14" s="87"/>
      <c r="ISA14" s="87"/>
      <c r="ISE14" s="87"/>
      <c r="ISI14" s="87"/>
      <c r="ISM14" s="87"/>
      <c r="ISQ14" s="87"/>
      <c r="ISU14" s="87"/>
      <c r="ISY14" s="87"/>
      <c r="ITC14" s="87"/>
      <c r="ITG14" s="87"/>
      <c r="ITK14" s="87"/>
      <c r="ITO14" s="87"/>
      <c r="ITS14" s="87"/>
      <c r="ITW14" s="87"/>
      <c r="IUA14" s="87"/>
      <c r="IUE14" s="87"/>
      <c r="IUI14" s="87"/>
      <c r="IUM14" s="87"/>
      <c r="IUQ14" s="87"/>
      <c r="IUU14" s="87"/>
      <c r="IUY14" s="87"/>
      <c r="IVC14" s="87"/>
      <c r="IVG14" s="87"/>
      <c r="IVK14" s="87"/>
      <c r="IVO14" s="87"/>
      <c r="IVS14" s="87"/>
      <c r="IVW14" s="87"/>
      <c r="IWA14" s="87"/>
      <c r="IWE14" s="87"/>
      <c r="IWI14" s="87"/>
      <c r="IWM14" s="87"/>
      <c r="IWQ14" s="87"/>
      <c r="IWU14" s="87"/>
      <c r="IWY14" s="87"/>
      <c r="IXC14" s="87"/>
      <c r="IXG14" s="87"/>
      <c r="IXK14" s="87"/>
      <c r="IXO14" s="87"/>
      <c r="IXS14" s="87"/>
      <c r="IXW14" s="87"/>
      <c r="IYA14" s="87"/>
      <c r="IYE14" s="87"/>
      <c r="IYI14" s="87"/>
      <c r="IYM14" s="87"/>
      <c r="IYQ14" s="87"/>
      <c r="IYU14" s="87"/>
      <c r="IYY14" s="87"/>
      <c r="IZC14" s="87"/>
      <c r="IZG14" s="87"/>
      <c r="IZK14" s="87"/>
      <c r="IZO14" s="87"/>
      <c r="IZS14" s="87"/>
      <c r="IZW14" s="87"/>
      <c r="JAA14" s="87"/>
      <c r="JAE14" s="87"/>
      <c r="JAI14" s="87"/>
      <c r="JAM14" s="87"/>
      <c r="JAQ14" s="87"/>
      <c r="JAU14" s="87"/>
      <c r="JAY14" s="87"/>
      <c r="JBC14" s="87"/>
      <c r="JBG14" s="87"/>
      <c r="JBK14" s="87"/>
      <c r="JBO14" s="87"/>
      <c r="JBS14" s="87"/>
      <c r="JBW14" s="87"/>
      <c r="JCA14" s="87"/>
      <c r="JCE14" s="87"/>
      <c r="JCI14" s="87"/>
      <c r="JCM14" s="87"/>
      <c r="JCQ14" s="87"/>
      <c r="JCU14" s="87"/>
      <c r="JCY14" s="87"/>
      <c r="JDC14" s="87"/>
      <c r="JDG14" s="87"/>
      <c r="JDK14" s="87"/>
      <c r="JDO14" s="87"/>
      <c r="JDS14" s="87"/>
      <c r="JDW14" s="87"/>
      <c r="JEA14" s="87"/>
      <c r="JEE14" s="87"/>
      <c r="JEI14" s="87"/>
      <c r="JEM14" s="87"/>
      <c r="JEQ14" s="87"/>
      <c r="JEU14" s="87"/>
      <c r="JEY14" s="87"/>
      <c r="JFC14" s="87"/>
      <c r="JFG14" s="87"/>
      <c r="JFK14" s="87"/>
      <c r="JFO14" s="87"/>
      <c r="JFS14" s="87"/>
      <c r="JFW14" s="87"/>
      <c r="JGA14" s="87"/>
      <c r="JGE14" s="87"/>
      <c r="JGI14" s="87"/>
      <c r="JGM14" s="87"/>
      <c r="JGQ14" s="87"/>
      <c r="JGU14" s="87"/>
      <c r="JGY14" s="87"/>
      <c r="JHC14" s="87"/>
      <c r="JHG14" s="87"/>
      <c r="JHK14" s="87"/>
      <c r="JHO14" s="87"/>
      <c r="JHS14" s="87"/>
      <c r="JHW14" s="87"/>
      <c r="JIA14" s="87"/>
      <c r="JIE14" s="87"/>
      <c r="JII14" s="87"/>
      <c r="JIM14" s="87"/>
      <c r="JIQ14" s="87"/>
      <c r="JIU14" s="87"/>
      <c r="JIY14" s="87"/>
      <c r="JJC14" s="87"/>
      <c r="JJG14" s="87"/>
      <c r="JJK14" s="87"/>
      <c r="JJO14" s="87"/>
      <c r="JJS14" s="87"/>
      <c r="JJW14" s="87"/>
      <c r="JKA14" s="87"/>
      <c r="JKE14" s="87"/>
      <c r="JKI14" s="87"/>
      <c r="JKM14" s="87"/>
      <c r="JKQ14" s="87"/>
      <c r="JKU14" s="87"/>
      <c r="JKY14" s="87"/>
      <c r="JLC14" s="87"/>
      <c r="JLG14" s="87"/>
      <c r="JLK14" s="87"/>
      <c r="JLO14" s="87"/>
      <c r="JLS14" s="87"/>
      <c r="JLW14" s="87"/>
      <c r="JMA14" s="87"/>
      <c r="JME14" s="87"/>
      <c r="JMI14" s="87"/>
      <c r="JMM14" s="87"/>
      <c r="JMQ14" s="87"/>
      <c r="JMU14" s="87"/>
      <c r="JMY14" s="87"/>
      <c r="JNC14" s="87"/>
      <c r="JNG14" s="87"/>
      <c r="JNK14" s="87"/>
      <c r="JNO14" s="87"/>
      <c r="JNS14" s="87"/>
      <c r="JNW14" s="87"/>
      <c r="JOA14" s="87"/>
      <c r="JOE14" s="87"/>
      <c r="JOI14" s="87"/>
      <c r="JOM14" s="87"/>
      <c r="JOQ14" s="87"/>
      <c r="JOU14" s="87"/>
      <c r="JOY14" s="87"/>
      <c r="JPC14" s="87"/>
      <c r="JPG14" s="87"/>
      <c r="JPK14" s="87"/>
      <c r="JPO14" s="87"/>
      <c r="JPS14" s="87"/>
      <c r="JPW14" s="87"/>
      <c r="JQA14" s="87"/>
      <c r="JQE14" s="87"/>
      <c r="JQI14" s="87"/>
      <c r="JQM14" s="87"/>
      <c r="JQQ14" s="87"/>
      <c r="JQU14" s="87"/>
      <c r="JQY14" s="87"/>
      <c r="JRC14" s="87"/>
      <c r="JRG14" s="87"/>
      <c r="JRK14" s="87"/>
      <c r="JRO14" s="87"/>
      <c r="JRS14" s="87"/>
      <c r="JRW14" s="87"/>
      <c r="JSA14" s="87"/>
      <c r="JSE14" s="87"/>
      <c r="JSI14" s="87"/>
      <c r="JSM14" s="87"/>
      <c r="JSQ14" s="87"/>
      <c r="JSU14" s="87"/>
      <c r="JSY14" s="87"/>
      <c r="JTC14" s="87"/>
      <c r="JTG14" s="87"/>
      <c r="JTK14" s="87"/>
      <c r="JTO14" s="87"/>
      <c r="JTS14" s="87"/>
      <c r="JTW14" s="87"/>
      <c r="JUA14" s="87"/>
      <c r="JUE14" s="87"/>
      <c r="JUI14" s="87"/>
      <c r="JUM14" s="87"/>
      <c r="JUQ14" s="87"/>
      <c r="JUU14" s="87"/>
      <c r="JUY14" s="87"/>
      <c r="JVC14" s="87"/>
      <c r="JVG14" s="87"/>
      <c r="JVK14" s="87"/>
      <c r="JVO14" s="87"/>
      <c r="JVS14" s="87"/>
      <c r="JVW14" s="87"/>
      <c r="JWA14" s="87"/>
      <c r="JWE14" s="87"/>
      <c r="JWI14" s="87"/>
      <c r="JWM14" s="87"/>
      <c r="JWQ14" s="87"/>
      <c r="JWU14" s="87"/>
      <c r="JWY14" s="87"/>
      <c r="JXC14" s="87"/>
      <c r="JXG14" s="87"/>
      <c r="JXK14" s="87"/>
      <c r="JXO14" s="87"/>
      <c r="JXS14" s="87"/>
      <c r="JXW14" s="87"/>
      <c r="JYA14" s="87"/>
      <c r="JYE14" s="87"/>
      <c r="JYI14" s="87"/>
      <c r="JYM14" s="87"/>
      <c r="JYQ14" s="87"/>
      <c r="JYU14" s="87"/>
      <c r="JYY14" s="87"/>
      <c r="JZC14" s="87"/>
      <c r="JZG14" s="87"/>
      <c r="JZK14" s="87"/>
      <c r="JZO14" s="87"/>
      <c r="JZS14" s="87"/>
      <c r="JZW14" s="87"/>
      <c r="KAA14" s="87"/>
      <c r="KAE14" s="87"/>
      <c r="KAI14" s="87"/>
      <c r="KAM14" s="87"/>
      <c r="KAQ14" s="87"/>
      <c r="KAU14" s="87"/>
      <c r="KAY14" s="87"/>
      <c r="KBC14" s="87"/>
      <c r="KBG14" s="87"/>
      <c r="KBK14" s="87"/>
      <c r="KBO14" s="87"/>
      <c r="KBS14" s="87"/>
      <c r="KBW14" s="87"/>
      <c r="KCA14" s="87"/>
      <c r="KCE14" s="87"/>
      <c r="KCI14" s="87"/>
      <c r="KCM14" s="87"/>
      <c r="KCQ14" s="87"/>
      <c r="KCU14" s="87"/>
      <c r="KCY14" s="87"/>
      <c r="KDC14" s="87"/>
      <c r="KDG14" s="87"/>
      <c r="KDK14" s="87"/>
      <c r="KDO14" s="87"/>
      <c r="KDS14" s="87"/>
      <c r="KDW14" s="87"/>
      <c r="KEA14" s="87"/>
      <c r="KEE14" s="87"/>
      <c r="KEI14" s="87"/>
      <c r="KEM14" s="87"/>
      <c r="KEQ14" s="87"/>
      <c r="KEU14" s="87"/>
      <c r="KEY14" s="87"/>
      <c r="KFC14" s="87"/>
      <c r="KFG14" s="87"/>
      <c r="KFK14" s="87"/>
      <c r="KFO14" s="87"/>
      <c r="KFS14" s="87"/>
      <c r="KFW14" s="87"/>
      <c r="KGA14" s="87"/>
      <c r="KGE14" s="87"/>
      <c r="KGI14" s="87"/>
      <c r="KGM14" s="87"/>
      <c r="KGQ14" s="87"/>
      <c r="KGU14" s="87"/>
      <c r="KGY14" s="87"/>
      <c r="KHC14" s="87"/>
      <c r="KHG14" s="87"/>
      <c r="KHK14" s="87"/>
      <c r="KHO14" s="87"/>
      <c r="KHS14" s="87"/>
      <c r="KHW14" s="87"/>
      <c r="KIA14" s="87"/>
      <c r="KIE14" s="87"/>
      <c r="KII14" s="87"/>
      <c r="KIM14" s="87"/>
      <c r="KIQ14" s="87"/>
      <c r="KIU14" s="87"/>
      <c r="KIY14" s="87"/>
      <c r="KJC14" s="87"/>
      <c r="KJG14" s="87"/>
      <c r="KJK14" s="87"/>
      <c r="KJO14" s="87"/>
      <c r="KJS14" s="87"/>
      <c r="KJW14" s="87"/>
      <c r="KKA14" s="87"/>
      <c r="KKE14" s="87"/>
      <c r="KKI14" s="87"/>
      <c r="KKM14" s="87"/>
      <c r="KKQ14" s="87"/>
      <c r="KKU14" s="87"/>
      <c r="KKY14" s="87"/>
      <c r="KLC14" s="87"/>
      <c r="KLG14" s="87"/>
      <c r="KLK14" s="87"/>
      <c r="KLO14" s="87"/>
      <c r="KLS14" s="87"/>
      <c r="KLW14" s="87"/>
      <c r="KMA14" s="87"/>
      <c r="KME14" s="87"/>
      <c r="KMI14" s="87"/>
      <c r="KMM14" s="87"/>
      <c r="KMQ14" s="87"/>
      <c r="KMU14" s="87"/>
      <c r="KMY14" s="87"/>
      <c r="KNC14" s="87"/>
      <c r="KNG14" s="87"/>
      <c r="KNK14" s="87"/>
      <c r="KNO14" s="87"/>
      <c r="KNS14" s="87"/>
      <c r="KNW14" s="87"/>
      <c r="KOA14" s="87"/>
      <c r="KOE14" s="87"/>
      <c r="KOI14" s="87"/>
      <c r="KOM14" s="87"/>
      <c r="KOQ14" s="87"/>
      <c r="KOU14" s="87"/>
      <c r="KOY14" s="87"/>
      <c r="KPC14" s="87"/>
      <c r="KPG14" s="87"/>
      <c r="KPK14" s="87"/>
      <c r="KPO14" s="87"/>
      <c r="KPS14" s="87"/>
      <c r="KPW14" s="87"/>
      <c r="KQA14" s="87"/>
      <c r="KQE14" s="87"/>
      <c r="KQI14" s="87"/>
      <c r="KQM14" s="87"/>
      <c r="KQQ14" s="87"/>
      <c r="KQU14" s="87"/>
      <c r="KQY14" s="87"/>
      <c r="KRC14" s="87"/>
      <c r="KRG14" s="87"/>
      <c r="KRK14" s="87"/>
      <c r="KRO14" s="87"/>
      <c r="KRS14" s="87"/>
      <c r="KRW14" s="87"/>
      <c r="KSA14" s="87"/>
      <c r="KSE14" s="87"/>
      <c r="KSI14" s="87"/>
      <c r="KSM14" s="87"/>
      <c r="KSQ14" s="87"/>
      <c r="KSU14" s="87"/>
      <c r="KSY14" s="87"/>
      <c r="KTC14" s="87"/>
      <c r="KTG14" s="87"/>
      <c r="KTK14" s="87"/>
      <c r="KTO14" s="87"/>
      <c r="KTS14" s="87"/>
      <c r="KTW14" s="87"/>
      <c r="KUA14" s="87"/>
      <c r="KUE14" s="87"/>
      <c r="KUI14" s="87"/>
      <c r="KUM14" s="87"/>
      <c r="KUQ14" s="87"/>
      <c r="KUU14" s="87"/>
      <c r="KUY14" s="87"/>
      <c r="KVC14" s="87"/>
      <c r="KVG14" s="87"/>
      <c r="KVK14" s="87"/>
      <c r="KVO14" s="87"/>
      <c r="KVS14" s="87"/>
      <c r="KVW14" s="87"/>
      <c r="KWA14" s="87"/>
      <c r="KWE14" s="87"/>
      <c r="KWI14" s="87"/>
      <c r="KWM14" s="87"/>
      <c r="KWQ14" s="87"/>
      <c r="KWU14" s="87"/>
      <c r="KWY14" s="87"/>
      <c r="KXC14" s="87"/>
      <c r="KXG14" s="87"/>
      <c r="KXK14" s="87"/>
      <c r="KXO14" s="87"/>
      <c r="KXS14" s="87"/>
      <c r="KXW14" s="87"/>
      <c r="KYA14" s="87"/>
      <c r="KYE14" s="87"/>
      <c r="KYI14" s="87"/>
      <c r="KYM14" s="87"/>
      <c r="KYQ14" s="87"/>
      <c r="KYU14" s="87"/>
      <c r="KYY14" s="87"/>
      <c r="KZC14" s="87"/>
      <c r="KZG14" s="87"/>
      <c r="KZK14" s="87"/>
      <c r="KZO14" s="87"/>
      <c r="KZS14" s="87"/>
      <c r="KZW14" s="87"/>
      <c r="LAA14" s="87"/>
      <c r="LAE14" s="87"/>
      <c r="LAI14" s="87"/>
      <c r="LAM14" s="87"/>
      <c r="LAQ14" s="87"/>
      <c r="LAU14" s="87"/>
      <c r="LAY14" s="87"/>
      <c r="LBC14" s="87"/>
      <c r="LBG14" s="87"/>
      <c r="LBK14" s="87"/>
      <c r="LBO14" s="87"/>
      <c r="LBS14" s="87"/>
      <c r="LBW14" s="87"/>
      <c r="LCA14" s="87"/>
      <c r="LCE14" s="87"/>
      <c r="LCI14" s="87"/>
      <c r="LCM14" s="87"/>
      <c r="LCQ14" s="87"/>
      <c r="LCU14" s="87"/>
      <c r="LCY14" s="87"/>
      <c r="LDC14" s="87"/>
      <c r="LDG14" s="87"/>
      <c r="LDK14" s="87"/>
      <c r="LDO14" s="87"/>
      <c r="LDS14" s="87"/>
      <c r="LDW14" s="87"/>
      <c r="LEA14" s="87"/>
      <c r="LEE14" s="87"/>
      <c r="LEI14" s="87"/>
      <c r="LEM14" s="87"/>
      <c r="LEQ14" s="87"/>
      <c r="LEU14" s="87"/>
      <c r="LEY14" s="87"/>
      <c r="LFC14" s="87"/>
      <c r="LFG14" s="87"/>
      <c r="LFK14" s="87"/>
      <c r="LFO14" s="87"/>
      <c r="LFS14" s="87"/>
      <c r="LFW14" s="87"/>
      <c r="LGA14" s="87"/>
      <c r="LGE14" s="87"/>
      <c r="LGI14" s="87"/>
      <c r="LGM14" s="87"/>
      <c r="LGQ14" s="87"/>
      <c r="LGU14" s="87"/>
      <c r="LGY14" s="87"/>
      <c r="LHC14" s="87"/>
      <c r="LHG14" s="87"/>
      <c r="LHK14" s="87"/>
      <c r="LHO14" s="87"/>
      <c r="LHS14" s="87"/>
      <c r="LHW14" s="87"/>
      <c r="LIA14" s="87"/>
      <c r="LIE14" s="87"/>
      <c r="LII14" s="87"/>
      <c r="LIM14" s="87"/>
      <c r="LIQ14" s="87"/>
      <c r="LIU14" s="87"/>
      <c r="LIY14" s="87"/>
      <c r="LJC14" s="87"/>
      <c r="LJG14" s="87"/>
      <c r="LJK14" s="87"/>
      <c r="LJO14" s="87"/>
      <c r="LJS14" s="87"/>
      <c r="LJW14" s="87"/>
      <c r="LKA14" s="87"/>
      <c r="LKE14" s="87"/>
      <c r="LKI14" s="87"/>
      <c r="LKM14" s="87"/>
      <c r="LKQ14" s="87"/>
      <c r="LKU14" s="87"/>
      <c r="LKY14" s="87"/>
      <c r="LLC14" s="87"/>
      <c r="LLG14" s="87"/>
      <c r="LLK14" s="87"/>
      <c r="LLO14" s="87"/>
      <c r="LLS14" s="87"/>
      <c r="LLW14" s="87"/>
      <c r="LMA14" s="87"/>
      <c r="LME14" s="87"/>
      <c r="LMI14" s="87"/>
      <c r="LMM14" s="87"/>
      <c r="LMQ14" s="87"/>
      <c r="LMU14" s="87"/>
      <c r="LMY14" s="87"/>
      <c r="LNC14" s="87"/>
      <c r="LNG14" s="87"/>
      <c r="LNK14" s="87"/>
      <c r="LNO14" s="87"/>
      <c r="LNS14" s="87"/>
      <c r="LNW14" s="87"/>
      <c r="LOA14" s="87"/>
      <c r="LOE14" s="87"/>
      <c r="LOI14" s="87"/>
      <c r="LOM14" s="87"/>
      <c r="LOQ14" s="87"/>
      <c r="LOU14" s="87"/>
      <c r="LOY14" s="87"/>
      <c r="LPC14" s="87"/>
      <c r="LPG14" s="87"/>
      <c r="LPK14" s="87"/>
      <c r="LPO14" s="87"/>
      <c r="LPS14" s="87"/>
      <c r="LPW14" s="87"/>
      <c r="LQA14" s="87"/>
      <c r="LQE14" s="87"/>
      <c r="LQI14" s="87"/>
      <c r="LQM14" s="87"/>
      <c r="LQQ14" s="87"/>
      <c r="LQU14" s="87"/>
      <c r="LQY14" s="87"/>
      <c r="LRC14" s="87"/>
      <c r="LRG14" s="87"/>
      <c r="LRK14" s="87"/>
      <c r="LRO14" s="87"/>
      <c r="LRS14" s="87"/>
      <c r="LRW14" s="87"/>
      <c r="LSA14" s="87"/>
      <c r="LSE14" s="87"/>
      <c r="LSI14" s="87"/>
      <c r="LSM14" s="87"/>
      <c r="LSQ14" s="87"/>
      <c r="LSU14" s="87"/>
      <c r="LSY14" s="87"/>
      <c r="LTC14" s="87"/>
      <c r="LTG14" s="87"/>
      <c r="LTK14" s="87"/>
      <c r="LTO14" s="87"/>
      <c r="LTS14" s="87"/>
      <c r="LTW14" s="87"/>
      <c r="LUA14" s="87"/>
      <c r="LUE14" s="87"/>
      <c r="LUI14" s="87"/>
      <c r="LUM14" s="87"/>
      <c r="LUQ14" s="87"/>
      <c r="LUU14" s="87"/>
      <c r="LUY14" s="87"/>
      <c r="LVC14" s="87"/>
      <c r="LVG14" s="87"/>
      <c r="LVK14" s="87"/>
      <c r="LVO14" s="87"/>
      <c r="LVS14" s="87"/>
      <c r="LVW14" s="87"/>
      <c r="LWA14" s="87"/>
      <c r="LWE14" s="87"/>
      <c r="LWI14" s="87"/>
      <c r="LWM14" s="87"/>
      <c r="LWQ14" s="87"/>
      <c r="LWU14" s="87"/>
      <c r="LWY14" s="87"/>
      <c r="LXC14" s="87"/>
      <c r="LXG14" s="87"/>
      <c r="LXK14" s="87"/>
      <c r="LXO14" s="87"/>
      <c r="LXS14" s="87"/>
      <c r="LXW14" s="87"/>
      <c r="LYA14" s="87"/>
      <c r="LYE14" s="87"/>
      <c r="LYI14" s="87"/>
      <c r="LYM14" s="87"/>
      <c r="LYQ14" s="87"/>
      <c r="LYU14" s="87"/>
      <c r="LYY14" s="87"/>
      <c r="LZC14" s="87"/>
      <c r="LZG14" s="87"/>
      <c r="LZK14" s="87"/>
      <c r="LZO14" s="87"/>
      <c r="LZS14" s="87"/>
      <c r="LZW14" s="87"/>
      <c r="MAA14" s="87"/>
      <c r="MAE14" s="87"/>
      <c r="MAI14" s="87"/>
      <c r="MAM14" s="87"/>
      <c r="MAQ14" s="87"/>
      <c r="MAU14" s="87"/>
      <c r="MAY14" s="87"/>
      <c r="MBC14" s="87"/>
      <c r="MBG14" s="87"/>
      <c r="MBK14" s="87"/>
      <c r="MBO14" s="87"/>
      <c r="MBS14" s="87"/>
      <c r="MBW14" s="87"/>
      <c r="MCA14" s="87"/>
      <c r="MCE14" s="87"/>
      <c r="MCI14" s="87"/>
      <c r="MCM14" s="87"/>
      <c r="MCQ14" s="87"/>
      <c r="MCU14" s="87"/>
      <c r="MCY14" s="87"/>
      <c r="MDC14" s="87"/>
      <c r="MDG14" s="87"/>
      <c r="MDK14" s="87"/>
      <c r="MDO14" s="87"/>
      <c r="MDS14" s="87"/>
      <c r="MDW14" s="87"/>
      <c r="MEA14" s="87"/>
      <c r="MEE14" s="87"/>
      <c r="MEI14" s="87"/>
      <c r="MEM14" s="87"/>
      <c r="MEQ14" s="87"/>
      <c r="MEU14" s="87"/>
      <c r="MEY14" s="87"/>
      <c r="MFC14" s="87"/>
      <c r="MFG14" s="87"/>
      <c r="MFK14" s="87"/>
      <c r="MFO14" s="87"/>
      <c r="MFS14" s="87"/>
      <c r="MFW14" s="87"/>
      <c r="MGA14" s="87"/>
      <c r="MGE14" s="87"/>
      <c r="MGI14" s="87"/>
      <c r="MGM14" s="87"/>
      <c r="MGQ14" s="87"/>
      <c r="MGU14" s="87"/>
      <c r="MGY14" s="87"/>
      <c r="MHC14" s="87"/>
      <c r="MHG14" s="87"/>
      <c r="MHK14" s="87"/>
      <c r="MHO14" s="87"/>
      <c r="MHS14" s="87"/>
      <c r="MHW14" s="87"/>
      <c r="MIA14" s="87"/>
      <c r="MIE14" s="87"/>
      <c r="MII14" s="87"/>
      <c r="MIM14" s="87"/>
      <c r="MIQ14" s="87"/>
      <c r="MIU14" s="87"/>
      <c r="MIY14" s="87"/>
      <c r="MJC14" s="87"/>
      <c r="MJG14" s="87"/>
      <c r="MJK14" s="87"/>
      <c r="MJO14" s="87"/>
      <c r="MJS14" s="87"/>
      <c r="MJW14" s="87"/>
      <c r="MKA14" s="87"/>
      <c r="MKE14" s="87"/>
      <c r="MKI14" s="87"/>
      <c r="MKM14" s="87"/>
      <c r="MKQ14" s="87"/>
      <c r="MKU14" s="87"/>
      <c r="MKY14" s="87"/>
      <c r="MLC14" s="87"/>
      <c r="MLG14" s="87"/>
      <c r="MLK14" s="87"/>
      <c r="MLO14" s="87"/>
      <c r="MLS14" s="87"/>
      <c r="MLW14" s="87"/>
      <c r="MMA14" s="87"/>
      <c r="MME14" s="87"/>
      <c r="MMI14" s="87"/>
      <c r="MMM14" s="87"/>
      <c r="MMQ14" s="87"/>
      <c r="MMU14" s="87"/>
      <c r="MMY14" s="87"/>
      <c r="MNC14" s="87"/>
      <c r="MNG14" s="87"/>
      <c r="MNK14" s="87"/>
      <c r="MNO14" s="87"/>
      <c r="MNS14" s="87"/>
      <c r="MNW14" s="87"/>
      <c r="MOA14" s="87"/>
      <c r="MOE14" s="87"/>
      <c r="MOI14" s="87"/>
      <c r="MOM14" s="87"/>
      <c r="MOQ14" s="87"/>
      <c r="MOU14" s="87"/>
      <c r="MOY14" s="87"/>
      <c r="MPC14" s="87"/>
      <c r="MPG14" s="87"/>
      <c r="MPK14" s="87"/>
      <c r="MPO14" s="87"/>
      <c r="MPS14" s="87"/>
      <c r="MPW14" s="87"/>
      <c r="MQA14" s="87"/>
      <c r="MQE14" s="87"/>
      <c r="MQI14" s="87"/>
      <c r="MQM14" s="87"/>
      <c r="MQQ14" s="87"/>
      <c r="MQU14" s="87"/>
      <c r="MQY14" s="87"/>
      <c r="MRC14" s="87"/>
      <c r="MRG14" s="87"/>
      <c r="MRK14" s="87"/>
      <c r="MRO14" s="87"/>
      <c r="MRS14" s="87"/>
      <c r="MRW14" s="87"/>
      <c r="MSA14" s="87"/>
      <c r="MSE14" s="87"/>
      <c r="MSI14" s="87"/>
      <c r="MSM14" s="87"/>
      <c r="MSQ14" s="87"/>
      <c r="MSU14" s="87"/>
      <c r="MSY14" s="87"/>
      <c r="MTC14" s="87"/>
      <c r="MTG14" s="87"/>
      <c r="MTK14" s="87"/>
      <c r="MTO14" s="87"/>
      <c r="MTS14" s="87"/>
      <c r="MTW14" s="87"/>
      <c r="MUA14" s="87"/>
      <c r="MUE14" s="87"/>
      <c r="MUI14" s="87"/>
      <c r="MUM14" s="87"/>
      <c r="MUQ14" s="87"/>
      <c r="MUU14" s="87"/>
      <c r="MUY14" s="87"/>
      <c r="MVC14" s="87"/>
      <c r="MVG14" s="87"/>
      <c r="MVK14" s="87"/>
      <c r="MVO14" s="87"/>
      <c r="MVS14" s="87"/>
      <c r="MVW14" s="87"/>
      <c r="MWA14" s="87"/>
      <c r="MWE14" s="87"/>
      <c r="MWI14" s="87"/>
      <c r="MWM14" s="87"/>
      <c r="MWQ14" s="87"/>
      <c r="MWU14" s="87"/>
      <c r="MWY14" s="87"/>
      <c r="MXC14" s="87"/>
      <c r="MXG14" s="87"/>
      <c r="MXK14" s="87"/>
      <c r="MXO14" s="87"/>
      <c r="MXS14" s="87"/>
      <c r="MXW14" s="87"/>
      <c r="MYA14" s="87"/>
      <c r="MYE14" s="87"/>
      <c r="MYI14" s="87"/>
      <c r="MYM14" s="87"/>
      <c r="MYQ14" s="87"/>
      <c r="MYU14" s="87"/>
      <c r="MYY14" s="87"/>
      <c r="MZC14" s="87"/>
      <c r="MZG14" s="87"/>
      <c r="MZK14" s="87"/>
      <c r="MZO14" s="87"/>
      <c r="MZS14" s="87"/>
      <c r="MZW14" s="87"/>
      <c r="NAA14" s="87"/>
      <c r="NAE14" s="87"/>
      <c r="NAI14" s="87"/>
      <c r="NAM14" s="87"/>
      <c r="NAQ14" s="87"/>
      <c r="NAU14" s="87"/>
      <c r="NAY14" s="87"/>
      <c r="NBC14" s="87"/>
      <c r="NBG14" s="87"/>
      <c r="NBK14" s="87"/>
      <c r="NBO14" s="87"/>
      <c r="NBS14" s="87"/>
      <c r="NBW14" s="87"/>
      <c r="NCA14" s="87"/>
      <c r="NCE14" s="87"/>
      <c r="NCI14" s="87"/>
      <c r="NCM14" s="87"/>
      <c r="NCQ14" s="87"/>
      <c r="NCU14" s="87"/>
      <c r="NCY14" s="87"/>
      <c r="NDC14" s="87"/>
      <c r="NDG14" s="87"/>
      <c r="NDK14" s="87"/>
      <c r="NDO14" s="87"/>
      <c r="NDS14" s="87"/>
      <c r="NDW14" s="87"/>
      <c r="NEA14" s="87"/>
      <c r="NEE14" s="87"/>
      <c r="NEI14" s="87"/>
      <c r="NEM14" s="87"/>
      <c r="NEQ14" s="87"/>
      <c r="NEU14" s="87"/>
      <c r="NEY14" s="87"/>
      <c r="NFC14" s="87"/>
      <c r="NFG14" s="87"/>
      <c r="NFK14" s="87"/>
      <c r="NFO14" s="87"/>
      <c r="NFS14" s="87"/>
      <c r="NFW14" s="87"/>
      <c r="NGA14" s="87"/>
      <c r="NGE14" s="87"/>
      <c r="NGI14" s="87"/>
      <c r="NGM14" s="87"/>
      <c r="NGQ14" s="87"/>
      <c r="NGU14" s="87"/>
      <c r="NGY14" s="87"/>
      <c r="NHC14" s="87"/>
      <c r="NHG14" s="87"/>
      <c r="NHK14" s="87"/>
      <c r="NHO14" s="87"/>
      <c r="NHS14" s="87"/>
      <c r="NHW14" s="87"/>
      <c r="NIA14" s="87"/>
      <c r="NIE14" s="87"/>
      <c r="NII14" s="87"/>
      <c r="NIM14" s="87"/>
      <c r="NIQ14" s="87"/>
      <c r="NIU14" s="87"/>
      <c r="NIY14" s="87"/>
      <c r="NJC14" s="87"/>
      <c r="NJG14" s="87"/>
      <c r="NJK14" s="87"/>
      <c r="NJO14" s="87"/>
      <c r="NJS14" s="87"/>
      <c r="NJW14" s="87"/>
      <c r="NKA14" s="87"/>
      <c r="NKE14" s="87"/>
      <c r="NKI14" s="87"/>
      <c r="NKM14" s="87"/>
      <c r="NKQ14" s="87"/>
      <c r="NKU14" s="87"/>
      <c r="NKY14" s="87"/>
      <c r="NLC14" s="87"/>
      <c r="NLG14" s="87"/>
      <c r="NLK14" s="87"/>
      <c r="NLO14" s="87"/>
      <c r="NLS14" s="87"/>
      <c r="NLW14" s="87"/>
      <c r="NMA14" s="87"/>
      <c r="NME14" s="87"/>
      <c r="NMI14" s="87"/>
      <c r="NMM14" s="87"/>
      <c r="NMQ14" s="87"/>
      <c r="NMU14" s="87"/>
      <c r="NMY14" s="87"/>
      <c r="NNC14" s="87"/>
      <c r="NNG14" s="87"/>
      <c r="NNK14" s="87"/>
      <c r="NNO14" s="87"/>
      <c r="NNS14" s="87"/>
      <c r="NNW14" s="87"/>
      <c r="NOA14" s="87"/>
      <c r="NOE14" s="87"/>
      <c r="NOI14" s="87"/>
      <c r="NOM14" s="87"/>
      <c r="NOQ14" s="87"/>
      <c r="NOU14" s="87"/>
      <c r="NOY14" s="87"/>
      <c r="NPC14" s="87"/>
      <c r="NPG14" s="87"/>
      <c r="NPK14" s="87"/>
      <c r="NPO14" s="87"/>
      <c r="NPS14" s="87"/>
      <c r="NPW14" s="87"/>
      <c r="NQA14" s="87"/>
      <c r="NQE14" s="87"/>
      <c r="NQI14" s="87"/>
      <c r="NQM14" s="87"/>
      <c r="NQQ14" s="87"/>
      <c r="NQU14" s="87"/>
      <c r="NQY14" s="87"/>
      <c r="NRC14" s="87"/>
      <c r="NRG14" s="87"/>
      <c r="NRK14" s="87"/>
      <c r="NRO14" s="87"/>
      <c r="NRS14" s="87"/>
      <c r="NRW14" s="87"/>
      <c r="NSA14" s="87"/>
      <c r="NSE14" s="87"/>
      <c r="NSI14" s="87"/>
      <c r="NSM14" s="87"/>
      <c r="NSQ14" s="87"/>
      <c r="NSU14" s="87"/>
      <c r="NSY14" s="87"/>
      <c r="NTC14" s="87"/>
      <c r="NTG14" s="87"/>
      <c r="NTK14" s="87"/>
      <c r="NTO14" s="87"/>
      <c r="NTS14" s="87"/>
      <c r="NTW14" s="87"/>
      <c r="NUA14" s="87"/>
      <c r="NUE14" s="87"/>
      <c r="NUI14" s="87"/>
      <c r="NUM14" s="87"/>
      <c r="NUQ14" s="87"/>
      <c r="NUU14" s="87"/>
      <c r="NUY14" s="87"/>
      <c r="NVC14" s="87"/>
      <c r="NVG14" s="87"/>
      <c r="NVK14" s="87"/>
      <c r="NVO14" s="87"/>
      <c r="NVS14" s="87"/>
      <c r="NVW14" s="87"/>
      <c r="NWA14" s="87"/>
      <c r="NWE14" s="87"/>
      <c r="NWI14" s="87"/>
      <c r="NWM14" s="87"/>
      <c r="NWQ14" s="87"/>
      <c r="NWU14" s="87"/>
      <c r="NWY14" s="87"/>
      <c r="NXC14" s="87"/>
      <c r="NXG14" s="87"/>
      <c r="NXK14" s="87"/>
      <c r="NXO14" s="87"/>
      <c r="NXS14" s="87"/>
      <c r="NXW14" s="87"/>
      <c r="NYA14" s="87"/>
      <c r="NYE14" s="87"/>
      <c r="NYI14" s="87"/>
      <c r="NYM14" s="87"/>
      <c r="NYQ14" s="87"/>
      <c r="NYU14" s="87"/>
      <c r="NYY14" s="87"/>
      <c r="NZC14" s="87"/>
      <c r="NZG14" s="87"/>
      <c r="NZK14" s="87"/>
      <c r="NZO14" s="87"/>
      <c r="NZS14" s="87"/>
      <c r="NZW14" s="87"/>
      <c r="OAA14" s="87"/>
      <c r="OAE14" s="87"/>
      <c r="OAI14" s="87"/>
      <c r="OAM14" s="87"/>
      <c r="OAQ14" s="87"/>
      <c r="OAU14" s="87"/>
      <c r="OAY14" s="87"/>
      <c r="OBC14" s="87"/>
      <c r="OBG14" s="87"/>
      <c r="OBK14" s="87"/>
      <c r="OBO14" s="87"/>
      <c r="OBS14" s="87"/>
      <c r="OBW14" s="87"/>
      <c r="OCA14" s="87"/>
      <c r="OCE14" s="87"/>
      <c r="OCI14" s="87"/>
      <c r="OCM14" s="87"/>
      <c r="OCQ14" s="87"/>
      <c r="OCU14" s="87"/>
      <c r="OCY14" s="87"/>
      <c r="ODC14" s="87"/>
      <c r="ODG14" s="87"/>
      <c r="ODK14" s="87"/>
      <c r="ODO14" s="87"/>
      <c r="ODS14" s="87"/>
      <c r="ODW14" s="87"/>
      <c r="OEA14" s="87"/>
      <c r="OEE14" s="87"/>
      <c r="OEI14" s="87"/>
      <c r="OEM14" s="87"/>
      <c r="OEQ14" s="87"/>
      <c r="OEU14" s="87"/>
      <c r="OEY14" s="87"/>
      <c r="OFC14" s="87"/>
      <c r="OFG14" s="87"/>
      <c r="OFK14" s="87"/>
      <c r="OFO14" s="87"/>
      <c r="OFS14" s="87"/>
      <c r="OFW14" s="87"/>
      <c r="OGA14" s="87"/>
      <c r="OGE14" s="87"/>
      <c r="OGI14" s="87"/>
      <c r="OGM14" s="87"/>
      <c r="OGQ14" s="87"/>
      <c r="OGU14" s="87"/>
      <c r="OGY14" s="87"/>
      <c r="OHC14" s="87"/>
      <c r="OHG14" s="87"/>
      <c r="OHK14" s="87"/>
      <c r="OHO14" s="87"/>
      <c r="OHS14" s="87"/>
      <c r="OHW14" s="87"/>
      <c r="OIA14" s="87"/>
      <c r="OIE14" s="87"/>
      <c r="OII14" s="87"/>
      <c r="OIM14" s="87"/>
      <c r="OIQ14" s="87"/>
      <c r="OIU14" s="87"/>
      <c r="OIY14" s="87"/>
      <c r="OJC14" s="87"/>
      <c r="OJG14" s="87"/>
      <c r="OJK14" s="87"/>
      <c r="OJO14" s="87"/>
      <c r="OJS14" s="87"/>
      <c r="OJW14" s="87"/>
      <c r="OKA14" s="87"/>
      <c r="OKE14" s="87"/>
      <c r="OKI14" s="87"/>
      <c r="OKM14" s="87"/>
      <c r="OKQ14" s="87"/>
      <c r="OKU14" s="87"/>
      <c r="OKY14" s="87"/>
      <c r="OLC14" s="87"/>
      <c r="OLG14" s="87"/>
      <c r="OLK14" s="87"/>
      <c r="OLO14" s="87"/>
      <c r="OLS14" s="87"/>
      <c r="OLW14" s="87"/>
      <c r="OMA14" s="87"/>
      <c r="OME14" s="87"/>
      <c r="OMI14" s="87"/>
      <c r="OMM14" s="87"/>
      <c r="OMQ14" s="87"/>
      <c r="OMU14" s="87"/>
      <c r="OMY14" s="87"/>
      <c r="ONC14" s="87"/>
      <c r="ONG14" s="87"/>
      <c r="ONK14" s="87"/>
      <c r="ONO14" s="87"/>
      <c r="ONS14" s="87"/>
      <c r="ONW14" s="87"/>
      <c r="OOA14" s="87"/>
      <c r="OOE14" s="87"/>
      <c r="OOI14" s="87"/>
      <c r="OOM14" s="87"/>
      <c r="OOQ14" s="87"/>
      <c r="OOU14" s="87"/>
      <c r="OOY14" s="87"/>
      <c r="OPC14" s="87"/>
      <c r="OPG14" s="87"/>
      <c r="OPK14" s="87"/>
      <c r="OPO14" s="87"/>
      <c r="OPS14" s="87"/>
      <c r="OPW14" s="87"/>
      <c r="OQA14" s="87"/>
      <c r="OQE14" s="87"/>
      <c r="OQI14" s="87"/>
      <c r="OQM14" s="87"/>
      <c r="OQQ14" s="87"/>
      <c r="OQU14" s="87"/>
      <c r="OQY14" s="87"/>
      <c r="ORC14" s="87"/>
      <c r="ORG14" s="87"/>
      <c r="ORK14" s="87"/>
      <c r="ORO14" s="87"/>
      <c r="ORS14" s="87"/>
      <c r="ORW14" s="87"/>
      <c r="OSA14" s="87"/>
      <c r="OSE14" s="87"/>
      <c r="OSI14" s="87"/>
      <c r="OSM14" s="87"/>
      <c r="OSQ14" s="87"/>
      <c r="OSU14" s="87"/>
      <c r="OSY14" s="87"/>
      <c r="OTC14" s="87"/>
      <c r="OTG14" s="87"/>
      <c r="OTK14" s="87"/>
      <c r="OTO14" s="87"/>
      <c r="OTS14" s="87"/>
      <c r="OTW14" s="87"/>
      <c r="OUA14" s="87"/>
      <c r="OUE14" s="87"/>
      <c r="OUI14" s="87"/>
      <c r="OUM14" s="87"/>
      <c r="OUQ14" s="87"/>
      <c r="OUU14" s="87"/>
      <c r="OUY14" s="87"/>
      <c r="OVC14" s="87"/>
      <c r="OVG14" s="87"/>
      <c r="OVK14" s="87"/>
      <c r="OVO14" s="87"/>
      <c r="OVS14" s="87"/>
      <c r="OVW14" s="87"/>
      <c r="OWA14" s="87"/>
      <c r="OWE14" s="87"/>
      <c r="OWI14" s="87"/>
      <c r="OWM14" s="87"/>
      <c r="OWQ14" s="87"/>
      <c r="OWU14" s="87"/>
      <c r="OWY14" s="87"/>
      <c r="OXC14" s="87"/>
      <c r="OXG14" s="87"/>
      <c r="OXK14" s="87"/>
      <c r="OXO14" s="87"/>
      <c r="OXS14" s="87"/>
      <c r="OXW14" s="87"/>
      <c r="OYA14" s="87"/>
      <c r="OYE14" s="87"/>
      <c r="OYI14" s="87"/>
      <c r="OYM14" s="87"/>
      <c r="OYQ14" s="87"/>
      <c r="OYU14" s="87"/>
      <c r="OYY14" s="87"/>
      <c r="OZC14" s="87"/>
      <c r="OZG14" s="87"/>
      <c r="OZK14" s="87"/>
      <c r="OZO14" s="87"/>
      <c r="OZS14" s="87"/>
      <c r="OZW14" s="87"/>
      <c r="PAA14" s="87"/>
      <c r="PAE14" s="87"/>
      <c r="PAI14" s="87"/>
      <c r="PAM14" s="87"/>
      <c r="PAQ14" s="87"/>
      <c r="PAU14" s="87"/>
      <c r="PAY14" s="87"/>
      <c r="PBC14" s="87"/>
      <c r="PBG14" s="87"/>
      <c r="PBK14" s="87"/>
      <c r="PBO14" s="87"/>
      <c r="PBS14" s="87"/>
      <c r="PBW14" s="87"/>
      <c r="PCA14" s="87"/>
      <c r="PCE14" s="87"/>
      <c r="PCI14" s="87"/>
      <c r="PCM14" s="87"/>
      <c r="PCQ14" s="87"/>
      <c r="PCU14" s="87"/>
      <c r="PCY14" s="87"/>
      <c r="PDC14" s="87"/>
      <c r="PDG14" s="87"/>
      <c r="PDK14" s="87"/>
      <c r="PDO14" s="87"/>
      <c r="PDS14" s="87"/>
      <c r="PDW14" s="87"/>
      <c r="PEA14" s="87"/>
      <c r="PEE14" s="87"/>
      <c r="PEI14" s="87"/>
      <c r="PEM14" s="87"/>
      <c r="PEQ14" s="87"/>
      <c r="PEU14" s="87"/>
      <c r="PEY14" s="87"/>
      <c r="PFC14" s="87"/>
      <c r="PFG14" s="87"/>
      <c r="PFK14" s="87"/>
      <c r="PFO14" s="87"/>
      <c r="PFS14" s="87"/>
      <c r="PFW14" s="87"/>
      <c r="PGA14" s="87"/>
      <c r="PGE14" s="87"/>
      <c r="PGI14" s="87"/>
      <c r="PGM14" s="87"/>
      <c r="PGQ14" s="87"/>
      <c r="PGU14" s="87"/>
      <c r="PGY14" s="87"/>
      <c r="PHC14" s="87"/>
      <c r="PHG14" s="87"/>
      <c r="PHK14" s="87"/>
      <c r="PHO14" s="87"/>
      <c r="PHS14" s="87"/>
      <c r="PHW14" s="87"/>
      <c r="PIA14" s="87"/>
      <c r="PIE14" s="87"/>
      <c r="PII14" s="87"/>
      <c r="PIM14" s="87"/>
      <c r="PIQ14" s="87"/>
      <c r="PIU14" s="87"/>
      <c r="PIY14" s="87"/>
      <c r="PJC14" s="87"/>
      <c r="PJG14" s="87"/>
      <c r="PJK14" s="87"/>
      <c r="PJO14" s="87"/>
      <c r="PJS14" s="87"/>
      <c r="PJW14" s="87"/>
      <c r="PKA14" s="87"/>
      <c r="PKE14" s="87"/>
      <c r="PKI14" s="87"/>
      <c r="PKM14" s="87"/>
      <c r="PKQ14" s="87"/>
      <c r="PKU14" s="87"/>
      <c r="PKY14" s="87"/>
      <c r="PLC14" s="87"/>
      <c r="PLG14" s="87"/>
      <c r="PLK14" s="87"/>
      <c r="PLO14" s="87"/>
      <c r="PLS14" s="87"/>
      <c r="PLW14" s="87"/>
      <c r="PMA14" s="87"/>
      <c r="PME14" s="87"/>
      <c r="PMI14" s="87"/>
      <c r="PMM14" s="87"/>
      <c r="PMQ14" s="87"/>
      <c r="PMU14" s="87"/>
      <c r="PMY14" s="87"/>
      <c r="PNC14" s="87"/>
      <c r="PNG14" s="87"/>
      <c r="PNK14" s="87"/>
      <c r="PNO14" s="87"/>
      <c r="PNS14" s="87"/>
      <c r="PNW14" s="87"/>
      <c r="POA14" s="87"/>
      <c r="POE14" s="87"/>
      <c r="POI14" s="87"/>
      <c r="POM14" s="87"/>
      <c r="POQ14" s="87"/>
      <c r="POU14" s="87"/>
      <c r="POY14" s="87"/>
      <c r="PPC14" s="87"/>
      <c r="PPG14" s="87"/>
      <c r="PPK14" s="87"/>
      <c r="PPO14" s="87"/>
      <c r="PPS14" s="87"/>
      <c r="PPW14" s="87"/>
      <c r="PQA14" s="87"/>
      <c r="PQE14" s="87"/>
      <c r="PQI14" s="87"/>
      <c r="PQM14" s="87"/>
      <c r="PQQ14" s="87"/>
      <c r="PQU14" s="87"/>
      <c r="PQY14" s="87"/>
      <c r="PRC14" s="87"/>
      <c r="PRG14" s="87"/>
      <c r="PRK14" s="87"/>
      <c r="PRO14" s="87"/>
      <c r="PRS14" s="87"/>
      <c r="PRW14" s="87"/>
      <c r="PSA14" s="87"/>
      <c r="PSE14" s="87"/>
      <c r="PSI14" s="87"/>
      <c r="PSM14" s="87"/>
      <c r="PSQ14" s="87"/>
      <c r="PSU14" s="87"/>
      <c r="PSY14" s="87"/>
      <c r="PTC14" s="87"/>
      <c r="PTG14" s="87"/>
      <c r="PTK14" s="87"/>
      <c r="PTO14" s="87"/>
      <c r="PTS14" s="87"/>
      <c r="PTW14" s="87"/>
      <c r="PUA14" s="87"/>
      <c r="PUE14" s="87"/>
      <c r="PUI14" s="87"/>
      <c r="PUM14" s="87"/>
      <c r="PUQ14" s="87"/>
      <c r="PUU14" s="87"/>
      <c r="PUY14" s="87"/>
      <c r="PVC14" s="87"/>
      <c r="PVG14" s="87"/>
      <c r="PVK14" s="87"/>
      <c r="PVO14" s="87"/>
      <c r="PVS14" s="87"/>
      <c r="PVW14" s="87"/>
      <c r="PWA14" s="87"/>
      <c r="PWE14" s="87"/>
      <c r="PWI14" s="87"/>
      <c r="PWM14" s="87"/>
      <c r="PWQ14" s="87"/>
      <c r="PWU14" s="87"/>
      <c r="PWY14" s="87"/>
      <c r="PXC14" s="87"/>
      <c r="PXG14" s="87"/>
      <c r="PXK14" s="87"/>
      <c r="PXO14" s="87"/>
      <c r="PXS14" s="87"/>
      <c r="PXW14" s="87"/>
      <c r="PYA14" s="87"/>
      <c r="PYE14" s="87"/>
      <c r="PYI14" s="87"/>
      <c r="PYM14" s="87"/>
      <c r="PYQ14" s="87"/>
      <c r="PYU14" s="87"/>
      <c r="PYY14" s="87"/>
      <c r="PZC14" s="87"/>
      <c r="PZG14" s="87"/>
      <c r="PZK14" s="87"/>
      <c r="PZO14" s="87"/>
      <c r="PZS14" s="87"/>
      <c r="PZW14" s="87"/>
      <c r="QAA14" s="87"/>
      <c r="QAE14" s="87"/>
      <c r="QAI14" s="87"/>
      <c r="QAM14" s="87"/>
      <c r="QAQ14" s="87"/>
      <c r="QAU14" s="87"/>
      <c r="QAY14" s="87"/>
      <c r="QBC14" s="87"/>
      <c r="QBG14" s="87"/>
      <c r="QBK14" s="87"/>
      <c r="QBO14" s="87"/>
      <c r="QBS14" s="87"/>
      <c r="QBW14" s="87"/>
      <c r="QCA14" s="87"/>
      <c r="QCE14" s="87"/>
      <c r="QCI14" s="87"/>
      <c r="QCM14" s="87"/>
      <c r="QCQ14" s="87"/>
      <c r="QCU14" s="87"/>
      <c r="QCY14" s="87"/>
      <c r="QDC14" s="87"/>
      <c r="QDG14" s="87"/>
      <c r="QDK14" s="87"/>
      <c r="QDO14" s="87"/>
      <c r="QDS14" s="87"/>
      <c r="QDW14" s="87"/>
      <c r="QEA14" s="87"/>
      <c r="QEE14" s="87"/>
      <c r="QEI14" s="87"/>
      <c r="QEM14" s="87"/>
      <c r="QEQ14" s="87"/>
      <c r="QEU14" s="87"/>
      <c r="QEY14" s="87"/>
      <c r="QFC14" s="87"/>
      <c r="QFG14" s="87"/>
      <c r="QFK14" s="87"/>
      <c r="QFO14" s="87"/>
      <c r="QFS14" s="87"/>
      <c r="QFW14" s="87"/>
      <c r="QGA14" s="87"/>
      <c r="QGE14" s="87"/>
      <c r="QGI14" s="87"/>
      <c r="QGM14" s="87"/>
      <c r="QGQ14" s="87"/>
      <c r="QGU14" s="87"/>
      <c r="QGY14" s="87"/>
      <c r="QHC14" s="87"/>
      <c r="QHG14" s="87"/>
      <c r="QHK14" s="87"/>
      <c r="QHO14" s="87"/>
      <c r="QHS14" s="87"/>
      <c r="QHW14" s="87"/>
      <c r="QIA14" s="87"/>
      <c r="QIE14" s="87"/>
      <c r="QII14" s="87"/>
      <c r="QIM14" s="87"/>
      <c r="QIQ14" s="87"/>
      <c r="QIU14" s="87"/>
      <c r="QIY14" s="87"/>
      <c r="QJC14" s="87"/>
      <c r="QJG14" s="87"/>
      <c r="QJK14" s="87"/>
      <c r="QJO14" s="87"/>
      <c r="QJS14" s="87"/>
      <c r="QJW14" s="87"/>
      <c r="QKA14" s="87"/>
      <c r="QKE14" s="87"/>
      <c r="QKI14" s="87"/>
      <c r="QKM14" s="87"/>
      <c r="QKQ14" s="87"/>
      <c r="QKU14" s="87"/>
      <c r="QKY14" s="87"/>
      <c r="QLC14" s="87"/>
      <c r="QLG14" s="87"/>
      <c r="QLK14" s="87"/>
      <c r="QLO14" s="87"/>
      <c r="QLS14" s="87"/>
      <c r="QLW14" s="87"/>
      <c r="QMA14" s="87"/>
      <c r="QME14" s="87"/>
      <c r="QMI14" s="87"/>
      <c r="QMM14" s="87"/>
      <c r="QMQ14" s="87"/>
      <c r="QMU14" s="87"/>
      <c r="QMY14" s="87"/>
      <c r="QNC14" s="87"/>
      <c r="QNG14" s="87"/>
      <c r="QNK14" s="87"/>
      <c r="QNO14" s="87"/>
      <c r="QNS14" s="87"/>
      <c r="QNW14" s="87"/>
      <c r="QOA14" s="87"/>
      <c r="QOE14" s="87"/>
      <c r="QOI14" s="87"/>
      <c r="QOM14" s="87"/>
      <c r="QOQ14" s="87"/>
      <c r="QOU14" s="87"/>
      <c r="QOY14" s="87"/>
      <c r="QPC14" s="87"/>
      <c r="QPG14" s="87"/>
      <c r="QPK14" s="87"/>
      <c r="QPO14" s="87"/>
      <c r="QPS14" s="87"/>
      <c r="QPW14" s="87"/>
      <c r="QQA14" s="87"/>
      <c r="QQE14" s="87"/>
      <c r="QQI14" s="87"/>
      <c r="QQM14" s="87"/>
      <c r="QQQ14" s="87"/>
      <c r="QQU14" s="87"/>
      <c r="QQY14" s="87"/>
      <c r="QRC14" s="87"/>
      <c r="QRG14" s="87"/>
      <c r="QRK14" s="87"/>
      <c r="QRO14" s="87"/>
      <c r="QRS14" s="87"/>
      <c r="QRW14" s="87"/>
      <c r="QSA14" s="87"/>
      <c r="QSE14" s="87"/>
      <c r="QSI14" s="87"/>
      <c r="QSM14" s="87"/>
      <c r="QSQ14" s="87"/>
      <c r="QSU14" s="87"/>
      <c r="QSY14" s="87"/>
      <c r="QTC14" s="87"/>
      <c r="QTG14" s="87"/>
      <c r="QTK14" s="87"/>
      <c r="QTO14" s="87"/>
      <c r="QTS14" s="87"/>
      <c r="QTW14" s="87"/>
      <c r="QUA14" s="87"/>
      <c r="QUE14" s="87"/>
      <c r="QUI14" s="87"/>
      <c r="QUM14" s="87"/>
      <c r="QUQ14" s="87"/>
      <c r="QUU14" s="87"/>
      <c r="QUY14" s="87"/>
      <c r="QVC14" s="87"/>
      <c r="QVG14" s="87"/>
      <c r="QVK14" s="87"/>
      <c r="QVO14" s="87"/>
      <c r="QVS14" s="87"/>
      <c r="QVW14" s="87"/>
      <c r="QWA14" s="87"/>
      <c r="QWE14" s="87"/>
      <c r="QWI14" s="87"/>
      <c r="QWM14" s="87"/>
      <c r="QWQ14" s="87"/>
      <c r="QWU14" s="87"/>
      <c r="QWY14" s="87"/>
      <c r="QXC14" s="87"/>
      <c r="QXG14" s="87"/>
      <c r="QXK14" s="87"/>
      <c r="QXO14" s="87"/>
      <c r="QXS14" s="87"/>
      <c r="QXW14" s="87"/>
      <c r="QYA14" s="87"/>
      <c r="QYE14" s="87"/>
      <c r="QYI14" s="87"/>
      <c r="QYM14" s="87"/>
      <c r="QYQ14" s="87"/>
      <c r="QYU14" s="87"/>
      <c r="QYY14" s="87"/>
      <c r="QZC14" s="87"/>
      <c r="QZG14" s="87"/>
      <c r="QZK14" s="87"/>
      <c r="QZO14" s="87"/>
      <c r="QZS14" s="87"/>
      <c r="QZW14" s="87"/>
      <c r="RAA14" s="87"/>
      <c r="RAE14" s="87"/>
      <c r="RAI14" s="87"/>
      <c r="RAM14" s="87"/>
      <c r="RAQ14" s="87"/>
      <c r="RAU14" s="87"/>
      <c r="RAY14" s="87"/>
      <c r="RBC14" s="87"/>
      <c r="RBG14" s="87"/>
      <c r="RBK14" s="87"/>
      <c r="RBO14" s="87"/>
      <c r="RBS14" s="87"/>
      <c r="RBW14" s="87"/>
      <c r="RCA14" s="87"/>
      <c r="RCE14" s="87"/>
      <c r="RCI14" s="87"/>
      <c r="RCM14" s="87"/>
      <c r="RCQ14" s="87"/>
      <c r="RCU14" s="87"/>
      <c r="RCY14" s="87"/>
      <c r="RDC14" s="87"/>
      <c r="RDG14" s="87"/>
      <c r="RDK14" s="87"/>
      <c r="RDO14" s="87"/>
      <c r="RDS14" s="87"/>
      <c r="RDW14" s="87"/>
      <c r="REA14" s="87"/>
      <c r="REE14" s="87"/>
      <c r="REI14" s="87"/>
      <c r="REM14" s="87"/>
      <c r="REQ14" s="87"/>
      <c r="REU14" s="87"/>
      <c r="REY14" s="87"/>
      <c r="RFC14" s="87"/>
      <c r="RFG14" s="87"/>
      <c r="RFK14" s="87"/>
      <c r="RFO14" s="87"/>
      <c r="RFS14" s="87"/>
      <c r="RFW14" s="87"/>
      <c r="RGA14" s="87"/>
      <c r="RGE14" s="87"/>
      <c r="RGI14" s="87"/>
      <c r="RGM14" s="87"/>
      <c r="RGQ14" s="87"/>
      <c r="RGU14" s="87"/>
      <c r="RGY14" s="87"/>
      <c r="RHC14" s="87"/>
      <c r="RHG14" s="87"/>
      <c r="RHK14" s="87"/>
      <c r="RHO14" s="87"/>
      <c r="RHS14" s="87"/>
      <c r="RHW14" s="87"/>
      <c r="RIA14" s="87"/>
      <c r="RIE14" s="87"/>
      <c r="RII14" s="87"/>
      <c r="RIM14" s="87"/>
      <c r="RIQ14" s="87"/>
      <c r="RIU14" s="87"/>
      <c r="RIY14" s="87"/>
      <c r="RJC14" s="87"/>
      <c r="RJG14" s="87"/>
      <c r="RJK14" s="87"/>
      <c r="RJO14" s="87"/>
      <c r="RJS14" s="87"/>
      <c r="RJW14" s="87"/>
      <c r="RKA14" s="87"/>
      <c r="RKE14" s="87"/>
      <c r="RKI14" s="87"/>
      <c r="RKM14" s="87"/>
      <c r="RKQ14" s="87"/>
      <c r="RKU14" s="87"/>
      <c r="RKY14" s="87"/>
      <c r="RLC14" s="87"/>
      <c r="RLG14" s="87"/>
      <c r="RLK14" s="87"/>
      <c r="RLO14" s="87"/>
      <c r="RLS14" s="87"/>
      <c r="RLW14" s="87"/>
      <c r="RMA14" s="87"/>
      <c r="RME14" s="87"/>
      <c r="RMI14" s="87"/>
      <c r="RMM14" s="87"/>
      <c r="RMQ14" s="87"/>
      <c r="RMU14" s="87"/>
      <c r="RMY14" s="87"/>
      <c r="RNC14" s="87"/>
      <c r="RNG14" s="87"/>
      <c r="RNK14" s="87"/>
      <c r="RNO14" s="87"/>
      <c r="RNS14" s="87"/>
      <c r="RNW14" s="87"/>
      <c r="ROA14" s="87"/>
      <c r="ROE14" s="87"/>
      <c r="ROI14" s="87"/>
      <c r="ROM14" s="87"/>
      <c r="ROQ14" s="87"/>
      <c r="ROU14" s="87"/>
      <c r="ROY14" s="87"/>
      <c r="RPC14" s="87"/>
      <c r="RPG14" s="87"/>
      <c r="RPK14" s="87"/>
      <c r="RPO14" s="87"/>
      <c r="RPS14" s="87"/>
      <c r="RPW14" s="87"/>
      <c r="RQA14" s="87"/>
      <c r="RQE14" s="87"/>
      <c r="RQI14" s="87"/>
      <c r="RQM14" s="87"/>
      <c r="RQQ14" s="87"/>
      <c r="RQU14" s="87"/>
      <c r="RQY14" s="87"/>
      <c r="RRC14" s="87"/>
      <c r="RRG14" s="87"/>
      <c r="RRK14" s="87"/>
      <c r="RRO14" s="87"/>
      <c r="RRS14" s="87"/>
      <c r="RRW14" s="87"/>
      <c r="RSA14" s="87"/>
      <c r="RSE14" s="87"/>
      <c r="RSI14" s="87"/>
      <c r="RSM14" s="87"/>
      <c r="RSQ14" s="87"/>
      <c r="RSU14" s="87"/>
      <c r="RSY14" s="87"/>
      <c r="RTC14" s="87"/>
      <c r="RTG14" s="87"/>
      <c r="RTK14" s="87"/>
      <c r="RTO14" s="87"/>
      <c r="RTS14" s="87"/>
      <c r="RTW14" s="87"/>
      <c r="RUA14" s="87"/>
      <c r="RUE14" s="87"/>
      <c r="RUI14" s="87"/>
      <c r="RUM14" s="87"/>
      <c r="RUQ14" s="87"/>
      <c r="RUU14" s="87"/>
      <c r="RUY14" s="87"/>
      <c r="RVC14" s="87"/>
      <c r="RVG14" s="87"/>
      <c r="RVK14" s="87"/>
      <c r="RVO14" s="87"/>
      <c r="RVS14" s="87"/>
      <c r="RVW14" s="87"/>
      <c r="RWA14" s="87"/>
      <c r="RWE14" s="87"/>
      <c r="RWI14" s="87"/>
      <c r="RWM14" s="87"/>
      <c r="RWQ14" s="87"/>
      <c r="RWU14" s="87"/>
      <c r="RWY14" s="87"/>
      <c r="RXC14" s="87"/>
      <c r="RXG14" s="87"/>
      <c r="RXK14" s="87"/>
      <c r="RXO14" s="87"/>
      <c r="RXS14" s="87"/>
      <c r="RXW14" s="87"/>
      <c r="RYA14" s="87"/>
      <c r="RYE14" s="87"/>
      <c r="RYI14" s="87"/>
      <c r="RYM14" s="87"/>
      <c r="RYQ14" s="87"/>
      <c r="RYU14" s="87"/>
      <c r="RYY14" s="87"/>
      <c r="RZC14" s="87"/>
      <c r="RZG14" s="87"/>
      <c r="RZK14" s="87"/>
      <c r="RZO14" s="87"/>
      <c r="RZS14" s="87"/>
      <c r="RZW14" s="87"/>
      <c r="SAA14" s="87"/>
      <c r="SAE14" s="87"/>
      <c r="SAI14" s="87"/>
      <c r="SAM14" s="87"/>
      <c r="SAQ14" s="87"/>
      <c r="SAU14" s="87"/>
      <c r="SAY14" s="87"/>
      <c r="SBC14" s="87"/>
      <c r="SBG14" s="87"/>
      <c r="SBK14" s="87"/>
      <c r="SBO14" s="87"/>
      <c r="SBS14" s="87"/>
      <c r="SBW14" s="87"/>
      <c r="SCA14" s="87"/>
      <c r="SCE14" s="87"/>
      <c r="SCI14" s="87"/>
      <c r="SCM14" s="87"/>
      <c r="SCQ14" s="87"/>
      <c r="SCU14" s="87"/>
      <c r="SCY14" s="87"/>
      <c r="SDC14" s="87"/>
      <c r="SDG14" s="87"/>
      <c r="SDK14" s="87"/>
      <c r="SDO14" s="87"/>
      <c r="SDS14" s="87"/>
      <c r="SDW14" s="87"/>
      <c r="SEA14" s="87"/>
      <c r="SEE14" s="87"/>
      <c r="SEI14" s="87"/>
      <c r="SEM14" s="87"/>
      <c r="SEQ14" s="87"/>
      <c r="SEU14" s="87"/>
      <c r="SEY14" s="87"/>
      <c r="SFC14" s="87"/>
      <c r="SFG14" s="87"/>
      <c r="SFK14" s="87"/>
      <c r="SFO14" s="87"/>
      <c r="SFS14" s="87"/>
      <c r="SFW14" s="87"/>
      <c r="SGA14" s="87"/>
      <c r="SGE14" s="87"/>
      <c r="SGI14" s="87"/>
      <c r="SGM14" s="87"/>
      <c r="SGQ14" s="87"/>
      <c r="SGU14" s="87"/>
      <c r="SGY14" s="87"/>
      <c r="SHC14" s="87"/>
      <c r="SHG14" s="87"/>
      <c r="SHK14" s="87"/>
      <c r="SHO14" s="87"/>
      <c r="SHS14" s="87"/>
      <c r="SHW14" s="87"/>
      <c r="SIA14" s="87"/>
      <c r="SIE14" s="87"/>
      <c r="SII14" s="87"/>
      <c r="SIM14" s="87"/>
      <c r="SIQ14" s="87"/>
      <c r="SIU14" s="87"/>
      <c r="SIY14" s="87"/>
      <c r="SJC14" s="87"/>
      <c r="SJG14" s="87"/>
      <c r="SJK14" s="87"/>
      <c r="SJO14" s="87"/>
      <c r="SJS14" s="87"/>
      <c r="SJW14" s="87"/>
      <c r="SKA14" s="87"/>
      <c r="SKE14" s="87"/>
      <c r="SKI14" s="87"/>
      <c r="SKM14" s="87"/>
      <c r="SKQ14" s="87"/>
      <c r="SKU14" s="87"/>
      <c r="SKY14" s="87"/>
      <c r="SLC14" s="87"/>
      <c r="SLG14" s="87"/>
      <c r="SLK14" s="87"/>
      <c r="SLO14" s="87"/>
      <c r="SLS14" s="87"/>
      <c r="SLW14" s="87"/>
      <c r="SMA14" s="87"/>
      <c r="SME14" s="87"/>
      <c r="SMI14" s="87"/>
      <c r="SMM14" s="87"/>
      <c r="SMQ14" s="87"/>
      <c r="SMU14" s="87"/>
      <c r="SMY14" s="87"/>
      <c r="SNC14" s="87"/>
      <c r="SNG14" s="87"/>
      <c r="SNK14" s="87"/>
      <c r="SNO14" s="87"/>
      <c r="SNS14" s="87"/>
      <c r="SNW14" s="87"/>
      <c r="SOA14" s="87"/>
      <c r="SOE14" s="87"/>
      <c r="SOI14" s="87"/>
      <c r="SOM14" s="87"/>
      <c r="SOQ14" s="87"/>
      <c r="SOU14" s="87"/>
      <c r="SOY14" s="87"/>
      <c r="SPC14" s="87"/>
      <c r="SPG14" s="87"/>
      <c r="SPK14" s="87"/>
      <c r="SPO14" s="87"/>
      <c r="SPS14" s="87"/>
      <c r="SPW14" s="87"/>
      <c r="SQA14" s="87"/>
      <c r="SQE14" s="87"/>
      <c r="SQI14" s="87"/>
      <c r="SQM14" s="87"/>
      <c r="SQQ14" s="87"/>
      <c r="SQU14" s="87"/>
      <c r="SQY14" s="87"/>
      <c r="SRC14" s="87"/>
      <c r="SRG14" s="87"/>
      <c r="SRK14" s="87"/>
      <c r="SRO14" s="87"/>
      <c r="SRS14" s="87"/>
      <c r="SRW14" s="87"/>
      <c r="SSA14" s="87"/>
      <c r="SSE14" s="87"/>
      <c r="SSI14" s="87"/>
      <c r="SSM14" s="87"/>
      <c r="SSQ14" s="87"/>
      <c r="SSU14" s="87"/>
      <c r="SSY14" s="87"/>
      <c r="STC14" s="87"/>
      <c r="STG14" s="87"/>
      <c r="STK14" s="87"/>
      <c r="STO14" s="87"/>
      <c r="STS14" s="87"/>
      <c r="STW14" s="87"/>
      <c r="SUA14" s="87"/>
      <c r="SUE14" s="87"/>
      <c r="SUI14" s="87"/>
      <c r="SUM14" s="87"/>
      <c r="SUQ14" s="87"/>
      <c r="SUU14" s="87"/>
      <c r="SUY14" s="87"/>
      <c r="SVC14" s="87"/>
      <c r="SVG14" s="87"/>
      <c r="SVK14" s="87"/>
      <c r="SVO14" s="87"/>
      <c r="SVS14" s="87"/>
      <c r="SVW14" s="87"/>
      <c r="SWA14" s="87"/>
      <c r="SWE14" s="87"/>
      <c r="SWI14" s="87"/>
      <c r="SWM14" s="87"/>
      <c r="SWQ14" s="87"/>
      <c r="SWU14" s="87"/>
      <c r="SWY14" s="87"/>
      <c r="SXC14" s="87"/>
      <c r="SXG14" s="87"/>
      <c r="SXK14" s="87"/>
      <c r="SXO14" s="87"/>
      <c r="SXS14" s="87"/>
      <c r="SXW14" s="87"/>
      <c r="SYA14" s="87"/>
      <c r="SYE14" s="87"/>
      <c r="SYI14" s="87"/>
      <c r="SYM14" s="87"/>
      <c r="SYQ14" s="87"/>
      <c r="SYU14" s="87"/>
      <c r="SYY14" s="87"/>
      <c r="SZC14" s="87"/>
      <c r="SZG14" s="87"/>
      <c r="SZK14" s="87"/>
      <c r="SZO14" s="87"/>
      <c r="SZS14" s="87"/>
      <c r="SZW14" s="87"/>
      <c r="TAA14" s="87"/>
      <c r="TAE14" s="87"/>
      <c r="TAI14" s="87"/>
      <c r="TAM14" s="87"/>
      <c r="TAQ14" s="87"/>
      <c r="TAU14" s="87"/>
      <c r="TAY14" s="87"/>
      <c r="TBC14" s="87"/>
      <c r="TBG14" s="87"/>
      <c r="TBK14" s="87"/>
      <c r="TBO14" s="87"/>
      <c r="TBS14" s="87"/>
      <c r="TBW14" s="87"/>
      <c r="TCA14" s="87"/>
      <c r="TCE14" s="87"/>
      <c r="TCI14" s="87"/>
      <c r="TCM14" s="87"/>
      <c r="TCQ14" s="87"/>
      <c r="TCU14" s="87"/>
      <c r="TCY14" s="87"/>
      <c r="TDC14" s="87"/>
      <c r="TDG14" s="87"/>
      <c r="TDK14" s="87"/>
      <c r="TDO14" s="87"/>
      <c r="TDS14" s="87"/>
      <c r="TDW14" s="87"/>
      <c r="TEA14" s="87"/>
      <c r="TEE14" s="87"/>
      <c r="TEI14" s="87"/>
      <c r="TEM14" s="87"/>
      <c r="TEQ14" s="87"/>
      <c r="TEU14" s="87"/>
      <c r="TEY14" s="87"/>
      <c r="TFC14" s="87"/>
      <c r="TFG14" s="87"/>
      <c r="TFK14" s="87"/>
      <c r="TFO14" s="87"/>
      <c r="TFS14" s="87"/>
      <c r="TFW14" s="87"/>
      <c r="TGA14" s="87"/>
      <c r="TGE14" s="87"/>
      <c r="TGI14" s="87"/>
      <c r="TGM14" s="87"/>
      <c r="TGQ14" s="87"/>
      <c r="TGU14" s="87"/>
      <c r="TGY14" s="87"/>
      <c r="THC14" s="87"/>
      <c r="THG14" s="87"/>
      <c r="THK14" s="87"/>
      <c r="THO14" s="87"/>
      <c r="THS14" s="87"/>
      <c r="THW14" s="87"/>
      <c r="TIA14" s="87"/>
      <c r="TIE14" s="87"/>
      <c r="TII14" s="87"/>
      <c r="TIM14" s="87"/>
      <c r="TIQ14" s="87"/>
      <c r="TIU14" s="87"/>
      <c r="TIY14" s="87"/>
      <c r="TJC14" s="87"/>
      <c r="TJG14" s="87"/>
      <c r="TJK14" s="87"/>
      <c r="TJO14" s="87"/>
      <c r="TJS14" s="87"/>
      <c r="TJW14" s="87"/>
      <c r="TKA14" s="87"/>
      <c r="TKE14" s="87"/>
      <c r="TKI14" s="87"/>
      <c r="TKM14" s="87"/>
      <c r="TKQ14" s="87"/>
      <c r="TKU14" s="87"/>
      <c r="TKY14" s="87"/>
      <c r="TLC14" s="87"/>
      <c r="TLG14" s="87"/>
      <c r="TLK14" s="87"/>
      <c r="TLO14" s="87"/>
      <c r="TLS14" s="87"/>
      <c r="TLW14" s="87"/>
      <c r="TMA14" s="87"/>
      <c r="TME14" s="87"/>
      <c r="TMI14" s="87"/>
      <c r="TMM14" s="87"/>
      <c r="TMQ14" s="87"/>
      <c r="TMU14" s="87"/>
      <c r="TMY14" s="87"/>
      <c r="TNC14" s="87"/>
      <c r="TNG14" s="87"/>
      <c r="TNK14" s="87"/>
      <c r="TNO14" s="87"/>
      <c r="TNS14" s="87"/>
      <c r="TNW14" s="87"/>
      <c r="TOA14" s="87"/>
      <c r="TOE14" s="87"/>
      <c r="TOI14" s="87"/>
      <c r="TOM14" s="87"/>
      <c r="TOQ14" s="87"/>
      <c r="TOU14" s="87"/>
      <c r="TOY14" s="87"/>
      <c r="TPC14" s="87"/>
      <c r="TPG14" s="87"/>
      <c r="TPK14" s="87"/>
      <c r="TPO14" s="87"/>
      <c r="TPS14" s="87"/>
      <c r="TPW14" s="87"/>
      <c r="TQA14" s="87"/>
      <c r="TQE14" s="87"/>
      <c r="TQI14" s="87"/>
      <c r="TQM14" s="87"/>
      <c r="TQQ14" s="87"/>
      <c r="TQU14" s="87"/>
      <c r="TQY14" s="87"/>
      <c r="TRC14" s="87"/>
      <c r="TRG14" s="87"/>
      <c r="TRK14" s="87"/>
      <c r="TRO14" s="87"/>
      <c r="TRS14" s="87"/>
      <c r="TRW14" s="87"/>
      <c r="TSA14" s="87"/>
      <c r="TSE14" s="87"/>
      <c r="TSI14" s="87"/>
      <c r="TSM14" s="87"/>
      <c r="TSQ14" s="87"/>
      <c r="TSU14" s="87"/>
      <c r="TSY14" s="87"/>
      <c r="TTC14" s="87"/>
      <c r="TTG14" s="87"/>
      <c r="TTK14" s="87"/>
      <c r="TTO14" s="87"/>
      <c r="TTS14" s="87"/>
      <c r="TTW14" s="87"/>
      <c r="TUA14" s="87"/>
      <c r="TUE14" s="87"/>
      <c r="TUI14" s="87"/>
      <c r="TUM14" s="87"/>
      <c r="TUQ14" s="87"/>
      <c r="TUU14" s="87"/>
      <c r="TUY14" s="87"/>
      <c r="TVC14" s="87"/>
      <c r="TVG14" s="87"/>
      <c r="TVK14" s="87"/>
      <c r="TVO14" s="87"/>
      <c r="TVS14" s="87"/>
      <c r="TVW14" s="87"/>
      <c r="TWA14" s="87"/>
      <c r="TWE14" s="87"/>
      <c r="TWI14" s="87"/>
      <c r="TWM14" s="87"/>
      <c r="TWQ14" s="87"/>
      <c r="TWU14" s="87"/>
      <c r="TWY14" s="87"/>
      <c r="TXC14" s="87"/>
      <c r="TXG14" s="87"/>
      <c r="TXK14" s="87"/>
      <c r="TXO14" s="87"/>
      <c r="TXS14" s="87"/>
      <c r="TXW14" s="87"/>
      <c r="TYA14" s="87"/>
      <c r="TYE14" s="87"/>
      <c r="TYI14" s="87"/>
      <c r="TYM14" s="87"/>
      <c r="TYQ14" s="87"/>
      <c r="TYU14" s="87"/>
      <c r="TYY14" s="87"/>
      <c r="TZC14" s="87"/>
      <c r="TZG14" s="87"/>
      <c r="TZK14" s="87"/>
      <c r="TZO14" s="87"/>
      <c r="TZS14" s="87"/>
      <c r="TZW14" s="87"/>
      <c r="UAA14" s="87"/>
      <c r="UAE14" s="87"/>
      <c r="UAI14" s="87"/>
      <c r="UAM14" s="87"/>
      <c r="UAQ14" s="87"/>
      <c r="UAU14" s="87"/>
      <c r="UAY14" s="87"/>
      <c r="UBC14" s="87"/>
      <c r="UBG14" s="87"/>
      <c r="UBK14" s="87"/>
      <c r="UBO14" s="87"/>
      <c r="UBS14" s="87"/>
      <c r="UBW14" s="87"/>
      <c r="UCA14" s="87"/>
      <c r="UCE14" s="87"/>
      <c r="UCI14" s="87"/>
      <c r="UCM14" s="87"/>
      <c r="UCQ14" s="87"/>
      <c r="UCU14" s="87"/>
      <c r="UCY14" s="87"/>
      <c r="UDC14" s="87"/>
      <c r="UDG14" s="87"/>
      <c r="UDK14" s="87"/>
      <c r="UDO14" s="87"/>
      <c r="UDS14" s="87"/>
      <c r="UDW14" s="87"/>
      <c r="UEA14" s="87"/>
      <c r="UEE14" s="87"/>
      <c r="UEI14" s="87"/>
      <c r="UEM14" s="87"/>
      <c r="UEQ14" s="87"/>
      <c r="UEU14" s="87"/>
      <c r="UEY14" s="87"/>
      <c r="UFC14" s="87"/>
      <c r="UFG14" s="87"/>
      <c r="UFK14" s="87"/>
      <c r="UFO14" s="87"/>
      <c r="UFS14" s="87"/>
      <c r="UFW14" s="87"/>
      <c r="UGA14" s="87"/>
      <c r="UGE14" s="87"/>
      <c r="UGI14" s="87"/>
      <c r="UGM14" s="87"/>
      <c r="UGQ14" s="87"/>
      <c r="UGU14" s="87"/>
      <c r="UGY14" s="87"/>
      <c r="UHC14" s="87"/>
      <c r="UHG14" s="87"/>
      <c r="UHK14" s="87"/>
      <c r="UHO14" s="87"/>
      <c r="UHS14" s="87"/>
      <c r="UHW14" s="87"/>
      <c r="UIA14" s="87"/>
      <c r="UIE14" s="87"/>
      <c r="UII14" s="87"/>
      <c r="UIM14" s="87"/>
      <c r="UIQ14" s="87"/>
      <c r="UIU14" s="87"/>
      <c r="UIY14" s="87"/>
      <c r="UJC14" s="87"/>
      <c r="UJG14" s="87"/>
      <c r="UJK14" s="87"/>
      <c r="UJO14" s="87"/>
      <c r="UJS14" s="87"/>
      <c r="UJW14" s="87"/>
      <c r="UKA14" s="87"/>
      <c r="UKE14" s="87"/>
      <c r="UKI14" s="87"/>
      <c r="UKM14" s="87"/>
      <c r="UKQ14" s="87"/>
      <c r="UKU14" s="87"/>
      <c r="UKY14" s="87"/>
      <c r="ULC14" s="87"/>
      <c r="ULG14" s="87"/>
      <c r="ULK14" s="87"/>
      <c r="ULO14" s="87"/>
      <c r="ULS14" s="87"/>
      <c r="ULW14" s="87"/>
      <c r="UMA14" s="87"/>
      <c r="UME14" s="87"/>
      <c r="UMI14" s="87"/>
      <c r="UMM14" s="87"/>
      <c r="UMQ14" s="87"/>
      <c r="UMU14" s="87"/>
      <c r="UMY14" s="87"/>
      <c r="UNC14" s="87"/>
      <c r="UNG14" s="87"/>
      <c r="UNK14" s="87"/>
      <c r="UNO14" s="87"/>
      <c r="UNS14" s="87"/>
      <c r="UNW14" s="87"/>
      <c r="UOA14" s="87"/>
      <c r="UOE14" s="87"/>
      <c r="UOI14" s="87"/>
      <c r="UOM14" s="87"/>
      <c r="UOQ14" s="87"/>
      <c r="UOU14" s="87"/>
      <c r="UOY14" s="87"/>
      <c r="UPC14" s="87"/>
      <c r="UPG14" s="87"/>
      <c r="UPK14" s="87"/>
      <c r="UPO14" s="87"/>
      <c r="UPS14" s="87"/>
      <c r="UPW14" s="87"/>
      <c r="UQA14" s="87"/>
      <c r="UQE14" s="87"/>
      <c r="UQI14" s="87"/>
      <c r="UQM14" s="87"/>
      <c r="UQQ14" s="87"/>
      <c r="UQU14" s="87"/>
      <c r="UQY14" s="87"/>
      <c r="URC14" s="87"/>
      <c r="URG14" s="87"/>
      <c r="URK14" s="87"/>
      <c r="URO14" s="87"/>
      <c r="URS14" s="87"/>
      <c r="URW14" s="87"/>
      <c r="USA14" s="87"/>
      <c r="USE14" s="87"/>
      <c r="USI14" s="87"/>
      <c r="USM14" s="87"/>
      <c r="USQ14" s="87"/>
      <c r="USU14" s="87"/>
      <c r="USY14" s="87"/>
      <c r="UTC14" s="87"/>
      <c r="UTG14" s="87"/>
      <c r="UTK14" s="87"/>
      <c r="UTO14" s="87"/>
      <c r="UTS14" s="87"/>
      <c r="UTW14" s="87"/>
      <c r="UUA14" s="87"/>
      <c r="UUE14" s="87"/>
      <c r="UUI14" s="87"/>
      <c r="UUM14" s="87"/>
      <c r="UUQ14" s="87"/>
      <c r="UUU14" s="87"/>
      <c r="UUY14" s="87"/>
      <c r="UVC14" s="87"/>
      <c r="UVG14" s="87"/>
      <c r="UVK14" s="87"/>
      <c r="UVO14" s="87"/>
      <c r="UVS14" s="87"/>
      <c r="UVW14" s="87"/>
      <c r="UWA14" s="87"/>
      <c r="UWE14" s="87"/>
      <c r="UWI14" s="87"/>
      <c r="UWM14" s="87"/>
      <c r="UWQ14" s="87"/>
      <c r="UWU14" s="87"/>
      <c r="UWY14" s="87"/>
      <c r="UXC14" s="87"/>
      <c r="UXG14" s="87"/>
      <c r="UXK14" s="87"/>
      <c r="UXO14" s="87"/>
      <c r="UXS14" s="87"/>
      <c r="UXW14" s="87"/>
      <c r="UYA14" s="87"/>
      <c r="UYE14" s="87"/>
      <c r="UYI14" s="87"/>
      <c r="UYM14" s="87"/>
      <c r="UYQ14" s="87"/>
      <c r="UYU14" s="87"/>
      <c r="UYY14" s="87"/>
      <c r="UZC14" s="87"/>
      <c r="UZG14" s="87"/>
      <c r="UZK14" s="87"/>
      <c r="UZO14" s="87"/>
      <c r="UZS14" s="87"/>
      <c r="UZW14" s="87"/>
      <c r="VAA14" s="87"/>
      <c r="VAE14" s="87"/>
      <c r="VAI14" s="87"/>
      <c r="VAM14" s="87"/>
      <c r="VAQ14" s="87"/>
      <c r="VAU14" s="87"/>
      <c r="VAY14" s="87"/>
      <c r="VBC14" s="87"/>
      <c r="VBG14" s="87"/>
      <c r="VBK14" s="87"/>
      <c r="VBO14" s="87"/>
      <c r="VBS14" s="87"/>
      <c r="VBW14" s="87"/>
      <c r="VCA14" s="87"/>
      <c r="VCE14" s="87"/>
      <c r="VCI14" s="87"/>
      <c r="VCM14" s="87"/>
      <c r="VCQ14" s="87"/>
      <c r="VCU14" s="87"/>
      <c r="VCY14" s="87"/>
      <c r="VDC14" s="87"/>
      <c r="VDG14" s="87"/>
      <c r="VDK14" s="87"/>
      <c r="VDO14" s="87"/>
      <c r="VDS14" s="87"/>
      <c r="VDW14" s="87"/>
      <c r="VEA14" s="87"/>
      <c r="VEE14" s="87"/>
      <c r="VEI14" s="87"/>
      <c r="VEM14" s="87"/>
      <c r="VEQ14" s="87"/>
      <c r="VEU14" s="87"/>
      <c r="VEY14" s="87"/>
      <c r="VFC14" s="87"/>
      <c r="VFG14" s="87"/>
      <c r="VFK14" s="87"/>
      <c r="VFO14" s="87"/>
      <c r="VFS14" s="87"/>
      <c r="VFW14" s="87"/>
      <c r="VGA14" s="87"/>
      <c r="VGE14" s="87"/>
      <c r="VGI14" s="87"/>
      <c r="VGM14" s="87"/>
      <c r="VGQ14" s="87"/>
      <c r="VGU14" s="87"/>
      <c r="VGY14" s="87"/>
      <c r="VHC14" s="87"/>
      <c r="VHG14" s="87"/>
      <c r="VHK14" s="87"/>
      <c r="VHO14" s="87"/>
      <c r="VHS14" s="87"/>
      <c r="VHW14" s="87"/>
      <c r="VIA14" s="87"/>
      <c r="VIE14" s="87"/>
      <c r="VII14" s="87"/>
      <c r="VIM14" s="87"/>
      <c r="VIQ14" s="87"/>
      <c r="VIU14" s="87"/>
      <c r="VIY14" s="87"/>
      <c r="VJC14" s="87"/>
      <c r="VJG14" s="87"/>
      <c r="VJK14" s="87"/>
      <c r="VJO14" s="87"/>
      <c r="VJS14" s="87"/>
      <c r="VJW14" s="87"/>
      <c r="VKA14" s="87"/>
      <c r="VKE14" s="87"/>
      <c r="VKI14" s="87"/>
      <c r="VKM14" s="87"/>
      <c r="VKQ14" s="87"/>
      <c r="VKU14" s="87"/>
      <c r="VKY14" s="87"/>
      <c r="VLC14" s="87"/>
      <c r="VLG14" s="87"/>
      <c r="VLK14" s="87"/>
      <c r="VLO14" s="87"/>
      <c r="VLS14" s="87"/>
      <c r="VLW14" s="87"/>
      <c r="VMA14" s="87"/>
      <c r="VME14" s="87"/>
      <c r="VMI14" s="87"/>
      <c r="VMM14" s="87"/>
      <c r="VMQ14" s="87"/>
      <c r="VMU14" s="87"/>
      <c r="VMY14" s="87"/>
      <c r="VNC14" s="87"/>
      <c r="VNG14" s="87"/>
      <c r="VNK14" s="87"/>
      <c r="VNO14" s="87"/>
      <c r="VNS14" s="87"/>
      <c r="VNW14" s="87"/>
      <c r="VOA14" s="87"/>
      <c r="VOE14" s="87"/>
      <c r="VOI14" s="87"/>
      <c r="VOM14" s="87"/>
      <c r="VOQ14" s="87"/>
      <c r="VOU14" s="87"/>
      <c r="VOY14" s="87"/>
      <c r="VPC14" s="87"/>
      <c r="VPG14" s="87"/>
      <c r="VPK14" s="87"/>
      <c r="VPO14" s="87"/>
      <c r="VPS14" s="87"/>
      <c r="VPW14" s="87"/>
      <c r="VQA14" s="87"/>
      <c r="VQE14" s="87"/>
      <c r="VQI14" s="87"/>
      <c r="VQM14" s="87"/>
      <c r="VQQ14" s="87"/>
      <c r="VQU14" s="87"/>
      <c r="VQY14" s="87"/>
      <c r="VRC14" s="87"/>
      <c r="VRG14" s="87"/>
      <c r="VRK14" s="87"/>
      <c r="VRO14" s="87"/>
      <c r="VRS14" s="87"/>
      <c r="VRW14" s="87"/>
      <c r="VSA14" s="87"/>
      <c r="VSE14" s="87"/>
      <c r="VSI14" s="87"/>
      <c r="VSM14" s="87"/>
      <c r="VSQ14" s="87"/>
      <c r="VSU14" s="87"/>
      <c r="VSY14" s="87"/>
      <c r="VTC14" s="87"/>
      <c r="VTG14" s="87"/>
      <c r="VTK14" s="87"/>
      <c r="VTO14" s="87"/>
      <c r="VTS14" s="87"/>
      <c r="VTW14" s="87"/>
      <c r="VUA14" s="87"/>
      <c r="VUE14" s="87"/>
      <c r="VUI14" s="87"/>
      <c r="VUM14" s="87"/>
      <c r="VUQ14" s="87"/>
      <c r="VUU14" s="87"/>
      <c r="VUY14" s="87"/>
      <c r="VVC14" s="87"/>
      <c r="VVG14" s="87"/>
      <c r="VVK14" s="87"/>
      <c r="VVO14" s="87"/>
      <c r="VVS14" s="87"/>
      <c r="VVW14" s="87"/>
      <c r="VWA14" s="87"/>
      <c r="VWE14" s="87"/>
      <c r="VWI14" s="87"/>
      <c r="VWM14" s="87"/>
      <c r="VWQ14" s="87"/>
      <c r="VWU14" s="87"/>
      <c r="VWY14" s="87"/>
      <c r="VXC14" s="87"/>
      <c r="VXG14" s="87"/>
      <c r="VXK14" s="87"/>
      <c r="VXO14" s="87"/>
      <c r="VXS14" s="87"/>
      <c r="VXW14" s="87"/>
      <c r="VYA14" s="87"/>
      <c r="VYE14" s="87"/>
      <c r="VYI14" s="87"/>
      <c r="VYM14" s="87"/>
      <c r="VYQ14" s="87"/>
      <c r="VYU14" s="87"/>
      <c r="VYY14" s="87"/>
      <c r="VZC14" s="87"/>
      <c r="VZG14" s="87"/>
      <c r="VZK14" s="87"/>
      <c r="VZO14" s="87"/>
      <c r="VZS14" s="87"/>
      <c r="VZW14" s="87"/>
      <c r="WAA14" s="87"/>
      <c r="WAE14" s="87"/>
      <c r="WAI14" s="87"/>
      <c r="WAM14" s="87"/>
      <c r="WAQ14" s="87"/>
      <c r="WAU14" s="87"/>
      <c r="WAY14" s="87"/>
      <c r="WBC14" s="87"/>
      <c r="WBG14" s="87"/>
      <c r="WBK14" s="87"/>
      <c r="WBO14" s="87"/>
      <c r="WBS14" s="87"/>
      <c r="WBW14" s="87"/>
      <c r="WCA14" s="87"/>
      <c r="WCE14" s="87"/>
      <c r="WCI14" s="87"/>
      <c r="WCM14" s="87"/>
      <c r="WCQ14" s="87"/>
      <c r="WCU14" s="87"/>
      <c r="WCY14" s="87"/>
      <c r="WDC14" s="87"/>
      <c r="WDG14" s="87"/>
      <c r="WDK14" s="87"/>
      <c r="WDO14" s="87"/>
      <c r="WDS14" s="87"/>
      <c r="WDW14" s="87"/>
      <c r="WEA14" s="87"/>
      <c r="WEE14" s="87"/>
      <c r="WEI14" s="87"/>
      <c r="WEM14" s="87"/>
      <c r="WEQ14" s="87"/>
      <c r="WEU14" s="87"/>
      <c r="WEY14" s="87"/>
      <c r="WFC14" s="87"/>
      <c r="WFG14" s="87"/>
      <c r="WFK14" s="87"/>
      <c r="WFO14" s="87"/>
      <c r="WFS14" s="87"/>
      <c r="WFW14" s="87"/>
      <c r="WGA14" s="87"/>
      <c r="WGE14" s="87"/>
      <c r="WGI14" s="87"/>
      <c r="WGM14" s="87"/>
      <c r="WGQ14" s="87"/>
      <c r="WGU14" s="87"/>
      <c r="WGY14" s="87"/>
      <c r="WHC14" s="87"/>
      <c r="WHG14" s="87"/>
      <c r="WHK14" s="87"/>
      <c r="WHO14" s="87"/>
      <c r="WHS14" s="87"/>
      <c r="WHW14" s="87"/>
      <c r="WIA14" s="87"/>
      <c r="WIE14" s="87"/>
      <c r="WII14" s="87"/>
      <c r="WIM14" s="87"/>
      <c r="WIQ14" s="87"/>
      <c r="WIU14" s="87"/>
      <c r="WIY14" s="87"/>
      <c r="WJC14" s="87"/>
      <c r="WJG14" s="87"/>
      <c r="WJK14" s="87"/>
      <c r="WJO14" s="87"/>
      <c r="WJS14" s="87"/>
      <c r="WJW14" s="87"/>
      <c r="WKA14" s="87"/>
      <c r="WKE14" s="87"/>
      <c r="WKI14" s="87"/>
      <c r="WKM14" s="87"/>
      <c r="WKQ14" s="87"/>
      <c r="WKU14" s="87"/>
      <c r="WKY14" s="87"/>
      <c r="WLC14" s="87"/>
      <c r="WLG14" s="87"/>
      <c r="WLK14" s="87"/>
      <c r="WLO14" s="87"/>
      <c r="WLS14" s="87"/>
      <c r="WLW14" s="87"/>
      <c r="WMA14" s="87"/>
      <c r="WME14" s="87"/>
      <c r="WMI14" s="87"/>
      <c r="WMM14" s="87"/>
      <c r="WMQ14" s="87"/>
      <c r="WMU14" s="87"/>
      <c r="WMY14" s="87"/>
      <c r="WNC14" s="87"/>
      <c r="WNG14" s="87"/>
      <c r="WNK14" s="87"/>
      <c r="WNO14" s="87"/>
      <c r="WNS14" s="87"/>
      <c r="WNW14" s="87"/>
      <c r="WOA14" s="87"/>
      <c r="WOE14" s="87"/>
      <c r="WOI14" s="87"/>
      <c r="WOM14" s="87"/>
      <c r="WOQ14" s="87"/>
      <c r="WOU14" s="87"/>
      <c r="WOY14" s="87"/>
      <c r="WPC14" s="87"/>
      <c r="WPG14" s="87"/>
      <c r="WPK14" s="87"/>
      <c r="WPO14" s="87"/>
      <c r="WPS14" s="87"/>
      <c r="WPW14" s="87"/>
      <c r="WQA14" s="87"/>
      <c r="WQE14" s="87"/>
      <c r="WQI14" s="87"/>
      <c r="WQM14" s="87"/>
      <c r="WQQ14" s="87"/>
      <c r="WQU14" s="87"/>
      <c r="WQY14" s="87"/>
      <c r="WRC14" s="87"/>
      <c r="WRG14" s="87"/>
      <c r="WRK14" s="87"/>
      <c r="WRO14" s="87"/>
      <c r="WRS14" s="87"/>
      <c r="WRW14" s="87"/>
      <c r="WSA14" s="87"/>
      <c r="WSE14" s="87"/>
      <c r="WSI14" s="87"/>
      <c r="WSM14" s="87"/>
      <c r="WSQ14" s="87"/>
      <c r="WSU14" s="87"/>
      <c r="WSY14" s="87"/>
      <c r="WTC14" s="87"/>
      <c r="WTG14" s="87"/>
      <c r="WTK14" s="87"/>
      <c r="WTO14" s="87"/>
      <c r="WTS14" s="87"/>
      <c r="WTW14" s="87"/>
      <c r="WUA14" s="87"/>
      <c r="WUE14" s="87"/>
      <c r="WUI14" s="87"/>
      <c r="WUM14" s="87"/>
      <c r="WUQ14" s="87"/>
      <c r="WUU14" s="87"/>
      <c r="WUY14" s="87"/>
      <c r="WVC14" s="87"/>
      <c r="WVG14" s="87"/>
      <c r="WVK14" s="87"/>
      <c r="WVO14" s="87"/>
      <c r="WVS14" s="87"/>
      <c r="WVW14" s="87"/>
      <c r="WWA14" s="87"/>
      <c r="WWE14" s="87"/>
      <c r="WWI14" s="87"/>
      <c r="WWM14" s="87"/>
      <c r="WWQ14" s="87"/>
      <c r="WWU14" s="87"/>
      <c r="WWY14" s="87"/>
      <c r="WXC14" s="87"/>
      <c r="WXG14" s="87"/>
      <c r="WXK14" s="87"/>
      <c r="WXO14" s="87"/>
      <c r="WXS14" s="87"/>
      <c r="WXW14" s="87"/>
      <c r="WYA14" s="87"/>
      <c r="WYE14" s="87"/>
      <c r="WYI14" s="87"/>
      <c r="WYM14" s="87"/>
      <c r="WYQ14" s="87"/>
      <c r="WYU14" s="87"/>
      <c r="WYY14" s="87"/>
      <c r="WZC14" s="87"/>
      <c r="WZG14" s="87"/>
      <c r="WZK14" s="87"/>
      <c r="WZO14" s="87"/>
      <c r="WZS14" s="87"/>
      <c r="WZW14" s="87"/>
      <c r="XAA14" s="87"/>
      <c r="XAE14" s="87"/>
      <c r="XAI14" s="87"/>
      <c r="XAM14" s="87"/>
      <c r="XAQ14" s="87"/>
      <c r="XAU14" s="87"/>
      <c r="XAY14" s="87"/>
      <c r="XBC14" s="87"/>
      <c r="XBG14" s="87"/>
      <c r="XBK14" s="87"/>
    </row>
    <row r="15" spans="1:1023 1027:2047 2051:3071 3075:4095 4099:5119 5123:6143 6147:7167 7171:8191 8195:9215 9219:10239 10243:11263 11267:12287 12291:13311 13315:14335 14339:15359 15363:16287" x14ac:dyDescent="0.2">
      <c r="A15" s="85"/>
    </row>
    <row r="16" spans="1:1023 1027:2047 2051:3071 3075:4095 4099:5119 5123:6143 6147:7167 7171:8191 8195:9215 9219:10239 10243:11263 11267:12287 12291:13311 13315:14335 14339:15359 15363:16287" x14ac:dyDescent="0.2">
      <c r="A16" s="104"/>
    </row>
    <row r="17" spans="1:1023 1027:2047 2051:3071 3075:4095 4099:5119 5123:6143 6147:7167 7171:8191 8195:9215 9219:10239 10243:11263 11267:12287 12291:13311 13315:14335 14339:15359 15363:16287" x14ac:dyDescent="0.2">
      <c r="A17" s="104"/>
    </row>
    <row r="18" spans="1:1023 1027:2047 2051:3071 3075:4095 4099:5119 5123:6143 6147:7167 7171:8191 8195:9215 9219:10239 10243:11263 11267:12287 12291:13311 13315:14335 14339:15359 15363:16287" x14ac:dyDescent="0.2">
      <c r="A18" s="104"/>
    </row>
    <row r="19" spans="1:1023 1027:2047 2051:3071 3075:4095 4099:5119 5123:6143 6147:7167 7171:8191 8195:9215 9219:10239 10243:11263 11267:12287 12291:13311 13315:14335 14339:15359 15363:16287" x14ac:dyDescent="0.2">
      <c r="A19" s="104"/>
    </row>
    <row r="20" spans="1:1023 1027:2047 2051:3071 3075:4095 4099:5119 5123:6143 6147:7167 7171:8191 8195:9215 9219:10239 10243:11263 11267:12287 12291:13311 13315:14335 14339:15359 15363:16287" x14ac:dyDescent="0.2">
      <c r="A20" s="104"/>
    </row>
    <row r="21" spans="1:1023 1027:2047 2051:3071 3075:4095 4099:5119 5123:6143 6147:7167 7171:8191 8195:9215 9219:10239 10243:11263 11267:12287 12291:13311 13315:14335 14339:15359 15363:16287" x14ac:dyDescent="0.2">
      <c r="A21" s="99"/>
      <c r="C21" s="87"/>
      <c r="G21" s="87"/>
      <c r="K21" s="87"/>
      <c r="O21" s="87"/>
      <c r="S21" s="87"/>
      <c r="W21" s="87"/>
      <c r="AA21" s="87"/>
      <c r="AE21" s="87"/>
      <c r="AI21" s="87"/>
      <c r="AM21" s="87"/>
      <c r="AQ21" s="87"/>
      <c r="AU21" s="87"/>
      <c r="AY21" s="87"/>
      <c r="BC21" s="87"/>
      <c r="BG21" s="87"/>
      <c r="BK21" s="87"/>
      <c r="BO21" s="87"/>
      <c r="BS21" s="87"/>
      <c r="BW21" s="87"/>
      <c r="CA21" s="87"/>
      <c r="CE21" s="87"/>
      <c r="CI21" s="87"/>
      <c r="CM21" s="87"/>
      <c r="CQ21" s="87"/>
      <c r="CU21" s="87"/>
      <c r="CY21" s="87"/>
      <c r="DC21" s="87"/>
      <c r="DG21" s="87"/>
      <c r="DK21" s="87"/>
      <c r="DO21" s="87"/>
      <c r="DS21" s="87"/>
      <c r="DW21" s="87"/>
      <c r="EA21" s="87"/>
      <c r="EE21" s="87"/>
      <c r="EI21" s="87"/>
      <c r="EM21" s="87"/>
      <c r="EQ21" s="87"/>
      <c r="EU21" s="87"/>
      <c r="EY21" s="87"/>
      <c r="FC21" s="87"/>
      <c r="FG21" s="87"/>
      <c r="FK21" s="87"/>
      <c r="FO21" s="87"/>
      <c r="FS21" s="87"/>
      <c r="FW21" s="87"/>
      <c r="GA21" s="87"/>
      <c r="GE21" s="87"/>
      <c r="GI21" s="87"/>
      <c r="GM21" s="87"/>
      <c r="GQ21" s="87"/>
      <c r="GU21" s="87"/>
      <c r="GY21" s="87"/>
      <c r="HC21" s="87"/>
      <c r="HG21" s="87"/>
      <c r="HK21" s="87"/>
      <c r="HO21" s="87"/>
      <c r="HS21" s="87"/>
      <c r="HW21" s="87"/>
      <c r="IA21" s="87"/>
      <c r="IE21" s="87"/>
      <c r="II21" s="87"/>
      <c r="IM21" s="87"/>
      <c r="IQ21" s="87"/>
      <c r="IU21" s="87"/>
      <c r="IY21" s="87"/>
      <c r="JC21" s="87"/>
      <c r="JG21" s="87"/>
      <c r="JK21" s="87"/>
      <c r="JO21" s="87"/>
      <c r="JS21" s="87"/>
      <c r="JW21" s="87"/>
      <c r="KA21" s="87"/>
      <c r="KE21" s="87"/>
      <c r="KI21" s="87"/>
      <c r="KM21" s="87"/>
      <c r="KQ21" s="87"/>
      <c r="KU21" s="87"/>
      <c r="KY21" s="87"/>
      <c r="LC21" s="87"/>
      <c r="LG21" s="87"/>
      <c r="LK21" s="87"/>
      <c r="LO21" s="87"/>
      <c r="LS21" s="87"/>
      <c r="LW21" s="87"/>
      <c r="MA21" s="87"/>
      <c r="ME21" s="87"/>
      <c r="MI21" s="87"/>
      <c r="MM21" s="87"/>
      <c r="MQ21" s="87"/>
      <c r="MU21" s="87"/>
      <c r="MY21" s="87"/>
      <c r="NC21" s="87"/>
      <c r="NG21" s="87"/>
      <c r="NK21" s="87"/>
      <c r="NO21" s="87"/>
      <c r="NS21" s="87"/>
      <c r="NW21" s="87"/>
      <c r="OA21" s="87"/>
      <c r="OE21" s="87"/>
      <c r="OI21" s="87"/>
      <c r="OM21" s="87"/>
      <c r="OQ21" s="87"/>
      <c r="OU21" s="87"/>
      <c r="OY21" s="87"/>
      <c r="PC21" s="87"/>
      <c r="PG21" s="87"/>
      <c r="PK21" s="87"/>
      <c r="PO21" s="87"/>
      <c r="PS21" s="87"/>
      <c r="PW21" s="87"/>
      <c r="QA21" s="87"/>
      <c r="QE21" s="87"/>
      <c r="QI21" s="87"/>
      <c r="QM21" s="87"/>
      <c r="QQ21" s="87"/>
      <c r="QU21" s="87"/>
      <c r="QY21" s="87"/>
      <c r="RC21" s="87"/>
      <c r="RG21" s="87"/>
      <c r="RK21" s="87"/>
      <c r="RO21" s="87"/>
      <c r="RS21" s="87"/>
      <c r="RW21" s="87"/>
      <c r="SA21" s="87"/>
      <c r="SE21" s="87"/>
      <c r="SI21" s="87"/>
      <c r="SM21" s="87"/>
      <c r="SQ21" s="87"/>
      <c r="SU21" s="87"/>
      <c r="SY21" s="87"/>
      <c r="TC21" s="87"/>
      <c r="TG21" s="87"/>
      <c r="TK21" s="87"/>
      <c r="TO21" s="87"/>
      <c r="TS21" s="87"/>
      <c r="TW21" s="87"/>
      <c r="UA21" s="87"/>
      <c r="UE21" s="87"/>
      <c r="UI21" s="87"/>
      <c r="UM21" s="87"/>
      <c r="UQ21" s="87"/>
      <c r="UU21" s="87"/>
      <c r="UY21" s="87"/>
      <c r="VC21" s="87"/>
      <c r="VG21" s="87"/>
      <c r="VK21" s="87"/>
      <c r="VO21" s="87"/>
      <c r="VS21" s="87"/>
      <c r="VW21" s="87"/>
      <c r="WA21" s="87"/>
      <c r="WE21" s="87"/>
      <c r="WI21" s="87"/>
      <c r="WM21" s="87"/>
      <c r="WQ21" s="87"/>
      <c r="WU21" s="87"/>
      <c r="WY21" s="87"/>
      <c r="XC21" s="87"/>
      <c r="XG21" s="87"/>
      <c r="XK21" s="87"/>
      <c r="XO21" s="87"/>
      <c r="XS21" s="87"/>
      <c r="XW21" s="87"/>
      <c r="YA21" s="87"/>
      <c r="YE21" s="87"/>
      <c r="YI21" s="87"/>
      <c r="YM21" s="87"/>
      <c r="YQ21" s="87"/>
      <c r="YU21" s="87"/>
      <c r="YY21" s="87"/>
      <c r="ZC21" s="87"/>
      <c r="ZG21" s="87"/>
      <c r="ZK21" s="87"/>
      <c r="ZO21" s="87"/>
      <c r="ZS21" s="87"/>
      <c r="ZW21" s="87"/>
      <c r="AAA21" s="87"/>
      <c r="AAE21" s="87"/>
      <c r="AAI21" s="87"/>
      <c r="AAM21" s="87"/>
      <c r="AAQ21" s="87"/>
      <c r="AAU21" s="87"/>
      <c r="AAY21" s="87"/>
      <c r="ABC21" s="87"/>
      <c r="ABG21" s="87"/>
      <c r="ABK21" s="87"/>
      <c r="ABO21" s="87"/>
      <c r="ABS21" s="87"/>
      <c r="ABW21" s="87"/>
      <c r="ACA21" s="87"/>
      <c r="ACE21" s="87"/>
      <c r="ACI21" s="87"/>
      <c r="ACM21" s="87"/>
      <c r="ACQ21" s="87"/>
      <c r="ACU21" s="87"/>
      <c r="ACY21" s="87"/>
      <c r="ADC21" s="87"/>
      <c r="ADG21" s="87"/>
      <c r="ADK21" s="87"/>
      <c r="ADO21" s="87"/>
      <c r="ADS21" s="87"/>
      <c r="ADW21" s="87"/>
      <c r="AEA21" s="87"/>
      <c r="AEE21" s="87"/>
      <c r="AEI21" s="87"/>
      <c r="AEM21" s="87"/>
      <c r="AEQ21" s="87"/>
      <c r="AEU21" s="87"/>
      <c r="AEY21" s="87"/>
      <c r="AFC21" s="87"/>
      <c r="AFG21" s="87"/>
      <c r="AFK21" s="87"/>
      <c r="AFO21" s="87"/>
      <c r="AFS21" s="87"/>
      <c r="AFW21" s="87"/>
      <c r="AGA21" s="87"/>
      <c r="AGE21" s="87"/>
      <c r="AGI21" s="87"/>
      <c r="AGM21" s="87"/>
      <c r="AGQ21" s="87"/>
      <c r="AGU21" s="87"/>
      <c r="AGY21" s="87"/>
      <c r="AHC21" s="87"/>
      <c r="AHG21" s="87"/>
      <c r="AHK21" s="87"/>
      <c r="AHO21" s="87"/>
      <c r="AHS21" s="87"/>
      <c r="AHW21" s="87"/>
      <c r="AIA21" s="87"/>
      <c r="AIE21" s="87"/>
      <c r="AII21" s="87"/>
      <c r="AIM21" s="87"/>
      <c r="AIQ21" s="87"/>
      <c r="AIU21" s="87"/>
      <c r="AIY21" s="87"/>
      <c r="AJC21" s="87"/>
      <c r="AJG21" s="87"/>
      <c r="AJK21" s="87"/>
      <c r="AJO21" s="87"/>
      <c r="AJS21" s="87"/>
      <c r="AJW21" s="87"/>
      <c r="AKA21" s="87"/>
      <c r="AKE21" s="87"/>
      <c r="AKI21" s="87"/>
      <c r="AKM21" s="87"/>
      <c r="AKQ21" s="87"/>
      <c r="AKU21" s="87"/>
      <c r="AKY21" s="87"/>
      <c r="ALC21" s="87"/>
      <c r="ALG21" s="87"/>
      <c r="ALK21" s="87"/>
      <c r="ALO21" s="87"/>
      <c r="ALS21" s="87"/>
      <c r="ALW21" s="87"/>
      <c r="AMA21" s="87"/>
      <c r="AME21" s="87"/>
      <c r="AMI21" s="87"/>
      <c r="AMM21" s="87"/>
      <c r="AMQ21" s="87"/>
      <c r="AMU21" s="87"/>
      <c r="AMY21" s="87"/>
      <c r="ANC21" s="87"/>
      <c r="ANG21" s="87"/>
      <c r="ANK21" s="87"/>
      <c r="ANO21" s="87"/>
      <c r="ANS21" s="87"/>
      <c r="ANW21" s="87"/>
      <c r="AOA21" s="87"/>
      <c r="AOE21" s="87"/>
      <c r="AOI21" s="87"/>
      <c r="AOM21" s="87"/>
      <c r="AOQ21" s="87"/>
      <c r="AOU21" s="87"/>
      <c r="AOY21" s="87"/>
      <c r="APC21" s="87"/>
      <c r="APG21" s="87"/>
      <c r="APK21" s="87"/>
      <c r="APO21" s="87"/>
      <c r="APS21" s="87"/>
      <c r="APW21" s="87"/>
      <c r="AQA21" s="87"/>
      <c r="AQE21" s="87"/>
      <c r="AQI21" s="87"/>
      <c r="AQM21" s="87"/>
      <c r="AQQ21" s="87"/>
      <c r="AQU21" s="87"/>
      <c r="AQY21" s="87"/>
      <c r="ARC21" s="87"/>
      <c r="ARG21" s="87"/>
      <c r="ARK21" s="87"/>
      <c r="ARO21" s="87"/>
      <c r="ARS21" s="87"/>
      <c r="ARW21" s="87"/>
      <c r="ASA21" s="87"/>
      <c r="ASE21" s="87"/>
      <c r="ASI21" s="87"/>
      <c r="ASM21" s="87"/>
      <c r="ASQ21" s="87"/>
      <c r="ASU21" s="87"/>
      <c r="ASY21" s="87"/>
      <c r="ATC21" s="87"/>
      <c r="ATG21" s="87"/>
      <c r="ATK21" s="87"/>
      <c r="ATO21" s="87"/>
      <c r="ATS21" s="87"/>
      <c r="ATW21" s="87"/>
      <c r="AUA21" s="87"/>
      <c r="AUE21" s="87"/>
      <c r="AUI21" s="87"/>
      <c r="AUM21" s="87"/>
      <c r="AUQ21" s="87"/>
      <c r="AUU21" s="87"/>
      <c r="AUY21" s="87"/>
      <c r="AVC21" s="87"/>
      <c r="AVG21" s="87"/>
      <c r="AVK21" s="87"/>
      <c r="AVO21" s="87"/>
      <c r="AVS21" s="87"/>
      <c r="AVW21" s="87"/>
      <c r="AWA21" s="87"/>
      <c r="AWE21" s="87"/>
      <c r="AWI21" s="87"/>
      <c r="AWM21" s="87"/>
      <c r="AWQ21" s="87"/>
      <c r="AWU21" s="87"/>
      <c r="AWY21" s="87"/>
      <c r="AXC21" s="87"/>
      <c r="AXG21" s="87"/>
      <c r="AXK21" s="87"/>
      <c r="AXO21" s="87"/>
      <c r="AXS21" s="87"/>
      <c r="AXW21" s="87"/>
      <c r="AYA21" s="87"/>
      <c r="AYE21" s="87"/>
      <c r="AYI21" s="87"/>
      <c r="AYM21" s="87"/>
      <c r="AYQ21" s="87"/>
      <c r="AYU21" s="87"/>
      <c r="AYY21" s="87"/>
      <c r="AZC21" s="87"/>
      <c r="AZG21" s="87"/>
      <c r="AZK21" s="87"/>
      <c r="AZO21" s="87"/>
      <c r="AZS21" s="87"/>
      <c r="AZW21" s="87"/>
      <c r="BAA21" s="87"/>
      <c r="BAE21" s="87"/>
      <c r="BAI21" s="87"/>
      <c r="BAM21" s="87"/>
      <c r="BAQ21" s="87"/>
      <c r="BAU21" s="87"/>
      <c r="BAY21" s="87"/>
      <c r="BBC21" s="87"/>
      <c r="BBG21" s="87"/>
      <c r="BBK21" s="87"/>
      <c r="BBO21" s="87"/>
      <c r="BBS21" s="87"/>
      <c r="BBW21" s="87"/>
      <c r="BCA21" s="87"/>
      <c r="BCE21" s="87"/>
      <c r="BCI21" s="87"/>
      <c r="BCM21" s="87"/>
      <c r="BCQ21" s="87"/>
      <c r="BCU21" s="87"/>
      <c r="BCY21" s="87"/>
      <c r="BDC21" s="87"/>
      <c r="BDG21" s="87"/>
      <c r="BDK21" s="87"/>
      <c r="BDO21" s="87"/>
      <c r="BDS21" s="87"/>
      <c r="BDW21" s="87"/>
      <c r="BEA21" s="87"/>
      <c r="BEE21" s="87"/>
      <c r="BEI21" s="87"/>
      <c r="BEM21" s="87"/>
      <c r="BEQ21" s="87"/>
      <c r="BEU21" s="87"/>
      <c r="BEY21" s="87"/>
      <c r="BFC21" s="87"/>
      <c r="BFG21" s="87"/>
      <c r="BFK21" s="87"/>
      <c r="BFO21" s="87"/>
      <c r="BFS21" s="87"/>
      <c r="BFW21" s="87"/>
      <c r="BGA21" s="87"/>
      <c r="BGE21" s="87"/>
      <c r="BGI21" s="87"/>
      <c r="BGM21" s="87"/>
      <c r="BGQ21" s="87"/>
      <c r="BGU21" s="87"/>
      <c r="BGY21" s="87"/>
      <c r="BHC21" s="87"/>
      <c r="BHG21" s="87"/>
      <c r="BHK21" s="87"/>
      <c r="BHO21" s="87"/>
      <c r="BHS21" s="87"/>
      <c r="BHW21" s="87"/>
      <c r="BIA21" s="87"/>
      <c r="BIE21" s="87"/>
      <c r="BII21" s="87"/>
      <c r="BIM21" s="87"/>
      <c r="BIQ21" s="87"/>
      <c r="BIU21" s="87"/>
      <c r="BIY21" s="87"/>
      <c r="BJC21" s="87"/>
      <c r="BJG21" s="87"/>
      <c r="BJK21" s="87"/>
      <c r="BJO21" s="87"/>
      <c r="BJS21" s="87"/>
      <c r="BJW21" s="87"/>
      <c r="BKA21" s="87"/>
      <c r="BKE21" s="87"/>
      <c r="BKI21" s="87"/>
      <c r="BKM21" s="87"/>
      <c r="BKQ21" s="87"/>
      <c r="BKU21" s="87"/>
      <c r="BKY21" s="87"/>
      <c r="BLC21" s="87"/>
      <c r="BLG21" s="87"/>
      <c r="BLK21" s="87"/>
      <c r="BLO21" s="87"/>
      <c r="BLS21" s="87"/>
      <c r="BLW21" s="87"/>
      <c r="BMA21" s="87"/>
      <c r="BME21" s="87"/>
      <c r="BMI21" s="87"/>
      <c r="BMM21" s="87"/>
      <c r="BMQ21" s="87"/>
      <c r="BMU21" s="87"/>
      <c r="BMY21" s="87"/>
      <c r="BNC21" s="87"/>
      <c r="BNG21" s="87"/>
      <c r="BNK21" s="87"/>
      <c r="BNO21" s="87"/>
      <c r="BNS21" s="87"/>
      <c r="BNW21" s="87"/>
      <c r="BOA21" s="87"/>
      <c r="BOE21" s="87"/>
      <c r="BOI21" s="87"/>
      <c r="BOM21" s="87"/>
      <c r="BOQ21" s="87"/>
      <c r="BOU21" s="87"/>
      <c r="BOY21" s="87"/>
      <c r="BPC21" s="87"/>
      <c r="BPG21" s="87"/>
      <c r="BPK21" s="87"/>
      <c r="BPO21" s="87"/>
      <c r="BPS21" s="87"/>
      <c r="BPW21" s="87"/>
      <c r="BQA21" s="87"/>
      <c r="BQE21" s="87"/>
      <c r="BQI21" s="87"/>
      <c r="BQM21" s="87"/>
      <c r="BQQ21" s="87"/>
      <c r="BQU21" s="87"/>
      <c r="BQY21" s="87"/>
      <c r="BRC21" s="87"/>
      <c r="BRG21" s="87"/>
      <c r="BRK21" s="87"/>
      <c r="BRO21" s="87"/>
      <c r="BRS21" s="87"/>
      <c r="BRW21" s="87"/>
      <c r="BSA21" s="87"/>
      <c r="BSE21" s="87"/>
      <c r="BSI21" s="87"/>
      <c r="BSM21" s="87"/>
      <c r="BSQ21" s="87"/>
      <c r="BSU21" s="87"/>
      <c r="BSY21" s="87"/>
      <c r="BTC21" s="87"/>
      <c r="BTG21" s="87"/>
      <c r="BTK21" s="87"/>
      <c r="BTO21" s="87"/>
      <c r="BTS21" s="87"/>
      <c r="BTW21" s="87"/>
      <c r="BUA21" s="87"/>
      <c r="BUE21" s="87"/>
      <c r="BUI21" s="87"/>
      <c r="BUM21" s="87"/>
      <c r="BUQ21" s="87"/>
      <c r="BUU21" s="87"/>
      <c r="BUY21" s="87"/>
      <c r="BVC21" s="87"/>
      <c r="BVG21" s="87"/>
      <c r="BVK21" s="87"/>
      <c r="BVO21" s="87"/>
      <c r="BVS21" s="87"/>
      <c r="BVW21" s="87"/>
      <c r="BWA21" s="87"/>
      <c r="BWE21" s="87"/>
      <c r="BWI21" s="87"/>
      <c r="BWM21" s="87"/>
      <c r="BWQ21" s="87"/>
      <c r="BWU21" s="87"/>
      <c r="BWY21" s="87"/>
      <c r="BXC21" s="87"/>
      <c r="BXG21" s="87"/>
      <c r="BXK21" s="87"/>
      <c r="BXO21" s="87"/>
      <c r="BXS21" s="87"/>
      <c r="BXW21" s="87"/>
      <c r="BYA21" s="87"/>
      <c r="BYE21" s="87"/>
      <c r="BYI21" s="87"/>
      <c r="BYM21" s="87"/>
      <c r="BYQ21" s="87"/>
      <c r="BYU21" s="87"/>
      <c r="BYY21" s="87"/>
      <c r="BZC21" s="87"/>
      <c r="BZG21" s="87"/>
      <c r="BZK21" s="87"/>
      <c r="BZO21" s="87"/>
      <c r="BZS21" s="87"/>
      <c r="BZW21" s="87"/>
      <c r="CAA21" s="87"/>
      <c r="CAE21" s="87"/>
      <c r="CAI21" s="87"/>
      <c r="CAM21" s="87"/>
      <c r="CAQ21" s="87"/>
      <c r="CAU21" s="87"/>
      <c r="CAY21" s="87"/>
      <c r="CBC21" s="87"/>
      <c r="CBG21" s="87"/>
      <c r="CBK21" s="87"/>
      <c r="CBO21" s="87"/>
      <c r="CBS21" s="87"/>
      <c r="CBW21" s="87"/>
      <c r="CCA21" s="87"/>
      <c r="CCE21" s="87"/>
      <c r="CCI21" s="87"/>
      <c r="CCM21" s="87"/>
      <c r="CCQ21" s="87"/>
      <c r="CCU21" s="87"/>
      <c r="CCY21" s="87"/>
      <c r="CDC21" s="87"/>
      <c r="CDG21" s="87"/>
      <c r="CDK21" s="87"/>
      <c r="CDO21" s="87"/>
      <c r="CDS21" s="87"/>
      <c r="CDW21" s="87"/>
      <c r="CEA21" s="87"/>
      <c r="CEE21" s="87"/>
      <c r="CEI21" s="87"/>
      <c r="CEM21" s="87"/>
      <c r="CEQ21" s="87"/>
      <c r="CEU21" s="87"/>
      <c r="CEY21" s="87"/>
      <c r="CFC21" s="87"/>
      <c r="CFG21" s="87"/>
      <c r="CFK21" s="87"/>
      <c r="CFO21" s="87"/>
      <c r="CFS21" s="87"/>
      <c r="CFW21" s="87"/>
      <c r="CGA21" s="87"/>
      <c r="CGE21" s="87"/>
      <c r="CGI21" s="87"/>
      <c r="CGM21" s="87"/>
      <c r="CGQ21" s="87"/>
      <c r="CGU21" s="87"/>
      <c r="CGY21" s="87"/>
      <c r="CHC21" s="87"/>
      <c r="CHG21" s="87"/>
      <c r="CHK21" s="87"/>
      <c r="CHO21" s="87"/>
      <c r="CHS21" s="87"/>
      <c r="CHW21" s="87"/>
      <c r="CIA21" s="87"/>
      <c r="CIE21" s="87"/>
      <c r="CII21" s="87"/>
      <c r="CIM21" s="87"/>
      <c r="CIQ21" s="87"/>
      <c r="CIU21" s="87"/>
      <c r="CIY21" s="87"/>
      <c r="CJC21" s="87"/>
      <c r="CJG21" s="87"/>
      <c r="CJK21" s="87"/>
      <c r="CJO21" s="87"/>
      <c r="CJS21" s="87"/>
      <c r="CJW21" s="87"/>
      <c r="CKA21" s="87"/>
      <c r="CKE21" s="87"/>
      <c r="CKI21" s="87"/>
      <c r="CKM21" s="87"/>
      <c r="CKQ21" s="87"/>
      <c r="CKU21" s="87"/>
      <c r="CKY21" s="87"/>
      <c r="CLC21" s="87"/>
      <c r="CLG21" s="87"/>
      <c r="CLK21" s="87"/>
      <c r="CLO21" s="87"/>
      <c r="CLS21" s="87"/>
      <c r="CLW21" s="87"/>
      <c r="CMA21" s="87"/>
      <c r="CME21" s="87"/>
      <c r="CMI21" s="87"/>
      <c r="CMM21" s="87"/>
      <c r="CMQ21" s="87"/>
      <c r="CMU21" s="87"/>
      <c r="CMY21" s="87"/>
      <c r="CNC21" s="87"/>
      <c r="CNG21" s="87"/>
      <c r="CNK21" s="87"/>
      <c r="CNO21" s="87"/>
      <c r="CNS21" s="87"/>
      <c r="CNW21" s="87"/>
      <c r="COA21" s="87"/>
      <c r="COE21" s="87"/>
      <c r="COI21" s="87"/>
      <c r="COM21" s="87"/>
      <c r="COQ21" s="87"/>
      <c r="COU21" s="87"/>
      <c r="COY21" s="87"/>
      <c r="CPC21" s="87"/>
      <c r="CPG21" s="87"/>
      <c r="CPK21" s="87"/>
      <c r="CPO21" s="87"/>
      <c r="CPS21" s="87"/>
      <c r="CPW21" s="87"/>
      <c r="CQA21" s="87"/>
      <c r="CQE21" s="87"/>
      <c r="CQI21" s="87"/>
      <c r="CQM21" s="87"/>
      <c r="CQQ21" s="87"/>
      <c r="CQU21" s="87"/>
      <c r="CQY21" s="87"/>
      <c r="CRC21" s="87"/>
      <c r="CRG21" s="87"/>
      <c r="CRK21" s="87"/>
      <c r="CRO21" s="87"/>
      <c r="CRS21" s="87"/>
      <c r="CRW21" s="87"/>
      <c r="CSA21" s="87"/>
      <c r="CSE21" s="87"/>
      <c r="CSI21" s="87"/>
      <c r="CSM21" s="87"/>
      <c r="CSQ21" s="87"/>
      <c r="CSU21" s="87"/>
      <c r="CSY21" s="87"/>
      <c r="CTC21" s="87"/>
      <c r="CTG21" s="87"/>
      <c r="CTK21" s="87"/>
      <c r="CTO21" s="87"/>
      <c r="CTS21" s="87"/>
      <c r="CTW21" s="87"/>
      <c r="CUA21" s="87"/>
      <c r="CUE21" s="87"/>
      <c r="CUI21" s="87"/>
      <c r="CUM21" s="87"/>
      <c r="CUQ21" s="87"/>
      <c r="CUU21" s="87"/>
      <c r="CUY21" s="87"/>
      <c r="CVC21" s="87"/>
      <c r="CVG21" s="87"/>
      <c r="CVK21" s="87"/>
      <c r="CVO21" s="87"/>
      <c r="CVS21" s="87"/>
      <c r="CVW21" s="87"/>
      <c r="CWA21" s="87"/>
      <c r="CWE21" s="87"/>
      <c r="CWI21" s="87"/>
      <c r="CWM21" s="87"/>
      <c r="CWQ21" s="87"/>
      <c r="CWU21" s="87"/>
      <c r="CWY21" s="87"/>
      <c r="CXC21" s="87"/>
      <c r="CXG21" s="87"/>
      <c r="CXK21" s="87"/>
      <c r="CXO21" s="87"/>
      <c r="CXS21" s="87"/>
      <c r="CXW21" s="87"/>
      <c r="CYA21" s="87"/>
      <c r="CYE21" s="87"/>
      <c r="CYI21" s="87"/>
      <c r="CYM21" s="87"/>
      <c r="CYQ21" s="87"/>
      <c r="CYU21" s="87"/>
      <c r="CYY21" s="87"/>
      <c r="CZC21" s="87"/>
      <c r="CZG21" s="87"/>
      <c r="CZK21" s="87"/>
      <c r="CZO21" s="87"/>
      <c r="CZS21" s="87"/>
      <c r="CZW21" s="87"/>
      <c r="DAA21" s="87"/>
      <c r="DAE21" s="87"/>
      <c r="DAI21" s="87"/>
      <c r="DAM21" s="87"/>
      <c r="DAQ21" s="87"/>
      <c r="DAU21" s="87"/>
      <c r="DAY21" s="87"/>
      <c r="DBC21" s="87"/>
      <c r="DBG21" s="87"/>
      <c r="DBK21" s="87"/>
      <c r="DBO21" s="87"/>
      <c r="DBS21" s="87"/>
      <c r="DBW21" s="87"/>
      <c r="DCA21" s="87"/>
      <c r="DCE21" s="87"/>
      <c r="DCI21" s="87"/>
      <c r="DCM21" s="87"/>
      <c r="DCQ21" s="87"/>
      <c r="DCU21" s="87"/>
      <c r="DCY21" s="87"/>
      <c r="DDC21" s="87"/>
      <c r="DDG21" s="87"/>
      <c r="DDK21" s="87"/>
      <c r="DDO21" s="87"/>
      <c r="DDS21" s="87"/>
      <c r="DDW21" s="87"/>
      <c r="DEA21" s="87"/>
      <c r="DEE21" s="87"/>
      <c r="DEI21" s="87"/>
      <c r="DEM21" s="87"/>
      <c r="DEQ21" s="87"/>
      <c r="DEU21" s="87"/>
      <c r="DEY21" s="87"/>
      <c r="DFC21" s="87"/>
      <c r="DFG21" s="87"/>
      <c r="DFK21" s="87"/>
      <c r="DFO21" s="87"/>
      <c r="DFS21" s="87"/>
      <c r="DFW21" s="87"/>
      <c r="DGA21" s="87"/>
      <c r="DGE21" s="87"/>
      <c r="DGI21" s="87"/>
      <c r="DGM21" s="87"/>
      <c r="DGQ21" s="87"/>
      <c r="DGU21" s="87"/>
      <c r="DGY21" s="87"/>
      <c r="DHC21" s="87"/>
      <c r="DHG21" s="87"/>
      <c r="DHK21" s="87"/>
      <c r="DHO21" s="87"/>
      <c r="DHS21" s="87"/>
      <c r="DHW21" s="87"/>
      <c r="DIA21" s="87"/>
      <c r="DIE21" s="87"/>
      <c r="DII21" s="87"/>
      <c r="DIM21" s="87"/>
      <c r="DIQ21" s="87"/>
      <c r="DIU21" s="87"/>
      <c r="DIY21" s="87"/>
      <c r="DJC21" s="87"/>
      <c r="DJG21" s="87"/>
      <c r="DJK21" s="87"/>
      <c r="DJO21" s="87"/>
      <c r="DJS21" s="87"/>
      <c r="DJW21" s="87"/>
      <c r="DKA21" s="87"/>
      <c r="DKE21" s="87"/>
      <c r="DKI21" s="87"/>
      <c r="DKM21" s="87"/>
      <c r="DKQ21" s="87"/>
      <c r="DKU21" s="87"/>
      <c r="DKY21" s="87"/>
      <c r="DLC21" s="87"/>
      <c r="DLG21" s="87"/>
      <c r="DLK21" s="87"/>
      <c r="DLO21" s="87"/>
      <c r="DLS21" s="87"/>
      <c r="DLW21" s="87"/>
      <c r="DMA21" s="87"/>
      <c r="DME21" s="87"/>
      <c r="DMI21" s="87"/>
      <c r="DMM21" s="87"/>
      <c r="DMQ21" s="87"/>
      <c r="DMU21" s="87"/>
      <c r="DMY21" s="87"/>
      <c r="DNC21" s="87"/>
      <c r="DNG21" s="87"/>
      <c r="DNK21" s="87"/>
      <c r="DNO21" s="87"/>
      <c r="DNS21" s="87"/>
      <c r="DNW21" s="87"/>
      <c r="DOA21" s="87"/>
      <c r="DOE21" s="87"/>
      <c r="DOI21" s="87"/>
      <c r="DOM21" s="87"/>
      <c r="DOQ21" s="87"/>
      <c r="DOU21" s="87"/>
      <c r="DOY21" s="87"/>
      <c r="DPC21" s="87"/>
      <c r="DPG21" s="87"/>
      <c r="DPK21" s="87"/>
      <c r="DPO21" s="87"/>
      <c r="DPS21" s="87"/>
      <c r="DPW21" s="87"/>
      <c r="DQA21" s="87"/>
      <c r="DQE21" s="87"/>
      <c r="DQI21" s="87"/>
      <c r="DQM21" s="87"/>
      <c r="DQQ21" s="87"/>
      <c r="DQU21" s="87"/>
      <c r="DQY21" s="87"/>
      <c r="DRC21" s="87"/>
      <c r="DRG21" s="87"/>
      <c r="DRK21" s="87"/>
      <c r="DRO21" s="87"/>
      <c r="DRS21" s="87"/>
      <c r="DRW21" s="87"/>
      <c r="DSA21" s="87"/>
      <c r="DSE21" s="87"/>
      <c r="DSI21" s="87"/>
      <c r="DSM21" s="87"/>
      <c r="DSQ21" s="87"/>
      <c r="DSU21" s="87"/>
      <c r="DSY21" s="87"/>
      <c r="DTC21" s="87"/>
      <c r="DTG21" s="87"/>
      <c r="DTK21" s="87"/>
      <c r="DTO21" s="87"/>
      <c r="DTS21" s="87"/>
      <c r="DTW21" s="87"/>
      <c r="DUA21" s="87"/>
      <c r="DUE21" s="87"/>
      <c r="DUI21" s="87"/>
      <c r="DUM21" s="87"/>
      <c r="DUQ21" s="87"/>
      <c r="DUU21" s="87"/>
      <c r="DUY21" s="87"/>
      <c r="DVC21" s="87"/>
      <c r="DVG21" s="87"/>
      <c r="DVK21" s="87"/>
      <c r="DVO21" s="87"/>
      <c r="DVS21" s="87"/>
      <c r="DVW21" s="87"/>
      <c r="DWA21" s="87"/>
      <c r="DWE21" s="87"/>
      <c r="DWI21" s="87"/>
      <c r="DWM21" s="87"/>
      <c r="DWQ21" s="87"/>
      <c r="DWU21" s="87"/>
      <c r="DWY21" s="87"/>
      <c r="DXC21" s="87"/>
      <c r="DXG21" s="87"/>
      <c r="DXK21" s="87"/>
      <c r="DXO21" s="87"/>
      <c r="DXS21" s="87"/>
      <c r="DXW21" s="87"/>
      <c r="DYA21" s="87"/>
      <c r="DYE21" s="87"/>
      <c r="DYI21" s="87"/>
      <c r="DYM21" s="87"/>
      <c r="DYQ21" s="87"/>
      <c r="DYU21" s="87"/>
      <c r="DYY21" s="87"/>
      <c r="DZC21" s="87"/>
      <c r="DZG21" s="87"/>
      <c r="DZK21" s="87"/>
      <c r="DZO21" s="87"/>
      <c r="DZS21" s="87"/>
      <c r="DZW21" s="87"/>
      <c r="EAA21" s="87"/>
      <c r="EAE21" s="87"/>
      <c r="EAI21" s="87"/>
      <c r="EAM21" s="87"/>
      <c r="EAQ21" s="87"/>
      <c r="EAU21" s="87"/>
      <c r="EAY21" s="87"/>
      <c r="EBC21" s="87"/>
      <c r="EBG21" s="87"/>
      <c r="EBK21" s="87"/>
      <c r="EBO21" s="87"/>
      <c r="EBS21" s="87"/>
      <c r="EBW21" s="87"/>
      <c r="ECA21" s="87"/>
      <c r="ECE21" s="87"/>
      <c r="ECI21" s="87"/>
      <c r="ECM21" s="87"/>
      <c r="ECQ21" s="87"/>
      <c r="ECU21" s="87"/>
      <c r="ECY21" s="87"/>
      <c r="EDC21" s="87"/>
      <c r="EDG21" s="87"/>
      <c r="EDK21" s="87"/>
      <c r="EDO21" s="87"/>
      <c r="EDS21" s="87"/>
      <c r="EDW21" s="87"/>
      <c r="EEA21" s="87"/>
      <c r="EEE21" s="87"/>
      <c r="EEI21" s="87"/>
      <c r="EEM21" s="87"/>
      <c r="EEQ21" s="87"/>
      <c r="EEU21" s="87"/>
      <c r="EEY21" s="87"/>
      <c r="EFC21" s="87"/>
      <c r="EFG21" s="87"/>
      <c r="EFK21" s="87"/>
      <c r="EFO21" s="87"/>
      <c r="EFS21" s="87"/>
      <c r="EFW21" s="87"/>
      <c r="EGA21" s="87"/>
      <c r="EGE21" s="87"/>
      <c r="EGI21" s="87"/>
      <c r="EGM21" s="87"/>
      <c r="EGQ21" s="87"/>
      <c r="EGU21" s="87"/>
      <c r="EGY21" s="87"/>
      <c r="EHC21" s="87"/>
      <c r="EHG21" s="87"/>
      <c r="EHK21" s="87"/>
      <c r="EHO21" s="87"/>
      <c r="EHS21" s="87"/>
      <c r="EHW21" s="87"/>
      <c r="EIA21" s="87"/>
      <c r="EIE21" s="87"/>
      <c r="EII21" s="87"/>
      <c r="EIM21" s="87"/>
      <c r="EIQ21" s="87"/>
      <c r="EIU21" s="87"/>
      <c r="EIY21" s="87"/>
      <c r="EJC21" s="87"/>
      <c r="EJG21" s="87"/>
      <c r="EJK21" s="87"/>
      <c r="EJO21" s="87"/>
      <c r="EJS21" s="87"/>
      <c r="EJW21" s="87"/>
      <c r="EKA21" s="87"/>
      <c r="EKE21" s="87"/>
      <c r="EKI21" s="87"/>
      <c r="EKM21" s="87"/>
      <c r="EKQ21" s="87"/>
      <c r="EKU21" s="87"/>
      <c r="EKY21" s="87"/>
      <c r="ELC21" s="87"/>
      <c r="ELG21" s="87"/>
      <c r="ELK21" s="87"/>
      <c r="ELO21" s="87"/>
      <c r="ELS21" s="87"/>
      <c r="ELW21" s="87"/>
      <c r="EMA21" s="87"/>
      <c r="EME21" s="87"/>
      <c r="EMI21" s="87"/>
      <c r="EMM21" s="87"/>
      <c r="EMQ21" s="87"/>
      <c r="EMU21" s="87"/>
      <c r="EMY21" s="87"/>
      <c r="ENC21" s="87"/>
      <c r="ENG21" s="87"/>
      <c r="ENK21" s="87"/>
      <c r="ENO21" s="87"/>
      <c r="ENS21" s="87"/>
      <c r="ENW21" s="87"/>
      <c r="EOA21" s="87"/>
      <c r="EOE21" s="87"/>
      <c r="EOI21" s="87"/>
      <c r="EOM21" s="87"/>
      <c r="EOQ21" s="87"/>
      <c r="EOU21" s="87"/>
      <c r="EOY21" s="87"/>
      <c r="EPC21" s="87"/>
      <c r="EPG21" s="87"/>
      <c r="EPK21" s="87"/>
      <c r="EPO21" s="87"/>
      <c r="EPS21" s="87"/>
      <c r="EPW21" s="87"/>
      <c r="EQA21" s="87"/>
      <c r="EQE21" s="87"/>
      <c r="EQI21" s="87"/>
      <c r="EQM21" s="87"/>
      <c r="EQQ21" s="87"/>
      <c r="EQU21" s="87"/>
      <c r="EQY21" s="87"/>
      <c r="ERC21" s="87"/>
      <c r="ERG21" s="87"/>
      <c r="ERK21" s="87"/>
      <c r="ERO21" s="87"/>
      <c r="ERS21" s="87"/>
      <c r="ERW21" s="87"/>
      <c r="ESA21" s="87"/>
      <c r="ESE21" s="87"/>
      <c r="ESI21" s="87"/>
      <c r="ESM21" s="87"/>
      <c r="ESQ21" s="87"/>
      <c r="ESU21" s="87"/>
      <c r="ESY21" s="87"/>
      <c r="ETC21" s="87"/>
      <c r="ETG21" s="87"/>
      <c r="ETK21" s="87"/>
      <c r="ETO21" s="87"/>
      <c r="ETS21" s="87"/>
      <c r="ETW21" s="87"/>
      <c r="EUA21" s="87"/>
      <c r="EUE21" s="87"/>
      <c r="EUI21" s="87"/>
      <c r="EUM21" s="87"/>
      <c r="EUQ21" s="87"/>
      <c r="EUU21" s="87"/>
      <c r="EUY21" s="87"/>
      <c r="EVC21" s="87"/>
      <c r="EVG21" s="87"/>
      <c r="EVK21" s="87"/>
      <c r="EVO21" s="87"/>
      <c r="EVS21" s="87"/>
      <c r="EVW21" s="87"/>
      <c r="EWA21" s="87"/>
      <c r="EWE21" s="87"/>
      <c r="EWI21" s="87"/>
      <c r="EWM21" s="87"/>
      <c r="EWQ21" s="87"/>
      <c r="EWU21" s="87"/>
      <c r="EWY21" s="87"/>
      <c r="EXC21" s="87"/>
      <c r="EXG21" s="87"/>
      <c r="EXK21" s="87"/>
      <c r="EXO21" s="87"/>
      <c r="EXS21" s="87"/>
      <c r="EXW21" s="87"/>
      <c r="EYA21" s="87"/>
      <c r="EYE21" s="87"/>
      <c r="EYI21" s="87"/>
      <c r="EYM21" s="87"/>
      <c r="EYQ21" s="87"/>
      <c r="EYU21" s="87"/>
      <c r="EYY21" s="87"/>
      <c r="EZC21" s="87"/>
      <c r="EZG21" s="87"/>
      <c r="EZK21" s="87"/>
      <c r="EZO21" s="87"/>
      <c r="EZS21" s="87"/>
      <c r="EZW21" s="87"/>
      <c r="FAA21" s="87"/>
      <c r="FAE21" s="87"/>
      <c r="FAI21" s="87"/>
      <c r="FAM21" s="87"/>
      <c r="FAQ21" s="87"/>
      <c r="FAU21" s="87"/>
      <c r="FAY21" s="87"/>
      <c r="FBC21" s="87"/>
      <c r="FBG21" s="87"/>
      <c r="FBK21" s="87"/>
      <c r="FBO21" s="87"/>
      <c r="FBS21" s="87"/>
      <c r="FBW21" s="87"/>
      <c r="FCA21" s="87"/>
      <c r="FCE21" s="87"/>
      <c r="FCI21" s="87"/>
      <c r="FCM21" s="87"/>
      <c r="FCQ21" s="87"/>
      <c r="FCU21" s="87"/>
      <c r="FCY21" s="87"/>
      <c r="FDC21" s="87"/>
      <c r="FDG21" s="87"/>
      <c r="FDK21" s="87"/>
      <c r="FDO21" s="87"/>
      <c r="FDS21" s="87"/>
      <c r="FDW21" s="87"/>
      <c r="FEA21" s="87"/>
      <c r="FEE21" s="87"/>
      <c r="FEI21" s="87"/>
      <c r="FEM21" s="87"/>
      <c r="FEQ21" s="87"/>
      <c r="FEU21" s="87"/>
      <c r="FEY21" s="87"/>
      <c r="FFC21" s="87"/>
      <c r="FFG21" s="87"/>
      <c r="FFK21" s="87"/>
      <c r="FFO21" s="87"/>
      <c r="FFS21" s="87"/>
      <c r="FFW21" s="87"/>
      <c r="FGA21" s="87"/>
      <c r="FGE21" s="87"/>
      <c r="FGI21" s="87"/>
      <c r="FGM21" s="87"/>
      <c r="FGQ21" s="87"/>
      <c r="FGU21" s="87"/>
      <c r="FGY21" s="87"/>
      <c r="FHC21" s="87"/>
      <c r="FHG21" s="87"/>
      <c r="FHK21" s="87"/>
      <c r="FHO21" s="87"/>
      <c r="FHS21" s="87"/>
      <c r="FHW21" s="87"/>
      <c r="FIA21" s="87"/>
      <c r="FIE21" s="87"/>
      <c r="FII21" s="87"/>
      <c r="FIM21" s="87"/>
      <c r="FIQ21" s="87"/>
      <c r="FIU21" s="87"/>
      <c r="FIY21" s="87"/>
      <c r="FJC21" s="87"/>
      <c r="FJG21" s="87"/>
      <c r="FJK21" s="87"/>
      <c r="FJO21" s="87"/>
      <c r="FJS21" s="87"/>
      <c r="FJW21" s="87"/>
      <c r="FKA21" s="87"/>
      <c r="FKE21" s="87"/>
      <c r="FKI21" s="87"/>
      <c r="FKM21" s="87"/>
      <c r="FKQ21" s="87"/>
      <c r="FKU21" s="87"/>
      <c r="FKY21" s="87"/>
      <c r="FLC21" s="87"/>
      <c r="FLG21" s="87"/>
      <c r="FLK21" s="87"/>
      <c r="FLO21" s="87"/>
      <c r="FLS21" s="87"/>
      <c r="FLW21" s="87"/>
      <c r="FMA21" s="87"/>
      <c r="FME21" s="87"/>
      <c r="FMI21" s="87"/>
      <c r="FMM21" s="87"/>
      <c r="FMQ21" s="87"/>
      <c r="FMU21" s="87"/>
      <c r="FMY21" s="87"/>
      <c r="FNC21" s="87"/>
      <c r="FNG21" s="87"/>
      <c r="FNK21" s="87"/>
      <c r="FNO21" s="87"/>
      <c r="FNS21" s="87"/>
      <c r="FNW21" s="87"/>
      <c r="FOA21" s="87"/>
      <c r="FOE21" s="87"/>
      <c r="FOI21" s="87"/>
      <c r="FOM21" s="87"/>
      <c r="FOQ21" s="87"/>
      <c r="FOU21" s="87"/>
      <c r="FOY21" s="87"/>
      <c r="FPC21" s="87"/>
      <c r="FPG21" s="87"/>
      <c r="FPK21" s="87"/>
      <c r="FPO21" s="87"/>
      <c r="FPS21" s="87"/>
      <c r="FPW21" s="87"/>
      <c r="FQA21" s="87"/>
      <c r="FQE21" s="87"/>
      <c r="FQI21" s="87"/>
      <c r="FQM21" s="87"/>
      <c r="FQQ21" s="87"/>
      <c r="FQU21" s="87"/>
      <c r="FQY21" s="87"/>
      <c r="FRC21" s="87"/>
      <c r="FRG21" s="87"/>
      <c r="FRK21" s="87"/>
      <c r="FRO21" s="87"/>
      <c r="FRS21" s="87"/>
      <c r="FRW21" s="87"/>
      <c r="FSA21" s="87"/>
      <c r="FSE21" s="87"/>
      <c r="FSI21" s="87"/>
      <c r="FSM21" s="87"/>
      <c r="FSQ21" s="87"/>
      <c r="FSU21" s="87"/>
      <c r="FSY21" s="87"/>
      <c r="FTC21" s="87"/>
      <c r="FTG21" s="87"/>
      <c r="FTK21" s="87"/>
      <c r="FTO21" s="87"/>
      <c r="FTS21" s="87"/>
      <c r="FTW21" s="87"/>
      <c r="FUA21" s="87"/>
      <c r="FUE21" s="87"/>
      <c r="FUI21" s="87"/>
      <c r="FUM21" s="87"/>
      <c r="FUQ21" s="87"/>
      <c r="FUU21" s="87"/>
      <c r="FUY21" s="87"/>
      <c r="FVC21" s="87"/>
      <c r="FVG21" s="87"/>
      <c r="FVK21" s="87"/>
      <c r="FVO21" s="87"/>
      <c r="FVS21" s="87"/>
      <c r="FVW21" s="87"/>
      <c r="FWA21" s="87"/>
      <c r="FWE21" s="87"/>
      <c r="FWI21" s="87"/>
      <c r="FWM21" s="87"/>
      <c r="FWQ21" s="87"/>
      <c r="FWU21" s="87"/>
      <c r="FWY21" s="87"/>
      <c r="FXC21" s="87"/>
      <c r="FXG21" s="87"/>
      <c r="FXK21" s="87"/>
      <c r="FXO21" s="87"/>
      <c r="FXS21" s="87"/>
      <c r="FXW21" s="87"/>
      <c r="FYA21" s="87"/>
      <c r="FYE21" s="87"/>
      <c r="FYI21" s="87"/>
      <c r="FYM21" s="87"/>
      <c r="FYQ21" s="87"/>
      <c r="FYU21" s="87"/>
      <c r="FYY21" s="87"/>
      <c r="FZC21" s="87"/>
      <c r="FZG21" s="87"/>
      <c r="FZK21" s="87"/>
      <c r="FZO21" s="87"/>
      <c r="FZS21" s="87"/>
      <c r="FZW21" s="87"/>
      <c r="GAA21" s="87"/>
      <c r="GAE21" s="87"/>
      <c r="GAI21" s="87"/>
      <c r="GAM21" s="87"/>
      <c r="GAQ21" s="87"/>
      <c r="GAU21" s="87"/>
      <c r="GAY21" s="87"/>
      <c r="GBC21" s="87"/>
      <c r="GBG21" s="87"/>
      <c r="GBK21" s="87"/>
      <c r="GBO21" s="87"/>
      <c r="GBS21" s="87"/>
      <c r="GBW21" s="87"/>
      <c r="GCA21" s="87"/>
      <c r="GCE21" s="87"/>
      <c r="GCI21" s="87"/>
      <c r="GCM21" s="87"/>
      <c r="GCQ21" s="87"/>
      <c r="GCU21" s="87"/>
      <c r="GCY21" s="87"/>
      <c r="GDC21" s="87"/>
      <c r="GDG21" s="87"/>
      <c r="GDK21" s="87"/>
      <c r="GDO21" s="87"/>
      <c r="GDS21" s="87"/>
      <c r="GDW21" s="87"/>
      <c r="GEA21" s="87"/>
      <c r="GEE21" s="87"/>
      <c r="GEI21" s="87"/>
      <c r="GEM21" s="87"/>
      <c r="GEQ21" s="87"/>
      <c r="GEU21" s="87"/>
      <c r="GEY21" s="87"/>
      <c r="GFC21" s="87"/>
      <c r="GFG21" s="87"/>
      <c r="GFK21" s="87"/>
      <c r="GFO21" s="87"/>
      <c r="GFS21" s="87"/>
      <c r="GFW21" s="87"/>
      <c r="GGA21" s="87"/>
      <c r="GGE21" s="87"/>
      <c r="GGI21" s="87"/>
      <c r="GGM21" s="87"/>
      <c r="GGQ21" s="87"/>
      <c r="GGU21" s="87"/>
      <c r="GGY21" s="87"/>
      <c r="GHC21" s="87"/>
      <c r="GHG21" s="87"/>
      <c r="GHK21" s="87"/>
      <c r="GHO21" s="87"/>
      <c r="GHS21" s="87"/>
      <c r="GHW21" s="87"/>
      <c r="GIA21" s="87"/>
      <c r="GIE21" s="87"/>
      <c r="GII21" s="87"/>
      <c r="GIM21" s="87"/>
      <c r="GIQ21" s="87"/>
      <c r="GIU21" s="87"/>
      <c r="GIY21" s="87"/>
      <c r="GJC21" s="87"/>
      <c r="GJG21" s="87"/>
      <c r="GJK21" s="87"/>
      <c r="GJO21" s="87"/>
      <c r="GJS21" s="87"/>
      <c r="GJW21" s="87"/>
      <c r="GKA21" s="87"/>
      <c r="GKE21" s="87"/>
      <c r="GKI21" s="87"/>
      <c r="GKM21" s="87"/>
      <c r="GKQ21" s="87"/>
      <c r="GKU21" s="87"/>
      <c r="GKY21" s="87"/>
      <c r="GLC21" s="87"/>
      <c r="GLG21" s="87"/>
      <c r="GLK21" s="87"/>
      <c r="GLO21" s="87"/>
      <c r="GLS21" s="87"/>
      <c r="GLW21" s="87"/>
      <c r="GMA21" s="87"/>
      <c r="GME21" s="87"/>
      <c r="GMI21" s="87"/>
      <c r="GMM21" s="87"/>
      <c r="GMQ21" s="87"/>
      <c r="GMU21" s="87"/>
      <c r="GMY21" s="87"/>
      <c r="GNC21" s="87"/>
      <c r="GNG21" s="87"/>
      <c r="GNK21" s="87"/>
      <c r="GNO21" s="87"/>
      <c r="GNS21" s="87"/>
      <c r="GNW21" s="87"/>
      <c r="GOA21" s="87"/>
      <c r="GOE21" s="87"/>
      <c r="GOI21" s="87"/>
      <c r="GOM21" s="87"/>
      <c r="GOQ21" s="87"/>
      <c r="GOU21" s="87"/>
      <c r="GOY21" s="87"/>
      <c r="GPC21" s="87"/>
      <c r="GPG21" s="87"/>
      <c r="GPK21" s="87"/>
      <c r="GPO21" s="87"/>
      <c r="GPS21" s="87"/>
      <c r="GPW21" s="87"/>
      <c r="GQA21" s="87"/>
      <c r="GQE21" s="87"/>
      <c r="GQI21" s="87"/>
      <c r="GQM21" s="87"/>
      <c r="GQQ21" s="87"/>
      <c r="GQU21" s="87"/>
      <c r="GQY21" s="87"/>
      <c r="GRC21" s="87"/>
      <c r="GRG21" s="87"/>
      <c r="GRK21" s="87"/>
      <c r="GRO21" s="87"/>
      <c r="GRS21" s="87"/>
      <c r="GRW21" s="87"/>
      <c r="GSA21" s="87"/>
      <c r="GSE21" s="87"/>
      <c r="GSI21" s="87"/>
      <c r="GSM21" s="87"/>
      <c r="GSQ21" s="87"/>
      <c r="GSU21" s="87"/>
      <c r="GSY21" s="87"/>
      <c r="GTC21" s="87"/>
      <c r="GTG21" s="87"/>
      <c r="GTK21" s="87"/>
      <c r="GTO21" s="87"/>
      <c r="GTS21" s="87"/>
      <c r="GTW21" s="87"/>
      <c r="GUA21" s="87"/>
      <c r="GUE21" s="87"/>
      <c r="GUI21" s="87"/>
      <c r="GUM21" s="87"/>
      <c r="GUQ21" s="87"/>
      <c r="GUU21" s="87"/>
      <c r="GUY21" s="87"/>
      <c r="GVC21" s="87"/>
      <c r="GVG21" s="87"/>
      <c r="GVK21" s="87"/>
      <c r="GVO21" s="87"/>
      <c r="GVS21" s="87"/>
      <c r="GVW21" s="87"/>
      <c r="GWA21" s="87"/>
      <c r="GWE21" s="87"/>
      <c r="GWI21" s="87"/>
      <c r="GWM21" s="87"/>
      <c r="GWQ21" s="87"/>
      <c r="GWU21" s="87"/>
      <c r="GWY21" s="87"/>
      <c r="GXC21" s="87"/>
      <c r="GXG21" s="87"/>
      <c r="GXK21" s="87"/>
      <c r="GXO21" s="87"/>
      <c r="GXS21" s="87"/>
      <c r="GXW21" s="87"/>
      <c r="GYA21" s="87"/>
      <c r="GYE21" s="87"/>
      <c r="GYI21" s="87"/>
      <c r="GYM21" s="87"/>
      <c r="GYQ21" s="87"/>
      <c r="GYU21" s="87"/>
      <c r="GYY21" s="87"/>
      <c r="GZC21" s="87"/>
      <c r="GZG21" s="87"/>
      <c r="GZK21" s="87"/>
      <c r="GZO21" s="87"/>
      <c r="GZS21" s="87"/>
      <c r="GZW21" s="87"/>
      <c r="HAA21" s="87"/>
      <c r="HAE21" s="87"/>
      <c r="HAI21" s="87"/>
      <c r="HAM21" s="87"/>
      <c r="HAQ21" s="87"/>
      <c r="HAU21" s="87"/>
      <c r="HAY21" s="87"/>
      <c r="HBC21" s="87"/>
      <c r="HBG21" s="87"/>
      <c r="HBK21" s="87"/>
      <c r="HBO21" s="87"/>
      <c r="HBS21" s="87"/>
      <c r="HBW21" s="87"/>
      <c r="HCA21" s="87"/>
      <c r="HCE21" s="87"/>
      <c r="HCI21" s="87"/>
      <c r="HCM21" s="87"/>
      <c r="HCQ21" s="87"/>
      <c r="HCU21" s="87"/>
      <c r="HCY21" s="87"/>
      <c r="HDC21" s="87"/>
      <c r="HDG21" s="87"/>
      <c r="HDK21" s="87"/>
      <c r="HDO21" s="87"/>
      <c r="HDS21" s="87"/>
      <c r="HDW21" s="87"/>
      <c r="HEA21" s="87"/>
      <c r="HEE21" s="87"/>
      <c r="HEI21" s="87"/>
      <c r="HEM21" s="87"/>
      <c r="HEQ21" s="87"/>
      <c r="HEU21" s="87"/>
      <c r="HEY21" s="87"/>
      <c r="HFC21" s="87"/>
      <c r="HFG21" s="87"/>
      <c r="HFK21" s="87"/>
      <c r="HFO21" s="87"/>
      <c r="HFS21" s="87"/>
      <c r="HFW21" s="87"/>
      <c r="HGA21" s="87"/>
      <c r="HGE21" s="87"/>
      <c r="HGI21" s="87"/>
      <c r="HGM21" s="87"/>
      <c r="HGQ21" s="87"/>
      <c r="HGU21" s="87"/>
      <c r="HGY21" s="87"/>
      <c r="HHC21" s="87"/>
      <c r="HHG21" s="87"/>
      <c r="HHK21" s="87"/>
      <c r="HHO21" s="87"/>
      <c r="HHS21" s="87"/>
      <c r="HHW21" s="87"/>
      <c r="HIA21" s="87"/>
      <c r="HIE21" s="87"/>
      <c r="HII21" s="87"/>
      <c r="HIM21" s="87"/>
      <c r="HIQ21" s="87"/>
      <c r="HIU21" s="87"/>
      <c r="HIY21" s="87"/>
      <c r="HJC21" s="87"/>
      <c r="HJG21" s="87"/>
      <c r="HJK21" s="87"/>
      <c r="HJO21" s="87"/>
      <c r="HJS21" s="87"/>
      <c r="HJW21" s="87"/>
      <c r="HKA21" s="87"/>
      <c r="HKE21" s="87"/>
      <c r="HKI21" s="87"/>
      <c r="HKM21" s="87"/>
      <c r="HKQ21" s="87"/>
      <c r="HKU21" s="87"/>
      <c r="HKY21" s="87"/>
      <c r="HLC21" s="87"/>
      <c r="HLG21" s="87"/>
      <c r="HLK21" s="87"/>
      <c r="HLO21" s="87"/>
      <c r="HLS21" s="87"/>
      <c r="HLW21" s="87"/>
      <c r="HMA21" s="87"/>
      <c r="HME21" s="87"/>
      <c r="HMI21" s="87"/>
      <c r="HMM21" s="87"/>
      <c r="HMQ21" s="87"/>
      <c r="HMU21" s="87"/>
      <c r="HMY21" s="87"/>
      <c r="HNC21" s="87"/>
      <c r="HNG21" s="87"/>
      <c r="HNK21" s="87"/>
      <c r="HNO21" s="87"/>
      <c r="HNS21" s="87"/>
      <c r="HNW21" s="87"/>
      <c r="HOA21" s="87"/>
      <c r="HOE21" s="87"/>
      <c r="HOI21" s="87"/>
      <c r="HOM21" s="87"/>
      <c r="HOQ21" s="87"/>
      <c r="HOU21" s="87"/>
      <c r="HOY21" s="87"/>
      <c r="HPC21" s="87"/>
      <c r="HPG21" s="87"/>
      <c r="HPK21" s="87"/>
      <c r="HPO21" s="87"/>
      <c r="HPS21" s="87"/>
      <c r="HPW21" s="87"/>
      <c r="HQA21" s="87"/>
      <c r="HQE21" s="87"/>
      <c r="HQI21" s="87"/>
      <c r="HQM21" s="87"/>
      <c r="HQQ21" s="87"/>
      <c r="HQU21" s="87"/>
      <c r="HQY21" s="87"/>
      <c r="HRC21" s="87"/>
      <c r="HRG21" s="87"/>
      <c r="HRK21" s="87"/>
      <c r="HRO21" s="87"/>
      <c r="HRS21" s="87"/>
      <c r="HRW21" s="87"/>
      <c r="HSA21" s="87"/>
      <c r="HSE21" s="87"/>
      <c r="HSI21" s="87"/>
      <c r="HSM21" s="87"/>
      <c r="HSQ21" s="87"/>
      <c r="HSU21" s="87"/>
      <c r="HSY21" s="87"/>
      <c r="HTC21" s="87"/>
      <c r="HTG21" s="87"/>
      <c r="HTK21" s="87"/>
      <c r="HTO21" s="87"/>
      <c r="HTS21" s="87"/>
      <c r="HTW21" s="87"/>
      <c r="HUA21" s="87"/>
      <c r="HUE21" s="87"/>
      <c r="HUI21" s="87"/>
      <c r="HUM21" s="87"/>
      <c r="HUQ21" s="87"/>
      <c r="HUU21" s="87"/>
      <c r="HUY21" s="87"/>
      <c r="HVC21" s="87"/>
      <c r="HVG21" s="87"/>
      <c r="HVK21" s="87"/>
      <c r="HVO21" s="87"/>
      <c r="HVS21" s="87"/>
      <c r="HVW21" s="87"/>
      <c r="HWA21" s="87"/>
      <c r="HWE21" s="87"/>
      <c r="HWI21" s="87"/>
      <c r="HWM21" s="87"/>
      <c r="HWQ21" s="87"/>
      <c r="HWU21" s="87"/>
      <c r="HWY21" s="87"/>
      <c r="HXC21" s="87"/>
      <c r="HXG21" s="87"/>
      <c r="HXK21" s="87"/>
      <c r="HXO21" s="87"/>
      <c r="HXS21" s="87"/>
      <c r="HXW21" s="87"/>
      <c r="HYA21" s="87"/>
      <c r="HYE21" s="87"/>
      <c r="HYI21" s="87"/>
      <c r="HYM21" s="87"/>
      <c r="HYQ21" s="87"/>
      <c r="HYU21" s="87"/>
      <c r="HYY21" s="87"/>
      <c r="HZC21" s="87"/>
      <c r="HZG21" s="87"/>
      <c r="HZK21" s="87"/>
      <c r="HZO21" s="87"/>
      <c r="HZS21" s="87"/>
      <c r="HZW21" s="87"/>
      <c r="IAA21" s="87"/>
      <c r="IAE21" s="87"/>
      <c r="IAI21" s="87"/>
      <c r="IAM21" s="87"/>
      <c r="IAQ21" s="87"/>
      <c r="IAU21" s="87"/>
      <c r="IAY21" s="87"/>
      <c r="IBC21" s="87"/>
      <c r="IBG21" s="87"/>
      <c r="IBK21" s="87"/>
      <c r="IBO21" s="87"/>
      <c r="IBS21" s="87"/>
      <c r="IBW21" s="87"/>
      <c r="ICA21" s="87"/>
      <c r="ICE21" s="87"/>
      <c r="ICI21" s="87"/>
      <c r="ICM21" s="87"/>
      <c r="ICQ21" s="87"/>
      <c r="ICU21" s="87"/>
      <c r="ICY21" s="87"/>
      <c r="IDC21" s="87"/>
      <c r="IDG21" s="87"/>
      <c r="IDK21" s="87"/>
      <c r="IDO21" s="87"/>
      <c r="IDS21" s="87"/>
      <c r="IDW21" s="87"/>
      <c r="IEA21" s="87"/>
      <c r="IEE21" s="87"/>
      <c r="IEI21" s="87"/>
      <c r="IEM21" s="87"/>
      <c r="IEQ21" s="87"/>
      <c r="IEU21" s="87"/>
      <c r="IEY21" s="87"/>
      <c r="IFC21" s="87"/>
      <c r="IFG21" s="87"/>
      <c r="IFK21" s="87"/>
      <c r="IFO21" s="87"/>
      <c r="IFS21" s="87"/>
      <c r="IFW21" s="87"/>
      <c r="IGA21" s="87"/>
      <c r="IGE21" s="87"/>
      <c r="IGI21" s="87"/>
      <c r="IGM21" s="87"/>
      <c r="IGQ21" s="87"/>
      <c r="IGU21" s="87"/>
      <c r="IGY21" s="87"/>
      <c r="IHC21" s="87"/>
      <c r="IHG21" s="87"/>
      <c r="IHK21" s="87"/>
      <c r="IHO21" s="87"/>
      <c r="IHS21" s="87"/>
      <c r="IHW21" s="87"/>
      <c r="IIA21" s="87"/>
      <c r="IIE21" s="87"/>
      <c r="III21" s="87"/>
      <c r="IIM21" s="87"/>
      <c r="IIQ21" s="87"/>
      <c r="IIU21" s="87"/>
      <c r="IIY21" s="87"/>
      <c r="IJC21" s="87"/>
      <c r="IJG21" s="87"/>
      <c r="IJK21" s="87"/>
      <c r="IJO21" s="87"/>
      <c r="IJS21" s="87"/>
      <c r="IJW21" s="87"/>
      <c r="IKA21" s="87"/>
      <c r="IKE21" s="87"/>
      <c r="IKI21" s="87"/>
      <c r="IKM21" s="87"/>
      <c r="IKQ21" s="87"/>
      <c r="IKU21" s="87"/>
      <c r="IKY21" s="87"/>
      <c r="ILC21" s="87"/>
      <c r="ILG21" s="87"/>
      <c r="ILK21" s="87"/>
      <c r="ILO21" s="87"/>
      <c r="ILS21" s="87"/>
      <c r="ILW21" s="87"/>
      <c r="IMA21" s="87"/>
      <c r="IME21" s="87"/>
      <c r="IMI21" s="87"/>
      <c r="IMM21" s="87"/>
      <c r="IMQ21" s="87"/>
      <c r="IMU21" s="87"/>
      <c r="IMY21" s="87"/>
      <c r="INC21" s="87"/>
      <c r="ING21" s="87"/>
      <c r="INK21" s="87"/>
      <c r="INO21" s="87"/>
      <c r="INS21" s="87"/>
      <c r="INW21" s="87"/>
      <c r="IOA21" s="87"/>
      <c r="IOE21" s="87"/>
      <c r="IOI21" s="87"/>
      <c r="IOM21" s="87"/>
      <c r="IOQ21" s="87"/>
      <c r="IOU21" s="87"/>
      <c r="IOY21" s="87"/>
      <c r="IPC21" s="87"/>
      <c r="IPG21" s="87"/>
      <c r="IPK21" s="87"/>
      <c r="IPO21" s="87"/>
      <c r="IPS21" s="87"/>
      <c r="IPW21" s="87"/>
      <c r="IQA21" s="87"/>
      <c r="IQE21" s="87"/>
      <c r="IQI21" s="87"/>
      <c r="IQM21" s="87"/>
      <c r="IQQ21" s="87"/>
      <c r="IQU21" s="87"/>
      <c r="IQY21" s="87"/>
      <c r="IRC21" s="87"/>
      <c r="IRG21" s="87"/>
      <c r="IRK21" s="87"/>
      <c r="IRO21" s="87"/>
      <c r="IRS21" s="87"/>
      <c r="IRW21" s="87"/>
      <c r="ISA21" s="87"/>
      <c r="ISE21" s="87"/>
      <c r="ISI21" s="87"/>
      <c r="ISM21" s="87"/>
      <c r="ISQ21" s="87"/>
      <c r="ISU21" s="87"/>
      <c r="ISY21" s="87"/>
      <c r="ITC21" s="87"/>
      <c r="ITG21" s="87"/>
      <c r="ITK21" s="87"/>
      <c r="ITO21" s="87"/>
      <c r="ITS21" s="87"/>
      <c r="ITW21" s="87"/>
      <c r="IUA21" s="87"/>
      <c r="IUE21" s="87"/>
      <c r="IUI21" s="87"/>
      <c r="IUM21" s="87"/>
      <c r="IUQ21" s="87"/>
      <c r="IUU21" s="87"/>
      <c r="IUY21" s="87"/>
      <c r="IVC21" s="87"/>
      <c r="IVG21" s="87"/>
      <c r="IVK21" s="87"/>
      <c r="IVO21" s="87"/>
      <c r="IVS21" s="87"/>
      <c r="IVW21" s="87"/>
      <c r="IWA21" s="87"/>
      <c r="IWE21" s="87"/>
      <c r="IWI21" s="87"/>
      <c r="IWM21" s="87"/>
      <c r="IWQ21" s="87"/>
      <c r="IWU21" s="87"/>
      <c r="IWY21" s="87"/>
      <c r="IXC21" s="87"/>
      <c r="IXG21" s="87"/>
      <c r="IXK21" s="87"/>
      <c r="IXO21" s="87"/>
      <c r="IXS21" s="87"/>
      <c r="IXW21" s="87"/>
      <c r="IYA21" s="87"/>
      <c r="IYE21" s="87"/>
      <c r="IYI21" s="87"/>
      <c r="IYM21" s="87"/>
      <c r="IYQ21" s="87"/>
      <c r="IYU21" s="87"/>
      <c r="IYY21" s="87"/>
      <c r="IZC21" s="87"/>
      <c r="IZG21" s="87"/>
      <c r="IZK21" s="87"/>
      <c r="IZO21" s="87"/>
      <c r="IZS21" s="87"/>
      <c r="IZW21" s="87"/>
      <c r="JAA21" s="87"/>
      <c r="JAE21" s="87"/>
      <c r="JAI21" s="87"/>
      <c r="JAM21" s="87"/>
      <c r="JAQ21" s="87"/>
      <c r="JAU21" s="87"/>
      <c r="JAY21" s="87"/>
      <c r="JBC21" s="87"/>
      <c r="JBG21" s="87"/>
      <c r="JBK21" s="87"/>
      <c r="JBO21" s="87"/>
      <c r="JBS21" s="87"/>
      <c r="JBW21" s="87"/>
      <c r="JCA21" s="87"/>
      <c r="JCE21" s="87"/>
      <c r="JCI21" s="87"/>
      <c r="JCM21" s="87"/>
      <c r="JCQ21" s="87"/>
      <c r="JCU21" s="87"/>
      <c r="JCY21" s="87"/>
      <c r="JDC21" s="87"/>
      <c r="JDG21" s="87"/>
      <c r="JDK21" s="87"/>
      <c r="JDO21" s="87"/>
      <c r="JDS21" s="87"/>
      <c r="JDW21" s="87"/>
      <c r="JEA21" s="87"/>
      <c r="JEE21" s="87"/>
      <c r="JEI21" s="87"/>
      <c r="JEM21" s="87"/>
      <c r="JEQ21" s="87"/>
      <c r="JEU21" s="87"/>
      <c r="JEY21" s="87"/>
      <c r="JFC21" s="87"/>
      <c r="JFG21" s="87"/>
      <c r="JFK21" s="87"/>
      <c r="JFO21" s="87"/>
      <c r="JFS21" s="87"/>
      <c r="JFW21" s="87"/>
      <c r="JGA21" s="87"/>
      <c r="JGE21" s="87"/>
      <c r="JGI21" s="87"/>
      <c r="JGM21" s="87"/>
      <c r="JGQ21" s="87"/>
      <c r="JGU21" s="87"/>
      <c r="JGY21" s="87"/>
      <c r="JHC21" s="87"/>
      <c r="JHG21" s="87"/>
      <c r="JHK21" s="87"/>
      <c r="JHO21" s="87"/>
      <c r="JHS21" s="87"/>
      <c r="JHW21" s="87"/>
      <c r="JIA21" s="87"/>
      <c r="JIE21" s="87"/>
      <c r="JII21" s="87"/>
      <c r="JIM21" s="87"/>
      <c r="JIQ21" s="87"/>
      <c r="JIU21" s="87"/>
      <c r="JIY21" s="87"/>
      <c r="JJC21" s="87"/>
      <c r="JJG21" s="87"/>
      <c r="JJK21" s="87"/>
      <c r="JJO21" s="87"/>
      <c r="JJS21" s="87"/>
      <c r="JJW21" s="87"/>
      <c r="JKA21" s="87"/>
      <c r="JKE21" s="87"/>
      <c r="JKI21" s="87"/>
      <c r="JKM21" s="87"/>
      <c r="JKQ21" s="87"/>
      <c r="JKU21" s="87"/>
      <c r="JKY21" s="87"/>
      <c r="JLC21" s="87"/>
      <c r="JLG21" s="87"/>
      <c r="JLK21" s="87"/>
      <c r="JLO21" s="87"/>
      <c r="JLS21" s="87"/>
      <c r="JLW21" s="87"/>
      <c r="JMA21" s="87"/>
      <c r="JME21" s="87"/>
      <c r="JMI21" s="87"/>
      <c r="JMM21" s="87"/>
      <c r="JMQ21" s="87"/>
      <c r="JMU21" s="87"/>
      <c r="JMY21" s="87"/>
      <c r="JNC21" s="87"/>
      <c r="JNG21" s="87"/>
      <c r="JNK21" s="87"/>
      <c r="JNO21" s="87"/>
      <c r="JNS21" s="87"/>
      <c r="JNW21" s="87"/>
      <c r="JOA21" s="87"/>
      <c r="JOE21" s="87"/>
      <c r="JOI21" s="87"/>
      <c r="JOM21" s="87"/>
      <c r="JOQ21" s="87"/>
      <c r="JOU21" s="87"/>
      <c r="JOY21" s="87"/>
      <c r="JPC21" s="87"/>
      <c r="JPG21" s="87"/>
      <c r="JPK21" s="87"/>
      <c r="JPO21" s="87"/>
      <c r="JPS21" s="87"/>
      <c r="JPW21" s="87"/>
      <c r="JQA21" s="87"/>
      <c r="JQE21" s="87"/>
      <c r="JQI21" s="87"/>
      <c r="JQM21" s="87"/>
      <c r="JQQ21" s="87"/>
      <c r="JQU21" s="87"/>
      <c r="JQY21" s="87"/>
      <c r="JRC21" s="87"/>
      <c r="JRG21" s="87"/>
      <c r="JRK21" s="87"/>
      <c r="JRO21" s="87"/>
      <c r="JRS21" s="87"/>
      <c r="JRW21" s="87"/>
      <c r="JSA21" s="87"/>
      <c r="JSE21" s="87"/>
      <c r="JSI21" s="87"/>
      <c r="JSM21" s="87"/>
      <c r="JSQ21" s="87"/>
      <c r="JSU21" s="87"/>
      <c r="JSY21" s="87"/>
      <c r="JTC21" s="87"/>
      <c r="JTG21" s="87"/>
      <c r="JTK21" s="87"/>
      <c r="JTO21" s="87"/>
      <c r="JTS21" s="87"/>
      <c r="JTW21" s="87"/>
      <c r="JUA21" s="87"/>
      <c r="JUE21" s="87"/>
      <c r="JUI21" s="87"/>
      <c r="JUM21" s="87"/>
      <c r="JUQ21" s="87"/>
      <c r="JUU21" s="87"/>
      <c r="JUY21" s="87"/>
      <c r="JVC21" s="87"/>
      <c r="JVG21" s="87"/>
      <c r="JVK21" s="87"/>
      <c r="JVO21" s="87"/>
      <c r="JVS21" s="87"/>
      <c r="JVW21" s="87"/>
      <c r="JWA21" s="87"/>
      <c r="JWE21" s="87"/>
      <c r="JWI21" s="87"/>
      <c r="JWM21" s="87"/>
      <c r="JWQ21" s="87"/>
      <c r="JWU21" s="87"/>
      <c r="JWY21" s="87"/>
      <c r="JXC21" s="87"/>
      <c r="JXG21" s="87"/>
      <c r="JXK21" s="87"/>
      <c r="JXO21" s="87"/>
      <c r="JXS21" s="87"/>
      <c r="JXW21" s="87"/>
      <c r="JYA21" s="87"/>
      <c r="JYE21" s="87"/>
      <c r="JYI21" s="87"/>
      <c r="JYM21" s="87"/>
      <c r="JYQ21" s="87"/>
      <c r="JYU21" s="87"/>
      <c r="JYY21" s="87"/>
      <c r="JZC21" s="87"/>
      <c r="JZG21" s="87"/>
      <c r="JZK21" s="87"/>
      <c r="JZO21" s="87"/>
      <c r="JZS21" s="87"/>
      <c r="JZW21" s="87"/>
      <c r="KAA21" s="87"/>
      <c r="KAE21" s="87"/>
      <c r="KAI21" s="87"/>
      <c r="KAM21" s="87"/>
      <c r="KAQ21" s="87"/>
      <c r="KAU21" s="87"/>
      <c r="KAY21" s="87"/>
      <c r="KBC21" s="87"/>
      <c r="KBG21" s="87"/>
      <c r="KBK21" s="87"/>
      <c r="KBO21" s="87"/>
      <c r="KBS21" s="87"/>
      <c r="KBW21" s="87"/>
      <c r="KCA21" s="87"/>
      <c r="KCE21" s="87"/>
      <c r="KCI21" s="87"/>
      <c r="KCM21" s="87"/>
      <c r="KCQ21" s="87"/>
      <c r="KCU21" s="87"/>
      <c r="KCY21" s="87"/>
      <c r="KDC21" s="87"/>
      <c r="KDG21" s="87"/>
      <c r="KDK21" s="87"/>
      <c r="KDO21" s="87"/>
      <c r="KDS21" s="87"/>
      <c r="KDW21" s="87"/>
      <c r="KEA21" s="87"/>
      <c r="KEE21" s="87"/>
      <c r="KEI21" s="87"/>
      <c r="KEM21" s="87"/>
      <c r="KEQ21" s="87"/>
      <c r="KEU21" s="87"/>
      <c r="KEY21" s="87"/>
      <c r="KFC21" s="87"/>
      <c r="KFG21" s="87"/>
      <c r="KFK21" s="87"/>
      <c r="KFO21" s="87"/>
      <c r="KFS21" s="87"/>
      <c r="KFW21" s="87"/>
      <c r="KGA21" s="87"/>
      <c r="KGE21" s="87"/>
      <c r="KGI21" s="87"/>
      <c r="KGM21" s="87"/>
      <c r="KGQ21" s="87"/>
      <c r="KGU21" s="87"/>
      <c r="KGY21" s="87"/>
      <c r="KHC21" s="87"/>
      <c r="KHG21" s="87"/>
      <c r="KHK21" s="87"/>
      <c r="KHO21" s="87"/>
      <c r="KHS21" s="87"/>
      <c r="KHW21" s="87"/>
      <c r="KIA21" s="87"/>
      <c r="KIE21" s="87"/>
      <c r="KII21" s="87"/>
      <c r="KIM21" s="87"/>
      <c r="KIQ21" s="87"/>
      <c r="KIU21" s="87"/>
      <c r="KIY21" s="87"/>
      <c r="KJC21" s="87"/>
      <c r="KJG21" s="87"/>
      <c r="KJK21" s="87"/>
      <c r="KJO21" s="87"/>
      <c r="KJS21" s="87"/>
      <c r="KJW21" s="87"/>
      <c r="KKA21" s="87"/>
      <c r="KKE21" s="87"/>
      <c r="KKI21" s="87"/>
      <c r="KKM21" s="87"/>
      <c r="KKQ21" s="87"/>
      <c r="KKU21" s="87"/>
      <c r="KKY21" s="87"/>
      <c r="KLC21" s="87"/>
      <c r="KLG21" s="87"/>
      <c r="KLK21" s="87"/>
      <c r="KLO21" s="87"/>
      <c r="KLS21" s="87"/>
      <c r="KLW21" s="87"/>
      <c r="KMA21" s="87"/>
      <c r="KME21" s="87"/>
      <c r="KMI21" s="87"/>
      <c r="KMM21" s="87"/>
      <c r="KMQ21" s="87"/>
      <c r="KMU21" s="87"/>
      <c r="KMY21" s="87"/>
      <c r="KNC21" s="87"/>
      <c r="KNG21" s="87"/>
      <c r="KNK21" s="87"/>
      <c r="KNO21" s="87"/>
      <c r="KNS21" s="87"/>
      <c r="KNW21" s="87"/>
      <c r="KOA21" s="87"/>
      <c r="KOE21" s="87"/>
      <c r="KOI21" s="87"/>
      <c r="KOM21" s="87"/>
      <c r="KOQ21" s="87"/>
      <c r="KOU21" s="87"/>
      <c r="KOY21" s="87"/>
      <c r="KPC21" s="87"/>
      <c r="KPG21" s="87"/>
      <c r="KPK21" s="87"/>
      <c r="KPO21" s="87"/>
      <c r="KPS21" s="87"/>
      <c r="KPW21" s="87"/>
      <c r="KQA21" s="87"/>
      <c r="KQE21" s="87"/>
      <c r="KQI21" s="87"/>
      <c r="KQM21" s="87"/>
      <c r="KQQ21" s="87"/>
      <c r="KQU21" s="87"/>
      <c r="KQY21" s="87"/>
      <c r="KRC21" s="87"/>
      <c r="KRG21" s="87"/>
      <c r="KRK21" s="87"/>
      <c r="KRO21" s="87"/>
      <c r="KRS21" s="87"/>
      <c r="KRW21" s="87"/>
      <c r="KSA21" s="87"/>
      <c r="KSE21" s="87"/>
      <c r="KSI21" s="87"/>
      <c r="KSM21" s="87"/>
      <c r="KSQ21" s="87"/>
      <c r="KSU21" s="87"/>
      <c r="KSY21" s="87"/>
      <c r="KTC21" s="87"/>
      <c r="KTG21" s="87"/>
      <c r="KTK21" s="87"/>
      <c r="KTO21" s="87"/>
      <c r="KTS21" s="87"/>
      <c r="KTW21" s="87"/>
      <c r="KUA21" s="87"/>
      <c r="KUE21" s="87"/>
      <c r="KUI21" s="87"/>
      <c r="KUM21" s="87"/>
      <c r="KUQ21" s="87"/>
      <c r="KUU21" s="87"/>
      <c r="KUY21" s="87"/>
      <c r="KVC21" s="87"/>
      <c r="KVG21" s="87"/>
      <c r="KVK21" s="87"/>
      <c r="KVO21" s="87"/>
      <c r="KVS21" s="87"/>
      <c r="KVW21" s="87"/>
      <c r="KWA21" s="87"/>
      <c r="KWE21" s="87"/>
      <c r="KWI21" s="87"/>
      <c r="KWM21" s="87"/>
      <c r="KWQ21" s="87"/>
      <c r="KWU21" s="87"/>
      <c r="KWY21" s="87"/>
      <c r="KXC21" s="87"/>
      <c r="KXG21" s="87"/>
      <c r="KXK21" s="87"/>
      <c r="KXO21" s="87"/>
      <c r="KXS21" s="87"/>
      <c r="KXW21" s="87"/>
      <c r="KYA21" s="87"/>
      <c r="KYE21" s="87"/>
      <c r="KYI21" s="87"/>
      <c r="KYM21" s="87"/>
      <c r="KYQ21" s="87"/>
      <c r="KYU21" s="87"/>
      <c r="KYY21" s="87"/>
      <c r="KZC21" s="87"/>
      <c r="KZG21" s="87"/>
      <c r="KZK21" s="87"/>
      <c r="KZO21" s="87"/>
      <c r="KZS21" s="87"/>
      <c r="KZW21" s="87"/>
      <c r="LAA21" s="87"/>
      <c r="LAE21" s="87"/>
      <c r="LAI21" s="87"/>
      <c r="LAM21" s="87"/>
      <c r="LAQ21" s="87"/>
      <c r="LAU21" s="87"/>
      <c r="LAY21" s="87"/>
      <c r="LBC21" s="87"/>
      <c r="LBG21" s="87"/>
      <c r="LBK21" s="87"/>
      <c r="LBO21" s="87"/>
      <c r="LBS21" s="87"/>
      <c r="LBW21" s="87"/>
      <c r="LCA21" s="87"/>
      <c r="LCE21" s="87"/>
      <c r="LCI21" s="87"/>
      <c r="LCM21" s="87"/>
      <c r="LCQ21" s="87"/>
      <c r="LCU21" s="87"/>
      <c r="LCY21" s="87"/>
      <c r="LDC21" s="87"/>
      <c r="LDG21" s="87"/>
      <c r="LDK21" s="87"/>
      <c r="LDO21" s="87"/>
      <c r="LDS21" s="87"/>
      <c r="LDW21" s="87"/>
      <c r="LEA21" s="87"/>
      <c r="LEE21" s="87"/>
      <c r="LEI21" s="87"/>
      <c r="LEM21" s="87"/>
      <c r="LEQ21" s="87"/>
      <c r="LEU21" s="87"/>
      <c r="LEY21" s="87"/>
      <c r="LFC21" s="87"/>
      <c r="LFG21" s="87"/>
      <c r="LFK21" s="87"/>
      <c r="LFO21" s="87"/>
      <c r="LFS21" s="87"/>
      <c r="LFW21" s="87"/>
      <c r="LGA21" s="87"/>
      <c r="LGE21" s="87"/>
      <c r="LGI21" s="87"/>
      <c r="LGM21" s="87"/>
      <c r="LGQ21" s="87"/>
      <c r="LGU21" s="87"/>
      <c r="LGY21" s="87"/>
      <c r="LHC21" s="87"/>
      <c r="LHG21" s="87"/>
      <c r="LHK21" s="87"/>
      <c r="LHO21" s="87"/>
      <c r="LHS21" s="87"/>
      <c r="LHW21" s="87"/>
      <c r="LIA21" s="87"/>
      <c r="LIE21" s="87"/>
      <c r="LII21" s="87"/>
      <c r="LIM21" s="87"/>
      <c r="LIQ21" s="87"/>
      <c r="LIU21" s="87"/>
      <c r="LIY21" s="87"/>
      <c r="LJC21" s="87"/>
      <c r="LJG21" s="87"/>
      <c r="LJK21" s="87"/>
      <c r="LJO21" s="87"/>
      <c r="LJS21" s="87"/>
      <c r="LJW21" s="87"/>
      <c r="LKA21" s="87"/>
      <c r="LKE21" s="87"/>
      <c r="LKI21" s="87"/>
      <c r="LKM21" s="87"/>
      <c r="LKQ21" s="87"/>
      <c r="LKU21" s="87"/>
      <c r="LKY21" s="87"/>
      <c r="LLC21" s="87"/>
      <c r="LLG21" s="87"/>
      <c r="LLK21" s="87"/>
      <c r="LLO21" s="87"/>
      <c r="LLS21" s="87"/>
      <c r="LLW21" s="87"/>
      <c r="LMA21" s="87"/>
      <c r="LME21" s="87"/>
      <c r="LMI21" s="87"/>
      <c r="LMM21" s="87"/>
      <c r="LMQ21" s="87"/>
      <c r="LMU21" s="87"/>
      <c r="LMY21" s="87"/>
      <c r="LNC21" s="87"/>
      <c r="LNG21" s="87"/>
      <c r="LNK21" s="87"/>
      <c r="LNO21" s="87"/>
      <c r="LNS21" s="87"/>
      <c r="LNW21" s="87"/>
      <c r="LOA21" s="87"/>
      <c r="LOE21" s="87"/>
      <c r="LOI21" s="87"/>
      <c r="LOM21" s="87"/>
      <c r="LOQ21" s="87"/>
      <c r="LOU21" s="87"/>
      <c r="LOY21" s="87"/>
      <c r="LPC21" s="87"/>
      <c r="LPG21" s="87"/>
      <c r="LPK21" s="87"/>
      <c r="LPO21" s="87"/>
      <c r="LPS21" s="87"/>
      <c r="LPW21" s="87"/>
      <c r="LQA21" s="87"/>
      <c r="LQE21" s="87"/>
      <c r="LQI21" s="87"/>
      <c r="LQM21" s="87"/>
      <c r="LQQ21" s="87"/>
      <c r="LQU21" s="87"/>
      <c r="LQY21" s="87"/>
      <c r="LRC21" s="87"/>
      <c r="LRG21" s="87"/>
      <c r="LRK21" s="87"/>
      <c r="LRO21" s="87"/>
      <c r="LRS21" s="87"/>
      <c r="LRW21" s="87"/>
      <c r="LSA21" s="87"/>
      <c r="LSE21" s="87"/>
      <c r="LSI21" s="87"/>
      <c r="LSM21" s="87"/>
      <c r="LSQ21" s="87"/>
      <c r="LSU21" s="87"/>
      <c r="LSY21" s="87"/>
      <c r="LTC21" s="87"/>
      <c r="LTG21" s="87"/>
      <c r="LTK21" s="87"/>
      <c r="LTO21" s="87"/>
      <c r="LTS21" s="87"/>
      <c r="LTW21" s="87"/>
      <c r="LUA21" s="87"/>
      <c r="LUE21" s="87"/>
      <c r="LUI21" s="87"/>
      <c r="LUM21" s="87"/>
      <c r="LUQ21" s="87"/>
      <c r="LUU21" s="87"/>
      <c r="LUY21" s="87"/>
      <c r="LVC21" s="87"/>
      <c r="LVG21" s="87"/>
      <c r="LVK21" s="87"/>
      <c r="LVO21" s="87"/>
      <c r="LVS21" s="87"/>
      <c r="LVW21" s="87"/>
      <c r="LWA21" s="87"/>
      <c r="LWE21" s="87"/>
      <c r="LWI21" s="87"/>
      <c r="LWM21" s="87"/>
      <c r="LWQ21" s="87"/>
      <c r="LWU21" s="87"/>
      <c r="LWY21" s="87"/>
      <c r="LXC21" s="87"/>
      <c r="LXG21" s="87"/>
      <c r="LXK21" s="87"/>
      <c r="LXO21" s="87"/>
      <c r="LXS21" s="87"/>
      <c r="LXW21" s="87"/>
      <c r="LYA21" s="87"/>
      <c r="LYE21" s="87"/>
      <c r="LYI21" s="87"/>
      <c r="LYM21" s="87"/>
      <c r="LYQ21" s="87"/>
      <c r="LYU21" s="87"/>
      <c r="LYY21" s="87"/>
      <c r="LZC21" s="87"/>
      <c r="LZG21" s="87"/>
      <c r="LZK21" s="87"/>
      <c r="LZO21" s="87"/>
      <c r="LZS21" s="87"/>
      <c r="LZW21" s="87"/>
      <c r="MAA21" s="87"/>
      <c r="MAE21" s="87"/>
      <c r="MAI21" s="87"/>
      <c r="MAM21" s="87"/>
      <c r="MAQ21" s="87"/>
      <c r="MAU21" s="87"/>
      <c r="MAY21" s="87"/>
      <c r="MBC21" s="87"/>
      <c r="MBG21" s="87"/>
      <c r="MBK21" s="87"/>
      <c r="MBO21" s="87"/>
      <c r="MBS21" s="87"/>
      <c r="MBW21" s="87"/>
      <c r="MCA21" s="87"/>
      <c r="MCE21" s="87"/>
      <c r="MCI21" s="87"/>
      <c r="MCM21" s="87"/>
      <c r="MCQ21" s="87"/>
      <c r="MCU21" s="87"/>
      <c r="MCY21" s="87"/>
      <c r="MDC21" s="87"/>
      <c r="MDG21" s="87"/>
      <c r="MDK21" s="87"/>
      <c r="MDO21" s="87"/>
      <c r="MDS21" s="87"/>
      <c r="MDW21" s="87"/>
      <c r="MEA21" s="87"/>
      <c r="MEE21" s="87"/>
      <c r="MEI21" s="87"/>
      <c r="MEM21" s="87"/>
      <c r="MEQ21" s="87"/>
      <c r="MEU21" s="87"/>
      <c r="MEY21" s="87"/>
      <c r="MFC21" s="87"/>
      <c r="MFG21" s="87"/>
      <c r="MFK21" s="87"/>
      <c r="MFO21" s="87"/>
      <c r="MFS21" s="87"/>
      <c r="MFW21" s="87"/>
      <c r="MGA21" s="87"/>
      <c r="MGE21" s="87"/>
      <c r="MGI21" s="87"/>
      <c r="MGM21" s="87"/>
      <c r="MGQ21" s="87"/>
      <c r="MGU21" s="87"/>
      <c r="MGY21" s="87"/>
      <c r="MHC21" s="87"/>
      <c r="MHG21" s="87"/>
      <c r="MHK21" s="87"/>
      <c r="MHO21" s="87"/>
      <c r="MHS21" s="87"/>
      <c r="MHW21" s="87"/>
      <c r="MIA21" s="87"/>
      <c r="MIE21" s="87"/>
      <c r="MII21" s="87"/>
      <c r="MIM21" s="87"/>
      <c r="MIQ21" s="87"/>
      <c r="MIU21" s="87"/>
      <c r="MIY21" s="87"/>
      <c r="MJC21" s="87"/>
      <c r="MJG21" s="87"/>
      <c r="MJK21" s="87"/>
      <c r="MJO21" s="87"/>
      <c r="MJS21" s="87"/>
      <c r="MJW21" s="87"/>
      <c r="MKA21" s="87"/>
      <c r="MKE21" s="87"/>
      <c r="MKI21" s="87"/>
      <c r="MKM21" s="87"/>
      <c r="MKQ21" s="87"/>
      <c r="MKU21" s="87"/>
      <c r="MKY21" s="87"/>
      <c r="MLC21" s="87"/>
      <c r="MLG21" s="87"/>
      <c r="MLK21" s="87"/>
      <c r="MLO21" s="87"/>
      <c r="MLS21" s="87"/>
      <c r="MLW21" s="87"/>
      <c r="MMA21" s="87"/>
      <c r="MME21" s="87"/>
      <c r="MMI21" s="87"/>
      <c r="MMM21" s="87"/>
      <c r="MMQ21" s="87"/>
      <c r="MMU21" s="87"/>
      <c r="MMY21" s="87"/>
      <c r="MNC21" s="87"/>
      <c r="MNG21" s="87"/>
      <c r="MNK21" s="87"/>
      <c r="MNO21" s="87"/>
      <c r="MNS21" s="87"/>
      <c r="MNW21" s="87"/>
      <c r="MOA21" s="87"/>
      <c r="MOE21" s="87"/>
      <c r="MOI21" s="87"/>
      <c r="MOM21" s="87"/>
      <c r="MOQ21" s="87"/>
      <c r="MOU21" s="87"/>
      <c r="MOY21" s="87"/>
      <c r="MPC21" s="87"/>
      <c r="MPG21" s="87"/>
      <c r="MPK21" s="87"/>
      <c r="MPO21" s="87"/>
      <c r="MPS21" s="87"/>
      <c r="MPW21" s="87"/>
      <c r="MQA21" s="87"/>
      <c r="MQE21" s="87"/>
      <c r="MQI21" s="87"/>
      <c r="MQM21" s="87"/>
      <c r="MQQ21" s="87"/>
      <c r="MQU21" s="87"/>
      <c r="MQY21" s="87"/>
      <c r="MRC21" s="87"/>
      <c r="MRG21" s="87"/>
      <c r="MRK21" s="87"/>
      <c r="MRO21" s="87"/>
      <c r="MRS21" s="87"/>
      <c r="MRW21" s="87"/>
      <c r="MSA21" s="87"/>
      <c r="MSE21" s="87"/>
      <c r="MSI21" s="87"/>
      <c r="MSM21" s="87"/>
      <c r="MSQ21" s="87"/>
      <c r="MSU21" s="87"/>
      <c r="MSY21" s="87"/>
      <c r="MTC21" s="87"/>
      <c r="MTG21" s="87"/>
      <c r="MTK21" s="87"/>
      <c r="MTO21" s="87"/>
      <c r="MTS21" s="87"/>
      <c r="MTW21" s="87"/>
      <c r="MUA21" s="87"/>
      <c r="MUE21" s="87"/>
      <c r="MUI21" s="87"/>
      <c r="MUM21" s="87"/>
      <c r="MUQ21" s="87"/>
      <c r="MUU21" s="87"/>
      <c r="MUY21" s="87"/>
      <c r="MVC21" s="87"/>
      <c r="MVG21" s="87"/>
      <c r="MVK21" s="87"/>
      <c r="MVO21" s="87"/>
      <c r="MVS21" s="87"/>
      <c r="MVW21" s="87"/>
      <c r="MWA21" s="87"/>
      <c r="MWE21" s="87"/>
      <c r="MWI21" s="87"/>
      <c r="MWM21" s="87"/>
      <c r="MWQ21" s="87"/>
      <c r="MWU21" s="87"/>
      <c r="MWY21" s="87"/>
      <c r="MXC21" s="87"/>
      <c r="MXG21" s="87"/>
      <c r="MXK21" s="87"/>
      <c r="MXO21" s="87"/>
      <c r="MXS21" s="87"/>
      <c r="MXW21" s="87"/>
      <c r="MYA21" s="87"/>
      <c r="MYE21" s="87"/>
      <c r="MYI21" s="87"/>
      <c r="MYM21" s="87"/>
      <c r="MYQ21" s="87"/>
      <c r="MYU21" s="87"/>
      <c r="MYY21" s="87"/>
      <c r="MZC21" s="87"/>
      <c r="MZG21" s="87"/>
      <c r="MZK21" s="87"/>
      <c r="MZO21" s="87"/>
      <c r="MZS21" s="87"/>
      <c r="MZW21" s="87"/>
      <c r="NAA21" s="87"/>
      <c r="NAE21" s="87"/>
      <c r="NAI21" s="87"/>
      <c r="NAM21" s="87"/>
      <c r="NAQ21" s="87"/>
      <c r="NAU21" s="87"/>
      <c r="NAY21" s="87"/>
      <c r="NBC21" s="87"/>
      <c r="NBG21" s="87"/>
      <c r="NBK21" s="87"/>
      <c r="NBO21" s="87"/>
      <c r="NBS21" s="87"/>
      <c r="NBW21" s="87"/>
      <c r="NCA21" s="87"/>
      <c r="NCE21" s="87"/>
      <c r="NCI21" s="87"/>
      <c r="NCM21" s="87"/>
      <c r="NCQ21" s="87"/>
      <c r="NCU21" s="87"/>
      <c r="NCY21" s="87"/>
      <c r="NDC21" s="87"/>
      <c r="NDG21" s="87"/>
      <c r="NDK21" s="87"/>
      <c r="NDO21" s="87"/>
      <c r="NDS21" s="87"/>
      <c r="NDW21" s="87"/>
      <c r="NEA21" s="87"/>
      <c r="NEE21" s="87"/>
      <c r="NEI21" s="87"/>
      <c r="NEM21" s="87"/>
      <c r="NEQ21" s="87"/>
      <c r="NEU21" s="87"/>
      <c r="NEY21" s="87"/>
      <c r="NFC21" s="87"/>
      <c r="NFG21" s="87"/>
      <c r="NFK21" s="87"/>
      <c r="NFO21" s="87"/>
      <c r="NFS21" s="87"/>
      <c r="NFW21" s="87"/>
      <c r="NGA21" s="87"/>
      <c r="NGE21" s="87"/>
      <c r="NGI21" s="87"/>
      <c r="NGM21" s="87"/>
      <c r="NGQ21" s="87"/>
      <c r="NGU21" s="87"/>
      <c r="NGY21" s="87"/>
      <c r="NHC21" s="87"/>
      <c r="NHG21" s="87"/>
      <c r="NHK21" s="87"/>
      <c r="NHO21" s="87"/>
      <c r="NHS21" s="87"/>
      <c r="NHW21" s="87"/>
      <c r="NIA21" s="87"/>
      <c r="NIE21" s="87"/>
      <c r="NII21" s="87"/>
      <c r="NIM21" s="87"/>
      <c r="NIQ21" s="87"/>
      <c r="NIU21" s="87"/>
      <c r="NIY21" s="87"/>
      <c r="NJC21" s="87"/>
      <c r="NJG21" s="87"/>
      <c r="NJK21" s="87"/>
      <c r="NJO21" s="87"/>
      <c r="NJS21" s="87"/>
      <c r="NJW21" s="87"/>
      <c r="NKA21" s="87"/>
      <c r="NKE21" s="87"/>
      <c r="NKI21" s="87"/>
      <c r="NKM21" s="87"/>
      <c r="NKQ21" s="87"/>
      <c r="NKU21" s="87"/>
      <c r="NKY21" s="87"/>
      <c r="NLC21" s="87"/>
      <c r="NLG21" s="87"/>
      <c r="NLK21" s="87"/>
      <c r="NLO21" s="87"/>
      <c r="NLS21" s="87"/>
      <c r="NLW21" s="87"/>
      <c r="NMA21" s="87"/>
      <c r="NME21" s="87"/>
      <c r="NMI21" s="87"/>
      <c r="NMM21" s="87"/>
      <c r="NMQ21" s="87"/>
      <c r="NMU21" s="87"/>
      <c r="NMY21" s="87"/>
      <c r="NNC21" s="87"/>
      <c r="NNG21" s="87"/>
      <c r="NNK21" s="87"/>
      <c r="NNO21" s="87"/>
      <c r="NNS21" s="87"/>
      <c r="NNW21" s="87"/>
      <c r="NOA21" s="87"/>
      <c r="NOE21" s="87"/>
      <c r="NOI21" s="87"/>
      <c r="NOM21" s="87"/>
      <c r="NOQ21" s="87"/>
      <c r="NOU21" s="87"/>
      <c r="NOY21" s="87"/>
      <c r="NPC21" s="87"/>
      <c r="NPG21" s="87"/>
      <c r="NPK21" s="87"/>
      <c r="NPO21" s="87"/>
      <c r="NPS21" s="87"/>
      <c r="NPW21" s="87"/>
      <c r="NQA21" s="87"/>
      <c r="NQE21" s="87"/>
      <c r="NQI21" s="87"/>
      <c r="NQM21" s="87"/>
      <c r="NQQ21" s="87"/>
      <c r="NQU21" s="87"/>
      <c r="NQY21" s="87"/>
      <c r="NRC21" s="87"/>
      <c r="NRG21" s="87"/>
      <c r="NRK21" s="87"/>
      <c r="NRO21" s="87"/>
      <c r="NRS21" s="87"/>
      <c r="NRW21" s="87"/>
      <c r="NSA21" s="87"/>
      <c r="NSE21" s="87"/>
      <c r="NSI21" s="87"/>
      <c r="NSM21" s="87"/>
      <c r="NSQ21" s="87"/>
      <c r="NSU21" s="87"/>
      <c r="NSY21" s="87"/>
      <c r="NTC21" s="87"/>
      <c r="NTG21" s="87"/>
      <c r="NTK21" s="87"/>
      <c r="NTO21" s="87"/>
      <c r="NTS21" s="87"/>
      <c r="NTW21" s="87"/>
      <c r="NUA21" s="87"/>
      <c r="NUE21" s="87"/>
      <c r="NUI21" s="87"/>
      <c r="NUM21" s="87"/>
      <c r="NUQ21" s="87"/>
      <c r="NUU21" s="87"/>
      <c r="NUY21" s="87"/>
      <c r="NVC21" s="87"/>
      <c r="NVG21" s="87"/>
      <c r="NVK21" s="87"/>
      <c r="NVO21" s="87"/>
      <c r="NVS21" s="87"/>
      <c r="NVW21" s="87"/>
      <c r="NWA21" s="87"/>
      <c r="NWE21" s="87"/>
      <c r="NWI21" s="87"/>
      <c r="NWM21" s="87"/>
      <c r="NWQ21" s="87"/>
      <c r="NWU21" s="87"/>
      <c r="NWY21" s="87"/>
      <c r="NXC21" s="87"/>
      <c r="NXG21" s="87"/>
      <c r="NXK21" s="87"/>
      <c r="NXO21" s="87"/>
      <c r="NXS21" s="87"/>
      <c r="NXW21" s="87"/>
      <c r="NYA21" s="87"/>
      <c r="NYE21" s="87"/>
      <c r="NYI21" s="87"/>
      <c r="NYM21" s="87"/>
      <c r="NYQ21" s="87"/>
      <c r="NYU21" s="87"/>
      <c r="NYY21" s="87"/>
      <c r="NZC21" s="87"/>
      <c r="NZG21" s="87"/>
      <c r="NZK21" s="87"/>
      <c r="NZO21" s="87"/>
      <c r="NZS21" s="87"/>
      <c r="NZW21" s="87"/>
      <c r="OAA21" s="87"/>
      <c r="OAE21" s="87"/>
      <c r="OAI21" s="87"/>
      <c r="OAM21" s="87"/>
      <c r="OAQ21" s="87"/>
      <c r="OAU21" s="87"/>
      <c r="OAY21" s="87"/>
      <c r="OBC21" s="87"/>
      <c r="OBG21" s="87"/>
      <c r="OBK21" s="87"/>
      <c r="OBO21" s="87"/>
      <c r="OBS21" s="87"/>
      <c r="OBW21" s="87"/>
      <c r="OCA21" s="87"/>
      <c r="OCE21" s="87"/>
      <c r="OCI21" s="87"/>
      <c r="OCM21" s="87"/>
      <c r="OCQ21" s="87"/>
      <c r="OCU21" s="87"/>
      <c r="OCY21" s="87"/>
      <c r="ODC21" s="87"/>
      <c r="ODG21" s="87"/>
      <c r="ODK21" s="87"/>
      <c r="ODO21" s="87"/>
      <c r="ODS21" s="87"/>
      <c r="ODW21" s="87"/>
      <c r="OEA21" s="87"/>
      <c r="OEE21" s="87"/>
      <c r="OEI21" s="87"/>
      <c r="OEM21" s="87"/>
      <c r="OEQ21" s="87"/>
      <c r="OEU21" s="87"/>
      <c r="OEY21" s="87"/>
      <c r="OFC21" s="87"/>
      <c r="OFG21" s="87"/>
      <c r="OFK21" s="87"/>
      <c r="OFO21" s="87"/>
      <c r="OFS21" s="87"/>
      <c r="OFW21" s="87"/>
      <c r="OGA21" s="87"/>
      <c r="OGE21" s="87"/>
      <c r="OGI21" s="87"/>
      <c r="OGM21" s="87"/>
      <c r="OGQ21" s="87"/>
      <c r="OGU21" s="87"/>
      <c r="OGY21" s="87"/>
      <c r="OHC21" s="87"/>
      <c r="OHG21" s="87"/>
      <c r="OHK21" s="87"/>
      <c r="OHO21" s="87"/>
      <c r="OHS21" s="87"/>
      <c r="OHW21" s="87"/>
      <c r="OIA21" s="87"/>
      <c r="OIE21" s="87"/>
      <c r="OII21" s="87"/>
      <c r="OIM21" s="87"/>
      <c r="OIQ21" s="87"/>
      <c r="OIU21" s="87"/>
      <c r="OIY21" s="87"/>
      <c r="OJC21" s="87"/>
      <c r="OJG21" s="87"/>
      <c r="OJK21" s="87"/>
      <c r="OJO21" s="87"/>
      <c r="OJS21" s="87"/>
      <c r="OJW21" s="87"/>
      <c r="OKA21" s="87"/>
      <c r="OKE21" s="87"/>
      <c r="OKI21" s="87"/>
      <c r="OKM21" s="87"/>
      <c r="OKQ21" s="87"/>
      <c r="OKU21" s="87"/>
      <c r="OKY21" s="87"/>
      <c r="OLC21" s="87"/>
      <c r="OLG21" s="87"/>
      <c r="OLK21" s="87"/>
      <c r="OLO21" s="87"/>
      <c r="OLS21" s="87"/>
      <c r="OLW21" s="87"/>
      <c r="OMA21" s="87"/>
      <c r="OME21" s="87"/>
      <c r="OMI21" s="87"/>
      <c r="OMM21" s="87"/>
      <c r="OMQ21" s="87"/>
      <c r="OMU21" s="87"/>
      <c r="OMY21" s="87"/>
      <c r="ONC21" s="87"/>
      <c r="ONG21" s="87"/>
      <c r="ONK21" s="87"/>
      <c r="ONO21" s="87"/>
      <c r="ONS21" s="87"/>
      <c r="ONW21" s="87"/>
      <c r="OOA21" s="87"/>
      <c r="OOE21" s="87"/>
      <c r="OOI21" s="87"/>
      <c r="OOM21" s="87"/>
      <c r="OOQ21" s="87"/>
      <c r="OOU21" s="87"/>
      <c r="OOY21" s="87"/>
      <c r="OPC21" s="87"/>
      <c r="OPG21" s="87"/>
      <c r="OPK21" s="87"/>
      <c r="OPO21" s="87"/>
      <c r="OPS21" s="87"/>
      <c r="OPW21" s="87"/>
      <c r="OQA21" s="87"/>
      <c r="OQE21" s="87"/>
      <c r="OQI21" s="87"/>
      <c r="OQM21" s="87"/>
      <c r="OQQ21" s="87"/>
      <c r="OQU21" s="87"/>
      <c r="OQY21" s="87"/>
      <c r="ORC21" s="87"/>
      <c r="ORG21" s="87"/>
      <c r="ORK21" s="87"/>
      <c r="ORO21" s="87"/>
      <c r="ORS21" s="87"/>
      <c r="ORW21" s="87"/>
      <c r="OSA21" s="87"/>
      <c r="OSE21" s="87"/>
      <c r="OSI21" s="87"/>
      <c r="OSM21" s="87"/>
      <c r="OSQ21" s="87"/>
      <c r="OSU21" s="87"/>
      <c r="OSY21" s="87"/>
      <c r="OTC21" s="87"/>
      <c r="OTG21" s="87"/>
      <c r="OTK21" s="87"/>
      <c r="OTO21" s="87"/>
      <c r="OTS21" s="87"/>
      <c r="OTW21" s="87"/>
      <c r="OUA21" s="87"/>
      <c r="OUE21" s="87"/>
      <c r="OUI21" s="87"/>
      <c r="OUM21" s="87"/>
      <c r="OUQ21" s="87"/>
      <c r="OUU21" s="87"/>
      <c r="OUY21" s="87"/>
      <c r="OVC21" s="87"/>
      <c r="OVG21" s="87"/>
      <c r="OVK21" s="87"/>
      <c r="OVO21" s="87"/>
      <c r="OVS21" s="87"/>
      <c r="OVW21" s="87"/>
      <c r="OWA21" s="87"/>
      <c r="OWE21" s="87"/>
      <c r="OWI21" s="87"/>
      <c r="OWM21" s="87"/>
      <c r="OWQ21" s="87"/>
      <c r="OWU21" s="87"/>
      <c r="OWY21" s="87"/>
      <c r="OXC21" s="87"/>
      <c r="OXG21" s="87"/>
      <c r="OXK21" s="87"/>
      <c r="OXO21" s="87"/>
      <c r="OXS21" s="87"/>
      <c r="OXW21" s="87"/>
      <c r="OYA21" s="87"/>
      <c r="OYE21" s="87"/>
      <c r="OYI21" s="87"/>
      <c r="OYM21" s="87"/>
      <c r="OYQ21" s="87"/>
      <c r="OYU21" s="87"/>
      <c r="OYY21" s="87"/>
      <c r="OZC21" s="87"/>
      <c r="OZG21" s="87"/>
      <c r="OZK21" s="87"/>
      <c r="OZO21" s="87"/>
      <c r="OZS21" s="87"/>
      <c r="OZW21" s="87"/>
      <c r="PAA21" s="87"/>
      <c r="PAE21" s="87"/>
      <c r="PAI21" s="87"/>
      <c r="PAM21" s="87"/>
      <c r="PAQ21" s="87"/>
      <c r="PAU21" s="87"/>
      <c r="PAY21" s="87"/>
      <c r="PBC21" s="87"/>
      <c r="PBG21" s="87"/>
      <c r="PBK21" s="87"/>
      <c r="PBO21" s="87"/>
      <c r="PBS21" s="87"/>
      <c r="PBW21" s="87"/>
      <c r="PCA21" s="87"/>
      <c r="PCE21" s="87"/>
      <c r="PCI21" s="87"/>
      <c r="PCM21" s="87"/>
      <c r="PCQ21" s="87"/>
      <c r="PCU21" s="87"/>
      <c r="PCY21" s="87"/>
      <c r="PDC21" s="87"/>
      <c r="PDG21" s="87"/>
      <c r="PDK21" s="87"/>
      <c r="PDO21" s="87"/>
      <c r="PDS21" s="87"/>
      <c r="PDW21" s="87"/>
      <c r="PEA21" s="87"/>
      <c r="PEE21" s="87"/>
      <c r="PEI21" s="87"/>
      <c r="PEM21" s="87"/>
      <c r="PEQ21" s="87"/>
      <c r="PEU21" s="87"/>
      <c r="PEY21" s="87"/>
      <c r="PFC21" s="87"/>
      <c r="PFG21" s="87"/>
      <c r="PFK21" s="87"/>
      <c r="PFO21" s="87"/>
      <c r="PFS21" s="87"/>
      <c r="PFW21" s="87"/>
      <c r="PGA21" s="87"/>
      <c r="PGE21" s="87"/>
      <c r="PGI21" s="87"/>
      <c r="PGM21" s="87"/>
      <c r="PGQ21" s="87"/>
      <c r="PGU21" s="87"/>
      <c r="PGY21" s="87"/>
      <c r="PHC21" s="87"/>
      <c r="PHG21" s="87"/>
      <c r="PHK21" s="87"/>
      <c r="PHO21" s="87"/>
      <c r="PHS21" s="87"/>
      <c r="PHW21" s="87"/>
      <c r="PIA21" s="87"/>
      <c r="PIE21" s="87"/>
      <c r="PII21" s="87"/>
      <c r="PIM21" s="87"/>
      <c r="PIQ21" s="87"/>
      <c r="PIU21" s="87"/>
      <c r="PIY21" s="87"/>
      <c r="PJC21" s="87"/>
      <c r="PJG21" s="87"/>
      <c r="PJK21" s="87"/>
      <c r="PJO21" s="87"/>
      <c r="PJS21" s="87"/>
      <c r="PJW21" s="87"/>
      <c r="PKA21" s="87"/>
      <c r="PKE21" s="87"/>
      <c r="PKI21" s="87"/>
      <c r="PKM21" s="87"/>
      <c r="PKQ21" s="87"/>
      <c r="PKU21" s="87"/>
      <c r="PKY21" s="87"/>
      <c r="PLC21" s="87"/>
      <c r="PLG21" s="87"/>
      <c r="PLK21" s="87"/>
      <c r="PLO21" s="87"/>
      <c r="PLS21" s="87"/>
      <c r="PLW21" s="87"/>
      <c r="PMA21" s="87"/>
      <c r="PME21" s="87"/>
      <c r="PMI21" s="87"/>
      <c r="PMM21" s="87"/>
      <c r="PMQ21" s="87"/>
      <c r="PMU21" s="87"/>
      <c r="PMY21" s="87"/>
      <c r="PNC21" s="87"/>
      <c r="PNG21" s="87"/>
      <c r="PNK21" s="87"/>
      <c r="PNO21" s="87"/>
      <c r="PNS21" s="87"/>
      <c r="PNW21" s="87"/>
      <c r="POA21" s="87"/>
      <c r="POE21" s="87"/>
      <c r="POI21" s="87"/>
      <c r="POM21" s="87"/>
      <c r="POQ21" s="87"/>
      <c r="POU21" s="87"/>
      <c r="POY21" s="87"/>
      <c r="PPC21" s="87"/>
      <c r="PPG21" s="87"/>
      <c r="PPK21" s="87"/>
      <c r="PPO21" s="87"/>
      <c r="PPS21" s="87"/>
      <c r="PPW21" s="87"/>
      <c r="PQA21" s="87"/>
      <c r="PQE21" s="87"/>
      <c r="PQI21" s="87"/>
      <c r="PQM21" s="87"/>
      <c r="PQQ21" s="87"/>
      <c r="PQU21" s="87"/>
      <c r="PQY21" s="87"/>
      <c r="PRC21" s="87"/>
      <c r="PRG21" s="87"/>
      <c r="PRK21" s="87"/>
      <c r="PRO21" s="87"/>
      <c r="PRS21" s="87"/>
      <c r="PRW21" s="87"/>
      <c r="PSA21" s="87"/>
      <c r="PSE21" s="87"/>
      <c r="PSI21" s="87"/>
      <c r="PSM21" s="87"/>
      <c r="PSQ21" s="87"/>
      <c r="PSU21" s="87"/>
      <c r="PSY21" s="87"/>
      <c r="PTC21" s="87"/>
      <c r="PTG21" s="87"/>
      <c r="PTK21" s="87"/>
      <c r="PTO21" s="87"/>
      <c r="PTS21" s="87"/>
      <c r="PTW21" s="87"/>
      <c r="PUA21" s="87"/>
      <c r="PUE21" s="87"/>
      <c r="PUI21" s="87"/>
      <c r="PUM21" s="87"/>
      <c r="PUQ21" s="87"/>
      <c r="PUU21" s="87"/>
      <c r="PUY21" s="87"/>
      <c r="PVC21" s="87"/>
      <c r="PVG21" s="87"/>
      <c r="PVK21" s="87"/>
      <c r="PVO21" s="87"/>
      <c r="PVS21" s="87"/>
      <c r="PVW21" s="87"/>
      <c r="PWA21" s="87"/>
      <c r="PWE21" s="87"/>
      <c r="PWI21" s="87"/>
      <c r="PWM21" s="87"/>
      <c r="PWQ21" s="87"/>
      <c r="PWU21" s="87"/>
      <c r="PWY21" s="87"/>
      <c r="PXC21" s="87"/>
      <c r="PXG21" s="87"/>
      <c r="PXK21" s="87"/>
      <c r="PXO21" s="87"/>
      <c r="PXS21" s="87"/>
      <c r="PXW21" s="87"/>
      <c r="PYA21" s="87"/>
      <c r="PYE21" s="87"/>
      <c r="PYI21" s="87"/>
      <c r="PYM21" s="87"/>
      <c r="PYQ21" s="87"/>
      <c r="PYU21" s="87"/>
      <c r="PYY21" s="87"/>
      <c r="PZC21" s="87"/>
      <c r="PZG21" s="87"/>
      <c r="PZK21" s="87"/>
      <c r="PZO21" s="87"/>
      <c r="PZS21" s="87"/>
      <c r="PZW21" s="87"/>
      <c r="QAA21" s="87"/>
      <c r="QAE21" s="87"/>
      <c r="QAI21" s="87"/>
      <c r="QAM21" s="87"/>
      <c r="QAQ21" s="87"/>
      <c r="QAU21" s="87"/>
      <c r="QAY21" s="87"/>
      <c r="QBC21" s="87"/>
      <c r="QBG21" s="87"/>
      <c r="QBK21" s="87"/>
      <c r="QBO21" s="87"/>
      <c r="QBS21" s="87"/>
      <c r="QBW21" s="87"/>
      <c r="QCA21" s="87"/>
      <c r="QCE21" s="87"/>
      <c r="QCI21" s="87"/>
      <c r="QCM21" s="87"/>
      <c r="QCQ21" s="87"/>
      <c r="QCU21" s="87"/>
      <c r="QCY21" s="87"/>
      <c r="QDC21" s="87"/>
      <c r="QDG21" s="87"/>
      <c r="QDK21" s="87"/>
      <c r="QDO21" s="87"/>
      <c r="QDS21" s="87"/>
      <c r="QDW21" s="87"/>
      <c r="QEA21" s="87"/>
      <c r="QEE21" s="87"/>
      <c r="QEI21" s="87"/>
      <c r="QEM21" s="87"/>
      <c r="QEQ21" s="87"/>
      <c r="QEU21" s="87"/>
      <c r="QEY21" s="87"/>
      <c r="QFC21" s="87"/>
      <c r="QFG21" s="87"/>
      <c r="QFK21" s="87"/>
      <c r="QFO21" s="87"/>
      <c r="QFS21" s="87"/>
      <c r="QFW21" s="87"/>
      <c r="QGA21" s="87"/>
      <c r="QGE21" s="87"/>
      <c r="QGI21" s="87"/>
      <c r="QGM21" s="87"/>
      <c r="QGQ21" s="87"/>
      <c r="QGU21" s="87"/>
      <c r="QGY21" s="87"/>
      <c r="QHC21" s="87"/>
      <c r="QHG21" s="87"/>
      <c r="QHK21" s="87"/>
      <c r="QHO21" s="87"/>
      <c r="QHS21" s="87"/>
      <c r="QHW21" s="87"/>
      <c r="QIA21" s="87"/>
      <c r="QIE21" s="87"/>
      <c r="QII21" s="87"/>
      <c r="QIM21" s="87"/>
      <c r="QIQ21" s="87"/>
      <c r="QIU21" s="87"/>
      <c r="QIY21" s="87"/>
      <c r="QJC21" s="87"/>
      <c r="QJG21" s="87"/>
      <c r="QJK21" s="87"/>
      <c r="QJO21" s="87"/>
      <c r="QJS21" s="87"/>
      <c r="QJW21" s="87"/>
      <c r="QKA21" s="87"/>
      <c r="QKE21" s="87"/>
      <c r="QKI21" s="87"/>
      <c r="QKM21" s="87"/>
      <c r="QKQ21" s="87"/>
      <c r="QKU21" s="87"/>
      <c r="QKY21" s="87"/>
      <c r="QLC21" s="87"/>
      <c r="QLG21" s="87"/>
      <c r="QLK21" s="87"/>
      <c r="QLO21" s="87"/>
      <c r="QLS21" s="87"/>
      <c r="QLW21" s="87"/>
      <c r="QMA21" s="87"/>
      <c r="QME21" s="87"/>
      <c r="QMI21" s="87"/>
      <c r="QMM21" s="87"/>
      <c r="QMQ21" s="87"/>
      <c r="QMU21" s="87"/>
      <c r="QMY21" s="87"/>
      <c r="QNC21" s="87"/>
      <c r="QNG21" s="87"/>
      <c r="QNK21" s="87"/>
      <c r="QNO21" s="87"/>
      <c r="QNS21" s="87"/>
      <c r="QNW21" s="87"/>
      <c r="QOA21" s="87"/>
      <c r="QOE21" s="87"/>
      <c r="QOI21" s="87"/>
      <c r="QOM21" s="87"/>
      <c r="QOQ21" s="87"/>
      <c r="QOU21" s="87"/>
      <c r="QOY21" s="87"/>
      <c r="QPC21" s="87"/>
      <c r="QPG21" s="87"/>
      <c r="QPK21" s="87"/>
      <c r="QPO21" s="87"/>
      <c r="QPS21" s="87"/>
      <c r="QPW21" s="87"/>
      <c r="QQA21" s="87"/>
      <c r="QQE21" s="87"/>
      <c r="QQI21" s="87"/>
      <c r="QQM21" s="87"/>
      <c r="QQQ21" s="87"/>
      <c r="QQU21" s="87"/>
      <c r="QQY21" s="87"/>
      <c r="QRC21" s="87"/>
      <c r="QRG21" s="87"/>
      <c r="QRK21" s="87"/>
      <c r="QRO21" s="87"/>
      <c r="QRS21" s="87"/>
      <c r="QRW21" s="87"/>
      <c r="QSA21" s="87"/>
      <c r="QSE21" s="87"/>
      <c r="QSI21" s="87"/>
      <c r="QSM21" s="87"/>
      <c r="QSQ21" s="87"/>
      <c r="QSU21" s="87"/>
      <c r="QSY21" s="87"/>
      <c r="QTC21" s="87"/>
      <c r="QTG21" s="87"/>
      <c r="QTK21" s="87"/>
      <c r="QTO21" s="87"/>
      <c r="QTS21" s="87"/>
      <c r="QTW21" s="87"/>
      <c r="QUA21" s="87"/>
      <c r="QUE21" s="87"/>
      <c r="QUI21" s="87"/>
      <c r="QUM21" s="87"/>
      <c r="QUQ21" s="87"/>
      <c r="QUU21" s="87"/>
      <c r="QUY21" s="87"/>
      <c r="QVC21" s="87"/>
      <c r="QVG21" s="87"/>
      <c r="QVK21" s="87"/>
      <c r="QVO21" s="87"/>
      <c r="QVS21" s="87"/>
      <c r="QVW21" s="87"/>
      <c r="QWA21" s="87"/>
      <c r="QWE21" s="87"/>
      <c r="QWI21" s="87"/>
      <c r="QWM21" s="87"/>
      <c r="QWQ21" s="87"/>
      <c r="QWU21" s="87"/>
      <c r="QWY21" s="87"/>
      <c r="QXC21" s="87"/>
      <c r="QXG21" s="87"/>
      <c r="QXK21" s="87"/>
      <c r="QXO21" s="87"/>
      <c r="QXS21" s="87"/>
      <c r="QXW21" s="87"/>
      <c r="QYA21" s="87"/>
      <c r="QYE21" s="87"/>
      <c r="QYI21" s="87"/>
      <c r="QYM21" s="87"/>
      <c r="QYQ21" s="87"/>
      <c r="QYU21" s="87"/>
      <c r="QYY21" s="87"/>
      <c r="QZC21" s="87"/>
      <c r="QZG21" s="87"/>
      <c r="QZK21" s="87"/>
      <c r="QZO21" s="87"/>
      <c r="QZS21" s="87"/>
      <c r="QZW21" s="87"/>
      <c r="RAA21" s="87"/>
      <c r="RAE21" s="87"/>
      <c r="RAI21" s="87"/>
      <c r="RAM21" s="87"/>
      <c r="RAQ21" s="87"/>
      <c r="RAU21" s="87"/>
      <c r="RAY21" s="87"/>
      <c r="RBC21" s="87"/>
      <c r="RBG21" s="87"/>
      <c r="RBK21" s="87"/>
      <c r="RBO21" s="87"/>
      <c r="RBS21" s="87"/>
      <c r="RBW21" s="87"/>
      <c r="RCA21" s="87"/>
      <c r="RCE21" s="87"/>
      <c r="RCI21" s="87"/>
      <c r="RCM21" s="87"/>
      <c r="RCQ21" s="87"/>
      <c r="RCU21" s="87"/>
      <c r="RCY21" s="87"/>
      <c r="RDC21" s="87"/>
      <c r="RDG21" s="87"/>
      <c r="RDK21" s="87"/>
      <c r="RDO21" s="87"/>
      <c r="RDS21" s="87"/>
      <c r="RDW21" s="87"/>
      <c r="REA21" s="87"/>
      <c r="REE21" s="87"/>
      <c r="REI21" s="87"/>
      <c r="REM21" s="87"/>
      <c r="REQ21" s="87"/>
      <c r="REU21" s="87"/>
      <c r="REY21" s="87"/>
      <c r="RFC21" s="87"/>
      <c r="RFG21" s="87"/>
      <c r="RFK21" s="87"/>
      <c r="RFO21" s="87"/>
      <c r="RFS21" s="87"/>
      <c r="RFW21" s="87"/>
      <c r="RGA21" s="87"/>
      <c r="RGE21" s="87"/>
      <c r="RGI21" s="87"/>
      <c r="RGM21" s="87"/>
      <c r="RGQ21" s="87"/>
      <c r="RGU21" s="87"/>
      <c r="RGY21" s="87"/>
      <c r="RHC21" s="87"/>
      <c r="RHG21" s="87"/>
      <c r="RHK21" s="87"/>
      <c r="RHO21" s="87"/>
      <c r="RHS21" s="87"/>
      <c r="RHW21" s="87"/>
      <c r="RIA21" s="87"/>
      <c r="RIE21" s="87"/>
      <c r="RII21" s="87"/>
      <c r="RIM21" s="87"/>
      <c r="RIQ21" s="87"/>
      <c r="RIU21" s="87"/>
      <c r="RIY21" s="87"/>
      <c r="RJC21" s="87"/>
      <c r="RJG21" s="87"/>
      <c r="RJK21" s="87"/>
      <c r="RJO21" s="87"/>
      <c r="RJS21" s="87"/>
      <c r="RJW21" s="87"/>
      <c r="RKA21" s="87"/>
      <c r="RKE21" s="87"/>
      <c r="RKI21" s="87"/>
      <c r="RKM21" s="87"/>
      <c r="RKQ21" s="87"/>
      <c r="RKU21" s="87"/>
      <c r="RKY21" s="87"/>
      <c r="RLC21" s="87"/>
      <c r="RLG21" s="87"/>
      <c r="RLK21" s="87"/>
      <c r="RLO21" s="87"/>
      <c r="RLS21" s="87"/>
      <c r="RLW21" s="87"/>
      <c r="RMA21" s="87"/>
      <c r="RME21" s="87"/>
      <c r="RMI21" s="87"/>
      <c r="RMM21" s="87"/>
      <c r="RMQ21" s="87"/>
      <c r="RMU21" s="87"/>
      <c r="RMY21" s="87"/>
      <c r="RNC21" s="87"/>
      <c r="RNG21" s="87"/>
      <c r="RNK21" s="87"/>
      <c r="RNO21" s="87"/>
      <c r="RNS21" s="87"/>
      <c r="RNW21" s="87"/>
      <c r="ROA21" s="87"/>
      <c r="ROE21" s="87"/>
      <c r="ROI21" s="87"/>
      <c r="ROM21" s="87"/>
      <c r="ROQ21" s="87"/>
      <c r="ROU21" s="87"/>
      <c r="ROY21" s="87"/>
      <c r="RPC21" s="87"/>
      <c r="RPG21" s="87"/>
      <c r="RPK21" s="87"/>
      <c r="RPO21" s="87"/>
      <c r="RPS21" s="87"/>
      <c r="RPW21" s="87"/>
      <c r="RQA21" s="87"/>
      <c r="RQE21" s="87"/>
      <c r="RQI21" s="87"/>
      <c r="RQM21" s="87"/>
      <c r="RQQ21" s="87"/>
      <c r="RQU21" s="87"/>
      <c r="RQY21" s="87"/>
      <c r="RRC21" s="87"/>
      <c r="RRG21" s="87"/>
      <c r="RRK21" s="87"/>
      <c r="RRO21" s="87"/>
      <c r="RRS21" s="87"/>
      <c r="RRW21" s="87"/>
      <c r="RSA21" s="87"/>
      <c r="RSE21" s="87"/>
      <c r="RSI21" s="87"/>
      <c r="RSM21" s="87"/>
      <c r="RSQ21" s="87"/>
      <c r="RSU21" s="87"/>
      <c r="RSY21" s="87"/>
      <c r="RTC21" s="87"/>
      <c r="RTG21" s="87"/>
      <c r="RTK21" s="87"/>
      <c r="RTO21" s="87"/>
      <c r="RTS21" s="87"/>
      <c r="RTW21" s="87"/>
      <c r="RUA21" s="87"/>
      <c r="RUE21" s="87"/>
      <c r="RUI21" s="87"/>
      <c r="RUM21" s="87"/>
      <c r="RUQ21" s="87"/>
      <c r="RUU21" s="87"/>
      <c r="RUY21" s="87"/>
      <c r="RVC21" s="87"/>
      <c r="RVG21" s="87"/>
      <c r="RVK21" s="87"/>
      <c r="RVO21" s="87"/>
      <c r="RVS21" s="87"/>
      <c r="RVW21" s="87"/>
      <c r="RWA21" s="87"/>
      <c r="RWE21" s="87"/>
      <c r="RWI21" s="87"/>
      <c r="RWM21" s="87"/>
      <c r="RWQ21" s="87"/>
      <c r="RWU21" s="87"/>
      <c r="RWY21" s="87"/>
      <c r="RXC21" s="87"/>
      <c r="RXG21" s="87"/>
      <c r="RXK21" s="87"/>
      <c r="RXO21" s="87"/>
      <c r="RXS21" s="87"/>
      <c r="RXW21" s="87"/>
      <c r="RYA21" s="87"/>
      <c r="RYE21" s="87"/>
      <c r="RYI21" s="87"/>
      <c r="RYM21" s="87"/>
      <c r="RYQ21" s="87"/>
      <c r="RYU21" s="87"/>
      <c r="RYY21" s="87"/>
      <c r="RZC21" s="87"/>
      <c r="RZG21" s="87"/>
      <c r="RZK21" s="87"/>
      <c r="RZO21" s="87"/>
      <c r="RZS21" s="87"/>
      <c r="RZW21" s="87"/>
      <c r="SAA21" s="87"/>
      <c r="SAE21" s="87"/>
      <c r="SAI21" s="87"/>
      <c r="SAM21" s="87"/>
      <c r="SAQ21" s="87"/>
      <c r="SAU21" s="87"/>
      <c r="SAY21" s="87"/>
      <c r="SBC21" s="87"/>
      <c r="SBG21" s="87"/>
      <c r="SBK21" s="87"/>
      <c r="SBO21" s="87"/>
      <c r="SBS21" s="87"/>
      <c r="SBW21" s="87"/>
      <c r="SCA21" s="87"/>
      <c r="SCE21" s="87"/>
      <c r="SCI21" s="87"/>
      <c r="SCM21" s="87"/>
      <c r="SCQ21" s="87"/>
      <c r="SCU21" s="87"/>
      <c r="SCY21" s="87"/>
      <c r="SDC21" s="87"/>
      <c r="SDG21" s="87"/>
      <c r="SDK21" s="87"/>
      <c r="SDO21" s="87"/>
      <c r="SDS21" s="87"/>
      <c r="SDW21" s="87"/>
      <c r="SEA21" s="87"/>
      <c r="SEE21" s="87"/>
      <c r="SEI21" s="87"/>
      <c r="SEM21" s="87"/>
      <c r="SEQ21" s="87"/>
      <c r="SEU21" s="87"/>
      <c r="SEY21" s="87"/>
      <c r="SFC21" s="87"/>
      <c r="SFG21" s="87"/>
      <c r="SFK21" s="87"/>
      <c r="SFO21" s="87"/>
      <c r="SFS21" s="87"/>
      <c r="SFW21" s="87"/>
      <c r="SGA21" s="87"/>
      <c r="SGE21" s="87"/>
      <c r="SGI21" s="87"/>
      <c r="SGM21" s="87"/>
      <c r="SGQ21" s="87"/>
      <c r="SGU21" s="87"/>
      <c r="SGY21" s="87"/>
      <c r="SHC21" s="87"/>
      <c r="SHG21" s="87"/>
      <c r="SHK21" s="87"/>
      <c r="SHO21" s="87"/>
      <c r="SHS21" s="87"/>
      <c r="SHW21" s="87"/>
      <c r="SIA21" s="87"/>
      <c r="SIE21" s="87"/>
      <c r="SII21" s="87"/>
      <c r="SIM21" s="87"/>
      <c r="SIQ21" s="87"/>
      <c r="SIU21" s="87"/>
      <c r="SIY21" s="87"/>
      <c r="SJC21" s="87"/>
      <c r="SJG21" s="87"/>
      <c r="SJK21" s="87"/>
      <c r="SJO21" s="87"/>
      <c r="SJS21" s="87"/>
      <c r="SJW21" s="87"/>
      <c r="SKA21" s="87"/>
      <c r="SKE21" s="87"/>
      <c r="SKI21" s="87"/>
      <c r="SKM21" s="87"/>
      <c r="SKQ21" s="87"/>
      <c r="SKU21" s="87"/>
      <c r="SKY21" s="87"/>
      <c r="SLC21" s="87"/>
      <c r="SLG21" s="87"/>
      <c r="SLK21" s="87"/>
      <c r="SLO21" s="87"/>
      <c r="SLS21" s="87"/>
      <c r="SLW21" s="87"/>
      <c r="SMA21" s="87"/>
      <c r="SME21" s="87"/>
      <c r="SMI21" s="87"/>
      <c r="SMM21" s="87"/>
      <c r="SMQ21" s="87"/>
      <c r="SMU21" s="87"/>
      <c r="SMY21" s="87"/>
      <c r="SNC21" s="87"/>
      <c r="SNG21" s="87"/>
      <c r="SNK21" s="87"/>
      <c r="SNO21" s="87"/>
      <c r="SNS21" s="87"/>
      <c r="SNW21" s="87"/>
      <c r="SOA21" s="87"/>
      <c r="SOE21" s="87"/>
      <c r="SOI21" s="87"/>
      <c r="SOM21" s="87"/>
      <c r="SOQ21" s="87"/>
      <c r="SOU21" s="87"/>
      <c r="SOY21" s="87"/>
      <c r="SPC21" s="87"/>
      <c r="SPG21" s="87"/>
      <c r="SPK21" s="87"/>
      <c r="SPO21" s="87"/>
      <c r="SPS21" s="87"/>
      <c r="SPW21" s="87"/>
      <c r="SQA21" s="87"/>
      <c r="SQE21" s="87"/>
      <c r="SQI21" s="87"/>
      <c r="SQM21" s="87"/>
      <c r="SQQ21" s="87"/>
      <c r="SQU21" s="87"/>
      <c r="SQY21" s="87"/>
      <c r="SRC21" s="87"/>
      <c r="SRG21" s="87"/>
      <c r="SRK21" s="87"/>
      <c r="SRO21" s="87"/>
      <c r="SRS21" s="87"/>
      <c r="SRW21" s="87"/>
      <c r="SSA21" s="87"/>
      <c r="SSE21" s="87"/>
      <c r="SSI21" s="87"/>
      <c r="SSM21" s="87"/>
      <c r="SSQ21" s="87"/>
      <c r="SSU21" s="87"/>
      <c r="SSY21" s="87"/>
      <c r="STC21" s="87"/>
      <c r="STG21" s="87"/>
      <c r="STK21" s="87"/>
      <c r="STO21" s="87"/>
      <c r="STS21" s="87"/>
      <c r="STW21" s="87"/>
      <c r="SUA21" s="87"/>
      <c r="SUE21" s="87"/>
      <c r="SUI21" s="87"/>
      <c r="SUM21" s="87"/>
      <c r="SUQ21" s="87"/>
      <c r="SUU21" s="87"/>
      <c r="SUY21" s="87"/>
      <c r="SVC21" s="87"/>
      <c r="SVG21" s="87"/>
      <c r="SVK21" s="87"/>
      <c r="SVO21" s="87"/>
      <c r="SVS21" s="87"/>
      <c r="SVW21" s="87"/>
      <c r="SWA21" s="87"/>
      <c r="SWE21" s="87"/>
      <c r="SWI21" s="87"/>
      <c r="SWM21" s="87"/>
      <c r="SWQ21" s="87"/>
      <c r="SWU21" s="87"/>
      <c r="SWY21" s="87"/>
      <c r="SXC21" s="87"/>
      <c r="SXG21" s="87"/>
      <c r="SXK21" s="87"/>
      <c r="SXO21" s="87"/>
      <c r="SXS21" s="87"/>
      <c r="SXW21" s="87"/>
      <c r="SYA21" s="87"/>
      <c r="SYE21" s="87"/>
      <c r="SYI21" s="87"/>
      <c r="SYM21" s="87"/>
      <c r="SYQ21" s="87"/>
      <c r="SYU21" s="87"/>
      <c r="SYY21" s="87"/>
      <c r="SZC21" s="87"/>
      <c r="SZG21" s="87"/>
      <c r="SZK21" s="87"/>
      <c r="SZO21" s="87"/>
      <c r="SZS21" s="87"/>
      <c r="SZW21" s="87"/>
      <c r="TAA21" s="87"/>
      <c r="TAE21" s="87"/>
      <c r="TAI21" s="87"/>
      <c r="TAM21" s="87"/>
      <c r="TAQ21" s="87"/>
      <c r="TAU21" s="87"/>
      <c r="TAY21" s="87"/>
      <c r="TBC21" s="87"/>
      <c r="TBG21" s="87"/>
      <c r="TBK21" s="87"/>
      <c r="TBO21" s="87"/>
      <c r="TBS21" s="87"/>
      <c r="TBW21" s="87"/>
      <c r="TCA21" s="87"/>
      <c r="TCE21" s="87"/>
      <c r="TCI21" s="87"/>
      <c r="TCM21" s="87"/>
      <c r="TCQ21" s="87"/>
      <c r="TCU21" s="87"/>
      <c r="TCY21" s="87"/>
      <c r="TDC21" s="87"/>
      <c r="TDG21" s="87"/>
      <c r="TDK21" s="87"/>
      <c r="TDO21" s="87"/>
      <c r="TDS21" s="87"/>
      <c r="TDW21" s="87"/>
      <c r="TEA21" s="87"/>
      <c r="TEE21" s="87"/>
      <c r="TEI21" s="87"/>
      <c r="TEM21" s="87"/>
      <c r="TEQ21" s="87"/>
      <c r="TEU21" s="87"/>
      <c r="TEY21" s="87"/>
      <c r="TFC21" s="87"/>
      <c r="TFG21" s="87"/>
      <c r="TFK21" s="87"/>
      <c r="TFO21" s="87"/>
      <c r="TFS21" s="87"/>
      <c r="TFW21" s="87"/>
      <c r="TGA21" s="87"/>
      <c r="TGE21" s="87"/>
      <c r="TGI21" s="87"/>
      <c r="TGM21" s="87"/>
      <c r="TGQ21" s="87"/>
      <c r="TGU21" s="87"/>
      <c r="TGY21" s="87"/>
      <c r="THC21" s="87"/>
      <c r="THG21" s="87"/>
      <c r="THK21" s="87"/>
      <c r="THO21" s="87"/>
      <c r="THS21" s="87"/>
      <c r="THW21" s="87"/>
      <c r="TIA21" s="87"/>
      <c r="TIE21" s="87"/>
      <c r="TII21" s="87"/>
      <c r="TIM21" s="87"/>
      <c r="TIQ21" s="87"/>
      <c r="TIU21" s="87"/>
      <c r="TIY21" s="87"/>
      <c r="TJC21" s="87"/>
      <c r="TJG21" s="87"/>
      <c r="TJK21" s="87"/>
      <c r="TJO21" s="87"/>
      <c r="TJS21" s="87"/>
      <c r="TJW21" s="87"/>
      <c r="TKA21" s="87"/>
      <c r="TKE21" s="87"/>
      <c r="TKI21" s="87"/>
      <c r="TKM21" s="87"/>
      <c r="TKQ21" s="87"/>
      <c r="TKU21" s="87"/>
      <c r="TKY21" s="87"/>
      <c r="TLC21" s="87"/>
      <c r="TLG21" s="87"/>
      <c r="TLK21" s="87"/>
      <c r="TLO21" s="87"/>
      <c r="TLS21" s="87"/>
      <c r="TLW21" s="87"/>
      <c r="TMA21" s="87"/>
      <c r="TME21" s="87"/>
      <c r="TMI21" s="87"/>
      <c r="TMM21" s="87"/>
      <c r="TMQ21" s="87"/>
      <c r="TMU21" s="87"/>
      <c r="TMY21" s="87"/>
      <c r="TNC21" s="87"/>
      <c r="TNG21" s="87"/>
      <c r="TNK21" s="87"/>
      <c r="TNO21" s="87"/>
      <c r="TNS21" s="87"/>
      <c r="TNW21" s="87"/>
      <c r="TOA21" s="87"/>
      <c r="TOE21" s="87"/>
      <c r="TOI21" s="87"/>
      <c r="TOM21" s="87"/>
      <c r="TOQ21" s="87"/>
      <c r="TOU21" s="87"/>
      <c r="TOY21" s="87"/>
      <c r="TPC21" s="87"/>
      <c r="TPG21" s="87"/>
      <c r="TPK21" s="87"/>
      <c r="TPO21" s="87"/>
      <c r="TPS21" s="87"/>
      <c r="TPW21" s="87"/>
      <c r="TQA21" s="87"/>
      <c r="TQE21" s="87"/>
      <c r="TQI21" s="87"/>
      <c r="TQM21" s="87"/>
      <c r="TQQ21" s="87"/>
      <c r="TQU21" s="87"/>
      <c r="TQY21" s="87"/>
      <c r="TRC21" s="87"/>
      <c r="TRG21" s="87"/>
      <c r="TRK21" s="87"/>
      <c r="TRO21" s="87"/>
      <c r="TRS21" s="87"/>
      <c r="TRW21" s="87"/>
      <c r="TSA21" s="87"/>
      <c r="TSE21" s="87"/>
      <c r="TSI21" s="87"/>
      <c r="TSM21" s="87"/>
      <c r="TSQ21" s="87"/>
      <c r="TSU21" s="87"/>
      <c r="TSY21" s="87"/>
      <c r="TTC21" s="87"/>
      <c r="TTG21" s="87"/>
      <c r="TTK21" s="87"/>
      <c r="TTO21" s="87"/>
      <c r="TTS21" s="87"/>
      <c r="TTW21" s="87"/>
      <c r="TUA21" s="87"/>
      <c r="TUE21" s="87"/>
      <c r="TUI21" s="87"/>
      <c r="TUM21" s="87"/>
      <c r="TUQ21" s="87"/>
      <c r="TUU21" s="87"/>
      <c r="TUY21" s="87"/>
      <c r="TVC21" s="87"/>
      <c r="TVG21" s="87"/>
      <c r="TVK21" s="87"/>
      <c r="TVO21" s="87"/>
      <c r="TVS21" s="87"/>
      <c r="TVW21" s="87"/>
      <c r="TWA21" s="87"/>
      <c r="TWE21" s="87"/>
      <c r="TWI21" s="87"/>
      <c r="TWM21" s="87"/>
      <c r="TWQ21" s="87"/>
      <c r="TWU21" s="87"/>
      <c r="TWY21" s="87"/>
      <c r="TXC21" s="87"/>
      <c r="TXG21" s="87"/>
      <c r="TXK21" s="87"/>
      <c r="TXO21" s="87"/>
      <c r="TXS21" s="87"/>
      <c r="TXW21" s="87"/>
      <c r="TYA21" s="87"/>
      <c r="TYE21" s="87"/>
      <c r="TYI21" s="87"/>
      <c r="TYM21" s="87"/>
      <c r="TYQ21" s="87"/>
      <c r="TYU21" s="87"/>
      <c r="TYY21" s="87"/>
      <c r="TZC21" s="87"/>
      <c r="TZG21" s="87"/>
      <c r="TZK21" s="87"/>
      <c r="TZO21" s="87"/>
      <c r="TZS21" s="87"/>
      <c r="TZW21" s="87"/>
      <c r="UAA21" s="87"/>
      <c r="UAE21" s="87"/>
      <c r="UAI21" s="87"/>
      <c r="UAM21" s="87"/>
      <c r="UAQ21" s="87"/>
      <c r="UAU21" s="87"/>
      <c r="UAY21" s="87"/>
      <c r="UBC21" s="87"/>
      <c r="UBG21" s="87"/>
      <c r="UBK21" s="87"/>
      <c r="UBO21" s="87"/>
      <c r="UBS21" s="87"/>
      <c r="UBW21" s="87"/>
      <c r="UCA21" s="87"/>
      <c r="UCE21" s="87"/>
      <c r="UCI21" s="87"/>
      <c r="UCM21" s="87"/>
      <c r="UCQ21" s="87"/>
      <c r="UCU21" s="87"/>
      <c r="UCY21" s="87"/>
      <c r="UDC21" s="87"/>
      <c r="UDG21" s="87"/>
      <c r="UDK21" s="87"/>
      <c r="UDO21" s="87"/>
      <c r="UDS21" s="87"/>
      <c r="UDW21" s="87"/>
      <c r="UEA21" s="87"/>
      <c r="UEE21" s="87"/>
      <c r="UEI21" s="87"/>
      <c r="UEM21" s="87"/>
      <c r="UEQ21" s="87"/>
      <c r="UEU21" s="87"/>
      <c r="UEY21" s="87"/>
      <c r="UFC21" s="87"/>
      <c r="UFG21" s="87"/>
      <c r="UFK21" s="87"/>
      <c r="UFO21" s="87"/>
      <c r="UFS21" s="87"/>
      <c r="UFW21" s="87"/>
      <c r="UGA21" s="87"/>
      <c r="UGE21" s="87"/>
      <c r="UGI21" s="87"/>
      <c r="UGM21" s="87"/>
      <c r="UGQ21" s="87"/>
      <c r="UGU21" s="87"/>
      <c r="UGY21" s="87"/>
      <c r="UHC21" s="87"/>
      <c r="UHG21" s="87"/>
      <c r="UHK21" s="87"/>
      <c r="UHO21" s="87"/>
      <c r="UHS21" s="87"/>
      <c r="UHW21" s="87"/>
      <c r="UIA21" s="87"/>
      <c r="UIE21" s="87"/>
      <c r="UII21" s="87"/>
      <c r="UIM21" s="87"/>
      <c r="UIQ21" s="87"/>
      <c r="UIU21" s="87"/>
      <c r="UIY21" s="87"/>
      <c r="UJC21" s="87"/>
      <c r="UJG21" s="87"/>
      <c r="UJK21" s="87"/>
      <c r="UJO21" s="87"/>
      <c r="UJS21" s="87"/>
      <c r="UJW21" s="87"/>
      <c r="UKA21" s="87"/>
      <c r="UKE21" s="87"/>
      <c r="UKI21" s="87"/>
      <c r="UKM21" s="87"/>
      <c r="UKQ21" s="87"/>
      <c r="UKU21" s="87"/>
      <c r="UKY21" s="87"/>
      <c r="ULC21" s="87"/>
      <c r="ULG21" s="87"/>
      <c r="ULK21" s="87"/>
      <c r="ULO21" s="87"/>
      <c r="ULS21" s="87"/>
      <c r="ULW21" s="87"/>
      <c r="UMA21" s="87"/>
      <c r="UME21" s="87"/>
      <c r="UMI21" s="87"/>
      <c r="UMM21" s="87"/>
      <c r="UMQ21" s="87"/>
      <c r="UMU21" s="87"/>
      <c r="UMY21" s="87"/>
      <c r="UNC21" s="87"/>
      <c r="UNG21" s="87"/>
      <c r="UNK21" s="87"/>
      <c r="UNO21" s="87"/>
      <c r="UNS21" s="87"/>
      <c r="UNW21" s="87"/>
      <c r="UOA21" s="87"/>
      <c r="UOE21" s="87"/>
      <c r="UOI21" s="87"/>
      <c r="UOM21" s="87"/>
      <c r="UOQ21" s="87"/>
      <c r="UOU21" s="87"/>
      <c r="UOY21" s="87"/>
      <c r="UPC21" s="87"/>
      <c r="UPG21" s="87"/>
      <c r="UPK21" s="87"/>
      <c r="UPO21" s="87"/>
      <c r="UPS21" s="87"/>
      <c r="UPW21" s="87"/>
      <c r="UQA21" s="87"/>
      <c r="UQE21" s="87"/>
      <c r="UQI21" s="87"/>
      <c r="UQM21" s="87"/>
      <c r="UQQ21" s="87"/>
      <c r="UQU21" s="87"/>
      <c r="UQY21" s="87"/>
      <c r="URC21" s="87"/>
      <c r="URG21" s="87"/>
      <c r="URK21" s="87"/>
      <c r="URO21" s="87"/>
      <c r="URS21" s="87"/>
      <c r="URW21" s="87"/>
      <c r="USA21" s="87"/>
      <c r="USE21" s="87"/>
      <c r="USI21" s="87"/>
      <c r="USM21" s="87"/>
      <c r="USQ21" s="87"/>
      <c r="USU21" s="87"/>
      <c r="USY21" s="87"/>
      <c r="UTC21" s="87"/>
      <c r="UTG21" s="87"/>
      <c r="UTK21" s="87"/>
      <c r="UTO21" s="87"/>
      <c r="UTS21" s="87"/>
      <c r="UTW21" s="87"/>
      <c r="UUA21" s="87"/>
      <c r="UUE21" s="87"/>
      <c r="UUI21" s="87"/>
      <c r="UUM21" s="87"/>
      <c r="UUQ21" s="87"/>
      <c r="UUU21" s="87"/>
      <c r="UUY21" s="87"/>
      <c r="UVC21" s="87"/>
      <c r="UVG21" s="87"/>
      <c r="UVK21" s="87"/>
      <c r="UVO21" s="87"/>
      <c r="UVS21" s="87"/>
      <c r="UVW21" s="87"/>
      <c r="UWA21" s="87"/>
      <c r="UWE21" s="87"/>
      <c r="UWI21" s="87"/>
      <c r="UWM21" s="87"/>
      <c r="UWQ21" s="87"/>
      <c r="UWU21" s="87"/>
      <c r="UWY21" s="87"/>
      <c r="UXC21" s="87"/>
      <c r="UXG21" s="87"/>
      <c r="UXK21" s="87"/>
      <c r="UXO21" s="87"/>
      <c r="UXS21" s="87"/>
      <c r="UXW21" s="87"/>
      <c r="UYA21" s="87"/>
      <c r="UYE21" s="87"/>
      <c r="UYI21" s="87"/>
      <c r="UYM21" s="87"/>
      <c r="UYQ21" s="87"/>
      <c r="UYU21" s="87"/>
      <c r="UYY21" s="87"/>
      <c r="UZC21" s="87"/>
      <c r="UZG21" s="87"/>
      <c r="UZK21" s="87"/>
      <c r="UZO21" s="87"/>
      <c r="UZS21" s="87"/>
      <c r="UZW21" s="87"/>
      <c r="VAA21" s="87"/>
      <c r="VAE21" s="87"/>
      <c r="VAI21" s="87"/>
      <c r="VAM21" s="87"/>
      <c r="VAQ21" s="87"/>
      <c r="VAU21" s="87"/>
      <c r="VAY21" s="87"/>
      <c r="VBC21" s="87"/>
      <c r="VBG21" s="87"/>
      <c r="VBK21" s="87"/>
      <c r="VBO21" s="87"/>
      <c r="VBS21" s="87"/>
      <c r="VBW21" s="87"/>
      <c r="VCA21" s="87"/>
      <c r="VCE21" s="87"/>
      <c r="VCI21" s="87"/>
      <c r="VCM21" s="87"/>
      <c r="VCQ21" s="87"/>
      <c r="VCU21" s="87"/>
      <c r="VCY21" s="87"/>
      <c r="VDC21" s="87"/>
      <c r="VDG21" s="87"/>
      <c r="VDK21" s="87"/>
      <c r="VDO21" s="87"/>
      <c r="VDS21" s="87"/>
      <c r="VDW21" s="87"/>
      <c r="VEA21" s="87"/>
      <c r="VEE21" s="87"/>
      <c r="VEI21" s="87"/>
      <c r="VEM21" s="87"/>
      <c r="VEQ21" s="87"/>
      <c r="VEU21" s="87"/>
      <c r="VEY21" s="87"/>
      <c r="VFC21" s="87"/>
      <c r="VFG21" s="87"/>
      <c r="VFK21" s="87"/>
      <c r="VFO21" s="87"/>
      <c r="VFS21" s="87"/>
      <c r="VFW21" s="87"/>
      <c r="VGA21" s="87"/>
      <c r="VGE21" s="87"/>
      <c r="VGI21" s="87"/>
      <c r="VGM21" s="87"/>
      <c r="VGQ21" s="87"/>
      <c r="VGU21" s="87"/>
      <c r="VGY21" s="87"/>
      <c r="VHC21" s="87"/>
      <c r="VHG21" s="87"/>
      <c r="VHK21" s="87"/>
      <c r="VHO21" s="87"/>
      <c r="VHS21" s="87"/>
      <c r="VHW21" s="87"/>
      <c r="VIA21" s="87"/>
      <c r="VIE21" s="87"/>
      <c r="VII21" s="87"/>
      <c r="VIM21" s="87"/>
      <c r="VIQ21" s="87"/>
      <c r="VIU21" s="87"/>
      <c r="VIY21" s="87"/>
      <c r="VJC21" s="87"/>
      <c r="VJG21" s="87"/>
      <c r="VJK21" s="87"/>
      <c r="VJO21" s="87"/>
      <c r="VJS21" s="87"/>
      <c r="VJW21" s="87"/>
      <c r="VKA21" s="87"/>
      <c r="VKE21" s="87"/>
      <c r="VKI21" s="87"/>
      <c r="VKM21" s="87"/>
      <c r="VKQ21" s="87"/>
      <c r="VKU21" s="87"/>
      <c r="VKY21" s="87"/>
      <c r="VLC21" s="87"/>
      <c r="VLG21" s="87"/>
      <c r="VLK21" s="87"/>
      <c r="VLO21" s="87"/>
      <c r="VLS21" s="87"/>
      <c r="VLW21" s="87"/>
      <c r="VMA21" s="87"/>
      <c r="VME21" s="87"/>
      <c r="VMI21" s="87"/>
      <c r="VMM21" s="87"/>
      <c r="VMQ21" s="87"/>
      <c r="VMU21" s="87"/>
      <c r="VMY21" s="87"/>
      <c r="VNC21" s="87"/>
      <c r="VNG21" s="87"/>
      <c r="VNK21" s="87"/>
      <c r="VNO21" s="87"/>
      <c r="VNS21" s="87"/>
      <c r="VNW21" s="87"/>
      <c r="VOA21" s="87"/>
      <c r="VOE21" s="87"/>
      <c r="VOI21" s="87"/>
      <c r="VOM21" s="87"/>
      <c r="VOQ21" s="87"/>
      <c r="VOU21" s="87"/>
      <c r="VOY21" s="87"/>
      <c r="VPC21" s="87"/>
      <c r="VPG21" s="87"/>
      <c r="VPK21" s="87"/>
      <c r="VPO21" s="87"/>
      <c r="VPS21" s="87"/>
      <c r="VPW21" s="87"/>
      <c r="VQA21" s="87"/>
      <c r="VQE21" s="87"/>
      <c r="VQI21" s="87"/>
      <c r="VQM21" s="87"/>
      <c r="VQQ21" s="87"/>
      <c r="VQU21" s="87"/>
      <c r="VQY21" s="87"/>
      <c r="VRC21" s="87"/>
      <c r="VRG21" s="87"/>
      <c r="VRK21" s="87"/>
      <c r="VRO21" s="87"/>
      <c r="VRS21" s="87"/>
      <c r="VRW21" s="87"/>
      <c r="VSA21" s="87"/>
      <c r="VSE21" s="87"/>
      <c r="VSI21" s="87"/>
      <c r="VSM21" s="87"/>
      <c r="VSQ21" s="87"/>
      <c r="VSU21" s="87"/>
      <c r="VSY21" s="87"/>
      <c r="VTC21" s="87"/>
      <c r="VTG21" s="87"/>
      <c r="VTK21" s="87"/>
      <c r="VTO21" s="87"/>
      <c r="VTS21" s="87"/>
      <c r="VTW21" s="87"/>
      <c r="VUA21" s="87"/>
      <c r="VUE21" s="87"/>
      <c r="VUI21" s="87"/>
      <c r="VUM21" s="87"/>
      <c r="VUQ21" s="87"/>
      <c r="VUU21" s="87"/>
      <c r="VUY21" s="87"/>
      <c r="VVC21" s="87"/>
      <c r="VVG21" s="87"/>
      <c r="VVK21" s="87"/>
      <c r="VVO21" s="87"/>
      <c r="VVS21" s="87"/>
      <c r="VVW21" s="87"/>
      <c r="VWA21" s="87"/>
      <c r="VWE21" s="87"/>
      <c r="VWI21" s="87"/>
      <c r="VWM21" s="87"/>
      <c r="VWQ21" s="87"/>
      <c r="VWU21" s="87"/>
      <c r="VWY21" s="87"/>
      <c r="VXC21" s="87"/>
      <c r="VXG21" s="87"/>
      <c r="VXK21" s="87"/>
      <c r="VXO21" s="87"/>
      <c r="VXS21" s="87"/>
      <c r="VXW21" s="87"/>
      <c r="VYA21" s="87"/>
      <c r="VYE21" s="87"/>
      <c r="VYI21" s="87"/>
      <c r="VYM21" s="87"/>
      <c r="VYQ21" s="87"/>
      <c r="VYU21" s="87"/>
      <c r="VYY21" s="87"/>
      <c r="VZC21" s="87"/>
      <c r="VZG21" s="87"/>
      <c r="VZK21" s="87"/>
      <c r="VZO21" s="87"/>
      <c r="VZS21" s="87"/>
      <c r="VZW21" s="87"/>
      <c r="WAA21" s="87"/>
      <c r="WAE21" s="87"/>
      <c r="WAI21" s="87"/>
      <c r="WAM21" s="87"/>
      <c r="WAQ21" s="87"/>
      <c r="WAU21" s="87"/>
      <c r="WAY21" s="87"/>
      <c r="WBC21" s="87"/>
      <c r="WBG21" s="87"/>
      <c r="WBK21" s="87"/>
      <c r="WBO21" s="87"/>
      <c r="WBS21" s="87"/>
      <c r="WBW21" s="87"/>
      <c r="WCA21" s="87"/>
      <c r="WCE21" s="87"/>
      <c r="WCI21" s="87"/>
      <c r="WCM21" s="87"/>
      <c r="WCQ21" s="87"/>
      <c r="WCU21" s="87"/>
      <c r="WCY21" s="87"/>
      <c r="WDC21" s="87"/>
      <c r="WDG21" s="87"/>
      <c r="WDK21" s="87"/>
      <c r="WDO21" s="87"/>
      <c r="WDS21" s="87"/>
      <c r="WDW21" s="87"/>
      <c r="WEA21" s="87"/>
      <c r="WEE21" s="87"/>
      <c r="WEI21" s="87"/>
      <c r="WEM21" s="87"/>
      <c r="WEQ21" s="87"/>
      <c r="WEU21" s="87"/>
      <c r="WEY21" s="87"/>
      <c r="WFC21" s="87"/>
      <c r="WFG21" s="87"/>
      <c r="WFK21" s="87"/>
      <c r="WFO21" s="87"/>
      <c r="WFS21" s="87"/>
      <c r="WFW21" s="87"/>
      <c r="WGA21" s="87"/>
      <c r="WGE21" s="87"/>
      <c r="WGI21" s="87"/>
      <c r="WGM21" s="87"/>
      <c r="WGQ21" s="87"/>
      <c r="WGU21" s="87"/>
      <c r="WGY21" s="87"/>
      <c r="WHC21" s="87"/>
      <c r="WHG21" s="87"/>
      <c r="WHK21" s="87"/>
      <c r="WHO21" s="87"/>
      <c r="WHS21" s="87"/>
      <c r="WHW21" s="87"/>
      <c r="WIA21" s="87"/>
      <c r="WIE21" s="87"/>
      <c r="WII21" s="87"/>
      <c r="WIM21" s="87"/>
      <c r="WIQ21" s="87"/>
      <c r="WIU21" s="87"/>
      <c r="WIY21" s="87"/>
      <c r="WJC21" s="87"/>
      <c r="WJG21" s="87"/>
      <c r="WJK21" s="87"/>
      <c r="WJO21" s="87"/>
      <c r="WJS21" s="87"/>
      <c r="WJW21" s="87"/>
      <c r="WKA21" s="87"/>
      <c r="WKE21" s="87"/>
      <c r="WKI21" s="87"/>
      <c r="WKM21" s="87"/>
      <c r="WKQ21" s="87"/>
      <c r="WKU21" s="87"/>
      <c r="WKY21" s="87"/>
      <c r="WLC21" s="87"/>
      <c r="WLG21" s="87"/>
      <c r="WLK21" s="87"/>
      <c r="WLO21" s="87"/>
      <c r="WLS21" s="87"/>
      <c r="WLW21" s="87"/>
      <c r="WMA21" s="87"/>
      <c r="WME21" s="87"/>
      <c r="WMI21" s="87"/>
      <c r="WMM21" s="87"/>
      <c r="WMQ21" s="87"/>
      <c r="WMU21" s="87"/>
      <c r="WMY21" s="87"/>
      <c r="WNC21" s="87"/>
      <c r="WNG21" s="87"/>
      <c r="WNK21" s="87"/>
      <c r="WNO21" s="87"/>
      <c r="WNS21" s="87"/>
      <c r="WNW21" s="87"/>
      <c r="WOA21" s="87"/>
      <c r="WOE21" s="87"/>
      <c r="WOI21" s="87"/>
      <c r="WOM21" s="87"/>
      <c r="WOQ21" s="87"/>
      <c r="WOU21" s="87"/>
      <c r="WOY21" s="87"/>
      <c r="WPC21" s="87"/>
      <c r="WPG21" s="87"/>
      <c r="WPK21" s="87"/>
      <c r="WPO21" s="87"/>
      <c r="WPS21" s="87"/>
      <c r="WPW21" s="87"/>
      <c r="WQA21" s="87"/>
      <c r="WQE21" s="87"/>
      <c r="WQI21" s="87"/>
      <c r="WQM21" s="87"/>
      <c r="WQQ21" s="87"/>
      <c r="WQU21" s="87"/>
      <c r="WQY21" s="87"/>
      <c r="WRC21" s="87"/>
      <c r="WRG21" s="87"/>
      <c r="WRK21" s="87"/>
      <c r="WRO21" s="87"/>
      <c r="WRS21" s="87"/>
      <c r="WRW21" s="87"/>
      <c r="WSA21" s="87"/>
      <c r="WSE21" s="87"/>
      <c r="WSI21" s="87"/>
      <c r="WSM21" s="87"/>
      <c r="WSQ21" s="87"/>
      <c r="WSU21" s="87"/>
      <c r="WSY21" s="87"/>
      <c r="WTC21" s="87"/>
      <c r="WTG21" s="87"/>
      <c r="WTK21" s="87"/>
      <c r="WTO21" s="87"/>
      <c r="WTS21" s="87"/>
      <c r="WTW21" s="87"/>
      <c r="WUA21" s="87"/>
      <c r="WUE21" s="87"/>
      <c r="WUI21" s="87"/>
      <c r="WUM21" s="87"/>
      <c r="WUQ21" s="87"/>
      <c r="WUU21" s="87"/>
      <c r="WUY21" s="87"/>
      <c r="WVC21" s="87"/>
      <c r="WVG21" s="87"/>
      <c r="WVK21" s="87"/>
      <c r="WVO21" s="87"/>
      <c r="WVS21" s="87"/>
      <c r="WVW21" s="87"/>
      <c r="WWA21" s="87"/>
      <c r="WWE21" s="87"/>
      <c r="WWI21" s="87"/>
      <c r="WWM21" s="87"/>
      <c r="WWQ21" s="87"/>
      <c r="WWU21" s="87"/>
      <c r="WWY21" s="87"/>
      <c r="WXC21" s="87"/>
      <c r="WXG21" s="87"/>
      <c r="WXK21" s="87"/>
      <c r="WXO21" s="87"/>
      <c r="WXS21" s="87"/>
      <c r="WXW21" s="87"/>
      <c r="WYA21" s="87"/>
      <c r="WYE21" s="87"/>
      <c r="WYI21" s="87"/>
      <c r="WYM21" s="87"/>
      <c r="WYQ21" s="87"/>
      <c r="WYU21" s="87"/>
      <c r="WYY21" s="87"/>
      <c r="WZC21" s="87"/>
      <c r="WZG21" s="87"/>
      <c r="WZK21" s="87"/>
      <c r="WZO21" s="87"/>
      <c r="WZS21" s="87"/>
      <c r="WZW21" s="87"/>
      <c r="XAA21" s="87"/>
      <c r="XAE21" s="87"/>
      <c r="XAI21" s="87"/>
      <c r="XAM21" s="87"/>
      <c r="XAQ21" s="87"/>
      <c r="XAU21" s="87"/>
      <c r="XAY21" s="87"/>
      <c r="XBC21" s="87"/>
      <c r="XBG21" s="87"/>
      <c r="XBK21" s="87"/>
    </row>
    <row r="22" spans="1:1023 1027:2047 2051:3071 3075:4095 4099:5119 5123:6143 6147:7167 7171:8191 8195:9215 9219:10239 10243:11263 11267:12287 12291:13311 13315:14335 14339:15359 15363:16287" x14ac:dyDescent="0.2">
      <c r="A22" s="152"/>
    </row>
    <row r="23" spans="1:1023 1027:2047 2051:3071 3075:4095 4099:5119 5123:6143 6147:7167 7171:8191 8195:9215 9219:10239 10243:11263 11267:12287 12291:13311 13315:14335 14339:15359 15363:16287" x14ac:dyDescent="0.2">
      <c r="A23" s="104"/>
    </row>
    <row r="24" spans="1:1023 1027:2047 2051:3071 3075:4095 4099:5119 5123:6143 6147:7167 7171:8191 8195:9215 9219:10239 10243:11263 11267:12287 12291:13311 13315:14335 14339:15359 15363:16287" x14ac:dyDescent="0.2">
      <c r="A24" s="104"/>
    </row>
    <row r="25" spans="1:1023 1027:2047 2051:3071 3075:4095 4099:5119 5123:6143 6147:7167 7171:8191 8195:9215 9219:10239 10243:11263 11267:12287 12291:13311 13315:14335 14339:15359 15363:16287" x14ac:dyDescent="0.2">
      <c r="A25" s="104"/>
    </row>
    <row r="26" spans="1:1023 1027:2047 2051:3071 3075:4095 4099:5119 5123:6143 6147:7167 7171:8191 8195:9215 9219:10239 10243:11263 11267:12287 12291:13311 13315:14335 14339:15359 15363:16287" x14ac:dyDescent="0.2">
      <c r="A26" s="104"/>
    </row>
    <row r="27" spans="1:1023 1027:2047 2051:3071 3075:4095 4099:5119 5123:6143 6147:7167 7171:8191 8195:9215 9219:10239 10243:11263 11267:12287 12291:13311 13315:14335 14339:15359 15363:16287" x14ac:dyDescent="0.2">
      <c r="A27" s="104"/>
    </row>
    <row r="28" spans="1:1023 1027:2047 2051:3071 3075:4095 4099:5119 5123:6143 6147:7167 7171:8191 8195:9215 9219:10239 10243:11263 11267:12287 12291:13311 13315:14335 14339:15359 15363:16287" x14ac:dyDescent="0.2">
      <c r="A28" s="99"/>
      <c r="C28" s="87"/>
      <c r="G28" s="87"/>
      <c r="K28" s="87"/>
      <c r="O28" s="87"/>
      <c r="S28" s="87"/>
      <c r="W28" s="87"/>
      <c r="AA28" s="87"/>
      <c r="AE28" s="87"/>
      <c r="AI28" s="87"/>
      <c r="AM28" s="87"/>
      <c r="AQ28" s="87"/>
      <c r="AU28" s="87"/>
      <c r="AY28" s="87"/>
      <c r="BC28" s="87"/>
      <c r="BG28" s="87"/>
      <c r="BK28" s="87"/>
      <c r="BO28" s="87"/>
      <c r="BS28" s="87"/>
      <c r="BW28" s="87"/>
      <c r="CA28" s="87"/>
      <c r="CE28" s="87"/>
      <c r="CI28" s="87"/>
      <c r="CM28" s="87"/>
      <c r="CQ28" s="87"/>
      <c r="CU28" s="87"/>
      <c r="CY28" s="87"/>
      <c r="DC28" s="87"/>
      <c r="DG28" s="87"/>
      <c r="DK28" s="87"/>
      <c r="DO28" s="87"/>
      <c r="DS28" s="87"/>
      <c r="DW28" s="87"/>
      <c r="EA28" s="87"/>
      <c r="EE28" s="87"/>
      <c r="EI28" s="87"/>
      <c r="EM28" s="87"/>
      <c r="EQ28" s="87"/>
      <c r="EU28" s="87"/>
      <c r="EY28" s="87"/>
      <c r="FC28" s="87"/>
      <c r="FG28" s="87"/>
      <c r="FK28" s="87"/>
      <c r="FO28" s="87"/>
      <c r="FS28" s="87"/>
      <c r="FW28" s="87"/>
      <c r="GA28" s="87"/>
      <c r="GE28" s="87"/>
      <c r="GI28" s="87"/>
      <c r="GM28" s="87"/>
      <c r="GQ28" s="87"/>
      <c r="GU28" s="87"/>
      <c r="GY28" s="87"/>
      <c r="HC28" s="87"/>
      <c r="HG28" s="87"/>
      <c r="HK28" s="87"/>
      <c r="HO28" s="87"/>
      <c r="HS28" s="87"/>
      <c r="HW28" s="87"/>
      <c r="IA28" s="87"/>
      <c r="IE28" s="87"/>
      <c r="II28" s="87"/>
      <c r="IM28" s="87"/>
      <c r="IQ28" s="87"/>
      <c r="IU28" s="87"/>
      <c r="IY28" s="87"/>
      <c r="JC28" s="87"/>
      <c r="JG28" s="87"/>
      <c r="JK28" s="87"/>
      <c r="JO28" s="87"/>
      <c r="JS28" s="87"/>
      <c r="JW28" s="87"/>
      <c r="KA28" s="87"/>
      <c r="KE28" s="87"/>
      <c r="KI28" s="87"/>
      <c r="KM28" s="87"/>
      <c r="KQ28" s="87"/>
      <c r="KU28" s="87"/>
      <c r="KY28" s="87"/>
      <c r="LC28" s="87"/>
      <c r="LG28" s="87"/>
      <c r="LK28" s="87"/>
      <c r="LO28" s="87"/>
      <c r="LS28" s="87"/>
      <c r="LW28" s="87"/>
      <c r="MA28" s="87"/>
      <c r="ME28" s="87"/>
      <c r="MI28" s="87"/>
      <c r="MM28" s="87"/>
      <c r="MQ28" s="87"/>
      <c r="MU28" s="87"/>
      <c r="MY28" s="87"/>
      <c r="NC28" s="87"/>
      <c r="NG28" s="87"/>
      <c r="NK28" s="87"/>
      <c r="NO28" s="87"/>
      <c r="NS28" s="87"/>
      <c r="NW28" s="87"/>
      <c r="OA28" s="87"/>
      <c r="OE28" s="87"/>
      <c r="OI28" s="87"/>
      <c r="OM28" s="87"/>
      <c r="OQ28" s="87"/>
      <c r="OU28" s="87"/>
      <c r="OY28" s="87"/>
      <c r="PC28" s="87"/>
      <c r="PG28" s="87"/>
      <c r="PK28" s="87"/>
      <c r="PO28" s="87"/>
      <c r="PS28" s="87"/>
      <c r="PW28" s="87"/>
      <c r="QA28" s="87"/>
      <c r="QE28" s="87"/>
      <c r="QI28" s="87"/>
      <c r="QM28" s="87"/>
      <c r="QQ28" s="87"/>
      <c r="QU28" s="87"/>
      <c r="QY28" s="87"/>
      <c r="RC28" s="87"/>
      <c r="RG28" s="87"/>
      <c r="RK28" s="87"/>
      <c r="RO28" s="87"/>
      <c r="RS28" s="87"/>
      <c r="RW28" s="87"/>
      <c r="SA28" s="87"/>
      <c r="SE28" s="87"/>
      <c r="SI28" s="87"/>
      <c r="SM28" s="87"/>
      <c r="SQ28" s="87"/>
      <c r="SU28" s="87"/>
      <c r="SY28" s="87"/>
      <c r="TC28" s="87"/>
      <c r="TG28" s="87"/>
      <c r="TK28" s="87"/>
      <c r="TO28" s="87"/>
      <c r="TS28" s="87"/>
      <c r="TW28" s="87"/>
      <c r="UA28" s="87"/>
      <c r="UE28" s="87"/>
      <c r="UI28" s="87"/>
      <c r="UM28" s="87"/>
      <c r="UQ28" s="87"/>
      <c r="UU28" s="87"/>
      <c r="UY28" s="87"/>
      <c r="VC28" s="87"/>
      <c r="VG28" s="87"/>
      <c r="VK28" s="87"/>
      <c r="VO28" s="87"/>
      <c r="VS28" s="87"/>
      <c r="VW28" s="87"/>
      <c r="WA28" s="87"/>
      <c r="WE28" s="87"/>
      <c r="WI28" s="87"/>
      <c r="WM28" s="87"/>
      <c r="WQ28" s="87"/>
      <c r="WU28" s="87"/>
      <c r="WY28" s="87"/>
      <c r="XC28" s="87"/>
      <c r="XG28" s="87"/>
      <c r="XK28" s="87"/>
      <c r="XO28" s="87"/>
      <c r="XS28" s="87"/>
      <c r="XW28" s="87"/>
      <c r="YA28" s="87"/>
      <c r="YE28" s="87"/>
      <c r="YI28" s="87"/>
      <c r="YM28" s="87"/>
      <c r="YQ28" s="87"/>
      <c r="YU28" s="87"/>
      <c r="YY28" s="87"/>
      <c r="ZC28" s="87"/>
      <c r="ZG28" s="87"/>
      <c r="ZK28" s="87"/>
      <c r="ZO28" s="87"/>
      <c r="ZS28" s="87"/>
      <c r="ZW28" s="87"/>
      <c r="AAA28" s="87"/>
      <c r="AAE28" s="87"/>
      <c r="AAI28" s="87"/>
      <c r="AAM28" s="87"/>
      <c r="AAQ28" s="87"/>
      <c r="AAU28" s="87"/>
      <c r="AAY28" s="87"/>
      <c r="ABC28" s="87"/>
      <c r="ABG28" s="87"/>
      <c r="ABK28" s="87"/>
      <c r="ABO28" s="87"/>
      <c r="ABS28" s="87"/>
      <c r="ABW28" s="87"/>
      <c r="ACA28" s="87"/>
      <c r="ACE28" s="87"/>
      <c r="ACI28" s="87"/>
      <c r="ACM28" s="87"/>
      <c r="ACQ28" s="87"/>
      <c r="ACU28" s="87"/>
      <c r="ACY28" s="87"/>
      <c r="ADC28" s="87"/>
      <c r="ADG28" s="87"/>
      <c r="ADK28" s="87"/>
      <c r="ADO28" s="87"/>
      <c r="ADS28" s="87"/>
      <c r="ADW28" s="87"/>
      <c r="AEA28" s="87"/>
      <c r="AEE28" s="87"/>
      <c r="AEI28" s="87"/>
      <c r="AEM28" s="87"/>
      <c r="AEQ28" s="87"/>
      <c r="AEU28" s="87"/>
      <c r="AEY28" s="87"/>
      <c r="AFC28" s="87"/>
      <c r="AFG28" s="87"/>
      <c r="AFK28" s="87"/>
      <c r="AFO28" s="87"/>
      <c r="AFS28" s="87"/>
      <c r="AFW28" s="87"/>
      <c r="AGA28" s="87"/>
      <c r="AGE28" s="87"/>
      <c r="AGI28" s="87"/>
      <c r="AGM28" s="87"/>
      <c r="AGQ28" s="87"/>
      <c r="AGU28" s="87"/>
      <c r="AGY28" s="87"/>
      <c r="AHC28" s="87"/>
      <c r="AHG28" s="87"/>
      <c r="AHK28" s="87"/>
      <c r="AHO28" s="87"/>
      <c r="AHS28" s="87"/>
      <c r="AHW28" s="87"/>
      <c r="AIA28" s="87"/>
      <c r="AIE28" s="87"/>
      <c r="AII28" s="87"/>
      <c r="AIM28" s="87"/>
      <c r="AIQ28" s="87"/>
      <c r="AIU28" s="87"/>
      <c r="AIY28" s="87"/>
      <c r="AJC28" s="87"/>
      <c r="AJG28" s="87"/>
      <c r="AJK28" s="87"/>
      <c r="AJO28" s="87"/>
      <c r="AJS28" s="87"/>
      <c r="AJW28" s="87"/>
      <c r="AKA28" s="87"/>
      <c r="AKE28" s="87"/>
      <c r="AKI28" s="87"/>
      <c r="AKM28" s="87"/>
      <c r="AKQ28" s="87"/>
      <c r="AKU28" s="87"/>
      <c r="AKY28" s="87"/>
      <c r="ALC28" s="87"/>
      <c r="ALG28" s="87"/>
      <c r="ALK28" s="87"/>
      <c r="ALO28" s="87"/>
      <c r="ALS28" s="87"/>
      <c r="ALW28" s="87"/>
      <c r="AMA28" s="87"/>
      <c r="AME28" s="87"/>
      <c r="AMI28" s="87"/>
      <c r="AMM28" s="87"/>
      <c r="AMQ28" s="87"/>
      <c r="AMU28" s="87"/>
      <c r="AMY28" s="87"/>
      <c r="ANC28" s="87"/>
      <c r="ANG28" s="87"/>
      <c r="ANK28" s="87"/>
      <c r="ANO28" s="87"/>
      <c r="ANS28" s="87"/>
      <c r="ANW28" s="87"/>
      <c r="AOA28" s="87"/>
      <c r="AOE28" s="87"/>
      <c r="AOI28" s="87"/>
      <c r="AOM28" s="87"/>
      <c r="AOQ28" s="87"/>
      <c r="AOU28" s="87"/>
      <c r="AOY28" s="87"/>
      <c r="APC28" s="87"/>
      <c r="APG28" s="87"/>
      <c r="APK28" s="87"/>
      <c r="APO28" s="87"/>
      <c r="APS28" s="87"/>
      <c r="APW28" s="87"/>
      <c r="AQA28" s="87"/>
      <c r="AQE28" s="87"/>
      <c r="AQI28" s="87"/>
      <c r="AQM28" s="87"/>
      <c r="AQQ28" s="87"/>
      <c r="AQU28" s="87"/>
      <c r="AQY28" s="87"/>
      <c r="ARC28" s="87"/>
      <c r="ARG28" s="87"/>
      <c r="ARK28" s="87"/>
      <c r="ARO28" s="87"/>
      <c r="ARS28" s="87"/>
      <c r="ARW28" s="87"/>
      <c r="ASA28" s="87"/>
      <c r="ASE28" s="87"/>
      <c r="ASI28" s="87"/>
      <c r="ASM28" s="87"/>
      <c r="ASQ28" s="87"/>
      <c r="ASU28" s="87"/>
      <c r="ASY28" s="87"/>
      <c r="ATC28" s="87"/>
      <c r="ATG28" s="87"/>
      <c r="ATK28" s="87"/>
      <c r="ATO28" s="87"/>
      <c r="ATS28" s="87"/>
      <c r="ATW28" s="87"/>
      <c r="AUA28" s="87"/>
      <c r="AUE28" s="87"/>
      <c r="AUI28" s="87"/>
      <c r="AUM28" s="87"/>
      <c r="AUQ28" s="87"/>
      <c r="AUU28" s="87"/>
      <c r="AUY28" s="87"/>
      <c r="AVC28" s="87"/>
      <c r="AVG28" s="87"/>
      <c r="AVK28" s="87"/>
      <c r="AVO28" s="87"/>
      <c r="AVS28" s="87"/>
      <c r="AVW28" s="87"/>
      <c r="AWA28" s="87"/>
      <c r="AWE28" s="87"/>
      <c r="AWI28" s="87"/>
      <c r="AWM28" s="87"/>
      <c r="AWQ28" s="87"/>
      <c r="AWU28" s="87"/>
      <c r="AWY28" s="87"/>
      <c r="AXC28" s="87"/>
      <c r="AXG28" s="87"/>
      <c r="AXK28" s="87"/>
      <c r="AXO28" s="87"/>
      <c r="AXS28" s="87"/>
      <c r="AXW28" s="87"/>
      <c r="AYA28" s="87"/>
      <c r="AYE28" s="87"/>
      <c r="AYI28" s="87"/>
      <c r="AYM28" s="87"/>
      <c r="AYQ28" s="87"/>
      <c r="AYU28" s="87"/>
      <c r="AYY28" s="87"/>
      <c r="AZC28" s="87"/>
      <c r="AZG28" s="87"/>
      <c r="AZK28" s="87"/>
      <c r="AZO28" s="87"/>
      <c r="AZS28" s="87"/>
      <c r="AZW28" s="87"/>
      <c r="BAA28" s="87"/>
      <c r="BAE28" s="87"/>
      <c r="BAI28" s="87"/>
      <c r="BAM28" s="87"/>
      <c r="BAQ28" s="87"/>
      <c r="BAU28" s="87"/>
      <c r="BAY28" s="87"/>
      <c r="BBC28" s="87"/>
      <c r="BBG28" s="87"/>
      <c r="BBK28" s="87"/>
      <c r="BBO28" s="87"/>
      <c r="BBS28" s="87"/>
      <c r="BBW28" s="87"/>
      <c r="BCA28" s="87"/>
      <c r="BCE28" s="87"/>
      <c r="BCI28" s="87"/>
      <c r="BCM28" s="87"/>
      <c r="BCQ28" s="87"/>
      <c r="BCU28" s="87"/>
      <c r="BCY28" s="87"/>
      <c r="BDC28" s="87"/>
      <c r="BDG28" s="87"/>
      <c r="BDK28" s="87"/>
      <c r="BDO28" s="87"/>
      <c r="BDS28" s="87"/>
      <c r="BDW28" s="87"/>
      <c r="BEA28" s="87"/>
      <c r="BEE28" s="87"/>
      <c r="BEI28" s="87"/>
      <c r="BEM28" s="87"/>
      <c r="BEQ28" s="87"/>
      <c r="BEU28" s="87"/>
      <c r="BEY28" s="87"/>
      <c r="BFC28" s="87"/>
      <c r="BFG28" s="87"/>
      <c r="BFK28" s="87"/>
      <c r="BFO28" s="87"/>
      <c r="BFS28" s="87"/>
      <c r="BFW28" s="87"/>
      <c r="BGA28" s="87"/>
      <c r="BGE28" s="87"/>
      <c r="BGI28" s="87"/>
      <c r="BGM28" s="87"/>
      <c r="BGQ28" s="87"/>
      <c r="BGU28" s="87"/>
      <c r="BGY28" s="87"/>
      <c r="BHC28" s="87"/>
      <c r="BHG28" s="87"/>
      <c r="BHK28" s="87"/>
      <c r="BHO28" s="87"/>
      <c r="BHS28" s="87"/>
      <c r="BHW28" s="87"/>
      <c r="BIA28" s="87"/>
      <c r="BIE28" s="87"/>
      <c r="BII28" s="87"/>
      <c r="BIM28" s="87"/>
      <c r="BIQ28" s="87"/>
      <c r="BIU28" s="87"/>
      <c r="BIY28" s="87"/>
      <c r="BJC28" s="87"/>
      <c r="BJG28" s="87"/>
      <c r="BJK28" s="87"/>
      <c r="BJO28" s="87"/>
      <c r="BJS28" s="87"/>
      <c r="BJW28" s="87"/>
      <c r="BKA28" s="87"/>
      <c r="BKE28" s="87"/>
      <c r="BKI28" s="87"/>
      <c r="BKM28" s="87"/>
      <c r="BKQ28" s="87"/>
      <c r="BKU28" s="87"/>
      <c r="BKY28" s="87"/>
      <c r="BLC28" s="87"/>
      <c r="BLG28" s="87"/>
      <c r="BLK28" s="87"/>
      <c r="BLO28" s="87"/>
      <c r="BLS28" s="87"/>
      <c r="BLW28" s="87"/>
      <c r="BMA28" s="87"/>
      <c r="BME28" s="87"/>
      <c r="BMI28" s="87"/>
      <c r="BMM28" s="87"/>
      <c r="BMQ28" s="87"/>
      <c r="BMU28" s="87"/>
      <c r="BMY28" s="87"/>
      <c r="BNC28" s="87"/>
      <c r="BNG28" s="87"/>
      <c r="BNK28" s="87"/>
      <c r="BNO28" s="87"/>
      <c r="BNS28" s="87"/>
      <c r="BNW28" s="87"/>
      <c r="BOA28" s="87"/>
      <c r="BOE28" s="87"/>
      <c r="BOI28" s="87"/>
      <c r="BOM28" s="87"/>
      <c r="BOQ28" s="87"/>
      <c r="BOU28" s="87"/>
      <c r="BOY28" s="87"/>
      <c r="BPC28" s="87"/>
      <c r="BPG28" s="87"/>
      <c r="BPK28" s="87"/>
      <c r="BPO28" s="87"/>
      <c r="BPS28" s="87"/>
      <c r="BPW28" s="87"/>
      <c r="BQA28" s="87"/>
      <c r="BQE28" s="87"/>
      <c r="BQI28" s="87"/>
      <c r="BQM28" s="87"/>
      <c r="BQQ28" s="87"/>
      <c r="BQU28" s="87"/>
      <c r="BQY28" s="87"/>
      <c r="BRC28" s="87"/>
      <c r="BRG28" s="87"/>
      <c r="BRK28" s="87"/>
      <c r="BRO28" s="87"/>
      <c r="BRS28" s="87"/>
      <c r="BRW28" s="87"/>
      <c r="BSA28" s="87"/>
      <c r="BSE28" s="87"/>
      <c r="BSI28" s="87"/>
      <c r="BSM28" s="87"/>
      <c r="BSQ28" s="87"/>
      <c r="BSU28" s="87"/>
      <c r="BSY28" s="87"/>
      <c r="BTC28" s="87"/>
      <c r="BTG28" s="87"/>
      <c r="BTK28" s="87"/>
      <c r="BTO28" s="87"/>
      <c r="BTS28" s="87"/>
      <c r="BTW28" s="87"/>
      <c r="BUA28" s="87"/>
      <c r="BUE28" s="87"/>
      <c r="BUI28" s="87"/>
      <c r="BUM28" s="87"/>
      <c r="BUQ28" s="87"/>
      <c r="BUU28" s="87"/>
      <c r="BUY28" s="87"/>
      <c r="BVC28" s="87"/>
      <c r="BVG28" s="87"/>
      <c r="BVK28" s="87"/>
      <c r="BVO28" s="87"/>
      <c r="BVS28" s="87"/>
      <c r="BVW28" s="87"/>
      <c r="BWA28" s="87"/>
      <c r="BWE28" s="87"/>
      <c r="BWI28" s="87"/>
      <c r="BWM28" s="87"/>
      <c r="BWQ28" s="87"/>
      <c r="BWU28" s="87"/>
      <c r="BWY28" s="87"/>
      <c r="BXC28" s="87"/>
      <c r="BXG28" s="87"/>
      <c r="BXK28" s="87"/>
      <c r="BXO28" s="87"/>
      <c r="BXS28" s="87"/>
      <c r="BXW28" s="87"/>
      <c r="BYA28" s="87"/>
      <c r="BYE28" s="87"/>
      <c r="BYI28" s="87"/>
      <c r="BYM28" s="87"/>
      <c r="BYQ28" s="87"/>
      <c r="BYU28" s="87"/>
      <c r="BYY28" s="87"/>
      <c r="BZC28" s="87"/>
      <c r="BZG28" s="87"/>
      <c r="BZK28" s="87"/>
      <c r="BZO28" s="87"/>
      <c r="BZS28" s="87"/>
      <c r="BZW28" s="87"/>
      <c r="CAA28" s="87"/>
      <c r="CAE28" s="87"/>
      <c r="CAI28" s="87"/>
      <c r="CAM28" s="87"/>
      <c r="CAQ28" s="87"/>
      <c r="CAU28" s="87"/>
      <c r="CAY28" s="87"/>
      <c r="CBC28" s="87"/>
      <c r="CBG28" s="87"/>
      <c r="CBK28" s="87"/>
      <c r="CBO28" s="87"/>
      <c r="CBS28" s="87"/>
      <c r="CBW28" s="87"/>
      <c r="CCA28" s="87"/>
      <c r="CCE28" s="87"/>
      <c r="CCI28" s="87"/>
      <c r="CCM28" s="87"/>
      <c r="CCQ28" s="87"/>
      <c r="CCU28" s="87"/>
      <c r="CCY28" s="87"/>
      <c r="CDC28" s="87"/>
      <c r="CDG28" s="87"/>
      <c r="CDK28" s="87"/>
      <c r="CDO28" s="87"/>
      <c r="CDS28" s="87"/>
      <c r="CDW28" s="87"/>
      <c r="CEA28" s="87"/>
      <c r="CEE28" s="87"/>
      <c r="CEI28" s="87"/>
      <c r="CEM28" s="87"/>
      <c r="CEQ28" s="87"/>
      <c r="CEU28" s="87"/>
      <c r="CEY28" s="87"/>
      <c r="CFC28" s="87"/>
      <c r="CFG28" s="87"/>
      <c r="CFK28" s="87"/>
      <c r="CFO28" s="87"/>
      <c r="CFS28" s="87"/>
      <c r="CFW28" s="87"/>
      <c r="CGA28" s="87"/>
      <c r="CGE28" s="87"/>
      <c r="CGI28" s="87"/>
      <c r="CGM28" s="87"/>
      <c r="CGQ28" s="87"/>
      <c r="CGU28" s="87"/>
      <c r="CGY28" s="87"/>
      <c r="CHC28" s="87"/>
      <c r="CHG28" s="87"/>
      <c r="CHK28" s="87"/>
      <c r="CHO28" s="87"/>
      <c r="CHS28" s="87"/>
      <c r="CHW28" s="87"/>
      <c r="CIA28" s="87"/>
      <c r="CIE28" s="87"/>
      <c r="CII28" s="87"/>
      <c r="CIM28" s="87"/>
      <c r="CIQ28" s="87"/>
      <c r="CIU28" s="87"/>
      <c r="CIY28" s="87"/>
      <c r="CJC28" s="87"/>
      <c r="CJG28" s="87"/>
      <c r="CJK28" s="87"/>
      <c r="CJO28" s="87"/>
      <c r="CJS28" s="87"/>
      <c r="CJW28" s="87"/>
      <c r="CKA28" s="87"/>
      <c r="CKE28" s="87"/>
      <c r="CKI28" s="87"/>
      <c r="CKM28" s="87"/>
      <c r="CKQ28" s="87"/>
      <c r="CKU28" s="87"/>
      <c r="CKY28" s="87"/>
      <c r="CLC28" s="87"/>
      <c r="CLG28" s="87"/>
      <c r="CLK28" s="87"/>
      <c r="CLO28" s="87"/>
      <c r="CLS28" s="87"/>
      <c r="CLW28" s="87"/>
      <c r="CMA28" s="87"/>
      <c r="CME28" s="87"/>
      <c r="CMI28" s="87"/>
      <c r="CMM28" s="87"/>
      <c r="CMQ28" s="87"/>
      <c r="CMU28" s="87"/>
      <c r="CMY28" s="87"/>
      <c r="CNC28" s="87"/>
      <c r="CNG28" s="87"/>
      <c r="CNK28" s="87"/>
      <c r="CNO28" s="87"/>
      <c r="CNS28" s="87"/>
      <c r="CNW28" s="87"/>
      <c r="COA28" s="87"/>
      <c r="COE28" s="87"/>
      <c r="COI28" s="87"/>
      <c r="COM28" s="87"/>
      <c r="COQ28" s="87"/>
      <c r="COU28" s="87"/>
      <c r="COY28" s="87"/>
      <c r="CPC28" s="87"/>
      <c r="CPG28" s="87"/>
      <c r="CPK28" s="87"/>
      <c r="CPO28" s="87"/>
      <c r="CPS28" s="87"/>
      <c r="CPW28" s="87"/>
      <c r="CQA28" s="87"/>
      <c r="CQE28" s="87"/>
      <c r="CQI28" s="87"/>
      <c r="CQM28" s="87"/>
      <c r="CQQ28" s="87"/>
      <c r="CQU28" s="87"/>
      <c r="CQY28" s="87"/>
      <c r="CRC28" s="87"/>
      <c r="CRG28" s="87"/>
      <c r="CRK28" s="87"/>
      <c r="CRO28" s="87"/>
      <c r="CRS28" s="87"/>
      <c r="CRW28" s="87"/>
      <c r="CSA28" s="87"/>
      <c r="CSE28" s="87"/>
      <c r="CSI28" s="87"/>
      <c r="CSM28" s="87"/>
      <c r="CSQ28" s="87"/>
      <c r="CSU28" s="87"/>
      <c r="CSY28" s="87"/>
      <c r="CTC28" s="87"/>
      <c r="CTG28" s="87"/>
      <c r="CTK28" s="87"/>
      <c r="CTO28" s="87"/>
      <c r="CTS28" s="87"/>
      <c r="CTW28" s="87"/>
      <c r="CUA28" s="87"/>
      <c r="CUE28" s="87"/>
      <c r="CUI28" s="87"/>
      <c r="CUM28" s="87"/>
      <c r="CUQ28" s="87"/>
      <c r="CUU28" s="87"/>
      <c r="CUY28" s="87"/>
      <c r="CVC28" s="87"/>
      <c r="CVG28" s="87"/>
      <c r="CVK28" s="87"/>
      <c r="CVO28" s="87"/>
      <c r="CVS28" s="87"/>
      <c r="CVW28" s="87"/>
      <c r="CWA28" s="87"/>
      <c r="CWE28" s="87"/>
      <c r="CWI28" s="87"/>
      <c r="CWM28" s="87"/>
      <c r="CWQ28" s="87"/>
      <c r="CWU28" s="87"/>
      <c r="CWY28" s="87"/>
      <c r="CXC28" s="87"/>
      <c r="CXG28" s="87"/>
      <c r="CXK28" s="87"/>
      <c r="CXO28" s="87"/>
      <c r="CXS28" s="87"/>
      <c r="CXW28" s="87"/>
      <c r="CYA28" s="87"/>
      <c r="CYE28" s="87"/>
      <c r="CYI28" s="87"/>
      <c r="CYM28" s="87"/>
      <c r="CYQ28" s="87"/>
      <c r="CYU28" s="87"/>
      <c r="CYY28" s="87"/>
      <c r="CZC28" s="87"/>
      <c r="CZG28" s="87"/>
      <c r="CZK28" s="87"/>
      <c r="CZO28" s="87"/>
      <c r="CZS28" s="87"/>
      <c r="CZW28" s="87"/>
      <c r="DAA28" s="87"/>
      <c r="DAE28" s="87"/>
      <c r="DAI28" s="87"/>
      <c r="DAM28" s="87"/>
      <c r="DAQ28" s="87"/>
      <c r="DAU28" s="87"/>
      <c r="DAY28" s="87"/>
      <c r="DBC28" s="87"/>
      <c r="DBG28" s="87"/>
      <c r="DBK28" s="87"/>
      <c r="DBO28" s="87"/>
      <c r="DBS28" s="87"/>
      <c r="DBW28" s="87"/>
      <c r="DCA28" s="87"/>
      <c r="DCE28" s="87"/>
      <c r="DCI28" s="87"/>
      <c r="DCM28" s="87"/>
      <c r="DCQ28" s="87"/>
      <c r="DCU28" s="87"/>
      <c r="DCY28" s="87"/>
      <c r="DDC28" s="87"/>
      <c r="DDG28" s="87"/>
      <c r="DDK28" s="87"/>
      <c r="DDO28" s="87"/>
      <c r="DDS28" s="87"/>
      <c r="DDW28" s="87"/>
      <c r="DEA28" s="87"/>
      <c r="DEE28" s="87"/>
      <c r="DEI28" s="87"/>
      <c r="DEM28" s="87"/>
      <c r="DEQ28" s="87"/>
      <c r="DEU28" s="87"/>
      <c r="DEY28" s="87"/>
      <c r="DFC28" s="87"/>
      <c r="DFG28" s="87"/>
      <c r="DFK28" s="87"/>
      <c r="DFO28" s="87"/>
      <c r="DFS28" s="87"/>
      <c r="DFW28" s="87"/>
      <c r="DGA28" s="87"/>
      <c r="DGE28" s="87"/>
      <c r="DGI28" s="87"/>
      <c r="DGM28" s="87"/>
      <c r="DGQ28" s="87"/>
      <c r="DGU28" s="87"/>
      <c r="DGY28" s="87"/>
      <c r="DHC28" s="87"/>
      <c r="DHG28" s="87"/>
      <c r="DHK28" s="87"/>
      <c r="DHO28" s="87"/>
      <c r="DHS28" s="87"/>
      <c r="DHW28" s="87"/>
      <c r="DIA28" s="87"/>
      <c r="DIE28" s="87"/>
      <c r="DII28" s="87"/>
      <c r="DIM28" s="87"/>
      <c r="DIQ28" s="87"/>
      <c r="DIU28" s="87"/>
      <c r="DIY28" s="87"/>
      <c r="DJC28" s="87"/>
      <c r="DJG28" s="87"/>
      <c r="DJK28" s="87"/>
      <c r="DJO28" s="87"/>
      <c r="DJS28" s="87"/>
      <c r="DJW28" s="87"/>
      <c r="DKA28" s="87"/>
      <c r="DKE28" s="87"/>
      <c r="DKI28" s="87"/>
      <c r="DKM28" s="87"/>
      <c r="DKQ28" s="87"/>
      <c r="DKU28" s="87"/>
      <c r="DKY28" s="87"/>
      <c r="DLC28" s="87"/>
      <c r="DLG28" s="87"/>
      <c r="DLK28" s="87"/>
      <c r="DLO28" s="87"/>
      <c r="DLS28" s="87"/>
      <c r="DLW28" s="87"/>
      <c r="DMA28" s="87"/>
      <c r="DME28" s="87"/>
      <c r="DMI28" s="87"/>
      <c r="DMM28" s="87"/>
      <c r="DMQ28" s="87"/>
      <c r="DMU28" s="87"/>
      <c r="DMY28" s="87"/>
      <c r="DNC28" s="87"/>
      <c r="DNG28" s="87"/>
      <c r="DNK28" s="87"/>
      <c r="DNO28" s="87"/>
      <c r="DNS28" s="87"/>
      <c r="DNW28" s="87"/>
      <c r="DOA28" s="87"/>
      <c r="DOE28" s="87"/>
      <c r="DOI28" s="87"/>
      <c r="DOM28" s="87"/>
      <c r="DOQ28" s="87"/>
      <c r="DOU28" s="87"/>
      <c r="DOY28" s="87"/>
      <c r="DPC28" s="87"/>
      <c r="DPG28" s="87"/>
      <c r="DPK28" s="87"/>
      <c r="DPO28" s="87"/>
      <c r="DPS28" s="87"/>
      <c r="DPW28" s="87"/>
      <c r="DQA28" s="87"/>
      <c r="DQE28" s="87"/>
      <c r="DQI28" s="87"/>
      <c r="DQM28" s="87"/>
      <c r="DQQ28" s="87"/>
      <c r="DQU28" s="87"/>
      <c r="DQY28" s="87"/>
      <c r="DRC28" s="87"/>
      <c r="DRG28" s="87"/>
      <c r="DRK28" s="87"/>
      <c r="DRO28" s="87"/>
      <c r="DRS28" s="87"/>
      <c r="DRW28" s="87"/>
      <c r="DSA28" s="87"/>
      <c r="DSE28" s="87"/>
      <c r="DSI28" s="87"/>
      <c r="DSM28" s="87"/>
      <c r="DSQ28" s="87"/>
      <c r="DSU28" s="87"/>
      <c r="DSY28" s="87"/>
      <c r="DTC28" s="87"/>
      <c r="DTG28" s="87"/>
      <c r="DTK28" s="87"/>
      <c r="DTO28" s="87"/>
      <c r="DTS28" s="87"/>
      <c r="DTW28" s="87"/>
      <c r="DUA28" s="87"/>
      <c r="DUE28" s="87"/>
      <c r="DUI28" s="87"/>
      <c r="DUM28" s="87"/>
      <c r="DUQ28" s="87"/>
      <c r="DUU28" s="87"/>
      <c r="DUY28" s="87"/>
      <c r="DVC28" s="87"/>
      <c r="DVG28" s="87"/>
      <c r="DVK28" s="87"/>
      <c r="DVO28" s="87"/>
      <c r="DVS28" s="87"/>
      <c r="DVW28" s="87"/>
      <c r="DWA28" s="87"/>
      <c r="DWE28" s="87"/>
      <c r="DWI28" s="87"/>
      <c r="DWM28" s="87"/>
      <c r="DWQ28" s="87"/>
      <c r="DWU28" s="87"/>
      <c r="DWY28" s="87"/>
      <c r="DXC28" s="87"/>
      <c r="DXG28" s="87"/>
      <c r="DXK28" s="87"/>
      <c r="DXO28" s="87"/>
      <c r="DXS28" s="87"/>
      <c r="DXW28" s="87"/>
      <c r="DYA28" s="87"/>
      <c r="DYE28" s="87"/>
      <c r="DYI28" s="87"/>
      <c r="DYM28" s="87"/>
      <c r="DYQ28" s="87"/>
      <c r="DYU28" s="87"/>
      <c r="DYY28" s="87"/>
      <c r="DZC28" s="87"/>
      <c r="DZG28" s="87"/>
      <c r="DZK28" s="87"/>
      <c r="DZO28" s="87"/>
      <c r="DZS28" s="87"/>
      <c r="DZW28" s="87"/>
      <c r="EAA28" s="87"/>
      <c r="EAE28" s="87"/>
      <c r="EAI28" s="87"/>
      <c r="EAM28" s="87"/>
      <c r="EAQ28" s="87"/>
      <c r="EAU28" s="87"/>
      <c r="EAY28" s="87"/>
      <c r="EBC28" s="87"/>
      <c r="EBG28" s="87"/>
      <c r="EBK28" s="87"/>
      <c r="EBO28" s="87"/>
      <c r="EBS28" s="87"/>
      <c r="EBW28" s="87"/>
      <c r="ECA28" s="87"/>
      <c r="ECE28" s="87"/>
      <c r="ECI28" s="87"/>
      <c r="ECM28" s="87"/>
      <c r="ECQ28" s="87"/>
      <c r="ECU28" s="87"/>
      <c r="ECY28" s="87"/>
      <c r="EDC28" s="87"/>
      <c r="EDG28" s="87"/>
      <c r="EDK28" s="87"/>
      <c r="EDO28" s="87"/>
      <c r="EDS28" s="87"/>
      <c r="EDW28" s="87"/>
      <c r="EEA28" s="87"/>
      <c r="EEE28" s="87"/>
      <c r="EEI28" s="87"/>
      <c r="EEM28" s="87"/>
      <c r="EEQ28" s="87"/>
      <c r="EEU28" s="87"/>
      <c r="EEY28" s="87"/>
      <c r="EFC28" s="87"/>
      <c r="EFG28" s="87"/>
      <c r="EFK28" s="87"/>
      <c r="EFO28" s="87"/>
      <c r="EFS28" s="87"/>
      <c r="EFW28" s="87"/>
      <c r="EGA28" s="87"/>
      <c r="EGE28" s="87"/>
      <c r="EGI28" s="87"/>
      <c r="EGM28" s="87"/>
      <c r="EGQ28" s="87"/>
      <c r="EGU28" s="87"/>
      <c r="EGY28" s="87"/>
      <c r="EHC28" s="87"/>
      <c r="EHG28" s="87"/>
      <c r="EHK28" s="87"/>
      <c r="EHO28" s="87"/>
      <c r="EHS28" s="87"/>
      <c r="EHW28" s="87"/>
      <c r="EIA28" s="87"/>
      <c r="EIE28" s="87"/>
      <c r="EII28" s="87"/>
      <c r="EIM28" s="87"/>
      <c r="EIQ28" s="87"/>
      <c r="EIU28" s="87"/>
      <c r="EIY28" s="87"/>
      <c r="EJC28" s="87"/>
      <c r="EJG28" s="87"/>
      <c r="EJK28" s="87"/>
      <c r="EJO28" s="87"/>
      <c r="EJS28" s="87"/>
      <c r="EJW28" s="87"/>
      <c r="EKA28" s="87"/>
      <c r="EKE28" s="87"/>
      <c r="EKI28" s="87"/>
      <c r="EKM28" s="87"/>
      <c r="EKQ28" s="87"/>
      <c r="EKU28" s="87"/>
      <c r="EKY28" s="87"/>
      <c r="ELC28" s="87"/>
      <c r="ELG28" s="87"/>
      <c r="ELK28" s="87"/>
      <c r="ELO28" s="87"/>
      <c r="ELS28" s="87"/>
      <c r="ELW28" s="87"/>
      <c r="EMA28" s="87"/>
      <c r="EME28" s="87"/>
      <c r="EMI28" s="87"/>
      <c r="EMM28" s="87"/>
      <c r="EMQ28" s="87"/>
      <c r="EMU28" s="87"/>
      <c r="EMY28" s="87"/>
      <c r="ENC28" s="87"/>
      <c r="ENG28" s="87"/>
      <c r="ENK28" s="87"/>
      <c r="ENO28" s="87"/>
      <c r="ENS28" s="87"/>
      <c r="ENW28" s="87"/>
      <c r="EOA28" s="87"/>
      <c r="EOE28" s="87"/>
      <c r="EOI28" s="87"/>
      <c r="EOM28" s="87"/>
      <c r="EOQ28" s="87"/>
      <c r="EOU28" s="87"/>
      <c r="EOY28" s="87"/>
      <c r="EPC28" s="87"/>
      <c r="EPG28" s="87"/>
      <c r="EPK28" s="87"/>
      <c r="EPO28" s="87"/>
      <c r="EPS28" s="87"/>
      <c r="EPW28" s="87"/>
      <c r="EQA28" s="87"/>
      <c r="EQE28" s="87"/>
      <c r="EQI28" s="87"/>
      <c r="EQM28" s="87"/>
      <c r="EQQ28" s="87"/>
      <c r="EQU28" s="87"/>
      <c r="EQY28" s="87"/>
      <c r="ERC28" s="87"/>
      <c r="ERG28" s="87"/>
      <c r="ERK28" s="87"/>
      <c r="ERO28" s="87"/>
      <c r="ERS28" s="87"/>
      <c r="ERW28" s="87"/>
      <c r="ESA28" s="87"/>
      <c r="ESE28" s="87"/>
      <c r="ESI28" s="87"/>
      <c r="ESM28" s="87"/>
      <c r="ESQ28" s="87"/>
      <c r="ESU28" s="87"/>
      <c r="ESY28" s="87"/>
      <c r="ETC28" s="87"/>
      <c r="ETG28" s="87"/>
      <c r="ETK28" s="87"/>
      <c r="ETO28" s="87"/>
      <c r="ETS28" s="87"/>
      <c r="ETW28" s="87"/>
      <c r="EUA28" s="87"/>
      <c r="EUE28" s="87"/>
      <c r="EUI28" s="87"/>
      <c r="EUM28" s="87"/>
      <c r="EUQ28" s="87"/>
      <c r="EUU28" s="87"/>
      <c r="EUY28" s="87"/>
      <c r="EVC28" s="87"/>
      <c r="EVG28" s="87"/>
      <c r="EVK28" s="87"/>
      <c r="EVO28" s="87"/>
      <c r="EVS28" s="87"/>
      <c r="EVW28" s="87"/>
      <c r="EWA28" s="87"/>
      <c r="EWE28" s="87"/>
      <c r="EWI28" s="87"/>
      <c r="EWM28" s="87"/>
      <c r="EWQ28" s="87"/>
      <c r="EWU28" s="87"/>
      <c r="EWY28" s="87"/>
      <c r="EXC28" s="87"/>
      <c r="EXG28" s="87"/>
      <c r="EXK28" s="87"/>
      <c r="EXO28" s="87"/>
      <c r="EXS28" s="87"/>
      <c r="EXW28" s="87"/>
      <c r="EYA28" s="87"/>
      <c r="EYE28" s="87"/>
      <c r="EYI28" s="87"/>
      <c r="EYM28" s="87"/>
      <c r="EYQ28" s="87"/>
      <c r="EYU28" s="87"/>
      <c r="EYY28" s="87"/>
      <c r="EZC28" s="87"/>
      <c r="EZG28" s="87"/>
      <c r="EZK28" s="87"/>
      <c r="EZO28" s="87"/>
      <c r="EZS28" s="87"/>
      <c r="EZW28" s="87"/>
      <c r="FAA28" s="87"/>
      <c r="FAE28" s="87"/>
      <c r="FAI28" s="87"/>
      <c r="FAM28" s="87"/>
      <c r="FAQ28" s="87"/>
      <c r="FAU28" s="87"/>
      <c r="FAY28" s="87"/>
      <c r="FBC28" s="87"/>
      <c r="FBG28" s="87"/>
      <c r="FBK28" s="87"/>
      <c r="FBO28" s="87"/>
      <c r="FBS28" s="87"/>
      <c r="FBW28" s="87"/>
      <c r="FCA28" s="87"/>
      <c r="FCE28" s="87"/>
      <c r="FCI28" s="87"/>
      <c r="FCM28" s="87"/>
      <c r="FCQ28" s="87"/>
      <c r="FCU28" s="87"/>
      <c r="FCY28" s="87"/>
      <c r="FDC28" s="87"/>
      <c r="FDG28" s="87"/>
      <c r="FDK28" s="87"/>
      <c r="FDO28" s="87"/>
      <c r="FDS28" s="87"/>
      <c r="FDW28" s="87"/>
      <c r="FEA28" s="87"/>
      <c r="FEE28" s="87"/>
      <c r="FEI28" s="87"/>
      <c r="FEM28" s="87"/>
      <c r="FEQ28" s="87"/>
      <c r="FEU28" s="87"/>
      <c r="FEY28" s="87"/>
      <c r="FFC28" s="87"/>
      <c r="FFG28" s="87"/>
      <c r="FFK28" s="87"/>
      <c r="FFO28" s="87"/>
      <c r="FFS28" s="87"/>
      <c r="FFW28" s="87"/>
      <c r="FGA28" s="87"/>
      <c r="FGE28" s="87"/>
      <c r="FGI28" s="87"/>
      <c r="FGM28" s="87"/>
      <c r="FGQ28" s="87"/>
      <c r="FGU28" s="87"/>
      <c r="FGY28" s="87"/>
      <c r="FHC28" s="87"/>
      <c r="FHG28" s="87"/>
      <c r="FHK28" s="87"/>
      <c r="FHO28" s="87"/>
      <c r="FHS28" s="87"/>
      <c r="FHW28" s="87"/>
      <c r="FIA28" s="87"/>
      <c r="FIE28" s="87"/>
      <c r="FII28" s="87"/>
      <c r="FIM28" s="87"/>
      <c r="FIQ28" s="87"/>
      <c r="FIU28" s="87"/>
      <c r="FIY28" s="87"/>
      <c r="FJC28" s="87"/>
      <c r="FJG28" s="87"/>
      <c r="FJK28" s="87"/>
      <c r="FJO28" s="87"/>
      <c r="FJS28" s="87"/>
      <c r="FJW28" s="87"/>
      <c r="FKA28" s="87"/>
      <c r="FKE28" s="87"/>
      <c r="FKI28" s="87"/>
      <c r="FKM28" s="87"/>
      <c r="FKQ28" s="87"/>
      <c r="FKU28" s="87"/>
      <c r="FKY28" s="87"/>
      <c r="FLC28" s="87"/>
      <c r="FLG28" s="87"/>
      <c r="FLK28" s="87"/>
      <c r="FLO28" s="87"/>
      <c r="FLS28" s="87"/>
      <c r="FLW28" s="87"/>
      <c r="FMA28" s="87"/>
      <c r="FME28" s="87"/>
      <c r="FMI28" s="87"/>
      <c r="FMM28" s="87"/>
      <c r="FMQ28" s="87"/>
      <c r="FMU28" s="87"/>
      <c r="FMY28" s="87"/>
      <c r="FNC28" s="87"/>
      <c r="FNG28" s="87"/>
      <c r="FNK28" s="87"/>
      <c r="FNO28" s="87"/>
      <c r="FNS28" s="87"/>
      <c r="FNW28" s="87"/>
      <c r="FOA28" s="87"/>
      <c r="FOE28" s="87"/>
      <c r="FOI28" s="87"/>
      <c r="FOM28" s="87"/>
      <c r="FOQ28" s="87"/>
      <c r="FOU28" s="87"/>
      <c r="FOY28" s="87"/>
      <c r="FPC28" s="87"/>
      <c r="FPG28" s="87"/>
      <c r="FPK28" s="87"/>
      <c r="FPO28" s="87"/>
      <c r="FPS28" s="87"/>
      <c r="FPW28" s="87"/>
      <c r="FQA28" s="87"/>
      <c r="FQE28" s="87"/>
      <c r="FQI28" s="87"/>
      <c r="FQM28" s="87"/>
      <c r="FQQ28" s="87"/>
      <c r="FQU28" s="87"/>
      <c r="FQY28" s="87"/>
      <c r="FRC28" s="87"/>
      <c r="FRG28" s="87"/>
      <c r="FRK28" s="87"/>
      <c r="FRO28" s="87"/>
      <c r="FRS28" s="87"/>
      <c r="FRW28" s="87"/>
      <c r="FSA28" s="87"/>
      <c r="FSE28" s="87"/>
      <c r="FSI28" s="87"/>
      <c r="FSM28" s="87"/>
      <c r="FSQ28" s="87"/>
      <c r="FSU28" s="87"/>
      <c r="FSY28" s="87"/>
      <c r="FTC28" s="87"/>
      <c r="FTG28" s="87"/>
      <c r="FTK28" s="87"/>
      <c r="FTO28" s="87"/>
      <c r="FTS28" s="87"/>
      <c r="FTW28" s="87"/>
      <c r="FUA28" s="87"/>
      <c r="FUE28" s="87"/>
      <c r="FUI28" s="87"/>
      <c r="FUM28" s="87"/>
      <c r="FUQ28" s="87"/>
      <c r="FUU28" s="87"/>
      <c r="FUY28" s="87"/>
      <c r="FVC28" s="87"/>
      <c r="FVG28" s="87"/>
      <c r="FVK28" s="87"/>
      <c r="FVO28" s="87"/>
      <c r="FVS28" s="87"/>
      <c r="FVW28" s="87"/>
      <c r="FWA28" s="87"/>
      <c r="FWE28" s="87"/>
      <c r="FWI28" s="87"/>
      <c r="FWM28" s="87"/>
      <c r="FWQ28" s="87"/>
      <c r="FWU28" s="87"/>
      <c r="FWY28" s="87"/>
      <c r="FXC28" s="87"/>
      <c r="FXG28" s="87"/>
      <c r="FXK28" s="87"/>
      <c r="FXO28" s="87"/>
      <c r="FXS28" s="87"/>
      <c r="FXW28" s="87"/>
      <c r="FYA28" s="87"/>
      <c r="FYE28" s="87"/>
      <c r="FYI28" s="87"/>
      <c r="FYM28" s="87"/>
      <c r="FYQ28" s="87"/>
      <c r="FYU28" s="87"/>
      <c r="FYY28" s="87"/>
      <c r="FZC28" s="87"/>
      <c r="FZG28" s="87"/>
      <c r="FZK28" s="87"/>
      <c r="FZO28" s="87"/>
      <c r="FZS28" s="87"/>
      <c r="FZW28" s="87"/>
      <c r="GAA28" s="87"/>
      <c r="GAE28" s="87"/>
      <c r="GAI28" s="87"/>
      <c r="GAM28" s="87"/>
      <c r="GAQ28" s="87"/>
      <c r="GAU28" s="87"/>
      <c r="GAY28" s="87"/>
      <c r="GBC28" s="87"/>
      <c r="GBG28" s="87"/>
      <c r="GBK28" s="87"/>
      <c r="GBO28" s="87"/>
      <c r="GBS28" s="87"/>
      <c r="GBW28" s="87"/>
      <c r="GCA28" s="87"/>
      <c r="GCE28" s="87"/>
      <c r="GCI28" s="87"/>
      <c r="GCM28" s="87"/>
      <c r="GCQ28" s="87"/>
      <c r="GCU28" s="87"/>
      <c r="GCY28" s="87"/>
      <c r="GDC28" s="87"/>
      <c r="GDG28" s="87"/>
      <c r="GDK28" s="87"/>
      <c r="GDO28" s="87"/>
      <c r="GDS28" s="87"/>
      <c r="GDW28" s="87"/>
      <c r="GEA28" s="87"/>
      <c r="GEE28" s="87"/>
      <c r="GEI28" s="87"/>
      <c r="GEM28" s="87"/>
      <c r="GEQ28" s="87"/>
      <c r="GEU28" s="87"/>
      <c r="GEY28" s="87"/>
      <c r="GFC28" s="87"/>
      <c r="GFG28" s="87"/>
      <c r="GFK28" s="87"/>
      <c r="GFO28" s="87"/>
      <c r="GFS28" s="87"/>
      <c r="GFW28" s="87"/>
      <c r="GGA28" s="87"/>
      <c r="GGE28" s="87"/>
      <c r="GGI28" s="87"/>
      <c r="GGM28" s="87"/>
      <c r="GGQ28" s="87"/>
      <c r="GGU28" s="87"/>
      <c r="GGY28" s="87"/>
      <c r="GHC28" s="87"/>
      <c r="GHG28" s="87"/>
      <c r="GHK28" s="87"/>
      <c r="GHO28" s="87"/>
      <c r="GHS28" s="87"/>
      <c r="GHW28" s="87"/>
      <c r="GIA28" s="87"/>
      <c r="GIE28" s="87"/>
      <c r="GII28" s="87"/>
      <c r="GIM28" s="87"/>
      <c r="GIQ28" s="87"/>
      <c r="GIU28" s="87"/>
      <c r="GIY28" s="87"/>
      <c r="GJC28" s="87"/>
      <c r="GJG28" s="87"/>
      <c r="GJK28" s="87"/>
      <c r="GJO28" s="87"/>
      <c r="GJS28" s="87"/>
      <c r="GJW28" s="87"/>
      <c r="GKA28" s="87"/>
      <c r="GKE28" s="87"/>
      <c r="GKI28" s="87"/>
      <c r="GKM28" s="87"/>
      <c r="GKQ28" s="87"/>
      <c r="GKU28" s="87"/>
      <c r="GKY28" s="87"/>
      <c r="GLC28" s="87"/>
      <c r="GLG28" s="87"/>
      <c r="GLK28" s="87"/>
      <c r="GLO28" s="87"/>
      <c r="GLS28" s="87"/>
      <c r="GLW28" s="87"/>
      <c r="GMA28" s="87"/>
      <c r="GME28" s="87"/>
      <c r="GMI28" s="87"/>
      <c r="GMM28" s="87"/>
      <c r="GMQ28" s="87"/>
      <c r="GMU28" s="87"/>
      <c r="GMY28" s="87"/>
      <c r="GNC28" s="87"/>
      <c r="GNG28" s="87"/>
      <c r="GNK28" s="87"/>
      <c r="GNO28" s="87"/>
      <c r="GNS28" s="87"/>
      <c r="GNW28" s="87"/>
      <c r="GOA28" s="87"/>
      <c r="GOE28" s="87"/>
      <c r="GOI28" s="87"/>
      <c r="GOM28" s="87"/>
      <c r="GOQ28" s="87"/>
      <c r="GOU28" s="87"/>
      <c r="GOY28" s="87"/>
      <c r="GPC28" s="87"/>
      <c r="GPG28" s="87"/>
      <c r="GPK28" s="87"/>
      <c r="GPO28" s="87"/>
      <c r="GPS28" s="87"/>
      <c r="GPW28" s="87"/>
      <c r="GQA28" s="87"/>
      <c r="GQE28" s="87"/>
      <c r="GQI28" s="87"/>
      <c r="GQM28" s="87"/>
      <c r="GQQ28" s="87"/>
      <c r="GQU28" s="87"/>
      <c r="GQY28" s="87"/>
      <c r="GRC28" s="87"/>
      <c r="GRG28" s="87"/>
      <c r="GRK28" s="87"/>
      <c r="GRO28" s="87"/>
      <c r="GRS28" s="87"/>
      <c r="GRW28" s="87"/>
      <c r="GSA28" s="87"/>
      <c r="GSE28" s="87"/>
      <c r="GSI28" s="87"/>
      <c r="GSM28" s="87"/>
      <c r="GSQ28" s="87"/>
      <c r="GSU28" s="87"/>
      <c r="GSY28" s="87"/>
      <c r="GTC28" s="87"/>
      <c r="GTG28" s="87"/>
      <c r="GTK28" s="87"/>
      <c r="GTO28" s="87"/>
      <c r="GTS28" s="87"/>
      <c r="GTW28" s="87"/>
      <c r="GUA28" s="87"/>
      <c r="GUE28" s="87"/>
      <c r="GUI28" s="87"/>
      <c r="GUM28" s="87"/>
      <c r="GUQ28" s="87"/>
      <c r="GUU28" s="87"/>
      <c r="GUY28" s="87"/>
      <c r="GVC28" s="87"/>
      <c r="GVG28" s="87"/>
      <c r="GVK28" s="87"/>
      <c r="GVO28" s="87"/>
      <c r="GVS28" s="87"/>
      <c r="GVW28" s="87"/>
      <c r="GWA28" s="87"/>
      <c r="GWE28" s="87"/>
      <c r="GWI28" s="87"/>
      <c r="GWM28" s="87"/>
      <c r="GWQ28" s="87"/>
      <c r="GWU28" s="87"/>
      <c r="GWY28" s="87"/>
      <c r="GXC28" s="87"/>
      <c r="GXG28" s="87"/>
      <c r="GXK28" s="87"/>
      <c r="GXO28" s="87"/>
      <c r="GXS28" s="87"/>
      <c r="GXW28" s="87"/>
      <c r="GYA28" s="87"/>
      <c r="GYE28" s="87"/>
      <c r="GYI28" s="87"/>
      <c r="GYM28" s="87"/>
      <c r="GYQ28" s="87"/>
      <c r="GYU28" s="87"/>
      <c r="GYY28" s="87"/>
      <c r="GZC28" s="87"/>
      <c r="GZG28" s="87"/>
      <c r="GZK28" s="87"/>
      <c r="GZO28" s="87"/>
      <c r="GZS28" s="87"/>
      <c r="GZW28" s="87"/>
      <c r="HAA28" s="87"/>
      <c r="HAE28" s="87"/>
      <c r="HAI28" s="87"/>
      <c r="HAM28" s="87"/>
      <c r="HAQ28" s="87"/>
      <c r="HAU28" s="87"/>
      <c r="HAY28" s="87"/>
      <c r="HBC28" s="87"/>
      <c r="HBG28" s="87"/>
      <c r="HBK28" s="87"/>
      <c r="HBO28" s="87"/>
      <c r="HBS28" s="87"/>
      <c r="HBW28" s="87"/>
      <c r="HCA28" s="87"/>
      <c r="HCE28" s="87"/>
      <c r="HCI28" s="87"/>
      <c r="HCM28" s="87"/>
      <c r="HCQ28" s="87"/>
      <c r="HCU28" s="87"/>
      <c r="HCY28" s="87"/>
      <c r="HDC28" s="87"/>
      <c r="HDG28" s="87"/>
      <c r="HDK28" s="87"/>
      <c r="HDO28" s="87"/>
      <c r="HDS28" s="87"/>
      <c r="HDW28" s="87"/>
      <c r="HEA28" s="87"/>
      <c r="HEE28" s="87"/>
      <c r="HEI28" s="87"/>
      <c r="HEM28" s="87"/>
      <c r="HEQ28" s="87"/>
      <c r="HEU28" s="87"/>
      <c r="HEY28" s="87"/>
      <c r="HFC28" s="87"/>
      <c r="HFG28" s="87"/>
      <c r="HFK28" s="87"/>
      <c r="HFO28" s="87"/>
      <c r="HFS28" s="87"/>
      <c r="HFW28" s="87"/>
      <c r="HGA28" s="87"/>
      <c r="HGE28" s="87"/>
      <c r="HGI28" s="87"/>
      <c r="HGM28" s="87"/>
      <c r="HGQ28" s="87"/>
      <c r="HGU28" s="87"/>
      <c r="HGY28" s="87"/>
      <c r="HHC28" s="87"/>
      <c r="HHG28" s="87"/>
      <c r="HHK28" s="87"/>
      <c r="HHO28" s="87"/>
      <c r="HHS28" s="87"/>
      <c r="HHW28" s="87"/>
      <c r="HIA28" s="87"/>
      <c r="HIE28" s="87"/>
      <c r="HII28" s="87"/>
      <c r="HIM28" s="87"/>
      <c r="HIQ28" s="87"/>
      <c r="HIU28" s="87"/>
      <c r="HIY28" s="87"/>
      <c r="HJC28" s="87"/>
      <c r="HJG28" s="87"/>
      <c r="HJK28" s="87"/>
      <c r="HJO28" s="87"/>
      <c r="HJS28" s="87"/>
      <c r="HJW28" s="87"/>
      <c r="HKA28" s="87"/>
      <c r="HKE28" s="87"/>
      <c r="HKI28" s="87"/>
      <c r="HKM28" s="87"/>
      <c r="HKQ28" s="87"/>
      <c r="HKU28" s="87"/>
      <c r="HKY28" s="87"/>
      <c r="HLC28" s="87"/>
      <c r="HLG28" s="87"/>
      <c r="HLK28" s="87"/>
      <c r="HLO28" s="87"/>
      <c r="HLS28" s="87"/>
      <c r="HLW28" s="87"/>
      <c r="HMA28" s="87"/>
      <c r="HME28" s="87"/>
      <c r="HMI28" s="87"/>
      <c r="HMM28" s="87"/>
      <c r="HMQ28" s="87"/>
      <c r="HMU28" s="87"/>
      <c r="HMY28" s="87"/>
      <c r="HNC28" s="87"/>
      <c r="HNG28" s="87"/>
      <c r="HNK28" s="87"/>
      <c r="HNO28" s="87"/>
      <c r="HNS28" s="87"/>
      <c r="HNW28" s="87"/>
      <c r="HOA28" s="87"/>
      <c r="HOE28" s="87"/>
      <c r="HOI28" s="87"/>
      <c r="HOM28" s="87"/>
      <c r="HOQ28" s="87"/>
      <c r="HOU28" s="87"/>
      <c r="HOY28" s="87"/>
      <c r="HPC28" s="87"/>
      <c r="HPG28" s="87"/>
      <c r="HPK28" s="87"/>
      <c r="HPO28" s="87"/>
      <c r="HPS28" s="87"/>
      <c r="HPW28" s="87"/>
      <c r="HQA28" s="87"/>
      <c r="HQE28" s="87"/>
      <c r="HQI28" s="87"/>
      <c r="HQM28" s="87"/>
      <c r="HQQ28" s="87"/>
      <c r="HQU28" s="87"/>
      <c r="HQY28" s="87"/>
      <c r="HRC28" s="87"/>
      <c r="HRG28" s="87"/>
      <c r="HRK28" s="87"/>
      <c r="HRO28" s="87"/>
      <c r="HRS28" s="87"/>
      <c r="HRW28" s="87"/>
      <c r="HSA28" s="87"/>
      <c r="HSE28" s="87"/>
      <c r="HSI28" s="87"/>
      <c r="HSM28" s="87"/>
      <c r="HSQ28" s="87"/>
      <c r="HSU28" s="87"/>
      <c r="HSY28" s="87"/>
      <c r="HTC28" s="87"/>
      <c r="HTG28" s="87"/>
      <c r="HTK28" s="87"/>
      <c r="HTO28" s="87"/>
      <c r="HTS28" s="87"/>
      <c r="HTW28" s="87"/>
      <c r="HUA28" s="87"/>
      <c r="HUE28" s="87"/>
      <c r="HUI28" s="87"/>
      <c r="HUM28" s="87"/>
      <c r="HUQ28" s="87"/>
      <c r="HUU28" s="87"/>
      <c r="HUY28" s="87"/>
      <c r="HVC28" s="87"/>
      <c r="HVG28" s="87"/>
      <c r="HVK28" s="87"/>
      <c r="HVO28" s="87"/>
      <c r="HVS28" s="87"/>
      <c r="HVW28" s="87"/>
      <c r="HWA28" s="87"/>
      <c r="HWE28" s="87"/>
      <c r="HWI28" s="87"/>
      <c r="HWM28" s="87"/>
      <c r="HWQ28" s="87"/>
      <c r="HWU28" s="87"/>
      <c r="HWY28" s="87"/>
      <c r="HXC28" s="87"/>
      <c r="HXG28" s="87"/>
      <c r="HXK28" s="87"/>
      <c r="HXO28" s="87"/>
      <c r="HXS28" s="87"/>
      <c r="HXW28" s="87"/>
      <c r="HYA28" s="87"/>
      <c r="HYE28" s="87"/>
      <c r="HYI28" s="87"/>
      <c r="HYM28" s="87"/>
      <c r="HYQ28" s="87"/>
      <c r="HYU28" s="87"/>
      <c r="HYY28" s="87"/>
      <c r="HZC28" s="87"/>
      <c r="HZG28" s="87"/>
      <c r="HZK28" s="87"/>
      <c r="HZO28" s="87"/>
      <c r="HZS28" s="87"/>
      <c r="HZW28" s="87"/>
      <c r="IAA28" s="87"/>
      <c r="IAE28" s="87"/>
      <c r="IAI28" s="87"/>
      <c r="IAM28" s="87"/>
      <c r="IAQ28" s="87"/>
      <c r="IAU28" s="87"/>
      <c r="IAY28" s="87"/>
      <c r="IBC28" s="87"/>
      <c r="IBG28" s="87"/>
      <c r="IBK28" s="87"/>
      <c r="IBO28" s="87"/>
      <c r="IBS28" s="87"/>
      <c r="IBW28" s="87"/>
      <c r="ICA28" s="87"/>
      <c r="ICE28" s="87"/>
      <c r="ICI28" s="87"/>
      <c r="ICM28" s="87"/>
      <c r="ICQ28" s="87"/>
      <c r="ICU28" s="87"/>
      <c r="ICY28" s="87"/>
      <c r="IDC28" s="87"/>
      <c r="IDG28" s="87"/>
      <c r="IDK28" s="87"/>
      <c r="IDO28" s="87"/>
      <c r="IDS28" s="87"/>
      <c r="IDW28" s="87"/>
      <c r="IEA28" s="87"/>
      <c r="IEE28" s="87"/>
      <c r="IEI28" s="87"/>
      <c r="IEM28" s="87"/>
      <c r="IEQ28" s="87"/>
      <c r="IEU28" s="87"/>
      <c r="IEY28" s="87"/>
      <c r="IFC28" s="87"/>
      <c r="IFG28" s="87"/>
      <c r="IFK28" s="87"/>
      <c r="IFO28" s="87"/>
      <c r="IFS28" s="87"/>
      <c r="IFW28" s="87"/>
      <c r="IGA28" s="87"/>
      <c r="IGE28" s="87"/>
      <c r="IGI28" s="87"/>
      <c r="IGM28" s="87"/>
      <c r="IGQ28" s="87"/>
      <c r="IGU28" s="87"/>
      <c r="IGY28" s="87"/>
      <c r="IHC28" s="87"/>
      <c r="IHG28" s="87"/>
      <c r="IHK28" s="87"/>
      <c r="IHO28" s="87"/>
      <c r="IHS28" s="87"/>
      <c r="IHW28" s="87"/>
      <c r="IIA28" s="87"/>
      <c r="IIE28" s="87"/>
      <c r="III28" s="87"/>
      <c r="IIM28" s="87"/>
      <c r="IIQ28" s="87"/>
      <c r="IIU28" s="87"/>
      <c r="IIY28" s="87"/>
      <c r="IJC28" s="87"/>
      <c r="IJG28" s="87"/>
      <c r="IJK28" s="87"/>
      <c r="IJO28" s="87"/>
      <c r="IJS28" s="87"/>
      <c r="IJW28" s="87"/>
      <c r="IKA28" s="87"/>
      <c r="IKE28" s="87"/>
      <c r="IKI28" s="87"/>
      <c r="IKM28" s="87"/>
      <c r="IKQ28" s="87"/>
      <c r="IKU28" s="87"/>
      <c r="IKY28" s="87"/>
      <c r="ILC28" s="87"/>
      <c r="ILG28" s="87"/>
      <c r="ILK28" s="87"/>
      <c r="ILO28" s="87"/>
      <c r="ILS28" s="87"/>
      <c r="ILW28" s="87"/>
      <c r="IMA28" s="87"/>
      <c r="IME28" s="87"/>
      <c r="IMI28" s="87"/>
      <c r="IMM28" s="87"/>
      <c r="IMQ28" s="87"/>
      <c r="IMU28" s="87"/>
      <c r="IMY28" s="87"/>
      <c r="INC28" s="87"/>
      <c r="ING28" s="87"/>
      <c r="INK28" s="87"/>
      <c r="INO28" s="87"/>
      <c r="INS28" s="87"/>
      <c r="INW28" s="87"/>
      <c r="IOA28" s="87"/>
      <c r="IOE28" s="87"/>
      <c r="IOI28" s="87"/>
      <c r="IOM28" s="87"/>
      <c r="IOQ28" s="87"/>
      <c r="IOU28" s="87"/>
      <c r="IOY28" s="87"/>
      <c r="IPC28" s="87"/>
      <c r="IPG28" s="87"/>
      <c r="IPK28" s="87"/>
      <c r="IPO28" s="87"/>
      <c r="IPS28" s="87"/>
      <c r="IPW28" s="87"/>
      <c r="IQA28" s="87"/>
      <c r="IQE28" s="87"/>
      <c r="IQI28" s="87"/>
      <c r="IQM28" s="87"/>
      <c r="IQQ28" s="87"/>
      <c r="IQU28" s="87"/>
      <c r="IQY28" s="87"/>
      <c r="IRC28" s="87"/>
      <c r="IRG28" s="87"/>
      <c r="IRK28" s="87"/>
      <c r="IRO28" s="87"/>
      <c r="IRS28" s="87"/>
      <c r="IRW28" s="87"/>
      <c r="ISA28" s="87"/>
      <c r="ISE28" s="87"/>
      <c r="ISI28" s="87"/>
      <c r="ISM28" s="87"/>
      <c r="ISQ28" s="87"/>
      <c r="ISU28" s="87"/>
      <c r="ISY28" s="87"/>
      <c r="ITC28" s="87"/>
      <c r="ITG28" s="87"/>
      <c r="ITK28" s="87"/>
      <c r="ITO28" s="87"/>
      <c r="ITS28" s="87"/>
      <c r="ITW28" s="87"/>
      <c r="IUA28" s="87"/>
      <c r="IUE28" s="87"/>
      <c r="IUI28" s="87"/>
      <c r="IUM28" s="87"/>
      <c r="IUQ28" s="87"/>
      <c r="IUU28" s="87"/>
      <c r="IUY28" s="87"/>
      <c r="IVC28" s="87"/>
      <c r="IVG28" s="87"/>
      <c r="IVK28" s="87"/>
      <c r="IVO28" s="87"/>
      <c r="IVS28" s="87"/>
      <c r="IVW28" s="87"/>
      <c r="IWA28" s="87"/>
      <c r="IWE28" s="87"/>
      <c r="IWI28" s="87"/>
      <c r="IWM28" s="87"/>
      <c r="IWQ28" s="87"/>
      <c r="IWU28" s="87"/>
      <c r="IWY28" s="87"/>
      <c r="IXC28" s="87"/>
      <c r="IXG28" s="87"/>
      <c r="IXK28" s="87"/>
      <c r="IXO28" s="87"/>
      <c r="IXS28" s="87"/>
      <c r="IXW28" s="87"/>
      <c r="IYA28" s="87"/>
      <c r="IYE28" s="87"/>
      <c r="IYI28" s="87"/>
      <c r="IYM28" s="87"/>
      <c r="IYQ28" s="87"/>
      <c r="IYU28" s="87"/>
      <c r="IYY28" s="87"/>
      <c r="IZC28" s="87"/>
      <c r="IZG28" s="87"/>
      <c r="IZK28" s="87"/>
      <c r="IZO28" s="87"/>
      <c r="IZS28" s="87"/>
      <c r="IZW28" s="87"/>
      <c r="JAA28" s="87"/>
      <c r="JAE28" s="87"/>
      <c r="JAI28" s="87"/>
      <c r="JAM28" s="87"/>
      <c r="JAQ28" s="87"/>
      <c r="JAU28" s="87"/>
      <c r="JAY28" s="87"/>
      <c r="JBC28" s="87"/>
      <c r="JBG28" s="87"/>
      <c r="JBK28" s="87"/>
      <c r="JBO28" s="87"/>
      <c r="JBS28" s="87"/>
      <c r="JBW28" s="87"/>
      <c r="JCA28" s="87"/>
      <c r="JCE28" s="87"/>
      <c r="JCI28" s="87"/>
      <c r="JCM28" s="87"/>
      <c r="JCQ28" s="87"/>
      <c r="JCU28" s="87"/>
      <c r="JCY28" s="87"/>
      <c r="JDC28" s="87"/>
      <c r="JDG28" s="87"/>
      <c r="JDK28" s="87"/>
      <c r="JDO28" s="87"/>
      <c r="JDS28" s="87"/>
      <c r="JDW28" s="87"/>
      <c r="JEA28" s="87"/>
      <c r="JEE28" s="87"/>
      <c r="JEI28" s="87"/>
      <c r="JEM28" s="87"/>
      <c r="JEQ28" s="87"/>
      <c r="JEU28" s="87"/>
      <c r="JEY28" s="87"/>
      <c r="JFC28" s="87"/>
      <c r="JFG28" s="87"/>
      <c r="JFK28" s="87"/>
      <c r="JFO28" s="87"/>
      <c r="JFS28" s="87"/>
      <c r="JFW28" s="87"/>
      <c r="JGA28" s="87"/>
      <c r="JGE28" s="87"/>
      <c r="JGI28" s="87"/>
      <c r="JGM28" s="87"/>
      <c r="JGQ28" s="87"/>
      <c r="JGU28" s="87"/>
      <c r="JGY28" s="87"/>
      <c r="JHC28" s="87"/>
      <c r="JHG28" s="87"/>
      <c r="JHK28" s="87"/>
      <c r="JHO28" s="87"/>
      <c r="JHS28" s="87"/>
      <c r="JHW28" s="87"/>
      <c r="JIA28" s="87"/>
      <c r="JIE28" s="87"/>
      <c r="JII28" s="87"/>
      <c r="JIM28" s="87"/>
      <c r="JIQ28" s="87"/>
      <c r="JIU28" s="87"/>
      <c r="JIY28" s="87"/>
      <c r="JJC28" s="87"/>
      <c r="JJG28" s="87"/>
      <c r="JJK28" s="87"/>
      <c r="JJO28" s="87"/>
      <c r="JJS28" s="87"/>
      <c r="JJW28" s="87"/>
      <c r="JKA28" s="87"/>
      <c r="JKE28" s="87"/>
      <c r="JKI28" s="87"/>
      <c r="JKM28" s="87"/>
      <c r="JKQ28" s="87"/>
      <c r="JKU28" s="87"/>
      <c r="JKY28" s="87"/>
      <c r="JLC28" s="87"/>
      <c r="JLG28" s="87"/>
      <c r="JLK28" s="87"/>
      <c r="JLO28" s="87"/>
      <c r="JLS28" s="87"/>
      <c r="JLW28" s="87"/>
      <c r="JMA28" s="87"/>
      <c r="JME28" s="87"/>
      <c r="JMI28" s="87"/>
      <c r="JMM28" s="87"/>
      <c r="JMQ28" s="87"/>
      <c r="JMU28" s="87"/>
      <c r="JMY28" s="87"/>
      <c r="JNC28" s="87"/>
      <c r="JNG28" s="87"/>
      <c r="JNK28" s="87"/>
      <c r="JNO28" s="87"/>
      <c r="JNS28" s="87"/>
      <c r="JNW28" s="87"/>
      <c r="JOA28" s="87"/>
      <c r="JOE28" s="87"/>
      <c r="JOI28" s="87"/>
      <c r="JOM28" s="87"/>
      <c r="JOQ28" s="87"/>
      <c r="JOU28" s="87"/>
      <c r="JOY28" s="87"/>
      <c r="JPC28" s="87"/>
      <c r="JPG28" s="87"/>
      <c r="JPK28" s="87"/>
      <c r="JPO28" s="87"/>
      <c r="JPS28" s="87"/>
      <c r="JPW28" s="87"/>
      <c r="JQA28" s="87"/>
      <c r="JQE28" s="87"/>
      <c r="JQI28" s="87"/>
      <c r="JQM28" s="87"/>
      <c r="JQQ28" s="87"/>
      <c r="JQU28" s="87"/>
      <c r="JQY28" s="87"/>
      <c r="JRC28" s="87"/>
      <c r="JRG28" s="87"/>
      <c r="JRK28" s="87"/>
      <c r="JRO28" s="87"/>
      <c r="JRS28" s="87"/>
      <c r="JRW28" s="87"/>
      <c r="JSA28" s="87"/>
      <c r="JSE28" s="87"/>
      <c r="JSI28" s="87"/>
      <c r="JSM28" s="87"/>
      <c r="JSQ28" s="87"/>
      <c r="JSU28" s="87"/>
      <c r="JSY28" s="87"/>
      <c r="JTC28" s="87"/>
      <c r="JTG28" s="87"/>
      <c r="JTK28" s="87"/>
      <c r="JTO28" s="87"/>
      <c r="JTS28" s="87"/>
      <c r="JTW28" s="87"/>
      <c r="JUA28" s="87"/>
      <c r="JUE28" s="87"/>
      <c r="JUI28" s="87"/>
      <c r="JUM28" s="87"/>
      <c r="JUQ28" s="87"/>
      <c r="JUU28" s="87"/>
      <c r="JUY28" s="87"/>
      <c r="JVC28" s="87"/>
      <c r="JVG28" s="87"/>
      <c r="JVK28" s="87"/>
      <c r="JVO28" s="87"/>
      <c r="JVS28" s="87"/>
      <c r="JVW28" s="87"/>
      <c r="JWA28" s="87"/>
      <c r="JWE28" s="87"/>
      <c r="JWI28" s="87"/>
      <c r="JWM28" s="87"/>
      <c r="JWQ28" s="87"/>
      <c r="JWU28" s="87"/>
      <c r="JWY28" s="87"/>
      <c r="JXC28" s="87"/>
      <c r="JXG28" s="87"/>
      <c r="JXK28" s="87"/>
      <c r="JXO28" s="87"/>
      <c r="JXS28" s="87"/>
      <c r="JXW28" s="87"/>
      <c r="JYA28" s="87"/>
      <c r="JYE28" s="87"/>
      <c r="JYI28" s="87"/>
      <c r="JYM28" s="87"/>
      <c r="JYQ28" s="87"/>
      <c r="JYU28" s="87"/>
      <c r="JYY28" s="87"/>
      <c r="JZC28" s="87"/>
      <c r="JZG28" s="87"/>
      <c r="JZK28" s="87"/>
      <c r="JZO28" s="87"/>
      <c r="JZS28" s="87"/>
      <c r="JZW28" s="87"/>
      <c r="KAA28" s="87"/>
      <c r="KAE28" s="87"/>
      <c r="KAI28" s="87"/>
      <c r="KAM28" s="87"/>
      <c r="KAQ28" s="87"/>
      <c r="KAU28" s="87"/>
      <c r="KAY28" s="87"/>
      <c r="KBC28" s="87"/>
      <c r="KBG28" s="87"/>
      <c r="KBK28" s="87"/>
      <c r="KBO28" s="87"/>
      <c r="KBS28" s="87"/>
      <c r="KBW28" s="87"/>
      <c r="KCA28" s="87"/>
      <c r="KCE28" s="87"/>
      <c r="KCI28" s="87"/>
      <c r="KCM28" s="87"/>
      <c r="KCQ28" s="87"/>
      <c r="KCU28" s="87"/>
      <c r="KCY28" s="87"/>
      <c r="KDC28" s="87"/>
      <c r="KDG28" s="87"/>
      <c r="KDK28" s="87"/>
      <c r="KDO28" s="87"/>
      <c r="KDS28" s="87"/>
      <c r="KDW28" s="87"/>
      <c r="KEA28" s="87"/>
      <c r="KEE28" s="87"/>
      <c r="KEI28" s="87"/>
      <c r="KEM28" s="87"/>
      <c r="KEQ28" s="87"/>
      <c r="KEU28" s="87"/>
      <c r="KEY28" s="87"/>
      <c r="KFC28" s="87"/>
      <c r="KFG28" s="87"/>
      <c r="KFK28" s="87"/>
      <c r="KFO28" s="87"/>
      <c r="KFS28" s="87"/>
      <c r="KFW28" s="87"/>
      <c r="KGA28" s="87"/>
      <c r="KGE28" s="87"/>
      <c r="KGI28" s="87"/>
      <c r="KGM28" s="87"/>
      <c r="KGQ28" s="87"/>
      <c r="KGU28" s="87"/>
      <c r="KGY28" s="87"/>
      <c r="KHC28" s="87"/>
      <c r="KHG28" s="87"/>
      <c r="KHK28" s="87"/>
      <c r="KHO28" s="87"/>
      <c r="KHS28" s="87"/>
      <c r="KHW28" s="87"/>
      <c r="KIA28" s="87"/>
      <c r="KIE28" s="87"/>
      <c r="KII28" s="87"/>
      <c r="KIM28" s="87"/>
      <c r="KIQ28" s="87"/>
      <c r="KIU28" s="87"/>
      <c r="KIY28" s="87"/>
      <c r="KJC28" s="87"/>
      <c r="KJG28" s="87"/>
      <c r="KJK28" s="87"/>
      <c r="KJO28" s="87"/>
      <c r="KJS28" s="87"/>
      <c r="KJW28" s="87"/>
      <c r="KKA28" s="87"/>
      <c r="KKE28" s="87"/>
      <c r="KKI28" s="87"/>
      <c r="KKM28" s="87"/>
      <c r="KKQ28" s="87"/>
      <c r="KKU28" s="87"/>
      <c r="KKY28" s="87"/>
      <c r="KLC28" s="87"/>
      <c r="KLG28" s="87"/>
      <c r="KLK28" s="87"/>
      <c r="KLO28" s="87"/>
      <c r="KLS28" s="87"/>
      <c r="KLW28" s="87"/>
      <c r="KMA28" s="87"/>
      <c r="KME28" s="87"/>
      <c r="KMI28" s="87"/>
      <c r="KMM28" s="87"/>
      <c r="KMQ28" s="87"/>
      <c r="KMU28" s="87"/>
      <c r="KMY28" s="87"/>
      <c r="KNC28" s="87"/>
      <c r="KNG28" s="87"/>
      <c r="KNK28" s="87"/>
      <c r="KNO28" s="87"/>
      <c r="KNS28" s="87"/>
      <c r="KNW28" s="87"/>
      <c r="KOA28" s="87"/>
      <c r="KOE28" s="87"/>
      <c r="KOI28" s="87"/>
      <c r="KOM28" s="87"/>
      <c r="KOQ28" s="87"/>
      <c r="KOU28" s="87"/>
      <c r="KOY28" s="87"/>
      <c r="KPC28" s="87"/>
      <c r="KPG28" s="87"/>
      <c r="KPK28" s="87"/>
      <c r="KPO28" s="87"/>
      <c r="KPS28" s="87"/>
      <c r="KPW28" s="87"/>
      <c r="KQA28" s="87"/>
      <c r="KQE28" s="87"/>
      <c r="KQI28" s="87"/>
      <c r="KQM28" s="87"/>
      <c r="KQQ28" s="87"/>
      <c r="KQU28" s="87"/>
      <c r="KQY28" s="87"/>
      <c r="KRC28" s="87"/>
      <c r="KRG28" s="87"/>
      <c r="KRK28" s="87"/>
      <c r="KRO28" s="87"/>
      <c r="KRS28" s="87"/>
      <c r="KRW28" s="87"/>
      <c r="KSA28" s="87"/>
      <c r="KSE28" s="87"/>
      <c r="KSI28" s="87"/>
      <c r="KSM28" s="87"/>
      <c r="KSQ28" s="87"/>
      <c r="KSU28" s="87"/>
      <c r="KSY28" s="87"/>
      <c r="KTC28" s="87"/>
      <c r="KTG28" s="87"/>
      <c r="KTK28" s="87"/>
      <c r="KTO28" s="87"/>
      <c r="KTS28" s="87"/>
      <c r="KTW28" s="87"/>
      <c r="KUA28" s="87"/>
      <c r="KUE28" s="87"/>
      <c r="KUI28" s="87"/>
      <c r="KUM28" s="87"/>
      <c r="KUQ28" s="87"/>
      <c r="KUU28" s="87"/>
      <c r="KUY28" s="87"/>
      <c r="KVC28" s="87"/>
      <c r="KVG28" s="87"/>
      <c r="KVK28" s="87"/>
      <c r="KVO28" s="87"/>
      <c r="KVS28" s="87"/>
      <c r="KVW28" s="87"/>
      <c r="KWA28" s="87"/>
      <c r="KWE28" s="87"/>
      <c r="KWI28" s="87"/>
      <c r="KWM28" s="87"/>
      <c r="KWQ28" s="87"/>
      <c r="KWU28" s="87"/>
      <c r="KWY28" s="87"/>
      <c r="KXC28" s="87"/>
      <c r="KXG28" s="87"/>
      <c r="KXK28" s="87"/>
      <c r="KXO28" s="87"/>
      <c r="KXS28" s="87"/>
      <c r="KXW28" s="87"/>
      <c r="KYA28" s="87"/>
      <c r="KYE28" s="87"/>
      <c r="KYI28" s="87"/>
      <c r="KYM28" s="87"/>
      <c r="KYQ28" s="87"/>
      <c r="KYU28" s="87"/>
      <c r="KYY28" s="87"/>
      <c r="KZC28" s="87"/>
      <c r="KZG28" s="87"/>
      <c r="KZK28" s="87"/>
      <c r="KZO28" s="87"/>
      <c r="KZS28" s="87"/>
      <c r="KZW28" s="87"/>
      <c r="LAA28" s="87"/>
      <c r="LAE28" s="87"/>
      <c r="LAI28" s="87"/>
      <c r="LAM28" s="87"/>
      <c r="LAQ28" s="87"/>
      <c r="LAU28" s="87"/>
      <c r="LAY28" s="87"/>
      <c r="LBC28" s="87"/>
      <c r="LBG28" s="87"/>
      <c r="LBK28" s="87"/>
      <c r="LBO28" s="87"/>
      <c r="LBS28" s="87"/>
      <c r="LBW28" s="87"/>
      <c r="LCA28" s="87"/>
      <c r="LCE28" s="87"/>
      <c r="LCI28" s="87"/>
      <c r="LCM28" s="87"/>
      <c r="LCQ28" s="87"/>
      <c r="LCU28" s="87"/>
      <c r="LCY28" s="87"/>
      <c r="LDC28" s="87"/>
      <c r="LDG28" s="87"/>
      <c r="LDK28" s="87"/>
      <c r="LDO28" s="87"/>
      <c r="LDS28" s="87"/>
      <c r="LDW28" s="87"/>
      <c r="LEA28" s="87"/>
      <c r="LEE28" s="87"/>
      <c r="LEI28" s="87"/>
      <c r="LEM28" s="87"/>
      <c r="LEQ28" s="87"/>
      <c r="LEU28" s="87"/>
      <c r="LEY28" s="87"/>
      <c r="LFC28" s="87"/>
      <c r="LFG28" s="87"/>
      <c r="LFK28" s="87"/>
      <c r="LFO28" s="87"/>
      <c r="LFS28" s="87"/>
      <c r="LFW28" s="87"/>
      <c r="LGA28" s="87"/>
      <c r="LGE28" s="87"/>
      <c r="LGI28" s="87"/>
      <c r="LGM28" s="87"/>
      <c r="LGQ28" s="87"/>
      <c r="LGU28" s="87"/>
      <c r="LGY28" s="87"/>
      <c r="LHC28" s="87"/>
      <c r="LHG28" s="87"/>
      <c r="LHK28" s="87"/>
      <c r="LHO28" s="87"/>
      <c r="LHS28" s="87"/>
      <c r="LHW28" s="87"/>
      <c r="LIA28" s="87"/>
      <c r="LIE28" s="87"/>
      <c r="LII28" s="87"/>
      <c r="LIM28" s="87"/>
      <c r="LIQ28" s="87"/>
      <c r="LIU28" s="87"/>
      <c r="LIY28" s="87"/>
      <c r="LJC28" s="87"/>
      <c r="LJG28" s="87"/>
      <c r="LJK28" s="87"/>
      <c r="LJO28" s="87"/>
      <c r="LJS28" s="87"/>
      <c r="LJW28" s="87"/>
      <c r="LKA28" s="87"/>
      <c r="LKE28" s="87"/>
      <c r="LKI28" s="87"/>
      <c r="LKM28" s="87"/>
      <c r="LKQ28" s="87"/>
      <c r="LKU28" s="87"/>
      <c r="LKY28" s="87"/>
      <c r="LLC28" s="87"/>
      <c r="LLG28" s="87"/>
      <c r="LLK28" s="87"/>
      <c r="LLO28" s="87"/>
      <c r="LLS28" s="87"/>
      <c r="LLW28" s="87"/>
      <c r="LMA28" s="87"/>
      <c r="LME28" s="87"/>
      <c r="LMI28" s="87"/>
      <c r="LMM28" s="87"/>
      <c r="LMQ28" s="87"/>
      <c r="LMU28" s="87"/>
      <c r="LMY28" s="87"/>
      <c r="LNC28" s="87"/>
      <c r="LNG28" s="87"/>
      <c r="LNK28" s="87"/>
      <c r="LNO28" s="87"/>
      <c r="LNS28" s="87"/>
      <c r="LNW28" s="87"/>
      <c r="LOA28" s="87"/>
      <c r="LOE28" s="87"/>
      <c r="LOI28" s="87"/>
      <c r="LOM28" s="87"/>
      <c r="LOQ28" s="87"/>
      <c r="LOU28" s="87"/>
      <c r="LOY28" s="87"/>
      <c r="LPC28" s="87"/>
      <c r="LPG28" s="87"/>
      <c r="LPK28" s="87"/>
      <c r="LPO28" s="87"/>
      <c r="LPS28" s="87"/>
      <c r="LPW28" s="87"/>
      <c r="LQA28" s="87"/>
      <c r="LQE28" s="87"/>
      <c r="LQI28" s="87"/>
      <c r="LQM28" s="87"/>
      <c r="LQQ28" s="87"/>
      <c r="LQU28" s="87"/>
      <c r="LQY28" s="87"/>
      <c r="LRC28" s="87"/>
      <c r="LRG28" s="87"/>
      <c r="LRK28" s="87"/>
      <c r="LRO28" s="87"/>
      <c r="LRS28" s="87"/>
      <c r="LRW28" s="87"/>
      <c r="LSA28" s="87"/>
      <c r="LSE28" s="87"/>
      <c r="LSI28" s="87"/>
      <c r="LSM28" s="87"/>
      <c r="LSQ28" s="87"/>
      <c r="LSU28" s="87"/>
      <c r="LSY28" s="87"/>
      <c r="LTC28" s="87"/>
      <c r="LTG28" s="87"/>
      <c r="LTK28" s="87"/>
      <c r="LTO28" s="87"/>
      <c r="LTS28" s="87"/>
      <c r="LTW28" s="87"/>
      <c r="LUA28" s="87"/>
      <c r="LUE28" s="87"/>
      <c r="LUI28" s="87"/>
      <c r="LUM28" s="87"/>
      <c r="LUQ28" s="87"/>
      <c r="LUU28" s="87"/>
      <c r="LUY28" s="87"/>
      <c r="LVC28" s="87"/>
      <c r="LVG28" s="87"/>
      <c r="LVK28" s="87"/>
      <c r="LVO28" s="87"/>
      <c r="LVS28" s="87"/>
      <c r="LVW28" s="87"/>
      <c r="LWA28" s="87"/>
      <c r="LWE28" s="87"/>
      <c r="LWI28" s="87"/>
      <c r="LWM28" s="87"/>
      <c r="LWQ28" s="87"/>
      <c r="LWU28" s="87"/>
      <c r="LWY28" s="87"/>
      <c r="LXC28" s="87"/>
      <c r="LXG28" s="87"/>
      <c r="LXK28" s="87"/>
      <c r="LXO28" s="87"/>
      <c r="LXS28" s="87"/>
      <c r="LXW28" s="87"/>
      <c r="LYA28" s="87"/>
      <c r="LYE28" s="87"/>
      <c r="LYI28" s="87"/>
      <c r="LYM28" s="87"/>
      <c r="LYQ28" s="87"/>
      <c r="LYU28" s="87"/>
      <c r="LYY28" s="87"/>
      <c r="LZC28" s="87"/>
      <c r="LZG28" s="87"/>
      <c r="LZK28" s="87"/>
      <c r="LZO28" s="87"/>
      <c r="LZS28" s="87"/>
      <c r="LZW28" s="87"/>
      <c r="MAA28" s="87"/>
      <c r="MAE28" s="87"/>
      <c r="MAI28" s="87"/>
      <c r="MAM28" s="87"/>
      <c r="MAQ28" s="87"/>
      <c r="MAU28" s="87"/>
      <c r="MAY28" s="87"/>
      <c r="MBC28" s="87"/>
      <c r="MBG28" s="87"/>
      <c r="MBK28" s="87"/>
      <c r="MBO28" s="87"/>
      <c r="MBS28" s="87"/>
      <c r="MBW28" s="87"/>
      <c r="MCA28" s="87"/>
      <c r="MCE28" s="87"/>
      <c r="MCI28" s="87"/>
      <c r="MCM28" s="87"/>
      <c r="MCQ28" s="87"/>
      <c r="MCU28" s="87"/>
      <c r="MCY28" s="87"/>
      <c r="MDC28" s="87"/>
      <c r="MDG28" s="87"/>
      <c r="MDK28" s="87"/>
      <c r="MDO28" s="87"/>
      <c r="MDS28" s="87"/>
      <c r="MDW28" s="87"/>
      <c r="MEA28" s="87"/>
      <c r="MEE28" s="87"/>
      <c r="MEI28" s="87"/>
      <c r="MEM28" s="87"/>
      <c r="MEQ28" s="87"/>
      <c r="MEU28" s="87"/>
      <c r="MEY28" s="87"/>
      <c r="MFC28" s="87"/>
      <c r="MFG28" s="87"/>
      <c r="MFK28" s="87"/>
      <c r="MFO28" s="87"/>
      <c r="MFS28" s="87"/>
      <c r="MFW28" s="87"/>
      <c r="MGA28" s="87"/>
      <c r="MGE28" s="87"/>
      <c r="MGI28" s="87"/>
      <c r="MGM28" s="87"/>
      <c r="MGQ28" s="87"/>
      <c r="MGU28" s="87"/>
      <c r="MGY28" s="87"/>
      <c r="MHC28" s="87"/>
      <c r="MHG28" s="87"/>
      <c r="MHK28" s="87"/>
      <c r="MHO28" s="87"/>
      <c r="MHS28" s="87"/>
      <c r="MHW28" s="87"/>
      <c r="MIA28" s="87"/>
      <c r="MIE28" s="87"/>
      <c r="MII28" s="87"/>
      <c r="MIM28" s="87"/>
      <c r="MIQ28" s="87"/>
      <c r="MIU28" s="87"/>
      <c r="MIY28" s="87"/>
      <c r="MJC28" s="87"/>
      <c r="MJG28" s="87"/>
      <c r="MJK28" s="87"/>
      <c r="MJO28" s="87"/>
      <c r="MJS28" s="87"/>
      <c r="MJW28" s="87"/>
      <c r="MKA28" s="87"/>
      <c r="MKE28" s="87"/>
      <c r="MKI28" s="87"/>
      <c r="MKM28" s="87"/>
      <c r="MKQ28" s="87"/>
      <c r="MKU28" s="87"/>
      <c r="MKY28" s="87"/>
      <c r="MLC28" s="87"/>
      <c r="MLG28" s="87"/>
      <c r="MLK28" s="87"/>
      <c r="MLO28" s="87"/>
      <c r="MLS28" s="87"/>
      <c r="MLW28" s="87"/>
      <c r="MMA28" s="87"/>
      <c r="MME28" s="87"/>
      <c r="MMI28" s="87"/>
      <c r="MMM28" s="87"/>
      <c r="MMQ28" s="87"/>
      <c r="MMU28" s="87"/>
      <c r="MMY28" s="87"/>
      <c r="MNC28" s="87"/>
      <c r="MNG28" s="87"/>
      <c r="MNK28" s="87"/>
      <c r="MNO28" s="87"/>
      <c r="MNS28" s="87"/>
      <c r="MNW28" s="87"/>
      <c r="MOA28" s="87"/>
      <c r="MOE28" s="87"/>
      <c r="MOI28" s="87"/>
      <c r="MOM28" s="87"/>
      <c r="MOQ28" s="87"/>
      <c r="MOU28" s="87"/>
      <c r="MOY28" s="87"/>
      <c r="MPC28" s="87"/>
      <c r="MPG28" s="87"/>
      <c r="MPK28" s="87"/>
      <c r="MPO28" s="87"/>
      <c r="MPS28" s="87"/>
      <c r="MPW28" s="87"/>
      <c r="MQA28" s="87"/>
      <c r="MQE28" s="87"/>
      <c r="MQI28" s="87"/>
      <c r="MQM28" s="87"/>
      <c r="MQQ28" s="87"/>
      <c r="MQU28" s="87"/>
      <c r="MQY28" s="87"/>
      <c r="MRC28" s="87"/>
      <c r="MRG28" s="87"/>
      <c r="MRK28" s="87"/>
      <c r="MRO28" s="87"/>
      <c r="MRS28" s="87"/>
      <c r="MRW28" s="87"/>
      <c r="MSA28" s="87"/>
      <c r="MSE28" s="87"/>
      <c r="MSI28" s="87"/>
      <c r="MSM28" s="87"/>
      <c r="MSQ28" s="87"/>
      <c r="MSU28" s="87"/>
      <c r="MSY28" s="87"/>
      <c r="MTC28" s="87"/>
      <c r="MTG28" s="87"/>
      <c r="MTK28" s="87"/>
      <c r="MTO28" s="87"/>
      <c r="MTS28" s="87"/>
      <c r="MTW28" s="87"/>
      <c r="MUA28" s="87"/>
      <c r="MUE28" s="87"/>
      <c r="MUI28" s="87"/>
      <c r="MUM28" s="87"/>
      <c r="MUQ28" s="87"/>
      <c r="MUU28" s="87"/>
      <c r="MUY28" s="87"/>
      <c r="MVC28" s="87"/>
      <c r="MVG28" s="87"/>
      <c r="MVK28" s="87"/>
      <c r="MVO28" s="87"/>
      <c r="MVS28" s="87"/>
      <c r="MVW28" s="87"/>
      <c r="MWA28" s="87"/>
      <c r="MWE28" s="87"/>
      <c r="MWI28" s="87"/>
      <c r="MWM28" s="87"/>
      <c r="MWQ28" s="87"/>
      <c r="MWU28" s="87"/>
      <c r="MWY28" s="87"/>
      <c r="MXC28" s="87"/>
      <c r="MXG28" s="87"/>
      <c r="MXK28" s="87"/>
      <c r="MXO28" s="87"/>
      <c r="MXS28" s="87"/>
      <c r="MXW28" s="87"/>
      <c r="MYA28" s="87"/>
      <c r="MYE28" s="87"/>
      <c r="MYI28" s="87"/>
      <c r="MYM28" s="87"/>
      <c r="MYQ28" s="87"/>
      <c r="MYU28" s="87"/>
      <c r="MYY28" s="87"/>
      <c r="MZC28" s="87"/>
      <c r="MZG28" s="87"/>
      <c r="MZK28" s="87"/>
      <c r="MZO28" s="87"/>
      <c r="MZS28" s="87"/>
      <c r="MZW28" s="87"/>
      <c r="NAA28" s="87"/>
      <c r="NAE28" s="87"/>
      <c r="NAI28" s="87"/>
      <c r="NAM28" s="87"/>
      <c r="NAQ28" s="87"/>
      <c r="NAU28" s="87"/>
      <c r="NAY28" s="87"/>
      <c r="NBC28" s="87"/>
      <c r="NBG28" s="87"/>
      <c r="NBK28" s="87"/>
      <c r="NBO28" s="87"/>
      <c r="NBS28" s="87"/>
      <c r="NBW28" s="87"/>
      <c r="NCA28" s="87"/>
      <c r="NCE28" s="87"/>
      <c r="NCI28" s="87"/>
      <c r="NCM28" s="87"/>
      <c r="NCQ28" s="87"/>
      <c r="NCU28" s="87"/>
      <c r="NCY28" s="87"/>
      <c r="NDC28" s="87"/>
      <c r="NDG28" s="87"/>
      <c r="NDK28" s="87"/>
      <c r="NDO28" s="87"/>
      <c r="NDS28" s="87"/>
      <c r="NDW28" s="87"/>
      <c r="NEA28" s="87"/>
      <c r="NEE28" s="87"/>
      <c r="NEI28" s="87"/>
      <c r="NEM28" s="87"/>
      <c r="NEQ28" s="87"/>
      <c r="NEU28" s="87"/>
      <c r="NEY28" s="87"/>
      <c r="NFC28" s="87"/>
      <c r="NFG28" s="87"/>
      <c r="NFK28" s="87"/>
      <c r="NFO28" s="87"/>
      <c r="NFS28" s="87"/>
      <c r="NFW28" s="87"/>
      <c r="NGA28" s="87"/>
      <c r="NGE28" s="87"/>
      <c r="NGI28" s="87"/>
      <c r="NGM28" s="87"/>
      <c r="NGQ28" s="87"/>
      <c r="NGU28" s="87"/>
      <c r="NGY28" s="87"/>
      <c r="NHC28" s="87"/>
      <c r="NHG28" s="87"/>
      <c r="NHK28" s="87"/>
      <c r="NHO28" s="87"/>
      <c r="NHS28" s="87"/>
      <c r="NHW28" s="87"/>
      <c r="NIA28" s="87"/>
      <c r="NIE28" s="87"/>
      <c r="NII28" s="87"/>
      <c r="NIM28" s="87"/>
      <c r="NIQ28" s="87"/>
      <c r="NIU28" s="87"/>
      <c r="NIY28" s="87"/>
      <c r="NJC28" s="87"/>
      <c r="NJG28" s="87"/>
      <c r="NJK28" s="87"/>
      <c r="NJO28" s="87"/>
      <c r="NJS28" s="87"/>
      <c r="NJW28" s="87"/>
      <c r="NKA28" s="87"/>
      <c r="NKE28" s="87"/>
      <c r="NKI28" s="87"/>
      <c r="NKM28" s="87"/>
      <c r="NKQ28" s="87"/>
      <c r="NKU28" s="87"/>
      <c r="NKY28" s="87"/>
      <c r="NLC28" s="87"/>
      <c r="NLG28" s="87"/>
      <c r="NLK28" s="87"/>
      <c r="NLO28" s="87"/>
      <c r="NLS28" s="87"/>
      <c r="NLW28" s="87"/>
      <c r="NMA28" s="87"/>
      <c r="NME28" s="87"/>
      <c r="NMI28" s="87"/>
      <c r="NMM28" s="87"/>
      <c r="NMQ28" s="87"/>
      <c r="NMU28" s="87"/>
      <c r="NMY28" s="87"/>
      <c r="NNC28" s="87"/>
      <c r="NNG28" s="87"/>
      <c r="NNK28" s="87"/>
      <c r="NNO28" s="87"/>
      <c r="NNS28" s="87"/>
      <c r="NNW28" s="87"/>
      <c r="NOA28" s="87"/>
      <c r="NOE28" s="87"/>
      <c r="NOI28" s="87"/>
      <c r="NOM28" s="87"/>
      <c r="NOQ28" s="87"/>
      <c r="NOU28" s="87"/>
      <c r="NOY28" s="87"/>
      <c r="NPC28" s="87"/>
      <c r="NPG28" s="87"/>
      <c r="NPK28" s="87"/>
      <c r="NPO28" s="87"/>
      <c r="NPS28" s="87"/>
      <c r="NPW28" s="87"/>
      <c r="NQA28" s="87"/>
      <c r="NQE28" s="87"/>
      <c r="NQI28" s="87"/>
      <c r="NQM28" s="87"/>
      <c r="NQQ28" s="87"/>
      <c r="NQU28" s="87"/>
      <c r="NQY28" s="87"/>
      <c r="NRC28" s="87"/>
      <c r="NRG28" s="87"/>
      <c r="NRK28" s="87"/>
      <c r="NRO28" s="87"/>
      <c r="NRS28" s="87"/>
      <c r="NRW28" s="87"/>
      <c r="NSA28" s="87"/>
      <c r="NSE28" s="87"/>
      <c r="NSI28" s="87"/>
      <c r="NSM28" s="87"/>
      <c r="NSQ28" s="87"/>
      <c r="NSU28" s="87"/>
      <c r="NSY28" s="87"/>
      <c r="NTC28" s="87"/>
      <c r="NTG28" s="87"/>
      <c r="NTK28" s="87"/>
      <c r="NTO28" s="87"/>
      <c r="NTS28" s="87"/>
      <c r="NTW28" s="87"/>
      <c r="NUA28" s="87"/>
      <c r="NUE28" s="87"/>
      <c r="NUI28" s="87"/>
      <c r="NUM28" s="87"/>
      <c r="NUQ28" s="87"/>
      <c r="NUU28" s="87"/>
      <c r="NUY28" s="87"/>
      <c r="NVC28" s="87"/>
      <c r="NVG28" s="87"/>
      <c r="NVK28" s="87"/>
      <c r="NVO28" s="87"/>
      <c r="NVS28" s="87"/>
      <c r="NVW28" s="87"/>
      <c r="NWA28" s="87"/>
      <c r="NWE28" s="87"/>
      <c r="NWI28" s="87"/>
      <c r="NWM28" s="87"/>
      <c r="NWQ28" s="87"/>
      <c r="NWU28" s="87"/>
      <c r="NWY28" s="87"/>
      <c r="NXC28" s="87"/>
      <c r="NXG28" s="87"/>
      <c r="NXK28" s="87"/>
      <c r="NXO28" s="87"/>
      <c r="NXS28" s="87"/>
      <c r="NXW28" s="87"/>
      <c r="NYA28" s="87"/>
      <c r="NYE28" s="87"/>
      <c r="NYI28" s="87"/>
      <c r="NYM28" s="87"/>
      <c r="NYQ28" s="87"/>
      <c r="NYU28" s="87"/>
      <c r="NYY28" s="87"/>
      <c r="NZC28" s="87"/>
      <c r="NZG28" s="87"/>
      <c r="NZK28" s="87"/>
      <c r="NZO28" s="87"/>
      <c r="NZS28" s="87"/>
      <c r="NZW28" s="87"/>
      <c r="OAA28" s="87"/>
      <c r="OAE28" s="87"/>
      <c r="OAI28" s="87"/>
      <c r="OAM28" s="87"/>
      <c r="OAQ28" s="87"/>
      <c r="OAU28" s="87"/>
      <c r="OAY28" s="87"/>
      <c r="OBC28" s="87"/>
      <c r="OBG28" s="87"/>
      <c r="OBK28" s="87"/>
      <c r="OBO28" s="87"/>
      <c r="OBS28" s="87"/>
      <c r="OBW28" s="87"/>
      <c r="OCA28" s="87"/>
      <c r="OCE28" s="87"/>
      <c r="OCI28" s="87"/>
      <c r="OCM28" s="87"/>
      <c r="OCQ28" s="87"/>
      <c r="OCU28" s="87"/>
      <c r="OCY28" s="87"/>
      <c r="ODC28" s="87"/>
      <c r="ODG28" s="87"/>
      <c r="ODK28" s="87"/>
      <c r="ODO28" s="87"/>
      <c r="ODS28" s="87"/>
      <c r="ODW28" s="87"/>
      <c r="OEA28" s="87"/>
      <c r="OEE28" s="87"/>
      <c r="OEI28" s="87"/>
      <c r="OEM28" s="87"/>
      <c r="OEQ28" s="87"/>
      <c r="OEU28" s="87"/>
      <c r="OEY28" s="87"/>
      <c r="OFC28" s="87"/>
      <c r="OFG28" s="87"/>
      <c r="OFK28" s="87"/>
      <c r="OFO28" s="87"/>
      <c r="OFS28" s="87"/>
      <c r="OFW28" s="87"/>
      <c r="OGA28" s="87"/>
      <c r="OGE28" s="87"/>
      <c r="OGI28" s="87"/>
      <c r="OGM28" s="87"/>
      <c r="OGQ28" s="87"/>
      <c r="OGU28" s="87"/>
      <c r="OGY28" s="87"/>
      <c r="OHC28" s="87"/>
      <c r="OHG28" s="87"/>
      <c r="OHK28" s="87"/>
      <c r="OHO28" s="87"/>
      <c r="OHS28" s="87"/>
      <c r="OHW28" s="87"/>
      <c r="OIA28" s="87"/>
      <c r="OIE28" s="87"/>
      <c r="OII28" s="87"/>
      <c r="OIM28" s="87"/>
      <c r="OIQ28" s="87"/>
      <c r="OIU28" s="87"/>
      <c r="OIY28" s="87"/>
      <c r="OJC28" s="87"/>
      <c r="OJG28" s="87"/>
      <c r="OJK28" s="87"/>
      <c r="OJO28" s="87"/>
      <c r="OJS28" s="87"/>
      <c r="OJW28" s="87"/>
      <c r="OKA28" s="87"/>
      <c r="OKE28" s="87"/>
      <c r="OKI28" s="87"/>
      <c r="OKM28" s="87"/>
      <c r="OKQ28" s="87"/>
      <c r="OKU28" s="87"/>
      <c r="OKY28" s="87"/>
      <c r="OLC28" s="87"/>
      <c r="OLG28" s="87"/>
      <c r="OLK28" s="87"/>
      <c r="OLO28" s="87"/>
      <c r="OLS28" s="87"/>
      <c r="OLW28" s="87"/>
      <c r="OMA28" s="87"/>
      <c r="OME28" s="87"/>
      <c r="OMI28" s="87"/>
      <c r="OMM28" s="87"/>
      <c r="OMQ28" s="87"/>
      <c r="OMU28" s="87"/>
      <c r="OMY28" s="87"/>
      <c r="ONC28" s="87"/>
      <c r="ONG28" s="87"/>
      <c r="ONK28" s="87"/>
      <c r="ONO28" s="87"/>
      <c r="ONS28" s="87"/>
      <c r="ONW28" s="87"/>
      <c r="OOA28" s="87"/>
      <c r="OOE28" s="87"/>
      <c r="OOI28" s="87"/>
      <c r="OOM28" s="87"/>
      <c r="OOQ28" s="87"/>
      <c r="OOU28" s="87"/>
      <c r="OOY28" s="87"/>
      <c r="OPC28" s="87"/>
      <c r="OPG28" s="87"/>
      <c r="OPK28" s="87"/>
      <c r="OPO28" s="87"/>
      <c r="OPS28" s="87"/>
      <c r="OPW28" s="87"/>
      <c r="OQA28" s="87"/>
      <c r="OQE28" s="87"/>
      <c r="OQI28" s="87"/>
      <c r="OQM28" s="87"/>
      <c r="OQQ28" s="87"/>
      <c r="OQU28" s="87"/>
      <c r="OQY28" s="87"/>
      <c r="ORC28" s="87"/>
      <c r="ORG28" s="87"/>
      <c r="ORK28" s="87"/>
      <c r="ORO28" s="87"/>
      <c r="ORS28" s="87"/>
      <c r="ORW28" s="87"/>
      <c r="OSA28" s="87"/>
      <c r="OSE28" s="87"/>
      <c r="OSI28" s="87"/>
      <c r="OSM28" s="87"/>
      <c r="OSQ28" s="87"/>
      <c r="OSU28" s="87"/>
      <c r="OSY28" s="87"/>
      <c r="OTC28" s="87"/>
      <c r="OTG28" s="87"/>
      <c r="OTK28" s="87"/>
      <c r="OTO28" s="87"/>
      <c r="OTS28" s="87"/>
      <c r="OTW28" s="87"/>
      <c r="OUA28" s="87"/>
      <c r="OUE28" s="87"/>
      <c r="OUI28" s="87"/>
      <c r="OUM28" s="87"/>
      <c r="OUQ28" s="87"/>
      <c r="OUU28" s="87"/>
      <c r="OUY28" s="87"/>
      <c r="OVC28" s="87"/>
      <c r="OVG28" s="87"/>
      <c r="OVK28" s="87"/>
      <c r="OVO28" s="87"/>
      <c r="OVS28" s="87"/>
      <c r="OVW28" s="87"/>
      <c r="OWA28" s="87"/>
      <c r="OWE28" s="87"/>
      <c r="OWI28" s="87"/>
      <c r="OWM28" s="87"/>
      <c r="OWQ28" s="87"/>
      <c r="OWU28" s="87"/>
      <c r="OWY28" s="87"/>
      <c r="OXC28" s="87"/>
      <c r="OXG28" s="87"/>
      <c r="OXK28" s="87"/>
      <c r="OXO28" s="87"/>
      <c r="OXS28" s="87"/>
      <c r="OXW28" s="87"/>
      <c r="OYA28" s="87"/>
      <c r="OYE28" s="87"/>
      <c r="OYI28" s="87"/>
      <c r="OYM28" s="87"/>
      <c r="OYQ28" s="87"/>
      <c r="OYU28" s="87"/>
      <c r="OYY28" s="87"/>
      <c r="OZC28" s="87"/>
      <c r="OZG28" s="87"/>
      <c r="OZK28" s="87"/>
      <c r="OZO28" s="87"/>
      <c r="OZS28" s="87"/>
      <c r="OZW28" s="87"/>
      <c r="PAA28" s="87"/>
      <c r="PAE28" s="87"/>
      <c r="PAI28" s="87"/>
      <c r="PAM28" s="87"/>
      <c r="PAQ28" s="87"/>
      <c r="PAU28" s="87"/>
      <c r="PAY28" s="87"/>
      <c r="PBC28" s="87"/>
      <c r="PBG28" s="87"/>
      <c r="PBK28" s="87"/>
      <c r="PBO28" s="87"/>
      <c r="PBS28" s="87"/>
      <c r="PBW28" s="87"/>
      <c r="PCA28" s="87"/>
      <c r="PCE28" s="87"/>
      <c r="PCI28" s="87"/>
      <c r="PCM28" s="87"/>
      <c r="PCQ28" s="87"/>
      <c r="PCU28" s="87"/>
      <c r="PCY28" s="87"/>
      <c r="PDC28" s="87"/>
      <c r="PDG28" s="87"/>
      <c r="PDK28" s="87"/>
      <c r="PDO28" s="87"/>
      <c r="PDS28" s="87"/>
      <c r="PDW28" s="87"/>
      <c r="PEA28" s="87"/>
      <c r="PEE28" s="87"/>
      <c r="PEI28" s="87"/>
      <c r="PEM28" s="87"/>
      <c r="PEQ28" s="87"/>
      <c r="PEU28" s="87"/>
      <c r="PEY28" s="87"/>
      <c r="PFC28" s="87"/>
      <c r="PFG28" s="87"/>
      <c r="PFK28" s="87"/>
      <c r="PFO28" s="87"/>
      <c r="PFS28" s="87"/>
      <c r="PFW28" s="87"/>
      <c r="PGA28" s="87"/>
      <c r="PGE28" s="87"/>
      <c r="PGI28" s="87"/>
      <c r="PGM28" s="87"/>
      <c r="PGQ28" s="87"/>
      <c r="PGU28" s="87"/>
      <c r="PGY28" s="87"/>
      <c r="PHC28" s="87"/>
      <c r="PHG28" s="87"/>
      <c r="PHK28" s="87"/>
      <c r="PHO28" s="87"/>
      <c r="PHS28" s="87"/>
      <c r="PHW28" s="87"/>
      <c r="PIA28" s="87"/>
      <c r="PIE28" s="87"/>
      <c r="PII28" s="87"/>
      <c r="PIM28" s="87"/>
      <c r="PIQ28" s="87"/>
      <c r="PIU28" s="87"/>
      <c r="PIY28" s="87"/>
      <c r="PJC28" s="87"/>
      <c r="PJG28" s="87"/>
      <c r="PJK28" s="87"/>
      <c r="PJO28" s="87"/>
      <c r="PJS28" s="87"/>
      <c r="PJW28" s="87"/>
      <c r="PKA28" s="87"/>
      <c r="PKE28" s="87"/>
      <c r="PKI28" s="87"/>
      <c r="PKM28" s="87"/>
      <c r="PKQ28" s="87"/>
      <c r="PKU28" s="87"/>
      <c r="PKY28" s="87"/>
      <c r="PLC28" s="87"/>
      <c r="PLG28" s="87"/>
      <c r="PLK28" s="87"/>
      <c r="PLO28" s="87"/>
      <c r="PLS28" s="87"/>
      <c r="PLW28" s="87"/>
      <c r="PMA28" s="87"/>
      <c r="PME28" s="87"/>
      <c r="PMI28" s="87"/>
      <c r="PMM28" s="87"/>
      <c r="PMQ28" s="87"/>
      <c r="PMU28" s="87"/>
      <c r="PMY28" s="87"/>
      <c r="PNC28" s="87"/>
      <c r="PNG28" s="87"/>
      <c r="PNK28" s="87"/>
      <c r="PNO28" s="87"/>
      <c r="PNS28" s="87"/>
      <c r="PNW28" s="87"/>
      <c r="POA28" s="87"/>
      <c r="POE28" s="87"/>
      <c r="POI28" s="87"/>
      <c r="POM28" s="87"/>
      <c r="POQ28" s="87"/>
      <c r="POU28" s="87"/>
      <c r="POY28" s="87"/>
      <c r="PPC28" s="87"/>
      <c r="PPG28" s="87"/>
      <c r="PPK28" s="87"/>
      <c r="PPO28" s="87"/>
      <c r="PPS28" s="87"/>
      <c r="PPW28" s="87"/>
      <c r="PQA28" s="87"/>
      <c r="PQE28" s="87"/>
      <c r="PQI28" s="87"/>
      <c r="PQM28" s="87"/>
      <c r="PQQ28" s="87"/>
      <c r="PQU28" s="87"/>
      <c r="PQY28" s="87"/>
      <c r="PRC28" s="87"/>
      <c r="PRG28" s="87"/>
      <c r="PRK28" s="87"/>
      <c r="PRO28" s="87"/>
      <c r="PRS28" s="87"/>
      <c r="PRW28" s="87"/>
      <c r="PSA28" s="87"/>
      <c r="PSE28" s="87"/>
      <c r="PSI28" s="87"/>
      <c r="PSM28" s="87"/>
      <c r="PSQ28" s="87"/>
      <c r="PSU28" s="87"/>
      <c r="PSY28" s="87"/>
      <c r="PTC28" s="87"/>
      <c r="PTG28" s="87"/>
      <c r="PTK28" s="87"/>
      <c r="PTO28" s="87"/>
      <c r="PTS28" s="87"/>
      <c r="PTW28" s="87"/>
      <c r="PUA28" s="87"/>
      <c r="PUE28" s="87"/>
      <c r="PUI28" s="87"/>
      <c r="PUM28" s="87"/>
      <c r="PUQ28" s="87"/>
      <c r="PUU28" s="87"/>
      <c r="PUY28" s="87"/>
      <c r="PVC28" s="87"/>
      <c r="PVG28" s="87"/>
      <c r="PVK28" s="87"/>
      <c r="PVO28" s="87"/>
      <c r="PVS28" s="87"/>
      <c r="PVW28" s="87"/>
      <c r="PWA28" s="87"/>
      <c r="PWE28" s="87"/>
      <c r="PWI28" s="87"/>
      <c r="PWM28" s="87"/>
      <c r="PWQ28" s="87"/>
      <c r="PWU28" s="87"/>
      <c r="PWY28" s="87"/>
      <c r="PXC28" s="87"/>
      <c r="PXG28" s="87"/>
      <c r="PXK28" s="87"/>
      <c r="PXO28" s="87"/>
      <c r="PXS28" s="87"/>
      <c r="PXW28" s="87"/>
      <c r="PYA28" s="87"/>
      <c r="PYE28" s="87"/>
      <c r="PYI28" s="87"/>
      <c r="PYM28" s="87"/>
      <c r="PYQ28" s="87"/>
      <c r="PYU28" s="87"/>
      <c r="PYY28" s="87"/>
      <c r="PZC28" s="87"/>
      <c r="PZG28" s="87"/>
      <c r="PZK28" s="87"/>
      <c r="PZO28" s="87"/>
      <c r="PZS28" s="87"/>
      <c r="PZW28" s="87"/>
      <c r="QAA28" s="87"/>
      <c r="QAE28" s="87"/>
      <c r="QAI28" s="87"/>
      <c r="QAM28" s="87"/>
      <c r="QAQ28" s="87"/>
      <c r="QAU28" s="87"/>
      <c r="QAY28" s="87"/>
      <c r="QBC28" s="87"/>
      <c r="QBG28" s="87"/>
      <c r="QBK28" s="87"/>
      <c r="QBO28" s="87"/>
      <c r="QBS28" s="87"/>
      <c r="QBW28" s="87"/>
      <c r="QCA28" s="87"/>
      <c r="QCE28" s="87"/>
      <c r="QCI28" s="87"/>
      <c r="QCM28" s="87"/>
      <c r="QCQ28" s="87"/>
      <c r="QCU28" s="87"/>
      <c r="QCY28" s="87"/>
      <c r="QDC28" s="87"/>
      <c r="QDG28" s="87"/>
      <c r="QDK28" s="87"/>
      <c r="QDO28" s="87"/>
      <c r="QDS28" s="87"/>
      <c r="QDW28" s="87"/>
      <c r="QEA28" s="87"/>
      <c r="QEE28" s="87"/>
      <c r="QEI28" s="87"/>
      <c r="QEM28" s="87"/>
      <c r="QEQ28" s="87"/>
      <c r="QEU28" s="87"/>
      <c r="QEY28" s="87"/>
      <c r="QFC28" s="87"/>
      <c r="QFG28" s="87"/>
      <c r="QFK28" s="87"/>
      <c r="QFO28" s="87"/>
      <c r="QFS28" s="87"/>
      <c r="QFW28" s="87"/>
      <c r="QGA28" s="87"/>
      <c r="QGE28" s="87"/>
      <c r="QGI28" s="87"/>
      <c r="QGM28" s="87"/>
      <c r="QGQ28" s="87"/>
      <c r="QGU28" s="87"/>
      <c r="QGY28" s="87"/>
      <c r="QHC28" s="87"/>
      <c r="QHG28" s="87"/>
      <c r="QHK28" s="87"/>
      <c r="QHO28" s="87"/>
      <c r="QHS28" s="87"/>
      <c r="QHW28" s="87"/>
      <c r="QIA28" s="87"/>
      <c r="QIE28" s="87"/>
      <c r="QII28" s="87"/>
      <c r="QIM28" s="87"/>
      <c r="QIQ28" s="87"/>
      <c r="QIU28" s="87"/>
      <c r="QIY28" s="87"/>
      <c r="QJC28" s="87"/>
      <c r="QJG28" s="87"/>
      <c r="QJK28" s="87"/>
      <c r="QJO28" s="87"/>
      <c r="QJS28" s="87"/>
      <c r="QJW28" s="87"/>
      <c r="QKA28" s="87"/>
      <c r="QKE28" s="87"/>
      <c r="QKI28" s="87"/>
      <c r="QKM28" s="87"/>
      <c r="QKQ28" s="87"/>
      <c r="QKU28" s="87"/>
      <c r="QKY28" s="87"/>
      <c r="QLC28" s="87"/>
      <c r="QLG28" s="87"/>
      <c r="QLK28" s="87"/>
      <c r="QLO28" s="87"/>
      <c r="QLS28" s="87"/>
      <c r="QLW28" s="87"/>
      <c r="QMA28" s="87"/>
      <c r="QME28" s="87"/>
      <c r="QMI28" s="87"/>
      <c r="QMM28" s="87"/>
      <c r="QMQ28" s="87"/>
      <c r="QMU28" s="87"/>
      <c r="QMY28" s="87"/>
      <c r="QNC28" s="87"/>
      <c r="QNG28" s="87"/>
      <c r="QNK28" s="87"/>
      <c r="QNO28" s="87"/>
      <c r="QNS28" s="87"/>
      <c r="QNW28" s="87"/>
      <c r="QOA28" s="87"/>
      <c r="QOE28" s="87"/>
      <c r="QOI28" s="87"/>
      <c r="QOM28" s="87"/>
      <c r="QOQ28" s="87"/>
      <c r="QOU28" s="87"/>
      <c r="QOY28" s="87"/>
      <c r="QPC28" s="87"/>
      <c r="QPG28" s="87"/>
      <c r="QPK28" s="87"/>
      <c r="QPO28" s="87"/>
      <c r="QPS28" s="87"/>
      <c r="QPW28" s="87"/>
      <c r="QQA28" s="87"/>
      <c r="QQE28" s="87"/>
      <c r="QQI28" s="87"/>
      <c r="QQM28" s="87"/>
      <c r="QQQ28" s="87"/>
      <c r="QQU28" s="87"/>
      <c r="QQY28" s="87"/>
      <c r="QRC28" s="87"/>
      <c r="QRG28" s="87"/>
      <c r="QRK28" s="87"/>
      <c r="QRO28" s="87"/>
      <c r="QRS28" s="87"/>
      <c r="QRW28" s="87"/>
      <c r="QSA28" s="87"/>
      <c r="QSE28" s="87"/>
      <c r="QSI28" s="87"/>
      <c r="QSM28" s="87"/>
      <c r="QSQ28" s="87"/>
      <c r="QSU28" s="87"/>
      <c r="QSY28" s="87"/>
      <c r="QTC28" s="87"/>
      <c r="QTG28" s="87"/>
      <c r="QTK28" s="87"/>
      <c r="QTO28" s="87"/>
      <c r="QTS28" s="87"/>
      <c r="QTW28" s="87"/>
      <c r="QUA28" s="87"/>
      <c r="QUE28" s="87"/>
      <c r="QUI28" s="87"/>
      <c r="QUM28" s="87"/>
      <c r="QUQ28" s="87"/>
      <c r="QUU28" s="87"/>
      <c r="QUY28" s="87"/>
      <c r="QVC28" s="87"/>
      <c r="QVG28" s="87"/>
      <c r="QVK28" s="87"/>
      <c r="QVO28" s="87"/>
      <c r="QVS28" s="87"/>
      <c r="QVW28" s="87"/>
      <c r="QWA28" s="87"/>
      <c r="QWE28" s="87"/>
      <c r="QWI28" s="87"/>
      <c r="QWM28" s="87"/>
      <c r="QWQ28" s="87"/>
      <c r="QWU28" s="87"/>
      <c r="QWY28" s="87"/>
      <c r="QXC28" s="87"/>
      <c r="QXG28" s="87"/>
      <c r="QXK28" s="87"/>
      <c r="QXO28" s="87"/>
      <c r="QXS28" s="87"/>
      <c r="QXW28" s="87"/>
      <c r="QYA28" s="87"/>
      <c r="QYE28" s="87"/>
      <c r="QYI28" s="87"/>
      <c r="QYM28" s="87"/>
      <c r="QYQ28" s="87"/>
      <c r="QYU28" s="87"/>
      <c r="QYY28" s="87"/>
      <c r="QZC28" s="87"/>
      <c r="QZG28" s="87"/>
      <c r="QZK28" s="87"/>
      <c r="QZO28" s="87"/>
      <c r="QZS28" s="87"/>
      <c r="QZW28" s="87"/>
      <c r="RAA28" s="87"/>
      <c r="RAE28" s="87"/>
      <c r="RAI28" s="87"/>
      <c r="RAM28" s="87"/>
      <c r="RAQ28" s="87"/>
      <c r="RAU28" s="87"/>
      <c r="RAY28" s="87"/>
      <c r="RBC28" s="87"/>
      <c r="RBG28" s="87"/>
      <c r="RBK28" s="87"/>
      <c r="RBO28" s="87"/>
      <c r="RBS28" s="87"/>
      <c r="RBW28" s="87"/>
      <c r="RCA28" s="87"/>
      <c r="RCE28" s="87"/>
      <c r="RCI28" s="87"/>
      <c r="RCM28" s="87"/>
      <c r="RCQ28" s="87"/>
      <c r="RCU28" s="87"/>
      <c r="RCY28" s="87"/>
      <c r="RDC28" s="87"/>
      <c r="RDG28" s="87"/>
      <c r="RDK28" s="87"/>
      <c r="RDO28" s="87"/>
      <c r="RDS28" s="87"/>
      <c r="RDW28" s="87"/>
      <c r="REA28" s="87"/>
      <c r="REE28" s="87"/>
      <c r="REI28" s="87"/>
      <c r="REM28" s="87"/>
      <c r="REQ28" s="87"/>
      <c r="REU28" s="87"/>
      <c r="REY28" s="87"/>
      <c r="RFC28" s="87"/>
      <c r="RFG28" s="87"/>
      <c r="RFK28" s="87"/>
      <c r="RFO28" s="87"/>
      <c r="RFS28" s="87"/>
      <c r="RFW28" s="87"/>
      <c r="RGA28" s="87"/>
      <c r="RGE28" s="87"/>
      <c r="RGI28" s="87"/>
      <c r="RGM28" s="87"/>
      <c r="RGQ28" s="87"/>
      <c r="RGU28" s="87"/>
      <c r="RGY28" s="87"/>
      <c r="RHC28" s="87"/>
      <c r="RHG28" s="87"/>
      <c r="RHK28" s="87"/>
      <c r="RHO28" s="87"/>
      <c r="RHS28" s="87"/>
      <c r="RHW28" s="87"/>
      <c r="RIA28" s="87"/>
      <c r="RIE28" s="87"/>
      <c r="RII28" s="87"/>
      <c r="RIM28" s="87"/>
      <c r="RIQ28" s="87"/>
      <c r="RIU28" s="87"/>
      <c r="RIY28" s="87"/>
      <c r="RJC28" s="87"/>
      <c r="RJG28" s="87"/>
      <c r="RJK28" s="87"/>
      <c r="RJO28" s="87"/>
      <c r="RJS28" s="87"/>
      <c r="RJW28" s="87"/>
      <c r="RKA28" s="87"/>
      <c r="RKE28" s="87"/>
      <c r="RKI28" s="87"/>
      <c r="RKM28" s="87"/>
      <c r="RKQ28" s="87"/>
      <c r="RKU28" s="87"/>
      <c r="RKY28" s="87"/>
      <c r="RLC28" s="87"/>
      <c r="RLG28" s="87"/>
      <c r="RLK28" s="87"/>
      <c r="RLO28" s="87"/>
      <c r="RLS28" s="87"/>
      <c r="RLW28" s="87"/>
      <c r="RMA28" s="87"/>
      <c r="RME28" s="87"/>
      <c r="RMI28" s="87"/>
      <c r="RMM28" s="87"/>
      <c r="RMQ28" s="87"/>
      <c r="RMU28" s="87"/>
      <c r="RMY28" s="87"/>
      <c r="RNC28" s="87"/>
      <c r="RNG28" s="87"/>
      <c r="RNK28" s="87"/>
      <c r="RNO28" s="87"/>
      <c r="RNS28" s="87"/>
      <c r="RNW28" s="87"/>
      <c r="ROA28" s="87"/>
      <c r="ROE28" s="87"/>
      <c r="ROI28" s="87"/>
      <c r="ROM28" s="87"/>
      <c r="ROQ28" s="87"/>
      <c r="ROU28" s="87"/>
      <c r="ROY28" s="87"/>
      <c r="RPC28" s="87"/>
      <c r="RPG28" s="87"/>
      <c r="RPK28" s="87"/>
      <c r="RPO28" s="87"/>
      <c r="RPS28" s="87"/>
      <c r="RPW28" s="87"/>
      <c r="RQA28" s="87"/>
      <c r="RQE28" s="87"/>
      <c r="RQI28" s="87"/>
      <c r="RQM28" s="87"/>
      <c r="RQQ28" s="87"/>
      <c r="RQU28" s="87"/>
      <c r="RQY28" s="87"/>
      <c r="RRC28" s="87"/>
      <c r="RRG28" s="87"/>
      <c r="RRK28" s="87"/>
      <c r="RRO28" s="87"/>
      <c r="RRS28" s="87"/>
      <c r="RRW28" s="87"/>
      <c r="RSA28" s="87"/>
      <c r="RSE28" s="87"/>
      <c r="RSI28" s="87"/>
      <c r="RSM28" s="87"/>
      <c r="RSQ28" s="87"/>
      <c r="RSU28" s="87"/>
      <c r="RSY28" s="87"/>
      <c r="RTC28" s="87"/>
      <c r="RTG28" s="87"/>
      <c r="RTK28" s="87"/>
      <c r="RTO28" s="87"/>
      <c r="RTS28" s="87"/>
      <c r="RTW28" s="87"/>
      <c r="RUA28" s="87"/>
      <c r="RUE28" s="87"/>
      <c r="RUI28" s="87"/>
      <c r="RUM28" s="87"/>
      <c r="RUQ28" s="87"/>
      <c r="RUU28" s="87"/>
      <c r="RUY28" s="87"/>
      <c r="RVC28" s="87"/>
      <c r="RVG28" s="87"/>
      <c r="RVK28" s="87"/>
      <c r="RVO28" s="87"/>
      <c r="RVS28" s="87"/>
      <c r="RVW28" s="87"/>
      <c r="RWA28" s="87"/>
      <c r="RWE28" s="87"/>
      <c r="RWI28" s="87"/>
      <c r="RWM28" s="87"/>
      <c r="RWQ28" s="87"/>
      <c r="RWU28" s="87"/>
      <c r="RWY28" s="87"/>
      <c r="RXC28" s="87"/>
      <c r="RXG28" s="87"/>
      <c r="RXK28" s="87"/>
      <c r="RXO28" s="87"/>
      <c r="RXS28" s="87"/>
      <c r="RXW28" s="87"/>
      <c r="RYA28" s="87"/>
      <c r="RYE28" s="87"/>
      <c r="RYI28" s="87"/>
      <c r="RYM28" s="87"/>
      <c r="RYQ28" s="87"/>
      <c r="RYU28" s="87"/>
      <c r="RYY28" s="87"/>
      <c r="RZC28" s="87"/>
      <c r="RZG28" s="87"/>
      <c r="RZK28" s="87"/>
      <c r="RZO28" s="87"/>
      <c r="RZS28" s="87"/>
      <c r="RZW28" s="87"/>
      <c r="SAA28" s="87"/>
      <c r="SAE28" s="87"/>
      <c r="SAI28" s="87"/>
      <c r="SAM28" s="87"/>
      <c r="SAQ28" s="87"/>
      <c r="SAU28" s="87"/>
      <c r="SAY28" s="87"/>
      <c r="SBC28" s="87"/>
      <c r="SBG28" s="87"/>
      <c r="SBK28" s="87"/>
      <c r="SBO28" s="87"/>
      <c r="SBS28" s="87"/>
      <c r="SBW28" s="87"/>
      <c r="SCA28" s="87"/>
      <c r="SCE28" s="87"/>
      <c r="SCI28" s="87"/>
      <c r="SCM28" s="87"/>
      <c r="SCQ28" s="87"/>
      <c r="SCU28" s="87"/>
      <c r="SCY28" s="87"/>
      <c r="SDC28" s="87"/>
      <c r="SDG28" s="87"/>
      <c r="SDK28" s="87"/>
      <c r="SDO28" s="87"/>
      <c r="SDS28" s="87"/>
      <c r="SDW28" s="87"/>
      <c r="SEA28" s="87"/>
      <c r="SEE28" s="87"/>
      <c r="SEI28" s="87"/>
      <c r="SEM28" s="87"/>
      <c r="SEQ28" s="87"/>
      <c r="SEU28" s="87"/>
      <c r="SEY28" s="87"/>
      <c r="SFC28" s="87"/>
      <c r="SFG28" s="87"/>
      <c r="SFK28" s="87"/>
      <c r="SFO28" s="87"/>
      <c r="SFS28" s="87"/>
      <c r="SFW28" s="87"/>
      <c r="SGA28" s="87"/>
      <c r="SGE28" s="87"/>
      <c r="SGI28" s="87"/>
      <c r="SGM28" s="87"/>
      <c r="SGQ28" s="87"/>
      <c r="SGU28" s="87"/>
      <c r="SGY28" s="87"/>
      <c r="SHC28" s="87"/>
      <c r="SHG28" s="87"/>
      <c r="SHK28" s="87"/>
      <c r="SHO28" s="87"/>
      <c r="SHS28" s="87"/>
      <c r="SHW28" s="87"/>
      <c r="SIA28" s="87"/>
      <c r="SIE28" s="87"/>
      <c r="SII28" s="87"/>
      <c r="SIM28" s="87"/>
      <c r="SIQ28" s="87"/>
      <c r="SIU28" s="87"/>
      <c r="SIY28" s="87"/>
      <c r="SJC28" s="87"/>
      <c r="SJG28" s="87"/>
      <c r="SJK28" s="87"/>
      <c r="SJO28" s="87"/>
      <c r="SJS28" s="87"/>
      <c r="SJW28" s="87"/>
      <c r="SKA28" s="87"/>
      <c r="SKE28" s="87"/>
      <c r="SKI28" s="87"/>
      <c r="SKM28" s="87"/>
      <c r="SKQ28" s="87"/>
      <c r="SKU28" s="87"/>
      <c r="SKY28" s="87"/>
      <c r="SLC28" s="87"/>
      <c r="SLG28" s="87"/>
      <c r="SLK28" s="87"/>
      <c r="SLO28" s="87"/>
      <c r="SLS28" s="87"/>
      <c r="SLW28" s="87"/>
      <c r="SMA28" s="87"/>
      <c r="SME28" s="87"/>
      <c r="SMI28" s="87"/>
      <c r="SMM28" s="87"/>
      <c r="SMQ28" s="87"/>
      <c r="SMU28" s="87"/>
      <c r="SMY28" s="87"/>
      <c r="SNC28" s="87"/>
      <c r="SNG28" s="87"/>
      <c r="SNK28" s="87"/>
      <c r="SNO28" s="87"/>
      <c r="SNS28" s="87"/>
      <c r="SNW28" s="87"/>
      <c r="SOA28" s="87"/>
      <c r="SOE28" s="87"/>
      <c r="SOI28" s="87"/>
      <c r="SOM28" s="87"/>
      <c r="SOQ28" s="87"/>
      <c r="SOU28" s="87"/>
      <c r="SOY28" s="87"/>
      <c r="SPC28" s="87"/>
      <c r="SPG28" s="87"/>
      <c r="SPK28" s="87"/>
      <c r="SPO28" s="87"/>
      <c r="SPS28" s="87"/>
      <c r="SPW28" s="87"/>
      <c r="SQA28" s="87"/>
      <c r="SQE28" s="87"/>
      <c r="SQI28" s="87"/>
      <c r="SQM28" s="87"/>
      <c r="SQQ28" s="87"/>
      <c r="SQU28" s="87"/>
      <c r="SQY28" s="87"/>
      <c r="SRC28" s="87"/>
      <c r="SRG28" s="87"/>
      <c r="SRK28" s="87"/>
      <c r="SRO28" s="87"/>
      <c r="SRS28" s="87"/>
      <c r="SRW28" s="87"/>
      <c r="SSA28" s="87"/>
      <c r="SSE28" s="87"/>
      <c r="SSI28" s="87"/>
      <c r="SSM28" s="87"/>
      <c r="SSQ28" s="87"/>
      <c r="SSU28" s="87"/>
      <c r="SSY28" s="87"/>
      <c r="STC28" s="87"/>
      <c r="STG28" s="87"/>
      <c r="STK28" s="87"/>
      <c r="STO28" s="87"/>
      <c r="STS28" s="87"/>
      <c r="STW28" s="87"/>
      <c r="SUA28" s="87"/>
      <c r="SUE28" s="87"/>
      <c r="SUI28" s="87"/>
      <c r="SUM28" s="87"/>
      <c r="SUQ28" s="87"/>
      <c r="SUU28" s="87"/>
      <c r="SUY28" s="87"/>
      <c r="SVC28" s="87"/>
      <c r="SVG28" s="87"/>
      <c r="SVK28" s="87"/>
      <c r="SVO28" s="87"/>
      <c r="SVS28" s="87"/>
      <c r="SVW28" s="87"/>
      <c r="SWA28" s="87"/>
      <c r="SWE28" s="87"/>
      <c r="SWI28" s="87"/>
      <c r="SWM28" s="87"/>
      <c r="SWQ28" s="87"/>
      <c r="SWU28" s="87"/>
      <c r="SWY28" s="87"/>
      <c r="SXC28" s="87"/>
      <c r="SXG28" s="87"/>
      <c r="SXK28" s="87"/>
      <c r="SXO28" s="87"/>
      <c r="SXS28" s="87"/>
      <c r="SXW28" s="87"/>
      <c r="SYA28" s="87"/>
      <c r="SYE28" s="87"/>
      <c r="SYI28" s="87"/>
      <c r="SYM28" s="87"/>
      <c r="SYQ28" s="87"/>
      <c r="SYU28" s="87"/>
      <c r="SYY28" s="87"/>
      <c r="SZC28" s="87"/>
      <c r="SZG28" s="87"/>
      <c r="SZK28" s="87"/>
      <c r="SZO28" s="87"/>
      <c r="SZS28" s="87"/>
      <c r="SZW28" s="87"/>
      <c r="TAA28" s="87"/>
      <c r="TAE28" s="87"/>
      <c r="TAI28" s="87"/>
      <c r="TAM28" s="87"/>
      <c r="TAQ28" s="87"/>
      <c r="TAU28" s="87"/>
      <c r="TAY28" s="87"/>
      <c r="TBC28" s="87"/>
      <c r="TBG28" s="87"/>
      <c r="TBK28" s="87"/>
      <c r="TBO28" s="87"/>
      <c r="TBS28" s="87"/>
      <c r="TBW28" s="87"/>
      <c r="TCA28" s="87"/>
      <c r="TCE28" s="87"/>
      <c r="TCI28" s="87"/>
      <c r="TCM28" s="87"/>
      <c r="TCQ28" s="87"/>
      <c r="TCU28" s="87"/>
      <c r="TCY28" s="87"/>
      <c r="TDC28" s="87"/>
      <c r="TDG28" s="87"/>
      <c r="TDK28" s="87"/>
      <c r="TDO28" s="87"/>
      <c r="TDS28" s="87"/>
      <c r="TDW28" s="87"/>
      <c r="TEA28" s="87"/>
      <c r="TEE28" s="87"/>
      <c r="TEI28" s="87"/>
      <c r="TEM28" s="87"/>
      <c r="TEQ28" s="87"/>
      <c r="TEU28" s="87"/>
      <c r="TEY28" s="87"/>
      <c r="TFC28" s="87"/>
      <c r="TFG28" s="87"/>
      <c r="TFK28" s="87"/>
      <c r="TFO28" s="87"/>
      <c r="TFS28" s="87"/>
      <c r="TFW28" s="87"/>
      <c r="TGA28" s="87"/>
      <c r="TGE28" s="87"/>
      <c r="TGI28" s="87"/>
      <c r="TGM28" s="87"/>
      <c r="TGQ28" s="87"/>
      <c r="TGU28" s="87"/>
      <c r="TGY28" s="87"/>
      <c r="THC28" s="87"/>
      <c r="THG28" s="87"/>
      <c r="THK28" s="87"/>
      <c r="THO28" s="87"/>
      <c r="THS28" s="87"/>
      <c r="THW28" s="87"/>
      <c r="TIA28" s="87"/>
      <c r="TIE28" s="87"/>
      <c r="TII28" s="87"/>
      <c r="TIM28" s="87"/>
      <c r="TIQ28" s="87"/>
      <c r="TIU28" s="87"/>
      <c r="TIY28" s="87"/>
      <c r="TJC28" s="87"/>
      <c r="TJG28" s="87"/>
      <c r="TJK28" s="87"/>
      <c r="TJO28" s="87"/>
      <c r="TJS28" s="87"/>
      <c r="TJW28" s="87"/>
      <c r="TKA28" s="87"/>
      <c r="TKE28" s="87"/>
      <c r="TKI28" s="87"/>
      <c r="TKM28" s="87"/>
      <c r="TKQ28" s="87"/>
      <c r="TKU28" s="87"/>
      <c r="TKY28" s="87"/>
      <c r="TLC28" s="87"/>
      <c r="TLG28" s="87"/>
      <c r="TLK28" s="87"/>
      <c r="TLO28" s="87"/>
      <c r="TLS28" s="87"/>
      <c r="TLW28" s="87"/>
      <c r="TMA28" s="87"/>
      <c r="TME28" s="87"/>
      <c r="TMI28" s="87"/>
      <c r="TMM28" s="87"/>
      <c r="TMQ28" s="87"/>
      <c r="TMU28" s="87"/>
      <c r="TMY28" s="87"/>
      <c r="TNC28" s="87"/>
      <c r="TNG28" s="87"/>
      <c r="TNK28" s="87"/>
      <c r="TNO28" s="87"/>
      <c r="TNS28" s="87"/>
      <c r="TNW28" s="87"/>
      <c r="TOA28" s="87"/>
      <c r="TOE28" s="87"/>
      <c r="TOI28" s="87"/>
      <c r="TOM28" s="87"/>
      <c r="TOQ28" s="87"/>
      <c r="TOU28" s="87"/>
      <c r="TOY28" s="87"/>
      <c r="TPC28" s="87"/>
      <c r="TPG28" s="87"/>
      <c r="TPK28" s="87"/>
      <c r="TPO28" s="87"/>
      <c r="TPS28" s="87"/>
      <c r="TPW28" s="87"/>
      <c r="TQA28" s="87"/>
      <c r="TQE28" s="87"/>
      <c r="TQI28" s="87"/>
      <c r="TQM28" s="87"/>
      <c r="TQQ28" s="87"/>
      <c r="TQU28" s="87"/>
      <c r="TQY28" s="87"/>
      <c r="TRC28" s="87"/>
      <c r="TRG28" s="87"/>
      <c r="TRK28" s="87"/>
      <c r="TRO28" s="87"/>
      <c r="TRS28" s="87"/>
      <c r="TRW28" s="87"/>
      <c r="TSA28" s="87"/>
      <c r="TSE28" s="87"/>
      <c r="TSI28" s="87"/>
      <c r="TSM28" s="87"/>
      <c r="TSQ28" s="87"/>
      <c r="TSU28" s="87"/>
      <c r="TSY28" s="87"/>
      <c r="TTC28" s="87"/>
      <c r="TTG28" s="87"/>
      <c r="TTK28" s="87"/>
      <c r="TTO28" s="87"/>
      <c r="TTS28" s="87"/>
      <c r="TTW28" s="87"/>
      <c r="TUA28" s="87"/>
      <c r="TUE28" s="87"/>
      <c r="TUI28" s="87"/>
      <c r="TUM28" s="87"/>
      <c r="TUQ28" s="87"/>
      <c r="TUU28" s="87"/>
      <c r="TUY28" s="87"/>
      <c r="TVC28" s="87"/>
      <c r="TVG28" s="87"/>
      <c r="TVK28" s="87"/>
      <c r="TVO28" s="87"/>
      <c r="TVS28" s="87"/>
      <c r="TVW28" s="87"/>
      <c r="TWA28" s="87"/>
      <c r="TWE28" s="87"/>
      <c r="TWI28" s="87"/>
      <c r="TWM28" s="87"/>
      <c r="TWQ28" s="87"/>
      <c r="TWU28" s="87"/>
      <c r="TWY28" s="87"/>
      <c r="TXC28" s="87"/>
      <c r="TXG28" s="87"/>
      <c r="TXK28" s="87"/>
      <c r="TXO28" s="87"/>
      <c r="TXS28" s="87"/>
      <c r="TXW28" s="87"/>
      <c r="TYA28" s="87"/>
      <c r="TYE28" s="87"/>
      <c r="TYI28" s="87"/>
      <c r="TYM28" s="87"/>
      <c r="TYQ28" s="87"/>
      <c r="TYU28" s="87"/>
      <c r="TYY28" s="87"/>
      <c r="TZC28" s="87"/>
      <c r="TZG28" s="87"/>
      <c r="TZK28" s="87"/>
      <c r="TZO28" s="87"/>
      <c r="TZS28" s="87"/>
      <c r="TZW28" s="87"/>
      <c r="UAA28" s="87"/>
      <c r="UAE28" s="87"/>
      <c r="UAI28" s="87"/>
      <c r="UAM28" s="87"/>
      <c r="UAQ28" s="87"/>
      <c r="UAU28" s="87"/>
      <c r="UAY28" s="87"/>
      <c r="UBC28" s="87"/>
      <c r="UBG28" s="87"/>
      <c r="UBK28" s="87"/>
      <c r="UBO28" s="87"/>
      <c r="UBS28" s="87"/>
      <c r="UBW28" s="87"/>
      <c r="UCA28" s="87"/>
      <c r="UCE28" s="87"/>
      <c r="UCI28" s="87"/>
      <c r="UCM28" s="87"/>
      <c r="UCQ28" s="87"/>
      <c r="UCU28" s="87"/>
      <c r="UCY28" s="87"/>
      <c r="UDC28" s="87"/>
      <c r="UDG28" s="87"/>
      <c r="UDK28" s="87"/>
      <c r="UDO28" s="87"/>
      <c r="UDS28" s="87"/>
      <c r="UDW28" s="87"/>
      <c r="UEA28" s="87"/>
      <c r="UEE28" s="87"/>
      <c r="UEI28" s="87"/>
      <c r="UEM28" s="87"/>
      <c r="UEQ28" s="87"/>
      <c r="UEU28" s="87"/>
      <c r="UEY28" s="87"/>
      <c r="UFC28" s="87"/>
      <c r="UFG28" s="87"/>
      <c r="UFK28" s="87"/>
      <c r="UFO28" s="87"/>
      <c r="UFS28" s="87"/>
      <c r="UFW28" s="87"/>
      <c r="UGA28" s="87"/>
      <c r="UGE28" s="87"/>
      <c r="UGI28" s="87"/>
      <c r="UGM28" s="87"/>
      <c r="UGQ28" s="87"/>
      <c r="UGU28" s="87"/>
      <c r="UGY28" s="87"/>
      <c r="UHC28" s="87"/>
      <c r="UHG28" s="87"/>
      <c r="UHK28" s="87"/>
      <c r="UHO28" s="87"/>
      <c r="UHS28" s="87"/>
      <c r="UHW28" s="87"/>
      <c r="UIA28" s="87"/>
      <c r="UIE28" s="87"/>
      <c r="UII28" s="87"/>
      <c r="UIM28" s="87"/>
      <c r="UIQ28" s="87"/>
      <c r="UIU28" s="87"/>
      <c r="UIY28" s="87"/>
      <c r="UJC28" s="87"/>
      <c r="UJG28" s="87"/>
      <c r="UJK28" s="87"/>
      <c r="UJO28" s="87"/>
      <c r="UJS28" s="87"/>
      <c r="UJW28" s="87"/>
      <c r="UKA28" s="87"/>
      <c r="UKE28" s="87"/>
      <c r="UKI28" s="87"/>
      <c r="UKM28" s="87"/>
      <c r="UKQ28" s="87"/>
      <c r="UKU28" s="87"/>
      <c r="UKY28" s="87"/>
      <c r="ULC28" s="87"/>
      <c r="ULG28" s="87"/>
      <c r="ULK28" s="87"/>
      <c r="ULO28" s="87"/>
      <c r="ULS28" s="87"/>
      <c r="ULW28" s="87"/>
      <c r="UMA28" s="87"/>
      <c r="UME28" s="87"/>
      <c r="UMI28" s="87"/>
      <c r="UMM28" s="87"/>
      <c r="UMQ28" s="87"/>
      <c r="UMU28" s="87"/>
      <c r="UMY28" s="87"/>
      <c r="UNC28" s="87"/>
      <c r="UNG28" s="87"/>
      <c r="UNK28" s="87"/>
      <c r="UNO28" s="87"/>
      <c r="UNS28" s="87"/>
      <c r="UNW28" s="87"/>
      <c r="UOA28" s="87"/>
      <c r="UOE28" s="87"/>
      <c r="UOI28" s="87"/>
      <c r="UOM28" s="87"/>
      <c r="UOQ28" s="87"/>
      <c r="UOU28" s="87"/>
      <c r="UOY28" s="87"/>
      <c r="UPC28" s="87"/>
      <c r="UPG28" s="87"/>
      <c r="UPK28" s="87"/>
      <c r="UPO28" s="87"/>
      <c r="UPS28" s="87"/>
      <c r="UPW28" s="87"/>
      <c r="UQA28" s="87"/>
      <c r="UQE28" s="87"/>
      <c r="UQI28" s="87"/>
      <c r="UQM28" s="87"/>
      <c r="UQQ28" s="87"/>
      <c r="UQU28" s="87"/>
      <c r="UQY28" s="87"/>
      <c r="URC28" s="87"/>
      <c r="URG28" s="87"/>
      <c r="URK28" s="87"/>
      <c r="URO28" s="87"/>
      <c r="URS28" s="87"/>
      <c r="URW28" s="87"/>
      <c r="USA28" s="87"/>
      <c r="USE28" s="87"/>
      <c r="USI28" s="87"/>
      <c r="USM28" s="87"/>
      <c r="USQ28" s="87"/>
      <c r="USU28" s="87"/>
      <c r="USY28" s="87"/>
      <c r="UTC28" s="87"/>
      <c r="UTG28" s="87"/>
      <c r="UTK28" s="87"/>
      <c r="UTO28" s="87"/>
      <c r="UTS28" s="87"/>
      <c r="UTW28" s="87"/>
      <c r="UUA28" s="87"/>
      <c r="UUE28" s="87"/>
      <c r="UUI28" s="87"/>
      <c r="UUM28" s="87"/>
      <c r="UUQ28" s="87"/>
      <c r="UUU28" s="87"/>
      <c r="UUY28" s="87"/>
      <c r="UVC28" s="87"/>
      <c r="UVG28" s="87"/>
      <c r="UVK28" s="87"/>
      <c r="UVO28" s="87"/>
      <c r="UVS28" s="87"/>
      <c r="UVW28" s="87"/>
      <c r="UWA28" s="87"/>
      <c r="UWE28" s="87"/>
      <c r="UWI28" s="87"/>
      <c r="UWM28" s="87"/>
      <c r="UWQ28" s="87"/>
      <c r="UWU28" s="87"/>
      <c r="UWY28" s="87"/>
      <c r="UXC28" s="87"/>
      <c r="UXG28" s="87"/>
      <c r="UXK28" s="87"/>
      <c r="UXO28" s="87"/>
      <c r="UXS28" s="87"/>
      <c r="UXW28" s="87"/>
      <c r="UYA28" s="87"/>
      <c r="UYE28" s="87"/>
      <c r="UYI28" s="87"/>
      <c r="UYM28" s="87"/>
      <c r="UYQ28" s="87"/>
      <c r="UYU28" s="87"/>
      <c r="UYY28" s="87"/>
      <c r="UZC28" s="87"/>
      <c r="UZG28" s="87"/>
      <c r="UZK28" s="87"/>
      <c r="UZO28" s="87"/>
      <c r="UZS28" s="87"/>
      <c r="UZW28" s="87"/>
      <c r="VAA28" s="87"/>
      <c r="VAE28" s="87"/>
      <c r="VAI28" s="87"/>
      <c r="VAM28" s="87"/>
      <c r="VAQ28" s="87"/>
      <c r="VAU28" s="87"/>
      <c r="VAY28" s="87"/>
      <c r="VBC28" s="87"/>
      <c r="VBG28" s="87"/>
      <c r="VBK28" s="87"/>
      <c r="VBO28" s="87"/>
      <c r="VBS28" s="87"/>
      <c r="VBW28" s="87"/>
      <c r="VCA28" s="87"/>
      <c r="VCE28" s="87"/>
      <c r="VCI28" s="87"/>
      <c r="VCM28" s="87"/>
      <c r="VCQ28" s="87"/>
      <c r="VCU28" s="87"/>
      <c r="VCY28" s="87"/>
      <c r="VDC28" s="87"/>
      <c r="VDG28" s="87"/>
      <c r="VDK28" s="87"/>
      <c r="VDO28" s="87"/>
      <c r="VDS28" s="87"/>
      <c r="VDW28" s="87"/>
      <c r="VEA28" s="87"/>
      <c r="VEE28" s="87"/>
      <c r="VEI28" s="87"/>
      <c r="VEM28" s="87"/>
      <c r="VEQ28" s="87"/>
      <c r="VEU28" s="87"/>
      <c r="VEY28" s="87"/>
      <c r="VFC28" s="87"/>
      <c r="VFG28" s="87"/>
      <c r="VFK28" s="87"/>
      <c r="VFO28" s="87"/>
      <c r="VFS28" s="87"/>
      <c r="VFW28" s="87"/>
      <c r="VGA28" s="87"/>
      <c r="VGE28" s="87"/>
      <c r="VGI28" s="87"/>
      <c r="VGM28" s="87"/>
      <c r="VGQ28" s="87"/>
      <c r="VGU28" s="87"/>
      <c r="VGY28" s="87"/>
      <c r="VHC28" s="87"/>
      <c r="VHG28" s="87"/>
      <c r="VHK28" s="87"/>
      <c r="VHO28" s="87"/>
      <c r="VHS28" s="87"/>
      <c r="VHW28" s="87"/>
      <c r="VIA28" s="87"/>
      <c r="VIE28" s="87"/>
      <c r="VII28" s="87"/>
      <c r="VIM28" s="87"/>
      <c r="VIQ28" s="87"/>
      <c r="VIU28" s="87"/>
      <c r="VIY28" s="87"/>
      <c r="VJC28" s="87"/>
      <c r="VJG28" s="87"/>
      <c r="VJK28" s="87"/>
      <c r="VJO28" s="87"/>
      <c r="VJS28" s="87"/>
      <c r="VJW28" s="87"/>
      <c r="VKA28" s="87"/>
      <c r="VKE28" s="87"/>
      <c r="VKI28" s="87"/>
      <c r="VKM28" s="87"/>
      <c r="VKQ28" s="87"/>
      <c r="VKU28" s="87"/>
      <c r="VKY28" s="87"/>
      <c r="VLC28" s="87"/>
      <c r="VLG28" s="87"/>
      <c r="VLK28" s="87"/>
      <c r="VLO28" s="87"/>
      <c r="VLS28" s="87"/>
      <c r="VLW28" s="87"/>
      <c r="VMA28" s="87"/>
      <c r="VME28" s="87"/>
      <c r="VMI28" s="87"/>
      <c r="VMM28" s="87"/>
      <c r="VMQ28" s="87"/>
      <c r="VMU28" s="87"/>
      <c r="VMY28" s="87"/>
      <c r="VNC28" s="87"/>
      <c r="VNG28" s="87"/>
      <c r="VNK28" s="87"/>
      <c r="VNO28" s="87"/>
      <c r="VNS28" s="87"/>
      <c r="VNW28" s="87"/>
      <c r="VOA28" s="87"/>
      <c r="VOE28" s="87"/>
      <c r="VOI28" s="87"/>
      <c r="VOM28" s="87"/>
      <c r="VOQ28" s="87"/>
      <c r="VOU28" s="87"/>
      <c r="VOY28" s="87"/>
      <c r="VPC28" s="87"/>
      <c r="VPG28" s="87"/>
      <c r="VPK28" s="87"/>
      <c r="VPO28" s="87"/>
      <c r="VPS28" s="87"/>
      <c r="VPW28" s="87"/>
      <c r="VQA28" s="87"/>
      <c r="VQE28" s="87"/>
      <c r="VQI28" s="87"/>
      <c r="VQM28" s="87"/>
      <c r="VQQ28" s="87"/>
      <c r="VQU28" s="87"/>
      <c r="VQY28" s="87"/>
      <c r="VRC28" s="87"/>
      <c r="VRG28" s="87"/>
      <c r="VRK28" s="87"/>
      <c r="VRO28" s="87"/>
      <c r="VRS28" s="87"/>
      <c r="VRW28" s="87"/>
      <c r="VSA28" s="87"/>
      <c r="VSE28" s="87"/>
      <c r="VSI28" s="87"/>
      <c r="VSM28" s="87"/>
      <c r="VSQ28" s="87"/>
      <c r="VSU28" s="87"/>
      <c r="VSY28" s="87"/>
      <c r="VTC28" s="87"/>
      <c r="VTG28" s="87"/>
      <c r="VTK28" s="87"/>
      <c r="VTO28" s="87"/>
      <c r="VTS28" s="87"/>
      <c r="VTW28" s="87"/>
      <c r="VUA28" s="87"/>
      <c r="VUE28" s="87"/>
      <c r="VUI28" s="87"/>
      <c r="VUM28" s="87"/>
      <c r="VUQ28" s="87"/>
      <c r="VUU28" s="87"/>
      <c r="VUY28" s="87"/>
      <c r="VVC28" s="87"/>
      <c r="VVG28" s="87"/>
      <c r="VVK28" s="87"/>
      <c r="VVO28" s="87"/>
      <c r="VVS28" s="87"/>
      <c r="VVW28" s="87"/>
      <c r="VWA28" s="87"/>
      <c r="VWE28" s="87"/>
      <c r="VWI28" s="87"/>
      <c r="VWM28" s="87"/>
      <c r="VWQ28" s="87"/>
      <c r="VWU28" s="87"/>
      <c r="VWY28" s="87"/>
      <c r="VXC28" s="87"/>
      <c r="VXG28" s="87"/>
      <c r="VXK28" s="87"/>
      <c r="VXO28" s="87"/>
      <c r="VXS28" s="87"/>
      <c r="VXW28" s="87"/>
      <c r="VYA28" s="87"/>
      <c r="VYE28" s="87"/>
      <c r="VYI28" s="87"/>
      <c r="VYM28" s="87"/>
      <c r="VYQ28" s="87"/>
      <c r="VYU28" s="87"/>
      <c r="VYY28" s="87"/>
      <c r="VZC28" s="87"/>
      <c r="VZG28" s="87"/>
      <c r="VZK28" s="87"/>
      <c r="VZO28" s="87"/>
      <c r="VZS28" s="87"/>
      <c r="VZW28" s="87"/>
      <c r="WAA28" s="87"/>
      <c r="WAE28" s="87"/>
      <c r="WAI28" s="87"/>
      <c r="WAM28" s="87"/>
      <c r="WAQ28" s="87"/>
      <c r="WAU28" s="87"/>
      <c r="WAY28" s="87"/>
      <c r="WBC28" s="87"/>
      <c r="WBG28" s="87"/>
      <c r="WBK28" s="87"/>
      <c r="WBO28" s="87"/>
      <c r="WBS28" s="87"/>
      <c r="WBW28" s="87"/>
      <c r="WCA28" s="87"/>
      <c r="WCE28" s="87"/>
      <c r="WCI28" s="87"/>
      <c r="WCM28" s="87"/>
      <c r="WCQ28" s="87"/>
      <c r="WCU28" s="87"/>
      <c r="WCY28" s="87"/>
      <c r="WDC28" s="87"/>
      <c r="WDG28" s="87"/>
      <c r="WDK28" s="87"/>
      <c r="WDO28" s="87"/>
      <c r="WDS28" s="87"/>
      <c r="WDW28" s="87"/>
      <c r="WEA28" s="87"/>
      <c r="WEE28" s="87"/>
      <c r="WEI28" s="87"/>
      <c r="WEM28" s="87"/>
      <c r="WEQ28" s="87"/>
      <c r="WEU28" s="87"/>
      <c r="WEY28" s="87"/>
      <c r="WFC28" s="87"/>
      <c r="WFG28" s="87"/>
      <c r="WFK28" s="87"/>
      <c r="WFO28" s="87"/>
      <c r="WFS28" s="87"/>
      <c r="WFW28" s="87"/>
      <c r="WGA28" s="87"/>
      <c r="WGE28" s="87"/>
      <c r="WGI28" s="87"/>
      <c r="WGM28" s="87"/>
      <c r="WGQ28" s="87"/>
      <c r="WGU28" s="87"/>
      <c r="WGY28" s="87"/>
      <c r="WHC28" s="87"/>
      <c r="WHG28" s="87"/>
      <c r="WHK28" s="87"/>
      <c r="WHO28" s="87"/>
      <c r="WHS28" s="87"/>
      <c r="WHW28" s="87"/>
      <c r="WIA28" s="87"/>
      <c r="WIE28" s="87"/>
      <c r="WII28" s="87"/>
      <c r="WIM28" s="87"/>
      <c r="WIQ28" s="87"/>
      <c r="WIU28" s="87"/>
      <c r="WIY28" s="87"/>
      <c r="WJC28" s="87"/>
      <c r="WJG28" s="87"/>
      <c r="WJK28" s="87"/>
      <c r="WJO28" s="87"/>
      <c r="WJS28" s="87"/>
      <c r="WJW28" s="87"/>
      <c r="WKA28" s="87"/>
      <c r="WKE28" s="87"/>
      <c r="WKI28" s="87"/>
      <c r="WKM28" s="87"/>
      <c r="WKQ28" s="87"/>
      <c r="WKU28" s="87"/>
      <c r="WKY28" s="87"/>
      <c r="WLC28" s="87"/>
      <c r="WLG28" s="87"/>
      <c r="WLK28" s="87"/>
      <c r="WLO28" s="87"/>
      <c r="WLS28" s="87"/>
      <c r="WLW28" s="87"/>
      <c r="WMA28" s="87"/>
      <c r="WME28" s="87"/>
      <c r="WMI28" s="87"/>
      <c r="WMM28" s="87"/>
      <c r="WMQ28" s="87"/>
      <c r="WMU28" s="87"/>
      <c r="WMY28" s="87"/>
      <c r="WNC28" s="87"/>
      <c r="WNG28" s="87"/>
      <c r="WNK28" s="87"/>
      <c r="WNO28" s="87"/>
      <c r="WNS28" s="87"/>
      <c r="WNW28" s="87"/>
      <c r="WOA28" s="87"/>
      <c r="WOE28" s="87"/>
      <c r="WOI28" s="87"/>
      <c r="WOM28" s="87"/>
      <c r="WOQ28" s="87"/>
      <c r="WOU28" s="87"/>
      <c r="WOY28" s="87"/>
      <c r="WPC28" s="87"/>
      <c r="WPG28" s="87"/>
      <c r="WPK28" s="87"/>
      <c r="WPO28" s="87"/>
      <c r="WPS28" s="87"/>
      <c r="WPW28" s="87"/>
      <c r="WQA28" s="87"/>
      <c r="WQE28" s="87"/>
      <c r="WQI28" s="87"/>
      <c r="WQM28" s="87"/>
      <c r="WQQ28" s="87"/>
      <c r="WQU28" s="87"/>
      <c r="WQY28" s="87"/>
      <c r="WRC28" s="87"/>
      <c r="WRG28" s="87"/>
      <c r="WRK28" s="87"/>
      <c r="WRO28" s="87"/>
      <c r="WRS28" s="87"/>
      <c r="WRW28" s="87"/>
      <c r="WSA28" s="87"/>
      <c r="WSE28" s="87"/>
      <c r="WSI28" s="87"/>
      <c r="WSM28" s="87"/>
      <c r="WSQ28" s="87"/>
      <c r="WSU28" s="87"/>
      <c r="WSY28" s="87"/>
      <c r="WTC28" s="87"/>
      <c r="WTG28" s="87"/>
      <c r="WTK28" s="87"/>
      <c r="WTO28" s="87"/>
      <c r="WTS28" s="87"/>
      <c r="WTW28" s="87"/>
      <c r="WUA28" s="87"/>
      <c r="WUE28" s="87"/>
      <c r="WUI28" s="87"/>
      <c r="WUM28" s="87"/>
      <c r="WUQ28" s="87"/>
      <c r="WUU28" s="87"/>
      <c r="WUY28" s="87"/>
      <c r="WVC28" s="87"/>
      <c r="WVG28" s="87"/>
      <c r="WVK28" s="87"/>
      <c r="WVO28" s="87"/>
      <c r="WVS28" s="87"/>
      <c r="WVW28" s="87"/>
      <c r="WWA28" s="87"/>
      <c r="WWE28" s="87"/>
      <c r="WWI28" s="87"/>
      <c r="WWM28" s="87"/>
      <c r="WWQ28" s="87"/>
      <c r="WWU28" s="87"/>
      <c r="WWY28" s="87"/>
      <c r="WXC28" s="87"/>
      <c r="WXG28" s="87"/>
      <c r="WXK28" s="87"/>
      <c r="WXO28" s="87"/>
      <c r="WXS28" s="87"/>
      <c r="WXW28" s="87"/>
      <c r="WYA28" s="87"/>
      <c r="WYE28" s="87"/>
      <c r="WYI28" s="87"/>
      <c r="WYM28" s="87"/>
      <c r="WYQ28" s="87"/>
      <c r="WYU28" s="87"/>
      <c r="WYY28" s="87"/>
      <c r="WZC28" s="87"/>
      <c r="WZG28" s="87"/>
      <c r="WZK28" s="87"/>
      <c r="WZO28" s="87"/>
      <c r="WZS28" s="87"/>
      <c r="WZW28" s="87"/>
      <c r="XAA28" s="87"/>
      <c r="XAE28" s="87"/>
      <c r="XAI28" s="87"/>
      <c r="XAM28" s="87"/>
      <c r="XAQ28" s="87"/>
      <c r="XAU28" s="87"/>
      <c r="XAY28" s="87"/>
      <c r="XBC28" s="87"/>
      <c r="XBG28" s="87"/>
      <c r="XBK28" s="87"/>
    </row>
    <row r="29" spans="1:1023 1027:2047 2051:3071 3075:4095 4099:5119 5123:6143 6147:7167 7171:8191 8195:9215 9219:10239 10243:11263 11267:12287 12291:13311 13315:14335 14339:15359 15363:16287" s="78" customFormat="1" x14ac:dyDescent="0.2">
      <c r="A29" s="139"/>
    </row>
    <row r="30" spans="1:1023 1027:2047 2051:3071 3075:4095 4099:5119 5123:6143 6147:7167 7171:8191 8195:9215 9219:10239 10243:11263 11267:12287 12291:13311 13315:14335 14339:15359 15363:16287" s="78" customFormat="1" x14ac:dyDescent="0.2">
      <c r="A30" s="104"/>
    </row>
    <row r="31" spans="1:1023 1027:2047 2051:3071 3075:4095 4099:5119 5123:6143 6147:7167 7171:8191 8195:9215 9219:10239 10243:11263 11267:12287 12291:13311 13315:14335 14339:15359 15363:16287" s="78" customFormat="1" x14ac:dyDescent="0.2">
      <c r="A31" s="104"/>
    </row>
    <row r="32" spans="1:1023 1027:2047 2051:3071 3075:4095 4099:5119 5123:6143 6147:7167 7171:8191 8195:9215 9219:10239 10243:11263 11267:12287 12291:13311 13315:14335 14339:15359 15363:16287" s="78" customFormat="1" x14ac:dyDescent="0.2">
      <c r="A32" s="104"/>
    </row>
    <row r="33" spans="1:1023 1027:2047 2051:3071 3075:4095 4099:5119 5123:6143 6147:7167 7171:8191 8195:9215 9219:10239 10243:11263 11267:12287 12291:13311 13315:14335 14339:15359 15363:16287" s="78" customFormat="1" x14ac:dyDescent="0.2">
      <c r="A33" s="104"/>
    </row>
    <row r="34" spans="1:1023 1027:2047 2051:3071 3075:4095 4099:5119 5123:6143 6147:7167 7171:8191 8195:9215 9219:10239 10243:11263 11267:12287 12291:13311 13315:14335 14339:15359 15363:16287" s="78" customFormat="1" x14ac:dyDescent="0.2">
      <c r="A34" s="104"/>
    </row>
    <row r="35" spans="1:1023 1027:2047 2051:3071 3075:4095 4099:5119 5123:6143 6147:7167 7171:8191 8195:9215 9219:10239 10243:11263 11267:12287 12291:13311 13315:14335 14339:15359 15363:16287" s="78" customFormat="1" x14ac:dyDescent="0.2">
      <c r="A35" s="104"/>
      <c r="C35" s="82"/>
      <c r="G35" s="82"/>
      <c r="K35" s="82"/>
      <c r="O35" s="82"/>
      <c r="S35" s="82"/>
      <c r="W35" s="82"/>
      <c r="AA35" s="82"/>
      <c r="AE35" s="82"/>
      <c r="AI35" s="82"/>
      <c r="AM35" s="82"/>
      <c r="AQ35" s="82"/>
      <c r="AU35" s="82"/>
      <c r="AY35" s="82"/>
      <c r="BC35" s="82"/>
      <c r="BG35" s="82"/>
      <c r="BK35" s="82"/>
      <c r="BO35" s="82"/>
      <c r="BS35" s="82"/>
      <c r="BW35" s="82"/>
      <c r="CA35" s="82"/>
      <c r="CE35" s="82"/>
      <c r="CI35" s="82"/>
      <c r="CM35" s="82"/>
      <c r="CQ35" s="82"/>
      <c r="CU35" s="82"/>
      <c r="CY35" s="82"/>
      <c r="DC35" s="82"/>
      <c r="DG35" s="82"/>
      <c r="DK35" s="82"/>
      <c r="DO35" s="82"/>
      <c r="DS35" s="82"/>
      <c r="DW35" s="82"/>
      <c r="EA35" s="82"/>
      <c r="EE35" s="82"/>
      <c r="EI35" s="82"/>
      <c r="EM35" s="82"/>
      <c r="EQ35" s="82"/>
      <c r="EU35" s="82"/>
      <c r="EY35" s="82"/>
      <c r="FC35" s="82"/>
      <c r="FG35" s="82"/>
      <c r="FK35" s="82"/>
      <c r="FO35" s="82"/>
      <c r="FS35" s="82"/>
      <c r="FW35" s="82"/>
      <c r="GA35" s="82"/>
      <c r="GE35" s="82"/>
      <c r="GI35" s="82"/>
      <c r="GM35" s="82"/>
      <c r="GQ35" s="82"/>
      <c r="GU35" s="82"/>
      <c r="GY35" s="82"/>
      <c r="HC35" s="82"/>
      <c r="HG35" s="82"/>
      <c r="HK35" s="82"/>
      <c r="HO35" s="82"/>
      <c r="HS35" s="82"/>
      <c r="HW35" s="82"/>
      <c r="IA35" s="82"/>
      <c r="IE35" s="82"/>
      <c r="II35" s="82"/>
      <c r="IM35" s="82"/>
      <c r="IQ35" s="82"/>
      <c r="IU35" s="82"/>
      <c r="IY35" s="82"/>
      <c r="JC35" s="82"/>
      <c r="JG35" s="82"/>
      <c r="JK35" s="82"/>
      <c r="JO35" s="82"/>
      <c r="JS35" s="82"/>
      <c r="JW35" s="82"/>
      <c r="KA35" s="82"/>
      <c r="KE35" s="82"/>
      <c r="KI35" s="82"/>
      <c r="KM35" s="82"/>
      <c r="KQ35" s="82"/>
      <c r="KU35" s="82"/>
      <c r="KY35" s="82"/>
      <c r="LC35" s="82"/>
      <c r="LG35" s="82"/>
      <c r="LK35" s="82"/>
      <c r="LO35" s="82"/>
      <c r="LS35" s="82"/>
      <c r="LW35" s="82"/>
      <c r="MA35" s="82"/>
      <c r="ME35" s="82"/>
      <c r="MI35" s="82"/>
      <c r="MM35" s="82"/>
      <c r="MQ35" s="82"/>
      <c r="MU35" s="82"/>
      <c r="MY35" s="82"/>
      <c r="NC35" s="82"/>
      <c r="NG35" s="82"/>
      <c r="NK35" s="82"/>
      <c r="NO35" s="82"/>
      <c r="NS35" s="82"/>
      <c r="NW35" s="82"/>
      <c r="OA35" s="82"/>
      <c r="OE35" s="82"/>
      <c r="OI35" s="82"/>
      <c r="OM35" s="82"/>
      <c r="OQ35" s="82"/>
      <c r="OU35" s="82"/>
      <c r="OY35" s="82"/>
      <c r="PC35" s="82"/>
      <c r="PG35" s="82"/>
      <c r="PK35" s="82"/>
      <c r="PO35" s="82"/>
      <c r="PS35" s="82"/>
      <c r="PW35" s="82"/>
      <c r="QA35" s="82"/>
      <c r="QE35" s="82"/>
      <c r="QI35" s="82"/>
      <c r="QM35" s="82"/>
      <c r="QQ35" s="82"/>
      <c r="QU35" s="82"/>
      <c r="QY35" s="82"/>
      <c r="RC35" s="82"/>
      <c r="RG35" s="82"/>
      <c r="RK35" s="82"/>
      <c r="RO35" s="82"/>
      <c r="RS35" s="82"/>
      <c r="RW35" s="82"/>
      <c r="SA35" s="82"/>
      <c r="SE35" s="82"/>
      <c r="SI35" s="82"/>
      <c r="SM35" s="82"/>
      <c r="SQ35" s="82"/>
      <c r="SU35" s="82"/>
      <c r="SY35" s="82"/>
      <c r="TC35" s="82"/>
      <c r="TG35" s="82"/>
      <c r="TK35" s="82"/>
      <c r="TO35" s="82"/>
      <c r="TS35" s="82"/>
      <c r="TW35" s="82"/>
      <c r="UA35" s="82"/>
      <c r="UE35" s="82"/>
      <c r="UI35" s="82"/>
      <c r="UM35" s="82"/>
      <c r="UQ35" s="82"/>
      <c r="UU35" s="82"/>
      <c r="UY35" s="82"/>
      <c r="VC35" s="82"/>
      <c r="VG35" s="82"/>
      <c r="VK35" s="82"/>
      <c r="VO35" s="82"/>
      <c r="VS35" s="82"/>
      <c r="VW35" s="82"/>
      <c r="WA35" s="82"/>
      <c r="WE35" s="82"/>
      <c r="WI35" s="82"/>
      <c r="WM35" s="82"/>
      <c r="WQ35" s="82"/>
      <c r="WU35" s="82"/>
      <c r="WY35" s="82"/>
      <c r="XC35" s="82"/>
      <c r="XG35" s="82"/>
      <c r="XK35" s="82"/>
      <c r="XO35" s="82"/>
      <c r="XS35" s="82"/>
      <c r="XW35" s="82"/>
      <c r="YA35" s="82"/>
      <c r="YE35" s="82"/>
      <c r="YI35" s="82"/>
      <c r="YM35" s="82"/>
      <c r="YQ35" s="82"/>
      <c r="YU35" s="82"/>
      <c r="YY35" s="82"/>
      <c r="ZC35" s="82"/>
      <c r="ZG35" s="82"/>
      <c r="ZK35" s="82"/>
      <c r="ZO35" s="82"/>
      <c r="ZS35" s="82"/>
      <c r="ZW35" s="82"/>
      <c r="AAA35" s="82"/>
      <c r="AAE35" s="82"/>
      <c r="AAI35" s="82"/>
      <c r="AAM35" s="82"/>
      <c r="AAQ35" s="82"/>
      <c r="AAU35" s="82"/>
      <c r="AAY35" s="82"/>
      <c r="ABC35" s="82"/>
      <c r="ABG35" s="82"/>
      <c r="ABK35" s="82"/>
      <c r="ABO35" s="82"/>
      <c r="ABS35" s="82"/>
      <c r="ABW35" s="82"/>
      <c r="ACA35" s="82"/>
      <c r="ACE35" s="82"/>
      <c r="ACI35" s="82"/>
      <c r="ACM35" s="82"/>
      <c r="ACQ35" s="82"/>
      <c r="ACU35" s="82"/>
      <c r="ACY35" s="82"/>
      <c r="ADC35" s="82"/>
      <c r="ADG35" s="82"/>
      <c r="ADK35" s="82"/>
      <c r="ADO35" s="82"/>
      <c r="ADS35" s="82"/>
      <c r="ADW35" s="82"/>
      <c r="AEA35" s="82"/>
      <c r="AEE35" s="82"/>
      <c r="AEI35" s="82"/>
      <c r="AEM35" s="82"/>
      <c r="AEQ35" s="82"/>
      <c r="AEU35" s="82"/>
      <c r="AEY35" s="82"/>
      <c r="AFC35" s="82"/>
      <c r="AFG35" s="82"/>
      <c r="AFK35" s="82"/>
      <c r="AFO35" s="82"/>
      <c r="AFS35" s="82"/>
      <c r="AFW35" s="82"/>
      <c r="AGA35" s="82"/>
      <c r="AGE35" s="82"/>
      <c r="AGI35" s="82"/>
      <c r="AGM35" s="82"/>
      <c r="AGQ35" s="82"/>
      <c r="AGU35" s="82"/>
      <c r="AGY35" s="82"/>
      <c r="AHC35" s="82"/>
      <c r="AHG35" s="82"/>
      <c r="AHK35" s="82"/>
      <c r="AHO35" s="82"/>
      <c r="AHS35" s="82"/>
      <c r="AHW35" s="82"/>
      <c r="AIA35" s="82"/>
      <c r="AIE35" s="82"/>
      <c r="AII35" s="82"/>
      <c r="AIM35" s="82"/>
      <c r="AIQ35" s="82"/>
      <c r="AIU35" s="82"/>
      <c r="AIY35" s="82"/>
      <c r="AJC35" s="82"/>
      <c r="AJG35" s="82"/>
      <c r="AJK35" s="82"/>
      <c r="AJO35" s="82"/>
      <c r="AJS35" s="82"/>
      <c r="AJW35" s="82"/>
      <c r="AKA35" s="82"/>
      <c r="AKE35" s="82"/>
      <c r="AKI35" s="82"/>
      <c r="AKM35" s="82"/>
      <c r="AKQ35" s="82"/>
      <c r="AKU35" s="82"/>
      <c r="AKY35" s="82"/>
      <c r="ALC35" s="82"/>
      <c r="ALG35" s="82"/>
      <c r="ALK35" s="82"/>
      <c r="ALO35" s="82"/>
      <c r="ALS35" s="82"/>
      <c r="ALW35" s="82"/>
      <c r="AMA35" s="82"/>
      <c r="AME35" s="82"/>
      <c r="AMI35" s="82"/>
      <c r="AMM35" s="82"/>
      <c r="AMQ35" s="82"/>
      <c r="AMU35" s="82"/>
      <c r="AMY35" s="82"/>
      <c r="ANC35" s="82"/>
      <c r="ANG35" s="82"/>
      <c r="ANK35" s="82"/>
      <c r="ANO35" s="82"/>
      <c r="ANS35" s="82"/>
      <c r="ANW35" s="82"/>
      <c r="AOA35" s="82"/>
      <c r="AOE35" s="82"/>
      <c r="AOI35" s="82"/>
      <c r="AOM35" s="82"/>
      <c r="AOQ35" s="82"/>
      <c r="AOU35" s="82"/>
      <c r="AOY35" s="82"/>
      <c r="APC35" s="82"/>
      <c r="APG35" s="82"/>
      <c r="APK35" s="82"/>
      <c r="APO35" s="82"/>
      <c r="APS35" s="82"/>
      <c r="APW35" s="82"/>
      <c r="AQA35" s="82"/>
      <c r="AQE35" s="82"/>
      <c r="AQI35" s="82"/>
      <c r="AQM35" s="82"/>
      <c r="AQQ35" s="82"/>
      <c r="AQU35" s="82"/>
      <c r="AQY35" s="82"/>
      <c r="ARC35" s="82"/>
      <c r="ARG35" s="82"/>
      <c r="ARK35" s="82"/>
      <c r="ARO35" s="82"/>
      <c r="ARS35" s="82"/>
      <c r="ARW35" s="82"/>
      <c r="ASA35" s="82"/>
      <c r="ASE35" s="82"/>
      <c r="ASI35" s="82"/>
      <c r="ASM35" s="82"/>
      <c r="ASQ35" s="82"/>
      <c r="ASU35" s="82"/>
      <c r="ASY35" s="82"/>
      <c r="ATC35" s="82"/>
      <c r="ATG35" s="82"/>
      <c r="ATK35" s="82"/>
      <c r="ATO35" s="82"/>
      <c r="ATS35" s="82"/>
      <c r="ATW35" s="82"/>
      <c r="AUA35" s="82"/>
      <c r="AUE35" s="82"/>
      <c r="AUI35" s="82"/>
      <c r="AUM35" s="82"/>
      <c r="AUQ35" s="82"/>
      <c r="AUU35" s="82"/>
      <c r="AUY35" s="82"/>
      <c r="AVC35" s="82"/>
      <c r="AVG35" s="82"/>
      <c r="AVK35" s="82"/>
      <c r="AVO35" s="82"/>
      <c r="AVS35" s="82"/>
      <c r="AVW35" s="82"/>
      <c r="AWA35" s="82"/>
      <c r="AWE35" s="82"/>
      <c r="AWI35" s="82"/>
      <c r="AWM35" s="82"/>
      <c r="AWQ35" s="82"/>
      <c r="AWU35" s="82"/>
      <c r="AWY35" s="82"/>
      <c r="AXC35" s="82"/>
      <c r="AXG35" s="82"/>
      <c r="AXK35" s="82"/>
      <c r="AXO35" s="82"/>
      <c r="AXS35" s="82"/>
      <c r="AXW35" s="82"/>
      <c r="AYA35" s="82"/>
      <c r="AYE35" s="82"/>
      <c r="AYI35" s="82"/>
      <c r="AYM35" s="82"/>
      <c r="AYQ35" s="82"/>
      <c r="AYU35" s="82"/>
      <c r="AYY35" s="82"/>
      <c r="AZC35" s="82"/>
      <c r="AZG35" s="82"/>
      <c r="AZK35" s="82"/>
      <c r="AZO35" s="82"/>
      <c r="AZS35" s="82"/>
      <c r="AZW35" s="82"/>
      <c r="BAA35" s="82"/>
      <c r="BAE35" s="82"/>
      <c r="BAI35" s="82"/>
      <c r="BAM35" s="82"/>
      <c r="BAQ35" s="82"/>
      <c r="BAU35" s="82"/>
      <c r="BAY35" s="82"/>
      <c r="BBC35" s="82"/>
      <c r="BBG35" s="82"/>
      <c r="BBK35" s="82"/>
      <c r="BBO35" s="82"/>
      <c r="BBS35" s="82"/>
      <c r="BBW35" s="82"/>
      <c r="BCA35" s="82"/>
      <c r="BCE35" s="82"/>
      <c r="BCI35" s="82"/>
      <c r="BCM35" s="82"/>
      <c r="BCQ35" s="82"/>
      <c r="BCU35" s="82"/>
      <c r="BCY35" s="82"/>
      <c r="BDC35" s="82"/>
      <c r="BDG35" s="82"/>
      <c r="BDK35" s="82"/>
      <c r="BDO35" s="82"/>
      <c r="BDS35" s="82"/>
      <c r="BDW35" s="82"/>
      <c r="BEA35" s="82"/>
      <c r="BEE35" s="82"/>
      <c r="BEI35" s="82"/>
      <c r="BEM35" s="82"/>
      <c r="BEQ35" s="82"/>
      <c r="BEU35" s="82"/>
      <c r="BEY35" s="82"/>
      <c r="BFC35" s="82"/>
      <c r="BFG35" s="82"/>
      <c r="BFK35" s="82"/>
      <c r="BFO35" s="82"/>
      <c r="BFS35" s="82"/>
      <c r="BFW35" s="82"/>
      <c r="BGA35" s="82"/>
      <c r="BGE35" s="82"/>
      <c r="BGI35" s="82"/>
      <c r="BGM35" s="82"/>
      <c r="BGQ35" s="82"/>
      <c r="BGU35" s="82"/>
      <c r="BGY35" s="82"/>
      <c r="BHC35" s="82"/>
      <c r="BHG35" s="82"/>
      <c r="BHK35" s="82"/>
      <c r="BHO35" s="82"/>
      <c r="BHS35" s="82"/>
      <c r="BHW35" s="82"/>
      <c r="BIA35" s="82"/>
      <c r="BIE35" s="82"/>
      <c r="BII35" s="82"/>
      <c r="BIM35" s="82"/>
      <c r="BIQ35" s="82"/>
      <c r="BIU35" s="82"/>
      <c r="BIY35" s="82"/>
      <c r="BJC35" s="82"/>
      <c r="BJG35" s="82"/>
      <c r="BJK35" s="82"/>
      <c r="BJO35" s="82"/>
      <c r="BJS35" s="82"/>
      <c r="BJW35" s="82"/>
      <c r="BKA35" s="82"/>
      <c r="BKE35" s="82"/>
      <c r="BKI35" s="82"/>
      <c r="BKM35" s="82"/>
      <c r="BKQ35" s="82"/>
      <c r="BKU35" s="82"/>
      <c r="BKY35" s="82"/>
      <c r="BLC35" s="82"/>
      <c r="BLG35" s="82"/>
      <c r="BLK35" s="82"/>
      <c r="BLO35" s="82"/>
      <c r="BLS35" s="82"/>
      <c r="BLW35" s="82"/>
      <c r="BMA35" s="82"/>
      <c r="BME35" s="82"/>
      <c r="BMI35" s="82"/>
      <c r="BMM35" s="82"/>
      <c r="BMQ35" s="82"/>
      <c r="BMU35" s="82"/>
      <c r="BMY35" s="82"/>
      <c r="BNC35" s="82"/>
      <c r="BNG35" s="82"/>
      <c r="BNK35" s="82"/>
      <c r="BNO35" s="82"/>
      <c r="BNS35" s="82"/>
      <c r="BNW35" s="82"/>
      <c r="BOA35" s="82"/>
      <c r="BOE35" s="82"/>
      <c r="BOI35" s="82"/>
      <c r="BOM35" s="82"/>
      <c r="BOQ35" s="82"/>
      <c r="BOU35" s="82"/>
      <c r="BOY35" s="82"/>
      <c r="BPC35" s="82"/>
      <c r="BPG35" s="82"/>
      <c r="BPK35" s="82"/>
      <c r="BPO35" s="82"/>
      <c r="BPS35" s="82"/>
      <c r="BPW35" s="82"/>
      <c r="BQA35" s="82"/>
      <c r="BQE35" s="82"/>
      <c r="BQI35" s="82"/>
      <c r="BQM35" s="82"/>
      <c r="BQQ35" s="82"/>
      <c r="BQU35" s="82"/>
      <c r="BQY35" s="82"/>
      <c r="BRC35" s="82"/>
      <c r="BRG35" s="82"/>
      <c r="BRK35" s="82"/>
      <c r="BRO35" s="82"/>
      <c r="BRS35" s="82"/>
      <c r="BRW35" s="82"/>
      <c r="BSA35" s="82"/>
      <c r="BSE35" s="82"/>
      <c r="BSI35" s="82"/>
      <c r="BSM35" s="82"/>
      <c r="BSQ35" s="82"/>
      <c r="BSU35" s="82"/>
      <c r="BSY35" s="82"/>
      <c r="BTC35" s="82"/>
      <c r="BTG35" s="82"/>
      <c r="BTK35" s="82"/>
      <c r="BTO35" s="82"/>
      <c r="BTS35" s="82"/>
      <c r="BTW35" s="82"/>
      <c r="BUA35" s="82"/>
      <c r="BUE35" s="82"/>
      <c r="BUI35" s="82"/>
      <c r="BUM35" s="82"/>
      <c r="BUQ35" s="82"/>
      <c r="BUU35" s="82"/>
      <c r="BUY35" s="82"/>
      <c r="BVC35" s="82"/>
      <c r="BVG35" s="82"/>
      <c r="BVK35" s="82"/>
      <c r="BVO35" s="82"/>
      <c r="BVS35" s="82"/>
      <c r="BVW35" s="82"/>
      <c r="BWA35" s="82"/>
      <c r="BWE35" s="82"/>
      <c r="BWI35" s="82"/>
      <c r="BWM35" s="82"/>
      <c r="BWQ35" s="82"/>
      <c r="BWU35" s="82"/>
      <c r="BWY35" s="82"/>
      <c r="BXC35" s="82"/>
      <c r="BXG35" s="82"/>
      <c r="BXK35" s="82"/>
      <c r="BXO35" s="82"/>
      <c r="BXS35" s="82"/>
      <c r="BXW35" s="82"/>
      <c r="BYA35" s="82"/>
      <c r="BYE35" s="82"/>
      <c r="BYI35" s="82"/>
      <c r="BYM35" s="82"/>
      <c r="BYQ35" s="82"/>
      <c r="BYU35" s="82"/>
      <c r="BYY35" s="82"/>
      <c r="BZC35" s="82"/>
      <c r="BZG35" s="82"/>
      <c r="BZK35" s="82"/>
      <c r="BZO35" s="82"/>
      <c r="BZS35" s="82"/>
      <c r="BZW35" s="82"/>
      <c r="CAA35" s="82"/>
      <c r="CAE35" s="82"/>
      <c r="CAI35" s="82"/>
      <c r="CAM35" s="82"/>
      <c r="CAQ35" s="82"/>
      <c r="CAU35" s="82"/>
      <c r="CAY35" s="82"/>
      <c r="CBC35" s="82"/>
      <c r="CBG35" s="82"/>
      <c r="CBK35" s="82"/>
      <c r="CBO35" s="82"/>
      <c r="CBS35" s="82"/>
      <c r="CBW35" s="82"/>
      <c r="CCA35" s="82"/>
      <c r="CCE35" s="82"/>
      <c r="CCI35" s="82"/>
      <c r="CCM35" s="82"/>
      <c r="CCQ35" s="82"/>
      <c r="CCU35" s="82"/>
      <c r="CCY35" s="82"/>
      <c r="CDC35" s="82"/>
      <c r="CDG35" s="82"/>
      <c r="CDK35" s="82"/>
      <c r="CDO35" s="82"/>
      <c r="CDS35" s="82"/>
      <c r="CDW35" s="82"/>
      <c r="CEA35" s="82"/>
      <c r="CEE35" s="82"/>
      <c r="CEI35" s="82"/>
      <c r="CEM35" s="82"/>
      <c r="CEQ35" s="82"/>
      <c r="CEU35" s="82"/>
      <c r="CEY35" s="82"/>
      <c r="CFC35" s="82"/>
      <c r="CFG35" s="82"/>
      <c r="CFK35" s="82"/>
      <c r="CFO35" s="82"/>
      <c r="CFS35" s="82"/>
      <c r="CFW35" s="82"/>
      <c r="CGA35" s="82"/>
      <c r="CGE35" s="82"/>
      <c r="CGI35" s="82"/>
      <c r="CGM35" s="82"/>
      <c r="CGQ35" s="82"/>
      <c r="CGU35" s="82"/>
      <c r="CGY35" s="82"/>
      <c r="CHC35" s="82"/>
      <c r="CHG35" s="82"/>
      <c r="CHK35" s="82"/>
      <c r="CHO35" s="82"/>
      <c r="CHS35" s="82"/>
      <c r="CHW35" s="82"/>
      <c r="CIA35" s="82"/>
      <c r="CIE35" s="82"/>
      <c r="CII35" s="82"/>
      <c r="CIM35" s="82"/>
      <c r="CIQ35" s="82"/>
      <c r="CIU35" s="82"/>
      <c r="CIY35" s="82"/>
      <c r="CJC35" s="82"/>
      <c r="CJG35" s="82"/>
      <c r="CJK35" s="82"/>
      <c r="CJO35" s="82"/>
      <c r="CJS35" s="82"/>
      <c r="CJW35" s="82"/>
      <c r="CKA35" s="82"/>
      <c r="CKE35" s="82"/>
      <c r="CKI35" s="82"/>
      <c r="CKM35" s="82"/>
      <c r="CKQ35" s="82"/>
      <c r="CKU35" s="82"/>
      <c r="CKY35" s="82"/>
      <c r="CLC35" s="82"/>
      <c r="CLG35" s="82"/>
      <c r="CLK35" s="82"/>
      <c r="CLO35" s="82"/>
      <c r="CLS35" s="82"/>
      <c r="CLW35" s="82"/>
      <c r="CMA35" s="82"/>
      <c r="CME35" s="82"/>
      <c r="CMI35" s="82"/>
      <c r="CMM35" s="82"/>
      <c r="CMQ35" s="82"/>
      <c r="CMU35" s="82"/>
      <c r="CMY35" s="82"/>
      <c r="CNC35" s="82"/>
      <c r="CNG35" s="82"/>
      <c r="CNK35" s="82"/>
      <c r="CNO35" s="82"/>
      <c r="CNS35" s="82"/>
      <c r="CNW35" s="82"/>
      <c r="COA35" s="82"/>
      <c r="COE35" s="82"/>
      <c r="COI35" s="82"/>
      <c r="COM35" s="82"/>
      <c r="COQ35" s="82"/>
      <c r="COU35" s="82"/>
      <c r="COY35" s="82"/>
      <c r="CPC35" s="82"/>
      <c r="CPG35" s="82"/>
      <c r="CPK35" s="82"/>
      <c r="CPO35" s="82"/>
      <c r="CPS35" s="82"/>
      <c r="CPW35" s="82"/>
      <c r="CQA35" s="82"/>
      <c r="CQE35" s="82"/>
      <c r="CQI35" s="82"/>
      <c r="CQM35" s="82"/>
      <c r="CQQ35" s="82"/>
      <c r="CQU35" s="82"/>
      <c r="CQY35" s="82"/>
      <c r="CRC35" s="82"/>
      <c r="CRG35" s="82"/>
      <c r="CRK35" s="82"/>
      <c r="CRO35" s="82"/>
      <c r="CRS35" s="82"/>
      <c r="CRW35" s="82"/>
      <c r="CSA35" s="82"/>
      <c r="CSE35" s="82"/>
      <c r="CSI35" s="82"/>
      <c r="CSM35" s="82"/>
      <c r="CSQ35" s="82"/>
      <c r="CSU35" s="82"/>
      <c r="CSY35" s="82"/>
      <c r="CTC35" s="82"/>
      <c r="CTG35" s="82"/>
      <c r="CTK35" s="82"/>
      <c r="CTO35" s="82"/>
      <c r="CTS35" s="82"/>
      <c r="CTW35" s="82"/>
      <c r="CUA35" s="82"/>
      <c r="CUE35" s="82"/>
      <c r="CUI35" s="82"/>
      <c r="CUM35" s="82"/>
      <c r="CUQ35" s="82"/>
      <c r="CUU35" s="82"/>
      <c r="CUY35" s="82"/>
      <c r="CVC35" s="82"/>
      <c r="CVG35" s="82"/>
      <c r="CVK35" s="82"/>
      <c r="CVO35" s="82"/>
      <c r="CVS35" s="82"/>
      <c r="CVW35" s="82"/>
      <c r="CWA35" s="82"/>
      <c r="CWE35" s="82"/>
      <c r="CWI35" s="82"/>
      <c r="CWM35" s="82"/>
      <c r="CWQ35" s="82"/>
      <c r="CWU35" s="82"/>
      <c r="CWY35" s="82"/>
      <c r="CXC35" s="82"/>
      <c r="CXG35" s="82"/>
      <c r="CXK35" s="82"/>
      <c r="CXO35" s="82"/>
      <c r="CXS35" s="82"/>
      <c r="CXW35" s="82"/>
      <c r="CYA35" s="82"/>
      <c r="CYE35" s="82"/>
      <c r="CYI35" s="82"/>
      <c r="CYM35" s="82"/>
      <c r="CYQ35" s="82"/>
      <c r="CYU35" s="82"/>
      <c r="CYY35" s="82"/>
      <c r="CZC35" s="82"/>
      <c r="CZG35" s="82"/>
      <c r="CZK35" s="82"/>
      <c r="CZO35" s="82"/>
      <c r="CZS35" s="82"/>
      <c r="CZW35" s="82"/>
      <c r="DAA35" s="82"/>
      <c r="DAE35" s="82"/>
      <c r="DAI35" s="82"/>
      <c r="DAM35" s="82"/>
      <c r="DAQ35" s="82"/>
      <c r="DAU35" s="82"/>
      <c r="DAY35" s="82"/>
      <c r="DBC35" s="82"/>
      <c r="DBG35" s="82"/>
      <c r="DBK35" s="82"/>
      <c r="DBO35" s="82"/>
      <c r="DBS35" s="82"/>
      <c r="DBW35" s="82"/>
      <c r="DCA35" s="82"/>
      <c r="DCE35" s="82"/>
      <c r="DCI35" s="82"/>
      <c r="DCM35" s="82"/>
      <c r="DCQ35" s="82"/>
      <c r="DCU35" s="82"/>
      <c r="DCY35" s="82"/>
      <c r="DDC35" s="82"/>
      <c r="DDG35" s="82"/>
      <c r="DDK35" s="82"/>
      <c r="DDO35" s="82"/>
      <c r="DDS35" s="82"/>
      <c r="DDW35" s="82"/>
      <c r="DEA35" s="82"/>
      <c r="DEE35" s="82"/>
      <c r="DEI35" s="82"/>
      <c r="DEM35" s="82"/>
      <c r="DEQ35" s="82"/>
      <c r="DEU35" s="82"/>
      <c r="DEY35" s="82"/>
      <c r="DFC35" s="82"/>
      <c r="DFG35" s="82"/>
      <c r="DFK35" s="82"/>
      <c r="DFO35" s="82"/>
      <c r="DFS35" s="82"/>
      <c r="DFW35" s="82"/>
      <c r="DGA35" s="82"/>
      <c r="DGE35" s="82"/>
      <c r="DGI35" s="82"/>
      <c r="DGM35" s="82"/>
      <c r="DGQ35" s="82"/>
      <c r="DGU35" s="82"/>
      <c r="DGY35" s="82"/>
      <c r="DHC35" s="82"/>
      <c r="DHG35" s="82"/>
      <c r="DHK35" s="82"/>
      <c r="DHO35" s="82"/>
      <c r="DHS35" s="82"/>
      <c r="DHW35" s="82"/>
      <c r="DIA35" s="82"/>
      <c r="DIE35" s="82"/>
      <c r="DII35" s="82"/>
      <c r="DIM35" s="82"/>
      <c r="DIQ35" s="82"/>
      <c r="DIU35" s="82"/>
      <c r="DIY35" s="82"/>
      <c r="DJC35" s="82"/>
      <c r="DJG35" s="82"/>
      <c r="DJK35" s="82"/>
      <c r="DJO35" s="82"/>
      <c r="DJS35" s="82"/>
      <c r="DJW35" s="82"/>
      <c r="DKA35" s="82"/>
      <c r="DKE35" s="82"/>
      <c r="DKI35" s="82"/>
      <c r="DKM35" s="82"/>
      <c r="DKQ35" s="82"/>
      <c r="DKU35" s="82"/>
      <c r="DKY35" s="82"/>
      <c r="DLC35" s="82"/>
      <c r="DLG35" s="82"/>
      <c r="DLK35" s="82"/>
      <c r="DLO35" s="82"/>
      <c r="DLS35" s="82"/>
      <c r="DLW35" s="82"/>
      <c r="DMA35" s="82"/>
      <c r="DME35" s="82"/>
      <c r="DMI35" s="82"/>
      <c r="DMM35" s="82"/>
      <c r="DMQ35" s="82"/>
      <c r="DMU35" s="82"/>
      <c r="DMY35" s="82"/>
      <c r="DNC35" s="82"/>
      <c r="DNG35" s="82"/>
      <c r="DNK35" s="82"/>
      <c r="DNO35" s="82"/>
      <c r="DNS35" s="82"/>
      <c r="DNW35" s="82"/>
      <c r="DOA35" s="82"/>
      <c r="DOE35" s="82"/>
      <c r="DOI35" s="82"/>
      <c r="DOM35" s="82"/>
      <c r="DOQ35" s="82"/>
      <c r="DOU35" s="82"/>
      <c r="DOY35" s="82"/>
      <c r="DPC35" s="82"/>
      <c r="DPG35" s="82"/>
      <c r="DPK35" s="82"/>
      <c r="DPO35" s="82"/>
      <c r="DPS35" s="82"/>
      <c r="DPW35" s="82"/>
      <c r="DQA35" s="82"/>
      <c r="DQE35" s="82"/>
      <c r="DQI35" s="82"/>
      <c r="DQM35" s="82"/>
      <c r="DQQ35" s="82"/>
      <c r="DQU35" s="82"/>
      <c r="DQY35" s="82"/>
      <c r="DRC35" s="82"/>
      <c r="DRG35" s="82"/>
      <c r="DRK35" s="82"/>
      <c r="DRO35" s="82"/>
      <c r="DRS35" s="82"/>
      <c r="DRW35" s="82"/>
      <c r="DSA35" s="82"/>
      <c r="DSE35" s="82"/>
      <c r="DSI35" s="82"/>
      <c r="DSM35" s="82"/>
      <c r="DSQ35" s="82"/>
      <c r="DSU35" s="82"/>
      <c r="DSY35" s="82"/>
      <c r="DTC35" s="82"/>
      <c r="DTG35" s="82"/>
      <c r="DTK35" s="82"/>
      <c r="DTO35" s="82"/>
      <c r="DTS35" s="82"/>
      <c r="DTW35" s="82"/>
      <c r="DUA35" s="82"/>
      <c r="DUE35" s="82"/>
      <c r="DUI35" s="82"/>
      <c r="DUM35" s="82"/>
      <c r="DUQ35" s="82"/>
      <c r="DUU35" s="82"/>
      <c r="DUY35" s="82"/>
      <c r="DVC35" s="82"/>
      <c r="DVG35" s="82"/>
      <c r="DVK35" s="82"/>
      <c r="DVO35" s="82"/>
      <c r="DVS35" s="82"/>
      <c r="DVW35" s="82"/>
      <c r="DWA35" s="82"/>
      <c r="DWE35" s="82"/>
      <c r="DWI35" s="82"/>
      <c r="DWM35" s="82"/>
      <c r="DWQ35" s="82"/>
      <c r="DWU35" s="82"/>
      <c r="DWY35" s="82"/>
      <c r="DXC35" s="82"/>
      <c r="DXG35" s="82"/>
      <c r="DXK35" s="82"/>
      <c r="DXO35" s="82"/>
      <c r="DXS35" s="82"/>
      <c r="DXW35" s="82"/>
      <c r="DYA35" s="82"/>
      <c r="DYE35" s="82"/>
      <c r="DYI35" s="82"/>
      <c r="DYM35" s="82"/>
      <c r="DYQ35" s="82"/>
      <c r="DYU35" s="82"/>
      <c r="DYY35" s="82"/>
      <c r="DZC35" s="82"/>
      <c r="DZG35" s="82"/>
      <c r="DZK35" s="82"/>
      <c r="DZO35" s="82"/>
      <c r="DZS35" s="82"/>
      <c r="DZW35" s="82"/>
      <c r="EAA35" s="82"/>
      <c r="EAE35" s="82"/>
      <c r="EAI35" s="82"/>
      <c r="EAM35" s="82"/>
      <c r="EAQ35" s="82"/>
      <c r="EAU35" s="82"/>
      <c r="EAY35" s="82"/>
      <c r="EBC35" s="82"/>
      <c r="EBG35" s="82"/>
      <c r="EBK35" s="82"/>
      <c r="EBO35" s="82"/>
      <c r="EBS35" s="82"/>
      <c r="EBW35" s="82"/>
      <c r="ECA35" s="82"/>
      <c r="ECE35" s="82"/>
      <c r="ECI35" s="82"/>
      <c r="ECM35" s="82"/>
      <c r="ECQ35" s="82"/>
      <c r="ECU35" s="82"/>
      <c r="ECY35" s="82"/>
      <c r="EDC35" s="82"/>
      <c r="EDG35" s="82"/>
      <c r="EDK35" s="82"/>
      <c r="EDO35" s="82"/>
      <c r="EDS35" s="82"/>
      <c r="EDW35" s="82"/>
      <c r="EEA35" s="82"/>
      <c r="EEE35" s="82"/>
      <c r="EEI35" s="82"/>
      <c r="EEM35" s="82"/>
      <c r="EEQ35" s="82"/>
      <c r="EEU35" s="82"/>
      <c r="EEY35" s="82"/>
      <c r="EFC35" s="82"/>
      <c r="EFG35" s="82"/>
      <c r="EFK35" s="82"/>
      <c r="EFO35" s="82"/>
      <c r="EFS35" s="82"/>
      <c r="EFW35" s="82"/>
      <c r="EGA35" s="82"/>
      <c r="EGE35" s="82"/>
      <c r="EGI35" s="82"/>
      <c r="EGM35" s="82"/>
      <c r="EGQ35" s="82"/>
      <c r="EGU35" s="82"/>
      <c r="EGY35" s="82"/>
      <c r="EHC35" s="82"/>
      <c r="EHG35" s="82"/>
      <c r="EHK35" s="82"/>
      <c r="EHO35" s="82"/>
      <c r="EHS35" s="82"/>
      <c r="EHW35" s="82"/>
      <c r="EIA35" s="82"/>
      <c r="EIE35" s="82"/>
      <c r="EII35" s="82"/>
      <c r="EIM35" s="82"/>
      <c r="EIQ35" s="82"/>
      <c r="EIU35" s="82"/>
      <c r="EIY35" s="82"/>
      <c r="EJC35" s="82"/>
      <c r="EJG35" s="82"/>
      <c r="EJK35" s="82"/>
      <c r="EJO35" s="82"/>
      <c r="EJS35" s="82"/>
      <c r="EJW35" s="82"/>
      <c r="EKA35" s="82"/>
      <c r="EKE35" s="82"/>
      <c r="EKI35" s="82"/>
      <c r="EKM35" s="82"/>
      <c r="EKQ35" s="82"/>
      <c r="EKU35" s="82"/>
      <c r="EKY35" s="82"/>
      <c r="ELC35" s="82"/>
      <c r="ELG35" s="82"/>
      <c r="ELK35" s="82"/>
      <c r="ELO35" s="82"/>
      <c r="ELS35" s="82"/>
      <c r="ELW35" s="82"/>
      <c r="EMA35" s="82"/>
      <c r="EME35" s="82"/>
      <c r="EMI35" s="82"/>
      <c r="EMM35" s="82"/>
      <c r="EMQ35" s="82"/>
      <c r="EMU35" s="82"/>
      <c r="EMY35" s="82"/>
      <c r="ENC35" s="82"/>
      <c r="ENG35" s="82"/>
      <c r="ENK35" s="82"/>
      <c r="ENO35" s="82"/>
      <c r="ENS35" s="82"/>
      <c r="ENW35" s="82"/>
      <c r="EOA35" s="82"/>
      <c r="EOE35" s="82"/>
      <c r="EOI35" s="82"/>
      <c r="EOM35" s="82"/>
      <c r="EOQ35" s="82"/>
      <c r="EOU35" s="82"/>
      <c r="EOY35" s="82"/>
      <c r="EPC35" s="82"/>
      <c r="EPG35" s="82"/>
      <c r="EPK35" s="82"/>
      <c r="EPO35" s="82"/>
      <c r="EPS35" s="82"/>
      <c r="EPW35" s="82"/>
      <c r="EQA35" s="82"/>
      <c r="EQE35" s="82"/>
      <c r="EQI35" s="82"/>
      <c r="EQM35" s="82"/>
      <c r="EQQ35" s="82"/>
      <c r="EQU35" s="82"/>
      <c r="EQY35" s="82"/>
      <c r="ERC35" s="82"/>
      <c r="ERG35" s="82"/>
      <c r="ERK35" s="82"/>
      <c r="ERO35" s="82"/>
      <c r="ERS35" s="82"/>
      <c r="ERW35" s="82"/>
      <c r="ESA35" s="82"/>
      <c r="ESE35" s="82"/>
      <c r="ESI35" s="82"/>
      <c r="ESM35" s="82"/>
      <c r="ESQ35" s="82"/>
      <c r="ESU35" s="82"/>
      <c r="ESY35" s="82"/>
      <c r="ETC35" s="82"/>
      <c r="ETG35" s="82"/>
      <c r="ETK35" s="82"/>
      <c r="ETO35" s="82"/>
      <c r="ETS35" s="82"/>
      <c r="ETW35" s="82"/>
      <c r="EUA35" s="82"/>
      <c r="EUE35" s="82"/>
      <c r="EUI35" s="82"/>
      <c r="EUM35" s="82"/>
      <c r="EUQ35" s="82"/>
      <c r="EUU35" s="82"/>
      <c r="EUY35" s="82"/>
      <c r="EVC35" s="82"/>
      <c r="EVG35" s="82"/>
      <c r="EVK35" s="82"/>
      <c r="EVO35" s="82"/>
      <c r="EVS35" s="82"/>
      <c r="EVW35" s="82"/>
      <c r="EWA35" s="82"/>
      <c r="EWE35" s="82"/>
      <c r="EWI35" s="82"/>
      <c r="EWM35" s="82"/>
      <c r="EWQ35" s="82"/>
      <c r="EWU35" s="82"/>
      <c r="EWY35" s="82"/>
      <c r="EXC35" s="82"/>
      <c r="EXG35" s="82"/>
      <c r="EXK35" s="82"/>
      <c r="EXO35" s="82"/>
      <c r="EXS35" s="82"/>
      <c r="EXW35" s="82"/>
      <c r="EYA35" s="82"/>
      <c r="EYE35" s="82"/>
      <c r="EYI35" s="82"/>
      <c r="EYM35" s="82"/>
      <c r="EYQ35" s="82"/>
      <c r="EYU35" s="82"/>
      <c r="EYY35" s="82"/>
      <c r="EZC35" s="82"/>
      <c r="EZG35" s="82"/>
      <c r="EZK35" s="82"/>
      <c r="EZO35" s="82"/>
      <c r="EZS35" s="82"/>
      <c r="EZW35" s="82"/>
      <c r="FAA35" s="82"/>
      <c r="FAE35" s="82"/>
      <c r="FAI35" s="82"/>
      <c r="FAM35" s="82"/>
      <c r="FAQ35" s="82"/>
      <c r="FAU35" s="82"/>
      <c r="FAY35" s="82"/>
      <c r="FBC35" s="82"/>
      <c r="FBG35" s="82"/>
      <c r="FBK35" s="82"/>
      <c r="FBO35" s="82"/>
      <c r="FBS35" s="82"/>
      <c r="FBW35" s="82"/>
      <c r="FCA35" s="82"/>
      <c r="FCE35" s="82"/>
      <c r="FCI35" s="82"/>
      <c r="FCM35" s="82"/>
      <c r="FCQ35" s="82"/>
      <c r="FCU35" s="82"/>
      <c r="FCY35" s="82"/>
      <c r="FDC35" s="82"/>
      <c r="FDG35" s="82"/>
      <c r="FDK35" s="82"/>
      <c r="FDO35" s="82"/>
      <c r="FDS35" s="82"/>
      <c r="FDW35" s="82"/>
      <c r="FEA35" s="82"/>
      <c r="FEE35" s="82"/>
      <c r="FEI35" s="82"/>
      <c r="FEM35" s="82"/>
      <c r="FEQ35" s="82"/>
      <c r="FEU35" s="82"/>
      <c r="FEY35" s="82"/>
      <c r="FFC35" s="82"/>
      <c r="FFG35" s="82"/>
      <c r="FFK35" s="82"/>
      <c r="FFO35" s="82"/>
      <c r="FFS35" s="82"/>
      <c r="FFW35" s="82"/>
      <c r="FGA35" s="82"/>
      <c r="FGE35" s="82"/>
      <c r="FGI35" s="82"/>
      <c r="FGM35" s="82"/>
      <c r="FGQ35" s="82"/>
      <c r="FGU35" s="82"/>
      <c r="FGY35" s="82"/>
      <c r="FHC35" s="82"/>
      <c r="FHG35" s="82"/>
      <c r="FHK35" s="82"/>
      <c r="FHO35" s="82"/>
      <c r="FHS35" s="82"/>
      <c r="FHW35" s="82"/>
      <c r="FIA35" s="82"/>
      <c r="FIE35" s="82"/>
      <c r="FII35" s="82"/>
      <c r="FIM35" s="82"/>
      <c r="FIQ35" s="82"/>
      <c r="FIU35" s="82"/>
      <c r="FIY35" s="82"/>
      <c r="FJC35" s="82"/>
      <c r="FJG35" s="82"/>
      <c r="FJK35" s="82"/>
      <c r="FJO35" s="82"/>
      <c r="FJS35" s="82"/>
      <c r="FJW35" s="82"/>
      <c r="FKA35" s="82"/>
      <c r="FKE35" s="82"/>
      <c r="FKI35" s="82"/>
      <c r="FKM35" s="82"/>
      <c r="FKQ35" s="82"/>
      <c r="FKU35" s="82"/>
      <c r="FKY35" s="82"/>
      <c r="FLC35" s="82"/>
      <c r="FLG35" s="82"/>
      <c r="FLK35" s="82"/>
      <c r="FLO35" s="82"/>
      <c r="FLS35" s="82"/>
      <c r="FLW35" s="82"/>
      <c r="FMA35" s="82"/>
      <c r="FME35" s="82"/>
      <c r="FMI35" s="82"/>
      <c r="FMM35" s="82"/>
      <c r="FMQ35" s="82"/>
      <c r="FMU35" s="82"/>
      <c r="FMY35" s="82"/>
      <c r="FNC35" s="82"/>
      <c r="FNG35" s="82"/>
      <c r="FNK35" s="82"/>
      <c r="FNO35" s="82"/>
      <c r="FNS35" s="82"/>
      <c r="FNW35" s="82"/>
      <c r="FOA35" s="82"/>
      <c r="FOE35" s="82"/>
      <c r="FOI35" s="82"/>
      <c r="FOM35" s="82"/>
      <c r="FOQ35" s="82"/>
      <c r="FOU35" s="82"/>
      <c r="FOY35" s="82"/>
      <c r="FPC35" s="82"/>
      <c r="FPG35" s="82"/>
      <c r="FPK35" s="82"/>
      <c r="FPO35" s="82"/>
      <c r="FPS35" s="82"/>
      <c r="FPW35" s="82"/>
      <c r="FQA35" s="82"/>
      <c r="FQE35" s="82"/>
      <c r="FQI35" s="82"/>
      <c r="FQM35" s="82"/>
      <c r="FQQ35" s="82"/>
      <c r="FQU35" s="82"/>
      <c r="FQY35" s="82"/>
      <c r="FRC35" s="82"/>
      <c r="FRG35" s="82"/>
      <c r="FRK35" s="82"/>
      <c r="FRO35" s="82"/>
      <c r="FRS35" s="82"/>
      <c r="FRW35" s="82"/>
      <c r="FSA35" s="82"/>
      <c r="FSE35" s="82"/>
      <c r="FSI35" s="82"/>
      <c r="FSM35" s="82"/>
      <c r="FSQ35" s="82"/>
      <c r="FSU35" s="82"/>
      <c r="FSY35" s="82"/>
      <c r="FTC35" s="82"/>
      <c r="FTG35" s="82"/>
      <c r="FTK35" s="82"/>
      <c r="FTO35" s="82"/>
      <c r="FTS35" s="82"/>
      <c r="FTW35" s="82"/>
      <c r="FUA35" s="82"/>
      <c r="FUE35" s="82"/>
      <c r="FUI35" s="82"/>
      <c r="FUM35" s="82"/>
      <c r="FUQ35" s="82"/>
      <c r="FUU35" s="82"/>
      <c r="FUY35" s="82"/>
      <c r="FVC35" s="82"/>
      <c r="FVG35" s="82"/>
      <c r="FVK35" s="82"/>
      <c r="FVO35" s="82"/>
      <c r="FVS35" s="82"/>
      <c r="FVW35" s="82"/>
      <c r="FWA35" s="82"/>
      <c r="FWE35" s="82"/>
      <c r="FWI35" s="82"/>
      <c r="FWM35" s="82"/>
      <c r="FWQ35" s="82"/>
      <c r="FWU35" s="82"/>
      <c r="FWY35" s="82"/>
      <c r="FXC35" s="82"/>
      <c r="FXG35" s="82"/>
      <c r="FXK35" s="82"/>
      <c r="FXO35" s="82"/>
      <c r="FXS35" s="82"/>
      <c r="FXW35" s="82"/>
      <c r="FYA35" s="82"/>
      <c r="FYE35" s="82"/>
      <c r="FYI35" s="82"/>
      <c r="FYM35" s="82"/>
      <c r="FYQ35" s="82"/>
      <c r="FYU35" s="82"/>
      <c r="FYY35" s="82"/>
      <c r="FZC35" s="82"/>
      <c r="FZG35" s="82"/>
      <c r="FZK35" s="82"/>
      <c r="FZO35" s="82"/>
      <c r="FZS35" s="82"/>
      <c r="FZW35" s="82"/>
      <c r="GAA35" s="82"/>
      <c r="GAE35" s="82"/>
      <c r="GAI35" s="82"/>
      <c r="GAM35" s="82"/>
      <c r="GAQ35" s="82"/>
      <c r="GAU35" s="82"/>
      <c r="GAY35" s="82"/>
      <c r="GBC35" s="82"/>
      <c r="GBG35" s="82"/>
      <c r="GBK35" s="82"/>
      <c r="GBO35" s="82"/>
      <c r="GBS35" s="82"/>
      <c r="GBW35" s="82"/>
      <c r="GCA35" s="82"/>
      <c r="GCE35" s="82"/>
      <c r="GCI35" s="82"/>
      <c r="GCM35" s="82"/>
      <c r="GCQ35" s="82"/>
      <c r="GCU35" s="82"/>
      <c r="GCY35" s="82"/>
      <c r="GDC35" s="82"/>
      <c r="GDG35" s="82"/>
      <c r="GDK35" s="82"/>
      <c r="GDO35" s="82"/>
      <c r="GDS35" s="82"/>
      <c r="GDW35" s="82"/>
      <c r="GEA35" s="82"/>
      <c r="GEE35" s="82"/>
      <c r="GEI35" s="82"/>
      <c r="GEM35" s="82"/>
      <c r="GEQ35" s="82"/>
      <c r="GEU35" s="82"/>
      <c r="GEY35" s="82"/>
      <c r="GFC35" s="82"/>
      <c r="GFG35" s="82"/>
      <c r="GFK35" s="82"/>
      <c r="GFO35" s="82"/>
      <c r="GFS35" s="82"/>
      <c r="GFW35" s="82"/>
      <c r="GGA35" s="82"/>
      <c r="GGE35" s="82"/>
      <c r="GGI35" s="82"/>
      <c r="GGM35" s="82"/>
      <c r="GGQ35" s="82"/>
      <c r="GGU35" s="82"/>
      <c r="GGY35" s="82"/>
      <c r="GHC35" s="82"/>
      <c r="GHG35" s="82"/>
      <c r="GHK35" s="82"/>
      <c r="GHO35" s="82"/>
      <c r="GHS35" s="82"/>
      <c r="GHW35" s="82"/>
      <c r="GIA35" s="82"/>
      <c r="GIE35" s="82"/>
      <c r="GII35" s="82"/>
      <c r="GIM35" s="82"/>
      <c r="GIQ35" s="82"/>
      <c r="GIU35" s="82"/>
      <c r="GIY35" s="82"/>
      <c r="GJC35" s="82"/>
      <c r="GJG35" s="82"/>
      <c r="GJK35" s="82"/>
      <c r="GJO35" s="82"/>
      <c r="GJS35" s="82"/>
      <c r="GJW35" s="82"/>
      <c r="GKA35" s="82"/>
      <c r="GKE35" s="82"/>
      <c r="GKI35" s="82"/>
      <c r="GKM35" s="82"/>
      <c r="GKQ35" s="82"/>
      <c r="GKU35" s="82"/>
      <c r="GKY35" s="82"/>
      <c r="GLC35" s="82"/>
      <c r="GLG35" s="82"/>
      <c r="GLK35" s="82"/>
      <c r="GLO35" s="82"/>
      <c r="GLS35" s="82"/>
      <c r="GLW35" s="82"/>
      <c r="GMA35" s="82"/>
      <c r="GME35" s="82"/>
      <c r="GMI35" s="82"/>
      <c r="GMM35" s="82"/>
      <c r="GMQ35" s="82"/>
      <c r="GMU35" s="82"/>
      <c r="GMY35" s="82"/>
      <c r="GNC35" s="82"/>
      <c r="GNG35" s="82"/>
      <c r="GNK35" s="82"/>
      <c r="GNO35" s="82"/>
      <c r="GNS35" s="82"/>
      <c r="GNW35" s="82"/>
      <c r="GOA35" s="82"/>
      <c r="GOE35" s="82"/>
      <c r="GOI35" s="82"/>
      <c r="GOM35" s="82"/>
      <c r="GOQ35" s="82"/>
      <c r="GOU35" s="82"/>
      <c r="GOY35" s="82"/>
      <c r="GPC35" s="82"/>
      <c r="GPG35" s="82"/>
      <c r="GPK35" s="82"/>
      <c r="GPO35" s="82"/>
      <c r="GPS35" s="82"/>
      <c r="GPW35" s="82"/>
      <c r="GQA35" s="82"/>
      <c r="GQE35" s="82"/>
      <c r="GQI35" s="82"/>
      <c r="GQM35" s="82"/>
      <c r="GQQ35" s="82"/>
      <c r="GQU35" s="82"/>
      <c r="GQY35" s="82"/>
      <c r="GRC35" s="82"/>
      <c r="GRG35" s="82"/>
      <c r="GRK35" s="82"/>
      <c r="GRO35" s="82"/>
      <c r="GRS35" s="82"/>
      <c r="GRW35" s="82"/>
      <c r="GSA35" s="82"/>
      <c r="GSE35" s="82"/>
      <c r="GSI35" s="82"/>
      <c r="GSM35" s="82"/>
      <c r="GSQ35" s="82"/>
      <c r="GSU35" s="82"/>
      <c r="GSY35" s="82"/>
      <c r="GTC35" s="82"/>
      <c r="GTG35" s="82"/>
      <c r="GTK35" s="82"/>
      <c r="GTO35" s="82"/>
      <c r="GTS35" s="82"/>
      <c r="GTW35" s="82"/>
      <c r="GUA35" s="82"/>
      <c r="GUE35" s="82"/>
      <c r="GUI35" s="82"/>
      <c r="GUM35" s="82"/>
      <c r="GUQ35" s="82"/>
      <c r="GUU35" s="82"/>
      <c r="GUY35" s="82"/>
      <c r="GVC35" s="82"/>
      <c r="GVG35" s="82"/>
      <c r="GVK35" s="82"/>
      <c r="GVO35" s="82"/>
      <c r="GVS35" s="82"/>
      <c r="GVW35" s="82"/>
      <c r="GWA35" s="82"/>
      <c r="GWE35" s="82"/>
      <c r="GWI35" s="82"/>
      <c r="GWM35" s="82"/>
      <c r="GWQ35" s="82"/>
      <c r="GWU35" s="82"/>
      <c r="GWY35" s="82"/>
      <c r="GXC35" s="82"/>
      <c r="GXG35" s="82"/>
      <c r="GXK35" s="82"/>
      <c r="GXO35" s="82"/>
      <c r="GXS35" s="82"/>
      <c r="GXW35" s="82"/>
      <c r="GYA35" s="82"/>
      <c r="GYE35" s="82"/>
      <c r="GYI35" s="82"/>
      <c r="GYM35" s="82"/>
      <c r="GYQ35" s="82"/>
      <c r="GYU35" s="82"/>
      <c r="GYY35" s="82"/>
      <c r="GZC35" s="82"/>
      <c r="GZG35" s="82"/>
      <c r="GZK35" s="82"/>
      <c r="GZO35" s="82"/>
      <c r="GZS35" s="82"/>
      <c r="GZW35" s="82"/>
      <c r="HAA35" s="82"/>
      <c r="HAE35" s="82"/>
      <c r="HAI35" s="82"/>
      <c r="HAM35" s="82"/>
      <c r="HAQ35" s="82"/>
      <c r="HAU35" s="82"/>
      <c r="HAY35" s="82"/>
      <c r="HBC35" s="82"/>
      <c r="HBG35" s="82"/>
      <c r="HBK35" s="82"/>
      <c r="HBO35" s="82"/>
      <c r="HBS35" s="82"/>
      <c r="HBW35" s="82"/>
      <c r="HCA35" s="82"/>
      <c r="HCE35" s="82"/>
      <c r="HCI35" s="82"/>
      <c r="HCM35" s="82"/>
      <c r="HCQ35" s="82"/>
      <c r="HCU35" s="82"/>
      <c r="HCY35" s="82"/>
      <c r="HDC35" s="82"/>
      <c r="HDG35" s="82"/>
      <c r="HDK35" s="82"/>
      <c r="HDO35" s="82"/>
      <c r="HDS35" s="82"/>
      <c r="HDW35" s="82"/>
      <c r="HEA35" s="82"/>
      <c r="HEE35" s="82"/>
      <c r="HEI35" s="82"/>
      <c r="HEM35" s="82"/>
      <c r="HEQ35" s="82"/>
      <c r="HEU35" s="82"/>
      <c r="HEY35" s="82"/>
      <c r="HFC35" s="82"/>
      <c r="HFG35" s="82"/>
      <c r="HFK35" s="82"/>
      <c r="HFO35" s="82"/>
      <c r="HFS35" s="82"/>
      <c r="HFW35" s="82"/>
      <c r="HGA35" s="82"/>
      <c r="HGE35" s="82"/>
      <c r="HGI35" s="82"/>
      <c r="HGM35" s="82"/>
      <c r="HGQ35" s="82"/>
      <c r="HGU35" s="82"/>
      <c r="HGY35" s="82"/>
      <c r="HHC35" s="82"/>
      <c r="HHG35" s="82"/>
      <c r="HHK35" s="82"/>
      <c r="HHO35" s="82"/>
      <c r="HHS35" s="82"/>
      <c r="HHW35" s="82"/>
      <c r="HIA35" s="82"/>
      <c r="HIE35" s="82"/>
      <c r="HII35" s="82"/>
      <c r="HIM35" s="82"/>
      <c r="HIQ35" s="82"/>
      <c r="HIU35" s="82"/>
      <c r="HIY35" s="82"/>
      <c r="HJC35" s="82"/>
      <c r="HJG35" s="82"/>
      <c r="HJK35" s="82"/>
      <c r="HJO35" s="82"/>
      <c r="HJS35" s="82"/>
      <c r="HJW35" s="82"/>
      <c r="HKA35" s="82"/>
      <c r="HKE35" s="82"/>
      <c r="HKI35" s="82"/>
      <c r="HKM35" s="82"/>
      <c r="HKQ35" s="82"/>
      <c r="HKU35" s="82"/>
      <c r="HKY35" s="82"/>
      <c r="HLC35" s="82"/>
      <c r="HLG35" s="82"/>
      <c r="HLK35" s="82"/>
      <c r="HLO35" s="82"/>
      <c r="HLS35" s="82"/>
      <c r="HLW35" s="82"/>
      <c r="HMA35" s="82"/>
      <c r="HME35" s="82"/>
      <c r="HMI35" s="82"/>
      <c r="HMM35" s="82"/>
      <c r="HMQ35" s="82"/>
      <c r="HMU35" s="82"/>
      <c r="HMY35" s="82"/>
      <c r="HNC35" s="82"/>
      <c r="HNG35" s="82"/>
      <c r="HNK35" s="82"/>
      <c r="HNO35" s="82"/>
      <c r="HNS35" s="82"/>
      <c r="HNW35" s="82"/>
      <c r="HOA35" s="82"/>
      <c r="HOE35" s="82"/>
      <c r="HOI35" s="82"/>
      <c r="HOM35" s="82"/>
      <c r="HOQ35" s="82"/>
      <c r="HOU35" s="82"/>
      <c r="HOY35" s="82"/>
      <c r="HPC35" s="82"/>
      <c r="HPG35" s="82"/>
      <c r="HPK35" s="82"/>
      <c r="HPO35" s="82"/>
      <c r="HPS35" s="82"/>
      <c r="HPW35" s="82"/>
      <c r="HQA35" s="82"/>
      <c r="HQE35" s="82"/>
      <c r="HQI35" s="82"/>
      <c r="HQM35" s="82"/>
      <c r="HQQ35" s="82"/>
      <c r="HQU35" s="82"/>
      <c r="HQY35" s="82"/>
      <c r="HRC35" s="82"/>
      <c r="HRG35" s="82"/>
      <c r="HRK35" s="82"/>
      <c r="HRO35" s="82"/>
      <c r="HRS35" s="82"/>
      <c r="HRW35" s="82"/>
      <c r="HSA35" s="82"/>
      <c r="HSE35" s="82"/>
      <c r="HSI35" s="82"/>
      <c r="HSM35" s="82"/>
      <c r="HSQ35" s="82"/>
      <c r="HSU35" s="82"/>
      <c r="HSY35" s="82"/>
      <c r="HTC35" s="82"/>
      <c r="HTG35" s="82"/>
      <c r="HTK35" s="82"/>
      <c r="HTO35" s="82"/>
      <c r="HTS35" s="82"/>
      <c r="HTW35" s="82"/>
      <c r="HUA35" s="82"/>
      <c r="HUE35" s="82"/>
      <c r="HUI35" s="82"/>
      <c r="HUM35" s="82"/>
      <c r="HUQ35" s="82"/>
      <c r="HUU35" s="82"/>
      <c r="HUY35" s="82"/>
      <c r="HVC35" s="82"/>
      <c r="HVG35" s="82"/>
      <c r="HVK35" s="82"/>
      <c r="HVO35" s="82"/>
      <c r="HVS35" s="82"/>
      <c r="HVW35" s="82"/>
      <c r="HWA35" s="82"/>
      <c r="HWE35" s="82"/>
      <c r="HWI35" s="82"/>
      <c r="HWM35" s="82"/>
      <c r="HWQ35" s="82"/>
      <c r="HWU35" s="82"/>
      <c r="HWY35" s="82"/>
      <c r="HXC35" s="82"/>
      <c r="HXG35" s="82"/>
      <c r="HXK35" s="82"/>
      <c r="HXO35" s="82"/>
      <c r="HXS35" s="82"/>
      <c r="HXW35" s="82"/>
      <c r="HYA35" s="82"/>
      <c r="HYE35" s="82"/>
      <c r="HYI35" s="82"/>
      <c r="HYM35" s="82"/>
      <c r="HYQ35" s="82"/>
      <c r="HYU35" s="82"/>
      <c r="HYY35" s="82"/>
      <c r="HZC35" s="82"/>
      <c r="HZG35" s="82"/>
      <c r="HZK35" s="82"/>
      <c r="HZO35" s="82"/>
      <c r="HZS35" s="82"/>
      <c r="HZW35" s="82"/>
      <c r="IAA35" s="82"/>
      <c r="IAE35" s="82"/>
      <c r="IAI35" s="82"/>
      <c r="IAM35" s="82"/>
      <c r="IAQ35" s="82"/>
      <c r="IAU35" s="82"/>
      <c r="IAY35" s="82"/>
      <c r="IBC35" s="82"/>
      <c r="IBG35" s="82"/>
      <c r="IBK35" s="82"/>
      <c r="IBO35" s="82"/>
      <c r="IBS35" s="82"/>
      <c r="IBW35" s="82"/>
      <c r="ICA35" s="82"/>
      <c r="ICE35" s="82"/>
      <c r="ICI35" s="82"/>
      <c r="ICM35" s="82"/>
      <c r="ICQ35" s="82"/>
      <c r="ICU35" s="82"/>
      <c r="ICY35" s="82"/>
      <c r="IDC35" s="82"/>
      <c r="IDG35" s="82"/>
      <c r="IDK35" s="82"/>
      <c r="IDO35" s="82"/>
      <c r="IDS35" s="82"/>
      <c r="IDW35" s="82"/>
      <c r="IEA35" s="82"/>
      <c r="IEE35" s="82"/>
      <c r="IEI35" s="82"/>
      <c r="IEM35" s="82"/>
      <c r="IEQ35" s="82"/>
      <c r="IEU35" s="82"/>
      <c r="IEY35" s="82"/>
      <c r="IFC35" s="82"/>
      <c r="IFG35" s="82"/>
      <c r="IFK35" s="82"/>
      <c r="IFO35" s="82"/>
      <c r="IFS35" s="82"/>
      <c r="IFW35" s="82"/>
      <c r="IGA35" s="82"/>
      <c r="IGE35" s="82"/>
      <c r="IGI35" s="82"/>
      <c r="IGM35" s="82"/>
      <c r="IGQ35" s="82"/>
      <c r="IGU35" s="82"/>
      <c r="IGY35" s="82"/>
      <c r="IHC35" s="82"/>
      <c r="IHG35" s="82"/>
      <c r="IHK35" s="82"/>
      <c r="IHO35" s="82"/>
      <c r="IHS35" s="82"/>
      <c r="IHW35" s="82"/>
      <c r="IIA35" s="82"/>
      <c r="IIE35" s="82"/>
      <c r="III35" s="82"/>
      <c r="IIM35" s="82"/>
      <c r="IIQ35" s="82"/>
      <c r="IIU35" s="82"/>
      <c r="IIY35" s="82"/>
      <c r="IJC35" s="82"/>
      <c r="IJG35" s="82"/>
      <c r="IJK35" s="82"/>
      <c r="IJO35" s="82"/>
      <c r="IJS35" s="82"/>
      <c r="IJW35" s="82"/>
      <c r="IKA35" s="82"/>
      <c r="IKE35" s="82"/>
      <c r="IKI35" s="82"/>
      <c r="IKM35" s="82"/>
      <c r="IKQ35" s="82"/>
      <c r="IKU35" s="82"/>
      <c r="IKY35" s="82"/>
      <c r="ILC35" s="82"/>
      <c r="ILG35" s="82"/>
      <c r="ILK35" s="82"/>
      <c r="ILO35" s="82"/>
      <c r="ILS35" s="82"/>
      <c r="ILW35" s="82"/>
      <c r="IMA35" s="82"/>
      <c r="IME35" s="82"/>
      <c r="IMI35" s="82"/>
      <c r="IMM35" s="82"/>
      <c r="IMQ35" s="82"/>
      <c r="IMU35" s="82"/>
      <c r="IMY35" s="82"/>
      <c r="INC35" s="82"/>
      <c r="ING35" s="82"/>
      <c r="INK35" s="82"/>
      <c r="INO35" s="82"/>
      <c r="INS35" s="82"/>
      <c r="INW35" s="82"/>
      <c r="IOA35" s="82"/>
      <c r="IOE35" s="82"/>
      <c r="IOI35" s="82"/>
      <c r="IOM35" s="82"/>
      <c r="IOQ35" s="82"/>
      <c r="IOU35" s="82"/>
      <c r="IOY35" s="82"/>
      <c r="IPC35" s="82"/>
      <c r="IPG35" s="82"/>
      <c r="IPK35" s="82"/>
      <c r="IPO35" s="82"/>
      <c r="IPS35" s="82"/>
      <c r="IPW35" s="82"/>
      <c r="IQA35" s="82"/>
      <c r="IQE35" s="82"/>
      <c r="IQI35" s="82"/>
      <c r="IQM35" s="82"/>
      <c r="IQQ35" s="82"/>
      <c r="IQU35" s="82"/>
      <c r="IQY35" s="82"/>
      <c r="IRC35" s="82"/>
      <c r="IRG35" s="82"/>
      <c r="IRK35" s="82"/>
      <c r="IRO35" s="82"/>
      <c r="IRS35" s="82"/>
      <c r="IRW35" s="82"/>
      <c r="ISA35" s="82"/>
      <c r="ISE35" s="82"/>
      <c r="ISI35" s="82"/>
      <c r="ISM35" s="82"/>
      <c r="ISQ35" s="82"/>
      <c r="ISU35" s="82"/>
      <c r="ISY35" s="82"/>
      <c r="ITC35" s="82"/>
      <c r="ITG35" s="82"/>
      <c r="ITK35" s="82"/>
      <c r="ITO35" s="82"/>
      <c r="ITS35" s="82"/>
      <c r="ITW35" s="82"/>
      <c r="IUA35" s="82"/>
      <c r="IUE35" s="82"/>
      <c r="IUI35" s="82"/>
      <c r="IUM35" s="82"/>
      <c r="IUQ35" s="82"/>
      <c r="IUU35" s="82"/>
      <c r="IUY35" s="82"/>
      <c r="IVC35" s="82"/>
      <c r="IVG35" s="82"/>
      <c r="IVK35" s="82"/>
      <c r="IVO35" s="82"/>
      <c r="IVS35" s="82"/>
      <c r="IVW35" s="82"/>
      <c r="IWA35" s="82"/>
      <c r="IWE35" s="82"/>
      <c r="IWI35" s="82"/>
      <c r="IWM35" s="82"/>
      <c r="IWQ35" s="82"/>
      <c r="IWU35" s="82"/>
      <c r="IWY35" s="82"/>
      <c r="IXC35" s="82"/>
      <c r="IXG35" s="82"/>
      <c r="IXK35" s="82"/>
      <c r="IXO35" s="82"/>
      <c r="IXS35" s="82"/>
      <c r="IXW35" s="82"/>
      <c r="IYA35" s="82"/>
      <c r="IYE35" s="82"/>
      <c r="IYI35" s="82"/>
      <c r="IYM35" s="82"/>
      <c r="IYQ35" s="82"/>
      <c r="IYU35" s="82"/>
      <c r="IYY35" s="82"/>
      <c r="IZC35" s="82"/>
      <c r="IZG35" s="82"/>
      <c r="IZK35" s="82"/>
      <c r="IZO35" s="82"/>
      <c r="IZS35" s="82"/>
      <c r="IZW35" s="82"/>
      <c r="JAA35" s="82"/>
      <c r="JAE35" s="82"/>
      <c r="JAI35" s="82"/>
      <c r="JAM35" s="82"/>
      <c r="JAQ35" s="82"/>
      <c r="JAU35" s="82"/>
      <c r="JAY35" s="82"/>
      <c r="JBC35" s="82"/>
      <c r="JBG35" s="82"/>
      <c r="JBK35" s="82"/>
      <c r="JBO35" s="82"/>
      <c r="JBS35" s="82"/>
      <c r="JBW35" s="82"/>
      <c r="JCA35" s="82"/>
      <c r="JCE35" s="82"/>
      <c r="JCI35" s="82"/>
      <c r="JCM35" s="82"/>
      <c r="JCQ35" s="82"/>
      <c r="JCU35" s="82"/>
      <c r="JCY35" s="82"/>
      <c r="JDC35" s="82"/>
      <c r="JDG35" s="82"/>
      <c r="JDK35" s="82"/>
      <c r="JDO35" s="82"/>
      <c r="JDS35" s="82"/>
      <c r="JDW35" s="82"/>
      <c r="JEA35" s="82"/>
      <c r="JEE35" s="82"/>
      <c r="JEI35" s="82"/>
      <c r="JEM35" s="82"/>
      <c r="JEQ35" s="82"/>
      <c r="JEU35" s="82"/>
      <c r="JEY35" s="82"/>
      <c r="JFC35" s="82"/>
      <c r="JFG35" s="82"/>
      <c r="JFK35" s="82"/>
      <c r="JFO35" s="82"/>
      <c r="JFS35" s="82"/>
      <c r="JFW35" s="82"/>
      <c r="JGA35" s="82"/>
      <c r="JGE35" s="82"/>
      <c r="JGI35" s="82"/>
      <c r="JGM35" s="82"/>
      <c r="JGQ35" s="82"/>
      <c r="JGU35" s="82"/>
      <c r="JGY35" s="82"/>
      <c r="JHC35" s="82"/>
      <c r="JHG35" s="82"/>
      <c r="JHK35" s="82"/>
      <c r="JHO35" s="82"/>
      <c r="JHS35" s="82"/>
      <c r="JHW35" s="82"/>
      <c r="JIA35" s="82"/>
      <c r="JIE35" s="82"/>
      <c r="JII35" s="82"/>
      <c r="JIM35" s="82"/>
      <c r="JIQ35" s="82"/>
      <c r="JIU35" s="82"/>
      <c r="JIY35" s="82"/>
      <c r="JJC35" s="82"/>
      <c r="JJG35" s="82"/>
      <c r="JJK35" s="82"/>
      <c r="JJO35" s="82"/>
      <c r="JJS35" s="82"/>
      <c r="JJW35" s="82"/>
      <c r="JKA35" s="82"/>
      <c r="JKE35" s="82"/>
      <c r="JKI35" s="82"/>
      <c r="JKM35" s="82"/>
      <c r="JKQ35" s="82"/>
      <c r="JKU35" s="82"/>
      <c r="JKY35" s="82"/>
      <c r="JLC35" s="82"/>
      <c r="JLG35" s="82"/>
      <c r="JLK35" s="82"/>
      <c r="JLO35" s="82"/>
      <c r="JLS35" s="82"/>
      <c r="JLW35" s="82"/>
      <c r="JMA35" s="82"/>
      <c r="JME35" s="82"/>
      <c r="JMI35" s="82"/>
      <c r="JMM35" s="82"/>
      <c r="JMQ35" s="82"/>
      <c r="JMU35" s="82"/>
      <c r="JMY35" s="82"/>
      <c r="JNC35" s="82"/>
      <c r="JNG35" s="82"/>
      <c r="JNK35" s="82"/>
      <c r="JNO35" s="82"/>
      <c r="JNS35" s="82"/>
      <c r="JNW35" s="82"/>
      <c r="JOA35" s="82"/>
      <c r="JOE35" s="82"/>
      <c r="JOI35" s="82"/>
      <c r="JOM35" s="82"/>
      <c r="JOQ35" s="82"/>
      <c r="JOU35" s="82"/>
      <c r="JOY35" s="82"/>
      <c r="JPC35" s="82"/>
      <c r="JPG35" s="82"/>
      <c r="JPK35" s="82"/>
      <c r="JPO35" s="82"/>
      <c r="JPS35" s="82"/>
      <c r="JPW35" s="82"/>
      <c r="JQA35" s="82"/>
      <c r="JQE35" s="82"/>
      <c r="JQI35" s="82"/>
      <c r="JQM35" s="82"/>
      <c r="JQQ35" s="82"/>
      <c r="JQU35" s="82"/>
      <c r="JQY35" s="82"/>
      <c r="JRC35" s="82"/>
      <c r="JRG35" s="82"/>
      <c r="JRK35" s="82"/>
      <c r="JRO35" s="82"/>
      <c r="JRS35" s="82"/>
      <c r="JRW35" s="82"/>
      <c r="JSA35" s="82"/>
      <c r="JSE35" s="82"/>
      <c r="JSI35" s="82"/>
      <c r="JSM35" s="82"/>
      <c r="JSQ35" s="82"/>
      <c r="JSU35" s="82"/>
      <c r="JSY35" s="82"/>
      <c r="JTC35" s="82"/>
      <c r="JTG35" s="82"/>
      <c r="JTK35" s="82"/>
      <c r="JTO35" s="82"/>
      <c r="JTS35" s="82"/>
      <c r="JTW35" s="82"/>
      <c r="JUA35" s="82"/>
      <c r="JUE35" s="82"/>
      <c r="JUI35" s="82"/>
      <c r="JUM35" s="82"/>
      <c r="JUQ35" s="82"/>
      <c r="JUU35" s="82"/>
      <c r="JUY35" s="82"/>
      <c r="JVC35" s="82"/>
      <c r="JVG35" s="82"/>
      <c r="JVK35" s="82"/>
      <c r="JVO35" s="82"/>
      <c r="JVS35" s="82"/>
      <c r="JVW35" s="82"/>
      <c r="JWA35" s="82"/>
      <c r="JWE35" s="82"/>
      <c r="JWI35" s="82"/>
      <c r="JWM35" s="82"/>
      <c r="JWQ35" s="82"/>
      <c r="JWU35" s="82"/>
      <c r="JWY35" s="82"/>
      <c r="JXC35" s="82"/>
      <c r="JXG35" s="82"/>
      <c r="JXK35" s="82"/>
      <c r="JXO35" s="82"/>
      <c r="JXS35" s="82"/>
      <c r="JXW35" s="82"/>
      <c r="JYA35" s="82"/>
      <c r="JYE35" s="82"/>
      <c r="JYI35" s="82"/>
      <c r="JYM35" s="82"/>
      <c r="JYQ35" s="82"/>
      <c r="JYU35" s="82"/>
      <c r="JYY35" s="82"/>
      <c r="JZC35" s="82"/>
      <c r="JZG35" s="82"/>
      <c r="JZK35" s="82"/>
      <c r="JZO35" s="82"/>
      <c r="JZS35" s="82"/>
      <c r="JZW35" s="82"/>
      <c r="KAA35" s="82"/>
      <c r="KAE35" s="82"/>
      <c r="KAI35" s="82"/>
      <c r="KAM35" s="82"/>
      <c r="KAQ35" s="82"/>
      <c r="KAU35" s="82"/>
      <c r="KAY35" s="82"/>
      <c r="KBC35" s="82"/>
      <c r="KBG35" s="82"/>
      <c r="KBK35" s="82"/>
      <c r="KBO35" s="82"/>
      <c r="KBS35" s="82"/>
      <c r="KBW35" s="82"/>
      <c r="KCA35" s="82"/>
      <c r="KCE35" s="82"/>
      <c r="KCI35" s="82"/>
      <c r="KCM35" s="82"/>
      <c r="KCQ35" s="82"/>
      <c r="KCU35" s="82"/>
      <c r="KCY35" s="82"/>
      <c r="KDC35" s="82"/>
      <c r="KDG35" s="82"/>
      <c r="KDK35" s="82"/>
      <c r="KDO35" s="82"/>
      <c r="KDS35" s="82"/>
      <c r="KDW35" s="82"/>
      <c r="KEA35" s="82"/>
      <c r="KEE35" s="82"/>
      <c r="KEI35" s="82"/>
      <c r="KEM35" s="82"/>
      <c r="KEQ35" s="82"/>
      <c r="KEU35" s="82"/>
      <c r="KEY35" s="82"/>
      <c r="KFC35" s="82"/>
      <c r="KFG35" s="82"/>
      <c r="KFK35" s="82"/>
      <c r="KFO35" s="82"/>
      <c r="KFS35" s="82"/>
      <c r="KFW35" s="82"/>
      <c r="KGA35" s="82"/>
      <c r="KGE35" s="82"/>
      <c r="KGI35" s="82"/>
      <c r="KGM35" s="82"/>
      <c r="KGQ35" s="82"/>
      <c r="KGU35" s="82"/>
      <c r="KGY35" s="82"/>
      <c r="KHC35" s="82"/>
      <c r="KHG35" s="82"/>
      <c r="KHK35" s="82"/>
      <c r="KHO35" s="82"/>
      <c r="KHS35" s="82"/>
      <c r="KHW35" s="82"/>
      <c r="KIA35" s="82"/>
      <c r="KIE35" s="82"/>
      <c r="KII35" s="82"/>
      <c r="KIM35" s="82"/>
      <c r="KIQ35" s="82"/>
      <c r="KIU35" s="82"/>
      <c r="KIY35" s="82"/>
      <c r="KJC35" s="82"/>
      <c r="KJG35" s="82"/>
      <c r="KJK35" s="82"/>
      <c r="KJO35" s="82"/>
      <c r="KJS35" s="82"/>
      <c r="KJW35" s="82"/>
      <c r="KKA35" s="82"/>
      <c r="KKE35" s="82"/>
      <c r="KKI35" s="82"/>
      <c r="KKM35" s="82"/>
      <c r="KKQ35" s="82"/>
      <c r="KKU35" s="82"/>
      <c r="KKY35" s="82"/>
      <c r="KLC35" s="82"/>
      <c r="KLG35" s="82"/>
      <c r="KLK35" s="82"/>
      <c r="KLO35" s="82"/>
      <c r="KLS35" s="82"/>
      <c r="KLW35" s="82"/>
      <c r="KMA35" s="82"/>
      <c r="KME35" s="82"/>
      <c r="KMI35" s="82"/>
      <c r="KMM35" s="82"/>
      <c r="KMQ35" s="82"/>
      <c r="KMU35" s="82"/>
      <c r="KMY35" s="82"/>
      <c r="KNC35" s="82"/>
      <c r="KNG35" s="82"/>
      <c r="KNK35" s="82"/>
      <c r="KNO35" s="82"/>
      <c r="KNS35" s="82"/>
      <c r="KNW35" s="82"/>
      <c r="KOA35" s="82"/>
      <c r="KOE35" s="82"/>
      <c r="KOI35" s="82"/>
      <c r="KOM35" s="82"/>
      <c r="KOQ35" s="82"/>
      <c r="KOU35" s="82"/>
      <c r="KOY35" s="82"/>
      <c r="KPC35" s="82"/>
      <c r="KPG35" s="82"/>
      <c r="KPK35" s="82"/>
      <c r="KPO35" s="82"/>
      <c r="KPS35" s="82"/>
      <c r="KPW35" s="82"/>
      <c r="KQA35" s="82"/>
      <c r="KQE35" s="82"/>
      <c r="KQI35" s="82"/>
      <c r="KQM35" s="82"/>
      <c r="KQQ35" s="82"/>
      <c r="KQU35" s="82"/>
      <c r="KQY35" s="82"/>
      <c r="KRC35" s="82"/>
      <c r="KRG35" s="82"/>
      <c r="KRK35" s="82"/>
      <c r="KRO35" s="82"/>
      <c r="KRS35" s="82"/>
      <c r="KRW35" s="82"/>
      <c r="KSA35" s="82"/>
      <c r="KSE35" s="82"/>
      <c r="KSI35" s="82"/>
      <c r="KSM35" s="82"/>
      <c r="KSQ35" s="82"/>
      <c r="KSU35" s="82"/>
      <c r="KSY35" s="82"/>
      <c r="KTC35" s="82"/>
      <c r="KTG35" s="82"/>
      <c r="KTK35" s="82"/>
      <c r="KTO35" s="82"/>
      <c r="KTS35" s="82"/>
      <c r="KTW35" s="82"/>
      <c r="KUA35" s="82"/>
      <c r="KUE35" s="82"/>
      <c r="KUI35" s="82"/>
      <c r="KUM35" s="82"/>
      <c r="KUQ35" s="82"/>
      <c r="KUU35" s="82"/>
      <c r="KUY35" s="82"/>
      <c r="KVC35" s="82"/>
      <c r="KVG35" s="82"/>
      <c r="KVK35" s="82"/>
      <c r="KVO35" s="82"/>
      <c r="KVS35" s="82"/>
      <c r="KVW35" s="82"/>
      <c r="KWA35" s="82"/>
      <c r="KWE35" s="82"/>
      <c r="KWI35" s="82"/>
      <c r="KWM35" s="82"/>
      <c r="KWQ35" s="82"/>
      <c r="KWU35" s="82"/>
      <c r="KWY35" s="82"/>
      <c r="KXC35" s="82"/>
      <c r="KXG35" s="82"/>
      <c r="KXK35" s="82"/>
      <c r="KXO35" s="82"/>
      <c r="KXS35" s="82"/>
      <c r="KXW35" s="82"/>
      <c r="KYA35" s="82"/>
      <c r="KYE35" s="82"/>
      <c r="KYI35" s="82"/>
      <c r="KYM35" s="82"/>
      <c r="KYQ35" s="82"/>
      <c r="KYU35" s="82"/>
      <c r="KYY35" s="82"/>
      <c r="KZC35" s="82"/>
      <c r="KZG35" s="82"/>
      <c r="KZK35" s="82"/>
      <c r="KZO35" s="82"/>
      <c r="KZS35" s="82"/>
      <c r="KZW35" s="82"/>
      <c r="LAA35" s="82"/>
      <c r="LAE35" s="82"/>
      <c r="LAI35" s="82"/>
      <c r="LAM35" s="82"/>
      <c r="LAQ35" s="82"/>
      <c r="LAU35" s="82"/>
      <c r="LAY35" s="82"/>
      <c r="LBC35" s="82"/>
      <c r="LBG35" s="82"/>
      <c r="LBK35" s="82"/>
      <c r="LBO35" s="82"/>
      <c r="LBS35" s="82"/>
      <c r="LBW35" s="82"/>
      <c r="LCA35" s="82"/>
      <c r="LCE35" s="82"/>
      <c r="LCI35" s="82"/>
      <c r="LCM35" s="82"/>
      <c r="LCQ35" s="82"/>
      <c r="LCU35" s="82"/>
      <c r="LCY35" s="82"/>
      <c r="LDC35" s="82"/>
      <c r="LDG35" s="82"/>
      <c r="LDK35" s="82"/>
      <c r="LDO35" s="82"/>
      <c r="LDS35" s="82"/>
      <c r="LDW35" s="82"/>
      <c r="LEA35" s="82"/>
      <c r="LEE35" s="82"/>
      <c r="LEI35" s="82"/>
      <c r="LEM35" s="82"/>
      <c r="LEQ35" s="82"/>
      <c r="LEU35" s="82"/>
      <c r="LEY35" s="82"/>
      <c r="LFC35" s="82"/>
      <c r="LFG35" s="82"/>
      <c r="LFK35" s="82"/>
      <c r="LFO35" s="82"/>
      <c r="LFS35" s="82"/>
      <c r="LFW35" s="82"/>
      <c r="LGA35" s="82"/>
      <c r="LGE35" s="82"/>
      <c r="LGI35" s="82"/>
      <c r="LGM35" s="82"/>
      <c r="LGQ35" s="82"/>
      <c r="LGU35" s="82"/>
      <c r="LGY35" s="82"/>
      <c r="LHC35" s="82"/>
      <c r="LHG35" s="82"/>
      <c r="LHK35" s="82"/>
      <c r="LHO35" s="82"/>
      <c r="LHS35" s="82"/>
      <c r="LHW35" s="82"/>
      <c r="LIA35" s="82"/>
      <c r="LIE35" s="82"/>
      <c r="LII35" s="82"/>
      <c r="LIM35" s="82"/>
      <c r="LIQ35" s="82"/>
      <c r="LIU35" s="82"/>
      <c r="LIY35" s="82"/>
      <c r="LJC35" s="82"/>
      <c r="LJG35" s="82"/>
      <c r="LJK35" s="82"/>
      <c r="LJO35" s="82"/>
      <c r="LJS35" s="82"/>
      <c r="LJW35" s="82"/>
      <c r="LKA35" s="82"/>
      <c r="LKE35" s="82"/>
      <c r="LKI35" s="82"/>
      <c r="LKM35" s="82"/>
      <c r="LKQ35" s="82"/>
      <c r="LKU35" s="82"/>
      <c r="LKY35" s="82"/>
      <c r="LLC35" s="82"/>
      <c r="LLG35" s="82"/>
      <c r="LLK35" s="82"/>
      <c r="LLO35" s="82"/>
      <c r="LLS35" s="82"/>
      <c r="LLW35" s="82"/>
      <c r="LMA35" s="82"/>
      <c r="LME35" s="82"/>
      <c r="LMI35" s="82"/>
      <c r="LMM35" s="82"/>
      <c r="LMQ35" s="82"/>
      <c r="LMU35" s="82"/>
      <c r="LMY35" s="82"/>
      <c r="LNC35" s="82"/>
      <c r="LNG35" s="82"/>
      <c r="LNK35" s="82"/>
      <c r="LNO35" s="82"/>
      <c r="LNS35" s="82"/>
      <c r="LNW35" s="82"/>
      <c r="LOA35" s="82"/>
      <c r="LOE35" s="82"/>
      <c r="LOI35" s="82"/>
      <c r="LOM35" s="82"/>
      <c r="LOQ35" s="82"/>
      <c r="LOU35" s="82"/>
      <c r="LOY35" s="82"/>
      <c r="LPC35" s="82"/>
      <c r="LPG35" s="82"/>
      <c r="LPK35" s="82"/>
      <c r="LPO35" s="82"/>
      <c r="LPS35" s="82"/>
      <c r="LPW35" s="82"/>
      <c r="LQA35" s="82"/>
      <c r="LQE35" s="82"/>
      <c r="LQI35" s="82"/>
      <c r="LQM35" s="82"/>
      <c r="LQQ35" s="82"/>
      <c r="LQU35" s="82"/>
      <c r="LQY35" s="82"/>
      <c r="LRC35" s="82"/>
      <c r="LRG35" s="82"/>
      <c r="LRK35" s="82"/>
      <c r="LRO35" s="82"/>
      <c r="LRS35" s="82"/>
      <c r="LRW35" s="82"/>
      <c r="LSA35" s="82"/>
      <c r="LSE35" s="82"/>
      <c r="LSI35" s="82"/>
      <c r="LSM35" s="82"/>
      <c r="LSQ35" s="82"/>
      <c r="LSU35" s="82"/>
      <c r="LSY35" s="82"/>
      <c r="LTC35" s="82"/>
      <c r="LTG35" s="82"/>
      <c r="LTK35" s="82"/>
      <c r="LTO35" s="82"/>
      <c r="LTS35" s="82"/>
      <c r="LTW35" s="82"/>
      <c r="LUA35" s="82"/>
      <c r="LUE35" s="82"/>
      <c r="LUI35" s="82"/>
      <c r="LUM35" s="82"/>
      <c r="LUQ35" s="82"/>
      <c r="LUU35" s="82"/>
      <c r="LUY35" s="82"/>
      <c r="LVC35" s="82"/>
      <c r="LVG35" s="82"/>
      <c r="LVK35" s="82"/>
      <c r="LVO35" s="82"/>
      <c r="LVS35" s="82"/>
      <c r="LVW35" s="82"/>
      <c r="LWA35" s="82"/>
      <c r="LWE35" s="82"/>
      <c r="LWI35" s="82"/>
      <c r="LWM35" s="82"/>
      <c r="LWQ35" s="82"/>
      <c r="LWU35" s="82"/>
      <c r="LWY35" s="82"/>
      <c r="LXC35" s="82"/>
      <c r="LXG35" s="82"/>
      <c r="LXK35" s="82"/>
      <c r="LXO35" s="82"/>
      <c r="LXS35" s="82"/>
      <c r="LXW35" s="82"/>
      <c r="LYA35" s="82"/>
      <c r="LYE35" s="82"/>
      <c r="LYI35" s="82"/>
      <c r="LYM35" s="82"/>
      <c r="LYQ35" s="82"/>
      <c r="LYU35" s="82"/>
      <c r="LYY35" s="82"/>
      <c r="LZC35" s="82"/>
      <c r="LZG35" s="82"/>
      <c r="LZK35" s="82"/>
      <c r="LZO35" s="82"/>
      <c r="LZS35" s="82"/>
      <c r="LZW35" s="82"/>
      <c r="MAA35" s="82"/>
      <c r="MAE35" s="82"/>
      <c r="MAI35" s="82"/>
      <c r="MAM35" s="82"/>
      <c r="MAQ35" s="82"/>
      <c r="MAU35" s="82"/>
      <c r="MAY35" s="82"/>
      <c r="MBC35" s="82"/>
      <c r="MBG35" s="82"/>
      <c r="MBK35" s="82"/>
      <c r="MBO35" s="82"/>
      <c r="MBS35" s="82"/>
      <c r="MBW35" s="82"/>
      <c r="MCA35" s="82"/>
      <c r="MCE35" s="82"/>
      <c r="MCI35" s="82"/>
      <c r="MCM35" s="82"/>
      <c r="MCQ35" s="82"/>
      <c r="MCU35" s="82"/>
      <c r="MCY35" s="82"/>
      <c r="MDC35" s="82"/>
      <c r="MDG35" s="82"/>
      <c r="MDK35" s="82"/>
      <c r="MDO35" s="82"/>
      <c r="MDS35" s="82"/>
      <c r="MDW35" s="82"/>
      <c r="MEA35" s="82"/>
      <c r="MEE35" s="82"/>
      <c r="MEI35" s="82"/>
      <c r="MEM35" s="82"/>
      <c r="MEQ35" s="82"/>
      <c r="MEU35" s="82"/>
      <c r="MEY35" s="82"/>
      <c r="MFC35" s="82"/>
      <c r="MFG35" s="82"/>
      <c r="MFK35" s="82"/>
      <c r="MFO35" s="82"/>
      <c r="MFS35" s="82"/>
      <c r="MFW35" s="82"/>
      <c r="MGA35" s="82"/>
      <c r="MGE35" s="82"/>
      <c r="MGI35" s="82"/>
      <c r="MGM35" s="82"/>
      <c r="MGQ35" s="82"/>
      <c r="MGU35" s="82"/>
      <c r="MGY35" s="82"/>
      <c r="MHC35" s="82"/>
      <c r="MHG35" s="82"/>
      <c r="MHK35" s="82"/>
      <c r="MHO35" s="82"/>
      <c r="MHS35" s="82"/>
      <c r="MHW35" s="82"/>
      <c r="MIA35" s="82"/>
      <c r="MIE35" s="82"/>
      <c r="MII35" s="82"/>
      <c r="MIM35" s="82"/>
      <c r="MIQ35" s="82"/>
      <c r="MIU35" s="82"/>
      <c r="MIY35" s="82"/>
      <c r="MJC35" s="82"/>
      <c r="MJG35" s="82"/>
      <c r="MJK35" s="82"/>
      <c r="MJO35" s="82"/>
      <c r="MJS35" s="82"/>
      <c r="MJW35" s="82"/>
      <c r="MKA35" s="82"/>
      <c r="MKE35" s="82"/>
      <c r="MKI35" s="82"/>
      <c r="MKM35" s="82"/>
      <c r="MKQ35" s="82"/>
      <c r="MKU35" s="82"/>
      <c r="MKY35" s="82"/>
      <c r="MLC35" s="82"/>
      <c r="MLG35" s="82"/>
      <c r="MLK35" s="82"/>
      <c r="MLO35" s="82"/>
      <c r="MLS35" s="82"/>
      <c r="MLW35" s="82"/>
      <c r="MMA35" s="82"/>
      <c r="MME35" s="82"/>
      <c r="MMI35" s="82"/>
      <c r="MMM35" s="82"/>
      <c r="MMQ35" s="82"/>
      <c r="MMU35" s="82"/>
      <c r="MMY35" s="82"/>
      <c r="MNC35" s="82"/>
      <c r="MNG35" s="82"/>
      <c r="MNK35" s="82"/>
      <c r="MNO35" s="82"/>
      <c r="MNS35" s="82"/>
      <c r="MNW35" s="82"/>
      <c r="MOA35" s="82"/>
      <c r="MOE35" s="82"/>
      <c r="MOI35" s="82"/>
      <c r="MOM35" s="82"/>
      <c r="MOQ35" s="82"/>
      <c r="MOU35" s="82"/>
      <c r="MOY35" s="82"/>
      <c r="MPC35" s="82"/>
      <c r="MPG35" s="82"/>
      <c r="MPK35" s="82"/>
      <c r="MPO35" s="82"/>
      <c r="MPS35" s="82"/>
      <c r="MPW35" s="82"/>
      <c r="MQA35" s="82"/>
      <c r="MQE35" s="82"/>
      <c r="MQI35" s="82"/>
      <c r="MQM35" s="82"/>
      <c r="MQQ35" s="82"/>
      <c r="MQU35" s="82"/>
      <c r="MQY35" s="82"/>
      <c r="MRC35" s="82"/>
      <c r="MRG35" s="82"/>
      <c r="MRK35" s="82"/>
      <c r="MRO35" s="82"/>
      <c r="MRS35" s="82"/>
      <c r="MRW35" s="82"/>
      <c r="MSA35" s="82"/>
      <c r="MSE35" s="82"/>
      <c r="MSI35" s="82"/>
      <c r="MSM35" s="82"/>
      <c r="MSQ35" s="82"/>
      <c r="MSU35" s="82"/>
      <c r="MSY35" s="82"/>
      <c r="MTC35" s="82"/>
      <c r="MTG35" s="82"/>
      <c r="MTK35" s="82"/>
      <c r="MTO35" s="82"/>
      <c r="MTS35" s="82"/>
      <c r="MTW35" s="82"/>
      <c r="MUA35" s="82"/>
      <c r="MUE35" s="82"/>
      <c r="MUI35" s="82"/>
      <c r="MUM35" s="82"/>
      <c r="MUQ35" s="82"/>
      <c r="MUU35" s="82"/>
      <c r="MUY35" s="82"/>
      <c r="MVC35" s="82"/>
      <c r="MVG35" s="82"/>
      <c r="MVK35" s="82"/>
      <c r="MVO35" s="82"/>
      <c r="MVS35" s="82"/>
      <c r="MVW35" s="82"/>
      <c r="MWA35" s="82"/>
      <c r="MWE35" s="82"/>
      <c r="MWI35" s="82"/>
      <c r="MWM35" s="82"/>
      <c r="MWQ35" s="82"/>
      <c r="MWU35" s="82"/>
      <c r="MWY35" s="82"/>
      <c r="MXC35" s="82"/>
      <c r="MXG35" s="82"/>
      <c r="MXK35" s="82"/>
      <c r="MXO35" s="82"/>
      <c r="MXS35" s="82"/>
      <c r="MXW35" s="82"/>
      <c r="MYA35" s="82"/>
      <c r="MYE35" s="82"/>
      <c r="MYI35" s="82"/>
      <c r="MYM35" s="82"/>
      <c r="MYQ35" s="82"/>
      <c r="MYU35" s="82"/>
      <c r="MYY35" s="82"/>
      <c r="MZC35" s="82"/>
      <c r="MZG35" s="82"/>
      <c r="MZK35" s="82"/>
      <c r="MZO35" s="82"/>
      <c r="MZS35" s="82"/>
      <c r="MZW35" s="82"/>
      <c r="NAA35" s="82"/>
      <c r="NAE35" s="82"/>
      <c r="NAI35" s="82"/>
      <c r="NAM35" s="82"/>
      <c r="NAQ35" s="82"/>
      <c r="NAU35" s="82"/>
      <c r="NAY35" s="82"/>
      <c r="NBC35" s="82"/>
      <c r="NBG35" s="82"/>
      <c r="NBK35" s="82"/>
      <c r="NBO35" s="82"/>
      <c r="NBS35" s="82"/>
      <c r="NBW35" s="82"/>
      <c r="NCA35" s="82"/>
      <c r="NCE35" s="82"/>
      <c r="NCI35" s="82"/>
      <c r="NCM35" s="82"/>
      <c r="NCQ35" s="82"/>
      <c r="NCU35" s="82"/>
      <c r="NCY35" s="82"/>
      <c r="NDC35" s="82"/>
      <c r="NDG35" s="82"/>
      <c r="NDK35" s="82"/>
      <c r="NDO35" s="82"/>
      <c r="NDS35" s="82"/>
      <c r="NDW35" s="82"/>
      <c r="NEA35" s="82"/>
      <c r="NEE35" s="82"/>
      <c r="NEI35" s="82"/>
      <c r="NEM35" s="82"/>
      <c r="NEQ35" s="82"/>
      <c r="NEU35" s="82"/>
      <c r="NEY35" s="82"/>
      <c r="NFC35" s="82"/>
      <c r="NFG35" s="82"/>
      <c r="NFK35" s="82"/>
      <c r="NFO35" s="82"/>
      <c r="NFS35" s="82"/>
      <c r="NFW35" s="82"/>
      <c r="NGA35" s="82"/>
      <c r="NGE35" s="82"/>
      <c r="NGI35" s="82"/>
      <c r="NGM35" s="82"/>
      <c r="NGQ35" s="82"/>
      <c r="NGU35" s="82"/>
      <c r="NGY35" s="82"/>
      <c r="NHC35" s="82"/>
      <c r="NHG35" s="82"/>
      <c r="NHK35" s="82"/>
      <c r="NHO35" s="82"/>
      <c r="NHS35" s="82"/>
      <c r="NHW35" s="82"/>
      <c r="NIA35" s="82"/>
      <c r="NIE35" s="82"/>
      <c r="NII35" s="82"/>
      <c r="NIM35" s="82"/>
      <c r="NIQ35" s="82"/>
      <c r="NIU35" s="82"/>
      <c r="NIY35" s="82"/>
      <c r="NJC35" s="82"/>
      <c r="NJG35" s="82"/>
      <c r="NJK35" s="82"/>
      <c r="NJO35" s="82"/>
      <c r="NJS35" s="82"/>
      <c r="NJW35" s="82"/>
      <c r="NKA35" s="82"/>
      <c r="NKE35" s="82"/>
      <c r="NKI35" s="82"/>
      <c r="NKM35" s="82"/>
      <c r="NKQ35" s="82"/>
      <c r="NKU35" s="82"/>
      <c r="NKY35" s="82"/>
      <c r="NLC35" s="82"/>
      <c r="NLG35" s="82"/>
      <c r="NLK35" s="82"/>
      <c r="NLO35" s="82"/>
      <c r="NLS35" s="82"/>
      <c r="NLW35" s="82"/>
      <c r="NMA35" s="82"/>
      <c r="NME35" s="82"/>
      <c r="NMI35" s="82"/>
      <c r="NMM35" s="82"/>
      <c r="NMQ35" s="82"/>
      <c r="NMU35" s="82"/>
      <c r="NMY35" s="82"/>
      <c r="NNC35" s="82"/>
      <c r="NNG35" s="82"/>
      <c r="NNK35" s="82"/>
      <c r="NNO35" s="82"/>
      <c r="NNS35" s="82"/>
      <c r="NNW35" s="82"/>
      <c r="NOA35" s="82"/>
      <c r="NOE35" s="82"/>
      <c r="NOI35" s="82"/>
      <c r="NOM35" s="82"/>
      <c r="NOQ35" s="82"/>
      <c r="NOU35" s="82"/>
      <c r="NOY35" s="82"/>
      <c r="NPC35" s="82"/>
      <c r="NPG35" s="82"/>
      <c r="NPK35" s="82"/>
      <c r="NPO35" s="82"/>
      <c r="NPS35" s="82"/>
      <c r="NPW35" s="82"/>
      <c r="NQA35" s="82"/>
      <c r="NQE35" s="82"/>
      <c r="NQI35" s="82"/>
      <c r="NQM35" s="82"/>
      <c r="NQQ35" s="82"/>
      <c r="NQU35" s="82"/>
      <c r="NQY35" s="82"/>
      <c r="NRC35" s="82"/>
      <c r="NRG35" s="82"/>
      <c r="NRK35" s="82"/>
      <c r="NRO35" s="82"/>
      <c r="NRS35" s="82"/>
      <c r="NRW35" s="82"/>
      <c r="NSA35" s="82"/>
      <c r="NSE35" s="82"/>
      <c r="NSI35" s="82"/>
      <c r="NSM35" s="82"/>
      <c r="NSQ35" s="82"/>
      <c r="NSU35" s="82"/>
      <c r="NSY35" s="82"/>
      <c r="NTC35" s="82"/>
      <c r="NTG35" s="82"/>
      <c r="NTK35" s="82"/>
      <c r="NTO35" s="82"/>
      <c r="NTS35" s="82"/>
      <c r="NTW35" s="82"/>
      <c r="NUA35" s="82"/>
      <c r="NUE35" s="82"/>
      <c r="NUI35" s="82"/>
      <c r="NUM35" s="82"/>
      <c r="NUQ35" s="82"/>
      <c r="NUU35" s="82"/>
      <c r="NUY35" s="82"/>
      <c r="NVC35" s="82"/>
      <c r="NVG35" s="82"/>
      <c r="NVK35" s="82"/>
      <c r="NVO35" s="82"/>
      <c r="NVS35" s="82"/>
      <c r="NVW35" s="82"/>
      <c r="NWA35" s="82"/>
      <c r="NWE35" s="82"/>
      <c r="NWI35" s="82"/>
      <c r="NWM35" s="82"/>
      <c r="NWQ35" s="82"/>
      <c r="NWU35" s="82"/>
      <c r="NWY35" s="82"/>
      <c r="NXC35" s="82"/>
      <c r="NXG35" s="82"/>
      <c r="NXK35" s="82"/>
      <c r="NXO35" s="82"/>
      <c r="NXS35" s="82"/>
      <c r="NXW35" s="82"/>
      <c r="NYA35" s="82"/>
      <c r="NYE35" s="82"/>
      <c r="NYI35" s="82"/>
      <c r="NYM35" s="82"/>
      <c r="NYQ35" s="82"/>
      <c r="NYU35" s="82"/>
      <c r="NYY35" s="82"/>
      <c r="NZC35" s="82"/>
      <c r="NZG35" s="82"/>
      <c r="NZK35" s="82"/>
      <c r="NZO35" s="82"/>
      <c r="NZS35" s="82"/>
      <c r="NZW35" s="82"/>
      <c r="OAA35" s="82"/>
      <c r="OAE35" s="82"/>
      <c r="OAI35" s="82"/>
      <c r="OAM35" s="82"/>
      <c r="OAQ35" s="82"/>
      <c r="OAU35" s="82"/>
      <c r="OAY35" s="82"/>
      <c r="OBC35" s="82"/>
      <c r="OBG35" s="82"/>
      <c r="OBK35" s="82"/>
      <c r="OBO35" s="82"/>
      <c r="OBS35" s="82"/>
      <c r="OBW35" s="82"/>
      <c r="OCA35" s="82"/>
      <c r="OCE35" s="82"/>
      <c r="OCI35" s="82"/>
      <c r="OCM35" s="82"/>
      <c r="OCQ35" s="82"/>
      <c r="OCU35" s="82"/>
      <c r="OCY35" s="82"/>
      <c r="ODC35" s="82"/>
      <c r="ODG35" s="82"/>
      <c r="ODK35" s="82"/>
      <c r="ODO35" s="82"/>
      <c r="ODS35" s="82"/>
      <c r="ODW35" s="82"/>
      <c r="OEA35" s="82"/>
      <c r="OEE35" s="82"/>
      <c r="OEI35" s="82"/>
      <c r="OEM35" s="82"/>
      <c r="OEQ35" s="82"/>
      <c r="OEU35" s="82"/>
      <c r="OEY35" s="82"/>
      <c r="OFC35" s="82"/>
      <c r="OFG35" s="82"/>
      <c r="OFK35" s="82"/>
      <c r="OFO35" s="82"/>
      <c r="OFS35" s="82"/>
      <c r="OFW35" s="82"/>
      <c r="OGA35" s="82"/>
      <c r="OGE35" s="82"/>
      <c r="OGI35" s="82"/>
      <c r="OGM35" s="82"/>
      <c r="OGQ35" s="82"/>
      <c r="OGU35" s="82"/>
      <c r="OGY35" s="82"/>
      <c r="OHC35" s="82"/>
      <c r="OHG35" s="82"/>
      <c r="OHK35" s="82"/>
      <c r="OHO35" s="82"/>
      <c r="OHS35" s="82"/>
      <c r="OHW35" s="82"/>
      <c r="OIA35" s="82"/>
      <c r="OIE35" s="82"/>
      <c r="OII35" s="82"/>
      <c r="OIM35" s="82"/>
      <c r="OIQ35" s="82"/>
      <c r="OIU35" s="82"/>
      <c r="OIY35" s="82"/>
      <c r="OJC35" s="82"/>
      <c r="OJG35" s="82"/>
      <c r="OJK35" s="82"/>
      <c r="OJO35" s="82"/>
      <c r="OJS35" s="82"/>
      <c r="OJW35" s="82"/>
      <c r="OKA35" s="82"/>
      <c r="OKE35" s="82"/>
      <c r="OKI35" s="82"/>
      <c r="OKM35" s="82"/>
      <c r="OKQ35" s="82"/>
      <c r="OKU35" s="82"/>
      <c r="OKY35" s="82"/>
      <c r="OLC35" s="82"/>
      <c r="OLG35" s="82"/>
      <c r="OLK35" s="82"/>
      <c r="OLO35" s="82"/>
      <c r="OLS35" s="82"/>
      <c r="OLW35" s="82"/>
      <c r="OMA35" s="82"/>
      <c r="OME35" s="82"/>
      <c r="OMI35" s="82"/>
      <c r="OMM35" s="82"/>
      <c r="OMQ35" s="82"/>
      <c r="OMU35" s="82"/>
      <c r="OMY35" s="82"/>
      <c r="ONC35" s="82"/>
      <c r="ONG35" s="82"/>
      <c r="ONK35" s="82"/>
      <c r="ONO35" s="82"/>
      <c r="ONS35" s="82"/>
      <c r="ONW35" s="82"/>
      <c r="OOA35" s="82"/>
      <c r="OOE35" s="82"/>
      <c r="OOI35" s="82"/>
      <c r="OOM35" s="82"/>
      <c r="OOQ35" s="82"/>
      <c r="OOU35" s="82"/>
      <c r="OOY35" s="82"/>
      <c r="OPC35" s="82"/>
      <c r="OPG35" s="82"/>
      <c r="OPK35" s="82"/>
      <c r="OPO35" s="82"/>
      <c r="OPS35" s="82"/>
      <c r="OPW35" s="82"/>
      <c r="OQA35" s="82"/>
      <c r="OQE35" s="82"/>
      <c r="OQI35" s="82"/>
      <c r="OQM35" s="82"/>
      <c r="OQQ35" s="82"/>
      <c r="OQU35" s="82"/>
      <c r="OQY35" s="82"/>
      <c r="ORC35" s="82"/>
      <c r="ORG35" s="82"/>
      <c r="ORK35" s="82"/>
      <c r="ORO35" s="82"/>
      <c r="ORS35" s="82"/>
      <c r="ORW35" s="82"/>
      <c r="OSA35" s="82"/>
      <c r="OSE35" s="82"/>
      <c r="OSI35" s="82"/>
      <c r="OSM35" s="82"/>
      <c r="OSQ35" s="82"/>
      <c r="OSU35" s="82"/>
      <c r="OSY35" s="82"/>
      <c r="OTC35" s="82"/>
      <c r="OTG35" s="82"/>
      <c r="OTK35" s="82"/>
      <c r="OTO35" s="82"/>
      <c r="OTS35" s="82"/>
      <c r="OTW35" s="82"/>
      <c r="OUA35" s="82"/>
      <c r="OUE35" s="82"/>
      <c r="OUI35" s="82"/>
      <c r="OUM35" s="82"/>
      <c r="OUQ35" s="82"/>
      <c r="OUU35" s="82"/>
      <c r="OUY35" s="82"/>
      <c r="OVC35" s="82"/>
      <c r="OVG35" s="82"/>
      <c r="OVK35" s="82"/>
      <c r="OVO35" s="82"/>
      <c r="OVS35" s="82"/>
      <c r="OVW35" s="82"/>
      <c r="OWA35" s="82"/>
      <c r="OWE35" s="82"/>
      <c r="OWI35" s="82"/>
      <c r="OWM35" s="82"/>
      <c r="OWQ35" s="82"/>
      <c r="OWU35" s="82"/>
      <c r="OWY35" s="82"/>
      <c r="OXC35" s="82"/>
      <c r="OXG35" s="82"/>
      <c r="OXK35" s="82"/>
      <c r="OXO35" s="82"/>
      <c r="OXS35" s="82"/>
      <c r="OXW35" s="82"/>
      <c r="OYA35" s="82"/>
      <c r="OYE35" s="82"/>
      <c r="OYI35" s="82"/>
      <c r="OYM35" s="82"/>
      <c r="OYQ35" s="82"/>
      <c r="OYU35" s="82"/>
      <c r="OYY35" s="82"/>
      <c r="OZC35" s="82"/>
      <c r="OZG35" s="82"/>
      <c r="OZK35" s="82"/>
      <c r="OZO35" s="82"/>
      <c r="OZS35" s="82"/>
      <c r="OZW35" s="82"/>
      <c r="PAA35" s="82"/>
      <c r="PAE35" s="82"/>
      <c r="PAI35" s="82"/>
      <c r="PAM35" s="82"/>
      <c r="PAQ35" s="82"/>
      <c r="PAU35" s="82"/>
      <c r="PAY35" s="82"/>
      <c r="PBC35" s="82"/>
      <c r="PBG35" s="82"/>
      <c r="PBK35" s="82"/>
      <c r="PBO35" s="82"/>
      <c r="PBS35" s="82"/>
      <c r="PBW35" s="82"/>
      <c r="PCA35" s="82"/>
      <c r="PCE35" s="82"/>
      <c r="PCI35" s="82"/>
      <c r="PCM35" s="82"/>
      <c r="PCQ35" s="82"/>
      <c r="PCU35" s="82"/>
      <c r="PCY35" s="82"/>
      <c r="PDC35" s="82"/>
      <c r="PDG35" s="82"/>
      <c r="PDK35" s="82"/>
      <c r="PDO35" s="82"/>
      <c r="PDS35" s="82"/>
      <c r="PDW35" s="82"/>
      <c r="PEA35" s="82"/>
      <c r="PEE35" s="82"/>
      <c r="PEI35" s="82"/>
      <c r="PEM35" s="82"/>
      <c r="PEQ35" s="82"/>
      <c r="PEU35" s="82"/>
      <c r="PEY35" s="82"/>
      <c r="PFC35" s="82"/>
      <c r="PFG35" s="82"/>
      <c r="PFK35" s="82"/>
      <c r="PFO35" s="82"/>
      <c r="PFS35" s="82"/>
      <c r="PFW35" s="82"/>
      <c r="PGA35" s="82"/>
      <c r="PGE35" s="82"/>
      <c r="PGI35" s="82"/>
      <c r="PGM35" s="82"/>
      <c r="PGQ35" s="82"/>
      <c r="PGU35" s="82"/>
      <c r="PGY35" s="82"/>
      <c r="PHC35" s="82"/>
      <c r="PHG35" s="82"/>
      <c r="PHK35" s="82"/>
      <c r="PHO35" s="82"/>
      <c r="PHS35" s="82"/>
      <c r="PHW35" s="82"/>
      <c r="PIA35" s="82"/>
      <c r="PIE35" s="82"/>
      <c r="PII35" s="82"/>
      <c r="PIM35" s="82"/>
      <c r="PIQ35" s="82"/>
      <c r="PIU35" s="82"/>
      <c r="PIY35" s="82"/>
      <c r="PJC35" s="82"/>
      <c r="PJG35" s="82"/>
      <c r="PJK35" s="82"/>
      <c r="PJO35" s="82"/>
      <c r="PJS35" s="82"/>
      <c r="PJW35" s="82"/>
      <c r="PKA35" s="82"/>
      <c r="PKE35" s="82"/>
      <c r="PKI35" s="82"/>
      <c r="PKM35" s="82"/>
      <c r="PKQ35" s="82"/>
      <c r="PKU35" s="82"/>
      <c r="PKY35" s="82"/>
      <c r="PLC35" s="82"/>
      <c r="PLG35" s="82"/>
      <c r="PLK35" s="82"/>
      <c r="PLO35" s="82"/>
      <c r="PLS35" s="82"/>
      <c r="PLW35" s="82"/>
      <c r="PMA35" s="82"/>
      <c r="PME35" s="82"/>
      <c r="PMI35" s="82"/>
      <c r="PMM35" s="82"/>
      <c r="PMQ35" s="82"/>
      <c r="PMU35" s="82"/>
      <c r="PMY35" s="82"/>
      <c r="PNC35" s="82"/>
      <c r="PNG35" s="82"/>
      <c r="PNK35" s="82"/>
      <c r="PNO35" s="82"/>
      <c r="PNS35" s="82"/>
      <c r="PNW35" s="82"/>
      <c r="POA35" s="82"/>
      <c r="POE35" s="82"/>
      <c r="POI35" s="82"/>
      <c r="POM35" s="82"/>
      <c r="POQ35" s="82"/>
      <c r="POU35" s="82"/>
      <c r="POY35" s="82"/>
      <c r="PPC35" s="82"/>
      <c r="PPG35" s="82"/>
      <c r="PPK35" s="82"/>
      <c r="PPO35" s="82"/>
      <c r="PPS35" s="82"/>
      <c r="PPW35" s="82"/>
      <c r="PQA35" s="82"/>
      <c r="PQE35" s="82"/>
      <c r="PQI35" s="82"/>
      <c r="PQM35" s="82"/>
      <c r="PQQ35" s="82"/>
      <c r="PQU35" s="82"/>
      <c r="PQY35" s="82"/>
      <c r="PRC35" s="82"/>
      <c r="PRG35" s="82"/>
      <c r="PRK35" s="82"/>
      <c r="PRO35" s="82"/>
      <c r="PRS35" s="82"/>
      <c r="PRW35" s="82"/>
      <c r="PSA35" s="82"/>
      <c r="PSE35" s="82"/>
      <c r="PSI35" s="82"/>
      <c r="PSM35" s="82"/>
      <c r="PSQ35" s="82"/>
      <c r="PSU35" s="82"/>
      <c r="PSY35" s="82"/>
      <c r="PTC35" s="82"/>
      <c r="PTG35" s="82"/>
      <c r="PTK35" s="82"/>
      <c r="PTO35" s="82"/>
      <c r="PTS35" s="82"/>
      <c r="PTW35" s="82"/>
      <c r="PUA35" s="82"/>
      <c r="PUE35" s="82"/>
      <c r="PUI35" s="82"/>
      <c r="PUM35" s="82"/>
      <c r="PUQ35" s="82"/>
      <c r="PUU35" s="82"/>
      <c r="PUY35" s="82"/>
      <c r="PVC35" s="82"/>
      <c r="PVG35" s="82"/>
      <c r="PVK35" s="82"/>
      <c r="PVO35" s="82"/>
      <c r="PVS35" s="82"/>
      <c r="PVW35" s="82"/>
      <c r="PWA35" s="82"/>
      <c r="PWE35" s="82"/>
      <c r="PWI35" s="82"/>
      <c r="PWM35" s="82"/>
      <c r="PWQ35" s="82"/>
      <c r="PWU35" s="82"/>
      <c r="PWY35" s="82"/>
      <c r="PXC35" s="82"/>
      <c r="PXG35" s="82"/>
      <c r="PXK35" s="82"/>
      <c r="PXO35" s="82"/>
      <c r="PXS35" s="82"/>
      <c r="PXW35" s="82"/>
      <c r="PYA35" s="82"/>
      <c r="PYE35" s="82"/>
      <c r="PYI35" s="82"/>
      <c r="PYM35" s="82"/>
      <c r="PYQ35" s="82"/>
      <c r="PYU35" s="82"/>
      <c r="PYY35" s="82"/>
      <c r="PZC35" s="82"/>
      <c r="PZG35" s="82"/>
      <c r="PZK35" s="82"/>
      <c r="PZO35" s="82"/>
      <c r="PZS35" s="82"/>
      <c r="PZW35" s="82"/>
      <c r="QAA35" s="82"/>
      <c r="QAE35" s="82"/>
      <c r="QAI35" s="82"/>
      <c r="QAM35" s="82"/>
      <c r="QAQ35" s="82"/>
      <c r="QAU35" s="82"/>
      <c r="QAY35" s="82"/>
      <c r="QBC35" s="82"/>
      <c r="QBG35" s="82"/>
      <c r="QBK35" s="82"/>
      <c r="QBO35" s="82"/>
      <c r="QBS35" s="82"/>
      <c r="QBW35" s="82"/>
      <c r="QCA35" s="82"/>
      <c r="QCE35" s="82"/>
      <c r="QCI35" s="82"/>
      <c r="QCM35" s="82"/>
      <c r="QCQ35" s="82"/>
      <c r="QCU35" s="82"/>
      <c r="QCY35" s="82"/>
      <c r="QDC35" s="82"/>
      <c r="QDG35" s="82"/>
      <c r="QDK35" s="82"/>
      <c r="QDO35" s="82"/>
      <c r="QDS35" s="82"/>
      <c r="QDW35" s="82"/>
      <c r="QEA35" s="82"/>
      <c r="QEE35" s="82"/>
      <c r="QEI35" s="82"/>
      <c r="QEM35" s="82"/>
      <c r="QEQ35" s="82"/>
      <c r="QEU35" s="82"/>
      <c r="QEY35" s="82"/>
      <c r="QFC35" s="82"/>
      <c r="QFG35" s="82"/>
      <c r="QFK35" s="82"/>
      <c r="QFO35" s="82"/>
      <c r="QFS35" s="82"/>
      <c r="QFW35" s="82"/>
      <c r="QGA35" s="82"/>
      <c r="QGE35" s="82"/>
      <c r="QGI35" s="82"/>
      <c r="QGM35" s="82"/>
      <c r="QGQ35" s="82"/>
      <c r="QGU35" s="82"/>
      <c r="QGY35" s="82"/>
      <c r="QHC35" s="82"/>
      <c r="QHG35" s="82"/>
      <c r="QHK35" s="82"/>
      <c r="QHO35" s="82"/>
      <c r="QHS35" s="82"/>
      <c r="QHW35" s="82"/>
      <c r="QIA35" s="82"/>
      <c r="QIE35" s="82"/>
      <c r="QII35" s="82"/>
      <c r="QIM35" s="82"/>
      <c r="QIQ35" s="82"/>
      <c r="QIU35" s="82"/>
      <c r="QIY35" s="82"/>
      <c r="QJC35" s="82"/>
      <c r="QJG35" s="82"/>
      <c r="QJK35" s="82"/>
      <c r="QJO35" s="82"/>
      <c r="QJS35" s="82"/>
      <c r="QJW35" s="82"/>
      <c r="QKA35" s="82"/>
      <c r="QKE35" s="82"/>
      <c r="QKI35" s="82"/>
      <c r="QKM35" s="82"/>
      <c r="QKQ35" s="82"/>
      <c r="QKU35" s="82"/>
      <c r="QKY35" s="82"/>
      <c r="QLC35" s="82"/>
      <c r="QLG35" s="82"/>
      <c r="QLK35" s="82"/>
      <c r="QLO35" s="82"/>
      <c r="QLS35" s="82"/>
      <c r="QLW35" s="82"/>
      <c r="QMA35" s="82"/>
      <c r="QME35" s="82"/>
      <c r="QMI35" s="82"/>
      <c r="QMM35" s="82"/>
      <c r="QMQ35" s="82"/>
      <c r="QMU35" s="82"/>
      <c r="QMY35" s="82"/>
      <c r="QNC35" s="82"/>
      <c r="QNG35" s="82"/>
      <c r="QNK35" s="82"/>
      <c r="QNO35" s="82"/>
      <c r="QNS35" s="82"/>
      <c r="QNW35" s="82"/>
      <c r="QOA35" s="82"/>
      <c r="QOE35" s="82"/>
      <c r="QOI35" s="82"/>
      <c r="QOM35" s="82"/>
      <c r="QOQ35" s="82"/>
      <c r="QOU35" s="82"/>
      <c r="QOY35" s="82"/>
      <c r="QPC35" s="82"/>
      <c r="QPG35" s="82"/>
      <c r="QPK35" s="82"/>
      <c r="QPO35" s="82"/>
      <c r="QPS35" s="82"/>
      <c r="QPW35" s="82"/>
      <c r="QQA35" s="82"/>
      <c r="QQE35" s="82"/>
      <c r="QQI35" s="82"/>
      <c r="QQM35" s="82"/>
      <c r="QQQ35" s="82"/>
      <c r="QQU35" s="82"/>
      <c r="QQY35" s="82"/>
      <c r="QRC35" s="82"/>
      <c r="QRG35" s="82"/>
      <c r="QRK35" s="82"/>
      <c r="QRO35" s="82"/>
      <c r="QRS35" s="82"/>
      <c r="QRW35" s="82"/>
      <c r="QSA35" s="82"/>
      <c r="QSE35" s="82"/>
      <c r="QSI35" s="82"/>
      <c r="QSM35" s="82"/>
      <c r="QSQ35" s="82"/>
      <c r="QSU35" s="82"/>
      <c r="QSY35" s="82"/>
      <c r="QTC35" s="82"/>
      <c r="QTG35" s="82"/>
      <c r="QTK35" s="82"/>
      <c r="QTO35" s="82"/>
      <c r="QTS35" s="82"/>
      <c r="QTW35" s="82"/>
      <c r="QUA35" s="82"/>
      <c r="QUE35" s="82"/>
      <c r="QUI35" s="82"/>
      <c r="QUM35" s="82"/>
      <c r="QUQ35" s="82"/>
      <c r="QUU35" s="82"/>
      <c r="QUY35" s="82"/>
      <c r="QVC35" s="82"/>
      <c r="QVG35" s="82"/>
      <c r="QVK35" s="82"/>
      <c r="QVO35" s="82"/>
      <c r="QVS35" s="82"/>
      <c r="QVW35" s="82"/>
      <c r="QWA35" s="82"/>
      <c r="QWE35" s="82"/>
      <c r="QWI35" s="82"/>
      <c r="QWM35" s="82"/>
      <c r="QWQ35" s="82"/>
      <c r="QWU35" s="82"/>
      <c r="QWY35" s="82"/>
      <c r="QXC35" s="82"/>
      <c r="QXG35" s="82"/>
      <c r="QXK35" s="82"/>
      <c r="QXO35" s="82"/>
      <c r="QXS35" s="82"/>
      <c r="QXW35" s="82"/>
      <c r="QYA35" s="82"/>
      <c r="QYE35" s="82"/>
      <c r="QYI35" s="82"/>
      <c r="QYM35" s="82"/>
      <c r="QYQ35" s="82"/>
      <c r="QYU35" s="82"/>
      <c r="QYY35" s="82"/>
      <c r="QZC35" s="82"/>
      <c r="QZG35" s="82"/>
      <c r="QZK35" s="82"/>
      <c r="QZO35" s="82"/>
      <c r="QZS35" s="82"/>
      <c r="QZW35" s="82"/>
      <c r="RAA35" s="82"/>
      <c r="RAE35" s="82"/>
      <c r="RAI35" s="82"/>
      <c r="RAM35" s="82"/>
      <c r="RAQ35" s="82"/>
      <c r="RAU35" s="82"/>
      <c r="RAY35" s="82"/>
      <c r="RBC35" s="82"/>
      <c r="RBG35" s="82"/>
      <c r="RBK35" s="82"/>
      <c r="RBO35" s="82"/>
      <c r="RBS35" s="82"/>
      <c r="RBW35" s="82"/>
      <c r="RCA35" s="82"/>
      <c r="RCE35" s="82"/>
      <c r="RCI35" s="82"/>
      <c r="RCM35" s="82"/>
      <c r="RCQ35" s="82"/>
      <c r="RCU35" s="82"/>
      <c r="RCY35" s="82"/>
      <c r="RDC35" s="82"/>
      <c r="RDG35" s="82"/>
      <c r="RDK35" s="82"/>
      <c r="RDO35" s="82"/>
      <c r="RDS35" s="82"/>
      <c r="RDW35" s="82"/>
      <c r="REA35" s="82"/>
      <c r="REE35" s="82"/>
      <c r="REI35" s="82"/>
      <c r="REM35" s="82"/>
      <c r="REQ35" s="82"/>
      <c r="REU35" s="82"/>
      <c r="REY35" s="82"/>
      <c r="RFC35" s="82"/>
      <c r="RFG35" s="82"/>
      <c r="RFK35" s="82"/>
      <c r="RFO35" s="82"/>
      <c r="RFS35" s="82"/>
      <c r="RFW35" s="82"/>
      <c r="RGA35" s="82"/>
      <c r="RGE35" s="82"/>
      <c r="RGI35" s="82"/>
      <c r="RGM35" s="82"/>
      <c r="RGQ35" s="82"/>
      <c r="RGU35" s="82"/>
      <c r="RGY35" s="82"/>
      <c r="RHC35" s="82"/>
      <c r="RHG35" s="82"/>
      <c r="RHK35" s="82"/>
      <c r="RHO35" s="82"/>
      <c r="RHS35" s="82"/>
      <c r="RHW35" s="82"/>
      <c r="RIA35" s="82"/>
      <c r="RIE35" s="82"/>
      <c r="RII35" s="82"/>
      <c r="RIM35" s="82"/>
      <c r="RIQ35" s="82"/>
      <c r="RIU35" s="82"/>
      <c r="RIY35" s="82"/>
      <c r="RJC35" s="82"/>
      <c r="RJG35" s="82"/>
      <c r="RJK35" s="82"/>
      <c r="RJO35" s="82"/>
      <c r="RJS35" s="82"/>
      <c r="RJW35" s="82"/>
      <c r="RKA35" s="82"/>
      <c r="RKE35" s="82"/>
      <c r="RKI35" s="82"/>
      <c r="RKM35" s="82"/>
      <c r="RKQ35" s="82"/>
      <c r="RKU35" s="82"/>
      <c r="RKY35" s="82"/>
      <c r="RLC35" s="82"/>
      <c r="RLG35" s="82"/>
      <c r="RLK35" s="82"/>
      <c r="RLO35" s="82"/>
      <c r="RLS35" s="82"/>
      <c r="RLW35" s="82"/>
      <c r="RMA35" s="82"/>
      <c r="RME35" s="82"/>
      <c r="RMI35" s="82"/>
      <c r="RMM35" s="82"/>
      <c r="RMQ35" s="82"/>
      <c r="RMU35" s="82"/>
      <c r="RMY35" s="82"/>
      <c r="RNC35" s="82"/>
      <c r="RNG35" s="82"/>
      <c r="RNK35" s="82"/>
      <c r="RNO35" s="82"/>
      <c r="RNS35" s="82"/>
      <c r="RNW35" s="82"/>
      <c r="ROA35" s="82"/>
      <c r="ROE35" s="82"/>
      <c r="ROI35" s="82"/>
      <c r="ROM35" s="82"/>
      <c r="ROQ35" s="82"/>
      <c r="ROU35" s="82"/>
      <c r="ROY35" s="82"/>
      <c r="RPC35" s="82"/>
      <c r="RPG35" s="82"/>
      <c r="RPK35" s="82"/>
      <c r="RPO35" s="82"/>
      <c r="RPS35" s="82"/>
      <c r="RPW35" s="82"/>
      <c r="RQA35" s="82"/>
      <c r="RQE35" s="82"/>
      <c r="RQI35" s="82"/>
      <c r="RQM35" s="82"/>
      <c r="RQQ35" s="82"/>
      <c r="RQU35" s="82"/>
      <c r="RQY35" s="82"/>
      <c r="RRC35" s="82"/>
      <c r="RRG35" s="82"/>
      <c r="RRK35" s="82"/>
      <c r="RRO35" s="82"/>
      <c r="RRS35" s="82"/>
      <c r="RRW35" s="82"/>
      <c r="RSA35" s="82"/>
      <c r="RSE35" s="82"/>
      <c r="RSI35" s="82"/>
      <c r="RSM35" s="82"/>
      <c r="RSQ35" s="82"/>
      <c r="RSU35" s="82"/>
      <c r="RSY35" s="82"/>
      <c r="RTC35" s="82"/>
      <c r="RTG35" s="82"/>
      <c r="RTK35" s="82"/>
      <c r="RTO35" s="82"/>
      <c r="RTS35" s="82"/>
      <c r="RTW35" s="82"/>
      <c r="RUA35" s="82"/>
      <c r="RUE35" s="82"/>
      <c r="RUI35" s="82"/>
      <c r="RUM35" s="82"/>
      <c r="RUQ35" s="82"/>
      <c r="RUU35" s="82"/>
      <c r="RUY35" s="82"/>
      <c r="RVC35" s="82"/>
      <c r="RVG35" s="82"/>
      <c r="RVK35" s="82"/>
      <c r="RVO35" s="82"/>
      <c r="RVS35" s="82"/>
      <c r="RVW35" s="82"/>
      <c r="RWA35" s="82"/>
      <c r="RWE35" s="82"/>
      <c r="RWI35" s="82"/>
      <c r="RWM35" s="82"/>
      <c r="RWQ35" s="82"/>
      <c r="RWU35" s="82"/>
      <c r="RWY35" s="82"/>
      <c r="RXC35" s="82"/>
      <c r="RXG35" s="82"/>
      <c r="RXK35" s="82"/>
      <c r="RXO35" s="82"/>
      <c r="RXS35" s="82"/>
      <c r="RXW35" s="82"/>
      <c r="RYA35" s="82"/>
      <c r="RYE35" s="82"/>
      <c r="RYI35" s="82"/>
      <c r="RYM35" s="82"/>
      <c r="RYQ35" s="82"/>
      <c r="RYU35" s="82"/>
      <c r="RYY35" s="82"/>
      <c r="RZC35" s="82"/>
      <c r="RZG35" s="82"/>
      <c r="RZK35" s="82"/>
      <c r="RZO35" s="82"/>
      <c r="RZS35" s="82"/>
      <c r="RZW35" s="82"/>
      <c r="SAA35" s="82"/>
      <c r="SAE35" s="82"/>
      <c r="SAI35" s="82"/>
      <c r="SAM35" s="82"/>
      <c r="SAQ35" s="82"/>
      <c r="SAU35" s="82"/>
      <c r="SAY35" s="82"/>
      <c r="SBC35" s="82"/>
      <c r="SBG35" s="82"/>
      <c r="SBK35" s="82"/>
      <c r="SBO35" s="82"/>
      <c r="SBS35" s="82"/>
      <c r="SBW35" s="82"/>
      <c r="SCA35" s="82"/>
      <c r="SCE35" s="82"/>
      <c r="SCI35" s="82"/>
      <c r="SCM35" s="82"/>
      <c r="SCQ35" s="82"/>
      <c r="SCU35" s="82"/>
      <c r="SCY35" s="82"/>
      <c r="SDC35" s="82"/>
      <c r="SDG35" s="82"/>
      <c r="SDK35" s="82"/>
      <c r="SDO35" s="82"/>
      <c r="SDS35" s="82"/>
      <c r="SDW35" s="82"/>
      <c r="SEA35" s="82"/>
      <c r="SEE35" s="82"/>
      <c r="SEI35" s="82"/>
      <c r="SEM35" s="82"/>
      <c r="SEQ35" s="82"/>
      <c r="SEU35" s="82"/>
      <c r="SEY35" s="82"/>
      <c r="SFC35" s="82"/>
      <c r="SFG35" s="82"/>
      <c r="SFK35" s="82"/>
      <c r="SFO35" s="82"/>
      <c r="SFS35" s="82"/>
      <c r="SFW35" s="82"/>
      <c r="SGA35" s="82"/>
      <c r="SGE35" s="82"/>
      <c r="SGI35" s="82"/>
      <c r="SGM35" s="82"/>
      <c r="SGQ35" s="82"/>
      <c r="SGU35" s="82"/>
      <c r="SGY35" s="82"/>
      <c r="SHC35" s="82"/>
      <c r="SHG35" s="82"/>
      <c r="SHK35" s="82"/>
      <c r="SHO35" s="82"/>
      <c r="SHS35" s="82"/>
      <c r="SHW35" s="82"/>
      <c r="SIA35" s="82"/>
      <c r="SIE35" s="82"/>
      <c r="SII35" s="82"/>
      <c r="SIM35" s="82"/>
      <c r="SIQ35" s="82"/>
      <c r="SIU35" s="82"/>
      <c r="SIY35" s="82"/>
      <c r="SJC35" s="82"/>
      <c r="SJG35" s="82"/>
      <c r="SJK35" s="82"/>
      <c r="SJO35" s="82"/>
      <c r="SJS35" s="82"/>
      <c r="SJW35" s="82"/>
      <c r="SKA35" s="82"/>
      <c r="SKE35" s="82"/>
      <c r="SKI35" s="82"/>
      <c r="SKM35" s="82"/>
      <c r="SKQ35" s="82"/>
      <c r="SKU35" s="82"/>
      <c r="SKY35" s="82"/>
      <c r="SLC35" s="82"/>
      <c r="SLG35" s="82"/>
      <c r="SLK35" s="82"/>
      <c r="SLO35" s="82"/>
      <c r="SLS35" s="82"/>
      <c r="SLW35" s="82"/>
      <c r="SMA35" s="82"/>
      <c r="SME35" s="82"/>
      <c r="SMI35" s="82"/>
      <c r="SMM35" s="82"/>
      <c r="SMQ35" s="82"/>
      <c r="SMU35" s="82"/>
      <c r="SMY35" s="82"/>
      <c r="SNC35" s="82"/>
      <c r="SNG35" s="82"/>
      <c r="SNK35" s="82"/>
      <c r="SNO35" s="82"/>
      <c r="SNS35" s="82"/>
      <c r="SNW35" s="82"/>
      <c r="SOA35" s="82"/>
      <c r="SOE35" s="82"/>
      <c r="SOI35" s="82"/>
      <c r="SOM35" s="82"/>
      <c r="SOQ35" s="82"/>
      <c r="SOU35" s="82"/>
      <c r="SOY35" s="82"/>
      <c r="SPC35" s="82"/>
      <c r="SPG35" s="82"/>
      <c r="SPK35" s="82"/>
      <c r="SPO35" s="82"/>
      <c r="SPS35" s="82"/>
      <c r="SPW35" s="82"/>
      <c r="SQA35" s="82"/>
      <c r="SQE35" s="82"/>
      <c r="SQI35" s="82"/>
      <c r="SQM35" s="82"/>
      <c r="SQQ35" s="82"/>
      <c r="SQU35" s="82"/>
      <c r="SQY35" s="82"/>
      <c r="SRC35" s="82"/>
      <c r="SRG35" s="82"/>
      <c r="SRK35" s="82"/>
      <c r="SRO35" s="82"/>
      <c r="SRS35" s="82"/>
      <c r="SRW35" s="82"/>
      <c r="SSA35" s="82"/>
      <c r="SSE35" s="82"/>
      <c r="SSI35" s="82"/>
      <c r="SSM35" s="82"/>
      <c r="SSQ35" s="82"/>
      <c r="SSU35" s="82"/>
      <c r="SSY35" s="82"/>
      <c r="STC35" s="82"/>
      <c r="STG35" s="82"/>
      <c r="STK35" s="82"/>
      <c r="STO35" s="82"/>
      <c r="STS35" s="82"/>
      <c r="STW35" s="82"/>
      <c r="SUA35" s="82"/>
      <c r="SUE35" s="82"/>
      <c r="SUI35" s="82"/>
      <c r="SUM35" s="82"/>
      <c r="SUQ35" s="82"/>
      <c r="SUU35" s="82"/>
      <c r="SUY35" s="82"/>
      <c r="SVC35" s="82"/>
      <c r="SVG35" s="82"/>
      <c r="SVK35" s="82"/>
      <c r="SVO35" s="82"/>
      <c r="SVS35" s="82"/>
      <c r="SVW35" s="82"/>
      <c r="SWA35" s="82"/>
      <c r="SWE35" s="82"/>
      <c r="SWI35" s="82"/>
      <c r="SWM35" s="82"/>
      <c r="SWQ35" s="82"/>
      <c r="SWU35" s="82"/>
      <c r="SWY35" s="82"/>
      <c r="SXC35" s="82"/>
      <c r="SXG35" s="82"/>
      <c r="SXK35" s="82"/>
      <c r="SXO35" s="82"/>
      <c r="SXS35" s="82"/>
      <c r="SXW35" s="82"/>
      <c r="SYA35" s="82"/>
      <c r="SYE35" s="82"/>
      <c r="SYI35" s="82"/>
      <c r="SYM35" s="82"/>
      <c r="SYQ35" s="82"/>
      <c r="SYU35" s="82"/>
      <c r="SYY35" s="82"/>
      <c r="SZC35" s="82"/>
      <c r="SZG35" s="82"/>
      <c r="SZK35" s="82"/>
      <c r="SZO35" s="82"/>
      <c r="SZS35" s="82"/>
      <c r="SZW35" s="82"/>
      <c r="TAA35" s="82"/>
      <c r="TAE35" s="82"/>
      <c r="TAI35" s="82"/>
      <c r="TAM35" s="82"/>
      <c r="TAQ35" s="82"/>
      <c r="TAU35" s="82"/>
      <c r="TAY35" s="82"/>
      <c r="TBC35" s="82"/>
      <c r="TBG35" s="82"/>
      <c r="TBK35" s="82"/>
      <c r="TBO35" s="82"/>
      <c r="TBS35" s="82"/>
      <c r="TBW35" s="82"/>
      <c r="TCA35" s="82"/>
      <c r="TCE35" s="82"/>
      <c r="TCI35" s="82"/>
      <c r="TCM35" s="82"/>
      <c r="TCQ35" s="82"/>
      <c r="TCU35" s="82"/>
      <c r="TCY35" s="82"/>
      <c r="TDC35" s="82"/>
      <c r="TDG35" s="82"/>
      <c r="TDK35" s="82"/>
      <c r="TDO35" s="82"/>
      <c r="TDS35" s="82"/>
      <c r="TDW35" s="82"/>
      <c r="TEA35" s="82"/>
      <c r="TEE35" s="82"/>
      <c r="TEI35" s="82"/>
      <c r="TEM35" s="82"/>
      <c r="TEQ35" s="82"/>
      <c r="TEU35" s="82"/>
      <c r="TEY35" s="82"/>
      <c r="TFC35" s="82"/>
      <c r="TFG35" s="82"/>
      <c r="TFK35" s="82"/>
      <c r="TFO35" s="82"/>
      <c r="TFS35" s="82"/>
      <c r="TFW35" s="82"/>
      <c r="TGA35" s="82"/>
      <c r="TGE35" s="82"/>
      <c r="TGI35" s="82"/>
      <c r="TGM35" s="82"/>
      <c r="TGQ35" s="82"/>
      <c r="TGU35" s="82"/>
      <c r="TGY35" s="82"/>
      <c r="THC35" s="82"/>
      <c r="THG35" s="82"/>
      <c r="THK35" s="82"/>
      <c r="THO35" s="82"/>
      <c r="THS35" s="82"/>
      <c r="THW35" s="82"/>
      <c r="TIA35" s="82"/>
      <c r="TIE35" s="82"/>
      <c r="TII35" s="82"/>
      <c r="TIM35" s="82"/>
      <c r="TIQ35" s="82"/>
      <c r="TIU35" s="82"/>
      <c r="TIY35" s="82"/>
      <c r="TJC35" s="82"/>
      <c r="TJG35" s="82"/>
      <c r="TJK35" s="82"/>
      <c r="TJO35" s="82"/>
      <c r="TJS35" s="82"/>
      <c r="TJW35" s="82"/>
      <c r="TKA35" s="82"/>
      <c r="TKE35" s="82"/>
      <c r="TKI35" s="82"/>
      <c r="TKM35" s="82"/>
      <c r="TKQ35" s="82"/>
      <c r="TKU35" s="82"/>
      <c r="TKY35" s="82"/>
      <c r="TLC35" s="82"/>
      <c r="TLG35" s="82"/>
      <c r="TLK35" s="82"/>
      <c r="TLO35" s="82"/>
      <c r="TLS35" s="82"/>
      <c r="TLW35" s="82"/>
      <c r="TMA35" s="82"/>
      <c r="TME35" s="82"/>
      <c r="TMI35" s="82"/>
      <c r="TMM35" s="82"/>
      <c r="TMQ35" s="82"/>
      <c r="TMU35" s="82"/>
      <c r="TMY35" s="82"/>
      <c r="TNC35" s="82"/>
      <c r="TNG35" s="82"/>
      <c r="TNK35" s="82"/>
      <c r="TNO35" s="82"/>
      <c r="TNS35" s="82"/>
      <c r="TNW35" s="82"/>
      <c r="TOA35" s="82"/>
      <c r="TOE35" s="82"/>
      <c r="TOI35" s="82"/>
      <c r="TOM35" s="82"/>
      <c r="TOQ35" s="82"/>
      <c r="TOU35" s="82"/>
      <c r="TOY35" s="82"/>
      <c r="TPC35" s="82"/>
      <c r="TPG35" s="82"/>
      <c r="TPK35" s="82"/>
      <c r="TPO35" s="82"/>
      <c r="TPS35" s="82"/>
      <c r="TPW35" s="82"/>
      <c r="TQA35" s="82"/>
      <c r="TQE35" s="82"/>
      <c r="TQI35" s="82"/>
      <c r="TQM35" s="82"/>
      <c r="TQQ35" s="82"/>
      <c r="TQU35" s="82"/>
      <c r="TQY35" s="82"/>
      <c r="TRC35" s="82"/>
      <c r="TRG35" s="82"/>
      <c r="TRK35" s="82"/>
      <c r="TRO35" s="82"/>
      <c r="TRS35" s="82"/>
      <c r="TRW35" s="82"/>
      <c r="TSA35" s="82"/>
      <c r="TSE35" s="82"/>
      <c r="TSI35" s="82"/>
      <c r="TSM35" s="82"/>
      <c r="TSQ35" s="82"/>
      <c r="TSU35" s="82"/>
      <c r="TSY35" s="82"/>
      <c r="TTC35" s="82"/>
      <c r="TTG35" s="82"/>
      <c r="TTK35" s="82"/>
      <c r="TTO35" s="82"/>
      <c r="TTS35" s="82"/>
      <c r="TTW35" s="82"/>
      <c r="TUA35" s="82"/>
      <c r="TUE35" s="82"/>
      <c r="TUI35" s="82"/>
      <c r="TUM35" s="82"/>
      <c r="TUQ35" s="82"/>
      <c r="TUU35" s="82"/>
      <c r="TUY35" s="82"/>
      <c r="TVC35" s="82"/>
      <c r="TVG35" s="82"/>
      <c r="TVK35" s="82"/>
      <c r="TVO35" s="82"/>
      <c r="TVS35" s="82"/>
      <c r="TVW35" s="82"/>
      <c r="TWA35" s="82"/>
      <c r="TWE35" s="82"/>
      <c r="TWI35" s="82"/>
      <c r="TWM35" s="82"/>
      <c r="TWQ35" s="82"/>
      <c r="TWU35" s="82"/>
      <c r="TWY35" s="82"/>
      <c r="TXC35" s="82"/>
      <c r="TXG35" s="82"/>
      <c r="TXK35" s="82"/>
      <c r="TXO35" s="82"/>
      <c r="TXS35" s="82"/>
      <c r="TXW35" s="82"/>
      <c r="TYA35" s="82"/>
      <c r="TYE35" s="82"/>
      <c r="TYI35" s="82"/>
      <c r="TYM35" s="82"/>
      <c r="TYQ35" s="82"/>
      <c r="TYU35" s="82"/>
      <c r="TYY35" s="82"/>
      <c r="TZC35" s="82"/>
      <c r="TZG35" s="82"/>
      <c r="TZK35" s="82"/>
      <c r="TZO35" s="82"/>
      <c r="TZS35" s="82"/>
      <c r="TZW35" s="82"/>
      <c r="UAA35" s="82"/>
      <c r="UAE35" s="82"/>
      <c r="UAI35" s="82"/>
      <c r="UAM35" s="82"/>
      <c r="UAQ35" s="82"/>
      <c r="UAU35" s="82"/>
      <c r="UAY35" s="82"/>
      <c r="UBC35" s="82"/>
      <c r="UBG35" s="82"/>
      <c r="UBK35" s="82"/>
      <c r="UBO35" s="82"/>
      <c r="UBS35" s="82"/>
      <c r="UBW35" s="82"/>
      <c r="UCA35" s="82"/>
      <c r="UCE35" s="82"/>
      <c r="UCI35" s="82"/>
      <c r="UCM35" s="82"/>
      <c r="UCQ35" s="82"/>
      <c r="UCU35" s="82"/>
      <c r="UCY35" s="82"/>
      <c r="UDC35" s="82"/>
      <c r="UDG35" s="82"/>
      <c r="UDK35" s="82"/>
      <c r="UDO35" s="82"/>
      <c r="UDS35" s="82"/>
      <c r="UDW35" s="82"/>
      <c r="UEA35" s="82"/>
      <c r="UEE35" s="82"/>
      <c r="UEI35" s="82"/>
      <c r="UEM35" s="82"/>
      <c r="UEQ35" s="82"/>
      <c r="UEU35" s="82"/>
      <c r="UEY35" s="82"/>
      <c r="UFC35" s="82"/>
      <c r="UFG35" s="82"/>
      <c r="UFK35" s="82"/>
      <c r="UFO35" s="82"/>
      <c r="UFS35" s="82"/>
      <c r="UFW35" s="82"/>
      <c r="UGA35" s="82"/>
      <c r="UGE35" s="82"/>
      <c r="UGI35" s="82"/>
      <c r="UGM35" s="82"/>
      <c r="UGQ35" s="82"/>
      <c r="UGU35" s="82"/>
      <c r="UGY35" s="82"/>
      <c r="UHC35" s="82"/>
      <c r="UHG35" s="82"/>
      <c r="UHK35" s="82"/>
      <c r="UHO35" s="82"/>
      <c r="UHS35" s="82"/>
      <c r="UHW35" s="82"/>
      <c r="UIA35" s="82"/>
      <c r="UIE35" s="82"/>
      <c r="UII35" s="82"/>
      <c r="UIM35" s="82"/>
      <c r="UIQ35" s="82"/>
      <c r="UIU35" s="82"/>
      <c r="UIY35" s="82"/>
      <c r="UJC35" s="82"/>
      <c r="UJG35" s="82"/>
      <c r="UJK35" s="82"/>
      <c r="UJO35" s="82"/>
      <c r="UJS35" s="82"/>
      <c r="UJW35" s="82"/>
      <c r="UKA35" s="82"/>
      <c r="UKE35" s="82"/>
      <c r="UKI35" s="82"/>
      <c r="UKM35" s="82"/>
      <c r="UKQ35" s="82"/>
      <c r="UKU35" s="82"/>
      <c r="UKY35" s="82"/>
      <c r="ULC35" s="82"/>
      <c r="ULG35" s="82"/>
      <c r="ULK35" s="82"/>
      <c r="ULO35" s="82"/>
      <c r="ULS35" s="82"/>
      <c r="ULW35" s="82"/>
      <c r="UMA35" s="82"/>
      <c r="UME35" s="82"/>
      <c r="UMI35" s="82"/>
      <c r="UMM35" s="82"/>
      <c r="UMQ35" s="82"/>
      <c r="UMU35" s="82"/>
      <c r="UMY35" s="82"/>
      <c r="UNC35" s="82"/>
      <c r="UNG35" s="82"/>
      <c r="UNK35" s="82"/>
      <c r="UNO35" s="82"/>
      <c r="UNS35" s="82"/>
      <c r="UNW35" s="82"/>
      <c r="UOA35" s="82"/>
      <c r="UOE35" s="82"/>
      <c r="UOI35" s="82"/>
      <c r="UOM35" s="82"/>
      <c r="UOQ35" s="82"/>
      <c r="UOU35" s="82"/>
      <c r="UOY35" s="82"/>
      <c r="UPC35" s="82"/>
      <c r="UPG35" s="82"/>
      <c r="UPK35" s="82"/>
      <c r="UPO35" s="82"/>
      <c r="UPS35" s="82"/>
      <c r="UPW35" s="82"/>
      <c r="UQA35" s="82"/>
      <c r="UQE35" s="82"/>
      <c r="UQI35" s="82"/>
      <c r="UQM35" s="82"/>
      <c r="UQQ35" s="82"/>
      <c r="UQU35" s="82"/>
      <c r="UQY35" s="82"/>
      <c r="URC35" s="82"/>
      <c r="URG35" s="82"/>
      <c r="URK35" s="82"/>
      <c r="URO35" s="82"/>
      <c r="URS35" s="82"/>
      <c r="URW35" s="82"/>
      <c r="USA35" s="82"/>
      <c r="USE35" s="82"/>
      <c r="USI35" s="82"/>
      <c r="USM35" s="82"/>
      <c r="USQ35" s="82"/>
      <c r="USU35" s="82"/>
      <c r="USY35" s="82"/>
      <c r="UTC35" s="82"/>
      <c r="UTG35" s="82"/>
      <c r="UTK35" s="82"/>
      <c r="UTO35" s="82"/>
      <c r="UTS35" s="82"/>
      <c r="UTW35" s="82"/>
      <c r="UUA35" s="82"/>
      <c r="UUE35" s="82"/>
      <c r="UUI35" s="82"/>
      <c r="UUM35" s="82"/>
      <c r="UUQ35" s="82"/>
      <c r="UUU35" s="82"/>
      <c r="UUY35" s="82"/>
      <c r="UVC35" s="82"/>
      <c r="UVG35" s="82"/>
      <c r="UVK35" s="82"/>
      <c r="UVO35" s="82"/>
      <c r="UVS35" s="82"/>
      <c r="UVW35" s="82"/>
      <c r="UWA35" s="82"/>
      <c r="UWE35" s="82"/>
      <c r="UWI35" s="82"/>
      <c r="UWM35" s="82"/>
      <c r="UWQ35" s="82"/>
      <c r="UWU35" s="82"/>
      <c r="UWY35" s="82"/>
      <c r="UXC35" s="82"/>
      <c r="UXG35" s="82"/>
      <c r="UXK35" s="82"/>
      <c r="UXO35" s="82"/>
      <c r="UXS35" s="82"/>
      <c r="UXW35" s="82"/>
      <c r="UYA35" s="82"/>
      <c r="UYE35" s="82"/>
      <c r="UYI35" s="82"/>
      <c r="UYM35" s="82"/>
      <c r="UYQ35" s="82"/>
      <c r="UYU35" s="82"/>
      <c r="UYY35" s="82"/>
      <c r="UZC35" s="82"/>
      <c r="UZG35" s="82"/>
      <c r="UZK35" s="82"/>
      <c r="UZO35" s="82"/>
      <c r="UZS35" s="82"/>
      <c r="UZW35" s="82"/>
      <c r="VAA35" s="82"/>
      <c r="VAE35" s="82"/>
      <c r="VAI35" s="82"/>
      <c r="VAM35" s="82"/>
      <c r="VAQ35" s="82"/>
      <c r="VAU35" s="82"/>
      <c r="VAY35" s="82"/>
      <c r="VBC35" s="82"/>
      <c r="VBG35" s="82"/>
      <c r="VBK35" s="82"/>
      <c r="VBO35" s="82"/>
      <c r="VBS35" s="82"/>
      <c r="VBW35" s="82"/>
      <c r="VCA35" s="82"/>
      <c r="VCE35" s="82"/>
      <c r="VCI35" s="82"/>
      <c r="VCM35" s="82"/>
      <c r="VCQ35" s="82"/>
      <c r="VCU35" s="82"/>
      <c r="VCY35" s="82"/>
      <c r="VDC35" s="82"/>
      <c r="VDG35" s="82"/>
      <c r="VDK35" s="82"/>
      <c r="VDO35" s="82"/>
      <c r="VDS35" s="82"/>
      <c r="VDW35" s="82"/>
      <c r="VEA35" s="82"/>
      <c r="VEE35" s="82"/>
      <c r="VEI35" s="82"/>
      <c r="VEM35" s="82"/>
      <c r="VEQ35" s="82"/>
      <c r="VEU35" s="82"/>
      <c r="VEY35" s="82"/>
      <c r="VFC35" s="82"/>
      <c r="VFG35" s="82"/>
      <c r="VFK35" s="82"/>
      <c r="VFO35" s="82"/>
      <c r="VFS35" s="82"/>
      <c r="VFW35" s="82"/>
      <c r="VGA35" s="82"/>
      <c r="VGE35" s="82"/>
      <c r="VGI35" s="82"/>
      <c r="VGM35" s="82"/>
      <c r="VGQ35" s="82"/>
      <c r="VGU35" s="82"/>
      <c r="VGY35" s="82"/>
      <c r="VHC35" s="82"/>
      <c r="VHG35" s="82"/>
      <c r="VHK35" s="82"/>
      <c r="VHO35" s="82"/>
      <c r="VHS35" s="82"/>
      <c r="VHW35" s="82"/>
      <c r="VIA35" s="82"/>
      <c r="VIE35" s="82"/>
      <c r="VII35" s="82"/>
      <c r="VIM35" s="82"/>
      <c r="VIQ35" s="82"/>
      <c r="VIU35" s="82"/>
      <c r="VIY35" s="82"/>
      <c r="VJC35" s="82"/>
      <c r="VJG35" s="82"/>
      <c r="VJK35" s="82"/>
      <c r="VJO35" s="82"/>
      <c r="VJS35" s="82"/>
      <c r="VJW35" s="82"/>
      <c r="VKA35" s="82"/>
      <c r="VKE35" s="82"/>
      <c r="VKI35" s="82"/>
      <c r="VKM35" s="82"/>
      <c r="VKQ35" s="82"/>
      <c r="VKU35" s="82"/>
      <c r="VKY35" s="82"/>
      <c r="VLC35" s="82"/>
      <c r="VLG35" s="82"/>
      <c r="VLK35" s="82"/>
      <c r="VLO35" s="82"/>
      <c r="VLS35" s="82"/>
      <c r="VLW35" s="82"/>
      <c r="VMA35" s="82"/>
      <c r="VME35" s="82"/>
      <c r="VMI35" s="82"/>
      <c r="VMM35" s="82"/>
      <c r="VMQ35" s="82"/>
      <c r="VMU35" s="82"/>
      <c r="VMY35" s="82"/>
      <c r="VNC35" s="82"/>
      <c r="VNG35" s="82"/>
      <c r="VNK35" s="82"/>
      <c r="VNO35" s="82"/>
      <c r="VNS35" s="82"/>
      <c r="VNW35" s="82"/>
      <c r="VOA35" s="82"/>
      <c r="VOE35" s="82"/>
      <c r="VOI35" s="82"/>
      <c r="VOM35" s="82"/>
      <c r="VOQ35" s="82"/>
      <c r="VOU35" s="82"/>
      <c r="VOY35" s="82"/>
      <c r="VPC35" s="82"/>
      <c r="VPG35" s="82"/>
      <c r="VPK35" s="82"/>
      <c r="VPO35" s="82"/>
      <c r="VPS35" s="82"/>
      <c r="VPW35" s="82"/>
      <c r="VQA35" s="82"/>
      <c r="VQE35" s="82"/>
      <c r="VQI35" s="82"/>
      <c r="VQM35" s="82"/>
      <c r="VQQ35" s="82"/>
      <c r="VQU35" s="82"/>
      <c r="VQY35" s="82"/>
      <c r="VRC35" s="82"/>
      <c r="VRG35" s="82"/>
      <c r="VRK35" s="82"/>
      <c r="VRO35" s="82"/>
      <c r="VRS35" s="82"/>
      <c r="VRW35" s="82"/>
      <c r="VSA35" s="82"/>
      <c r="VSE35" s="82"/>
      <c r="VSI35" s="82"/>
      <c r="VSM35" s="82"/>
      <c r="VSQ35" s="82"/>
      <c r="VSU35" s="82"/>
      <c r="VSY35" s="82"/>
      <c r="VTC35" s="82"/>
      <c r="VTG35" s="82"/>
      <c r="VTK35" s="82"/>
      <c r="VTO35" s="82"/>
      <c r="VTS35" s="82"/>
      <c r="VTW35" s="82"/>
      <c r="VUA35" s="82"/>
      <c r="VUE35" s="82"/>
      <c r="VUI35" s="82"/>
      <c r="VUM35" s="82"/>
      <c r="VUQ35" s="82"/>
      <c r="VUU35" s="82"/>
      <c r="VUY35" s="82"/>
      <c r="VVC35" s="82"/>
      <c r="VVG35" s="82"/>
      <c r="VVK35" s="82"/>
      <c r="VVO35" s="82"/>
      <c r="VVS35" s="82"/>
      <c r="VVW35" s="82"/>
      <c r="VWA35" s="82"/>
      <c r="VWE35" s="82"/>
      <c r="VWI35" s="82"/>
      <c r="VWM35" s="82"/>
      <c r="VWQ35" s="82"/>
      <c r="VWU35" s="82"/>
      <c r="VWY35" s="82"/>
      <c r="VXC35" s="82"/>
      <c r="VXG35" s="82"/>
      <c r="VXK35" s="82"/>
      <c r="VXO35" s="82"/>
      <c r="VXS35" s="82"/>
      <c r="VXW35" s="82"/>
      <c r="VYA35" s="82"/>
      <c r="VYE35" s="82"/>
      <c r="VYI35" s="82"/>
      <c r="VYM35" s="82"/>
      <c r="VYQ35" s="82"/>
      <c r="VYU35" s="82"/>
      <c r="VYY35" s="82"/>
      <c r="VZC35" s="82"/>
      <c r="VZG35" s="82"/>
      <c r="VZK35" s="82"/>
      <c r="VZO35" s="82"/>
      <c r="VZS35" s="82"/>
      <c r="VZW35" s="82"/>
      <c r="WAA35" s="82"/>
      <c r="WAE35" s="82"/>
      <c r="WAI35" s="82"/>
      <c r="WAM35" s="82"/>
      <c r="WAQ35" s="82"/>
      <c r="WAU35" s="82"/>
      <c r="WAY35" s="82"/>
      <c r="WBC35" s="82"/>
      <c r="WBG35" s="82"/>
      <c r="WBK35" s="82"/>
      <c r="WBO35" s="82"/>
      <c r="WBS35" s="82"/>
      <c r="WBW35" s="82"/>
      <c r="WCA35" s="82"/>
      <c r="WCE35" s="82"/>
      <c r="WCI35" s="82"/>
      <c r="WCM35" s="82"/>
      <c r="WCQ35" s="82"/>
      <c r="WCU35" s="82"/>
      <c r="WCY35" s="82"/>
      <c r="WDC35" s="82"/>
      <c r="WDG35" s="82"/>
      <c r="WDK35" s="82"/>
      <c r="WDO35" s="82"/>
      <c r="WDS35" s="82"/>
      <c r="WDW35" s="82"/>
      <c r="WEA35" s="82"/>
      <c r="WEE35" s="82"/>
      <c r="WEI35" s="82"/>
      <c r="WEM35" s="82"/>
      <c r="WEQ35" s="82"/>
      <c r="WEU35" s="82"/>
      <c r="WEY35" s="82"/>
      <c r="WFC35" s="82"/>
      <c r="WFG35" s="82"/>
      <c r="WFK35" s="82"/>
      <c r="WFO35" s="82"/>
      <c r="WFS35" s="82"/>
      <c r="WFW35" s="82"/>
      <c r="WGA35" s="82"/>
      <c r="WGE35" s="82"/>
      <c r="WGI35" s="82"/>
      <c r="WGM35" s="82"/>
      <c r="WGQ35" s="82"/>
      <c r="WGU35" s="82"/>
      <c r="WGY35" s="82"/>
      <c r="WHC35" s="82"/>
      <c r="WHG35" s="82"/>
      <c r="WHK35" s="82"/>
      <c r="WHO35" s="82"/>
      <c r="WHS35" s="82"/>
      <c r="WHW35" s="82"/>
      <c r="WIA35" s="82"/>
      <c r="WIE35" s="82"/>
      <c r="WII35" s="82"/>
      <c r="WIM35" s="82"/>
      <c r="WIQ35" s="82"/>
      <c r="WIU35" s="82"/>
      <c r="WIY35" s="82"/>
      <c r="WJC35" s="82"/>
      <c r="WJG35" s="82"/>
      <c r="WJK35" s="82"/>
      <c r="WJO35" s="82"/>
      <c r="WJS35" s="82"/>
      <c r="WJW35" s="82"/>
      <c r="WKA35" s="82"/>
      <c r="WKE35" s="82"/>
      <c r="WKI35" s="82"/>
      <c r="WKM35" s="82"/>
      <c r="WKQ35" s="82"/>
      <c r="WKU35" s="82"/>
      <c r="WKY35" s="82"/>
      <c r="WLC35" s="82"/>
      <c r="WLG35" s="82"/>
      <c r="WLK35" s="82"/>
      <c r="WLO35" s="82"/>
      <c r="WLS35" s="82"/>
      <c r="WLW35" s="82"/>
      <c r="WMA35" s="82"/>
      <c r="WME35" s="82"/>
      <c r="WMI35" s="82"/>
      <c r="WMM35" s="82"/>
      <c r="WMQ35" s="82"/>
      <c r="WMU35" s="82"/>
      <c r="WMY35" s="82"/>
      <c r="WNC35" s="82"/>
      <c r="WNG35" s="82"/>
      <c r="WNK35" s="82"/>
      <c r="WNO35" s="82"/>
      <c r="WNS35" s="82"/>
      <c r="WNW35" s="82"/>
      <c r="WOA35" s="82"/>
      <c r="WOE35" s="82"/>
      <c r="WOI35" s="82"/>
      <c r="WOM35" s="82"/>
      <c r="WOQ35" s="82"/>
      <c r="WOU35" s="82"/>
      <c r="WOY35" s="82"/>
      <c r="WPC35" s="82"/>
      <c r="WPG35" s="82"/>
      <c r="WPK35" s="82"/>
      <c r="WPO35" s="82"/>
      <c r="WPS35" s="82"/>
      <c r="WPW35" s="82"/>
      <c r="WQA35" s="82"/>
      <c r="WQE35" s="82"/>
      <c r="WQI35" s="82"/>
      <c r="WQM35" s="82"/>
      <c r="WQQ35" s="82"/>
      <c r="WQU35" s="82"/>
      <c r="WQY35" s="82"/>
      <c r="WRC35" s="82"/>
      <c r="WRG35" s="82"/>
      <c r="WRK35" s="82"/>
      <c r="WRO35" s="82"/>
      <c r="WRS35" s="82"/>
      <c r="WRW35" s="82"/>
      <c r="WSA35" s="82"/>
      <c r="WSE35" s="82"/>
      <c r="WSI35" s="82"/>
      <c r="WSM35" s="82"/>
      <c r="WSQ35" s="82"/>
      <c r="WSU35" s="82"/>
      <c r="WSY35" s="82"/>
      <c r="WTC35" s="82"/>
      <c r="WTG35" s="82"/>
      <c r="WTK35" s="82"/>
      <c r="WTO35" s="82"/>
      <c r="WTS35" s="82"/>
      <c r="WTW35" s="82"/>
      <c r="WUA35" s="82"/>
      <c r="WUE35" s="82"/>
      <c r="WUI35" s="82"/>
      <c r="WUM35" s="82"/>
      <c r="WUQ35" s="82"/>
      <c r="WUU35" s="82"/>
      <c r="WUY35" s="82"/>
      <c r="WVC35" s="82"/>
      <c r="WVG35" s="82"/>
      <c r="WVK35" s="82"/>
      <c r="WVO35" s="82"/>
      <c r="WVS35" s="82"/>
      <c r="WVW35" s="82"/>
      <c r="WWA35" s="82"/>
      <c r="WWE35" s="82"/>
      <c r="WWI35" s="82"/>
      <c r="WWM35" s="82"/>
      <c r="WWQ35" s="82"/>
      <c r="WWU35" s="82"/>
      <c r="WWY35" s="82"/>
      <c r="WXC35" s="82"/>
      <c r="WXG35" s="82"/>
      <c r="WXK35" s="82"/>
      <c r="WXO35" s="82"/>
      <c r="WXS35" s="82"/>
      <c r="WXW35" s="82"/>
      <c r="WYA35" s="82"/>
      <c r="WYE35" s="82"/>
      <c r="WYI35" s="82"/>
      <c r="WYM35" s="82"/>
      <c r="WYQ35" s="82"/>
      <c r="WYU35" s="82"/>
      <c r="WYY35" s="82"/>
      <c r="WZC35" s="82"/>
      <c r="WZG35" s="82"/>
      <c r="WZK35" s="82"/>
      <c r="WZO35" s="82"/>
      <c r="WZS35" s="82"/>
      <c r="WZW35" s="82"/>
      <c r="XAA35" s="82"/>
      <c r="XAE35" s="82"/>
      <c r="XAI35" s="82"/>
      <c r="XAM35" s="82"/>
      <c r="XAQ35" s="82"/>
      <c r="XAU35" s="82"/>
      <c r="XAY35" s="82"/>
      <c r="XBC35" s="82"/>
      <c r="XBG35" s="82"/>
      <c r="XBK35" s="82"/>
    </row>
    <row r="36" spans="1:1023 1027:2047 2051:3071 3075:4095 4099:5119 5123:6143 6147:7167 7171:8191 8195:9215 9219:10239 10243:11263 11267:12287 12291:13311 13315:14335 14339:15359 15363:16287" s="78" customFormat="1" x14ac:dyDescent="0.2">
      <c r="A36" s="134"/>
    </row>
    <row r="37" spans="1:1023 1027:2047 2051:3071 3075:4095 4099:5119 5123:6143 6147:7167 7171:8191 8195:9215 9219:10239 10243:11263 11267:12287 12291:13311 13315:14335 14339:15359 15363:16287" s="78" customFormat="1" x14ac:dyDescent="0.2">
      <c r="A37" s="104"/>
    </row>
    <row r="38" spans="1:1023 1027:2047 2051:3071 3075:4095 4099:5119 5123:6143 6147:7167 7171:8191 8195:9215 9219:10239 10243:11263 11267:12287 12291:13311 13315:14335 14339:15359 15363:16287" s="78" customFormat="1" x14ac:dyDescent="0.2">
      <c r="A38" s="104"/>
    </row>
    <row r="39" spans="1:1023 1027:2047 2051:3071 3075:4095 4099:5119 5123:6143 6147:7167 7171:8191 8195:9215 9219:10239 10243:11263 11267:12287 12291:13311 13315:14335 14339:15359 15363:16287" s="78" customFormat="1" x14ac:dyDescent="0.2">
      <c r="A39" s="104"/>
    </row>
    <row r="40" spans="1:1023 1027:2047 2051:3071 3075:4095 4099:5119 5123:6143 6147:7167 7171:8191 8195:9215 9219:10239 10243:11263 11267:12287 12291:13311 13315:14335 14339:15359 15363:16287" s="78" customFormat="1" x14ac:dyDescent="0.2">
      <c r="A40" s="104"/>
    </row>
    <row r="41" spans="1:1023 1027:2047 2051:3071 3075:4095 4099:5119 5123:6143 6147:7167 7171:8191 8195:9215 9219:10239 10243:11263 11267:12287 12291:13311 13315:14335 14339:15359 15363:16287" s="78" customFormat="1" x14ac:dyDescent="0.2">
      <c r="A41" s="104"/>
    </row>
    <row r="42" spans="1:1023 1027:2047 2051:3071 3075:4095 4099:5119 5123:6143 6147:7167 7171:8191 8195:9215 9219:10239 10243:11263 11267:12287 12291:13311 13315:14335 14339:15359 15363:16287" s="78" customFormat="1" x14ac:dyDescent="0.2">
      <c r="A42" s="104"/>
      <c r="C42" s="82"/>
      <c r="G42" s="82"/>
      <c r="K42" s="82"/>
      <c r="O42" s="82"/>
      <c r="S42" s="82"/>
      <c r="W42" s="82"/>
      <c r="AA42" s="82"/>
      <c r="AE42" s="82"/>
      <c r="AI42" s="82"/>
      <c r="AM42" s="82"/>
      <c r="AQ42" s="82"/>
      <c r="AU42" s="82"/>
      <c r="AY42" s="82"/>
      <c r="BC42" s="82"/>
      <c r="BG42" s="82"/>
      <c r="BK42" s="82"/>
      <c r="BO42" s="82"/>
      <c r="BS42" s="82"/>
      <c r="BW42" s="82"/>
      <c r="CA42" s="82"/>
      <c r="CE42" s="82"/>
      <c r="CI42" s="82"/>
      <c r="CM42" s="82"/>
      <c r="CQ42" s="82"/>
      <c r="CU42" s="82"/>
      <c r="CY42" s="82"/>
      <c r="DC42" s="82"/>
      <c r="DG42" s="82"/>
      <c r="DK42" s="82"/>
      <c r="DO42" s="82"/>
      <c r="DS42" s="82"/>
      <c r="DW42" s="82"/>
      <c r="EA42" s="82"/>
      <c r="EE42" s="82"/>
      <c r="EI42" s="82"/>
      <c r="EM42" s="82"/>
      <c r="EQ42" s="82"/>
      <c r="EU42" s="82"/>
      <c r="EY42" s="82"/>
      <c r="FC42" s="82"/>
      <c r="FG42" s="82"/>
      <c r="FK42" s="82"/>
      <c r="FO42" s="82"/>
      <c r="FS42" s="82"/>
      <c r="FW42" s="82"/>
      <c r="GA42" s="82"/>
      <c r="GE42" s="82"/>
      <c r="GI42" s="82"/>
      <c r="GM42" s="82"/>
      <c r="GQ42" s="82"/>
      <c r="GU42" s="82"/>
      <c r="GY42" s="82"/>
      <c r="HC42" s="82"/>
      <c r="HG42" s="82"/>
      <c r="HK42" s="82"/>
      <c r="HO42" s="82"/>
      <c r="HS42" s="82"/>
      <c r="HW42" s="82"/>
      <c r="IA42" s="82"/>
      <c r="IE42" s="82"/>
      <c r="II42" s="82"/>
      <c r="IM42" s="82"/>
      <c r="IQ42" s="82"/>
      <c r="IU42" s="82"/>
      <c r="IY42" s="82"/>
      <c r="JC42" s="82"/>
      <c r="JG42" s="82"/>
      <c r="JK42" s="82"/>
      <c r="JO42" s="82"/>
      <c r="JS42" s="82"/>
      <c r="JW42" s="82"/>
      <c r="KA42" s="82"/>
      <c r="KE42" s="82"/>
      <c r="KI42" s="82"/>
      <c r="KM42" s="82"/>
      <c r="KQ42" s="82"/>
      <c r="KU42" s="82"/>
      <c r="KY42" s="82"/>
      <c r="LC42" s="82"/>
      <c r="LG42" s="82"/>
      <c r="LK42" s="82"/>
      <c r="LO42" s="82"/>
      <c r="LS42" s="82"/>
      <c r="LW42" s="82"/>
      <c r="MA42" s="82"/>
      <c r="ME42" s="82"/>
      <c r="MI42" s="82"/>
      <c r="MM42" s="82"/>
      <c r="MQ42" s="82"/>
      <c r="MU42" s="82"/>
      <c r="MY42" s="82"/>
      <c r="NC42" s="82"/>
      <c r="NG42" s="82"/>
      <c r="NK42" s="82"/>
      <c r="NO42" s="82"/>
      <c r="NS42" s="82"/>
      <c r="NW42" s="82"/>
      <c r="OA42" s="82"/>
      <c r="OE42" s="82"/>
      <c r="OI42" s="82"/>
      <c r="OM42" s="82"/>
      <c r="OQ42" s="82"/>
      <c r="OU42" s="82"/>
      <c r="OY42" s="82"/>
      <c r="PC42" s="82"/>
      <c r="PG42" s="82"/>
      <c r="PK42" s="82"/>
      <c r="PO42" s="82"/>
      <c r="PS42" s="82"/>
      <c r="PW42" s="82"/>
      <c r="QA42" s="82"/>
      <c r="QE42" s="82"/>
      <c r="QI42" s="82"/>
      <c r="QM42" s="82"/>
      <c r="QQ42" s="82"/>
      <c r="QU42" s="82"/>
      <c r="QY42" s="82"/>
      <c r="RC42" s="82"/>
      <c r="RG42" s="82"/>
      <c r="RK42" s="82"/>
      <c r="RO42" s="82"/>
      <c r="RS42" s="82"/>
      <c r="RW42" s="82"/>
      <c r="SA42" s="82"/>
      <c r="SE42" s="82"/>
      <c r="SI42" s="82"/>
      <c r="SM42" s="82"/>
      <c r="SQ42" s="82"/>
      <c r="SU42" s="82"/>
      <c r="SY42" s="82"/>
      <c r="TC42" s="82"/>
      <c r="TG42" s="82"/>
      <c r="TK42" s="82"/>
      <c r="TO42" s="82"/>
      <c r="TS42" s="82"/>
      <c r="TW42" s="82"/>
      <c r="UA42" s="82"/>
      <c r="UE42" s="82"/>
      <c r="UI42" s="82"/>
      <c r="UM42" s="82"/>
      <c r="UQ42" s="82"/>
      <c r="UU42" s="82"/>
      <c r="UY42" s="82"/>
      <c r="VC42" s="82"/>
      <c r="VG42" s="82"/>
      <c r="VK42" s="82"/>
      <c r="VO42" s="82"/>
      <c r="VS42" s="82"/>
      <c r="VW42" s="82"/>
      <c r="WA42" s="82"/>
      <c r="WE42" s="82"/>
      <c r="WI42" s="82"/>
      <c r="WM42" s="82"/>
      <c r="WQ42" s="82"/>
      <c r="WU42" s="82"/>
      <c r="WY42" s="82"/>
      <c r="XC42" s="82"/>
      <c r="XG42" s="82"/>
      <c r="XK42" s="82"/>
      <c r="XO42" s="82"/>
      <c r="XS42" s="82"/>
      <c r="XW42" s="82"/>
      <c r="YA42" s="82"/>
      <c r="YE42" s="82"/>
      <c r="YI42" s="82"/>
      <c r="YM42" s="82"/>
      <c r="YQ42" s="82"/>
      <c r="YU42" s="82"/>
      <c r="YY42" s="82"/>
      <c r="ZC42" s="82"/>
      <c r="ZG42" s="82"/>
      <c r="ZK42" s="82"/>
      <c r="ZO42" s="82"/>
      <c r="ZS42" s="82"/>
      <c r="ZW42" s="82"/>
      <c r="AAA42" s="82"/>
      <c r="AAE42" s="82"/>
      <c r="AAI42" s="82"/>
      <c r="AAM42" s="82"/>
      <c r="AAQ42" s="82"/>
      <c r="AAU42" s="82"/>
      <c r="AAY42" s="82"/>
      <c r="ABC42" s="82"/>
      <c r="ABG42" s="82"/>
      <c r="ABK42" s="82"/>
      <c r="ABO42" s="82"/>
      <c r="ABS42" s="82"/>
      <c r="ABW42" s="82"/>
      <c r="ACA42" s="82"/>
      <c r="ACE42" s="82"/>
      <c r="ACI42" s="82"/>
      <c r="ACM42" s="82"/>
      <c r="ACQ42" s="82"/>
      <c r="ACU42" s="82"/>
      <c r="ACY42" s="82"/>
      <c r="ADC42" s="82"/>
      <c r="ADG42" s="82"/>
      <c r="ADK42" s="82"/>
      <c r="ADO42" s="82"/>
      <c r="ADS42" s="82"/>
      <c r="ADW42" s="82"/>
      <c r="AEA42" s="82"/>
      <c r="AEE42" s="82"/>
      <c r="AEI42" s="82"/>
      <c r="AEM42" s="82"/>
      <c r="AEQ42" s="82"/>
      <c r="AEU42" s="82"/>
      <c r="AEY42" s="82"/>
      <c r="AFC42" s="82"/>
      <c r="AFG42" s="82"/>
      <c r="AFK42" s="82"/>
      <c r="AFO42" s="82"/>
      <c r="AFS42" s="82"/>
      <c r="AFW42" s="82"/>
      <c r="AGA42" s="82"/>
      <c r="AGE42" s="82"/>
      <c r="AGI42" s="82"/>
      <c r="AGM42" s="82"/>
      <c r="AGQ42" s="82"/>
      <c r="AGU42" s="82"/>
      <c r="AGY42" s="82"/>
      <c r="AHC42" s="82"/>
      <c r="AHG42" s="82"/>
      <c r="AHK42" s="82"/>
      <c r="AHO42" s="82"/>
      <c r="AHS42" s="82"/>
      <c r="AHW42" s="82"/>
      <c r="AIA42" s="82"/>
      <c r="AIE42" s="82"/>
      <c r="AII42" s="82"/>
      <c r="AIM42" s="82"/>
      <c r="AIQ42" s="82"/>
      <c r="AIU42" s="82"/>
      <c r="AIY42" s="82"/>
      <c r="AJC42" s="82"/>
      <c r="AJG42" s="82"/>
      <c r="AJK42" s="82"/>
      <c r="AJO42" s="82"/>
      <c r="AJS42" s="82"/>
      <c r="AJW42" s="82"/>
      <c r="AKA42" s="82"/>
      <c r="AKE42" s="82"/>
      <c r="AKI42" s="82"/>
      <c r="AKM42" s="82"/>
      <c r="AKQ42" s="82"/>
      <c r="AKU42" s="82"/>
      <c r="AKY42" s="82"/>
      <c r="ALC42" s="82"/>
      <c r="ALG42" s="82"/>
      <c r="ALK42" s="82"/>
      <c r="ALO42" s="82"/>
      <c r="ALS42" s="82"/>
      <c r="ALW42" s="82"/>
      <c r="AMA42" s="82"/>
      <c r="AME42" s="82"/>
      <c r="AMI42" s="82"/>
      <c r="AMM42" s="82"/>
      <c r="AMQ42" s="82"/>
      <c r="AMU42" s="82"/>
      <c r="AMY42" s="82"/>
      <c r="ANC42" s="82"/>
      <c r="ANG42" s="82"/>
      <c r="ANK42" s="82"/>
      <c r="ANO42" s="82"/>
      <c r="ANS42" s="82"/>
      <c r="ANW42" s="82"/>
      <c r="AOA42" s="82"/>
      <c r="AOE42" s="82"/>
      <c r="AOI42" s="82"/>
      <c r="AOM42" s="82"/>
      <c r="AOQ42" s="82"/>
      <c r="AOU42" s="82"/>
      <c r="AOY42" s="82"/>
      <c r="APC42" s="82"/>
      <c r="APG42" s="82"/>
      <c r="APK42" s="82"/>
      <c r="APO42" s="82"/>
      <c r="APS42" s="82"/>
      <c r="APW42" s="82"/>
      <c r="AQA42" s="82"/>
      <c r="AQE42" s="82"/>
      <c r="AQI42" s="82"/>
      <c r="AQM42" s="82"/>
      <c r="AQQ42" s="82"/>
      <c r="AQU42" s="82"/>
      <c r="AQY42" s="82"/>
      <c r="ARC42" s="82"/>
      <c r="ARG42" s="82"/>
      <c r="ARK42" s="82"/>
      <c r="ARO42" s="82"/>
      <c r="ARS42" s="82"/>
      <c r="ARW42" s="82"/>
      <c r="ASA42" s="82"/>
      <c r="ASE42" s="82"/>
      <c r="ASI42" s="82"/>
      <c r="ASM42" s="82"/>
      <c r="ASQ42" s="82"/>
      <c r="ASU42" s="82"/>
      <c r="ASY42" s="82"/>
      <c r="ATC42" s="82"/>
      <c r="ATG42" s="82"/>
      <c r="ATK42" s="82"/>
      <c r="ATO42" s="82"/>
      <c r="ATS42" s="82"/>
      <c r="ATW42" s="82"/>
      <c r="AUA42" s="82"/>
      <c r="AUE42" s="82"/>
      <c r="AUI42" s="82"/>
      <c r="AUM42" s="82"/>
      <c r="AUQ42" s="82"/>
      <c r="AUU42" s="82"/>
      <c r="AUY42" s="82"/>
      <c r="AVC42" s="82"/>
      <c r="AVG42" s="82"/>
      <c r="AVK42" s="82"/>
      <c r="AVO42" s="82"/>
      <c r="AVS42" s="82"/>
      <c r="AVW42" s="82"/>
      <c r="AWA42" s="82"/>
      <c r="AWE42" s="82"/>
      <c r="AWI42" s="82"/>
      <c r="AWM42" s="82"/>
      <c r="AWQ42" s="82"/>
      <c r="AWU42" s="82"/>
      <c r="AWY42" s="82"/>
      <c r="AXC42" s="82"/>
      <c r="AXG42" s="82"/>
      <c r="AXK42" s="82"/>
      <c r="AXO42" s="82"/>
      <c r="AXS42" s="82"/>
      <c r="AXW42" s="82"/>
      <c r="AYA42" s="82"/>
      <c r="AYE42" s="82"/>
      <c r="AYI42" s="82"/>
      <c r="AYM42" s="82"/>
      <c r="AYQ42" s="82"/>
      <c r="AYU42" s="82"/>
      <c r="AYY42" s="82"/>
      <c r="AZC42" s="82"/>
      <c r="AZG42" s="82"/>
      <c r="AZK42" s="82"/>
      <c r="AZO42" s="82"/>
      <c r="AZS42" s="82"/>
      <c r="AZW42" s="82"/>
      <c r="BAA42" s="82"/>
      <c r="BAE42" s="82"/>
      <c r="BAI42" s="82"/>
      <c r="BAM42" s="82"/>
      <c r="BAQ42" s="82"/>
      <c r="BAU42" s="82"/>
      <c r="BAY42" s="82"/>
      <c r="BBC42" s="82"/>
      <c r="BBG42" s="82"/>
      <c r="BBK42" s="82"/>
      <c r="BBO42" s="82"/>
      <c r="BBS42" s="82"/>
      <c r="BBW42" s="82"/>
      <c r="BCA42" s="82"/>
      <c r="BCE42" s="82"/>
      <c r="BCI42" s="82"/>
      <c r="BCM42" s="82"/>
      <c r="BCQ42" s="82"/>
      <c r="BCU42" s="82"/>
      <c r="BCY42" s="82"/>
      <c r="BDC42" s="82"/>
      <c r="BDG42" s="82"/>
      <c r="BDK42" s="82"/>
      <c r="BDO42" s="82"/>
      <c r="BDS42" s="82"/>
      <c r="BDW42" s="82"/>
      <c r="BEA42" s="82"/>
      <c r="BEE42" s="82"/>
      <c r="BEI42" s="82"/>
      <c r="BEM42" s="82"/>
      <c r="BEQ42" s="82"/>
      <c r="BEU42" s="82"/>
      <c r="BEY42" s="82"/>
      <c r="BFC42" s="82"/>
      <c r="BFG42" s="82"/>
      <c r="BFK42" s="82"/>
      <c r="BFO42" s="82"/>
      <c r="BFS42" s="82"/>
      <c r="BFW42" s="82"/>
      <c r="BGA42" s="82"/>
      <c r="BGE42" s="82"/>
      <c r="BGI42" s="82"/>
      <c r="BGM42" s="82"/>
      <c r="BGQ42" s="82"/>
      <c r="BGU42" s="82"/>
      <c r="BGY42" s="82"/>
      <c r="BHC42" s="82"/>
      <c r="BHG42" s="82"/>
      <c r="BHK42" s="82"/>
      <c r="BHO42" s="82"/>
      <c r="BHS42" s="82"/>
      <c r="BHW42" s="82"/>
      <c r="BIA42" s="82"/>
      <c r="BIE42" s="82"/>
      <c r="BII42" s="82"/>
      <c r="BIM42" s="82"/>
      <c r="BIQ42" s="82"/>
      <c r="BIU42" s="82"/>
      <c r="BIY42" s="82"/>
      <c r="BJC42" s="82"/>
      <c r="BJG42" s="82"/>
      <c r="BJK42" s="82"/>
      <c r="BJO42" s="82"/>
      <c r="BJS42" s="82"/>
      <c r="BJW42" s="82"/>
      <c r="BKA42" s="82"/>
      <c r="BKE42" s="82"/>
      <c r="BKI42" s="82"/>
      <c r="BKM42" s="82"/>
      <c r="BKQ42" s="82"/>
      <c r="BKU42" s="82"/>
      <c r="BKY42" s="82"/>
      <c r="BLC42" s="82"/>
      <c r="BLG42" s="82"/>
      <c r="BLK42" s="82"/>
      <c r="BLO42" s="82"/>
      <c r="BLS42" s="82"/>
      <c r="BLW42" s="82"/>
      <c r="BMA42" s="82"/>
      <c r="BME42" s="82"/>
      <c r="BMI42" s="82"/>
      <c r="BMM42" s="82"/>
      <c r="BMQ42" s="82"/>
      <c r="BMU42" s="82"/>
      <c r="BMY42" s="82"/>
      <c r="BNC42" s="82"/>
      <c r="BNG42" s="82"/>
      <c r="BNK42" s="82"/>
      <c r="BNO42" s="82"/>
      <c r="BNS42" s="82"/>
      <c r="BNW42" s="82"/>
      <c r="BOA42" s="82"/>
      <c r="BOE42" s="82"/>
      <c r="BOI42" s="82"/>
      <c r="BOM42" s="82"/>
      <c r="BOQ42" s="82"/>
      <c r="BOU42" s="82"/>
      <c r="BOY42" s="82"/>
      <c r="BPC42" s="82"/>
      <c r="BPG42" s="82"/>
      <c r="BPK42" s="82"/>
      <c r="BPO42" s="82"/>
      <c r="BPS42" s="82"/>
      <c r="BPW42" s="82"/>
      <c r="BQA42" s="82"/>
      <c r="BQE42" s="82"/>
      <c r="BQI42" s="82"/>
      <c r="BQM42" s="82"/>
      <c r="BQQ42" s="82"/>
      <c r="BQU42" s="82"/>
      <c r="BQY42" s="82"/>
      <c r="BRC42" s="82"/>
      <c r="BRG42" s="82"/>
      <c r="BRK42" s="82"/>
      <c r="BRO42" s="82"/>
      <c r="BRS42" s="82"/>
      <c r="BRW42" s="82"/>
      <c r="BSA42" s="82"/>
      <c r="BSE42" s="82"/>
      <c r="BSI42" s="82"/>
      <c r="BSM42" s="82"/>
      <c r="BSQ42" s="82"/>
      <c r="BSU42" s="82"/>
      <c r="BSY42" s="82"/>
      <c r="BTC42" s="82"/>
      <c r="BTG42" s="82"/>
      <c r="BTK42" s="82"/>
      <c r="BTO42" s="82"/>
      <c r="BTS42" s="82"/>
      <c r="BTW42" s="82"/>
      <c r="BUA42" s="82"/>
      <c r="BUE42" s="82"/>
      <c r="BUI42" s="82"/>
      <c r="BUM42" s="82"/>
      <c r="BUQ42" s="82"/>
      <c r="BUU42" s="82"/>
      <c r="BUY42" s="82"/>
      <c r="BVC42" s="82"/>
      <c r="BVG42" s="82"/>
      <c r="BVK42" s="82"/>
      <c r="BVO42" s="82"/>
      <c r="BVS42" s="82"/>
      <c r="BVW42" s="82"/>
      <c r="BWA42" s="82"/>
      <c r="BWE42" s="82"/>
      <c r="BWI42" s="82"/>
      <c r="BWM42" s="82"/>
      <c r="BWQ42" s="82"/>
      <c r="BWU42" s="82"/>
      <c r="BWY42" s="82"/>
      <c r="BXC42" s="82"/>
      <c r="BXG42" s="82"/>
      <c r="BXK42" s="82"/>
      <c r="BXO42" s="82"/>
      <c r="BXS42" s="82"/>
      <c r="BXW42" s="82"/>
      <c r="BYA42" s="82"/>
      <c r="BYE42" s="82"/>
      <c r="BYI42" s="82"/>
      <c r="BYM42" s="82"/>
      <c r="BYQ42" s="82"/>
      <c r="BYU42" s="82"/>
      <c r="BYY42" s="82"/>
      <c r="BZC42" s="82"/>
      <c r="BZG42" s="82"/>
      <c r="BZK42" s="82"/>
      <c r="BZO42" s="82"/>
      <c r="BZS42" s="82"/>
      <c r="BZW42" s="82"/>
      <c r="CAA42" s="82"/>
      <c r="CAE42" s="82"/>
      <c r="CAI42" s="82"/>
      <c r="CAM42" s="82"/>
      <c r="CAQ42" s="82"/>
      <c r="CAU42" s="82"/>
      <c r="CAY42" s="82"/>
      <c r="CBC42" s="82"/>
      <c r="CBG42" s="82"/>
      <c r="CBK42" s="82"/>
      <c r="CBO42" s="82"/>
      <c r="CBS42" s="82"/>
      <c r="CBW42" s="82"/>
      <c r="CCA42" s="82"/>
      <c r="CCE42" s="82"/>
      <c r="CCI42" s="82"/>
      <c r="CCM42" s="82"/>
      <c r="CCQ42" s="82"/>
      <c r="CCU42" s="82"/>
      <c r="CCY42" s="82"/>
      <c r="CDC42" s="82"/>
      <c r="CDG42" s="82"/>
      <c r="CDK42" s="82"/>
      <c r="CDO42" s="82"/>
      <c r="CDS42" s="82"/>
      <c r="CDW42" s="82"/>
      <c r="CEA42" s="82"/>
      <c r="CEE42" s="82"/>
      <c r="CEI42" s="82"/>
      <c r="CEM42" s="82"/>
      <c r="CEQ42" s="82"/>
      <c r="CEU42" s="82"/>
      <c r="CEY42" s="82"/>
      <c r="CFC42" s="82"/>
      <c r="CFG42" s="82"/>
      <c r="CFK42" s="82"/>
      <c r="CFO42" s="82"/>
      <c r="CFS42" s="82"/>
      <c r="CFW42" s="82"/>
      <c r="CGA42" s="82"/>
      <c r="CGE42" s="82"/>
      <c r="CGI42" s="82"/>
      <c r="CGM42" s="82"/>
      <c r="CGQ42" s="82"/>
      <c r="CGU42" s="82"/>
      <c r="CGY42" s="82"/>
      <c r="CHC42" s="82"/>
      <c r="CHG42" s="82"/>
      <c r="CHK42" s="82"/>
      <c r="CHO42" s="82"/>
      <c r="CHS42" s="82"/>
      <c r="CHW42" s="82"/>
      <c r="CIA42" s="82"/>
      <c r="CIE42" s="82"/>
      <c r="CII42" s="82"/>
      <c r="CIM42" s="82"/>
      <c r="CIQ42" s="82"/>
      <c r="CIU42" s="82"/>
      <c r="CIY42" s="82"/>
      <c r="CJC42" s="82"/>
      <c r="CJG42" s="82"/>
      <c r="CJK42" s="82"/>
      <c r="CJO42" s="82"/>
      <c r="CJS42" s="82"/>
      <c r="CJW42" s="82"/>
      <c r="CKA42" s="82"/>
      <c r="CKE42" s="82"/>
      <c r="CKI42" s="82"/>
      <c r="CKM42" s="82"/>
      <c r="CKQ42" s="82"/>
      <c r="CKU42" s="82"/>
      <c r="CKY42" s="82"/>
      <c r="CLC42" s="82"/>
      <c r="CLG42" s="82"/>
      <c r="CLK42" s="82"/>
      <c r="CLO42" s="82"/>
      <c r="CLS42" s="82"/>
      <c r="CLW42" s="82"/>
      <c r="CMA42" s="82"/>
      <c r="CME42" s="82"/>
      <c r="CMI42" s="82"/>
      <c r="CMM42" s="82"/>
      <c r="CMQ42" s="82"/>
      <c r="CMU42" s="82"/>
      <c r="CMY42" s="82"/>
      <c r="CNC42" s="82"/>
      <c r="CNG42" s="82"/>
      <c r="CNK42" s="82"/>
      <c r="CNO42" s="82"/>
      <c r="CNS42" s="82"/>
      <c r="CNW42" s="82"/>
      <c r="COA42" s="82"/>
      <c r="COE42" s="82"/>
      <c r="COI42" s="82"/>
      <c r="COM42" s="82"/>
      <c r="COQ42" s="82"/>
      <c r="COU42" s="82"/>
      <c r="COY42" s="82"/>
      <c r="CPC42" s="82"/>
      <c r="CPG42" s="82"/>
      <c r="CPK42" s="82"/>
      <c r="CPO42" s="82"/>
      <c r="CPS42" s="82"/>
      <c r="CPW42" s="82"/>
      <c r="CQA42" s="82"/>
      <c r="CQE42" s="82"/>
      <c r="CQI42" s="82"/>
      <c r="CQM42" s="82"/>
      <c r="CQQ42" s="82"/>
      <c r="CQU42" s="82"/>
      <c r="CQY42" s="82"/>
      <c r="CRC42" s="82"/>
      <c r="CRG42" s="82"/>
      <c r="CRK42" s="82"/>
      <c r="CRO42" s="82"/>
      <c r="CRS42" s="82"/>
      <c r="CRW42" s="82"/>
      <c r="CSA42" s="82"/>
      <c r="CSE42" s="82"/>
      <c r="CSI42" s="82"/>
      <c r="CSM42" s="82"/>
      <c r="CSQ42" s="82"/>
      <c r="CSU42" s="82"/>
      <c r="CSY42" s="82"/>
      <c r="CTC42" s="82"/>
      <c r="CTG42" s="82"/>
      <c r="CTK42" s="82"/>
      <c r="CTO42" s="82"/>
      <c r="CTS42" s="82"/>
      <c r="CTW42" s="82"/>
      <c r="CUA42" s="82"/>
      <c r="CUE42" s="82"/>
      <c r="CUI42" s="82"/>
      <c r="CUM42" s="82"/>
      <c r="CUQ42" s="82"/>
      <c r="CUU42" s="82"/>
      <c r="CUY42" s="82"/>
      <c r="CVC42" s="82"/>
      <c r="CVG42" s="82"/>
      <c r="CVK42" s="82"/>
      <c r="CVO42" s="82"/>
      <c r="CVS42" s="82"/>
      <c r="CVW42" s="82"/>
      <c r="CWA42" s="82"/>
      <c r="CWE42" s="82"/>
      <c r="CWI42" s="82"/>
      <c r="CWM42" s="82"/>
      <c r="CWQ42" s="82"/>
      <c r="CWU42" s="82"/>
      <c r="CWY42" s="82"/>
      <c r="CXC42" s="82"/>
      <c r="CXG42" s="82"/>
      <c r="CXK42" s="82"/>
      <c r="CXO42" s="82"/>
      <c r="CXS42" s="82"/>
      <c r="CXW42" s="82"/>
      <c r="CYA42" s="82"/>
      <c r="CYE42" s="82"/>
      <c r="CYI42" s="82"/>
      <c r="CYM42" s="82"/>
      <c r="CYQ42" s="82"/>
      <c r="CYU42" s="82"/>
      <c r="CYY42" s="82"/>
      <c r="CZC42" s="82"/>
      <c r="CZG42" s="82"/>
      <c r="CZK42" s="82"/>
      <c r="CZO42" s="82"/>
      <c r="CZS42" s="82"/>
      <c r="CZW42" s="82"/>
      <c r="DAA42" s="82"/>
      <c r="DAE42" s="82"/>
      <c r="DAI42" s="82"/>
      <c r="DAM42" s="82"/>
      <c r="DAQ42" s="82"/>
      <c r="DAU42" s="82"/>
      <c r="DAY42" s="82"/>
      <c r="DBC42" s="82"/>
      <c r="DBG42" s="82"/>
      <c r="DBK42" s="82"/>
      <c r="DBO42" s="82"/>
      <c r="DBS42" s="82"/>
      <c r="DBW42" s="82"/>
      <c r="DCA42" s="82"/>
      <c r="DCE42" s="82"/>
      <c r="DCI42" s="82"/>
      <c r="DCM42" s="82"/>
      <c r="DCQ42" s="82"/>
      <c r="DCU42" s="82"/>
      <c r="DCY42" s="82"/>
      <c r="DDC42" s="82"/>
      <c r="DDG42" s="82"/>
      <c r="DDK42" s="82"/>
      <c r="DDO42" s="82"/>
      <c r="DDS42" s="82"/>
      <c r="DDW42" s="82"/>
      <c r="DEA42" s="82"/>
      <c r="DEE42" s="82"/>
      <c r="DEI42" s="82"/>
      <c r="DEM42" s="82"/>
      <c r="DEQ42" s="82"/>
      <c r="DEU42" s="82"/>
      <c r="DEY42" s="82"/>
      <c r="DFC42" s="82"/>
      <c r="DFG42" s="82"/>
      <c r="DFK42" s="82"/>
      <c r="DFO42" s="82"/>
      <c r="DFS42" s="82"/>
      <c r="DFW42" s="82"/>
      <c r="DGA42" s="82"/>
      <c r="DGE42" s="82"/>
      <c r="DGI42" s="82"/>
      <c r="DGM42" s="82"/>
      <c r="DGQ42" s="82"/>
      <c r="DGU42" s="82"/>
      <c r="DGY42" s="82"/>
      <c r="DHC42" s="82"/>
      <c r="DHG42" s="82"/>
      <c r="DHK42" s="82"/>
      <c r="DHO42" s="82"/>
      <c r="DHS42" s="82"/>
      <c r="DHW42" s="82"/>
      <c r="DIA42" s="82"/>
      <c r="DIE42" s="82"/>
      <c r="DII42" s="82"/>
      <c r="DIM42" s="82"/>
      <c r="DIQ42" s="82"/>
      <c r="DIU42" s="82"/>
      <c r="DIY42" s="82"/>
      <c r="DJC42" s="82"/>
      <c r="DJG42" s="82"/>
      <c r="DJK42" s="82"/>
      <c r="DJO42" s="82"/>
      <c r="DJS42" s="82"/>
      <c r="DJW42" s="82"/>
      <c r="DKA42" s="82"/>
      <c r="DKE42" s="82"/>
      <c r="DKI42" s="82"/>
      <c r="DKM42" s="82"/>
      <c r="DKQ42" s="82"/>
      <c r="DKU42" s="82"/>
      <c r="DKY42" s="82"/>
      <c r="DLC42" s="82"/>
      <c r="DLG42" s="82"/>
      <c r="DLK42" s="82"/>
      <c r="DLO42" s="82"/>
      <c r="DLS42" s="82"/>
      <c r="DLW42" s="82"/>
      <c r="DMA42" s="82"/>
      <c r="DME42" s="82"/>
      <c r="DMI42" s="82"/>
      <c r="DMM42" s="82"/>
      <c r="DMQ42" s="82"/>
      <c r="DMU42" s="82"/>
      <c r="DMY42" s="82"/>
      <c r="DNC42" s="82"/>
      <c r="DNG42" s="82"/>
      <c r="DNK42" s="82"/>
      <c r="DNO42" s="82"/>
      <c r="DNS42" s="82"/>
      <c r="DNW42" s="82"/>
      <c r="DOA42" s="82"/>
      <c r="DOE42" s="82"/>
      <c r="DOI42" s="82"/>
      <c r="DOM42" s="82"/>
      <c r="DOQ42" s="82"/>
      <c r="DOU42" s="82"/>
      <c r="DOY42" s="82"/>
      <c r="DPC42" s="82"/>
      <c r="DPG42" s="82"/>
      <c r="DPK42" s="82"/>
      <c r="DPO42" s="82"/>
      <c r="DPS42" s="82"/>
      <c r="DPW42" s="82"/>
      <c r="DQA42" s="82"/>
      <c r="DQE42" s="82"/>
      <c r="DQI42" s="82"/>
      <c r="DQM42" s="82"/>
      <c r="DQQ42" s="82"/>
      <c r="DQU42" s="82"/>
      <c r="DQY42" s="82"/>
      <c r="DRC42" s="82"/>
      <c r="DRG42" s="82"/>
      <c r="DRK42" s="82"/>
      <c r="DRO42" s="82"/>
      <c r="DRS42" s="82"/>
      <c r="DRW42" s="82"/>
      <c r="DSA42" s="82"/>
      <c r="DSE42" s="82"/>
      <c r="DSI42" s="82"/>
      <c r="DSM42" s="82"/>
      <c r="DSQ42" s="82"/>
      <c r="DSU42" s="82"/>
      <c r="DSY42" s="82"/>
      <c r="DTC42" s="82"/>
      <c r="DTG42" s="82"/>
      <c r="DTK42" s="82"/>
      <c r="DTO42" s="82"/>
      <c r="DTS42" s="82"/>
      <c r="DTW42" s="82"/>
      <c r="DUA42" s="82"/>
      <c r="DUE42" s="82"/>
      <c r="DUI42" s="82"/>
      <c r="DUM42" s="82"/>
      <c r="DUQ42" s="82"/>
      <c r="DUU42" s="82"/>
      <c r="DUY42" s="82"/>
      <c r="DVC42" s="82"/>
      <c r="DVG42" s="82"/>
      <c r="DVK42" s="82"/>
      <c r="DVO42" s="82"/>
      <c r="DVS42" s="82"/>
      <c r="DVW42" s="82"/>
      <c r="DWA42" s="82"/>
      <c r="DWE42" s="82"/>
      <c r="DWI42" s="82"/>
      <c r="DWM42" s="82"/>
      <c r="DWQ42" s="82"/>
      <c r="DWU42" s="82"/>
      <c r="DWY42" s="82"/>
      <c r="DXC42" s="82"/>
      <c r="DXG42" s="82"/>
      <c r="DXK42" s="82"/>
      <c r="DXO42" s="82"/>
      <c r="DXS42" s="82"/>
      <c r="DXW42" s="82"/>
      <c r="DYA42" s="82"/>
      <c r="DYE42" s="82"/>
      <c r="DYI42" s="82"/>
      <c r="DYM42" s="82"/>
      <c r="DYQ42" s="82"/>
      <c r="DYU42" s="82"/>
      <c r="DYY42" s="82"/>
      <c r="DZC42" s="82"/>
      <c r="DZG42" s="82"/>
      <c r="DZK42" s="82"/>
      <c r="DZO42" s="82"/>
      <c r="DZS42" s="82"/>
      <c r="DZW42" s="82"/>
      <c r="EAA42" s="82"/>
      <c r="EAE42" s="82"/>
      <c r="EAI42" s="82"/>
      <c r="EAM42" s="82"/>
      <c r="EAQ42" s="82"/>
      <c r="EAU42" s="82"/>
      <c r="EAY42" s="82"/>
      <c r="EBC42" s="82"/>
      <c r="EBG42" s="82"/>
      <c r="EBK42" s="82"/>
      <c r="EBO42" s="82"/>
      <c r="EBS42" s="82"/>
      <c r="EBW42" s="82"/>
      <c r="ECA42" s="82"/>
      <c r="ECE42" s="82"/>
      <c r="ECI42" s="82"/>
      <c r="ECM42" s="82"/>
      <c r="ECQ42" s="82"/>
      <c r="ECU42" s="82"/>
      <c r="ECY42" s="82"/>
      <c r="EDC42" s="82"/>
      <c r="EDG42" s="82"/>
      <c r="EDK42" s="82"/>
      <c r="EDO42" s="82"/>
      <c r="EDS42" s="82"/>
      <c r="EDW42" s="82"/>
      <c r="EEA42" s="82"/>
      <c r="EEE42" s="82"/>
      <c r="EEI42" s="82"/>
      <c r="EEM42" s="82"/>
      <c r="EEQ42" s="82"/>
      <c r="EEU42" s="82"/>
      <c r="EEY42" s="82"/>
      <c r="EFC42" s="82"/>
      <c r="EFG42" s="82"/>
      <c r="EFK42" s="82"/>
      <c r="EFO42" s="82"/>
      <c r="EFS42" s="82"/>
      <c r="EFW42" s="82"/>
      <c r="EGA42" s="82"/>
      <c r="EGE42" s="82"/>
      <c r="EGI42" s="82"/>
      <c r="EGM42" s="82"/>
      <c r="EGQ42" s="82"/>
      <c r="EGU42" s="82"/>
      <c r="EGY42" s="82"/>
      <c r="EHC42" s="82"/>
      <c r="EHG42" s="82"/>
      <c r="EHK42" s="82"/>
      <c r="EHO42" s="82"/>
      <c r="EHS42" s="82"/>
      <c r="EHW42" s="82"/>
      <c r="EIA42" s="82"/>
      <c r="EIE42" s="82"/>
      <c r="EII42" s="82"/>
      <c r="EIM42" s="82"/>
      <c r="EIQ42" s="82"/>
      <c r="EIU42" s="82"/>
      <c r="EIY42" s="82"/>
      <c r="EJC42" s="82"/>
      <c r="EJG42" s="82"/>
      <c r="EJK42" s="82"/>
      <c r="EJO42" s="82"/>
      <c r="EJS42" s="82"/>
      <c r="EJW42" s="82"/>
      <c r="EKA42" s="82"/>
      <c r="EKE42" s="82"/>
      <c r="EKI42" s="82"/>
      <c r="EKM42" s="82"/>
      <c r="EKQ42" s="82"/>
      <c r="EKU42" s="82"/>
      <c r="EKY42" s="82"/>
      <c r="ELC42" s="82"/>
      <c r="ELG42" s="82"/>
      <c r="ELK42" s="82"/>
      <c r="ELO42" s="82"/>
      <c r="ELS42" s="82"/>
      <c r="ELW42" s="82"/>
      <c r="EMA42" s="82"/>
      <c r="EME42" s="82"/>
      <c r="EMI42" s="82"/>
      <c r="EMM42" s="82"/>
      <c r="EMQ42" s="82"/>
      <c r="EMU42" s="82"/>
      <c r="EMY42" s="82"/>
      <c r="ENC42" s="82"/>
      <c r="ENG42" s="82"/>
      <c r="ENK42" s="82"/>
      <c r="ENO42" s="82"/>
      <c r="ENS42" s="82"/>
      <c r="ENW42" s="82"/>
      <c r="EOA42" s="82"/>
      <c r="EOE42" s="82"/>
      <c r="EOI42" s="82"/>
      <c r="EOM42" s="82"/>
      <c r="EOQ42" s="82"/>
      <c r="EOU42" s="82"/>
      <c r="EOY42" s="82"/>
      <c r="EPC42" s="82"/>
      <c r="EPG42" s="82"/>
      <c r="EPK42" s="82"/>
      <c r="EPO42" s="82"/>
      <c r="EPS42" s="82"/>
      <c r="EPW42" s="82"/>
      <c r="EQA42" s="82"/>
      <c r="EQE42" s="82"/>
      <c r="EQI42" s="82"/>
      <c r="EQM42" s="82"/>
      <c r="EQQ42" s="82"/>
      <c r="EQU42" s="82"/>
      <c r="EQY42" s="82"/>
      <c r="ERC42" s="82"/>
      <c r="ERG42" s="82"/>
      <c r="ERK42" s="82"/>
      <c r="ERO42" s="82"/>
      <c r="ERS42" s="82"/>
      <c r="ERW42" s="82"/>
      <c r="ESA42" s="82"/>
      <c r="ESE42" s="82"/>
      <c r="ESI42" s="82"/>
      <c r="ESM42" s="82"/>
      <c r="ESQ42" s="82"/>
      <c r="ESU42" s="82"/>
      <c r="ESY42" s="82"/>
      <c r="ETC42" s="82"/>
      <c r="ETG42" s="82"/>
      <c r="ETK42" s="82"/>
      <c r="ETO42" s="82"/>
      <c r="ETS42" s="82"/>
      <c r="ETW42" s="82"/>
      <c r="EUA42" s="82"/>
      <c r="EUE42" s="82"/>
      <c r="EUI42" s="82"/>
      <c r="EUM42" s="82"/>
      <c r="EUQ42" s="82"/>
      <c r="EUU42" s="82"/>
      <c r="EUY42" s="82"/>
      <c r="EVC42" s="82"/>
      <c r="EVG42" s="82"/>
      <c r="EVK42" s="82"/>
      <c r="EVO42" s="82"/>
      <c r="EVS42" s="82"/>
      <c r="EVW42" s="82"/>
      <c r="EWA42" s="82"/>
      <c r="EWE42" s="82"/>
      <c r="EWI42" s="82"/>
      <c r="EWM42" s="82"/>
      <c r="EWQ42" s="82"/>
      <c r="EWU42" s="82"/>
      <c r="EWY42" s="82"/>
      <c r="EXC42" s="82"/>
      <c r="EXG42" s="82"/>
      <c r="EXK42" s="82"/>
      <c r="EXO42" s="82"/>
      <c r="EXS42" s="82"/>
      <c r="EXW42" s="82"/>
      <c r="EYA42" s="82"/>
      <c r="EYE42" s="82"/>
      <c r="EYI42" s="82"/>
      <c r="EYM42" s="82"/>
      <c r="EYQ42" s="82"/>
      <c r="EYU42" s="82"/>
      <c r="EYY42" s="82"/>
      <c r="EZC42" s="82"/>
      <c r="EZG42" s="82"/>
      <c r="EZK42" s="82"/>
      <c r="EZO42" s="82"/>
      <c r="EZS42" s="82"/>
      <c r="EZW42" s="82"/>
      <c r="FAA42" s="82"/>
      <c r="FAE42" s="82"/>
      <c r="FAI42" s="82"/>
      <c r="FAM42" s="82"/>
      <c r="FAQ42" s="82"/>
      <c r="FAU42" s="82"/>
      <c r="FAY42" s="82"/>
      <c r="FBC42" s="82"/>
      <c r="FBG42" s="82"/>
      <c r="FBK42" s="82"/>
      <c r="FBO42" s="82"/>
      <c r="FBS42" s="82"/>
      <c r="FBW42" s="82"/>
      <c r="FCA42" s="82"/>
      <c r="FCE42" s="82"/>
      <c r="FCI42" s="82"/>
      <c r="FCM42" s="82"/>
      <c r="FCQ42" s="82"/>
      <c r="FCU42" s="82"/>
      <c r="FCY42" s="82"/>
      <c r="FDC42" s="82"/>
      <c r="FDG42" s="82"/>
      <c r="FDK42" s="82"/>
      <c r="FDO42" s="82"/>
      <c r="FDS42" s="82"/>
      <c r="FDW42" s="82"/>
      <c r="FEA42" s="82"/>
      <c r="FEE42" s="82"/>
      <c r="FEI42" s="82"/>
      <c r="FEM42" s="82"/>
      <c r="FEQ42" s="82"/>
      <c r="FEU42" s="82"/>
      <c r="FEY42" s="82"/>
      <c r="FFC42" s="82"/>
      <c r="FFG42" s="82"/>
      <c r="FFK42" s="82"/>
      <c r="FFO42" s="82"/>
      <c r="FFS42" s="82"/>
      <c r="FFW42" s="82"/>
      <c r="FGA42" s="82"/>
      <c r="FGE42" s="82"/>
      <c r="FGI42" s="82"/>
      <c r="FGM42" s="82"/>
      <c r="FGQ42" s="82"/>
      <c r="FGU42" s="82"/>
      <c r="FGY42" s="82"/>
      <c r="FHC42" s="82"/>
      <c r="FHG42" s="82"/>
      <c r="FHK42" s="82"/>
      <c r="FHO42" s="82"/>
      <c r="FHS42" s="82"/>
      <c r="FHW42" s="82"/>
      <c r="FIA42" s="82"/>
      <c r="FIE42" s="82"/>
      <c r="FII42" s="82"/>
      <c r="FIM42" s="82"/>
      <c r="FIQ42" s="82"/>
      <c r="FIU42" s="82"/>
      <c r="FIY42" s="82"/>
      <c r="FJC42" s="82"/>
      <c r="FJG42" s="82"/>
      <c r="FJK42" s="82"/>
      <c r="FJO42" s="82"/>
      <c r="FJS42" s="82"/>
      <c r="FJW42" s="82"/>
      <c r="FKA42" s="82"/>
      <c r="FKE42" s="82"/>
      <c r="FKI42" s="82"/>
      <c r="FKM42" s="82"/>
      <c r="FKQ42" s="82"/>
      <c r="FKU42" s="82"/>
      <c r="FKY42" s="82"/>
      <c r="FLC42" s="82"/>
      <c r="FLG42" s="82"/>
      <c r="FLK42" s="82"/>
      <c r="FLO42" s="82"/>
      <c r="FLS42" s="82"/>
      <c r="FLW42" s="82"/>
      <c r="FMA42" s="82"/>
      <c r="FME42" s="82"/>
      <c r="FMI42" s="82"/>
      <c r="FMM42" s="82"/>
      <c r="FMQ42" s="82"/>
      <c r="FMU42" s="82"/>
      <c r="FMY42" s="82"/>
      <c r="FNC42" s="82"/>
      <c r="FNG42" s="82"/>
      <c r="FNK42" s="82"/>
      <c r="FNO42" s="82"/>
      <c r="FNS42" s="82"/>
      <c r="FNW42" s="82"/>
      <c r="FOA42" s="82"/>
      <c r="FOE42" s="82"/>
      <c r="FOI42" s="82"/>
      <c r="FOM42" s="82"/>
      <c r="FOQ42" s="82"/>
      <c r="FOU42" s="82"/>
      <c r="FOY42" s="82"/>
      <c r="FPC42" s="82"/>
      <c r="FPG42" s="82"/>
      <c r="FPK42" s="82"/>
      <c r="FPO42" s="82"/>
      <c r="FPS42" s="82"/>
      <c r="FPW42" s="82"/>
      <c r="FQA42" s="82"/>
      <c r="FQE42" s="82"/>
      <c r="FQI42" s="82"/>
      <c r="FQM42" s="82"/>
      <c r="FQQ42" s="82"/>
      <c r="FQU42" s="82"/>
      <c r="FQY42" s="82"/>
      <c r="FRC42" s="82"/>
      <c r="FRG42" s="82"/>
      <c r="FRK42" s="82"/>
      <c r="FRO42" s="82"/>
      <c r="FRS42" s="82"/>
      <c r="FRW42" s="82"/>
      <c r="FSA42" s="82"/>
      <c r="FSE42" s="82"/>
      <c r="FSI42" s="82"/>
      <c r="FSM42" s="82"/>
      <c r="FSQ42" s="82"/>
      <c r="FSU42" s="82"/>
      <c r="FSY42" s="82"/>
      <c r="FTC42" s="82"/>
      <c r="FTG42" s="82"/>
      <c r="FTK42" s="82"/>
      <c r="FTO42" s="82"/>
      <c r="FTS42" s="82"/>
      <c r="FTW42" s="82"/>
      <c r="FUA42" s="82"/>
      <c r="FUE42" s="82"/>
      <c r="FUI42" s="82"/>
      <c r="FUM42" s="82"/>
      <c r="FUQ42" s="82"/>
      <c r="FUU42" s="82"/>
      <c r="FUY42" s="82"/>
      <c r="FVC42" s="82"/>
      <c r="FVG42" s="82"/>
      <c r="FVK42" s="82"/>
      <c r="FVO42" s="82"/>
      <c r="FVS42" s="82"/>
      <c r="FVW42" s="82"/>
      <c r="FWA42" s="82"/>
      <c r="FWE42" s="82"/>
      <c r="FWI42" s="82"/>
      <c r="FWM42" s="82"/>
      <c r="FWQ42" s="82"/>
      <c r="FWU42" s="82"/>
      <c r="FWY42" s="82"/>
      <c r="FXC42" s="82"/>
      <c r="FXG42" s="82"/>
      <c r="FXK42" s="82"/>
      <c r="FXO42" s="82"/>
      <c r="FXS42" s="82"/>
      <c r="FXW42" s="82"/>
      <c r="FYA42" s="82"/>
      <c r="FYE42" s="82"/>
      <c r="FYI42" s="82"/>
      <c r="FYM42" s="82"/>
      <c r="FYQ42" s="82"/>
      <c r="FYU42" s="82"/>
      <c r="FYY42" s="82"/>
      <c r="FZC42" s="82"/>
      <c r="FZG42" s="82"/>
      <c r="FZK42" s="82"/>
      <c r="FZO42" s="82"/>
      <c r="FZS42" s="82"/>
      <c r="FZW42" s="82"/>
      <c r="GAA42" s="82"/>
      <c r="GAE42" s="82"/>
      <c r="GAI42" s="82"/>
      <c r="GAM42" s="82"/>
      <c r="GAQ42" s="82"/>
      <c r="GAU42" s="82"/>
      <c r="GAY42" s="82"/>
      <c r="GBC42" s="82"/>
      <c r="GBG42" s="82"/>
      <c r="GBK42" s="82"/>
      <c r="GBO42" s="82"/>
      <c r="GBS42" s="82"/>
      <c r="GBW42" s="82"/>
      <c r="GCA42" s="82"/>
      <c r="GCE42" s="82"/>
      <c r="GCI42" s="82"/>
      <c r="GCM42" s="82"/>
      <c r="GCQ42" s="82"/>
      <c r="GCU42" s="82"/>
      <c r="GCY42" s="82"/>
      <c r="GDC42" s="82"/>
      <c r="GDG42" s="82"/>
      <c r="GDK42" s="82"/>
      <c r="GDO42" s="82"/>
      <c r="GDS42" s="82"/>
      <c r="GDW42" s="82"/>
      <c r="GEA42" s="82"/>
      <c r="GEE42" s="82"/>
      <c r="GEI42" s="82"/>
      <c r="GEM42" s="82"/>
      <c r="GEQ42" s="82"/>
      <c r="GEU42" s="82"/>
      <c r="GEY42" s="82"/>
      <c r="GFC42" s="82"/>
      <c r="GFG42" s="82"/>
      <c r="GFK42" s="82"/>
      <c r="GFO42" s="82"/>
      <c r="GFS42" s="82"/>
      <c r="GFW42" s="82"/>
      <c r="GGA42" s="82"/>
      <c r="GGE42" s="82"/>
      <c r="GGI42" s="82"/>
      <c r="GGM42" s="82"/>
      <c r="GGQ42" s="82"/>
      <c r="GGU42" s="82"/>
      <c r="GGY42" s="82"/>
      <c r="GHC42" s="82"/>
      <c r="GHG42" s="82"/>
      <c r="GHK42" s="82"/>
      <c r="GHO42" s="82"/>
      <c r="GHS42" s="82"/>
      <c r="GHW42" s="82"/>
      <c r="GIA42" s="82"/>
      <c r="GIE42" s="82"/>
      <c r="GII42" s="82"/>
      <c r="GIM42" s="82"/>
      <c r="GIQ42" s="82"/>
      <c r="GIU42" s="82"/>
      <c r="GIY42" s="82"/>
      <c r="GJC42" s="82"/>
      <c r="GJG42" s="82"/>
      <c r="GJK42" s="82"/>
      <c r="GJO42" s="82"/>
      <c r="GJS42" s="82"/>
      <c r="GJW42" s="82"/>
      <c r="GKA42" s="82"/>
      <c r="GKE42" s="82"/>
      <c r="GKI42" s="82"/>
      <c r="GKM42" s="82"/>
      <c r="GKQ42" s="82"/>
      <c r="GKU42" s="82"/>
      <c r="GKY42" s="82"/>
      <c r="GLC42" s="82"/>
      <c r="GLG42" s="82"/>
      <c r="GLK42" s="82"/>
      <c r="GLO42" s="82"/>
      <c r="GLS42" s="82"/>
      <c r="GLW42" s="82"/>
      <c r="GMA42" s="82"/>
      <c r="GME42" s="82"/>
      <c r="GMI42" s="82"/>
      <c r="GMM42" s="82"/>
      <c r="GMQ42" s="82"/>
      <c r="GMU42" s="82"/>
      <c r="GMY42" s="82"/>
      <c r="GNC42" s="82"/>
      <c r="GNG42" s="82"/>
      <c r="GNK42" s="82"/>
      <c r="GNO42" s="82"/>
      <c r="GNS42" s="82"/>
      <c r="GNW42" s="82"/>
      <c r="GOA42" s="82"/>
      <c r="GOE42" s="82"/>
      <c r="GOI42" s="82"/>
      <c r="GOM42" s="82"/>
      <c r="GOQ42" s="82"/>
      <c r="GOU42" s="82"/>
      <c r="GOY42" s="82"/>
      <c r="GPC42" s="82"/>
      <c r="GPG42" s="82"/>
      <c r="GPK42" s="82"/>
      <c r="GPO42" s="82"/>
      <c r="GPS42" s="82"/>
      <c r="GPW42" s="82"/>
      <c r="GQA42" s="82"/>
      <c r="GQE42" s="82"/>
      <c r="GQI42" s="82"/>
      <c r="GQM42" s="82"/>
      <c r="GQQ42" s="82"/>
      <c r="GQU42" s="82"/>
      <c r="GQY42" s="82"/>
      <c r="GRC42" s="82"/>
      <c r="GRG42" s="82"/>
      <c r="GRK42" s="82"/>
      <c r="GRO42" s="82"/>
      <c r="GRS42" s="82"/>
      <c r="GRW42" s="82"/>
      <c r="GSA42" s="82"/>
      <c r="GSE42" s="82"/>
      <c r="GSI42" s="82"/>
      <c r="GSM42" s="82"/>
      <c r="GSQ42" s="82"/>
      <c r="GSU42" s="82"/>
      <c r="GSY42" s="82"/>
      <c r="GTC42" s="82"/>
      <c r="GTG42" s="82"/>
      <c r="GTK42" s="82"/>
      <c r="GTO42" s="82"/>
      <c r="GTS42" s="82"/>
      <c r="GTW42" s="82"/>
      <c r="GUA42" s="82"/>
      <c r="GUE42" s="82"/>
      <c r="GUI42" s="82"/>
      <c r="GUM42" s="82"/>
      <c r="GUQ42" s="82"/>
      <c r="GUU42" s="82"/>
      <c r="GUY42" s="82"/>
      <c r="GVC42" s="82"/>
      <c r="GVG42" s="82"/>
      <c r="GVK42" s="82"/>
      <c r="GVO42" s="82"/>
      <c r="GVS42" s="82"/>
      <c r="GVW42" s="82"/>
      <c r="GWA42" s="82"/>
      <c r="GWE42" s="82"/>
      <c r="GWI42" s="82"/>
      <c r="GWM42" s="82"/>
      <c r="GWQ42" s="82"/>
      <c r="GWU42" s="82"/>
      <c r="GWY42" s="82"/>
      <c r="GXC42" s="82"/>
      <c r="GXG42" s="82"/>
      <c r="GXK42" s="82"/>
      <c r="GXO42" s="82"/>
      <c r="GXS42" s="82"/>
      <c r="GXW42" s="82"/>
      <c r="GYA42" s="82"/>
      <c r="GYE42" s="82"/>
      <c r="GYI42" s="82"/>
      <c r="GYM42" s="82"/>
      <c r="GYQ42" s="82"/>
      <c r="GYU42" s="82"/>
      <c r="GYY42" s="82"/>
      <c r="GZC42" s="82"/>
      <c r="GZG42" s="82"/>
      <c r="GZK42" s="82"/>
      <c r="GZO42" s="82"/>
      <c r="GZS42" s="82"/>
      <c r="GZW42" s="82"/>
      <c r="HAA42" s="82"/>
      <c r="HAE42" s="82"/>
      <c r="HAI42" s="82"/>
      <c r="HAM42" s="82"/>
      <c r="HAQ42" s="82"/>
      <c r="HAU42" s="82"/>
      <c r="HAY42" s="82"/>
      <c r="HBC42" s="82"/>
      <c r="HBG42" s="82"/>
      <c r="HBK42" s="82"/>
      <c r="HBO42" s="82"/>
      <c r="HBS42" s="82"/>
      <c r="HBW42" s="82"/>
      <c r="HCA42" s="82"/>
      <c r="HCE42" s="82"/>
      <c r="HCI42" s="82"/>
      <c r="HCM42" s="82"/>
      <c r="HCQ42" s="82"/>
      <c r="HCU42" s="82"/>
      <c r="HCY42" s="82"/>
      <c r="HDC42" s="82"/>
      <c r="HDG42" s="82"/>
      <c r="HDK42" s="82"/>
      <c r="HDO42" s="82"/>
      <c r="HDS42" s="82"/>
      <c r="HDW42" s="82"/>
      <c r="HEA42" s="82"/>
      <c r="HEE42" s="82"/>
      <c r="HEI42" s="82"/>
      <c r="HEM42" s="82"/>
      <c r="HEQ42" s="82"/>
      <c r="HEU42" s="82"/>
      <c r="HEY42" s="82"/>
      <c r="HFC42" s="82"/>
      <c r="HFG42" s="82"/>
      <c r="HFK42" s="82"/>
      <c r="HFO42" s="82"/>
      <c r="HFS42" s="82"/>
      <c r="HFW42" s="82"/>
      <c r="HGA42" s="82"/>
      <c r="HGE42" s="82"/>
      <c r="HGI42" s="82"/>
      <c r="HGM42" s="82"/>
      <c r="HGQ42" s="82"/>
      <c r="HGU42" s="82"/>
      <c r="HGY42" s="82"/>
      <c r="HHC42" s="82"/>
      <c r="HHG42" s="82"/>
      <c r="HHK42" s="82"/>
      <c r="HHO42" s="82"/>
      <c r="HHS42" s="82"/>
      <c r="HHW42" s="82"/>
      <c r="HIA42" s="82"/>
      <c r="HIE42" s="82"/>
      <c r="HII42" s="82"/>
      <c r="HIM42" s="82"/>
      <c r="HIQ42" s="82"/>
      <c r="HIU42" s="82"/>
      <c r="HIY42" s="82"/>
      <c r="HJC42" s="82"/>
      <c r="HJG42" s="82"/>
      <c r="HJK42" s="82"/>
      <c r="HJO42" s="82"/>
      <c r="HJS42" s="82"/>
      <c r="HJW42" s="82"/>
      <c r="HKA42" s="82"/>
      <c r="HKE42" s="82"/>
      <c r="HKI42" s="82"/>
      <c r="HKM42" s="82"/>
      <c r="HKQ42" s="82"/>
      <c r="HKU42" s="82"/>
      <c r="HKY42" s="82"/>
      <c r="HLC42" s="82"/>
      <c r="HLG42" s="82"/>
      <c r="HLK42" s="82"/>
      <c r="HLO42" s="82"/>
      <c r="HLS42" s="82"/>
      <c r="HLW42" s="82"/>
      <c r="HMA42" s="82"/>
      <c r="HME42" s="82"/>
      <c r="HMI42" s="82"/>
      <c r="HMM42" s="82"/>
      <c r="HMQ42" s="82"/>
      <c r="HMU42" s="82"/>
      <c r="HMY42" s="82"/>
      <c r="HNC42" s="82"/>
      <c r="HNG42" s="82"/>
      <c r="HNK42" s="82"/>
      <c r="HNO42" s="82"/>
      <c r="HNS42" s="82"/>
      <c r="HNW42" s="82"/>
      <c r="HOA42" s="82"/>
      <c r="HOE42" s="82"/>
      <c r="HOI42" s="82"/>
      <c r="HOM42" s="82"/>
      <c r="HOQ42" s="82"/>
      <c r="HOU42" s="82"/>
      <c r="HOY42" s="82"/>
      <c r="HPC42" s="82"/>
      <c r="HPG42" s="82"/>
      <c r="HPK42" s="82"/>
      <c r="HPO42" s="82"/>
      <c r="HPS42" s="82"/>
      <c r="HPW42" s="82"/>
      <c r="HQA42" s="82"/>
      <c r="HQE42" s="82"/>
      <c r="HQI42" s="82"/>
      <c r="HQM42" s="82"/>
      <c r="HQQ42" s="82"/>
      <c r="HQU42" s="82"/>
      <c r="HQY42" s="82"/>
      <c r="HRC42" s="82"/>
      <c r="HRG42" s="82"/>
      <c r="HRK42" s="82"/>
      <c r="HRO42" s="82"/>
      <c r="HRS42" s="82"/>
      <c r="HRW42" s="82"/>
      <c r="HSA42" s="82"/>
      <c r="HSE42" s="82"/>
      <c r="HSI42" s="82"/>
      <c r="HSM42" s="82"/>
      <c r="HSQ42" s="82"/>
      <c r="HSU42" s="82"/>
      <c r="HSY42" s="82"/>
      <c r="HTC42" s="82"/>
      <c r="HTG42" s="82"/>
      <c r="HTK42" s="82"/>
      <c r="HTO42" s="82"/>
      <c r="HTS42" s="82"/>
      <c r="HTW42" s="82"/>
      <c r="HUA42" s="82"/>
      <c r="HUE42" s="82"/>
      <c r="HUI42" s="82"/>
      <c r="HUM42" s="82"/>
      <c r="HUQ42" s="82"/>
      <c r="HUU42" s="82"/>
      <c r="HUY42" s="82"/>
      <c r="HVC42" s="82"/>
      <c r="HVG42" s="82"/>
      <c r="HVK42" s="82"/>
      <c r="HVO42" s="82"/>
      <c r="HVS42" s="82"/>
      <c r="HVW42" s="82"/>
      <c r="HWA42" s="82"/>
      <c r="HWE42" s="82"/>
      <c r="HWI42" s="82"/>
      <c r="HWM42" s="82"/>
      <c r="HWQ42" s="82"/>
      <c r="HWU42" s="82"/>
      <c r="HWY42" s="82"/>
      <c r="HXC42" s="82"/>
      <c r="HXG42" s="82"/>
      <c r="HXK42" s="82"/>
      <c r="HXO42" s="82"/>
      <c r="HXS42" s="82"/>
      <c r="HXW42" s="82"/>
      <c r="HYA42" s="82"/>
      <c r="HYE42" s="82"/>
      <c r="HYI42" s="82"/>
      <c r="HYM42" s="82"/>
      <c r="HYQ42" s="82"/>
      <c r="HYU42" s="82"/>
      <c r="HYY42" s="82"/>
      <c r="HZC42" s="82"/>
      <c r="HZG42" s="82"/>
      <c r="HZK42" s="82"/>
      <c r="HZO42" s="82"/>
      <c r="HZS42" s="82"/>
      <c r="HZW42" s="82"/>
      <c r="IAA42" s="82"/>
      <c r="IAE42" s="82"/>
      <c r="IAI42" s="82"/>
      <c r="IAM42" s="82"/>
      <c r="IAQ42" s="82"/>
      <c r="IAU42" s="82"/>
      <c r="IAY42" s="82"/>
      <c r="IBC42" s="82"/>
      <c r="IBG42" s="82"/>
      <c r="IBK42" s="82"/>
      <c r="IBO42" s="82"/>
      <c r="IBS42" s="82"/>
      <c r="IBW42" s="82"/>
      <c r="ICA42" s="82"/>
      <c r="ICE42" s="82"/>
      <c r="ICI42" s="82"/>
      <c r="ICM42" s="82"/>
      <c r="ICQ42" s="82"/>
      <c r="ICU42" s="82"/>
      <c r="ICY42" s="82"/>
      <c r="IDC42" s="82"/>
      <c r="IDG42" s="82"/>
      <c r="IDK42" s="82"/>
      <c r="IDO42" s="82"/>
      <c r="IDS42" s="82"/>
      <c r="IDW42" s="82"/>
      <c r="IEA42" s="82"/>
      <c r="IEE42" s="82"/>
      <c r="IEI42" s="82"/>
      <c r="IEM42" s="82"/>
      <c r="IEQ42" s="82"/>
      <c r="IEU42" s="82"/>
      <c r="IEY42" s="82"/>
      <c r="IFC42" s="82"/>
      <c r="IFG42" s="82"/>
      <c r="IFK42" s="82"/>
      <c r="IFO42" s="82"/>
      <c r="IFS42" s="82"/>
      <c r="IFW42" s="82"/>
      <c r="IGA42" s="82"/>
      <c r="IGE42" s="82"/>
      <c r="IGI42" s="82"/>
      <c r="IGM42" s="82"/>
      <c r="IGQ42" s="82"/>
      <c r="IGU42" s="82"/>
      <c r="IGY42" s="82"/>
      <c r="IHC42" s="82"/>
      <c r="IHG42" s="82"/>
      <c r="IHK42" s="82"/>
      <c r="IHO42" s="82"/>
      <c r="IHS42" s="82"/>
      <c r="IHW42" s="82"/>
      <c r="IIA42" s="82"/>
      <c r="IIE42" s="82"/>
      <c r="III42" s="82"/>
      <c r="IIM42" s="82"/>
      <c r="IIQ42" s="82"/>
      <c r="IIU42" s="82"/>
      <c r="IIY42" s="82"/>
      <c r="IJC42" s="82"/>
      <c r="IJG42" s="82"/>
      <c r="IJK42" s="82"/>
      <c r="IJO42" s="82"/>
      <c r="IJS42" s="82"/>
      <c r="IJW42" s="82"/>
      <c r="IKA42" s="82"/>
      <c r="IKE42" s="82"/>
      <c r="IKI42" s="82"/>
      <c r="IKM42" s="82"/>
      <c r="IKQ42" s="82"/>
      <c r="IKU42" s="82"/>
      <c r="IKY42" s="82"/>
      <c r="ILC42" s="82"/>
      <c r="ILG42" s="82"/>
      <c r="ILK42" s="82"/>
      <c r="ILO42" s="82"/>
      <c r="ILS42" s="82"/>
      <c r="ILW42" s="82"/>
      <c r="IMA42" s="82"/>
      <c r="IME42" s="82"/>
      <c r="IMI42" s="82"/>
      <c r="IMM42" s="82"/>
      <c r="IMQ42" s="82"/>
      <c r="IMU42" s="82"/>
      <c r="IMY42" s="82"/>
      <c r="INC42" s="82"/>
      <c r="ING42" s="82"/>
      <c r="INK42" s="82"/>
      <c r="INO42" s="82"/>
      <c r="INS42" s="82"/>
      <c r="INW42" s="82"/>
      <c r="IOA42" s="82"/>
      <c r="IOE42" s="82"/>
      <c r="IOI42" s="82"/>
      <c r="IOM42" s="82"/>
      <c r="IOQ42" s="82"/>
      <c r="IOU42" s="82"/>
      <c r="IOY42" s="82"/>
      <c r="IPC42" s="82"/>
      <c r="IPG42" s="82"/>
      <c r="IPK42" s="82"/>
      <c r="IPO42" s="82"/>
      <c r="IPS42" s="82"/>
      <c r="IPW42" s="82"/>
      <c r="IQA42" s="82"/>
      <c r="IQE42" s="82"/>
      <c r="IQI42" s="82"/>
      <c r="IQM42" s="82"/>
      <c r="IQQ42" s="82"/>
      <c r="IQU42" s="82"/>
      <c r="IQY42" s="82"/>
      <c r="IRC42" s="82"/>
      <c r="IRG42" s="82"/>
      <c r="IRK42" s="82"/>
      <c r="IRO42" s="82"/>
      <c r="IRS42" s="82"/>
      <c r="IRW42" s="82"/>
      <c r="ISA42" s="82"/>
      <c r="ISE42" s="82"/>
      <c r="ISI42" s="82"/>
      <c r="ISM42" s="82"/>
      <c r="ISQ42" s="82"/>
      <c r="ISU42" s="82"/>
      <c r="ISY42" s="82"/>
      <c r="ITC42" s="82"/>
      <c r="ITG42" s="82"/>
      <c r="ITK42" s="82"/>
      <c r="ITO42" s="82"/>
      <c r="ITS42" s="82"/>
      <c r="ITW42" s="82"/>
      <c r="IUA42" s="82"/>
      <c r="IUE42" s="82"/>
      <c r="IUI42" s="82"/>
      <c r="IUM42" s="82"/>
      <c r="IUQ42" s="82"/>
      <c r="IUU42" s="82"/>
      <c r="IUY42" s="82"/>
      <c r="IVC42" s="82"/>
      <c r="IVG42" s="82"/>
      <c r="IVK42" s="82"/>
      <c r="IVO42" s="82"/>
      <c r="IVS42" s="82"/>
      <c r="IVW42" s="82"/>
      <c r="IWA42" s="82"/>
      <c r="IWE42" s="82"/>
      <c r="IWI42" s="82"/>
      <c r="IWM42" s="82"/>
      <c r="IWQ42" s="82"/>
      <c r="IWU42" s="82"/>
      <c r="IWY42" s="82"/>
      <c r="IXC42" s="82"/>
      <c r="IXG42" s="82"/>
      <c r="IXK42" s="82"/>
      <c r="IXO42" s="82"/>
      <c r="IXS42" s="82"/>
      <c r="IXW42" s="82"/>
      <c r="IYA42" s="82"/>
      <c r="IYE42" s="82"/>
      <c r="IYI42" s="82"/>
      <c r="IYM42" s="82"/>
      <c r="IYQ42" s="82"/>
      <c r="IYU42" s="82"/>
      <c r="IYY42" s="82"/>
      <c r="IZC42" s="82"/>
      <c r="IZG42" s="82"/>
      <c r="IZK42" s="82"/>
      <c r="IZO42" s="82"/>
      <c r="IZS42" s="82"/>
      <c r="IZW42" s="82"/>
      <c r="JAA42" s="82"/>
      <c r="JAE42" s="82"/>
      <c r="JAI42" s="82"/>
      <c r="JAM42" s="82"/>
      <c r="JAQ42" s="82"/>
      <c r="JAU42" s="82"/>
      <c r="JAY42" s="82"/>
      <c r="JBC42" s="82"/>
      <c r="JBG42" s="82"/>
      <c r="JBK42" s="82"/>
      <c r="JBO42" s="82"/>
      <c r="JBS42" s="82"/>
      <c r="JBW42" s="82"/>
      <c r="JCA42" s="82"/>
      <c r="JCE42" s="82"/>
      <c r="JCI42" s="82"/>
      <c r="JCM42" s="82"/>
      <c r="JCQ42" s="82"/>
      <c r="JCU42" s="82"/>
      <c r="JCY42" s="82"/>
      <c r="JDC42" s="82"/>
      <c r="JDG42" s="82"/>
      <c r="JDK42" s="82"/>
      <c r="JDO42" s="82"/>
      <c r="JDS42" s="82"/>
      <c r="JDW42" s="82"/>
      <c r="JEA42" s="82"/>
      <c r="JEE42" s="82"/>
      <c r="JEI42" s="82"/>
      <c r="JEM42" s="82"/>
      <c r="JEQ42" s="82"/>
      <c r="JEU42" s="82"/>
      <c r="JEY42" s="82"/>
      <c r="JFC42" s="82"/>
      <c r="JFG42" s="82"/>
      <c r="JFK42" s="82"/>
      <c r="JFO42" s="82"/>
      <c r="JFS42" s="82"/>
      <c r="JFW42" s="82"/>
      <c r="JGA42" s="82"/>
      <c r="JGE42" s="82"/>
      <c r="JGI42" s="82"/>
      <c r="JGM42" s="82"/>
      <c r="JGQ42" s="82"/>
      <c r="JGU42" s="82"/>
      <c r="JGY42" s="82"/>
      <c r="JHC42" s="82"/>
      <c r="JHG42" s="82"/>
      <c r="JHK42" s="82"/>
      <c r="JHO42" s="82"/>
      <c r="JHS42" s="82"/>
      <c r="JHW42" s="82"/>
      <c r="JIA42" s="82"/>
      <c r="JIE42" s="82"/>
      <c r="JII42" s="82"/>
      <c r="JIM42" s="82"/>
      <c r="JIQ42" s="82"/>
      <c r="JIU42" s="82"/>
      <c r="JIY42" s="82"/>
      <c r="JJC42" s="82"/>
      <c r="JJG42" s="82"/>
      <c r="JJK42" s="82"/>
      <c r="JJO42" s="82"/>
      <c r="JJS42" s="82"/>
      <c r="JJW42" s="82"/>
      <c r="JKA42" s="82"/>
      <c r="JKE42" s="82"/>
      <c r="JKI42" s="82"/>
      <c r="JKM42" s="82"/>
      <c r="JKQ42" s="82"/>
      <c r="JKU42" s="82"/>
      <c r="JKY42" s="82"/>
      <c r="JLC42" s="82"/>
      <c r="JLG42" s="82"/>
      <c r="JLK42" s="82"/>
      <c r="JLO42" s="82"/>
      <c r="JLS42" s="82"/>
      <c r="JLW42" s="82"/>
      <c r="JMA42" s="82"/>
      <c r="JME42" s="82"/>
      <c r="JMI42" s="82"/>
      <c r="JMM42" s="82"/>
      <c r="JMQ42" s="82"/>
      <c r="JMU42" s="82"/>
      <c r="JMY42" s="82"/>
      <c r="JNC42" s="82"/>
      <c r="JNG42" s="82"/>
      <c r="JNK42" s="82"/>
      <c r="JNO42" s="82"/>
      <c r="JNS42" s="82"/>
      <c r="JNW42" s="82"/>
      <c r="JOA42" s="82"/>
      <c r="JOE42" s="82"/>
      <c r="JOI42" s="82"/>
      <c r="JOM42" s="82"/>
      <c r="JOQ42" s="82"/>
      <c r="JOU42" s="82"/>
      <c r="JOY42" s="82"/>
      <c r="JPC42" s="82"/>
      <c r="JPG42" s="82"/>
      <c r="JPK42" s="82"/>
      <c r="JPO42" s="82"/>
      <c r="JPS42" s="82"/>
      <c r="JPW42" s="82"/>
      <c r="JQA42" s="82"/>
      <c r="JQE42" s="82"/>
      <c r="JQI42" s="82"/>
      <c r="JQM42" s="82"/>
      <c r="JQQ42" s="82"/>
      <c r="JQU42" s="82"/>
      <c r="JQY42" s="82"/>
      <c r="JRC42" s="82"/>
      <c r="JRG42" s="82"/>
      <c r="JRK42" s="82"/>
      <c r="JRO42" s="82"/>
      <c r="JRS42" s="82"/>
      <c r="JRW42" s="82"/>
      <c r="JSA42" s="82"/>
      <c r="JSE42" s="82"/>
      <c r="JSI42" s="82"/>
      <c r="JSM42" s="82"/>
      <c r="JSQ42" s="82"/>
      <c r="JSU42" s="82"/>
      <c r="JSY42" s="82"/>
      <c r="JTC42" s="82"/>
      <c r="JTG42" s="82"/>
      <c r="JTK42" s="82"/>
      <c r="JTO42" s="82"/>
      <c r="JTS42" s="82"/>
      <c r="JTW42" s="82"/>
      <c r="JUA42" s="82"/>
      <c r="JUE42" s="82"/>
      <c r="JUI42" s="82"/>
      <c r="JUM42" s="82"/>
      <c r="JUQ42" s="82"/>
      <c r="JUU42" s="82"/>
      <c r="JUY42" s="82"/>
      <c r="JVC42" s="82"/>
      <c r="JVG42" s="82"/>
      <c r="JVK42" s="82"/>
      <c r="JVO42" s="82"/>
      <c r="JVS42" s="82"/>
      <c r="JVW42" s="82"/>
      <c r="JWA42" s="82"/>
      <c r="JWE42" s="82"/>
      <c r="JWI42" s="82"/>
      <c r="JWM42" s="82"/>
      <c r="JWQ42" s="82"/>
      <c r="JWU42" s="82"/>
      <c r="JWY42" s="82"/>
      <c r="JXC42" s="82"/>
      <c r="JXG42" s="82"/>
      <c r="JXK42" s="82"/>
      <c r="JXO42" s="82"/>
      <c r="JXS42" s="82"/>
      <c r="JXW42" s="82"/>
      <c r="JYA42" s="82"/>
      <c r="JYE42" s="82"/>
      <c r="JYI42" s="82"/>
      <c r="JYM42" s="82"/>
      <c r="JYQ42" s="82"/>
      <c r="JYU42" s="82"/>
      <c r="JYY42" s="82"/>
      <c r="JZC42" s="82"/>
      <c r="JZG42" s="82"/>
      <c r="JZK42" s="82"/>
      <c r="JZO42" s="82"/>
      <c r="JZS42" s="82"/>
      <c r="JZW42" s="82"/>
      <c r="KAA42" s="82"/>
      <c r="KAE42" s="82"/>
      <c r="KAI42" s="82"/>
      <c r="KAM42" s="82"/>
      <c r="KAQ42" s="82"/>
      <c r="KAU42" s="82"/>
      <c r="KAY42" s="82"/>
      <c r="KBC42" s="82"/>
      <c r="KBG42" s="82"/>
      <c r="KBK42" s="82"/>
      <c r="KBO42" s="82"/>
      <c r="KBS42" s="82"/>
      <c r="KBW42" s="82"/>
      <c r="KCA42" s="82"/>
      <c r="KCE42" s="82"/>
      <c r="KCI42" s="82"/>
      <c r="KCM42" s="82"/>
      <c r="KCQ42" s="82"/>
      <c r="KCU42" s="82"/>
      <c r="KCY42" s="82"/>
      <c r="KDC42" s="82"/>
      <c r="KDG42" s="82"/>
      <c r="KDK42" s="82"/>
      <c r="KDO42" s="82"/>
      <c r="KDS42" s="82"/>
      <c r="KDW42" s="82"/>
      <c r="KEA42" s="82"/>
      <c r="KEE42" s="82"/>
      <c r="KEI42" s="82"/>
      <c r="KEM42" s="82"/>
      <c r="KEQ42" s="82"/>
      <c r="KEU42" s="82"/>
      <c r="KEY42" s="82"/>
      <c r="KFC42" s="82"/>
      <c r="KFG42" s="82"/>
      <c r="KFK42" s="82"/>
      <c r="KFO42" s="82"/>
      <c r="KFS42" s="82"/>
      <c r="KFW42" s="82"/>
      <c r="KGA42" s="82"/>
      <c r="KGE42" s="82"/>
      <c r="KGI42" s="82"/>
      <c r="KGM42" s="82"/>
      <c r="KGQ42" s="82"/>
      <c r="KGU42" s="82"/>
      <c r="KGY42" s="82"/>
      <c r="KHC42" s="82"/>
      <c r="KHG42" s="82"/>
      <c r="KHK42" s="82"/>
      <c r="KHO42" s="82"/>
      <c r="KHS42" s="82"/>
      <c r="KHW42" s="82"/>
      <c r="KIA42" s="82"/>
      <c r="KIE42" s="82"/>
      <c r="KII42" s="82"/>
      <c r="KIM42" s="82"/>
      <c r="KIQ42" s="82"/>
      <c r="KIU42" s="82"/>
      <c r="KIY42" s="82"/>
      <c r="KJC42" s="82"/>
      <c r="KJG42" s="82"/>
      <c r="KJK42" s="82"/>
      <c r="KJO42" s="82"/>
      <c r="KJS42" s="82"/>
      <c r="KJW42" s="82"/>
      <c r="KKA42" s="82"/>
      <c r="KKE42" s="82"/>
      <c r="KKI42" s="82"/>
      <c r="KKM42" s="82"/>
      <c r="KKQ42" s="82"/>
      <c r="KKU42" s="82"/>
      <c r="KKY42" s="82"/>
      <c r="KLC42" s="82"/>
      <c r="KLG42" s="82"/>
      <c r="KLK42" s="82"/>
      <c r="KLO42" s="82"/>
      <c r="KLS42" s="82"/>
      <c r="KLW42" s="82"/>
      <c r="KMA42" s="82"/>
      <c r="KME42" s="82"/>
      <c r="KMI42" s="82"/>
      <c r="KMM42" s="82"/>
      <c r="KMQ42" s="82"/>
      <c r="KMU42" s="82"/>
      <c r="KMY42" s="82"/>
      <c r="KNC42" s="82"/>
      <c r="KNG42" s="82"/>
      <c r="KNK42" s="82"/>
      <c r="KNO42" s="82"/>
      <c r="KNS42" s="82"/>
      <c r="KNW42" s="82"/>
      <c r="KOA42" s="82"/>
      <c r="KOE42" s="82"/>
      <c r="KOI42" s="82"/>
      <c r="KOM42" s="82"/>
      <c r="KOQ42" s="82"/>
      <c r="KOU42" s="82"/>
      <c r="KOY42" s="82"/>
      <c r="KPC42" s="82"/>
      <c r="KPG42" s="82"/>
      <c r="KPK42" s="82"/>
      <c r="KPO42" s="82"/>
      <c r="KPS42" s="82"/>
      <c r="KPW42" s="82"/>
      <c r="KQA42" s="82"/>
      <c r="KQE42" s="82"/>
      <c r="KQI42" s="82"/>
      <c r="KQM42" s="82"/>
      <c r="KQQ42" s="82"/>
      <c r="KQU42" s="82"/>
      <c r="KQY42" s="82"/>
      <c r="KRC42" s="82"/>
      <c r="KRG42" s="82"/>
      <c r="KRK42" s="82"/>
      <c r="KRO42" s="82"/>
      <c r="KRS42" s="82"/>
      <c r="KRW42" s="82"/>
      <c r="KSA42" s="82"/>
      <c r="KSE42" s="82"/>
      <c r="KSI42" s="82"/>
      <c r="KSM42" s="82"/>
      <c r="KSQ42" s="82"/>
      <c r="KSU42" s="82"/>
      <c r="KSY42" s="82"/>
      <c r="KTC42" s="82"/>
      <c r="KTG42" s="82"/>
      <c r="KTK42" s="82"/>
      <c r="KTO42" s="82"/>
      <c r="KTS42" s="82"/>
      <c r="KTW42" s="82"/>
      <c r="KUA42" s="82"/>
      <c r="KUE42" s="82"/>
      <c r="KUI42" s="82"/>
      <c r="KUM42" s="82"/>
      <c r="KUQ42" s="82"/>
      <c r="KUU42" s="82"/>
      <c r="KUY42" s="82"/>
      <c r="KVC42" s="82"/>
      <c r="KVG42" s="82"/>
      <c r="KVK42" s="82"/>
      <c r="KVO42" s="82"/>
      <c r="KVS42" s="82"/>
      <c r="KVW42" s="82"/>
      <c r="KWA42" s="82"/>
      <c r="KWE42" s="82"/>
      <c r="KWI42" s="82"/>
      <c r="KWM42" s="82"/>
      <c r="KWQ42" s="82"/>
      <c r="KWU42" s="82"/>
      <c r="KWY42" s="82"/>
      <c r="KXC42" s="82"/>
      <c r="KXG42" s="82"/>
      <c r="KXK42" s="82"/>
      <c r="KXO42" s="82"/>
      <c r="KXS42" s="82"/>
      <c r="KXW42" s="82"/>
      <c r="KYA42" s="82"/>
      <c r="KYE42" s="82"/>
      <c r="KYI42" s="82"/>
      <c r="KYM42" s="82"/>
      <c r="KYQ42" s="82"/>
      <c r="KYU42" s="82"/>
      <c r="KYY42" s="82"/>
      <c r="KZC42" s="82"/>
      <c r="KZG42" s="82"/>
      <c r="KZK42" s="82"/>
      <c r="KZO42" s="82"/>
      <c r="KZS42" s="82"/>
      <c r="KZW42" s="82"/>
      <c r="LAA42" s="82"/>
      <c r="LAE42" s="82"/>
      <c r="LAI42" s="82"/>
      <c r="LAM42" s="82"/>
      <c r="LAQ42" s="82"/>
      <c r="LAU42" s="82"/>
      <c r="LAY42" s="82"/>
      <c r="LBC42" s="82"/>
      <c r="LBG42" s="82"/>
      <c r="LBK42" s="82"/>
      <c r="LBO42" s="82"/>
      <c r="LBS42" s="82"/>
      <c r="LBW42" s="82"/>
      <c r="LCA42" s="82"/>
      <c r="LCE42" s="82"/>
      <c r="LCI42" s="82"/>
      <c r="LCM42" s="82"/>
      <c r="LCQ42" s="82"/>
      <c r="LCU42" s="82"/>
      <c r="LCY42" s="82"/>
      <c r="LDC42" s="82"/>
      <c r="LDG42" s="82"/>
      <c r="LDK42" s="82"/>
      <c r="LDO42" s="82"/>
      <c r="LDS42" s="82"/>
      <c r="LDW42" s="82"/>
      <c r="LEA42" s="82"/>
      <c r="LEE42" s="82"/>
      <c r="LEI42" s="82"/>
      <c r="LEM42" s="82"/>
      <c r="LEQ42" s="82"/>
      <c r="LEU42" s="82"/>
      <c r="LEY42" s="82"/>
      <c r="LFC42" s="82"/>
      <c r="LFG42" s="82"/>
      <c r="LFK42" s="82"/>
      <c r="LFO42" s="82"/>
      <c r="LFS42" s="82"/>
      <c r="LFW42" s="82"/>
      <c r="LGA42" s="82"/>
      <c r="LGE42" s="82"/>
      <c r="LGI42" s="82"/>
      <c r="LGM42" s="82"/>
      <c r="LGQ42" s="82"/>
      <c r="LGU42" s="82"/>
      <c r="LGY42" s="82"/>
      <c r="LHC42" s="82"/>
      <c r="LHG42" s="82"/>
      <c r="LHK42" s="82"/>
      <c r="LHO42" s="82"/>
      <c r="LHS42" s="82"/>
      <c r="LHW42" s="82"/>
      <c r="LIA42" s="82"/>
      <c r="LIE42" s="82"/>
      <c r="LII42" s="82"/>
      <c r="LIM42" s="82"/>
      <c r="LIQ42" s="82"/>
      <c r="LIU42" s="82"/>
      <c r="LIY42" s="82"/>
      <c r="LJC42" s="82"/>
      <c r="LJG42" s="82"/>
      <c r="LJK42" s="82"/>
      <c r="LJO42" s="82"/>
      <c r="LJS42" s="82"/>
      <c r="LJW42" s="82"/>
      <c r="LKA42" s="82"/>
      <c r="LKE42" s="82"/>
      <c r="LKI42" s="82"/>
      <c r="LKM42" s="82"/>
      <c r="LKQ42" s="82"/>
      <c r="LKU42" s="82"/>
      <c r="LKY42" s="82"/>
      <c r="LLC42" s="82"/>
      <c r="LLG42" s="82"/>
      <c r="LLK42" s="82"/>
      <c r="LLO42" s="82"/>
      <c r="LLS42" s="82"/>
      <c r="LLW42" s="82"/>
      <c r="LMA42" s="82"/>
      <c r="LME42" s="82"/>
      <c r="LMI42" s="82"/>
      <c r="LMM42" s="82"/>
      <c r="LMQ42" s="82"/>
      <c r="LMU42" s="82"/>
      <c r="LMY42" s="82"/>
      <c r="LNC42" s="82"/>
      <c r="LNG42" s="82"/>
      <c r="LNK42" s="82"/>
      <c r="LNO42" s="82"/>
      <c r="LNS42" s="82"/>
      <c r="LNW42" s="82"/>
      <c r="LOA42" s="82"/>
      <c r="LOE42" s="82"/>
      <c r="LOI42" s="82"/>
      <c r="LOM42" s="82"/>
      <c r="LOQ42" s="82"/>
      <c r="LOU42" s="82"/>
      <c r="LOY42" s="82"/>
      <c r="LPC42" s="82"/>
      <c r="LPG42" s="82"/>
      <c r="LPK42" s="82"/>
      <c r="LPO42" s="82"/>
      <c r="LPS42" s="82"/>
      <c r="LPW42" s="82"/>
      <c r="LQA42" s="82"/>
      <c r="LQE42" s="82"/>
      <c r="LQI42" s="82"/>
      <c r="LQM42" s="82"/>
      <c r="LQQ42" s="82"/>
      <c r="LQU42" s="82"/>
      <c r="LQY42" s="82"/>
      <c r="LRC42" s="82"/>
      <c r="LRG42" s="82"/>
      <c r="LRK42" s="82"/>
      <c r="LRO42" s="82"/>
      <c r="LRS42" s="82"/>
      <c r="LRW42" s="82"/>
      <c r="LSA42" s="82"/>
      <c r="LSE42" s="82"/>
      <c r="LSI42" s="82"/>
      <c r="LSM42" s="82"/>
      <c r="LSQ42" s="82"/>
      <c r="LSU42" s="82"/>
      <c r="LSY42" s="82"/>
      <c r="LTC42" s="82"/>
      <c r="LTG42" s="82"/>
      <c r="LTK42" s="82"/>
      <c r="LTO42" s="82"/>
      <c r="LTS42" s="82"/>
      <c r="LTW42" s="82"/>
      <c r="LUA42" s="82"/>
      <c r="LUE42" s="82"/>
      <c r="LUI42" s="82"/>
      <c r="LUM42" s="82"/>
      <c r="LUQ42" s="82"/>
      <c r="LUU42" s="82"/>
      <c r="LUY42" s="82"/>
      <c r="LVC42" s="82"/>
      <c r="LVG42" s="82"/>
      <c r="LVK42" s="82"/>
      <c r="LVO42" s="82"/>
      <c r="LVS42" s="82"/>
      <c r="LVW42" s="82"/>
      <c r="LWA42" s="82"/>
      <c r="LWE42" s="82"/>
      <c r="LWI42" s="82"/>
      <c r="LWM42" s="82"/>
      <c r="LWQ42" s="82"/>
      <c r="LWU42" s="82"/>
      <c r="LWY42" s="82"/>
      <c r="LXC42" s="82"/>
      <c r="LXG42" s="82"/>
      <c r="LXK42" s="82"/>
      <c r="LXO42" s="82"/>
      <c r="LXS42" s="82"/>
      <c r="LXW42" s="82"/>
      <c r="LYA42" s="82"/>
      <c r="LYE42" s="82"/>
      <c r="LYI42" s="82"/>
      <c r="LYM42" s="82"/>
      <c r="LYQ42" s="82"/>
      <c r="LYU42" s="82"/>
      <c r="LYY42" s="82"/>
      <c r="LZC42" s="82"/>
      <c r="LZG42" s="82"/>
      <c r="LZK42" s="82"/>
      <c r="LZO42" s="82"/>
      <c r="LZS42" s="82"/>
      <c r="LZW42" s="82"/>
      <c r="MAA42" s="82"/>
      <c r="MAE42" s="82"/>
      <c r="MAI42" s="82"/>
      <c r="MAM42" s="82"/>
      <c r="MAQ42" s="82"/>
      <c r="MAU42" s="82"/>
      <c r="MAY42" s="82"/>
      <c r="MBC42" s="82"/>
      <c r="MBG42" s="82"/>
      <c r="MBK42" s="82"/>
      <c r="MBO42" s="82"/>
      <c r="MBS42" s="82"/>
      <c r="MBW42" s="82"/>
      <c r="MCA42" s="82"/>
      <c r="MCE42" s="82"/>
      <c r="MCI42" s="82"/>
      <c r="MCM42" s="82"/>
      <c r="MCQ42" s="82"/>
      <c r="MCU42" s="82"/>
      <c r="MCY42" s="82"/>
      <c r="MDC42" s="82"/>
      <c r="MDG42" s="82"/>
      <c r="MDK42" s="82"/>
      <c r="MDO42" s="82"/>
      <c r="MDS42" s="82"/>
      <c r="MDW42" s="82"/>
      <c r="MEA42" s="82"/>
      <c r="MEE42" s="82"/>
      <c r="MEI42" s="82"/>
      <c r="MEM42" s="82"/>
      <c r="MEQ42" s="82"/>
      <c r="MEU42" s="82"/>
      <c r="MEY42" s="82"/>
      <c r="MFC42" s="82"/>
      <c r="MFG42" s="82"/>
      <c r="MFK42" s="82"/>
      <c r="MFO42" s="82"/>
      <c r="MFS42" s="82"/>
      <c r="MFW42" s="82"/>
      <c r="MGA42" s="82"/>
      <c r="MGE42" s="82"/>
      <c r="MGI42" s="82"/>
      <c r="MGM42" s="82"/>
      <c r="MGQ42" s="82"/>
      <c r="MGU42" s="82"/>
      <c r="MGY42" s="82"/>
      <c r="MHC42" s="82"/>
      <c r="MHG42" s="82"/>
      <c r="MHK42" s="82"/>
      <c r="MHO42" s="82"/>
      <c r="MHS42" s="82"/>
      <c r="MHW42" s="82"/>
      <c r="MIA42" s="82"/>
      <c r="MIE42" s="82"/>
      <c r="MII42" s="82"/>
      <c r="MIM42" s="82"/>
      <c r="MIQ42" s="82"/>
      <c r="MIU42" s="82"/>
      <c r="MIY42" s="82"/>
      <c r="MJC42" s="82"/>
      <c r="MJG42" s="82"/>
      <c r="MJK42" s="82"/>
      <c r="MJO42" s="82"/>
      <c r="MJS42" s="82"/>
      <c r="MJW42" s="82"/>
      <c r="MKA42" s="82"/>
      <c r="MKE42" s="82"/>
      <c r="MKI42" s="82"/>
      <c r="MKM42" s="82"/>
      <c r="MKQ42" s="82"/>
      <c r="MKU42" s="82"/>
      <c r="MKY42" s="82"/>
      <c r="MLC42" s="82"/>
      <c r="MLG42" s="82"/>
      <c r="MLK42" s="82"/>
      <c r="MLO42" s="82"/>
      <c r="MLS42" s="82"/>
      <c r="MLW42" s="82"/>
      <c r="MMA42" s="82"/>
      <c r="MME42" s="82"/>
      <c r="MMI42" s="82"/>
      <c r="MMM42" s="82"/>
      <c r="MMQ42" s="82"/>
      <c r="MMU42" s="82"/>
      <c r="MMY42" s="82"/>
      <c r="MNC42" s="82"/>
      <c r="MNG42" s="82"/>
      <c r="MNK42" s="82"/>
      <c r="MNO42" s="82"/>
      <c r="MNS42" s="82"/>
      <c r="MNW42" s="82"/>
      <c r="MOA42" s="82"/>
      <c r="MOE42" s="82"/>
      <c r="MOI42" s="82"/>
      <c r="MOM42" s="82"/>
      <c r="MOQ42" s="82"/>
      <c r="MOU42" s="82"/>
      <c r="MOY42" s="82"/>
      <c r="MPC42" s="82"/>
      <c r="MPG42" s="82"/>
      <c r="MPK42" s="82"/>
      <c r="MPO42" s="82"/>
      <c r="MPS42" s="82"/>
      <c r="MPW42" s="82"/>
      <c r="MQA42" s="82"/>
      <c r="MQE42" s="82"/>
      <c r="MQI42" s="82"/>
      <c r="MQM42" s="82"/>
      <c r="MQQ42" s="82"/>
      <c r="MQU42" s="82"/>
      <c r="MQY42" s="82"/>
      <c r="MRC42" s="82"/>
      <c r="MRG42" s="82"/>
      <c r="MRK42" s="82"/>
      <c r="MRO42" s="82"/>
      <c r="MRS42" s="82"/>
      <c r="MRW42" s="82"/>
      <c r="MSA42" s="82"/>
      <c r="MSE42" s="82"/>
      <c r="MSI42" s="82"/>
      <c r="MSM42" s="82"/>
      <c r="MSQ42" s="82"/>
      <c r="MSU42" s="82"/>
      <c r="MSY42" s="82"/>
      <c r="MTC42" s="82"/>
      <c r="MTG42" s="82"/>
      <c r="MTK42" s="82"/>
      <c r="MTO42" s="82"/>
      <c r="MTS42" s="82"/>
      <c r="MTW42" s="82"/>
      <c r="MUA42" s="82"/>
      <c r="MUE42" s="82"/>
      <c r="MUI42" s="82"/>
      <c r="MUM42" s="82"/>
      <c r="MUQ42" s="82"/>
      <c r="MUU42" s="82"/>
      <c r="MUY42" s="82"/>
      <c r="MVC42" s="82"/>
      <c r="MVG42" s="82"/>
      <c r="MVK42" s="82"/>
      <c r="MVO42" s="82"/>
      <c r="MVS42" s="82"/>
      <c r="MVW42" s="82"/>
      <c r="MWA42" s="82"/>
      <c r="MWE42" s="82"/>
      <c r="MWI42" s="82"/>
      <c r="MWM42" s="82"/>
      <c r="MWQ42" s="82"/>
      <c r="MWU42" s="82"/>
      <c r="MWY42" s="82"/>
      <c r="MXC42" s="82"/>
      <c r="MXG42" s="82"/>
      <c r="MXK42" s="82"/>
      <c r="MXO42" s="82"/>
      <c r="MXS42" s="82"/>
      <c r="MXW42" s="82"/>
      <c r="MYA42" s="82"/>
      <c r="MYE42" s="82"/>
      <c r="MYI42" s="82"/>
      <c r="MYM42" s="82"/>
      <c r="MYQ42" s="82"/>
      <c r="MYU42" s="82"/>
      <c r="MYY42" s="82"/>
      <c r="MZC42" s="82"/>
      <c r="MZG42" s="82"/>
      <c r="MZK42" s="82"/>
      <c r="MZO42" s="82"/>
      <c r="MZS42" s="82"/>
      <c r="MZW42" s="82"/>
      <c r="NAA42" s="82"/>
      <c r="NAE42" s="82"/>
      <c r="NAI42" s="82"/>
      <c r="NAM42" s="82"/>
      <c r="NAQ42" s="82"/>
      <c r="NAU42" s="82"/>
      <c r="NAY42" s="82"/>
      <c r="NBC42" s="82"/>
      <c r="NBG42" s="82"/>
      <c r="NBK42" s="82"/>
      <c r="NBO42" s="82"/>
      <c r="NBS42" s="82"/>
      <c r="NBW42" s="82"/>
      <c r="NCA42" s="82"/>
      <c r="NCE42" s="82"/>
      <c r="NCI42" s="82"/>
      <c r="NCM42" s="82"/>
      <c r="NCQ42" s="82"/>
      <c r="NCU42" s="82"/>
      <c r="NCY42" s="82"/>
      <c r="NDC42" s="82"/>
      <c r="NDG42" s="82"/>
      <c r="NDK42" s="82"/>
      <c r="NDO42" s="82"/>
      <c r="NDS42" s="82"/>
      <c r="NDW42" s="82"/>
      <c r="NEA42" s="82"/>
      <c r="NEE42" s="82"/>
      <c r="NEI42" s="82"/>
      <c r="NEM42" s="82"/>
      <c r="NEQ42" s="82"/>
      <c r="NEU42" s="82"/>
      <c r="NEY42" s="82"/>
      <c r="NFC42" s="82"/>
      <c r="NFG42" s="82"/>
      <c r="NFK42" s="82"/>
      <c r="NFO42" s="82"/>
      <c r="NFS42" s="82"/>
      <c r="NFW42" s="82"/>
      <c r="NGA42" s="82"/>
      <c r="NGE42" s="82"/>
      <c r="NGI42" s="82"/>
      <c r="NGM42" s="82"/>
      <c r="NGQ42" s="82"/>
      <c r="NGU42" s="82"/>
      <c r="NGY42" s="82"/>
      <c r="NHC42" s="82"/>
      <c r="NHG42" s="82"/>
      <c r="NHK42" s="82"/>
      <c r="NHO42" s="82"/>
      <c r="NHS42" s="82"/>
      <c r="NHW42" s="82"/>
      <c r="NIA42" s="82"/>
      <c r="NIE42" s="82"/>
      <c r="NII42" s="82"/>
      <c r="NIM42" s="82"/>
      <c r="NIQ42" s="82"/>
      <c r="NIU42" s="82"/>
      <c r="NIY42" s="82"/>
      <c r="NJC42" s="82"/>
      <c r="NJG42" s="82"/>
      <c r="NJK42" s="82"/>
      <c r="NJO42" s="82"/>
      <c r="NJS42" s="82"/>
      <c r="NJW42" s="82"/>
      <c r="NKA42" s="82"/>
      <c r="NKE42" s="82"/>
      <c r="NKI42" s="82"/>
      <c r="NKM42" s="82"/>
      <c r="NKQ42" s="82"/>
      <c r="NKU42" s="82"/>
      <c r="NKY42" s="82"/>
      <c r="NLC42" s="82"/>
      <c r="NLG42" s="82"/>
      <c r="NLK42" s="82"/>
      <c r="NLO42" s="82"/>
      <c r="NLS42" s="82"/>
      <c r="NLW42" s="82"/>
      <c r="NMA42" s="82"/>
      <c r="NME42" s="82"/>
      <c r="NMI42" s="82"/>
      <c r="NMM42" s="82"/>
      <c r="NMQ42" s="82"/>
      <c r="NMU42" s="82"/>
      <c r="NMY42" s="82"/>
      <c r="NNC42" s="82"/>
      <c r="NNG42" s="82"/>
      <c r="NNK42" s="82"/>
      <c r="NNO42" s="82"/>
      <c r="NNS42" s="82"/>
      <c r="NNW42" s="82"/>
      <c r="NOA42" s="82"/>
      <c r="NOE42" s="82"/>
      <c r="NOI42" s="82"/>
      <c r="NOM42" s="82"/>
      <c r="NOQ42" s="82"/>
      <c r="NOU42" s="82"/>
      <c r="NOY42" s="82"/>
      <c r="NPC42" s="82"/>
      <c r="NPG42" s="82"/>
      <c r="NPK42" s="82"/>
      <c r="NPO42" s="82"/>
      <c r="NPS42" s="82"/>
      <c r="NPW42" s="82"/>
      <c r="NQA42" s="82"/>
      <c r="NQE42" s="82"/>
      <c r="NQI42" s="82"/>
      <c r="NQM42" s="82"/>
      <c r="NQQ42" s="82"/>
      <c r="NQU42" s="82"/>
      <c r="NQY42" s="82"/>
      <c r="NRC42" s="82"/>
      <c r="NRG42" s="82"/>
      <c r="NRK42" s="82"/>
      <c r="NRO42" s="82"/>
      <c r="NRS42" s="82"/>
      <c r="NRW42" s="82"/>
      <c r="NSA42" s="82"/>
      <c r="NSE42" s="82"/>
      <c r="NSI42" s="82"/>
      <c r="NSM42" s="82"/>
      <c r="NSQ42" s="82"/>
      <c r="NSU42" s="82"/>
      <c r="NSY42" s="82"/>
      <c r="NTC42" s="82"/>
      <c r="NTG42" s="82"/>
      <c r="NTK42" s="82"/>
      <c r="NTO42" s="82"/>
      <c r="NTS42" s="82"/>
      <c r="NTW42" s="82"/>
      <c r="NUA42" s="82"/>
      <c r="NUE42" s="82"/>
      <c r="NUI42" s="82"/>
      <c r="NUM42" s="82"/>
      <c r="NUQ42" s="82"/>
      <c r="NUU42" s="82"/>
      <c r="NUY42" s="82"/>
      <c r="NVC42" s="82"/>
      <c r="NVG42" s="82"/>
      <c r="NVK42" s="82"/>
      <c r="NVO42" s="82"/>
      <c r="NVS42" s="82"/>
      <c r="NVW42" s="82"/>
      <c r="NWA42" s="82"/>
      <c r="NWE42" s="82"/>
      <c r="NWI42" s="82"/>
      <c r="NWM42" s="82"/>
      <c r="NWQ42" s="82"/>
      <c r="NWU42" s="82"/>
      <c r="NWY42" s="82"/>
      <c r="NXC42" s="82"/>
      <c r="NXG42" s="82"/>
      <c r="NXK42" s="82"/>
      <c r="NXO42" s="82"/>
      <c r="NXS42" s="82"/>
      <c r="NXW42" s="82"/>
      <c r="NYA42" s="82"/>
      <c r="NYE42" s="82"/>
      <c r="NYI42" s="82"/>
      <c r="NYM42" s="82"/>
      <c r="NYQ42" s="82"/>
      <c r="NYU42" s="82"/>
      <c r="NYY42" s="82"/>
      <c r="NZC42" s="82"/>
      <c r="NZG42" s="82"/>
      <c r="NZK42" s="82"/>
      <c r="NZO42" s="82"/>
      <c r="NZS42" s="82"/>
      <c r="NZW42" s="82"/>
      <c r="OAA42" s="82"/>
      <c r="OAE42" s="82"/>
      <c r="OAI42" s="82"/>
      <c r="OAM42" s="82"/>
      <c r="OAQ42" s="82"/>
      <c r="OAU42" s="82"/>
      <c r="OAY42" s="82"/>
      <c r="OBC42" s="82"/>
      <c r="OBG42" s="82"/>
      <c r="OBK42" s="82"/>
      <c r="OBO42" s="82"/>
      <c r="OBS42" s="82"/>
      <c r="OBW42" s="82"/>
      <c r="OCA42" s="82"/>
      <c r="OCE42" s="82"/>
      <c r="OCI42" s="82"/>
      <c r="OCM42" s="82"/>
      <c r="OCQ42" s="82"/>
      <c r="OCU42" s="82"/>
      <c r="OCY42" s="82"/>
      <c r="ODC42" s="82"/>
      <c r="ODG42" s="82"/>
      <c r="ODK42" s="82"/>
      <c r="ODO42" s="82"/>
      <c r="ODS42" s="82"/>
      <c r="ODW42" s="82"/>
      <c r="OEA42" s="82"/>
      <c r="OEE42" s="82"/>
      <c r="OEI42" s="82"/>
      <c r="OEM42" s="82"/>
      <c r="OEQ42" s="82"/>
      <c r="OEU42" s="82"/>
      <c r="OEY42" s="82"/>
      <c r="OFC42" s="82"/>
      <c r="OFG42" s="82"/>
      <c r="OFK42" s="82"/>
      <c r="OFO42" s="82"/>
      <c r="OFS42" s="82"/>
      <c r="OFW42" s="82"/>
      <c r="OGA42" s="82"/>
      <c r="OGE42" s="82"/>
      <c r="OGI42" s="82"/>
      <c r="OGM42" s="82"/>
      <c r="OGQ42" s="82"/>
      <c r="OGU42" s="82"/>
      <c r="OGY42" s="82"/>
      <c r="OHC42" s="82"/>
      <c r="OHG42" s="82"/>
      <c r="OHK42" s="82"/>
      <c r="OHO42" s="82"/>
      <c r="OHS42" s="82"/>
      <c r="OHW42" s="82"/>
      <c r="OIA42" s="82"/>
      <c r="OIE42" s="82"/>
      <c r="OII42" s="82"/>
      <c r="OIM42" s="82"/>
      <c r="OIQ42" s="82"/>
      <c r="OIU42" s="82"/>
      <c r="OIY42" s="82"/>
      <c r="OJC42" s="82"/>
      <c r="OJG42" s="82"/>
      <c r="OJK42" s="82"/>
      <c r="OJO42" s="82"/>
      <c r="OJS42" s="82"/>
      <c r="OJW42" s="82"/>
      <c r="OKA42" s="82"/>
      <c r="OKE42" s="82"/>
      <c r="OKI42" s="82"/>
      <c r="OKM42" s="82"/>
      <c r="OKQ42" s="82"/>
      <c r="OKU42" s="82"/>
      <c r="OKY42" s="82"/>
      <c r="OLC42" s="82"/>
      <c r="OLG42" s="82"/>
      <c r="OLK42" s="82"/>
      <c r="OLO42" s="82"/>
      <c r="OLS42" s="82"/>
      <c r="OLW42" s="82"/>
      <c r="OMA42" s="82"/>
      <c r="OME42" s="82"/>
      <c r="OMI42" s="82"/>
      <c r="OMM42" s="82"/>
      <c r="OMQ42" s="82"/>
      <c r="OMU42" s="82"/>
      <c r="OMY42" s="82"/>
      <c r="ONC42" s="82"/>
      <c r="ONG42" s="82"/>
      <c r="ONK42" s="82"/>
      <c r="ONO42" s="82"/>
      <c r="ONS42" s="82"/>
      <c r="ONW42" s="82"/>
      <c r="OOA42" s="82"/>
      <c r="OOE42" s="82"/>
      <c r="OOI42" s="82"/>
      <c r="OOM42" s="82"/>
      <c r="OOQ42" s="82"/>
      <c r="OOU42" s="82"/>
      <c r="OOY42" s="82"/>
      <c r="OPC42" s="82"/>
      <c r="OPG42" s="82"/>
      <c r="OPK42" s="82"/>
      <c r="OPO42" s="82"/>
      <c r="OPS42" s="82"/>
      <c r="OPW42" s="82"/>
      <c r="OQA42" s="82"/>
      <c r="OQE42" s="82"/>
      <c r="OQI42" s="82"/>
      <c r="OQM42" s="82"/>
      <c r="OQQ42" s="82"/>
      <c r="OQU42" s="82"/>
      <c r="OQY42" s="82"/>
      <c r="ORC42" s="82"/>
      <c r="ORG42" s="82"/>
      <c r="ORK42" s="82"/>
      <c r="ORO42" s="82"/>
      <c r="ORS42" s="82"/>
      <c r="ORW42" s="82"/>
      <c r="OSA42" s="82"/>
      <c r="OSE42" s="82"/>
      <c r="OSI42" s="82"/>
      <c r="OSM42" s="82"/>
      <c r="OSQ42" s="82"/>
      <c r="OSU42" s="82"/>
      <c r="OSY42" s="82"/>
      <c r="OTC42" s="82"/>
      <c r="OTG42" s="82"/>
      <c r="OTK42" s="82"/>
      <c r="OTO42" s="82"/>
      <c r="OTS42" s="82"/>
      <c r="OTW42" s="82"/>
      <c r="OUA42" s="82"/>
      <c r="OUE42" s="82"/>
      <c r="OUI42" s="82"/>
      <c r="OUM42" s="82"/>
      <c r="OUQ42" s="82"/>
      <c r="OUU42" s="82"/>
      <c r="OUY42" s="82"/>
      <c r="OVC42" s="82"/>
      <c r="OVG42" s="82"/>
      <c r="OVK42" s="82"/>
      <c r="OVO42" s="82"/>
      <c r="OVS42" s="82"/>
      <c r="OVW42" s="82"/>
      <c r="OWA42" s="82"/>
      <c r="OWE42" s="82"/>
      <c r="OWI42" s="82"/>
      <c r="OWM42" s="82"/>
      <c r="OWQ42" s="82"/>
      <c r="OWU42" s="82"/>
      <c r="OWY42" s="82"/>
      <c r="OXC42" s="82"/>
      <c r="OXG42" s="82"/>
      <c r="OXK42" s="82"/>
      <c r="OXO42" s="82"/>
      <c r="OXS42" s="82"/>
      <c r="OXW42" s="82"/>
      <c r="OYA42" s="82"/>
      <c r="OYE42" s="82"/>
      <c r="OYI42" s="82"/>
      <c r="OYM42" s="82"/>
      <c r="OYQ42" s="82"/>
      <c r="OYU42" s="82"/>
      <c r="OYY42" s="82"/>
      <c r="OZC42" s="82"/>
      <c r="OZG42" s="82"/>
      <c r="OZK42" s="82"/>
      <c r="OZO42" s="82"/>
      <c r="OZS42" s="82"/>
      <c r="OZW42" s="82"/>
      <c r="PAA42" s="82"/>
      <c r="PAE42" s="82"/>
      <c r="PAI42" s="82"/>
      <c r="PAM42" s="82"/>
      <c r="PAQ42" s="82"/>
      <c r="PAU42" s="82"/>
      <c r="PAY42" s="82"/>
      <c r="PBC42" s="82"/>
      <c r="PBG42" s="82"/>
      <c r="PBK42" s="82"/>
      <c r="PBO42" s="82"/>
      <c r="PBS42" s="82"/>
      <c r="PBW42" s="82"/>
      <c r="PCA42" s="82"/>
      <c r="PCE42" s="82"/>
      <c r="PCI42" s="82"/>
      <c r="PCM42" s="82"/>
      <c r="PCQ42" s="82"/>
      <c r="PCU42" s="82"/>
      <c r="PCY42" s="82"/>
      <c r="PDC42" s="82"/>
      <c r="PDG42" s="82"/>
      <c r="PDK42" s="82"/>
      <c r="PDO42" s="82"/>
      <c r="PDS42" s="82"/>
      <c r="PDW42" s="82"/>
      <c r="PEA42" s="82"/>
      <c r="PEE42" s="82"/>
      <c r="PEI42" s="82"/>
      <c r="PEM42" s="82"/>
      <c r="PEQ42" s="82"/>
      <c r="PEU42" s="82"/>
      <c r="PEY42" s="82"/>
      <c r="PFC42" s="82"/>
      <c r="PFG42" s="82"/>
      <c r="PFK42" s="82"/>
      <c r="PFO42" s="82"/>
      <c r="PFS42" s="82"/>
      <c r="PFW42" s="82"/>
      <c r="PGA42" s="82"/>
      <c r="PGE42" s="82"/>
      <c r="PGI42" s="82"/>
      <c r="PGM42" s="82"/>
      <c r="PGQ42" s="82"/>
      <c r="PGU42" s="82"/>
      <c r="PGY42" s="82"/>
      <c r="PHC42" s="82"/>
      <c r="PHG42" s="82"/>
      <c r="PHK42" s="82"/>
      <c r="PHO42" s="82"/>
      <c r="PHS42" s="82"/>
      <c r="PHW42" s="82"/>
      <c r="PIA42" s="82"/>
      <c r="PIE42" s="82"/>
      <c r="PII42" s="82"/>
      <c r="PIM42" s="82"/>
      <c r="PIQ42" s="82"/>
      <c r="PIU42" s="82"/>
      <c r="PIY42" s="82"/>
      <c r="PJC42" s="82"/>
      <c r="PJG42" s="82"/>
      <c r="PJK42" s="82"/>
      <c r="PJO42" s="82"/>
      <c r="PJS42" s="82"/>
      <c r="PJW42" s="82"/>
      <c r="PKA42" s="82"/>
      <c r="PKE42" s="82"/>
      <c r="PKI42" s="82"/>
      <c r="PKM42" s="82"/>
      <c r="PKQ42" s="82"/>
      <c r="PKU42" s="82"/>
      <c r="PKY42" s="82"/>
      <c r="PLC42" s="82"/>
      <c r="PLG42" s="82"/>
      <c r="PLK42" s="82"/>
      <c r="PLO42" s="82"/>
      <c r="PLS42" s="82"/>
      <c r="PLW42" s="82"/>
      <c r="PMA42" s="82"/>
      <c r="PME42" s="82"/>
      <c r="PMI42" s="82"/>
      <c r="PMM42" s="82"/>
      <c r="PMQ42" s="82"/>
      <c r="PMU42" s="82"/>
      <c r="PMY42" s="82"/>
      <c r="PNC42" s="82"/>
      <c r="PNG42" s="82"/>
      <c r="PNK42" s="82"/>
      <c r="PNO42" s="82"/>
      <c r="PNS42" s="82"/>
      <c r="PNW42" s="82"/>
      <c r="POA42" s="82"/>
      <c r="POE42" s="82"/>
      <c r="POI42" s="82"/>
      <c r="POM42" s="82"/>
      <c r="POQ42" s="82"/>
      <c r="POU42" s="82"/>
      <c r="POY42" s="82"/>
      <c r="PPC42" s="82"/>
      <c r="PPG42" s="82"/>
      <c r="PPK42" s="82"/>
      <c r="PPO42" s="82"/>
      <c r="PPS42" s="82"/>
      <c r="PPW42" s="82"/>
      <c r="PQA42" s="82"/>
      <c r="PQE42" s="82"/>
      <c r="PQI42" s="82"/>
      <c r="PQM42" s="82"/>
      <c r="PQQ42" s="82"/>
      <c r="PQU42" s="82"/>
      <c r="PQY42" s="82"/>
      <c r="PRC42" s="82"/>
      <c r="PRG42" s="82"/>
      <c r="PRK42" s="82"/>
      <c r="PRO42" s="82"/>
      <c r="PRS42" s="82"/>
      <c r="PRW42" s="82"/>
      <c r="PSA42" s="82"/>
      <c r="PSE42" s="82"/>
      <c r="PSI42" s="82"/>
      <c r="PSM42" s="82"/>
      <c r="PSQ42" s="82"/>
      <c r="PSU42" s="82"/>
      <c r="PSY42" s="82"/>
      <c r="PTC42" s="82"/>
      <c r="PTG42" s="82"/>
      <c r="PTK42" s="82"/>
      <c r="PTO42" s="82"/>
      <c r="PTS42" s="82"/>
      <c r="PTW42" s="82"/>
      <c r="PUA42" s="82"/>
      <c r="PUE42" s="82"/>
      <c r="PUI42" s="82"/>
      <c r="PUM42" s="82"/>
      <c r="PUQ42" s="82"/>
      <c r="PUU42" s="82"/>
      <c r="PUY42" s="82"/>
      <c r="PVC42" s="82"/>
      <c r="PVG42" s="82"/>
      <c r="PVK42" s="82"/>
      <c r="PVO42" s="82"/>
      <c r="PVS42" s="82"/>
      <c r="PVW42" s="82"/>
      <c r="PWA42" s="82"/>
      <c r="PWE42" s="82"/>
      <c r="PWI42" s="82"/>
      <c r="PWM42" s="82"/>
      <c r="PWQ42" s="82"/>
      <c r="PWU42" s="82"/>
      <c r="PWY42" s="82"/>
      <c r="PXC42" s="82"/>
      <c r="PXG42" s="82"/>
      <c r="PXK42" s="82"/>
      <c r="PXO42" s="82"/>
      <c r="PXS42" s="82"/>
      <c r="PXW42" s="82"/>
      <c r="PYA42" s="82"/>
      <c r="PYE42" s="82"/>
      <c r="PYI42" s="82"/>
      <c r="PYM42" s="82"/>
      <c r="PYQ42" s="82"/>
      <c r="PYU42" s="82"/>
      <c r="PYY42" s="82"/>
      <c r="PZC42" s="82"/>
      <c r="PZG42" s="82"/>
      <c r="PZK42" s="82"/>
      <c r="PZO42" s="82"/>
      <c r="PZS42" s="82"/>
      <c r="PZW42" s="82"/>
      <c r="QAA42" s="82"/>
      <c r="QAE42" s="82"/>
      <c r="QAI42" s="82"/>
      <c r="QAM42" s="82"/>
      <c r="QAQ42" s="82"/>
      <c r="QAU42" s="82"/>
      <c r="QAY42" s="82"/>
      <c r="QBC42" s="82"/>
      <c r="QBG42" s="82"/>
      <c r="QBK42" s="82"/>
      <c r="QBO42" s="82"/>
      <c r="QBS42" s="82"/>
      <c r="QBW42" s="82"/>
      <c r="QCA42" s="82"/>
      <c r="QCE42" s="82"/>
      <c r="QCI42" s="82"/>
      <c r="QCM42" s="82"/>
      <c r="QCQ42" s="82"/>
      <c r="QCU42" s="82"/>
      <c r="QCY42" s="82"/>
      <c r="QDC42" s="82"/>
      <c r="QDG42" s="82"/>
      <c r="QDK42" s="82"/>
      <c r="QDO42" s="82"/>
      <c r="QDS42" s="82"/>
      <c r="QDW42" s="82"/>
      <c r="QEA42" s="82"/>
      <c r="QEE42" s="82"/>
      <c r="QEI42" s="82"/>
      <c r="QEM42" s="82"/>
      <c r="QEQ42" s="82"/>
      <c r="QEU42" s="82"/>
      <c r="QEY42" s="82"/>
      <c r="QFC42" s="82"/>
      <c r="QFG42" s="82"/>
      <c r="QFK42" s="82"/>
      <c r="QFO42" s="82"/>
      <c r="QFS42" s="82"/>
      <c r="QFW42" s="82"/>
      <c r="QGA42" s="82"/>
      <c r="QGE42" s="82"/>
      <c r="QGI42" s="82"/>
      <c r="QGM42" s="82"/>
      <c r="QGQ42" s="82"/>
      <c r="QGU42" s="82"/>
      <c r="QGY42" s="82"/>
      <c r="QHC42" s="82"/>
      <c r="QHG42" s="82"/>
      <c r="QHK42" s="82"/>
      <c r="QHO42" s="82"/>
      <c r="QHS42" s="82"/>
      <c r="QHW42" s="82"/>
      <c r="QIA42" s="82"/>
      <c r="QIE42" s="82"/>
      <c r="QII42" s="82"/>
      <c r="QIM42" s="82"/>
      <c r="QIQ42" s="82"/>
      <c r="QIU42" s="82"/>
      <c r="QIY42" s="82"/>
      <c r="QJC42" s="82"/>
      <c r="QJG42" s="82"/>
      <c r="QJK42" s="82"/>
      <c r="QJO42" s="82"/>
      <c r="QJS42" s="82"/>
      <c r="QJW42" s="82"/>
      <c r="QKA42" s="82"/>
      <c r="QKE42" s="82"/>
      <c r="QKI42" s="82"/>
      <c r="QKM42" s="82"/>
      <c r="QKQ42" s="82"/>
      <c r="QKU42" s="82"/>
      <c r="QKY42" s="82"/>
      <c r="QLC42" s="82"/>
      <c r="QLG42" s="82"/>
      <c r="QLK42" s="82"/>
      <c r="QLO42" s="82"/>
      <c r="QLS42" s="82"/>
      <c r="QLW42" s="82"/>
      <c r="QMA42" s="82"/>
      <c r="QME42" s="82"/>
      <c r="QMI42" s="82"/>
      <c r="QMM42" s="82"/>
      <c r="QMQ42" s="82"/>
      <c r="QMU42" s="82"/>
      <c r="QMY42" s="82"/>
      <c r="QNC42" s="82"/>
      <c r="QNG42" s="82"/>
      <c r="QNK42" s="82"/>
      <c r="QNO42" s="82"/>
      <c r="QNS42" s="82"/>
      <c r="QNW42" s="82"/>
      <c r="QOA42" s="82"/>
      <c r="QOE42" s="82"/>
      <c r="QOI42" s="82"/>
      <c r="QOM42" s="82"/>
      <c r="QOQ42" s="82"/>
      <c r="QOU42" s="82"/>
      <c r="QOY42" s="82"/>
      <c r="QPC42" s="82"/>
      <c r="QPG42" s="82"/>
      <c r="QPK42" s="82"/>
      <c r="QPO42" s="82"/>
      <c r="QPS42" s="82"/>
      <c r="QPW42" s="82"/>
      <c r="QQA42" s="82"/>
      <c r="QQE42" s="82"/>
      <c r="QQI42" s="82"/>
      <c r="QQM42" s="82"/>
      <c r="QQQ42" s="82"/>
      <c r="QQU42" s="82"/>
      <c r="QQY42" s="82"/>
      <c r="QRC42" s="82"/>
      <c r="QRG42" s="82"/>
      <c r="QRK42" s="82"/>
      <c r="QRO42" s="82"/>
      <c r="QRS42" s="82"/>
      <c r="QRW42" s="82"/>
      <c r="QSA42" s="82"/>
      <c r="QSE42" s="82"/>
      <c r="QSI42" s="82"/>
      <c r="QSM42" s="82"/>
      <c r="QSQ42" s="82"/>
      <c r="QSU42" s="82"/>
      <c r="QSY42" s="82"/>
      <c r="QTC42" s="82"/>
      <c r="QTG42" s="82"/>
      <c r="QTK42" s="82"/>
      <c r="QTO42" s="82"/>
      <c r="QTS42" s="82"/>
      <c r="QTW42" s="82"/>
      <c r="QUA42" s="82"/>
      <c r="QUE42" s="82"/>
      <c r="QUI42" s="82"/>
      <c r="QUM42" s="82"/>
      <c r="QUQ42" s="82"/>
      <c r="QUU42" s="82"/>
      <c r="QUY42" s="82"/>
      <c r="QVC42" s="82"/>
      <c r="QVG42" s="82"/>
      <c r="QVK42" s="82"/>
      <c r="QVO42" s="82"/>
      <c r="QVS42" s="82"/>
      <c r="QVW42" s="82"/>
      <c r="QWA42" s="82"/>
      <c r="QWE42" s="82"/>
      <c r="QWI42" s="82"/>
      <c r="QWM42" s="82"/>
      <c r="QWQ42" s="82"/>
      <c r="QWU42" s="82"/>
      <c r="QWY42" s="82"/>
      <c r="QXC42" s="82"/>
      <c r="QXG42" s="82"/>
      <c r="QXK42" s="82"/>
      <c r="QXO42" s="82"/>
      <c r="QXS42" s="82"/>
      <c r="QXW42" s="82"/>
      <c r="QYA42" s="82"/>
      <c r="QYE42" s="82"/>
      <c r="QYI42" s="82"/>
      <c r="QYM42" s="82"/>
      <c r="QYQ42" s="82"/>
      <c r="QYU42" s="82"/>
      <c r="QYY42" s="82"/>
      <c r="QZC42" s="82"/>
      <c r="QZG42" s="82"/>
      <c r="QZK42" s="82"/>
      <c r="QZO42" s="82"/>
      <c r="QZS42" s="82"/>
      <c r="QZW42" s="82"/>
      <c r="RAA42" s="82"/>
      <c r="RAE42" s="82"/>
      <c r="RAI42" s="82"/>
      <c r="RAM42" s="82"/>
      <c r="RAQ42" s="82"/>
      <c r="RAU42" s="82"/>
      <c r="RAY42" s="82"/>
      <c r="RBC42" s="82"/>
      <c r="RBG42" s="82"/>
      <c r="RBK42" s="82"/>
      <c r="RBO42" s="82"/>
      <c r="RBS42" s="82"/>
      <c r="RBW42" s="82"/>
      <c r="RCA42" s="82"/>
      <c r="RCE42" s="82"/>
      <c r="RCI42" s="82"/>
      <c r="RCM42" s="82"/>
      <c r="RCQ42" s="82"/>
      <c r="RCU42" s="82"/>
      <c r="RCY42" s="82"/>
      <c r="RDC42" s="82"/>
      <c r="RDG42" s="82"/>
      <c r="RDK42" s="82"/>
      <c r="RDO42" s="82"/>
      <c r="RDS42" s="82"/>
      <c r="RDW42" s="82"/>
      <c r="REA42" s="82"/>
      <c r="REE42" s="82"/>
      <c r="REI42" s="82"/>
      <c r="REM42" s="82"/>
      <c r="REQ42" s="82"/>
      <c r="REU42" s="82"/>
      <c r="REY42" s="82"/>
      <c r="RFC42" s="82"/>
      <c r="RFG42" s="82"/>
      <c r="RFK42" s="82"/>
      <c r="RFO42" s="82"/>
      <c r="RFS42" s="82"/>
      <c r="RFW42" s="82"/>
      <c r="RGA42" s="82"/>
      <c r="RGE42" s="82"/>
      <c r="RGI42" s="82"/>
      <c r="RGM42" s="82"/>
      <c r="RGQ42" s="82"/>
      <c r="RGU42" s="82"/>
      <c r="RGY42" s="82"/>
      <c r="RHC42" s="82"/>
      <c r="RHG42" s="82"/>
      <c r="RHK42" s="82"/>
      <c r="RHO42" s="82"/>
      <c r="RHS42" s="82"/>
      <c r="RHW42" s="82"/>
      <c r="RIA42" s="82"/>
      <c r="RIE42" s="82"/>
      <c r="RII42" s="82"/>
      <c r="RIM42" s="82"/>
      <c r="RIQ42" s="82"/>
      <c r="RIU42" s="82"/>
      <c r="RIY42" s="82"/>
      <c r="RJC42" s="82"/>
      <c r="RJG42" s="82"/>
      <c r="RJK42" s="82"/>
      <c r="RJO42" s="82"/>
      <c r="RJS42" s="82"/>
      <c r="RJW42" s="82"/>
      <c r="RKA42" s="82"/>
      <c r="RKE42" s="82"/>
      <c r="RKI42" s="82"/>
      <c r="RKM42" s="82"/>
      <c r="RKQ42" s="82"/>
      <c r="RKU42" s="82"/>
      <c r="RKY42" s="82"/>
      <c r="RLC42" s="82"/>
      <c r="RLG42" s="82"/>
      <c r="RLK42" s="82"/>
      <c r="RLO42" s="82"/>
      <c r="RLS42" s="82"/>
      <c r="RLW42" s="82"/>
      <c r="RMA42" s="82"/>
      <c r="RME42" s="82"/>
      <c r="RMI42" s="82"/>
      <c r="RMM42" s="82"/>
      <c r="RMQ42" s="82"/>
      <c r="RMU42" s="82"/>
      <c r="RMY42" s="82"/>
      <c r="RNC42" s="82"/>
      <c r="RNG42" s="82"/>
      <c r="RNK42" s="82"/>
      <c r="RNO42" s="82"/>
      <c r="RNS42" s="82"/>
      <c r="RNW42" s="82"/>
      <c r="ROA42" s="82"/>
      <c r="ROE42" s="82"/>
      <c r="ROI42" s="82"/>
      <c r="ROM42" s="82"/>
      <c r="ROQ42" s="82"/>
      <c r="ROU42" s="82"/>
      <c r="ROY42" s="82"/>
      <c r="RPC42" s="82"/>
      <c r="RPG42" s="82"/>
      <c r="RPK42" s="82"/>
      <c r="RPO42" s="82"/>
      <c r="RPS42" s="82"/>
      <c r="RPW42" s="82"/>
      <c r="RQA42" s="82"/>
      <c r="RQE42" s="82"/>
      <c r="RQI42" s="82"/>
      <c r="RQM42" s="82"/>
      <c r="RQQ42" s="82"/>
      <c r="RQU42" s="82"/>
      <c r="RQY42" s="82"/>
      <c r="RRC42" s="82"/>
      <c r="RRG42" s="82"/>
      <c r="RRK42" s="82"/>
      <c r="RRO42" s="82"/>
      <c r="RRS42" s="82"/>
      <c r="RRW42" s="82"/>
      <c r="RSA42" s="82"/>
      <c r="RSE42" s="82"/>
      <c r="RSI42" s="82"/>
      <c r="RSM42" s="82"/>
      <c r="RSQ42" s="82"/>
      <c r="RSU42" s="82"/>
      <c r="RSY42" s="82"/>
      <c r="RTC42" s="82"/>
      <c r="RTG42" s="82"/>
      <c r="RTK42" s="82"/>
      <c r="RTO42" s="82"/>
      <c r="RTS42" s="82"/>
      <c r="RTW42" s="82"/>
      <c r="RUA42" s="82"/>
      <c r="RUE42" s="82"/>
      <c r="RUI42" s="82"/>
      <c r="RUM42" s="82"/>
      <c r="RUQ42" s="82"/>
      <c r="RUU42" s="82"/>
      <c r="RUY42" s="82"/>
      <c r="RVC42" s="82"/>
      <c r="RVG42" s="82"/>
      <c r="RVK42" s="82"/>
      <c r="RVO42" s="82"/>
      <c r="RVS42" s="82"/>
      <c r="RVW42" s="82"/>
      <c r="RWA42" s="82"/>
      <c r="RWE42" s="82"/>
      <c r="RWI42" s="82"/>
      <c r="RWM42" s="82"/>
      <c r="RWQ42" s="82"/>
      <c r="RWU42" s="82"/>
      <c r="RWY42" s="82"/>
      <c r="RXC42" s="82"/>
      <c r="RXG42" s="82"/>
      <c r="RXK42" s="82"/>
      <c r="RXO42" s="82"/>
      <c r="RXS42" s="82"/>
      <c r="RXW42" s="82"/>
      <c r="RYA42" s="82"/>
      <c r="RYE42" s="82"/>
      <c r="RYI42" s="82"/>
      <c r="RYM42" s="82"/>
      <c r="RYQ42" s="82"/>
      <c r="RYU42" s="82"/>
      <c r="RYY42" s="82"/>
      <c r="RZC42" s="82"/>
      <c r="RZG42" s="82"/>
      <c r="RZK42" s="82"/>
      <c r="RZO42" s="82"/>
      <c r="RZS42" s="82"/>
      <c r="RZW42" s="82"/>
      <c r="SAA42" s="82"/>
      <c r="SAE42" s="82"/>
      <c r="SAI42" s="82"/>
      <c r="SAM42" s="82"/>
      <c r="SAQ42" s="82"/>
      <c r="SAU42" s="82"/>
      <c r="SAY42" s="82"/>
      <c r="SBC42" s="82"/>
      <c r="SBG42" s="82"/>
      <c r="SBK42" s="82"/>
      <c r="SBO42" s="82"/>
      <c r="SBS42" s="82"/>
      <c r="SBW42" s="82"/>
      <c r="SCA42" s="82"/>
      <c r="SCE42" s="82"/>
      <c r="SCI42" s="82"/>
      <c r="SCM42" s="82"/>
      <c r="SCQ42" s="82"/>
      <c r="SCU42" s="82"/>
      <c r="SCY42" s="82"/>
      <c r="SDC42" s="82"/>
      <c r="SDG42" s="82"/>
      <c r="SDK42" s="82"/>
      <c r="SDO42" s="82"/>
      <c r="SDS42" s="82"/>
      <c r="SDW42" s="82"/>
      <c r="SEA42" s="82"/>
      <c r="SEE42" s="82"/>
      <c r="SEI42" s="82"/>
      <c r="SEM42" s="82"/>
      <c r="SEQ42" s="82"/>
      <c r="SEU42" s="82"/>
      <c r="SEY42" s="82"/>
      <c r="SFC42" s="82"/>
      <c r="SFG42" s="82"/>
      <c r="SFK42" s="82"/>
      <c r="SFO42" s="82"/>
      <c r="SFS42" s="82"/>
      <c r="SFW42" s="82"/>
      <c r="SGA42" s="82"/>
      <c r="SGE42" s="82"/>
      <c r="SGI42" s="82"/>
      <c r="SGM42" s="82"/>
      <c r="SGQ42" s="82"/>
      <c r="SGU42" s="82"/>
      <c r="SGY42" s="82"/>
      <c r="SHC42" s="82"/>
      <c r="SHG42" s="82"/>
      <c r="SHK42" s="82"/>
      <c r="SHO42" s="82"/>
      <c r="SHS42" s="82"/>
      <c r="SHW42" s="82"/>
      <c r="SIA42" s="82"/>
      <c r="SIE42" s="82"/>
      <c r="SII42" s="82"/>
      <c r="SIM42" s="82"/>
      <c r="SIQ42" s="82"/>
      <c r="SIU42" s="82"/>
      <c r="SIY42" s="82"/>
      <c r="SJC42" s="82"/>
      <c r="SJG42" s="82"/>
      <c r="SJK42" s="82"/>
      <c r="SJO42" s="82"/>
      <c r="SJS42" s="82"/>
      <c r="SJW42" s="82"/>
      <c r="SKA42" s="82"/>
      <c r="SKE42" s="82"/>
      <c r="SKI42" s="82"/>
      <c r="SKM42" s="82"/>
      <c r="SKQ42" s="82"/>
      <c r="SKU42" s="82"/>
      <c r="SKY42" s="82"/>
      <c r="SLC42" s="82"/>
      <c r="SLG42" s="82"/>
      <c r="SLK42" s="82"/>
      <c r="SLO42" s="82"/>
      <c r="SLS42" s="82"/>
      <c r="SLW42" s="82"/>
      <c r="SMA42" s="82"/>
      <c r="SME42" s="82"/>
      <c r="SMI42" s="82"/>
      <c r="SMM42" s="82"/>
      <c r="SMQ42" s="82"/>
      <c r="SMU42" s="82"/>
      <c r="SMY42" s="82"/>
      <c r="SNC42" s="82"/>
      <c r="SNG42" s="82"/>
      <c r="SNK42" s="82"/>
      <c r="SNO42" s="82"/>
      <c r="SNS42" s="82"/>
      <c r="SNW42" s="82"/>
      <c r="SOA42" s="82"/>
      <c r="SOE42" s="82"/>
      <c r="SOI42" s="82"/>
      <c r="SOM42" s="82"/>
      <c r="SOQ42" s="82"/>
      <c r="SOU42" s="82"/>
      <c r="SOY42" s="82"/>
      <c r="SPC42" s="82"/>
      <c r="SPG42" s="82"/>
      <c r="SPK42" s="82"/>
      <c r="SPO42" s="82"/>
      <c r="SPS42" s="82"/>
      <c r="SPW42" s="82"/>
      <c r="SQA42" s="82"/>
      <c r="SQE42" s="82"/>
      <c r="SQI42" s="82"/>
      <c r="SQM42" s="82"/>
      <c r="SQQ42" s="82"/>
      <c r="SQU42" s="82"/>
      <c r="SQY42" s="82"/>
      <c r="SRC42" s="82"/>
      <c r="SRG42" s="82"/>
      <c r="SRK42" s="82"/>
      <c r="SRO42" s="82"/>
      <c r="SRS42" s="82"/>
      <c r="SRW42" s="82"/>
      <c r="SSA42" s="82"/>
      <c r="SSE42" s="82"/>
      <c r="SSI42" s="82"/>
      <c r="SSM42" s="82"/>
      <c r="SSQ42" s="82"/>
      <c r="SSU42" s="82"/>
      <c r="SSY42" s="82"/>
      <c r="STC42" s="82"/>
      <c r="STG42" s="82"/>
      <c r="STK42" s="82"/>
      <c r="STO42" s="82"/>
      <c r="STS42" s="82"/>
      <c r="STW42" s="82"/>
      <c r="SUA42" s="82"/>
      <c r="SUE42" s="82"/>
      <c r="SUI42" s="82"/>
      <c r="SUM42" s="82"/>
      <c r="SUQ42" s="82"/>
      <c r="SUU42" s="82"/>
      <c r="SUY42" s="82"/>
      <c r="SVC42" s="82"/>
      <c r="SVG42" s="82"/>
      <c r="SVK42" s="82"/>
      <c r="SVO42" s="82"/>
      <c r="SVS42" s="82"/>
      <c r="SVW42" s="82"/>
      <c r="SWA42" s="82"/>
      <c r="SWE42" s="82"/>
      <c r="SWI42" s="82"/>
      <c r="SWM42" s="82"/>
      <c r="SWQ42" s="82"/>
      <c r="SWU42" s="82"/>
      <c r="SWY42" s="82"/>
      <c r="SXC42" s="82"/>
      <c r="SXG42" s="82"/>
      <c r="SXK42" s="82"/>
      <c r="SXO42" s="82"/>
      <c r="SXS42" s="82"/>
      <c r="SXW42" s="82"/>
      <c r="SYA42" s="82"/>
      <c r="SYE42" s="82"/>
      <c r="SYI42" s="82"/>
      <c r="SYM42" s="82"/>
      <c r="SYQ42" s="82"/>
      <c r="SYU42" s="82"/>
      <c r="SYY42" s="82"/>
      <c r="SZC42" s="82"/>
      <c r="SZG42" s="82"/>
      <c r="SZK42" s="82"/>
      <c r="SZO42" s="82"/>
      <c r="SZS42" s="82"/>
      <c r="SZW42" s="82"/>
      <c r="TAA42" s="82"/>
      <c r="TAE42" s="82"/>
      <c r="TAI42" s="82"/>
      <c r="TAM42" s="82"/>
      <c r="TAQ42" s="82"/>
      <c r="TAU42" s="82"/>
      <c r="TAY42" s="82"/>
      <c r="TBC42" s="82"/>
      <c r="TBG42" s="82"/>
      <c r="TBK42" s="82"/>
      <c r="TBO42" s="82"/>
      <c r="TBS42" s="82"/>
      <c r="TBW42" s="82"/>
      <c r="TCA42" s="82"/>
      <c r="TCE42" s="82"/>
      <c r="TCI42" s="82"/>
      <c r="TCM42" s="82"/>
      <c r="TCQ42" s="82"/>
      <c r="TCU42" s="82"/>
      <c r="TCY42" s="82"/>
      <c r="TDC42" s="82"/>
      <c r="TDG42" s="82"/>
      <c r="TDK42" s="82"/>
      <c r="TDO42" s="82"/>
      <c r="TDS42" s="82"/>
      <c r="TDW42" s="82"/>
      <c r="TEA42" s="82"/>
      <c r="TEE42" s="82"/>
      <c r="TEI42" s="82"/>
      <c r="TEM42" s="82"/>
      <c r="TEQ42" s="82"/>
      <c r="TEU42" s="82"/>
      <c r="TEY42" s="82"/>
      <c r="TFC42" s="82"/>
      <c r="TFG42" s="82"/>
      <c r="TFK42" s="82"/>
      <c r="TFO42" s="82"/>
      <c r="TFS42" s="82"/>
      <c r="TFW42" s="82"/>
      <c r="TGA42" s="82"/>
      <c r="TGE42" s="82"/>
      <c r="TGI42" s="82"/>
      <c r="TGM42" s="82"/>
      <c r="TGQ42" s="82"/>
      <c r="TGU42" s="82"/>
      <c r="TGY42" s="82"/>
      <c r="THC42" s="82"/>
      <c r="THG42" s="82"/>
      <c r="THK42" s="82"/>
      <c r="THO42" s="82"/>
      <c r="THS42" s="82"/>
      <c r="THW42" s="82"/>
      <c r="TIA42" s="82"/>
      <c r="TIE42" s="82"/>
      <c r="TII42" s="82"/>
      <c r="TIM42" s="82"/>
      <c r="TIQ42" s="82"/>
      <c r="TIU42" s="82"/>
      <c r="TIY42" s="82"/>
      <c r="TJC42" s="82"/>
      <c r="TJG42" s="82"/>
      <c r="TJK42" s="82"/>
      <c r="TJO42" s="82"/>
      <c r="TJS42" s="82"/>
      <c r="TJW42" s="82"/>
      <c r="TKA42" s="82"/>
      <c r="TKE42" s="82"/>
      <c r="TKI42" s="82"/>
      <c r="TKM42" s="82"/>
      <c r="TKQ42" s="82"/>
      <c r="TKU42" s="82"/>
      <c r="TKY42" s="82"/>
      <c r="TLC42" s="82"/>
      <c r="TLG42" s="82"/>
      <c r="TLK42" s="82"/>
      <c r="TLO42" s="82"/>
      <c r="TLS42" s="82"/>
      <c r="TLW42" s="82"/>
      <c r="TMA42" s="82"/>
      <c r="TME42" s="82"/>
      <c r="TMI42" s="82"/>
      <c r="TMM42" s="82"/>
      <c r="TMQ42" s="82"/>
      <c r="TMU42" s="82"/>
      <c r="TMY42" s="82"/>
      <c r="TNC42" s="82"/>
      <c r="TNG42" s="82"/>
      <c r="TNK42" s="82"/>
      <c r="TNO42" s="82"/>
      <c r="TNS42" s="82"/>
      <c r="TNW42" s="82"/>
      <c r="TOA42" s="82"/>
      <c r="TOE42" s="82"/>
      <c r="TOI42" s="82"/>
      <c r="TOM42" s="82"/>
      <c r="TOQ42" s="82"/>
      <c r="TOU42" s="82"/>
      <c r="TOY42" s="82"/>
      <c r="TPC42" s="82"/>
      <c r="TPG42" s="82"/>
      <c r="TPK42" s="82"/>
      <c r="TPO42" s="82"/>
      <c r="TPS42" s="82"/>
      <c r="TPW42" s="82"/>
      <c r="TQA42" s="82"/>
      <c r="TQE42" s="82"/>
      <c r="TQI42" s="82"/>
      <c r="TQM42" s="82"/>
      <c r="TQQ42" s="82"/>
      <c r="TQU42" s="82"/>
      <c r="TQY42" s="82"/>
      <c r="TRC42" s="82"/>
      <c r="TRG42" s="82"/>
      <c r="TRK42" s="82"/>
      <c r="TRO42" s="82"/>
      <c r="TRS42" s="82"/>
      <c r="TRW42" s="82"/>
      <c r="TSA42" s="82"/>
      <c r="TSE42" s="82"/>
      <c r="TSI42" s="82"/>
      <c r="TSM42" s="82"/>
      <c r="TSQ42" s="82"/>
      <c r="TSU42" s="82"/>
      <c r="TSY42" s="82"/>
      <c r="TTC42" s="82"/>
      <c r="TTG42" s="82"/>
      <c r="TTK42" s="82"/>
      <c r="TTO42" s="82"/>
      <c r="TTS42" s="82"/>
      <c r="TTW42" s="82"/>
      <c r="TUA42" s="82"/>
      <c r="TUE42" s="82"/>
      <c r="TUI42" s="82"/>
      <c r="TUM42" s="82"/>
      <c r="TUQ42" s="82"/>
      <c r="TUU42" s="82"/>
      <c r="TUY42" s="82"/>
      <c r="TVC42" s="82"/>
      <c r="TVG42" s="82"/>
      <c r="TVK42" s="82"/>
      <c r="TVO42" s="82"/>
      <c r="TVS42" s="82"/>
      <c r="TVW42" s="82"/>
      <c r="TWA42" s="82"/>
      <c r="TWE42" s="82"/>
      <c r="TWI42" s="82"/>
      <c r="TWM42" s="82"/>
      <c r="TWQ42" s="82"/>
      <c r="TWU42" s="82"/>
      <c r="TWY42" s="82"/>
      <c r="TXC42" s="82"/>
      <c r="TXG42" s="82"/>
      <c r="TXK42" s="82"/>
      <c r="TXO42" s="82"/>
      <c r="TXS42" s="82"/>
      <c r="TXW42" s="82"/>
      <c r="TYA42" s="82"/>
      <c r="TYE42" s="82"/>
      <c r="TYI42" s="82"/>
      <c r="TYM42" s="82"/>
      <c r="TYQ42" s="82"/>
      <c r="TYU42" s="82"/>
      <c r="TYY42" s="82"/>
      <c r="TZC42" s="82"/>
      <c r="TZG42" s="82"/>
      <c r="TZK42" s="82"/>
      <c r="TZO42" s="82"/>
      <c r="TZS42" s="82"/>
      <c r="TZW42" s="82"/>
      <c r="UAA42" s="82"/>
      <c r="UAE42" s="82"/>
      <c r="UAI42" s="82"/>
      <c r="UAM42" s="82"/>
      <c r="UAQ42" s="82"/>
      <c r="UAU42" s="82"/>
      <c r="UAY42" s="82"/>
      <c r="UBC42" s="82"/>
      <c r="UBG42" s="82"/>
      <c r="UBK42" s="82"/>
      <c r="UBO42" s="82"/>
      <c r="UBS42" s="82"/>
      <c r="UBW42" s="82"/>
      <c r="UCA42" s="82"/>
      <c r="UCE42" s="82"/>
      <c r="UCI42" s="82"/>
      <c r="UCM42" s="82"/>
      <c r="UCQ42" s="82"/>
      <c r="UCU42" s="82"/>
      <c r="UCY42" s="82"/>
      <c r="UDC42" s="82"/>
      <c r="UDG42" s="82"/>
      <c r="UDK42" s="82"/>
      <c r="UDO42" s="82"/>
      <c r="UDS42" s="82"/>
      <c r="UDW42" s="82"/>
      <c r="UEA42" s="82"/>
      <c r="UEE42" s="82"/>
      <c r="UEI42" s="82"/>
      <c r="UEM42" s="82"/>
      <c r="UEQ42" s="82"/>
      <c r="UEU42" s="82"/>
      <c r="UEY42" s="82"/>
      <c r="UFC42" s="82"/>
      <c r="UFG42" s="82"/>
      <c r="UFK42" s="82"/>
      <c r="UFO42" s="82"/>
      <c r="UFS42" s="82"/>
      <c r="UFW42" s="82"/>
      <c r="UGA42" s="82"/>
      <c r="UGE42" s="82"/>
      <c r="UGI42" s="82"/>
      <c r="UGM42" s="82"/>
      <c r="UGQ42" s="82"/>
      <c r="UGU42" s="82"/>
      <c r="UGY42" s="82"/>
      <c r="UHC42" s="82"/>
      <c r="UHG42" s="82"/>
      <c r="UHK42" s="82"/>
      <c r="UHO42" s="82"/>
      <c r="UHS42" s="82"/>
      <c r="UHW42" s="82"/>
      <c r="UIA42" s="82"/>
      <c r="UIE42" s="82"/>
      <c r="UII42" s="82"/>
      <c r="UIM42" s="82"/>
      <c r="UIQ42" s="82"/>
      <c r="UIU42" s="82"/>
      <c r="UIY42" s="82"/>
      <c r="UJC42" s="82"/>
      <c r="UJG42" s="82"/>
      <c r="UJK42" s="82"/>
      <c r="UJO42" s="82"/>
      <c r="UJS42" s="82"/>
      <c r="UJW42" s="82"/>
      <c r="UKA42" s="82"/>
      <c r="UKE42" s="82"/>
      <c r="UKI42" s="82"/>
      <c r="UKM42" s="82"/>
      <c r="UKQ42" s="82"/>
      <c r="UKU42" s="82"/>
      <c r="UKY42" s="82"/>
      <c r="ULC42" s="82"/>
      <c r="ULG42" s="82"/>
      <c r="ULK42" s="82"/>
      <c r="ULO42" s="82"/>
      <c r="ULS42" s="82"/>
      <c r="ULW42" s="82"/>
      <c r="UMA42" s="82"/>
      <c r="UME42" s="82"/>
      <c r="UMI42" s="82"/>
      <c r="UMM42" s="82"/>
      <c r="UMQ42" s="82"/>
      <c r="UMU42" s="82"/>
      <c r="UMY42" s="82"/>
      <c r="UNC42" s="82"/>
      <c r="UNG42" s="82"/>
      <c r="UNK42" s="82"/>
      <c r="UNO42" s="82"/>
      <c r="UNS42" s="82"/>
      <c r="UNW42" s="82"/>
      <c r="UOA42" s="82"/>
      <c r="UOE42" s="82"/>
      <c r="UOI42" s="82"/>
      <c r="UOM42" s="82"/>
      <c r="UOQ42" s="82"/>
      <c r="UOU42" s="82"/>
      <c r="UOY42" s="82"/>
      <c r="UPC42" s="82"/>
      <c r="UPG42" s="82"/>
      <c r="UPK42" s="82"/>
      <c r="UPO42" s="82"/>
      <c r="UPS42" s="82"/>
      <c r="UPW42" s="82"/>
      <c r="UQA42" s="82"/>
      <c r="UQE42" s="82"/>
      <c r="UQI42" s="82"/>
      <c r="UQM42" s="82"/>
      <c r="UQQ42" s="82"/>
      <c r="UQU42" s="82"/>
      <c r="UQY42" s="82"/>
      <c r="URC42" s="82"/>
      <c r="URG42" s="82"/>
      <c r="URK42" s="82"/>
      <c r="URO42" s="82"/>
      <c r="URS42" s="82"/>
      <c r="URW42" s="82"/>
      <c r="USA42" s="82"/>
      <c r="USE42" s="82"/>
      <c r="USI42" s="82"/>
      <c r="USM42" s="82"/>
      <c r="USQ42" s="82"/>
      <c r="USU42" s="82"/>
      <c r="USY42" s="82"/>
      <c r="UTC42" s="82"/>
      <c r="UTG42" s="82"/>
      <c r="UTK42" s="82"/>
      <c r="UTO42" s="82"/>
      <c r="UTS42" s="82"/>
      <c r="UTW42" s="82"/>
      <c r="UUA42" s="82"/>
      <c r="UUE42" s="82"/>
      <c r="UUI42" s="82"/>
      <c r="UUM42" s="82"/>
      <c r="UUQ42" s="82"/>
      <c r="UUU42" s="82"/>
      <c r="UUY42" s="82"/>
      <c r="UVC42" s="82"/>
      <c r="UVG42" s="82"/>
      <c r="UVK42" s="82"/>
      <c r="UVO42" s="82"/>
      <c r="UVS42" s="82"/>
      <c r="UVW42" s="82"/>
      <c r="UWA42" s="82"/>
      <c r="UWE42" s="82"/>
      <c r="UWI42" s="82"/>
      <c r="UWM42" s="82"/>
      <c r="UWQ42" s="82"/>
      <c r="UWU42" s="82"/>
      <c r="UWY42" s="82"/>
      <c r="UXC42" s="82"/>
      <c r="UXG42" s="82"/>
      <c r="UXK42" s="82"/>
      <c r="UXO42" s="82"/>
      <c r="UXS42" s="82"/>
      <c r="UXW42" s="82"/>
      <c r="UYA42" s="82"/>
      <c r="UYE42" s="82"/>
      <c r="UYI42" s="82"/>
      <c r="UYM42" s="82"/>
      <c r="UYQ42" s="82"/>
      <c r="UYU42" s="82"/>
      <c r="UYY42" s="82"/>
      <c r="UZC42" s="82"/>
      <c r="UZG42" s="82"/>
      <c r="UZK42" s="82"/>
      <c r="UZO42" s="82"/>
      <c r="UZS42" s="82"/>
      <c r="UZW42" s="82"/>
      <c r="VAA42" s="82"/>
      <c r="VAE42" s="82"/>
      <c r="VAI42" s="82"/>
      <c r="VAM42" s="82"/>
      <c r="VAQ42" s="82"/>
      <c r="VAU42" s="82"/>
      <c r="VAY42" s="82"/>
      <c r="VBC42" s="82"/>
      <c r="VBG42" s="82"/>
      <c r="VBK42" s="82"/>
      <c r="VBO42" s="82"/>
      <c r="VBS42" s="82"/>
      <c r="VBW42" s="82"/>
      <c r="VCA42" s="82"/>
      <c r="VCE42" s="82"/>
      <c r="VCI42" s="82"/>
      <c r="VCM42" s="82"/>
      <c r="VCQ42" s="82"/>
      <c r="VCU42" s="82"/>
      <c r="VCY42" s="82"/>
      <c r="VDC42" s="82"/>
      <c r="VDG42" s="82"/>
      <c r="VDK42" s="82"/>
      <c r="VDO42" s="82"/>
      <c r="VDS42" s="82"/>
      <c r="VDW42" s="82"/>
      <c r="VEA42" s="82"/>
      <c r="VEE42" s="82"/>
      <c r="VEI42" s="82"/>
      <c r="VEM42" s="82"/>
      <c r="VEQ42" s="82"/>
      <c r="VEU42" s="82"/>
      <c r="VEY42" s="82"/>
      <c r="VFC42" s="82"/>
      <c r="VFG42" s="82"/>
      <c r="VFK42" s="82"/>
      <c r="VFO42" s="82"/>
      <c r="VFS42" s="82"/>
      <c r="VFW42" s="82"/>
      <c r="VGA42" s="82"/>
      <c r="VGE42" s="82"/>
      <c r="VGI42" s="82"/>
      <c r="VGM42" s="82"/>
      <c r="VGQ42" s="82"/>
      <c r="VGU42" s="82"/>
      <c r="VGY42" s="82"/>
      <c r="VHC42" s="82"/>
      <c r="VHG42" s="82"/>
      <c r="VHK42" s="82"/>
      <c r="VHO42" s="82"/>
      <c r="VHS42" s="82"/>
      <c r="VHW42" s="82"/>
      <c r="VIA42" s="82"/>
      <c r="VIE42" s="82"/>
      <c r="VII42" s="82"/>
      <c r="VIM42" s="82"/>
      <c r="VIQ42" s="82"/>
      <c r="VIU42" s="82"/>
      <c r="VIY42" s="82"/>
      <c r="VJC42" s="82"/>
      <c r="VJG42" s="82"/>
      <c r="VJK42" s="82"/>
      <c r="VJO42" s="82"/>
      <c r="VJS42" s="82"/>
      <c r="VJW42" s="82"/>
      <c r="VKA42" s="82"/>
      <c r="VKE42" s="82"/>
      <c r="VKI42" s="82"/>
      <c r="VKM42" s="82"/>
      <c r="VKQ42" s="82"/>
      <c r="VKU42" s="82"/>
      <c r="VKY42" s="82"/>
      <c r="VLC42" s="82"/>
      <c r="VLG42" s="82"/>
      <c r="VLK42" s="82"/>
      <c r="VLO42" s="82"/>
      <c r="VLS42" s="82"/>
      <c r="VLW42" s="82"/>
      <c r="VMA42" s="82"/>
      <c r="VME42" s="82"/>
      <c r="VMI42" s="82"/>
      <c r="VMM42" s="82"/>
      <c r="VMQ42" s="82"/>
      <c r="VMU42" s="82"/>
      <c r="VMY42" s="82"/>
      <c r="VNC42" s="82"/>
      <c r="VNG42" s="82"/>
      <c r="VNK42" s="82"/>
      <c r="VNO42" s="82"/>
      <c r="VNS42" s="82"/>
      <c r="VNW42" s="82"/>
      <c r="VOA42" s="82"/>
      <c r="VOE42" s="82"/>
      <c r="VOI42" s="82"/>
      <c r="VOM42" s="82"/>
      <c r="VOQ42" s="82"/>
      <c r="VOU42" s="82"/>
      <c r="VOY42" s="82"/>
      <c r="VPC42" s="82"/>
      <c r="VPG42" s="82"/>
      <c r="VPK42" s="82"/>
      <c r="VPO42" s="82"/>
      <c r="VPS42" s="82"/>
      <c r="VPW42" s="82"/>
      <c r="VQA42" s="82"/>
      <c r="VQE42" s="82"/>
      <c r="VQI42" s="82"/>
      <c r="VQM42" s="82"/>
      <c r="VQQ42" s="82"/>
      <c r="VQU42" s="82"/>
      <c r="VQY42" s="82"/>
      <c r="VRC42" s="82"/>
      <c r="VRG42" s="82"/>
      <c r="VRK42" s="82"/>
      <c r="VRO42" s="82"/>
      <c r="VRS42" s="82"/>
      <c r="VRW42" s="82"/>
      <c r="VSA42" s="82"/>
      <c r="VSE42" s="82"/>
      <c r="VSI42" s="82"/>
      <c r="VSM42" s="82"/>
      <c r="VSQ42" s="82"/>
      <c r="VSU42" s="82"/>
      <c r="VSY42" s="82"/>
      <c r="VTC42" s="82"/>
      <c r="VTG42" s="82"/>
      <c r="VTK42" s="82"/>
      <c r="VTO42" s="82"/>
      <c r="VTS42" s="82"/>
      <c r="VTW42" s="82"/>
      <c r="VUA42" s="82"/>
      <c r="VUE42" s="82"/>
      <c r="VUI42" s="82"/>
      <c r="VUM42" s="82"/>
      <c r="VUQ42" s="82"/>
      <c r="VUU42" s="82"/>
      <c r="VUY42" s="82"/>
      <c r="VVC42" s="82"/>
      <c r="VVG42" s="82"/>
      <c r="VVK42" s="82"/>
      <c r="VVO42" s="82"/>
      <c r="VVS42" s="82"/>
      <c r="VVW42" s="82"/>
      <c r="VWA42" s="82"/>
      <c r="VWE42" s="82"/>
      <c r="VWI42" s="82"/>
      <c r="VWM42" s="82"/>
      <c r="VWQ42" s="82"/>
      <c r="VWU42" s="82"/>
      <c r="VWY42" s="82"/>
      <c r="VXC42" s="82"/>
      <c r="VXG42" s="82"/>
      <c r="VXK42" s="82"/>
      <c r="VXO42" s="82"/>
      <c r="VXS42" s="82"/>
      <c r="VXW42" s="82"/>
      <c r="VYA42" s="82"/>
      <c r="VYE42" s="82"/>
      <c r="VYI42" s="82"/>
      <c r="VYM42" s="82"/>
      <c r="VYQ42" s="82"/>
      <c r="VYU42" s="82"/>
      <c r="VYY42" s="82"/>
      <c r="VZC42" s="82"/>
      <c r="VZG42" s="82"/>
      <c r="VZK42" s="82"/>
      <c r="VZO42" s="82"/>
      <c r="VZS42" s="82"/>
      <c r="VZW42" s="82"/>
      <c r="WAA42" s="82"/>
      <c r="WAE42" s="82"/>
      <c r="WAI42" s="82"/>
      <c r="WAM42" s="82"/>
      <c r="WAQ42" s="82"/>
      <c r="WAU42" s="82"/>
      <c r="WAY42" s="82"/>
      <c r="WBC42" s="82"/>
      <c r="WBG42" s="82"/>
      <c r="WBK42" s="82"/>
      <c r="WBO42" s="82"/>
      <c r="WBS42" s="82"/>
      <c r="WBW42" s="82"/>
      <c r="WCA42" s="82"/>
      <c r="WCE42" s="82"/>
      <c r="WCI42" s="82"/>
      <c r="WCM42" s="82"/>
      <c r="WCQ42" s="82"/>
      <c r="WCU42" s="82"/>
      <c r="WCY42" s="82"/>
      <c r="WDC42" s="82"/>
      <c r="WDG42" s="82"/>
      <c r="WDK42" s="82"/>
      <c r="WDO42" s="82"/>
      <c r="WDS42" s="82"/>
      <c r="WDW42" s="82"/>
      <c r="WEA42" s="82"/>
      <c r="WEE42" s="82"/>
      <c r="WEI42" s="82"/>
      <c r="WEM42" s="82"/>
      <c r="WEQ42" s="82"/>
      <c r="WEU42" s="82"/>
      <c r="WEY42" s="82"/>
      <c r="WFC42" s="82"/>
      <c r="WFG42" s="82"/>
      <c r="WFK42" s="82"/>
      <c r="WFO42" s="82"/>
      <c r="WFS42" s="82"/>
      <c r="WFW42" s="82"/>
      <c r="WGA42" s="82"/>
      <c r="WGE42" s="82"/>
      <c r="WGI42" s="82"/>
      <c r="WGM42" s="82"/>
      <c r="WGQ42" s="82"/>
      <c r="WGU42" s="82"/>
      <c r="WGY42" s="82"/>
      <c r="WHC42" s="82"/>
      <c r="WHG42" s="82"/>
      <c r="WHK42" s="82"/>
      <c r="WHO42" s="82"/>
      <c r="WHS42" s="82"/>
      <c r="WHW42" s="82"/>
      <c r="WIA42" s="82"/>
      <c r="WIE42" s="82"/>
      <c r="WII42" s="82"/>
      <c r="WIM42" s="82"/>
      <c r="WIQ42" s="82"/>
      <c r="WIU42" s="82"/>
      <c r="WIY42" s="82"/>
      <c r="WJC42" s="82"/>
      <c r="WJG42" s="82"/>
      <c r="WJK42" s="82"/>
      <c r="WJO42" s="82"/>
      <c r="WJS42" s="82"/>
      <c r="WJW42" s="82"/>
      <c r="WKA42" s="82"/>
      <c r="WKE42" s="82"/>
      <c r="WKI42" s="82"/>
      <c r="WKM42" s="82"/>
      <c r="WKQ42" s="82"/>
      <c r="WKU42" s="82"/>
      <c r="WKY42" s="82"/>
      <c r="WLC42" s="82"/>
      <c r="WLG42" s="82"/>
      <c r="WLK42" s="82"/>
      <c r="WLO42" s="82"/>
      <c r="WLS42" s="82"/>
      <c r="WLW42" s="82"/>
      <c r="WMA42" s="82"/>
      <c r="WME42" s="82"/>
      <c r="WMI42" s="82"/>
      <c r="WMM42" s="82"/>
      <c r="WMQ42" s="82"/>
      <c r="WMU42" s="82"/>
      <c r="WMY42" s="82"/>
      <c r="WNC42" s="82"/>
      <c r="WNG42" s="82"/>
      <c r="WNK42" s="82"/>
      <c r="WNO42" s="82"/>
      <c r="WNS42" s="82"/>
      <c r="WNW42" s="82"/>
      <c r="WOA42" s="82"/>
      <c r="WOE42" s="82"/>
      <c r="WOI42" s="82"/>
      <c r="WOM42" s="82"/>
      <c r="WOQ42" s="82"/>
      <c r="WOU42" s="82"/>
      <c r="WOY42" s="82"/>
      <c r="WPC42" s="82"/>
      <c r="WPG42" s="82"/>
      <c r="WPK42" s="82"/>
      <c r="WPO42" s="82"/>
      <c r="WPS42" s="82"/>
      <c r="WPW42" s="82"/>
      <c r="WQA42" s="82"/>
      <c r="WQE42" s="82"/>
      <c r="WQI42" s="82"/>
      <c r="WQM42" s="82"/>
      <c r="WQQ42" s="82"/>
      <c r="WQU42" s="82"/>
      <c r="WQY42" s="82"/>
      <c r="WRC42" s="82"/>
      <c r="WRG42" s="82"/>
      <c r="WRK42" s="82"/>
      <c r="WRO42" s="82"/>
      <c r="WRS42" s="82"/>
      <c r="WRW42" s="82"/>
      <c r="WSA42" s="82"/>
      <c r="WSE42" s="82"/>
      <c r="WSI42" s="82"/>
      <c r="WSM42" s="82"/>
      <c r="WSQ42" s="82"/>
      <c r="WSU42" s="82"/>
      <c r="WSY42" s="82"/>
      <c r="WTC42" s="82"/>
      <c r="WTG42" s="82"/>
      <c r="WTK42" s="82"/>
      <c r="WTO42" s="82"/>
      <c r="WTS42" s="82"/>
      <c r="WTW42" s="82"/>
      <c r="WUA42" s="82"/>
      <c r="WUE42" s="82"/>
      <c r="WUI42" s="82"/>
      <c r="WUM42" s="82"/>
      <c r="WUQ42" s="82"/>
      <c r="WUU42" s="82"/>
      <c r="WUY42" s="82"/>
      <c r="WVC42" s="82"/>
      <c r="WVG42" s="82"/>
      <c r="WVK42" s="82"/>
      <c r="WVO42" s="82"/>
      <c r="WVS42" s="82"/>
      <c r="WVW42" s="82"/>
      <c r="WWA42" s="82"/>
      <c r="WWE42" s="82"/>
      <c r="WWI42" s="82"/>
      <c r="WWM42" s="82"/>
      <c r="WWQ42" s="82"/>
      <c r="WWU42" s="82"/>
      <c r="WWY42" s="82"/>
      <c r="WXC42" s="82"/>
      <c r="WXG42" s="82"/>
      <c r="WXK42" s="82"/>
      <c r="WXO42" s="82"/>
      <c r="WXS42" s="82"/>
      <c r="WXW42" s="82"/>
      <c r="WYA42" s="82"/>
      <c r="WYE42" s="82"/>
      <c r="WYI42" s="82"/>
      <c r="WYM42" s="82"/>
      <c r="WYQ42" s="82"/>
      <c r="WYU42" s="82"/>
      <c r="WYY42" s="82"/>
      <c r="WZC42" s="82"/>
      <c r="WZG42" s="82"/>
      <c r="WZK42" s="82"/>
      <c r="WZO42" s="82"/>
      <c r="WZS42" s="82"/>
      <c r="WZW42" s="82"/>
      <c r="XAA42" s="82"/>
      <c r="XAE42" s="82"/>
      <c r="XAI42" s="82"/>
      <c r="XAM42" s="82"/>
      <c r="XAQ42" s="82"/>
      <c r="XAU42" s="82"/>
      <c r="XAY42" s="82"/>
      <c r="XBC42" s="82"/>
      <c r="XBG42" s="82"/>
      <c r="XBK42" s="82"/>
    </row>
  </sheetData>
  <mergeCells count="1">
    <mergeCell ref="C2:F2"/>
  </mergeCells>
  <pageMargins left="0" right="0" top="0" bottom="0" header="0.3" footer="0.3"/>
  <pageSetup paperSize="3" scale="72" fitToHeight="0" orientation="landscape" r:id="rId1"/>
  <headerFooter>
    <oddFooter>&amp;A&amp;RPage &amp;P</oddFooter>
  </headerFooter>
  <customProperties>
    <customPr name="_pios_id" r:id="rId2"/>
    <customPr name="EpmWorksheetKeyString_GUID" r:id="rId3"/>
  </customProperties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18"/>
  <sheetViews>
    <sheetView workbookViewId="0">
      <selection activeCell="Q24" sqref="Q24"/>
    </sheetView>
  </sheetViews>
  <sheetFormatPr defaultRowHeight="15" x14ac:dyDescent="0.25"/>
  <cols>
    <col min="2" max="3" width="11.140625" bestFit="1" customWidth="1"/>
    <col min="4" max="5" width="11.140625" customWidth="1"/>
    <col min="6" max="6" width="10.140625" bestFit="1" customWidth="1"/>
  </cols>
  <sheetData>
    <row r="1" spans="1:14" x14ac:dyDescent="0.25">
      <c r="B1" s="17" t="s">
        <v>572</v>
      </c>
      <c r="E1" s="17" t="s">
        <v>572</v>
      </c>
      <c r="H1" s="17" t="s">
        <v>572</v>
      </c>
      <c r="I1" s="17" t="s">
        <v>572</v>
      </c>
      <c r="L1" s="17" t="s">
        <v>572</v>
      </c>
      <c r="N1" s="17" t="s">
        <v>572</v>
      </c>
    </row>
    <row r="2" spans="1:14" x14ac:dyDescent="0.25">
      <c r="B2" s="17" t="s">
        <v>436</v>
      </c>
      <c r="C2" s="17"/>
      <c r="D2" s="17"/>
      <c r="E2" s="17" t="s">
        <v>590</v>
      </c>
      <c r="F2" s="17"/>
      <c r="H2" s="17" t="s">
        <v>436</v>
      </c>
      <c r="I2" s="17" t="s">
        <v>590</v>
      </c>
      <c r="L2" s="17" t="s">
        <v>436</v>
      </c>
      <c r="M2" s="17"/>
      <c r="N2" s="17" t="s">
        <v>590</v>
      </c>
    </row>
    <row r="3" spans="1:14" x14ac:dyDescent="0.25">
      <c r="A3">
        <v>2015</v>
      </c>
      <c r="B3" s="4">
        <v>326635.5</v>
      </c>
      <c r="D3">
        <v>2015</v>
      </c>
      <c r="E3" s="4">
        <v>33155.916666666672</v>
      </c>
      <c r="G3">
        <v>2015</v>
      </c>
      <c r="H3" s="4"/>
      <c r="I3" s="4"/>
      <c r="K3">
        <v>2015</v>
      </c>
      <c r="L3" s="4"/>
      <c r="M3">
        <v>2015</v>
      </c>
      <c r="N3" s="4"/>
    </row>
    <row r="4" spans="1:14" x14ac:dyDescent="0.25">
      <c r="A4">
        <f>+A3+1</f>
        <v>2016</v>
      </c>
      <c r="B4" s="4">
        <v>334930.75</v>
      </c>
      <c r="D4">
        <v>2016</v>
      </c>
      <c r="E4" s="4">
        <v>33950.666666666664</v>
      </c>
      <c r="G4">
        <f>+G3+1</f>
        <v>2016</v>
      </c>
      <c r="H4" s="20">
        <f>+B4/B3-1</f>
        <v>2.539604543902918E-2</v>
      </c>
      <c r="I4" s="20">
        <f t="shared" ref="I4:I14" si="0">+E4/E3-1</f>
        <v>2.3970080754817324E-2</v>
      </c>
      <c r="J4" s="20"/>
      <c r="K4">
        <f>+K3+1</f>
        <v>2016</v>
      </c>
      <c r="L4" s="4">
        <f>+B4-B3</f>
        <v>8295.25</v>
      </c>
      <c r="M4">
        <f>+M3+1</f>
        <v>2016</v>
      </c>
      <c r="N4" s="4">
        <f t="shared" ref="N4:N14" si="1">+E4-E3</f>
        <v>794.74999999999272</v>
      </c>
    </row>
    <row r="5" spans="1:14" x14ac:dyDescent="0.25">
      <c r="A5">
        <f t="shared" ref="A5:A14" si="2">+A4+1</f>
        <v>2017</v>
      </c>
      <c r="B5" s="4">
        <v>338068.25</v>
      </c>
      <c r="D5">
        <v>2017</v>
      </c>
      <c r="E5" s="4">
        <v>34224.75</v>
      </c>
      <c r="G5">
        <f t="shared" ref="G5:G12" si="3">+G4+1</f>
        <v>2017</v>
      </c>
      <c r="H5" s="20">
        <f>+B5/B4-1</f>
        <v>9.3676080801776695E-3</v>
      </c>
      <c r="I5" s="20">
        <f t="shared" si="0"/>
        <v>8.0729882574717138E-3</v>
      </c>
      <c r="J5" s="20"/>
      <c r="K5">
        <f t="shared" ref="K5:K12" si="4">+K4+1</f>
        <v>2017</v>
      </c>
      <c r="L5" s="4">
        <f>+B5-B4</f>
        <v>3137.5</v>
      </c>
      <c r="M5">
        <f t="shared" ref="M5:M12" si="5">+M4+1</f>
        <v>2017</v>
      </c>
      <c r="N5" s="4">
        <f t="shared" si="1"/>
        <v>274.08333333333576</v>
      </c>
    </row>
    <row r="6" spans="1:14" x14ac:dyDescent="0.25">
      <c r="A6">
        <f t="shared" si="2"/>
        <v>2018</v>
      </c>
      <c r="B6" s="4">
        <v>349951.66666666669</v>
      </c>
      <c r="D6">
        <v>2018</v>
      </c>
      <c r="E6" s="4">
        <v>35038.416666666672</v>
      </c>
      <c r="G6">
        <f t="shared" si="3"/>
        <v>2018</v>
      </c>
      <c r="H6" s="20">
        <f>+B6/B5-1</f>
        <v>3.5150939689446492E-2</v>
      </c>
      <c r="I6" s="20">
        <f t="shared" si="0"/>
        <v>2.3774217975782719E-2</v>
      </c>
      <c r="J6" s="20"/>
      <c r="K6">
        <f t="shared" si="4"/>
        <v>2018</v>
      </c>
      <c r="L6" s="4">
        <f>+B6-B5</f>
        <v>11883.416666666686</v>
      </c>
      <c r="M6">
        <f t="shared" si="5"/>
        <v>2018</v>
      </c>
      <c r="N6" s="4">
        <f t="shared" si="1"/>
        <v>813.66666666667152</v>
      </c>
    </row>
    <row r="7" spans="1:14" x14ac:dyDescent="0.25">
      <c r="A7">
        <f t="shared" si="2"/>
        <v>2019</v>
      </c>
      <c r="B7" s="4">
        <v>361488.16666666663</v>
      </c>
      <c r="D7">
        <v>2019</v>
      </c>
      <c r="E7" s="4">
        <v>35562.500000000007</v>
      </c>
      <c r="G7">
        <f t="shared" si="3"/>
        <v>2019</v>
      </c>
      <c r="H7" s="20">
        <f>+B7/B6-1</f>
        <v>3.2965981016426005E-2</v>
      </c>
      <c r="I7" s="20">
        <f t="shared" si="0"/>
        <v>1.4957392005441772E-2</v>
      </c>
      <c r="J7" s="20"/>
      <c r="K7">
        <f t="shared" si="4"/>
        <v>2019</v>
      </c>
      <c r="L7" s="4">
        <f>+B7-B6</f>
        <v>11536.499999999942</v>
      </c>
      <c r="M7">
        <f t="shared" si="5"/>
        <v>2019</v>
      </c>
      <c r="N7" s="4">
        <f t="shared" si="1"/>
        <v>524.08333333333576</v>
      </c>
    </row>
    <row r="8" spans="1:14" x14ac:dyDescent="0.25">
      <c r="A8">
        <f t="shared" si="2"/>
        <v>2020</v>
      </c>
      <c r="B8" s="4">
        <v>378583.00000000006</v>
      </c>
      <c r="D8">
        <v>2020</v>
      </c>
      <c r="E8" s="4">
        <v>36222.75</v>
      </c>
      <c r="G8">
        <f t="shared" si="3"/>
        <v>2020</v>
      </c>
      <c r="H8" s="20">
        <f>+B8/B7-1</f>
        <v>4.7290160258819158E-2</v>
      </c>
      <c r="I8" s="20">
        <f t="shared" si="0"/>
        <v>1.8565905096660673E-2</v>
      </c>
      <c r="J8" s="20"/>
      <c r="K8">
        <f t="shared" si="4"/>
        <v>2020</v>
      </c>
      <c r="L8" s="4">
        <f>+B8-B7</f>
        <v>17094.83333333343</v>
      </c>
      <c r="M8">
        <f t="shared" si="5"/>
        <v>2020</v>
      </c>
      <c r="N8" s="4">
        <f t="shared" si="1"/>
        <v>660.24999999999272</v>
      </c>
    </row>
    <row r="9" spans="1:14" x14ac:dyDescent="0.25">
      <c r="A9">
        <f t="shared" si="2"/>
        <v>2021</v>
      </c>
      <c r="B9" s="4">
        <v>396768.3575000001</v>
      </c>
      <c r="C9" s="4">
        <v>397680.85749999998</v>
      </c>
      <c r="D9">
        <v>2021</v>
      </c>
      <c r="E9" s="4">
        <v>36855.791666666672</v>
      </c>
      <c r="G9">
        <f t="shared" si="3"/>
        <v>2021</v>
      </c>
      <c r="H9" s="20">
        <f>+C9/B8-1</f>
        <v>5.0445628831722322E-2</v>
      </c>
      <c r="I9" s="20">
        <f t="shared" si="0"/>
        <v>1.7476355789294518E-2</v>
      </c>
      <c r="J9" s="20"/>
      <c r="K9">
        <f t="shared" si="4"/>
        <v>2021</v>
      </c>
      <c r="L9" s="4">
        <f>+C9-B8</f>
        <v>19097.857499999925</v>
      </c>
      <c r="M9">
        <f t="shared" si="5"/>
        <v>2021</v>
      </c>
      <c r="N9" s="4">
        <f t="shared" si="1"/>
        <v>633.04166666667152</v>
      </c>
    </row>
    <row r="10" spans="1:14" x14ac:dyDescent="0.25">
      <c r="A10">
        <f t="shared" si="2"/>
        <v>2022</v>
      </c>
      <c r="B10" s="4">
        <v>411941.15166666667</v>
      </c>
      <c r="C10" s="4">
        <v>414399.14916666667</v>
      </c>
      <c r="D10">
        <v>2022</v>
      </c>
      <c r="E10" s="4">
        <v>37667.114999999998</v>
      </c>
      <c r="G10">
        <f t="shared" si="3"/>
        <v>2022</v>
      </c>
      <c r="H10" s="20">
        <f>+C10/C9-1</f>
        <v>4.2039467958717935E-2</v>
      </c>
      <c r="I10" s="20">
        <f t="shared" si="0"/>
        <v>2.2013455596644027E-2</v>
      </c>
      <c r="J10" s="20"/>
      <c r="K10">
        <f t="shared" si="4"/>
        <v>2022</v>
      </c>
      <c r="L10" s="4">
        <f>+C10-C9</f>
        <v>16718.291666666686</v>
      </c>
      <c r="M10">
        <f t="shared" si="5"/>
        <v>2022</v>
      </c>
      <c r="N10" s="4">
        <f t="shared" si="1"/>
        <v>811.32333333332645</v>
      </c>
    </row>
    <row r="11" spans="1:14" x14ac:dyDescent="0.25">
      <c r="A11">
        <f t="shared" si="2"/>
        <v>2023</v>
      </c>
      <c r="B11" s="4">
        <v>427775.98083333328</v>
      </c>
      <c r="C11" s="4">
        <v>430713.97916666669</v>
      </c>
      <c r="D11">
        <v>2023</v>
      </c>
      <c r="E11" s="4">
        <v>38385.915833333333</v>
      </c>
      <c r="G11">
        <f t="shared" si="3"/>
        <v>2023</v>
      </c>
      <c r="H11" s="20">
        <f>+C11/C10-1</f>
        <v>3.9369844346466953E-2</v>
      </c>
      <c r="I11" s="20">
        <f t="shared" si="0"/>
        <v>1.90829808264672E-2</v>
      </c>
      <c r="J11" s="20"/>
      <c r="K11">
        <f t="shared" si="4"/>
        <v>2023</v>
      </c>
      <c r="L11" s="4">
        <f>+C11-C10</f>
        <v>16314.830000000016</v>
      </c>
      <c r="M11">
        <f t="shared" si="5"/>
        <v>2023</v>
      </c>
      <c r="N11" s="4">
        <f t="shared" si="1"/>
        <v>718.80083333333459</v>
      </c>
    </row>
    <row r="12" spans="1:14" x14ac:dyDescent="0.25">
      <c r="A12">
        <f t="shared" si="2"/>
        <v>2024</v>
      </c>
      <c r="B12" s="4">
        <v>444242.81499999994</v>
      </c>
      <c r="C12" s="4">
        <v>447660.81833333336</v>
      </c>
      <c r="D12">
        <v>2024</v>
      </c>
      <c r="E12" s="4">
        <v>39068.247499999998</v>
      </c>
      <c r="G12">
        <f t="shared" si="3"/>
        <v>2024</v>
      </c>
      <c r="H12" s="20">
        <f>+C12/C11-1</f>
        <v>3.9345923249240577E-2</v>
      </c>
      <c r="I12" s="20">
        <f t="shared" si="0"/>
        <v>1.7775573458485683E-2</v>
      </c>
      <c r="J12" s="20"/>
      <c r="K12">
        <f t="shared" si="4"/>
        <v>2024</v>
      </c>
      <c r="L12" s="4">
        <f>+C12-C11</f>
        <v>16946.839166666672</v>
      </c>
      <c r="M12">
        <f t="shared" si="5"/>
        <v>2024</v>
      </c>
      <c r="N12" s="4">
        <f t="shared" si="1"/>
        <v>682.33166666666511</v>
      </c>
    </row>
    <row r="13" spans="1:14" x14ac:dyDescent="0.25">
      <c r="A13">
        <f>+A12+1</f>
        <v>2025</v>
      </c>
      <c r="B13" s="4">
        <v>461188.9425</v>
      </c>
      <c r="C13" s="4">
        <v>465086.94416666671</v>
      </c>
      <c r="D13">
        <v>2025</v>
      </c>
      <c r="E13" s="4">
        <v>39727.038333333338</v>
      </c>
      <c r="G13">
        <f>+G12+1</f>
        <v>2025</v>
      </c>
      <c r="H13" s="20">
        <f>+C13/C12-1</f>
        <v>3.8927074069631029E-2</v>
      </c>
      <c r="I13" s="20">
        <f t="shared" si="0"/>
        <v>1.686256424308108E-2</v>
      </c>
      <c r="J13" s="20"/>
      <c r="K13">
        <f>+K12+1</f>
        <v>2025</v>
      </c>
      <c r="L13" s="4">
        <f>+C13-C12</f>
        <v>17426.125833333354</v>
      </c>
      <c r="M13">
        <f>+M12+1</f>
        <v>2025</v>
      </c>
      <c r="N13" s="4">
        <f t="shared" si="1"/>
        <v>658.79083333333983</v>
      </c>
    </row>
    <row r="14" spans="1:14" x14ac:dyDescent="0.25">
      <c r="A14">
        <f t="shared" si="2"/>
        <v>2026</v>
      </c>
      <c r="B14" s="4">
        <v>478640.24000000005</v>
      </c>
      <c r="C14" s="4">
        <v>482538.24250000011</v>
      </c>
      <c r="D14">
        <v>2026</v>
      </c>
      <c r="E14" s="4">
        <v>40368.157500000001</v>
      </c>
      <c r="G14">
        <f t="shared" ref="G14" si="6">+G13+1</f>
        <v>2026</v>
      </c>
      <c r="H14" s="20">
        <f>+C14/C13-1</f>
        <v>3.7522657972268503E-2</v>
      </c>
      <c r="I14" s="20">
        <f t="shared" si="0"/>
        <v>1.6138106276317288E-2</v>
      </c>
      <c r="J14" s="20"/>
      <c r="K14">
        <f t="shared" ref="K14" si="7">+K13+1</f>
        <v>2026</v>
      </c>
      <c r="L14" s="4">
        <f>+C14-C13</f>
        <v>17451.298333333398</v>
      </c>
      <c r="M14">
        <f t="shared" ref="M14" si="8">+M13+1</f>
        <v>2026</v>
      </c>
      <c r="N14" s="4">
        <f t="shared" si="1"/>
        <v>641.11916666666366</v>
      </c>
    </row>
    <row r="15" spans="1:14" x14ac:dyDescent="0.25">
      <c r="E15" s="4"/>
      <c r="J15" s="20"/>
      <c r="L15" s="4"/>
      <c r="N15" s="4"/>
    </row>
    <row r="16" spans="1:14" x14ac:dyDescent="0.25">
      <c r="J16" s="20"/>
    </row>
    <row r="17" spans="10:10" x14ac:dyDescent="0.25">
      <c r="J17" s="20"/>
    </row>
    <row r="18" spans="10:10" x14ac:dyDescent="0.25">
      <c r="J18" s="20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AP76"/>
  <sheetViews>
    <sheetView zoomScale="120" zoomScaleNormal="120" workbookViewId="0">
      <selection activeCell="E42" sqref="E42"/>
    </sheetView>
  </sheetViews>
  <sheetFormatPr defaultColWidth="9" defaultRowHeight="15" x14ac:dyDescent="0.25"/>
  <cols>
    <col min="1" max="1" width="31" bestFit="1" customWidth="1"/>
    <col min="2" max="2" width="9" bestFit="1" customWidth="1"/>
    <col min="3" max="15" width="10" bestFit="1" customWidth="1"/>
    <col min="16" max="27" width="10" customWidth="1"/>
    <col min="28" max="37" width="10" bestFit="1" customWidth="1"/>
    <col min="38" max="38" width="8" style="57" bestFit="1" customWidth="1"/>
    <col min="39" max="39" width="15.5703125" style="112" bestFit="1" customWidth="1"/>
    <col min="40" max="40" width="24" bestFit="1" customWidth="1"/>
    <col min="41" max="41" width="18" bestFit="1" customWidth="1"/>
    <col min="42" max="42" width="11.5703125" bestFit="1" customWidth="1"/>
    <col min="43" max="49" width="8" bestFit="1" customWidth="1"/>
  </cols>
  <sheetData>
    <row r="1" spans="1:42" ht="15.75" thickBot="1" x14ac:dyDescent="0.3">
      <c r="C1" s="47" t="s">
        <v>58</v>
      </c>
      <c r="D1" s="48" t="s">
        <v>59</v>
      </c>
      <c r="E1" s="48" t="s">
        <v>60</v>
      </c>
      <c r="F1" s="48" t="s">
        <v>61</v>
      </c>
      <c r="G1" s="48" t="s">
        <v>62</v>
      </c>
      <c r="H1" s="48" t="s">
        <v>63</v>
      </c>
      <c r="I1" s="48" t="s">
        <v>64</v>
      </c>
      <c r="J1" s="48" t="s">
        <v>65</v>
      </c>
      <c r="K1" s="48" t="s">
        <v>66</v>
      </c>
      <c r="L1" s="48" t="s">
        <v>67</v>
      </c>
      <c r="M1" s="48" t="s">
        <v>68</v>
      </c>
      <c r="N1" s="48" t="s">
        <v>69</v>
      </c>
      <c r="O1" s="106">
        <f>+'SUMMARY (BC)'!Q1</f>
        <v>2023</v>
      </c>
      <c r="P1" s="106" t="str">
        <f>+C1</f>
        <v>Jan</v>
      </c>
      <c r="Q1" s="106" t="str">
        <f t="shared" ref="Q1:AA1" si="0">+D1</f>
        <v>Feb</v>
      </c>
      <c r="R1" s="106" t="str">
        <f t="shared" si="0"/>
        <v>Mar</v>
      </c>
      <c r="S1" s="106" t="str">
        <f t="shared" si="0"/>
        <v>Apr</v>
      </c>
      <c r="T1" s="106" t="str">
        <f t="shared" si="0"/>
        <v>May</v>
      </c>
      <c r="U1" s="106" t="str">
        <f t="shared" si="0"/>
        <v>Jun</v>
      </c>
      <c r="V1" s="106" t="str">
        <f t="shared" si="0"/>
        <v>Jul</v>
      </c>
      <c r="W1" s="106" t="str">
        <f t="shared" si="0"/>
        <v>Aug</v>
      </c>
      <c r="X1" s="106" t="str">
        <f t="shared" si="0"/>
        <v>Sep</v>
      </c>
      <c r="Y1" s="106" t="str">
        <f t="shared" si="0"/>
        <v>Oct</v>
      </c>
      <c r="Z1" s="106" t="str">
        <f t="shared" si="0"/>
        <v>Nov</v>
      </c>
      <c r="AA1" s="106" t="str">
        <f t="shared" si="0"/>
        <v>Dec</v>
      </c>
      <c r="AB1" s="106">
        <f>+O1+1</f>
        <v>2024</v>
      </c>
      <c r="AC1" s="106">
        <f t="shared" ref="AC1:AK1" si="1">+AB1+1</f>
        <v>2025</v>
      </c>
      <c r="AD1" s="106">
        <f t="shared" si="1"/>
        <v>2026</v>
      </c>
      <c r="AE1" s="106">
        <f t="shared" si="1"/>
        <v>2027</v>
      </c>
      <c r="AF1" s="106">
        <f t="shared" si="1"/>
        <v>2028</v>
      </c>
      <c r="AG1" s="106">
        <f t="shared" si="1"/>
        <v>2029</v>
      </c>
      <c r="AH1" s="106">
        <f t="shared" si="1"/>
        <v>2030</v>
      </c>
      <c r="AI1" s="106">
        <f t="shared" si="1"/>
        <v>2031</v>
      </c>
      <c r="AJ1" s="106">
        <f t="shared" si="1"/>
        <v>2032</v>
      </c>
      <c r="AK1" s="107">
        <f t="shared" si="1"/>
        <v>2033</v>
      </c>
      <c r="AL1" s="108"/>
      <c r="AM1" s="168"/>
      <c r="AN1" s="168"/>
      <c r="AO1" s="4"/>
      <c r="AP1" s="5"/>
    </row>
    <row r="2" spans="1:42" x14ac:dyDescent="0.25">
      <c r="A2" s="49" t="s">
        <v>6</v>
      </c>
      <c r="B2" s="49" t="s">
        <v>7</v>
      </c>
      <c r="C2" s="51">
        <v>15.1</v>
      </c>
      <c r="D2" s="50">
        <v>15.1</v>
      </c>
      <c r="E2" s="50">
        <v>15.1</v>
      </c>
      <c r="F2" s="50">
        <v>15.1</v>
      </c>
      <c r="G2" s="50">
        <v>15.1</v>
      </c>
      <c r="H2" s="50">
        <v>15.1</v>
      </c>
      <c r="I2" s="50">
        <v>15.1</v>
      </c>
      <c r="J2" s="50">
        <v>15.1</v>
      </c>
      <c r="K2" s="50">
        <v>15.1</v>
      </c>
      <c r="L2" s="50">
        <v>15.1</v>
      </c>
      <c r="M2" s="50">
        <v>15.1</v>
      </c>
      <c r="N2" s="50">
        <v>15.1</v>
      </c>
      <c r="O2" s="51">
        <v>15.099999999999996</v>
      </c>
      <c r="P2" s="51">
        <v>15.1</v>
      </c>
      <c r="Q2" s="51">
        <v>15.1</v>
      </c>
      <c r="R2" s="51">
        <v>15.1</v>
      </c>
      <c r="S2" s="51">
        <v>15.1</v>
      </c>
      <c r="T2" s="51">
        <v>15.1</v>
      </c>
      <c r="U2" s="51">
        <v>15.1</v>
      </c>
      <c r="V2" s="51">
        <v>15.1</v>
      </c>
      <c r="W2" s="51">
        <v>15.1</v>
      </c>
      <c r="X2" s="51">
        <v>15.1</v>
      </c>
      <c r="Y2" s="51">
        <v>15.1</v>
      </c>
      <c r="Z2" s="51">
        <v>15.1</v>
      </c>
      <c r="AA2" s="51">
        <v>15.1</v>
      </c>
      <c r="AB2" s="51">
        <v>15.099999999999996</v>
      </c>
      <c r="AC2" s="51">
        <v>15.099999999999996</v>
      </c>
      <c r="AD2" s="51">
        <v>15.099999999999996</v>
      </c>
      <c r="AE2" s="51">
        <v>15.099999999999996</v>
      </c>
      <c r="AF2" s="51">
        <v>15.099999999999996</v>
      </c>
      <c r="AG2" s="51">
        <v>15.099999999999996</v>
      </c>
      <c r="AH2" s="51">
        <v>15.099999999999996</v>
      </c>
      <c r="AI2" s="51">
        <v>15.099999999999996</v>
      </c>
      <c r="AJ2" s="51">
        <v>15.099999999999996</v>
      </c>
      <c r="AK2" s="109">
        <v>15.099999999999996</v>
      </c>
      <c r="AL2" s="169"/>
      <c r="AM2" s="170"/>
      <c r="AN2" s="170"/>
      <c r="AO2" s="170"/>
      <c r="AP2" s="5"/>
    </row>
    <row r="3" spans="1:42" x14ac:dyDescent="0.25">
      <c r="A3" s="52"/>
      <c r="B3" s="52" t="s">
        <v>9</v>
      </c>
      <c r="C3" s="54">
        <v>18.100000000000001</v>
      </c>
      <c r="D3" s="53">
        <v>18.100000000000001</v>
      </c>
      <c r="E3" s="53">
        <v>18.100000000000001</v>
      </c>
      <c r="F3" s="53">
        <v>18.100000000000001</v>
      </c>
      <c r="G3" s="53">
        <v>18.100000000000001</v>
      </c>
      <c r="H3" s="53">
        <v>18.100000000000001</v>
      </c>
      <c r="I3" s="53">
        <v>18.100000000000001</v>
      </c>
      <c r="J3" s="53">
        <v>18.100000000000001</v>
      </c>
      <c r="K3" s="53">
        <v>18.100000000000001</v>
      </c>
      <c r="L3" s="53">
        <v>18.100000000000001</v>
      </c>
      <c r="M3" s="53">
        <v>18.100000000000001</v>
      </c>
      <c r="N3" s="53">
        <v>18.100000000000001</v>
      </c>
      <c r="O3" s="54">
        <v>18.099999999999998</v>
      </c>
      <c r="P3" s="54">
        <v>18.100000000000001</v>
      </c>
      <c r="Q3" s="54">
        <v>18.100000000000001</v>
      </c>
      <c r="R3" s="54">
        <v>18.100000000000001</v>
      </c>
      <c r="S3" s="54">
        <v>18.100000000000001</v>
      </c>
      <c r="T3" s="54">
        <v>18.100000000000001</v>
      </c>
      <c r="U3" s="54">
        <v>18.100000000000001</v>
      </c>
      <c r="V3" s="54">
        <v>18.100000000000001</v>
      </c>
      <c r="W3" s="54">
        <v>18.100000000000001</v>
      </c>
      <c r="X3" s="54">
        <v>18.100000000000001</v>
      </c>
      <c r="Y3" s="54">
        <v>18.100000000000001</v>
      </c>
      <c r="Z3" s="54">
        <v>18.100000000000001</v>
      </c>
      <c r="AA3" s="54">
        <v>18.100000000000001</v>
      </c>
      <c r="AB3" s="54">
        <v>18.099999999999998</v>
      </c>
      <c r="AC3" s="54">
        <v>18.099999999999998</v>
      </c>
      <c r="AD3" s="54">
        <v>18.099999999999998</v>
      </c>
      <c r="AE3" s="54">
        <v>18.099999999999998</v>
      </c>
      <c r="AF3" s="54">
        <v>18.099999999999998</v>
      </c>
      <c r="AG3" s="54">
        <v>18.099999999999998</v>
      </c>
      <c r="AH3" s="54">
        <v>18.099999999999998</v>
      </c>
      <c r="AI3" s="54">
        <v>18.099999999999998</v>
      </c>
      <c r="AJ3" s="54">
        <v>18.099999999999998</v>
      </c>
      <c r="AK3" s="110">
        <v>18.099999999999998</v>
      </c>
      <c r="AL3" s="169"/>
      <c r="AM3" s="170"/>
      <c r="AN3" s="170"/>
      <c r="AO3" s="170"/>
      <c r="AP3" s="5"/>
    </row>
    <row r="4" spans="1:42" x14ac:dyDescent="0.25">
      <c r="A4" s="52"/>
      <c r="B4" s="52" t="s">
        <v>8</v>
      </c>
      <c r="C4" s="54">
        <v>24.6</v>
      </c>
      <c r="D4" s="53">
        <v>24.6</v>
      </c>
      <c r="E4" s="53">
        <v>24.6</v>
      </c>
      <c r="F4" s="53">
        <v>24.6</v>
      </c>
      <c r="G4" s="53">
        <v>24.6</v>
      </c>
      <c r="H4" s="53">
        <v>24.6</v>
      </c>
      <c r="I4" s="53">
        <v>24.6</v>
      </c>
      <c r="J4" s="53">
        <v>24.6</v>
      </c>
      <c r="K4" s="53">
        <v>24.6</v>
      </c>
      <c r="L4" s="53">
        <v>24.6</v>
      </c>
      <c r="M4" s="53">
        <v>24.6</v>
      </c>
      <c r="N4" s="53">
        <v>24.6</v>
      </c>
      <c r="O4" s="54">
        <v>24.599999999999998</v>
      </c>
      <c r="P4" s="54">
        <v>24.6</v>
      </c>
      <c r="Q4" s="54">
        <v>24.6</v>
      </c>
      <c r="R4" s="54">
        <v>24.6</v>
      </c>
      <c r="S4" s="54">
        <v>24.6</v>
      </c>
      <c r="T4" s="54">
        <v>24.6</v>
      </c>
      <c r="U4" s="54">
        <v>24.6</v>
      </c>
      <c r="V4" s="54">
        <v>24.6</v>
      </c>
      <c r="W4" s="54">
        <v>24.6</v>
      </c>
      <c r="X4" s="54">
        <v>24.6</v>
      </c>
      <c r="Y4" s="54">
        <v>24.6</v>
      </c>
      <c r="Z4" s="54">
        <v>24.6</v>
      </c>
      <c r="AA4" s="54">
        <v>24.6</v>
      </c>
      <c r="AB4" s="54">
        <v>24.599999999999998</v>
      </c>
      <c r="AC4" s="54">
        <v>24.599999999999998</v>
      </c>
      <c r="AD4" s="54">
        <v>24.599999999999998</v>
      </c>
      <c r="AE4" s="54">
        <v>24.599999999999998</v>
      </c>
      <c r="AF4" s="54">
        <v>24.599999999999998</v>
      </c>
      <c r="AG4" s="54">
        <v>24.599999999999998</v>
      </c>
      <c r="AH4" s="54">
        <v>24.599999999999998</v>
      </c>
      <c r="AI4" s="54">
        <v>24.599999999999998</v>
      </c>
      <c r="AJ4" s="54">
        <v>24.599999999999998</v>
      </c>
      <c r="AK4" s="110">
        <v>24.599999999999998</v>
      </c>
      <c r="AL4" s="169"/>
      <c r="AM4" s="170"/>
      <c r="AN4" s="170"/>
      <c r="AO4" s="170"/>
      <c r="AP4" s="5"/>
    </row>
    <row r="5" spans="1:42" x14ac:dyDescent="0.25">
      <c r="A5" s="52"/>
      <c r="B5" s="52" t="s">
        <v>11</v>
      </c>
      <c r="C5" s="54">
        <v>45</v>
      </c>
      <c r="D5" s="53">
        <v>45</v>
      </c>
      <c r="E5" s="53">
        <v>45</v>
      </c>
      <c r="F5" s="53">
        <v>45</v>
      </c>
      <c r="G5" s="53">
        <v>45</v>
      </c>
      <c r="H5" s="53">
        <v>45</v>
      </c>
      <c r="I5" s="53">
        <v>45</v>
      </c>
      <c r="J5" s="53">
        <v>45</v>
      </c>
      <c r="K5" s="53">
        <v>45</v>
      </c>
      <c r="L5" s="53">
        <v>45</v>
      </c>
      <c r="M5" s="53">
        <v>45</v>
      </c>
      <c r="N5" s="53">
        <v>45</v>
      </c>
      <c r="O5" s="54">
        <v>45</v>
      </c>
      <c r="P5" s="54">
        <v>45</v>
      </c>
      <c r="Q5" s="54">
        <v>45</v>
      </c>
      <c r="R5" s="54">
        <v>45</v>
      </c>
      <c r="S5" s="54">
        <v>45</v>
      </c>
      <c r="T5" s="54">
        <v>45</v>
      </c>
      <c r="U5" s="54">
        <v>45</v>
      </c>
      <c r="V5" s="54">
        <v>45</v>
      </c>
      <c r="W5" s="54">
        <v>45</v>
      </c>
      <c r="X5" s="54">
        <v>45</v>
      </c>
      <c r="Y5" s="54">
        <v>45</v>
      </c>
      <c r="Z5" s="54">
        <v>45</v>
      </c>
      <c r="AA5" s="54">
        <v>45</v>
      </c>
      <c r="AB5" s="54">
        <v>45</v>
      </c>
      <c r="AC5" s="54">
        <v>45</v>
      </c>
      <c r="AD5" s="54">
        <v>45</v>
      </c>
      <c r="AE5" s="54">
        <v>45</v>
      </c>
      <c r="AF5" s="54">
        <v>45</v>
      </c>
      <c r="AG5" s="54">
        <v>45</v>
      </c>
      <c r="AH5" s="54">
        <v>45</v>
      </c>
      <c r="AI5" s="54">
        <v>45</v>
      </c>
      <c r="AJ5" s="54">
        <v>45</v>
      </c>
      <c r="AK5" s="110">
        <v>45</v>
      </c>
      <c r="AL5" s="169"/>
      <c r="AM5" s="170"/>
      <c r="AN5" s="170"/>
      <c r="AO5" s="170"/>
      <c r="AP5" s="5"/>
    </row>
    <row r="6" spans="1:42" x14ac:dyDescent="0.25">
      <c r="A6" s="52"/>
      <c r="B6" s="52" t="s">
        <v>12</v>
      </c>
      <c r="C6" s="54">
        <v>82</v>
      </c>
      <c r="D6" s="53">
        <v>82</v>
      </c>
      <c r="E6" s="53">
        <v>82</v>
      </c>
      <c r="F6" s="53">
        <v>82</v>
      </c>
      <c r="G6" s="53">
        <v>82</v>
      </c>
      <c r="H6" s="53">
        <v>82</v>
      </c>
      <c r="I6" s="53">
        <v>82</v>
      </c>
      <c r="J6" s="53">
        <v>82</v>
      </c>
      <c r="K6" s="53">
        <v>82</v>
      </c>
      <c r="L6" s="53">
        <v>82</v>
      </c>
      <c r="M6" s="53">
        <v>82</v>
      </c>
      <c r="N6" s="53">
        <v>82</v>
      </c>
      <c r="O6" s="54">
        <v>82</v>
      </c>
      <c r="P6" s="54">
        <v>82</v>
      </c>
      <c r="Q6" s="54">
        <v>82</v>
      </c>
      <c r="R6" s="54">
        <v>82</v>
      </c>
      <c r="S6" s="54">
        <v>82</v>
      </c>
      <c r="T6" s="54">
        <v>82</v>
      </c>
      <c r="U6" s="54">
        <v>82</v>
      </c>
      <c r="V6" s="54">
        <v>82</v>
      </c>
      <c r="W6" s="54">
        <v>82</v>
      </c>
      <c r="X6" s="54">
        <v>82</v>
      </c>
      <c r="Y6" s="54">
        <v>82</v>
      </c>
      <c r="Z6" s="54">
        <v>82</v>
      </c>
      <c r="AA6" s="54">
        <v>82</v>
      </c>
      <c r="AB6" s="54">
        <v>82</v>
      </c>
      <c r="AC6" s="54">
        <v>82</v>
      </c>
      <c r="AD6" s="54">
        <v>82</v>
      </c>
      <c r="AE6" s="54">
        <v>82</v>
      </c>
      <c r="AF6" s="54">
        <v>82</v>
      </c>
      <c r="AG6" s="54">
        <v>82</v>
      </c>
      <c r="AH6" s="54">
        <v>82</v>
      </c>
      <c r="AI6" s="54">
        <v>82</v>
      </c>
      <c r="AJ6" s="54">
        <v>82</v>
      </c>
      <c r="AK6" s="110">
        <v>82</v>
      </c>
      <c r="AL6" s="169"/>
      <c r="AM6" s="170"/>
      <c r="AN6" s="170"/>
      <c r="AO6" s="170"/>
      <c r="AP6" s="5"/>
    </row>
    <row r="7" spans="1:42" x14ac:dyDescent="0.25">
      <c r="A7" s="52"/>
      <c r="B7" s="52" t="s">
        <v>13</v>
      </c>
      <c r="C7" s="54">
        <v>420</v>
      </c>
      <c r="D7" s="53">
        <v>420</v>
      </c>
      <c r="E7" s="53">
        <v>420</v>
      </c>
      <c r="F7" s="53">
        <v>420</v>
      </c>
      <c r="G7" s="53">
        <v>420</v>
      </c>
      <c r="H7" s="53">
        <v>420</v>
      </c>
      <c r="I7" s="53">
        <v>420</v>
      </c>
      <c r="J7" s="53">
        <v>420</v>
      </c>
      <c r="K7" s="53">
        <v>420</v>
      </c>
      <c r="L7" s="53">
        <v>420</v>
      </c>
      <c r="M7" s="53">
        <v>420</v>
      </c>
      <c r="N7" s="53">
        <v>420</v>
      </c>
      <c r="O7" s="54">
        <v>420</v>
      </c>
      <c r="P7" s="54">
        <v>420</v>
      </c>
      <c r="Q7" s="54">
        <v>420</v>
      </c>
      <c r="R7" s="54">
        <v>420</v>
      </c>
      <c r="S7" s="54">
        <v>420</v>
      </c>
      <c r="T7" s="54">
        <v>420</v>
      </c>
      <c r="U7" s="54">
        <v>420</v>
      </c>
      <c r="V7" s="54">
        <v>420</v>
      </c>
      <c r="W7" s="54">
        <v>420</v>
      </c>
      <c r="X7" s="54">
        <v>420</v>
      </c>
      <c r="Y7" s="54">
        <v>420</v>
      </c>
      <c r="Z7" s="54">
        <v>420</v>
      </c>
      <c r="AA7" s="54">
        <v>420</v>
      </c>
      <c r="AB7" s="54">
        <v>420</v>
      </c>
      <c r="AC7" s="54">
        <v>420</v>
      </c>
      <c r="AD7" s="54">
        <v>420</v>
      </c>
      <c r="AE7" s="54">
        <v>420</v>
      </c>
      <c r="AF7" s="54">
        <v>420</v>
      </c>
      <c r="AG7" s="54">
        <v>420</v>
      </c>
      <c r="AH7" s="54">
        <v>420</v>
      </c>
      <c r="AI7" s="54">
        <v>420</v>
      </c>
      <c r="AJ7" s="54">
        <v>420</v>
      </c>
      <c r="AK7" s="110">
        <v>420</v>
      </c>
      <c r="AL7" s="169"/>
      <c r="AM7" s="170"/>
      <c r="AN7" s="170"/>
      <c r="AO7" s="170"/>
      <c r="AP7" s="5"/>
    </row>
    <row r="8" spans="1:42" x14ac:dyDescent="0.25">
      <c r="A8" s="52"/>
      <c r="B8" s="52" t="s">
        <v>464</v>
      </c>
      <c r="C8" s="54">
        <v>24.6</v>
      </c>
      <c r="D8" s="53">
        <v>24.6</v>
      </c>
      <c r="E8" s="53">
        <v>24.6</v>
      </c>
      <c r="F8" s="53">
        <v>24.6</v>
      </c>
      <c r="G8" s="53">
        <v>24.6</v>
      </c>
      <c r="H8" s="53">
        <v>24.6</v>
      </c>
      <c r="I8" s="53">
        <v>24.6</v>
      </c>
      <c r="J8" s="53">
        <v>24.6</v>
      </c>
      <c r="K8" s="53">
        <v>24.6</v>
      </c>
      <c r="L8" s="53">
        <v>24.6</v>
      </c>
      <c r="M8" s="53">
        <v>24.6</v>
      </c>
      <c r="N8" s="53">
        <v>24.6</v>
      </c>
      <c r="O8" s="54">
        <v>24.599999999999998</v>
      </c>
      <c r="P8" s="54">
        <v>24.6</v>
      </c>
      <c r="Q8" s="54">
        <v>24.6</v>
      </c>
      <c r="R8" s="54">
        <v>24.6</v>
      </c>
      <c r="S8" s="54">
        <v>24.6</v>
      </c>
      <c r="T8" s="54">
        <v>24.6</v>
      </c>
      <c r="U8" s="54">
        <v>24.6</v>
      </c>
      <c r="V8" s="54">
        <v>24.6</v>
      </c>
      <c r="W8" s="54">
        <v>24.6</v>
      </c>
      <c r="X8" s="54">
        <v>24.6</v>
      </c>
      <c r="Y8" s="54">
        <v>24.6</v>
      </c>
      <c r="Z8" s="54">
        <v>24.6</v>
      </c>
      <c r="AA8" s="54">
        <v>24.6</v>
      </c>
      <c r="AB8" s="54">
        <v>24.599999999999998</v>
      </c>
      <c r="AC8" s="54">
        <v>24.599999999999998</v>
      </c>
      <c r="AD8" s="54">
        <v>24.599999999999998</v>
      </c>
      <c r="AE8" s="54">
        <v>24.599999999999998</v>
      </c>
      <c r="AF8" s="54">
        <v>24.599999999999998</v>
      </c>
      <c r="AG8" s="54">
        <v>24.599999999999998</v>
      </c>
      <c r="AH8" s="54">
        <v>24.599999999999998</v>
      </c>
      <c r="AI8" s="54">
        <v>24.599999999999998</v>
      </c>
      <c r="AJ8" s="54">
        <v>24.599999999999998</v>
      </c>
      <c r="AK8" s="110">
        <v>24.599999999999998</v>
      </c>
      <c r="AL8" s="169"/>
      <c r="AM8" s="170"/>
      <c r="AN8" s="170"/>
      <c r="AO8" s="170"/>
      <c r="AP8" s="5"/>
    </row>
    <row r="9" spans="1:42" x14ac:dyDescent="0.25">
      <c r="A9" s="52"/>
      <c r="B9" s="52" t="s">
        <v>50</v>
      </c>
      <c r="C9" s="54">
        <v>23.91</v>
      </c>
      <c r="D9" s="53">
        <v>23.91</v>
      </c>
      <c r="E9" s="53">
        <v>23.91</v>
      </c>
      <c r="F9" s="53">
        <v>23.91</v>
      </c>
      <c r="G9" s="53">
        <v>23.91</v>
      </c>
      <c r="H9" s="53">
        <v>23.91</v>
      </c>
      <c r="I9" s="53">
        <v>23.91</v>
      </c>
      <c r="J9" s="53">
        <v>23.91</v>
      </c>
      <c r="K9" s="53">
        <v>23.91</v>
      </c>
      <c r="L9" s="53">
        <v>23.91</v>
      </c>
      <c r="M9" s="53">
        <v>23.91</v>
      </c>
      <c r="N9" s="53">
        <v>23.91</v>
      </c>
      <c r="O9" s="54">
        <v>23.91</v>
      </c>
      <c r="P9" s="54">
        <v>23.91</v>
      </c>
      <c r="Q9" s="54">
        <v>23.91</v>
      </c>
      <c r="R9" s="54">
        <v>23.91</v>
      </c>
      <c r="S9" s="54">
        <v>23.91</v>
      </c>
      <c r="T9" s="54">
        <v>23.91</v>
      </c>
      <c r="U9" s="54">
        <v>23.91</v>
      </c>
      <c r="V9" s="54">
        <v>23.91</v>
      </c>
      <c r="W9" s="54">
        <v>23.91</v>
      </c>
      <c r="X9" s="54">
        <v>23.91</v>
      </c>
      <c r="Y9" s="54">
        <v>23.91</v>
      </c>
      <c r="Z9" s="54">
        <v>23.91</v>
      </c>
      <c r="AA9" s="54">
        <v>23.91</v>
      </c>
      <c r="AB9" s="54">
        <v>23.91</v>
      </c>
      <c r="AC9" s="54">
        <v>23.91</v>
      </c>
      <c r="AD9" s="54">
        <v>23.91</v>
      </c>
      <c r="AE9" s="54">
        <v>23.91</v>
      </c>
      <c r="AF9" s="54">
        <v>23.91</v>
      </c>
      <c r="AG9" s="54">
        <v>23.91</v>
      </c>
      <c r="AH9" s="54">
        <v>23.91</v>
      </c>
      <c r="AI9" s="54">
        <v>23.91</v>
      </c>
      <c r="AJ9" s="54">
        <v>23.91</v>
      </c>
      <c r="AK9" s="110">
        <v>23.91</v>
      </c>
      <c r="AL9" s="169"/>
      <c r="AM9" s="170"/>
      <c r="AN9" s="170"/>
      <c r="AO9" s="170"/>
      <c r="AP9" s="5"/>
    </row>
    <row r="10" spans="1:42" x14ac:dyDescent="0.25">
      <c r="A10" s="52"/>
      <c r="B10" s="52" t="s">
        <v>0</v>
      </c>
      <c r="C10" s="54">
        <v>30.6</v>
      </c>
      <c r="D10" s="53">
        <v>30.6</v>
      </c>
      <c r="E10" s="53">
        <v>30.6</v>
      </c>
      <c r="F10" s="53">
        <v>30.6</v>
      </c>
      <c r="G10" s="53">
        <v>30.6</v>
      </c>
      <c r="H10" s="53">
        <v>30.6</v>
      </c>
      <c r="I10" s="53">
        <v>30.6</v>
      </c>
      <c r="J10" s="53">
        <v>30.6</v>
      </c>
      <c r="K10" s="53">
        <v>30.6</v>
      </c>
      <c r="L10" s="53">
        <v>30.6</v>
      </c>
      <c r="M10" s="53">
        <v>30.6</v>
      </c>
      <c r="N10" s="53">
        <v>30.6</v>
      </c>
      <c r="O10" s="54">
        <v>30.600000000000005</v>
      </c>
      <c r="P10" s="54">
        <v>30.6</v>
      </c>
      <c r="Q10" s="54">
        <v>30.6</v>
      </c>
      <c r="R10" s="54">
        <v>30.6</v>
      </c>
      <c r="S10" s="54">
        <v>30.6</v>
      </c>
      <c r="T10" s="54">
        <v>30.6</v>
      </c>
      <c r="U10" s="54">
        <v>30.6</v>
      </c>
      <c r="V10" s="54">
        <v>30.6</v>
      </c>
      <c r="W10" s="54">
        <v>30.6</v>
      </c>
      <c r="X10" s="54">
        <v>30.6</v>
      </c>
      <c r="Y10" s="54">
        <v>30.6</v>
      </c>
      <c r="Z10" s="54">
        <v>30.6</v>
      </c>
      <c r="AA10" s="54">
        <v>30.6</v>
      </c>
      <c r="AB10" s="54">
        <v>30.600000000000005</v>
      </c>
      <c r="AC10" s="54">
        <v>30.600000000000005</v>
      </c>
      <c r="AD10" s="54">
        <v>30.600000000000005</v>
      </c>
      <c r="AE10" s="54">
        <v>30.600000000000005</v>
      </c>
      <c r="AF10" s="54">
        <v>30.600000000000005</v>
      </c>
      <c r="AG10" s="54">
        <v>30.600000000000005</v>
      </c>
      <c r="AH10" s="54">
        <v>30.600000000000005</v>
      </c>
      <c r="AI10" s="54">
        <v>30.600000000000005</v>
      </c>
      <c r="AJ10" s="54">
        <v>30.600000000000005</v>
      </c>
      <c r="AK10" s="110">
        <v>30.600000000000005</v>
      </c>
      <c r="AM10" s="58"/>
      <c r="AN10" s="58"/>
      <c r="AP10" s="5"/>
    </row>
    <row r="11" spans="1:42" x14ac:dyDescent="0.25">
      <c r="A11" s="52"/>
      <c r="B11" s="52" t="s">
        <v>23</v>
      </c>
      <c r="C11" s="54">
        <v>45</v>
      </c>
      <c r="D11" s="53">
        <v>45</v>
      </c>
      <c r="E11" s="53">
        <v>45</v>
      </c>
      <c r="F11" s="53">
        <v>45</v>
      </c>
      <c r="G11" s="53">
        <v>45</v>
      </c>
      <c r="H11" s="53">
        <v>45</v>
      </c>
      <c r="I11" s="53">
        <v>45</v>
      </c>
      <c r="J11" s="53">
        <v>45</v>
      </c>
      <c r="K11" s="53">
        <v>45</v>
      </c>
      <c r="L11" s="53">
        <v>45</v>
      </c>
      <c r="M11" s="53">
        <v>45</v>
      </c>
      <c r="N11" s="53">
        <v>45</v>
      </c>
      <c r="O11" s="54">
        <v>45</v>
      </c>
      <c r="P11" s="54">
        <v>45</v>
      </c>
      <c r="Q11" s="54">
        <v>45</v>
      </c>
      <c r="R11" s="54">
        <v>45</v>
      </c>
      <c r="S11" s="54">
        <v>45</v>
      </c>
      <c r="T11" s="54">
        <v>45</v>
      </c>
      <c r="U11" s="54">
        <v>45</v>
      </c>
      <c r="V11" s="54">
        <v>45</v>
      </c>
      <c r="W11" s="54">
        <v>45</v>
      </c>
      <c r="X11" s="54">
        <v>45</v>
      </c>
      <c r="Y11" s="54">
        <v>45</v>
      </c>
      <c r="Z11" s="54">
        <v>45</v>
      </c>
      <c r="AA11" s="54">
        <v>45</v>
      </c>
      <c r="AB11" s="54">
        <v>45</v>
      </c>
      <c r="AC11" s="54">
        <v>45</v>
      </c>
      <c r="AD11" s="54">
        <v>45</v>
      </c>
      <c r="AE11" s="54">
        <v>45</v>
      </c>
      <c r="AF11" s="54">
        <v>45</v>
      </c>
      <c r="AG11" s="54">
        <v>45</v>
      </c>
      <c r="AH11" s="54">
        <v>45</v>
      </c>
      <c r="AI11" s="54">
        <v>45</v>
      </c>
      <c r="AJ11" s="54">
        <v>45</v>
      </c>
      <c r="AK11" s="110">
        <v>45</v>
      </c>
      <c r="AM11" s="53"/>
      <c r="AN11" s="53"/>
      <c r="AO11" s="53"/>
      <c r="AP11" s="5"/>
    </row>
    <row r="12" spans="1:42" x14ac:dyDescent="0.25">
      <c r="A12" s="52"/>
      <c r="B12" s="52" t="s">
        <v>24</v>
      </c>
      <c r="C12" s="54">
        <v>82</v>
      </c>
      <c r="D12" s="53">
        <v>82</v>
      </c>
      <c r="E12" s="53">
        <v>82</v>
      </c>
      <c r="F12" s="53">
        <v>82</v>
      </c>
      <c r="G12" s="53">
        <v>82</v>
      </c>
      <c r="H12" s="53">
        <v>82</v>
      </c>
      <c r="I12" s="53">
        <v>82</v>
      </c>
      <c r="J12" s="53">
        <v>82</v>
      </c>
      <c r="K12" s="53">
        <v>82</v>
      </c>
      <c r="L12" s="53">
        <v>82</v>
      </c>
      <c r="M12" s="53">
        <v>82</v>
      </c>
      <c r="N12" s="53">
        <v>82</v>
      </c>
      <c r="O12" s="54">
        <v>82</v>
      </c>
      <c r="P12" s="54">
        <v>82</v>
      </c>
      <c r="Q12" s="54">
        <v>82</v>
      </c>
      <c r="R12" s="54">
        <v>82</v>
      </c>
      <c r="S12" s="54">
        <v>82</v>
      </c>
      <c r="T12" s="54">
        <v>82</v>
      </c>
      <c r="U12" s="54">
        <v>82</v>
      </c>
      <c r="V12" s="54">
        <v>82</v>
      </c>
      <c r="W12" s="54">
        <v>82</v>
      </c>
      <c r="X12" s="54">
        <v>82</v>
      </c>
      <c r="Y12" s="54">
        <v>82</v>
      </c>
      <c r="Z12" s="54">
        <v>82</v>
      </c>
      <c r="AA12" s="54">
        <v>82</v>
      </c>
      <c r="AB12" s="54">
        <v>82</v>
      </c>
      <c r="AC12" s="54">
        <v>82</v>
      </c>
      <c r="AD12" s="54">
        <v>82</v>
      </c>
      <c r="AE12" s="54">
        <v>82</v>
      </c>
      <c r="AF12" s="54">
        <v>82</v>
      </c>
      <c r="AG12" s="54">
        <v>82</v>
      </c>
      <c r="AH12" s="54">
        <v>82</v>
      </c>
      <c r="AI12" s="54">
        <v>82</v>
      </c>
      <c r="AJ12" s="54">
        <v>82</v>
      </c>
      <c r="AK12" s="110">
        <v>82</v>
      </c>
      <c r="AM12" s="58"/>
      <c r="AN12" s="128"/>
    </row>
    <row r="13" spans="1:42" x14ac:dyDescent="0.25">
      <c r="A13" s="52"/>
      <c r="B13" s="52" t="s">
        <v>25</v>
      </c>
      <c r="C13" s="54">
        <v>420</v>
      </c>
      <c r="D13" s="53">
        <v>420</v>
      </c>
      <c r="E13" s="53">
        <v>420</v>
      </c>
      <c r="F13" s="53">
        <v>420</v>
      </c>
      <c r="G13" s="53">
        <v>420</v>
      </c>
      <c r="H13" s="53">
        <v>420</v>
      </c>
      <c r="I13" s="53">
        <v>420</v>
      </c>
      <c r="J13" s="53">
        <v>420</v>
      </c>
      <c r="K13" s="53">
        <v>420</v>
      </c>
      <c r="L13" s="53">
        <v>420</v>
      </c>
      <c r="M13" s="53">
        <v>420</v>
      </c>
      <c r="N13" s="53">
        <v>420</v>
      </c>
      <c r="O13" s="54">
        <v>420</v>
      </c>
      <c r="P13" s="54">
        <v>420</v>
      </c>
      <c r="Q13" s="54">
        <v>420</v>
      </c>
      <c r="R13" s="54">
        <v>420</v>
      </c>
      <c r="S13" s="54">
        <v>420</v>
      </c>
      <c r="T13" s="54">
        <v>420</v>
      </c>
      <c r="U13" s="54">
        <v>420</v>
      </c>
      <c r="V13" s="54">
        <v>420</v>
      </c>
      <c r="W13" s="54">
        <v>420</v>
      </c>
      <c r="X13" s="54">
        <v>420</v>
      </c>
      <c r="Y13" s="54">
        <v>420</v>
      </c>
      <c r="Z13" s="54">
        <v>420</v>
      </c>
      <c r="AA13" s="54">
        <v>420</v>
      </c>
      <c r="AB13" s="54">
        <v>420</v>
      </c>
      <c r="AC13" s="54">
        <v>420</v>
      </c>
      <c r="AD13" s="54">
        <v>420</v>
      </c>
      <c r="AE13" s="54">
        <v>420</v>
      </c>
      <c r="AF13" s="54">
        <v>420</v>
      </c>
      <c r="AG13" s="54">
        <v>420</v>
      </c>
      <c r="AH13" s="54">
        <v>420</v>
      </c>
      <c r="AI13" s="54">
        <v>420</v>
      </c>
      <c r="AJ13" s="54">
        <v>420</v>
      </c>
      <c r="AK13" s="110">
        <v>420</v>
      </c>
      <c r="AM13" s="58"/>
      <c r="AN13" s="57"/>
    </row>
    <row r="14" spans="1:42" x14ac:dyDescent="0.25">
      <c r="A14" s="52"/>
      <c r="B14" s="52" t="s">
        <v>26</v>
      </c>
      <c r="C14" s="54">
        <v>670</v>
      </c>
      <c r="D14" s="53">
        <v>670</v>
      </c>
      <c r="E14" s="53">
        <v>670</v>
      </c>
      <c r="F14" s="53">
        <v>670</v>
      </c>
      <c r="G14" s="53">
        <v>670</v>
      </c>
      <c r="H14" s="53">
        <v>670</v>
      </c>
      <c r="I14" s="53">
        <v>670</v>
      </c>
      <c r="J14" s="53">
        <v>670</v>
      </c>
      <c r="K14" s="53">
        <v>670</v>
      </c>
      <c r="L14" s="53">
        <v>670</v>
      </c>
      <c r="M14" s="53">
        <v>670</v>
      </c>
      <c r="N14" s="53">
        <v>670</v>
      </c>
      <c r="O14" s="54">
        <v>670</v>
      </c>
      <c r="P14" s="54">
        <v>670</v>
      </c>
      <c r="Q14" s="54">
        <v>670</v>
      </c>
      <c r="R14" s="54">
        <v>670</v>
      </c>
      <c r="S14" s="54">
        <v>670</v>
      </c>
      <c r="T14" s="54">
        <v>670</v>
      </c>
      <c r="U14" s="54">
        <v>670</v>
      </c>
      <c r="V14" s="54">
        <v>670</v>
      </c>
      <c r="W14" s="54">
        <v>670</v>
      </c>
      <c r="X14" s="54">
        <v>670</v>
      </c>
      <c r="Y14" s="54">
        <v>670</v>
      </c>
      <c r="Z14" s="54">
        <v>670</v>
      </c>
      <c r="AA14" s="54">
        <v>670</v>
      </c>
      <c r="AB14" s="54">
        <v>670</v>
      </c>
      <c r="AC14" s="54">
        <v>670</v>
      </c>
      <c r="AD14" s="54">
        <v>670</v>
      </c>
      <c r="AE14" s="54">
        <v>670</v>
      </c>
      <c r="AF14" s="54">
        <v>670</v>
      </c>
      <c r="AG14" s="54">
        <v>670</v>
      </c>
      <c r="AH14" s="54">
        <v>670</v>
      </c>
      <c r="AI14" s="54">
        <v>670</v>
      </c>
      <c r="AJ14" s="54">
        <v>670</v>
      </c>
      <c r="AK14" s="110">
        <v>670</v>
      </c>
      <c r="AM14" s="58"/>
      <c r="AN14" s="57"/>
    </row>
    <row r="15" spans="1:42" x14ac:dyDescent="0.25">
      <c r="A15" s="52"/>
      <c r="B15" s="52" t="s">
        <v>27</v>
      </c>
      <c r="C15" s="54">
        <v>1380</v>
      </c>
      <c r="D15" s="53">
        <v>1380</v>
      </c>
      <c r="E15" s="53">
        <v>1380</v>
      </c>
      <c r="F15" s="53">
        <v>1380</v>
      </c>
      <c r="G15" s="53">
        <v>1380</v>
      </c>
      <c r="H15" s="53">
        <v>1380</v>
      </c>
      <c r="I15" s="53">
        <v>1380</v>
      </c>
      <c r="J15" s="53">
        <v>1380</v>
      </c>
      <c r="K15" s="53">
        <v>1380</v>
      </c>
      <c r="L15" s="53">
        <v>1380</v>
      </c>
      <c r="M15" s="53">
        <v>1380</v>
      </c>
      <c r="N15" s="53">
        <v>1380</v>
      </c>
      <c r="O15" s="54">
        <v>1380</v>
      </c>
      <c r="P15" s="54">
        <v>1380</v>
      </c>
      <c r="Q15" s="54">
        <v>1380</v>
      </c>
      <c r="R15" s="54">
        <v>1380</v>
      </c>
      <c r="S15" s="54">
        <v>1380</v>
      </c>
      <c r="T15" s="54">
        <v>1380</v>
      </c>
      <c r="U15" s="54">
        <v>1380</v>
      </c>
      <c r="V15" s="54">
        <v>1380</v>
      </c>
      <c r="W15" s="54">
        <v>1380</v>
      </c>
      <c r="X15" s="54">
        <v>1380</v>
      </c>
      <c r="Y15" s="54">
        <v>1380</v>
      </c>
      <c r="Z15" s="54">
        <v>1380</v>
      </c>
      <c r="AA15" s="54">
        <v>1380</v>
      </c>
      <c r="AB15" s="54">
        <v>1380</v>
      </c>
      <c r="AC15" s="54">
        <v>1380</v>
      </c>
      <c r="AD15" s="54">
        <v>1380</v>
      </c>
      <c r="AE15" s="54">
        <v>1380</v>
      </c>
      <c r="AF15" s="54">
        <v>1380</v>
      </c>
      <c r="AG15" s="54">
        <v>1380</v>
      </c>
      <c r="AH15" s="54">
        <v>1380</v>
      </c>
      <c r="AI15" s="54">
        <v>1380</v>
      </c>
      <c r="AJ15" s="54">
        <v>1380</v>
      </c>
      <c r="AK15" s="110">
        <v>1380</v>
      </c>
      <c r="AM15" s="58"/>
      <c r="AN15" s="57"/>
      <c r="AO15" t="s">
        <v>53</v>
      </c>
    </row>
    <row r="16" spans="1:42" x14ac:dyDescent="0.25">
      <c r="A16" s="52"/>
      <c r="B16" s="52" t="s">
        <v>465</v>
      </c>
      <c r="C16" s="54">
        <v>45</v>
      </c>
      <c r="D16" s="53">
        <v>45</v>
      </c>
      <c r="E16" s="53">
        <v>45</v>
      </c>
      <c r="F16" s="53">
        <v>45</v>
      </c>
      <c r="G16" s="53">
        <v>45</v>
      </c>
      <c r="H16" s="53">
        <v>45</v>
      </c>
      <c r="I16" s="53">
        <v>45</v>
      </c>
      <c r="J16" s="53">
        <v>45</v>
      </c>
      <c r="K16" s="53">
        <v>45</v>
      </c>
      <c r="L16" s="53">
        <v>45</v>
      </c>
      <c r="M16" s="53">
        <v>45</v>
      </c>
      <c r="N16" s="53">
        <v>45</v>
      </c>
      <c r="O16" s="54">
        <v>45</v>
      </c>
      <c r="P16" s="54">
        <v>45</v>
      </c>
      <c r="Q16" s="54">
        <v>45</v>
      </c>
      <c r="R16" s="54">
        <v>45</v>
      </c>
      <c r="S16" s="54">
        <v>45</v>
      </c>
      <c r="T16" s="54">
        <v>45</v>
      </c>
      <c r="U16" s="54">
        <v>45</v>
      </c>
      <c r="V16" s="54">
        <v>45</v>
      </c>
      <c r="W16" s="54">
        <v>45</v>
      </c>
      <c r="X16" s="54">
        <v>45</v>
      </c>
      <c r="Y16" s="54">
        <v>45</v>
      </c>
      <c r="Z16" s="54">
        <v>45</v>
      </c>
      <c r="AA16" s="54">
        <v>45</v>
      </c>
      <c r="AB16" s="54">
        <v>45</v>
      </c>
      <c r="AC16" s="54">
        <v>45</v>
      </c>
      <c r="AD16" s="54">
        <v>45</v>
      </c>
      <c r="AE16" s="54">
        <v>45</v>
      </c>
      <c r="AF16" s="54">
        <v>45</v>
      </c>
      <c r="AG16" s="54">
        <v>45</v>
      </c>
      <c r="AH16" s="54">
        <v>45</v>
      </c>
      <c r="AI16" s="54">
        <v>45</v>
      </c>
      <c r="AJ16" s="54">
        <v>45</v>
      </c>
      <c r="AK16" s="110">
        <v>45</v>
      </c>
      <c r="AM16" s="58"/>
      <c r="AN16" s="57"/>
    </row>
    <row r="17" spans="1:40" x14ac:dyDescent="0.25">
      <c r="A17" s="52"/>
      <c r="B17" s="52" t="s">
        <v>33</v>
      </c>
      <c r="C17" s="54">
        <v>45</v>
      </c>
      <c r="D17" s="53">
        <v>45</v>
      </c>
      <c r="E17" s="53">
        <v>45</v>
      </c>
      <c r="F17" s="53">
        <v>45</v>
      </c>
      <c r="G17" s="53">
        <v>45</v>
      </c>
      <c r="H17" s="53">
        <v>45</v>
      </c>
      <c r="I17" s="53">
        <v>45</v>
      </c>
      <c r="J17" s="53">
        <v>45</v>
      </c>
      <c r="K17" s="53">
        <v>45</v>
      </c>
      <c r="L17" s="53">
        <v>45</v>
      </c>
      <c r="M17" s="53">
        <v>45</v>
      </c>
      <c r="N17" s="53">
        <v>45</v>
      </c>
      <c r="O17" s="54">
        <v>45</v>
      </c>
      <c r="P17" s="54">
        <v>45</v>
      </c>
      <c r="Q17" s="54">
        <v>45</v>
      </c>
      <c r="R17" s="54">
        <v>45</v>
      </c>
      <c r="S17" s="54">
        <v>45</v>
      </c>
      <c r="T17" s="54">
        <v>45</v>
      </c>
      <c r="U17" s="54">
        <v>45</v>
      </c>
      <c r="V17" s="54">
        <v>45</v>
      </c>
      <c r="W17" s="54">
        <v>45</v>
      </c>
      <c r="X17" s="54">
        <v>45</v>
      </c>
      <c r="Y17" s="54">
        <v>45</v>
      </c>
      <c r="Z17" s="54">
        <v>45</v>
      </c>
      <c r="AA17" s="54">
        <v>45</v>
      </c>
      <c r="AB17" s="54">
        <v>45</v>
      </c>
      <c r="AC17" s="54">
        <v>45</v>
      </c>
      <c r="AD17" s="54">
        <v>45</v>
      </c>
      <c r="AE17" s="54">
        <v>45</v>
      </c>
      <c r="AF17" s="54">
        <v>45</v>
      </c>
      <c r="AG17" s="54">
        <v>45</v>
      </c>
      <c r="AH17" s="54">
        <v>45</v>
      </c>
      <c r="AI17" s="54">
        <v>45</v>
      </c>
      <c r="AJ17" s="54">
        <v>45</v>
      </c>
      <c r="AK17" s="110">
        <v>45</v>
      </c>
      <c r="AM17" s="58"/>
      <c r="AN17" s="57"/>
    </row>
    <row r="18" spans="1:40" x14ac:dyDescent="0.25">
      <c r="A18" s="52"/>
      <c r="B18" s="52" t="s">
        <v>34</v>
      </c>
      <c r="C18" s="54" t="s">
        <v>609</v>
      </c>
      <c r="D18" s="54" t="s">
        <v>609</v>
      </c>
      <c r="E18" s="54" t="s">
        <v>609</v>
      </c>
      <c r="F18" s="54" t="s">
        <v>609</v>
      </c>
      <c r="G18" s="54" t="s">
        <v>609</v>
      </c>
      <c r="H18" s="54" t="s">
        <v>609</v>
      </c>
      <c r="I18" s="54" t="s">
        <v>609</v>
      </c>
      <c r="J18" s="54" t="s">
        <v>609</v>
      </c>
      <c r="K18" s="54" t="s">
        <v>609</v>
      </c>
      <c r="L18" s="54" t="s">
        <v>609</v>
      </c>
      <c r="M18" s="54" t="s">
        <v>609</v>
      </c>
      <c r="N18" s="54" t="s">
        <v>609</v>
      </c>
      <c r="O18" s="54" t="s">
        <v>609</v>
      </c>
      <c r="P18" s="54" t="s">
        <v>609</v>
      </c>
      <c r="Q18" s="54" t="s">
        <v>609</v>
      </c>
      <c r="R18" s="54" t="s">
        <v>609</v>
      </c>
      <c r="S18" s="54" t="s">
        <v>609</v>
      </c>
      <c r="T18" s="54" t="s">
        <v>609</v>
      </c>
      <c r="U18" s="54" t="s">
        <v>609</v>
      </c>
      <c r="V18" s="54" t="s">
        <v>609</v>
      </c>
      <c r="W18" s="54" t="s">
        <v>609</v>
      </c>
      <c r="X18" s="54" t="s">
        <v>609</v>
      </c>
      <c r="Y18" s="54" t="s">
        <v>609</v>
      </c>
      <c r="Z18" s="54" t="s">
        <v>609</v>
      </c>
      <c r="AA18" s="54" t="s">
        <v>609</v>
      </c>
      <c r="AB18" s="54" t="s">
        <v>609</v>
      </c>
      <c r="AC18" s="54" t="s">
        <v>609</v>
      </c>
      <c r="AD18" s="54" t="s">
        <v>609</v>
      </c>
      <c r="AE18" s="54" t="s">
        <v>609</v>
      </c>
      <c r="AF18" s="54" t="s">
        <v>609</v>
      </c>
      <c r="AG18" s="54" t="s">
        <v>609</v>
      </c>
      <c r="AH18" s="54" t="s">
        <v>609</v>
      </c>
      <c r="AI18" s="54" t="s">
        <v>609</v>
      </c>
      <c r="AJ18" s="54" t="s">
        <v>609</v>
      </c>
      <c r="AK18" s="110" t="s">
        <v>609</v>
      </c>
      <c r="AM18" s="58"/>
      <c r="AN18" s="57"/>
    </row>
    <row r="19" spans="1:40" x14ac:dyDescent="0.25">
      <c r="A19" s="52"/>
      <c r="B19" s="52" t="s">
        <v>37</v>
      </c>
      <c r="C19" s="54">
        <v>42.76</v>
      </c>
      <c r="D19" s="53">
        <v>42.76</v>
      </c>
      <c r="E19" s="53">
        <v>42.76</v>
      </c>
      <c r="F19" s="53">
        <v>42.76</v>
      </c>
      <c r="G19" s="53">
        <v>42.76</v>
      </c>
      <c r="H19" s="53">
        <v>42.76</v>
      </c>
      <c r="I19" s="53">
        <v>42.76</v>
      </c>
      <c r="J19" s="53">
        <v>42.76</v>
      </c>
      <c r="K19" s="53">
        <v>42.76</v>
      </c>
      <c r="L19" s="53">
        <v>42.76</v>
      </c>
      <c r="M19" s="53">
        <v>42.76</v>
      </c>
      <c r="N19" s="53">
        <v>42.76</v>
      </c>
      <c r="O19" s="54">
        <v>42.76</v>
      </c>
      <c r="P19" s="54">
        <v>42.76</v>
      </c>
      <c r="Q19" s="54">
        <v>42.76</v>
      </c>
      <c r="R19" s="54">
        <v>42.76</v>
      </c>
      <c r="S19" s="54">
        <v>42.76</v>
      </c>
      <c r="T19" s="54">
        <v>42.76</v>
      </c>
      <c r="U19" s="54">
        <v>42.76</v>
      </c>
      <c r="V19" s="54">
        <v>42.76</v>
      </c>
      <c r="W19" s="54">
        <v>42.76</v>
      </c>
      <c r="X19" s="54">
        <v>42.76</v>
      </c>
      <c r="Y19" s="54">
        <v>42.76</v>
      </c>
      <c r="Z19" s="54">
        <v>42.76</v>
      </c>
      <c r="AA19" s="54">
        <v>42.76</v>
      </c>
      <c r="AB19" s="54">
        <v>42.76</v>
      </c>
      <c r="AC19" s="54">
        <v>42.76</v>
      </c>
      <c r="AD19" s="54">
        <v>42.76</v>
      </c>
      <c r="AE19" s="54">
        <v>42.76</v>
      </c>
      <c r="AF19" s="54">
        <v>42.76</v>
      </c>
      <c r="AG19" s="54">
        <v>42.76</v>
      </c>
      <c r="AH19" s="54">
        <v>42.76</v>
      </c>
      <c r="AI19" s="54">
        <v>42.76</v>
      </c>
      <c r="AJ19" s="54">
        <v>42.76</v>
      </c>
      <c r="AK19" s="110">
        <v>42.76</v>
      </c>
      <c r="AM19" s="58"/>
      <c r="AN19" s="57"/>
    </row>
    <row r="20" spans="1:40" x14ac:dyDescent="0.25">
      <c r="A20" s="52"/>
      <c r="B20" s="52" t="s">
        <v>40</v>
      </c>
      <c r="C20" s="54">
        <v>420</v>
      </c>
      <c r="D20" s="53">
        <v>420</v>
      </c>
      <c r="E20" s="53">
        <v>420</v>
      </c>
      <c r="F20" s="53">
        <v>420</v>
      </c>
      <c r="G20" s="53">
        <v>420</v>
      </c>
      <c r="H20" s="53">
        <v>420</v>
      </c>
      <c r="I20" s="53">
        <v>420</v>
      </c>
      <c r="J20" s="53">
        <v>420</v>
      </c>
      <c r="K20" s="53">
        <v>420</v>
      </c>
      <c r="L20" s="53">
        <v>420</v>
      </c>
      <c r="M20" s="53">
        <v>420</v>
      </c>
      <c r="N20" s="53">
        <v>420</v>
      </c>
      <c r="O20" s="54">
        <v>420</v>
      </c>
      <c r="P20" s="54">
        <v>420</v>
      </c>
      <c r="Q20" s="54">
        <v>420</v>
      </c>
      <c r="R20" s="54">
        <v>420</v>
      </c>
      <c r="S20" s="54">
        <v>420</v>
      </c>
      <c r="T20" s="54">
        <v>420</v>
      </c>
      <c r="U20" s="54">
        <v>420</v>
      </c>
      <c r="V20" s="54">
        <v>420</v>
      </c>
      <c r="W20" s="54">
        <v>420</v>
      </c>
      <c r="X20" s="54">
        <v>420</v>
      </c>
      <c r="Y20" s="54">
        <v>420</v>
      </c>
      <c r="Z20" s="54">
        <v>420</v>
      </c>
      <c r="AA20" s="54">
        <v>420</v>
      </c>
      <c r="AB20" s="54">
        <v>420</v>
      </c>
      <c r="AC20" s="54">
        <v>420</v>
      </c>
      <c r="AD20" s="54">
        <v>420</v>
      </c>
      <c r="AE20" s="54">
        <v>420</v>
      </c>
      <c r="AF20" s="54">
        <v>420</v>
      </c>
      <c r="AG20" s="54">
        <v>420</v>
      </c>
      <c r="AH20" s="54">
        <v>420</v>
      </c>
      <c r="AI20" s="54">
        <v>420</v>
      </c>
      <c r="AJ20" s="54">
        <v>420</v>
      </c>
      <c r="AK20" s="110">
        <v>420</v>
      </c>
      <c r="AM20" s="58"/>
      <c r="AN20" s="57"/>
    </row>
    <row r="21" spans="1:40" x14ac:dyDescent="0.25">
      <c r="A21" s="52"/>
      <c r="B21" s="52" t="s">
        <v>1</v>
      </c>
      <c r="C21" s="54">
        <v>1380</v>
      </c>
      <c r="D21" s="53">
        <v>1380</v>
      </c>
      <c r="E21" s="53">
        <v>1380</v>
      </c>
      <c r="F21" s="53">
        <v>1380</v>
      </c>
      <c r="G21" s="53">
        <v>1380</v>
      </c>
      <c r="H21" s="53">
        <v>1380</v>
      </c>
      <c r="I21" s="53">
        <v>1380</v>
      </c>
      <c r="J21" s="53">
        <v>1380</v>
      </c>
      <c r="K21" s="53">
        <v>1380</v>
      </c>
      <c r="L21" s="53">
        <v>1380</v>
      </c>
      <c r="M21" s="53">
        <v>1380</v>
      </c>
      <c r="N21" s="53">
        <v>1380</v>
      </c>
      <c r="O21" s="54">
        <v>1380</v>
      </c>
      <c r="P21" s="54">
        <v>1380</v>
      </c>
      <c r="Q21" s="54">
        <v>1380</v>
      </c>
      <c r="R21" s="54">
        <v>1380</v>
      </c>
      <c r="S21" s="54">
        <v>1380</v>
      </c>
      <c r="T21" s="54">
        <v>1380</v>
      </c>
      <c r="U21" s="54">
        <v>1380</v>
      </c>
      <c r="V21" s="54">
        <v>1380</v>
      </c>
      <c r="W21" s="54">
        <v>1380</v>
      </c>
      <c r="X21" s="54">
        <v>1380</v>
      </c>
      <c r="Y21" s="54">
        <v>1380</v>
      </c>
      <c r="Z21" s="54">
        <v>1380</v>
      </c>
      <c r="AA21" s="54">
        <v>1380</v>
      </c>
      <c r="AB21" s="54">
        <v>1380</v>
      </c>
      <c r="AC21" s="54">
        <v>1380</v>
      </c>
      <c r="AD21" s="54">
        <v>1380</v>
      </c>
      <c r="AE21" s="54">
        <v>1380</v>
      </c>
      <c r="AF21" s="54">
        <v>1380</v>
      </c>
      <c r="AG21" s="54">
        <v>1380</v>
      </c>
      <c r="AH21" s="54">
        <v>1380</v>
      </c>
      <c r="AI21" s="54">
        <v>1380</v>
      </c>
      <c r="AJ21" s="54">
        <v>1380</v>
      </c>
      <c r="AK21" s="110">
        <v>1380</v>
      </c>
      <c r="AM21" s="58"/>
      <c r="AN21" s="57"/>
    </row>
    <row r="22" spans="1:40" x14ac:dyDescent="0.25">
      <c r="A22" s="52"/>
      <c r="B22" s="52" t="s">
        <v>2</v>
      </c>
      <c r="C22" s="54">
        <v>1580</v>
      </c>
      <c r="D22" s="53">
        <v>1580</v>
      </c>
      <c r="E22" s="53">
        <v>1580</v>
      </c>
      <c r="F22" s="53">
        <v>1580</v>
      </c>
      <c r="G22" s="53">
        <v>1580</v>
      </c>
      <c r="H22" s="53">
        <v>1580</v>
      </c>
      <c r="I22" s="53">
        <v>1580</v>
      </c>
      <c r="J22" s="53">
        <v>1580</v>
      </c>
      <c r="K22" s="53">
        <v>1580</v>
      </c>
      <c r="L22" s="53">
        <v>1580</v>
      </c>
      <c r="M22" s="53">
        <v>1580</v>
      </c>
      <c r="N22" s="53">
        <v>1580</v>
      </c>
      <c r="O22" s="54">
        <v>1580</v>
      </c>
      <c r="P22" s="54">
        <v>1580</v>
      </c>
      <c r="Q22" s="54">
        <v>1580</v>
      </c>
      <c r="R22" s="54">
        <v>1580</v>
      </c>
      <c r="S22" s="54">
        <v>1580</v>
      </c>
      <c r="T22" s="54">
        <v>1580</v>
      </c>
      <c r="U22" s="54">
        <v>1580</v>
      </c>
      <c r="V22" s="54">
        <v>1580</v>
      </c>
      <c r="W22" s="54">
        <v>1580</v>
      </c>
      <c r="X22" s="54">
        <v>1580</v>
      </c>
      <c r="Y22" s="54">
        <v>1580</v>
      </c>
      <c r="Z22" s="54">
        <v>1580</v>
      </c>
      <c r="AA22" s="54">
        <v>1580</v>
      </c>
      <c r="AB22" s="54">
        <v>1580</v>
      </c>
      <c r="AC22" s="54">
        <v>1580</v>
      </c>
      <c r="AD22" s="54">
        <v>1580</v>
      </c>
      <c r="AE22" s="54">
        <v>1580</v>
      </c>
      <c r="AF22" s="54">
        <v>1580</v>
      </c>
      <c r="AG22" s="54">
        <v>1580</v>
      </c>
      <c r="AH22" s="54">
        <v>1580</v>
      </c>
      <c r="AI22" s="54">
        <v>1580</v>
      </c>
      <c r="AJ22" s="54">
        <v>1580</v>
      </c>
      <c r="AK22" s="110">
        <v>1580</v>
      </c>
      <c r="AM22" s="58"/>
      <c r="AN22" s="57"/>
    </row>
    <row r="23" spans="1:40" x14ac:dyDescent="0.25">
      <c r="A23" s="52"/>
      <c r="B23" s="52" t="s">
        <v>3</v>
      </c>
      <c r="C23" s="54">
        <v>1720</v>
      </c>
      <c r="D23" s="53">
        <v>1720</v>
      </c>
      <c r="E23" s="53">
        <v>1720</v>
      </c>
      <c r="F23" s="53">
        <v>1720</v>
      </c>
      <c r="G23" s="53">
        <v>1720</v>
      </c>
      <c r="H23" s="53">
        <v>1720</v>
      </c>
      <c r="I23" s="53">
        <v>1720</v>
      </c>
      <c r="J23" s="53">
        <v>1720</v>
      </c>
      <c r="K23" s="53">
        <v>1720</v>
      </c>
      <c r="L23" s="53">
        <v>1720</v>
      </c>
      <c r="M23" s="53">
        <v>1720</v>
      </c>
      <c r="N23" s="53">
        <v>1720</v>
      </c>
      <c r="O23" s="54">
        <v>1720</v>
      </c>
      <c r="P23" s="54">
        <v>1720</v>
      </c>
      <c r="Q23" s="54">
        <v>1720</v>
      </c>
      <c r="R23" s="54">
        <v>1720</v>
      </c>
      <c r="S23" s="54">
        <v>1720</v>
      </c>
      <c r="T23" s="54">
        <v>1720</v>
      </c>
      <c r="U23" s="54">
        <v>1720</v>
      </c>
      <c r="V23" s="54">
        <v>1720</v>
      </c>
      <c r="W23" s="54">
        <v>1720</v>
      </c>
      <c r="X23" s="54">
        <v>1720</v>
      </c>
      <c r="Y23" s="54">
        <v>1720</v>
      </c>
      <c r="Z23" s="54">
        <v>1720</v>
      </c>
      <c r="AA23" s="54">
        <v>1720</v>
      </c>
      <c r="AB23" s="54">
        <v>1720</v>
      </c>
      <c r="AC23" s="54">
        <v>1720</v>
      </c>
      <c r="AD23" s="54">
        <v>1720</v>
      </c>
      <c r="AE23" s="54">
        <v>1720</v>
      </c>
      <c r="AF23" s="54">
        <v>1720</v>
      </c>
      <c r="AG23" s="54">
        <v>1720</v>
      </c>
      <c r="AH23" s="54">
        <v>1720</v>
      </c>
      <c r="AI23" s="54">
        <v>1720</v>
      </c>
      <c r="AJ23" s="54">
        <v>1720</v>
      </c>
      <c r="AK23" s="110">
        <v>1720</v>
      </c>
      <c r="AM23" s="58"/>
      <c r="AN23" s="57"/>
    </row>
    <row r="24" spans="1:40" x14ac:dyDescent="0.25">
      <c r="A24" s="52"/>
      <c r="B24" s="52" t="s">
        <v>51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110">
        <v>0</v>
      </c>
      <c r="AM24" s="58"/>
      <c r="AN24" s="57"/>
    </row>
    <row r="25" spans="1:40" ht="15.75" thickBot="1" x14ac:dyDescent="0.3">
      <c r="A25" s="55"/>
      <c r="B25" s="55" t="s">
        <v>4</v>
      </c>
      <c r="C25" s="56" t="s">
        <v>609</v>
      </c>
      <c r="D25" s="56" t="s">
        <v>609</v>
      </c>
      <c r="E25" s="56" t="s">
        <v>609</v>
      </c>
      <c r="F25" s="56" t="s">
        <v>609</v>
      </c>
      <c r="G25" s="56" t="s">
        <v>609</v>
      </c>
      <c r="H25" s="56" t="s">
        <v>609</v>
      </c>
      <c r="I25" s="56" t="s">
        <v>609</v>
      </c>
      <c r="J25" s="56" t="s">
        <v>609</v>
      </c>
      <c r="K25" s="56" t="s">
        <v>609</v>
      </c>
      <c r="L25" s="56" t="s">
        <v>609</v>
      </c>
      <c r="M25" s="56" t="s">
        <v>609</v>
      </c>
      <c r="N25" s="56" t="s">
        <v>609</v>
      </c>
      <c r="O25" s="56" t="s">
        <v>609</v>
      </c>
      <c r="P25" s="56" t="s">
        <v>609</v>
      </c>
      <c r="Q25" s="56" t="s">
        <v>609</v>
      </c>
      <c r="R25" s="56" t="s">
        <v>609</v>
      </c>
      <c r="S25" s="56" t="s">
        <v>609</v>
      </c>
      <c r="T25" s="56" t="s">
        <v>609</v>
      </c>
      <c r="U25" s="56" t="s">
        <v>609</v>
      </c>
      <c r="V25" s="56" t="s">
        <v>609</v>
      </c>
      <c r="W25" s="56" t="s">
        <v>609</v>
      </c>
      <c r="X25" s="56" t="s">
        <v>609</v>
      </c>
      <c r="Y25" s="56" t="s">
        <v>609</v>
      </c>
      <c r="Z25" s="56" t="s">
        <v>609</v>
      </c>
      <c r="AA25" s="56" t="s">
        <v>609</v>
      </c>
      <c r="AB25" s="56" t="s">
        <v>609</v>
      </c>
      <c r="AC25" s="56" t="s">
        <v>609</v>
      </c>
      <c r="AD25" s="56" t="s">
        <v>609</v>
      </c>
      <c r="AE25" s="56" t="s">
        <v>609</v>
      </c>
      <c r="AF25" s="56" t="s">
        <v>609</v>
      </c>
      <c r="AG25" s="56" t="s">
        <v>609</v>
      </c>
      <c r="AH25" s="56" t="s">
        <v>609</v>
      </c>
      <c r="AI25" s="56" t="s">
        <v>609</v>
      </c>
      <c r="AJ25" s="56" t="s">
        <v>609</v>
      </c>
      <c r="AK25" s="111" t="s">
        <v>609</v>
      </c>
      <c r="AM25" s="58"/>
      <c r="AN25" s="57"/>
    </row>
    <row r="26" spans="1:40" ht="15.75" thickBot="1" x14ac:dyDescent="0.3">
      <c r="AN26" s="57"/>
    </row>
    <row r="27" spans="1:40" x14ac:dyDescent="0.25">
      <c r="A27" s="49" t="s">
        <v>5</v>
      </c>
      <c r="B27" s="49" t="s">
        <v>7</v>
      </c>
      <c r="C27" s="51">
        <v>0.27011000000000002</v>
      </c>
      <c r="D27" s="50">
        <v>0.27011000000000002</v>
      </c>
      <c r="E27" s="50">
        <v>0.27011000000000002</v>
      </c>
      <c r="F27" s="50">
        <v>0.27011000000000002</v>
      </c>
      <c r="G27" s="50">
        <v>0.27011000000000002</v>
      </c>
      <c r="H27" s="50">
        <v>0.27011000000000002</v>
      </c>
      <c r="I27" s="50">
        <v>0.27011000000000002</v>
      </c>
      <c r="J27" s="50">
        <v>0.27011000000000002</v>
      </c>
      <c r="K27" s="50">
        <v>0.27011000000000002</v>
      </c>
      <c r="L27" s="50">
        <v>0.27011000000000002</v>
      </c>
      <c r="M27" s="50">
        <v>0.27011000000000002</v>
      </c>
      <c r="N27" s="50">
        <v>0.27011000000000002</v>
      </c>
      <c r="O27" s="51">
        <v>0.27010999999999996</v>
      </c>
      <c r="P27" s="51">
        <v>0.27011000000000002</v>
      </c>
      <c r="Q27" s="51">
        <v>0.27011000000000002</v>
      </c>
      <c r="R27" s="51">
        <v>0.27011000000000002</v>
      </c>
      <c r="S27" s="51">
        <v>0.27011000000000002</v>
      </c>
      <c r="T27" s="51">
        <v>0.27011000000000002</v>
      </c>
      <c r="U27" s="51">
        <v>0.27011000000000002</v>
      </c>
      <c r="V27" s="51">
        <v>0.27011000000000002</v>
      </c>
      <c r="W27" s="51">
        <v>0.27011000000000002</v>
      </c>
      <c r="X27" s="51">
        <v>0.27011000000000002</v>
      </c>
      <c r="Y27" s="51">
        <v>0.27011000000000002</v>
      </c>
      <c r="Z27" s="51">
        <v>0.27011000000000002</v>
      </c>
      <c r="AA27" s="51">
        <v>0.27011000000000002</v>
      </c>
      <c r="AB27" s="51">
        <v>0.27010999999999996</v>
      </c>
      <c r="AC27" s="51">
        <v>0.27010999999999996</v>
      </c>
      <c r="AD27" s="51">
        <v>0.27010999999999996</v>
      </c>
      <c r="AE27" s="51">
        <v>0.27010999999999996</v>
      </c>
      <c r="AF27" s="51">
        <v>0.27010999999999996</v>
      </c>
      <c r="AG27" s="51">
        <v>0.27010999999999996</v>
      </c>
      <c r="AH27" s="51">
        <v>0.27010999999999996</v>
      </c>
      <c r="AI27" s="51">
        <v>0.27010999999999996</v>
      </c>
      <c r="AJ27" s="51">
        <v>0.27010999999999996</v>
      </c>
      <c r="AK27" s="109">
        <v>0.27010999999999996</v>
      </c>
      <c r="AM27" s="113"/>
      <c r="AN27" s="57"/>
    </row>
    <row r="28" spans="1:40" x14ac:dyDescent="0.25">
      <c r="A28" s="52"/>
      <c r="B28" s="52" t="s">
        <v>9</v>
      </c>
      <c r="C28" s="54">
        <v>0.27011000000000002</v>
      </c>
      <c r="D28" s="53">
        <v>0.27011000000000002</v>
      </c>
      <c r="E28" s="53">
        <v>0.27011000000000002</v>
      </c>
      <c r="F28" s="53">
        <v>0.27011000000000002</v>
      </c>
      <c r="G28" s="53">
        <v>0.27011000000000002</v>
      </c>
      <c r="H28" s="53">
        <v>0.27011000000000002</v>
      </c>
      <c r="I28" s="53">
        <v>0.27011000000000002</v>
      </c>
      <c r="J28" s="53">
        <v>0.27011000000000002</v>
      </c>
      <c r="K28" s="53">
        <v>0.27011000000000002</v>
      </c>
      <c r="L28" s="53">
        <v>0.27011000000000002</v>
      </c>
      <c r="M28" s="53">
        <v>0.27011000000000002</v>
      </c>
      <c r="N28" s="53">
        <v>0.27011000000000002</v>
      </c>
      <c r="O28" s="54">
        <v>0.27010999999999996</v>
      </c>
      <c r="P28" s="54">
        <v>0.27011000000000002</v>
      </c>
      <c r="Q28" s="54">
        <v>0.27011000000000002</v>
      </c>
      <c r="R28" s="54">
        <v>0.27011000000000002</v>
      </c>
      <c r="S28" s="54">
        <v>0.27011000000000002</v>
      </c>
      <c r="T28" s="54">
        <v>0.27011000000000002</v>
      </c>
      <c r="U28" s="54">
        <v>0.27011000000000002</v>
      </c>
      <c r="V28" s="54">
        <v>0.27011000000000002</v>
      </c>
      <c r="W28" s="54">
        <v>0.27011000000000002</v>
      </c>
      <c r="X28" s="54">
        <v>0.27011000000000002</v>
      </c>
      <c r="Y28" s="54">
        <v>0.27011000000000002</v>
      </c>
      <c r="Z28" s="54">
        <v>0.27011000000000002</v>
      </c>
      <c r="AA28" s="54">
        <v>0.27011000000000002</v>
      </c>
      <c r="AB28" s="54">
        <v>0.27010999999999996</v>
      </c>
      <c r="AC28" s="54">
        <v>0.27010999999999996</v>
      </c>
      <c r="AD28" s="54">
        <v>0.27010999999999996</v>
      </c>
      <c r="AE28" s="54">
        <v>0.27010999999999996</v>
      </c>
      <c r="AF28" s="54">
        <v>0.27010999999999996</v>
      </c>
      <c r="AG28" s="54">
        <v>0.27010999999999996</v>
      </c>
      <c r="AH28" s="54">
        <v>0.27010999999999996</v>
      </c>
      <c r="AI28" s="54">
        <v>0.27010999999999996</v>
      </c>
      <c r="AJ28" s="54">
        <v>0.27010999999999996</v>
      </c>
      <c r="AK28" s="110">
        <v>0.27010999999999996</v>
      </c>
      <c r="AM28" s="113"/>
      <c r="AN28" s="57"/>
    </row>
    <row r="29" spans="1:40" x14ac:dyDescent="0.25">
      <c r="A29" s="52"/>
      <c r="B29" s="52" t="s">
        <v>8</v>
      </c>
      <c r="C29" s="54">
        <v>0.27011000000000002</v>
      </c>
      <c r="D29" s="53">
        <v>0.27011000000000002</v>
      </c>
      <c r="E29" s="53">
        <v>0.27011000000000002</v>
      </c>
      <c r="F29" s="53">
        <v>0.27011000000000002</v>
      </c>
      <c r="G29" s="53">
        <v>0.27011000000000002</v>
      </c>
      <c r="H29" s="53">
        <v>0.27011000000000002</v>
      </c>
      <c r="I29" s="53">
        <v>0.27011000000000002</v>
      </c>
      <c r="J29" s="53">
        <v>0.27011000000000002</v>
      </c>
      <c r="K29" s="53">
        <v>0.27011000000000002</v>
      </c>
      <c r="L29" s="53">
        <v>0.27011000000000002</v>
      </c>
      <c r="M29" s="53">
        <v>0.27011000000000002</v>
      </c>
      <c r="N29" s="53">
        <v>0.27011000000000002</v>
      </c>
      <c r="O29" s="54">
        <v>0.27010999999999996</v>
      </c>
      <c r="P29" s="54">
        <v>0.27011000000000002</v>
      </c>
      <c r="Q29" s="54">
        <v>0.27011000000000002</v>
      </c>
      <c r="R29" s="54">
        <v>0.27011000000000002</v>
      </c>
      <c r="S29" s="54">
        <v>0.27011000000000002</v>
      </c>
      <c r="T29" s="54">
        <v>0.27011000000000002</v>
      </c>
      <c r="U29" s="54">
        <v>0.27011000000000002</v>
      </c>
      <c r="V29" s="54">
        <v>0.27011000000000002</v>
      </c>
      <c r="W29" s="54">
        <v>0.27011000000000002</v>
      </c>
      <c r="X29" s="54">
        <v>0.27011000000000002</v>
      </c>
      <c r="Y29" s="54">
        <v>0.27011000000000002</v>
      </c>
      <c r="Z29" s="54">
        <v>0.27011000000000002</v>
      </c>
      <c r="AA29" s="54">
        <v>0.27011000000000002</v>
      </c>
      <c r="AB29" s="54">
        <v>0.27010999999999996</v>
      </c>
      <c r="AC29" s="54">
        <v>0.27010999999999996</v>
      </c>
      <c r="AD29" s="54">
        <v>0.27010999999999996</v>
      </c>
      <c r="AE29" s="54">
        <v>0.27010999999999996</v>
      </c>
      <c r="AF29" s="54">
        <v>0.27010999999999996</v>
      </c>
      <c r="AG29" s="54">
        <v>0.27010999999999996</v>
      </c>
      <c r="AH29" s="54">
        <v>0.27010999999999996</v>
      </c>
      <c r="AI29" s="54">
        <v>0.27010999999999996</v>
      </c>
      <c r="AJ29" s="54">
        <v>0.27010999999999996</v>
      </c>
      <c r="AK29" s="110">
        <v>0.27010999999999996</v>
      </c>
      <c r="AM29" s="113"/>
      <c r="AN29" s="57"/>
    </row>
    <row r="30" spans="1:40" x14ac:dyDescent="0.25">
      <c r="A30" s="52"/>
      <c r="B30" s="52" t="s">
        <v>11</v>
      </c>
      <c r="C30" s="54">
        <v>0.31190000000000001</v>
      </c>
      <c r="D30" s="53">
        <v>0.31190000000000001</v>
      </c>
      <c r="E30" s="53">
        <v>0.31190000000000001</v>
      </c>
      <c r="F30" s="53">
        <v>0.31190000000000001</v>
      </c>
      <c r="G30" s="53">
        <v>0.31190000000000001</v>
      </c>
      <c r="H30" s="53">
        <v>0.31190000000000001</v>
      </c>
      <c r="I30" s="53">
        <v>0.31190000000000001</v>
      </c>
      <c r="J30" s="53">
        <v>0.31190000000000001</v>
      </c>
      <c r="K30" s="53">
        <v>0.31190000000000001</v>
      </c>
      <c r="L30" s="53">
        <v>0.31190000000000001</v>
      </c>
      <c r="M30" s="53">
        <v>0.31190000000000001</v>
      </c>
      <c r="N30" s="53">
        <v>0.31190000000000001</v>
      </c>
      <c r="O30" s="54">
        <v>0.31190000000000001</v>
      </c>
      <c r="P30" s="54">
        <v>0.31190000000000001</v>
      </c>
      <c r="Q30" s="54">
        <v>0.31190000000000001</v>
      </c>
      <c r="R30" s="54">
        <v>0.31190000000000001</v>
      </c>
      <c r="S30" s="54">
        <v>0.31190000000000001</v>
      </c>
      <c r="T30" s="54">
        <v>0.31190000000000001</v>
      </c>
      <c r="U30" s="54">
        <v>0.31190000000000001</v>
      </c>
      <c r="V30" s="54">
        <v>0.31190000000000001</v>
      </c>
      <c r="W30" s="54">
        <v>0.31190000000000001</v>
      </c>
      <c r="X30" s="54">
        <v>0.31190000000000001</v>
      </c>
      <c r="Y30" s="54">
        <v>0.31190000000000001</v>
      </c>
      <c r="Z30" s="54">
        <v>0.31190000000000001</v>
      </c>
      <c r="AA30" s="54">
        <v>0.31190000000000001</v>
      </c>
      <c r="AB30" s="54">
        <v>0.31190000000000001</v>
      </c>
      <c r="AC30" s="54">
        <v>0.31190000000000001</v>
      </c>
      <c r="AD30" s="54">
        <v>0.31190000000000001</v>
      </c>
      <c r="AE30" s="54">
        <v>0.31190000000000001</v>
      </c>
      <c r="AF30" s="54">
        <v>0.31190000000000001</v>
      </c>
      <c r="AG30" s="54">
        <v>0.31190000000000001</v>
      </c>
      <c r="AH30" s="54">
        <v>0.31190000000000001</v>
      </c>
      <c r="AI30" s="54">
        <v>0.31190000000000001</v>
      </c>
      <c r="AJ30" s="54">
        <v>0.31190000000000001</v>
      </c>
      <c r="AK30" s="110">
        <v>0.31190000000000001</v>
      </c>
      <c r="AM30" s="113"/>
      <c r="AN30" s="57"/>
    </row>
    <row r="31" spans="1:40" x14ac:dyDescent="0.25">
      <c r="A31" s="52"/>
      <c r="B31" s="52" t="s">
        <v>12</v>
      </c>
      <c r="C31" s="54">
        <v>0.26630999999999999</v>
      </c>
      <c r="D31" s="53">
        <v>0.26630999999999999</v>
      </c>
      <c r="E31" s="53">
        <v>0.26630999999999999</v>
      </c>
      <c r="F31" s="53">
        <v>0.26630999999999999</v>
      </c>
      <c r="G31" s="53">
        <v>0.26630999999999999</v>
      </c>
      <c r="H31" s="53">
        <v>0.26630999999999999</v>
      </c>
      <c r="I31" s="53">
        <v>0.26630999999999999</v>
      </c>
      <c r="J31" s="53">
        <v>0.26630999999999999</v>
      </c>
      <c r="K31" s="53">
        <v>0.26630999999999999</v>
      </c>
      <c r="L31" s="53">
        <v>0.26630999999999999</v>
      </c>
      <c r="M31" s="53">
        <v>0.26630999999999999</v>
      </c>
      <c r="N31" s="53">
        <v>0.26630999999999999</v>
      </c>
      <c r="O31" s="54">
        <v>0.26630999999999994</v>
      </c>
      <c r="P31" s="54">
        <v>0.26630999999999999</v>
      </c>
      <c r="Q31" s="54">
        <v>0.26630999999999999</v>
      </c>
      <c r="R31" s="54">
        <v>0.26630999999999999</v>
      </c>
      <c r="S31" s="54">
        <v>0.26630999999999999</v>
      </c>
      <c r="T31" s="54">
        <v>0.26630999999999999</v>
      </c>
      <c r="U31" s="54">
        <v>0.26630999999999999</v>
      </c>
      <c r="V31" s="54">
        <v>0.26630999999999999</v>
      </c>
      <c r="W31" s="54">
        <v>0.26630999999999999</v>
      </c>
      <c r="X31" s="54">
        <v>0.26630999999999999</v>
      </c>
      <c r="Y31" s="54">
        <v>0.26630999999999999</v>
      </c>
      <c r="Z31" s="54">
        <v>0.26630999999999999</v>
      </c>
      <c r="AA31" s="54">
        <v>0.26630999999999999</v>
      </c>
      <c r="AB31" s="54">
        <v>0.26630999999999994</v>
      </c>
      <c r="AC31" s="54">
        <v>0.26630999999999994</v>
      </c>
      <c r="AD31" s="54">
        <v>0.26630999999999994</v>
      </c>
      <c r="AE31" s="54">
        <v>0.26630999999999994</v>
      </c>
      <c r="AF31" s="54">
        <v>0.26630999999999994</v>
      </c>
      <c r="AG31" s="54">
        <v>0.26630999999999994</v>
      </c>
      <c r="AH31" s="54">
        <v>0.26630999999999994</v>
      </c>
      <c r="AI31" s="54">
        <v>0.26630999999999994</v>
      </c>
      <c r="AJ31" s="54">
        <v>0.26630999999999994</v>
      </c>
      <c r="AK31" s="110">
        <v>0.26630999999999994</v>
      </c>
      <c r="AM31" s="113"/>
      <c r="AN31" s="57"/>
    </row>
    <row r="32" spans="1:40" x14ac:dyDescent="0.25">
      <c r="A32" s="52"/>
      <c r="B32" s="52" t="s">
        <v>13</v>
      </c>
      <c r="C32" s="54">
        <v>0.21781</v>
      </c>
      <c r="D32" s="53">
        <v>0.21781</v>
      </c>
      <c r="E32" s="53">
        <v>0.21781</v>
      </c>
      <c r="F32" s="53">
        <v>0.21781</v>
      </c>
      <c r="G32" s="53">
        <v>0.21781</v>
      </c>
      <c r="H32" s="53">
        <v>0.21781</v>
      </c>
      <c r="I32" s="53">
        <v>0.21781</v>
      </c>
      <c r="J32" s="53">
        <v>0.21781</v>
      </c>
      <c r="K32" s="53">
        <v>0.21781</v>
      </c>
      <c r="L32" s="53">
        <v>0.21781</v>
      </c>
      <c r="M32" s="53">
        <v>0.21781</v>
      </c>
      <c r="N32" s="53">
        <v>0.21781</v>
      </c>
      <c r="O32" s="54">
        <v>0.21781000000000003</v>
      </c>
      <c r="P32" s="54">
        <v>0.21781</v>
      </c>
      <c r="Q32" s="54">
        <v>0.21781</v>
      </c>
      <c r="R32" s="54">
        <v>0.21781</v>
      </c>
      <c r="S32" s="54">
        <v>0.21781</v>
      </c>
      <c r="T32" s="54">
        <v>0.21781</v>
      </c>
      <c r="U32" s="54">
        <v>0.21781</v>
      </c>
      <c r="V32" s="54">
        <v>0.21781</v>
      </c>
      <c r="W32" s="54">
        <v>0.21781</v>
      </c>
      <c r="X32" s="54">
        <v>0.21781</v>
      </c>
      <c r="Y32" s="54">
        <v>0.21781</v>
      </c>
      <c r="Z32" s="54">
        <v>0.21781</v>
      </c>
      <c r="AA32" s="54">
        <v>0.21781</v>
      </c>
      <c r="AB32" s="54">
        <v>0.21781000000000003</v>
      </c>
      <c r="AC32" s="54">
        <v>0.21781000000000003</v>
      </c>
      <c r="AD32" s="54">
        <v>0.21781000000000003</v>
      </c>
      <c r="AE32" s="54">
        <v>0.21781000000000003</v>
      </c>
      <c r="AF32" s="54">
        <v>0.21781000000000003</v>
      </c>
      <c r="AG32" s="54">
        <v>0.21781000000000003</v>
      </c>
      <c r="AH32" s="54">
        <v>0.21781000000000003</v>
      </c>
      <c r="AI32" s="54">
        <v>0.21781000000000003</v>
      </c>
      <c r="AJ32" s="54">
        <v>0.21781000000000003</v>
      </c>
      <c r="AK32" s="110">
        <v>0.21781000000000003</v>
      </c>
      <c r="AM32" s="113"/>
      <c r="AN32" s="57"/>
    </row>
    <row r="33" spans="1:40" x14ac:dyDescent="0.25">
      <c r="A33" s="52"/>
      <c r="B33" s="52" t="s">
        <v>464</v>
      </c>
      <c r="C33" s="54">
        <v>9.5979999999999996E-2</v>
      </c>
      <c r="D33" s="53">
        <v>9.5979999999999996E-2</v>
      </c>
      <c r="E33" s="53">
        <v>9.5979999999999996E-2</v>
      </c>
      <c r="F33" s="53">
        <v>9.5979999999999996E-2</v>
      </c>
      <c r="G33" s="53">
        <v>9.5979999999999996E-2</v>
      </c>
      <c r="H33" s="53">
        <v>9.5979999999999996E-2</v>
      </c>
      <c r="I33" s="53">
        <v>9.5979999999999996E-2</v>
      </c>
      <c r="J33" s="53">
        <v>9.5979999999999996E-2</v>
      </c>
      <c r="K33" s="53">
        <v>9.5979999999999996E-2</v>
      </c>
      <c r="L33" s="53">
        <v>9.5979999999999996E-2</v>
      </c>
      <c r="M33" s="53">
        <v>9.5979999999999996E-2</v>
      </c>
      <c r="N33" s="53">
        <v>9.5979999999999996E-2</v>
      </c>
      <c r="O33" s="54">
        <v>9.5979999999999968E-2</v>
      </c>
      <c r="P33" s="54">
        <v>9.5979999999999996E-2</v>
      </c>
      <c r="Q33" s="54">
        <v>9.5979999999999996E-2</v>
      </c>
      <c r="R33" s="54">
        <v>9.5979999999999996E-2</v>
      </c>
      <c r="S33" s="54">
        <v>9.5979999999999996E-2</v>
      </c>
      <c r="T33" s="54">
        <v>9.5979999999999996E-2</v>
      </c>
      <c r="U33" s="54">
        <v>9.5979999999999996E-2</v>
      </c>
      <c r="V33" s="54">
        <v>9.5979999999999996E-2</v>
      </c>
      <c r="W33" s="54">
        <v>9.5979999999999996E-2</v>
      </c>
      <c r="X33" s="54">
        <v>9.5979999999999996E-2</v>
      </c>
      <c r="Y33" s="54">
        <v>9.5979999999999996E-2</v>
      </c>
      <c r="Z33" s="54">
        <v>9.5979999999999996E-2</v>
      </c>
      <c r="AA33" s="54">
        <v>9.5979999999999996E-2</v>
      </c>
      <c r="AB33" s="54">
        <v>9.5979999999999968E-2</v>
      </c>
      <c r="AC33" s="54">
        <v>9.5979999999999968E-2</v>
      </c>
      <c r="AD33" s="54">
        <v>9.5979999999999968E-2</v>
      </c>
      <c r="AE33" s="54">
        <v>9.5979999999999968E-2</v>
      </c>
      <c r="AF33" s="54">
        <v>9.5979999999999968E-2</v>
      </c>
      <c r="AG33" s="54">
        <v>9.5979999999999968E-2</v>
      </c>
      <c r="AH33" s="54">
        <v>9.5979999999999968E-2</v>
      </c>
      <c r="AI33" s="54">
        <v>9.5979999999999968E-2</v>
      </c>
      <c r="AJ33" s="54">
        <v>9.5979999999999968E-2</v>
      </c>
      <c r="AK33" s="110">
        <v>9.5979999999999968E-2</v>
      </c>
      <c r="AM33" s="113"/>
      <c r="AN33" s="57"/>
    </row>
    <row r="34" spans="1:40" x14ac:dyDescent="0.25">
      <c r="A34" s="52"/>
      <c r="B34" s="52" t="s">
        <v>50</v>
      </c>
      <c r="C34" s="54">
        <v>0.27011000000000002</v>
      </c>
      <c r="D34" s="53">
        <v>0.27011000000000002</v>
      </c>
      <c r="E34" s="53">
        <v>0.27011000000000002</v>
      </c>
      <c r="F34" s="53">
        <v>0.27011000000000002</v>
      </c>
      <c r="G34" s="53">
        <v>0.27011000000000002</v>
      </c>
      <c r="H34" s="53">
        <v>0.27011000000000002</v>
      </c>
      <c r="I34" s="53">
        <v>0.27011000000000002</v>
      </c>
      <c r="J34" s="53">
        <v>0.27011000000000002</v>
      </c>
      <c r="K34" s="53">
        <v>0.27011000000000002</v>
      </c>
      <c r="L34" s="53">
        <v>0.27011000000000002</v>
      </c>
      <c r="M34" s="53">
        <v>0.27011000000000002</v>
      </c>
      <c r="N34" s="53">
        <v>0.27011000000000002</v>
      </c>
      <c r="O34" s="54">
        <v>0.27010999999999996</v>
      </c>
      <c r="P34" s="54">
        <v>0.27011000000000002</v>
      </c>
      <c r="Q34" s="54">
        <v>0.27011000000000002</v>
      </c>
      <c r="R34" s="54">
        <v>0.27011000000000002</v>
      </c>
      <c r="S34" s="54">
        <v>0.27011000000000002</v>
      </c>
      <c r="T34" s="54">
        <v>0.27011000000000002</v>
      </c>
      <c r="U34" s="54">
        <v>0.27011000000000002</v>
      </c>
      <c r="V34" s="54">
        <v>0.27011000000000002</v>
      </c>
      <c r="W34" s="54">
        <v>0.27011000000000002</v>
      </c>
      <c r="X34" s="54">
        <v>0.27011000000000002</v>
      </c>
      <c r="Y34" s="54">
        <v>0.27011000000000002</v>
      </c>
      <c r="Z34" s="54">
        <v>0.27011000000000002</v>
      </c>
      <c r="AA34" s="54">
        <v>0.27011000000000002</v>
      </c>
      <c r="AB34" s="54">
        <v>0.27010999999999996</v>
      </c>
      <c r="AC34" s="54">
        <v>0.27010999999999996</v>
      </c>
      <c r="AD34" s="54">
        <v>0.27010999999999996</v>
      </c>
      <c r="AE34" s="54">
        <v>0.27010999999999996</v>
      </c>
      <c r="AF34" s="54">
        <v>0.27010999999999996</v>
      </c>
      <c r="AG34" s="54">
        <v>0.27010999999999996</v>
      </c>
      <c r="AH34" s="54">
        <v>0.27010999999999996</v>
      </c>
      <c r="AI34" s="54">
        <v>0.27010999999999996</v>
      </c>
      <c r="AJ34" s="54">
        <v>0.27010999999999996</v>
      </c>
      <c r="AK34" s="110">
        <v>0.27010999999999996</v>
      </c>
      <c r="AM34" s="113"/>
      <c r="AN34" s="57"/>
    </row>
    <row r="35" spans="1:40" x14ac:dyDescent="0.25">
      <c r="A35" s="52"/>
      <c r="B35" s="52" t="s">
        <v>0</v>
      </c>
      <c r="C35" s="54">
        <v>0.38896999999999998</v>
      </c>
      <c r="D35" s="53">
        <v>0.38896999999999998</v>
      </c>
      <c r="E35" s="53">
        <v>0.38896999999999998</v>
      </c>
      <c r="F35" s="53">
        <v>0.38896999999999998</v>
      </c>
      <c r="G35" s="53">
        <v>0.38896999999999998</v>
      </c>
      <c r="H35" s="53">
        <v>0.38896999999999998</v>
      </c>
      <c r="I35" s="53">
        <v>0.38896999999999998</v>
      </c>
      <c r="J35" s="53">
        <v>0.38896999999999998</v>
      </c>
      <c r="K35" s="53">
        <v>0.38896999999999998</v>
      </c>
      <c r="L35" s="53">
        <v>0.38896999999999998</v>
      </c>
      <c r="M35" s="53">
        <v>0.38896999999999998</v>
      </c>
      <c r="N35" s="53">
        <v>0.38896999999999998</v>
      </c>
      <c r="O35" s="54">
        <v>0.38896999999999998</v>
      </c>
      <c r="P35" s="54">
        <v>0.38896999999999998</v>
      </c>
      <c r="Q35" s="54">
        <v>0.38896999999999998</v>
      </c>
      <c r="R35" s="54">
        <v>0.38896999999999998</v>
      </c>
      <c r="S35" s="54">
        <v>0.38896999999999998</v>
      </c>
      <c r="T35" s="54">
        <v>0.38896999999999998</v>
      </c>
      <c r="U35" s="54">
        <v>0.38896999999999998</v>
      </c>
      <c r="V35" s="54">
        <v>0.38896999999999998</v>
      </c>
      <c r="W35" s="54">
        <v>0.38896999999999998</v>
      </c>
      <c r="X35" s="54">
        <v>0.38896999999999998</v>
      </c>
      <c r="Y35" s="54">
        <v>0.38896999999999998</v>
      </c>
      <c r="Z35" s="54">
        <v>0.38896999999999998</v>
      </c>
      <c r="AA35" s="54">
        <v>0.38896999999999998</v>
      </c>
      <c r="AB35" s="54">
        <v>0.38896999999999998</v>
      </c>
      <c r="AC35" s="54">
        <v>0.38896999999999998</v>
      </c>
      <c r="AD35" s="54">
        <v>0.38896999999999998</v>
      </c>
      <c r="AE35" s="54">
        <v>0.38896999999999998</v>
      </c>
      <c r="AF35" s="54">
        <v>0.38896999999999998</v>
      </c>
      <c r="AG35" s="54">
        <v>0.38896999999999998</v>
      </c>
      <c r="AH35" s="54">
        <v>0.38896999999999998</v>
      </c>
      <c r="AI35" s="54">
        <v>0.38896999999999998</v>
      </c>
      <c r="AJ35" s="54">
        <v>0.38896999999999998</v>
      </c>
      <c r="AK35" s="110">
        <v>0.38896999999999998</v>
      </c>
      <c r="AM35" s="113"/>
      <c r="AN35" s="57"/>
    </row>
    <row r="36" spans="1:40" x14ac:dyDescent="0.25">
      <c r="A36" s="52"/>
      <c r="B36" s="52" t="s">
        <v>23</v>
      </c>
      <c r="C36" s="54">
        <v>0.31190000000000001</v>
      </c>
      <c r="D36" s="53">
        <v>0.31190000000000001</v>
      </c>
      <c r="E36" s="53">
        <v>0.31190000000000001</v>
      </c>
      <c r="F36" s="53">
        <v>0.31190000000000001</v>
      </c>
      <c r="G36" s="53">
        <v>0.31190000000000001</v>
      </c>
      <c r="H36" s="53">
        <v>0.31190000000000001</v>
      </c>
      <c r="I36" s="53">
        <v>0.31190000000000001</v>
      </c>
      <c r="J36" s="53">
        <v>0.31190000000000001</v>
      </c>
      <c r="K36" s="53">
        <v>0.31190000000000001</v>
      </c>
      <c r="L36" s="53">
        <v>0.31190000000000001</v>
      </c>
      <c r="M36" s="53">
        <v>0.31190000000000001</v>
      </c>
      <c r="N36" s="53">
        <v>0.31190000000000001</v>
      </c>
      <c r="O36" s="54">
        <v>0.31190000000000001</v>
      </c>
      <c r="P36" s="54">
        <v>0.31190000000000001</v>
      </c>
      <c r="Q36" s="54">
        <v>0.31190000000000001</v>
      </c>
      <c r="R36" s="54">
        <v>0.31190000000000001</v>
      </c>
      <c r="S36" s="54">
        <v>0.31190000000000001</v>
      </c>
      <c r="T36" s="54">
        <v>0.31190000000000001</v>
      </c>
      <c r="U36" s="54">
        <v>0.31190000000000001</v>
      </c>
      <c r="V36" s="54">
        <v>0.31190000000000001</v>
      </c>
      <c r="W36" s="54">
        <v>0.31190000000000001</v>
      </c>
      <c r="X36" s="54">
        <v>0.31190000000000001</v>
      </c>
      <c r="Y36" s="54">
        <v>0.31190000000000001</v>
      </c>
      <c r="Z36" s="54">
        <v>0.31190000000000001</v>
      </c>
      <c r="AA36" s="54">
        <v>0.31190000000000001</v>
      </c>
      <c r="AB36" s="54">
        <v>0.31190000000000001</v>
      </c>
      <c r="AC36" s="54">
        <v>0.31190000000000001</v>
      </c>
      <c r="AD36" s="54">
        <v>0.31190000000000001</v>
      </c>
      <c r="AE36" s="54">
        <v>0.31190000000000001</v>
      </c>
      <c r="AF36" s="54">
        <v>0.31190000000000001</v>
      </c>
      <c r="AG36" s="54">
        <v>0.31190000000000001</v>
      </c>
      <c r="AH36" s="54">
        <v>0.31190000000000001</v>
      </c>
      <c r="AI36" s="54">
        <v>0.31190000000000001</v>
      </c>
      <c r="AJ36" s="54">
        <v>0.31190000000000001</v>
      </c>
      <c r="AK36" s="110">
        <v>0.31190000000000001</v>
      </c>
      <c r="AM36" s="113"/>
      <c r="AN36" s="57"/>
    </row>
    <row r="37" spans="1:40" x14ac:dyDescent="0.25">
      <c r="A37" s="52"/>
      <c r="B37" s="52" t="s">
        <v>24</v>
      </c>
      <c r="C37" s="54">
        <v>0.26630999999999999</v>
      </c>
      <c r="D37" s="53">
        <v>0.26630999999999999</v>
      </c>
      <c r="E37" s="53">
        <v>0.26630999999999999</v>
      </c>
      <c r="F37" s="53">
        <v>0.26630999999999999</v>
      </c>
      <c r="G37" s="53">
        <v>0.26630999999999999</v>
      </c>
      <c r="H37" s="53">
        <v>0.26630999999999999</v>
      </c>
      <c r="I37" s="53">
        <v>0.26630999999999999</v>
      </c>
      <c r="J37" s="53">
        <v>0.26630999999999999</v>
      </c>
      <c r="K37" s="53">
        <v>0.26630999999999999</v>
      </c>
      <c r="L37" s="53">
        <v>0.26630999999999999</v>
      </c>
      <c r="M37" s="53">
        <v>0.26630999999999999</v>
      </c>
      <c r="N37" s="53">
        <v>0.26630999999999999</v>
      </c>
      <c r="O37" s="54">
        <v>0.26630999999999994</v>
      </c>
      <c r="P37" s="54">
        <v>0.26630999999999999</v>
      </c>
      <c r="Q37" s="54">
        <v>0.26630999999999999</v>
      </c>
      <c r="R37" s="54">
        <v>0.26630999999999999</v>
      </c>
      <c r="S37" s="54">
        <v>0.26630999999999999</v>
      </c>
      <c r="T37" s="54">
        <v>0.26630999999999999</v>
      </c>
      <c r="U37" s="54">
        <v>0.26630999999999999</v>
      </c>
      <c r="V37" s="54">
        <v>0.26630999999999999</v>
      </c>
      <c r="W37" s="54">
        <v>0.26630999999999999</v>
      </c>
      <c r="X37" s="54">
        <v>0.26630999999999999</v>
      </c>
      <c r="Y37" s="54">
        <v>0.26630999999999999</v>
      </c>
      <c r="Z37" s="54">
        <v>0.26630999999999999</v>
      </c>
      <c r="AA37" s="54">
        <v>0.26630999999999999</v>
      </c>
      <c r="AB37" s="54">
        <v>0.26630999999999994</v>
      </c>
      <c r="AC37" s="54">
        <v>0.26630999999999994</v>
      </c>
      <c r="AD37" s="54">
        <v>0.26630999999999994</v>
      </c>
      <c r="AE37" s="54">
        <v>0.26630999999999994</v>
      </c>
      <c r="AF37" s="54">
        <v>0.26630999999999994</v>
      </c>
      <c r="AG37" s="54">
        <v>0.26630999999999994</v>
      </c>
      <c r="AH37" s="54">
        <v>0.26630999999999994</v>
      </c>
      <c r="AI37" s="54">
        <v>0.26630999999999994</v>
      </c>
      <c r="AJ37" s="54">
        <v>0.26630999999999994</v>
      </c>
      <c r="AK37" s="110">
        <v>0.26630999999999994</v>
      </c>
      <c r="AM37" s="113"/>
      <c r="AN37" s="57"/>
    </row>
    <row r="38" spans="1:40" x14ac:dyDescent="0.25">
      <c r="A38" s="52"/>
      <c r="B38" s="52" t="s">
        <v>25</v>
      </c>
      <c r="C38" s="54">
        <v>0.21781</v>
      </c>
      <c r="D38" s="53">
        <v>0.21781</v>
      </c>
      <c r="E38" s="53">
        <v>0.21781</v>
      </c>
      <c r="F38" s="53">
        <v>0.21781</v>
      </c>
      <c r="G38" s="53">
        <v>0.21781</v>
      </c>
      <c r="H38" s="53">
        <v>0.21781</v>
      </c>
      <c r="I38" s="53">
        <v>0.21781</v>
      </c>
      <c r="J38" s="53">
        <v>0.21781</v>
      </c>
      <c r="K38" s="53">
        <v>0.21781</v>
      </c>
      <c r="L38" s="53">
        <v>0.21781</v>
      </c>
      <c r="M38" s="53">
        <v>0.21781</v>
      </c>
      <c r="N38" s="53">
        <v>0.21781</v>
      </c>
      <c r="O38" s="54">
        <v>0.21781000000000003</v>
      </c>
      <c r="P38" s="54">
        <v>0.21781</v>
      </c>
      <c r="Q38" s="54">
        <v>0.21781</v>
      </c>
      <c r="R38" s="54">
        <v>0.21781</v>
      </c>
      <c r="S38" s="54">
        <v>0.21781</v>
      </c>
      <c r="T38" s="54">
        <v>0.21781</v>
      </c>
      <c r="U38" s="54">
        <v>0.21781</v>
      </c>
      <c r="V38" s="54">
        <v>0.21781</v>
      </c>
      <c r="W38" s="54">
        <v>0.21781</v>
      </c>
      <c r="X38" s="54">
        <v>0.21781</v>
      </c>
      <c r="Y38" s="54">
        <v>0.21781</v>
      </c>
      <c r="Z38" s="54">
        <v>0.21781</v>
      </c>
      <c r="AA38" s="54">
        <v>0.21781</v>
      </c>
      <c r="AB38" s="54">
        <v>0.21781000000000003</v>
      </c>
      <c r="AC38" s="54">
        <v>0.21781000000000003</v>
      </c>
      <c r="AD38" s="54">
        <v>0.21781000000000003</v>
      </c>
      <c r="AE38" s="54">
        <v>0.21781000000000003</v>
      </c>
      <c r="AF38" s="54">
        <v>0.21781000000000003</v>
      </c>
      <c r="AG38" s="54">
        <v>0.21781000000000003</v>
      </c>
      <c r="AH38" s="54">
        <v>0.21781000000000003</v>
      </c>
      <c r="AI38" s="54">
        <v>0.21781000000000003</v>
      </c>
      <c r="AJ38" s="54">
        <v>0.21781000000000003</v>
      </c>
      <c r="AK38" s="110">
        <v>0.21781000000000003</v>
      </c>
      <c r="AM38" s="113"/>
      <c r="AN38" s="57"/>
    </row>
    <row r="39" spans="1:40" x14ac:dyDescent="0.25">
      <c r="A39" s="52"/>
      <c r="B39" s="52" t="s">
        <v>26</v>
      </c>
      <c r="C39" s="54">
        <v>0.17785000000000001</v>
      </c>
      <c r="D39" s="53">
        <v>0.17785000000000001</v>
      </c>
      <c r="E39" s="53">
        <v>0.17785000000000001</v>
      </c>
      <c r="F39" s="53">
        <v>0.17785000000000001</v>
      </c>
      <c r="G39" s="53">
        <v>0.17785000000000001</v>
      </c>
      <c r="H39" s="53">
        <v>0.17785000000000001</v>
      </c>
      <c r="I39" s="53">
        <v>0.17785000000000001</v>
      </c>
      <c r="J39" s="53">
        <v>0.17785000000000001</v>
      </c>
      <c r="K39" s="53">
        <v>0.17785000000000001</v>
      </c>
      <c r="L39" s="53">
        <v>0.17785000000000001</v>
      </c>
      <c r="M39" s="53">
        <v>0.17785000000000001</v>
      </c>
      <c r="N39" s="53">
        <v>0.17785000000000001</v>
      </c>
      <c r="O39" s="54">
        <v>0.17785000000000004</v>
      </c>
      <c r="P39" s="54">
        <v>0.17785000000000001</v>
      </c>
      <c r="Q39" s="54">
        <v>0.17785000000000001</v>
      </c>
      <c r="R39" s="54">
        <v>0.17785000000000001</v>
      </c>
      <c r="S39" s="54">
        <v>0.17785000000000001</v>
      </c>
      <c r="T39" s="54">
        <v>0.17785000000000001</v>
      </c>
      <c r="U39" s="54">
        <v>0.17785000000000001</v>
      </c>
      <c r="V39" s="54">
        <v>0.17785000000000001</v>
      </c>
      <c r="W39" s="54">
        <v>0.17785000000000001</v>
      </c>
      <c r="X39" s="54">
        <v>0.17785000000000001</v>
      </c>
      <c r="Y39" s="54">
        <v>0.17785000000000001</v>
      </c>
      <c r="Z39" s="54">
        <v>0.17785000000000001</v>
      </c>
      <c r="AA39" s="54">
        <v>0.17785000000000001</v>
      </c>
      <c r="AB39" s="54">
        <v>0.17785000000000004</v>
      </c>
      <c r="AC39" s="54">
        <v>0.17785000000000004</v>
      </c>
      <c r="AD39" s="54">
        <v>0.17785000000000004</v>
      </c>
      <c r="AE39" s="54">
        <v>0.17785000000000004</v>
      </c>
      <c r="AF39" s="54">
        <v>0.17785000000000004</v>
      </c>
      <c r="AG39" s="54">
        <v>0.17785000000000004</v>
      </c>
      <c r="AH39" s="54">
        <v>0.17785000000000004</v>
      </c>
      <c r="AI39" s="54">
        <v>0.17785000000000004</v>
      </c>
      <c r="AJ39" s="54">
        <v>0.17785000000000004</v>
      </c>
      <c r="AK39" s="110">
        <v>0.17785000000000004</v>
      </c>
      <c r="AM39" s="113"/>
      <c r="AN39" s="57"/>
    </row>
    <row r="40" spans="1:40" x14ac:dyDescent="0.25">
      <c r="A40" s="52"/>
      <c r="B40" s="52" t="s">
        <v>27</v>
      </c>
      <c r="C40" s="54">
        <v>0.1188</v>
      </c>
      <c r="D40" s="53">
        <v>0.1188</v>
      </c>
      <c r="E40" s="53">
        <v>0.1188</v>
      </c>
      <c r="F40" s="53">
        <v>0.1188</v>
      </c>
      <c r="G40" s="53">
        <v>0.1188</v>
      </c>
      <c r="H40" s="53">
        <v>0.1188</v>
      </c>
      <c r="I40" s="53">
        <v>0.1188</v>
      </c>
      <c r="J40" s="53">
        <v>0.1188</v>
      </c>
      <c r="K40" s="53">
        <v>0.1188</v>
      </c>
      <c r="L40" s="53">
        <v>0.1188</v>
      </c>
      <c r="M40" s="53">
        <v>0.1188</v>
      </c>
      <c r="N40" s="53">
        <v>0.1188</v>
      </c>
      <c r="O40" s="54">
        <v>0.1188</v>
      </c>
      <c r="P40" s="54">
        <v>0.1188</v>
      </c>
      <c r="Q40" s="54">
        <v>0.1188</v>
      </c>
      <c r="R40" s="54">
        <v>0.1188</v>
      </c>
      <c r="S40" s="54">
        <v>0.1188</v>
      </c>
      <c r="T40" s="54">
        <v>0.1188</v>
      </c>
      <c r="U40" s="54">
        <v>0.1188</v>
      </c>
      <c r="V40" s="54">
        <v>0.1188</v>
      </c>
      <c r="W40" s="54">
        <v>0.1188</v>
      </c>
      <c r="X40" s="54">
        <v>0.1188</v>
      </c>
      <c r="Y40" s="54">
        <v>0.1188</v>
      </c>
      <c r="Z40" s="54">
        <v>0.1188</v>
      </c>
      <c r="AA40" s="54">
        <v>0.1188</v>
      </c>
      <c r="AB40" s="54">
        <v>0.1188</v>
      </c>
      <c r="AC40" s="54">
        <v>0.1188</v>
      </c>
      <c r="AD40" s="54">
        <v>0.1188</v>
      </c>
      <c r="AE40" s="54">
        <v>0.1188</v>
      </c>
      <c r="AF40" s="54">
        <v>0.1188</v>
      </c>
      <c r="AG40" s="54">
        <v>0.1188</v>
      </c>
      <c r="AH40" s="54">
        <v>0.1188</v>
      </c>
      <c r="AI40" s="54">
        <v>0.1188</v>
      </c>
      <c r="AJ40" s="54">
        <v>0.1188</v>
      </c>
      <c r="AK40" s="110">
        <v>0.1188</v>
      </c>
      <c r="AM40" s="113"/>
      <c r="AN40" s="57"/>
    </row>
    <row r="41" spans="1:40" x14ac:dyDescent="0.25">
      <c r="A41" s="52"/>
      <c r="B41" s="52" t="s">
        <v>465</v>
      </c>
      <c r="C41" s="54">
        <v>0.19605</v>
      </c>
      <c r="D41" s="53">
        <v>0.19605</v>
      </c>
      <c r="E41" s="53">
        <v>0.19605</v>
      </c>
      <c r="F41" s="53">
        <v>0.19605</v>
      </c>
      <c r="G41" s="53">
        <v>0.19605</v>
      </c>
      <c r="H41" s="53">
        <v>0.19605</v>
      </c>
      <c r="I41" s="53">
        <v>0.19605</v>
      </c>
      <c r="J41" s="53">
        <v>0.19605</v>
      </c>
      <c r="K41" s="53">
        <v>0.19605</v>
      </c>
      <c r="L41" s="53">
        <v>0.19605</v>
      </c>
      <c r="M41" s="53">
        <v>0.19605</v>
      </c>
      <c r="N41" s="53">
        <v>0.19605</v>
      </c>
      <c r="O41" s="54">
        <v>0.19605000000000003</v>
      </c>
      <c r="P41" s="54">
        <v>0.19605</v>
      </c>
      <c r="Q41" s="54">
        <v>0.19605</v>
      </c>
      <c r="R41" s="54">
        <v>0.19605</v>
      </c>
      <c r="S41" s="54">
        <v>0.19605</v>
      </c>
      <c r="T41" s="54">
        <v>0.19605</v>
      </c>
      <c r="U41" s="54">
        <v>0.19605</v>
      </c>
      <c r="V41" s="54">
        <v>0.19605</v>
      </c>
      <c r="W41" s="54">
        <v>0.19605</v>
      </c>
      <c r="X41" s="54">
        <v>0.19605</v>
      </c>
      <c r="Y41" s="54">
        <v>0.19605</v>
      </c>
      <c r="Z41" s="54">
        <v>0.19605</v>
      </c>
      <c r="AA41" s="54">
        <v>0.19605</v>
      </c>
      <c r="AB41" s="54">
        <v>0.19605000000000003</v>
      </c>
      <c r="AC41" s="54">
        <v>0.19605000000000003</v>
      </c>
      <c r="AD41" s="54">
        <v>0.19605000000000003</v>
      </c>
      <c r="AE41" s="54">
        <v>0.19605000000000003</v>
      </c>
      <c r="AF41" s="54">
        <v>0.19605000000000003</v>
      </c>
      <c r="AG41" s="54">
        <v>0.19605000000000003</v>
      </c>
      <c r="AH41" s="54">
        <v>0.19605000000000003</v>
      </c>
      <c r="AI41" s="54">
        <v>0.19605000000000003</v>
      </c>
      <c r="AJ41" s="54">
        <v>0.19605000000000003</v>
      </c>
      <c r="AK41" s="110">
        <v>0.19605000000000003</v>
      </c>
      <c r="AM41" s="113"/>
      <c r="AN41" s="57"/>
    </row>
    <row r="42" spans="1:40" x14ac:dyDescent="0.25">
      <c r="A42" s="52"/>
      <c r="B42" s="52" t="s">
        <v>33</v>
      </c>
      <c r="C42" s="54">
        <v>0.42315000000000003</v>
      </c>
      <c r="D42" s="53">
        <v>0.42315000000000003</v>
      </c>
      <c r="E42" s="53">
        <v>0.42315000000000003</v>
      </c>
      <c r="F42" s="53">
        <v>0.42315000000000003</v>
      </c>
      <c r="G42" s="53">
        <v>0.42315000000000003</v>
      </c>
      <c r="H42" s="53">
        <v>0.42315000000000003</v>
      </c>
      <c r="I42" s="53">
        <v>0.42315000000000003</v>
      </c>
      <c r="J42" s="53">
        <v>0.42315000000000003</v>
      </c>
      <c r="K42" s="53">
        <v>0.42315000000000003</v>
      </c>
      <c r="L42" s="53">
        <v>0.42315000000000003</v>
      </c>
      <c r="M42" s="53">
        <v>0.42315000000000003</v>
      </c>
      <c r="N42" s="53">
        <v>0.42315000000000003</v>
      </c>
      <c r="O42" s="54">
        <v>0.42314999999999997</v>
      </c>
      <c r="P42" s="54">
        <v>0.42315000000000003</v>
      </c>
      <c r="Q42" s="54">
        <v>0.42315000000000003</v>
      </c>
      <c r="R42" s="54">
        <v>0.42315000000000003</v>
      </c>
      <c r="S42" s="54">
        <v>0.42315000000000003</v>
      </c>
      <c r="T42" s="54">
        <v>0.42315000000000003</v>
      </c>
      <c r="U42" s="54">
        <v>0.42315000000000003</v>
      </c>
      <c r="V42" s="54">
        <v>0.42315000000000003</v>
      </c>
      <c r="W42" s="54">
        <v>0.42315000000000003</v>
      </c>
      <c r="X42" s="54">
        <v>0.42315000000000003</v>
      </c>
      <c r="Y42" s="54">
        <v>0.42315000000000003</v>
      </c>
      <c r="Z42" s="54">
        <v>0.42315000000000003</v>
      </c>
      <c r="AA42" s="54">
        <v>0.42315000000000003</v>
      </c>
      <c r="AB42" s="54">
        <v>0.42314999999999997</v>
      </c>
      <c r="AC42" s="54">
        <v>0.42314999999999997</v>
      </c>
      <c r="AD42" s="54">
        <v>0.42314999999999997</v>
      </c>
      <c r="AE42" s="54">
        <v>0.42314999999999997</v>
      </c>
      <c r="AF42" s="54">
        <v>0.42314999999999997</v>
      </c>
      <c r="AG42" s="54">
        <v>0.42314999999999997</v>
      </c>
      <c r="AH42" s="54">
        <v>0.42314999999999997</v>
      </c>
      <c r="AI42" s="54">
        <v>0.42314999999999997</v>
      </c>
      <c r="AJ42" s="54">
        <v>0.42314999999999997</v>
      </c>
      <c r="AK42" s="110">
        <v>0.42314999999999997</v>
      </c>
      <c r="AM42" s="113"/>
      <c r="AN42" s="57"/>
    </row>
    <row r="43" spans="1:40" x14ac:dyDescent="0.25">
      <c r="A43" s="52"/>
      <c r="B43" s="52" t="s">
        <v>34</v>
      </c>
      <c r="C43" s="54">
        <v>0.27512999999999999</v>
      </c>
      <c r="D43" s="54">
        <v>0.27512999999999999</v>
      </c>
      <c r="E43" s="54">
        <v>0.27512999999999999</v>
      </c>
      <c r="F43" s="54">
        <v>0.27512999999999999</v>
      </c>
      <c r="G43" s="54">
        <v>0.27512999999999999</v>
      </c>
      <c r="H43" s="54">
        <v>0.27512999999999999</v>
      </c>
      <c r="I43" s="54">
        <v>0.27512999999999999</v>
      </c>
      <c r="J43" s="54">
        <v>0.27512999999999999</v>
      </c>
      <c r="K43" s="54">
        <v>0.27512999999999999</v>
      </c>
      <c r="L43" s="54">
        <v>0.27512999999999999</v>
      </c>
      <c r="M43" s="54">
        <v>0.27512999999999999</v>
      </c>
      <c r="N43" s="54">
        <v>0.27512999999999999</v>
      </c>
      <c r="O43" s="54">
        <v>0.27512999999999993</v>
      </c>
      <c r="P43" s="54">
        <v>0.27512999999999999</v>
      </c>
      <c r="Q43" s="54">
        <v>0.27512999999999999</v>
      </c>
      <c r="R43" s="54">
        <v>0.27512999999999999</v>
      </c>
      <c r="S43" s="54">
        <v>0.27512999999999999</v>
      </c>
      <c r="T43" s="54">
        <v>0.27512999999999999</v>
      </c>
      <c r="U43" s="54">
        <v>0.27512999999999999</v>
      </c>
      <c r="V43" s="54">
        <v>0.27512999999999999</v>
      </c>
      <c r="W43" s="54">
        <v>0.27512999999999999</v>
      </c>
      <c r="X43" s="54">
        <v>0.27512999999999999</v>
      </c>
      <c r="Y43" s="54">
        <v>0.27512999999999999</v>
      </c>
      <c r="Z43" s="54">
        <v>0.27512999999999999</v>
      </c>
      <c r="AA43" s="54">
        <v>0.27512999999999999</v>
      </c>
      <c r="AB43" s="54">
        <v>0.27512999999999993</v>
      </c>
      <c r="AC43" s="54">
        <v>0.27512999999999993</v>
      </c>
      <c r="AD43" s="54">
        <v>0.27512999999999993</v>
      </c>
      <c r="AE43" s="54">
        <v>0.27512999999999993</v>
      </c>
      <c r="AF43" s="54">
        <v>0.27512999999999993</v>
      </c>
      <c r="AG43" s="54">
        <v>0.27512999999999993</v>
      </c>
      <c r="AH43" s="54">
        <v>0.27512999999999993</v>
      </c>
      <c r="AI43" s="54">
        <v>0.27512999999999993</v>
      </c>
      <c r="AJ43" s="54">
        <v>0.27512999999999993</v>
      </c>
      <c r="AK43" s="110">
        <v>0.27512999999999993</v>
      </c>
      <c r="AM43" s="113"/>
      <c r="AN43" s="57"/>
    </row>
    <row r="44" spans="1:40" x14ac:dyDescent="0.25">
      <c r="A44" s="52"/>
      <c r="B44" s="52" t="s">
        <v>37</v>
      </c>
      <c r="C44" s="54">
        <v>0.17477999999999999</v>
      </c>
      <c r="D44" s="53">
        <v>0.17477999999999999</v>
      </c>
      <c r="E44" s="53">
        <v>0.17477999999999999</v>
      </c>
      <c r="F44" s="53">
        <v>0.17477999999999999</v>
      </c>
      <c r="G44" s="53">
        <v>0.17477999999999999</v>
      </c>
      <c r="H44" s="53">
        <v>0.17477999999999999</v>
      </c>
      <c r="I44" s="53">
        <v>0.17477999999999999</v>
      </c>
      <c r="J44" s="53">
        <v>0.17477999999999999</v>
      </c>
      <c r="K44" s="53">
        <v>0.17477999999999999</v>
      </c>
      <c r="L44" s="53">
        <v>0.17477999999999999</v>
      </c>
      <c r="M44" s="53">
        <v>0.17477999999999999</v>
      </c>
      <c r="N44" s="53">
        <v>0.17477999999999999</v>
      </c>
      <c r="O44" s="54">
        <v>0.17477999999999996</v>
      </c>
      <c r="P44" s="54">
        <v>0.17477999999999999</v>
      </c>
      <c r="Q44" s="54">
        <v>0.17477999999999999</v>
      </c>
      <c r="R44" s="54">
        <v>0.17477999999999999</v>
      </c>
      <c r="S44" s="54">
        <v>0.17477999999999999</v>
      </c>
      <c r="T44" s="54">
        <v>0.17477999999999999</v>
      </c>
      <c r="U44" s="54">
        <v>0.17477999999999999</v>
      </c>
      <c r="V44" s="54">
        <v>0.17477999999999999</v>
      </c>
      <c r="W44" s="54">
        <v>0.17477999999999999</v>
      </c>
      <c r="X44" s="54">
        <v>0.17477999999999999</v>
      </c>
      <c r="Y44" s="54">
        <v>0.17477999999999999</v>
      </c>
      <c r="Z44" s="54">
        <v>0.17477999999999999</v>
      </c>
      <c r="AA44" s="54">
        <v>0.17477999999999999</v>
      </c>
      <c r="AB44" s="54">
        <v>0.17477999999999996</v>
      </c>
      <c r="AC44" s="54">
        <v>0.17477999999999996</v>
      </c>
      <c r="AD44" s="54">
        <v>0.17477999999999996</v>
      </c>
      <c r="AE44" s="54">
        <v>0.17477999999999996</v>
      </c>
      <c r="AF44" s="54">
        <v>0.17477999999999996</v>
      </c>
      <c r="AG44" s="54">
        <v>0.17477999999999996</v>
      </c>
      <c r="AH44" s="54">
        <v>0.17477999999999996</v>
      </c>
      <c r="AI44" s="54">
        <v>0.17477999999999996</v>
      </c>
      <c r="AJ44" s="54">
        <v>0.17477999999999996</v>
      </c>
      <c r="AK44" s="110">
        <v>0.17477999999999996</v>
      </c>
      <c r="AM44" s="113"/>
      <c r="AN44" s="57"/>
    </row>
    <row r="45" spans="1:40" x14ac:dyDescent="0.25">
      <c r="A45" s="52"/>
      <c r="B45" s="52" t="s">
        <v>40</v>
      </c>
      <c r="C45" s="54">
        <v>0.17054</v>
      </c>
      <c r="D45" s="53">
        <v>0.17054</v>
      </c>
      <c r="E45" s="53">
        <v>0.17054</v>
      </c>
      <c r="F45" s="53">
        <v>0.17054</v>
      </c>
      <c r="G45" s="53">
        <v>0.17054</v>
      </c>
      <c r="H45" s="53">
        <v>0.17054</v>
      </c>
      <c r="I45" s="53">
        <v>0.17054</v>
      </c>
      <c r="J45" s="53">
        <v>0.17054</v>
      </c>
      <c r="K45" s="53">
        <v>0.17054</v>
      </c>
      <c r="L45" s="53">
        <v>0.17054</v>
      </c>
      <c r="M45" s="53">
        <v>0.17054</v>
      </c>
      <c r="N45" s="53">
        <v>0.17054</v>
      </c>
      <c r="O45" s="54">
        <v>0.17053999999999994</v>
      </c>
      <c r="P45" s="54">
        <v>0.17054</v>
      </c>
      <c r="Q45" s="54">
        <v>0.17054</v>
      </c>
      <c r="R45" s="54">
        <v>0.17054</v>
      </c>
      <c r="S45" s="54">
        <v>0.17054</v>
      </c>
      <c r="T45" s="54">
        <v>0.17054</v>
      </c>
      <c r="U45" s="54">
        <v>0.17054</v>
      </c>
      <c r="V45" s="54">
        <v>0.17054</v>
      </c>
      <c r="W45" s="54">
        <v>0.17054</v>
      </c>
      <c r="X45" s="54">
        <v>0.17054</v>
      </c>
      <c r="Y45" s="54">
        <v>0.17054</v>
      </c>
      <c r="Z45" s="54">
        <v>0.17054</v>
      </c>
      <c r="AA45" s="54">
        <v>0.17054</v>
      </c>
      <c r="AB45" s="54">
        <v>0.17053999999999994</v>
      </c>
      <c r="AC45" s="54">
        <v>0.17053999999999994</v>
      </c>
      <c r="AD45" s="54">
        <v>0.17053999999999994</v>
      </c>
      <c r="AE45" s="54">
        <v>0.17053999999999994</v>
      </c>
      <c r="AF45" s="54">
        <v>0.17053999999999994</v>
      </c>
      <c r="AG45" s="54">
        <v>0.17053999999999994</v>
      </c>
      <c r="AH45" s="54">
        <v>0.17053999999999994</v>
      </c>
      <c r="AI45" s="54">
        <v>0.17053999999999994</v>
      </c>
      <c r="AJ45" s="54">
        <v>0.17053999999999994</v>
      </c>
      <c r="AK45" s="110">
        <v>0.17053999999999994</v>
      </c>
      <c r="AM45" s="113"/>
      <c r="AN45" s="57"/>
    </row>
    <row r="46" spans="1:40" x14ac:dyDescent="0.25">
      <c r="A46" s="52"/>
      <c r="B46" s="52" t="s">
        <v>1</v>
      </c>
      <c r="C46" s="54">
        <v>7.8170000000000003E-2</v>
      </c>
      <c r="D46" s="53">
        <v>7.8170000000000003E-2</v>
      </c>
      <c r="E46" s="53">
        <v>7.8170000000000003E-2</v>
      </c>
      <c r="F46" s="53">
        <v>7.8170000000000003E-2</v>
      </c>
      <c r="G46" s="53">
        <v>7.8170000000000003E-2</v>
      </c>
      <c r="H46" s="53">
        <v>7.8170000000000003E-2</v>
      </c>
      <c r="I46" s="53">
        <v>7.8170000000000003E-2</v>
      </c>
      <c r="J46" s="53">
        <v>7.8170000000000003E-2</v>
      </c>
      <c r="K46" s="53">
        <v>7.8170000000000003E-2</v>
      </c>
      <c r="L46" s="53">
        <v>7.8170000000000003E-2</v>
      </c>
      <c r="M46" s="53">
        <v>7.8170000000000003E-2</v>
      </c>
      <c r="N46" s="53">
        <v>7.8170000000000003E-2</v>
      </c>
      <c r="O46" s="54">
        <v>7.8169999999999989E-2</v>
      </c>
      <c r="P46" s="54">
        <v>7.8170000000000003E-2</v>
      </c>
      <c r="Q46" s="54">
        <v>7.8170000000000003E-2</v>
      </c>
      <c r="R46" s="54">
        <v>7.8170000000000003E-2</v>
      </c>
      <c r="S46" s="54">
        <v>7.8170000000000003E-2</v>
      </c>
      <c r="T46" s="54">
        <v>7.8170000000000003E-2</v>
      </c>
      <c r="U46" s="54">
        <v>7.8170000000000003E-2</v>
      </c>
      <c r="V46" s="54">
        <v>7.8170000000000003E-2</v>
      </c>
      <c r="W46" s="54">
        <v>7.8170000000000003E-2</v>
      </c>
      <c r="X46" s="54">
        <v>7.8170000000000003E-2</v>
      </c>
      <c r="Y46" s="54">
        <v>7.8170000000000003E-2</v>
      </c>
      <c r="Z46" s="54">
        <v>7.8170000000000003E-2</v>
      </c>
      <c r="AA46" s="54">
        <v>7.8170000000000003E-2</v>
      </c>
      <c r="AB46" s="54">
        <v>7.8169999999999989E-2</v>
      </c>
      <c r="AC46" s="54">
        <v>7.8169999999999989E-2</v>
      </c>
      <c r="AD46" s="54">
        <v>7.8169999999999989E-2</v>
      </c>
      <c r="AE46" s="54">
        <v>7.8169999999999989E-2</v>
      </c>
      <c r="AF46" s="54">
        <v>7.8169999999999989E-2</v>
      </c>
      <c r="AG46" s="54">
        <v>7.8169999999999989E-2</v>
      </c>
      <c r="AH46" s="54">
        <v>7.8169999999999989E-2</v>
      </c>
      <c r="AI46" s="54">
        <v>7.8169999999999989E-2</v>
      </c>
      <c r="AJ46" s="54">
        <v>7.8169999999999989E-2</v>
      </c>
      <c r="AK46" s="110">
        <v>7.8169999999999989E-2</v>
      </c>
      <c r="AM46" s="113"/>
      <c r="AN46" s="57"/>
    </row>
    <row r="47" spans="1:40" x14ac:dyDescent="0.25">
      <c r="A47" s="52"/>
      <c r="B47" s="52" t="s">
        <v>2</v>
      </c>
      <c r="C47" s="54">
        <v>4.0500000000000001E-2</v>
      </c>
      <c r="D47" s="53">
        <v>4.0500000000000001E-2</v>
      </c>
      <c r="E47" s="53">
        <v>4.0500000000000001E-2</v>
      </c>
      <c r="F47" s="53">
        <v>4.0500000000000001E-2</v>
      </c>
      <c r="G47" s="53">
        <v>4.0500000000000001E-2</v>
      </c>
      <c r="H47" s="53">
        <v>4.0500000000000001E-2</v>
      </c>
      <c r="I47" s="53">
        <v>4.0500000000000001E-2</v>
      </c>
      <c r="J47" s="53">
        <v>4.0500000000000001E-2</v>
      </c>
      <c r="K47" s="53">
        <v>4.0500000000000001E-2</v>
      </c>
      <c r="L47" s="53">
        <v>4.0500000000000001E-2</v>
      </c>
      <c r="M47" s="53">
        <v>4.0500000000000001E-2</v>
      </c>
      <c r="N47" s="53">
        <v>4.0500000000000001E-2</v>
      </c>
      <c r="O47" s="54">
        <v>4.0499999999999994E-2</v>
      </c>
      <c r="P47" s="54">
        <v>4.0500000000000001E-2</v>
      </c>
      <c r="Q47" s="54">
        <v>4.0500000000000001E-2</v>
      </c>
      <c r="R47" s="54">
        <v>4.0500000000000001E-2</v>
      </c>
      <c r="S47" s="54">
        <v>4.0500000000000001E-2</v>
      </c>
      <c r="T47" s="54">
        <v>4.0500000000000001E-2</v>
      </c>
      <c r="U47" s="54">
        <v>4.0500000000000001E-2</v>
      </c>
      <c r="V47" s="54">
        <v>4.0500000000000001E-2</v>
      </c>
      <c r="W47" s="54">
        <v>4.0500000000000001E-2</v>
      </c>
      <c r="X47" s="54">
        <v>4.0500000000000001E-2</v>
      </c>
      <c r="Y47" s="54">
        <v>4.0500000000000001E-2</v>
      </c>
      <c r="Z47" s="54">
        <v>4.0500000000000001E-2</v>
      </c>
      <c r="AA47" s="54">
        <v>4.0500000000000001E-2</v>
      </c>
      <c r="AB47" s="54">
        <v>4.0499999999999994E-2</v>
      </c>
      <c r="AC47" s="54">
        <v>4.0499999999999994E-2</v>
      </c>
      <c r="AD47" s="54">
        <v>4.0499999999999994E-2</v>
      </c>
      <c r="AE47" s="54">
        <v>4.0499999999999994E-2</v>
      </c>
      <c r="AF47" s="54">
        <v>4.0499999999999994E-2</v>
      </c>
      <c r="AG47" s="54">
        <v>4.0499999999999994E-2</v>
      </c>
      <c r="AH47" s="54">
        <v>4.0499999999999994E-2</v>
      </c>
      <c r="AI47" s="54">
        <v>4.0499999999999994E-2</v>
      </c>
      <c r="AJ47" s="54">
        <v>4.0499999999999994E-2</v>
      </c>
      <c r="AK47" s="110">
        <v>4.0499999999999994E-2</v>
      </c>
      <c r="AM47" s="113"/>
      <c r="AN47" s="57"/>
    </row>
    <row r="48" spans="1:40" x14ac:dyDescent="0.25">
      <c r="A48" s="52"/>
      <c r="B48" s="52" t="s">
        <v>3</v>
      </c>
      <c r="C48" s="54">
        <v>1.0500000000000001E-2</v>
      </c>
      <c r="D48" s="54">
        <v>1.0500000000000001E-2</v>
      </c>
      <c r="E48" s="53">
        <v>1.0500000000000001E-2</v>
      </c>
      <c r="F48" s="53">
        <v>1.0500000000000001E-2</v>
      </c>
      <c r="G48" s="53">
        <v>1.0500000000000001E-2</v>
      </c>
      <c r="H48" s="53">
        <v>1.0500000000000001E-2</v>
      </c>
      <c r="I48" s="53">
        <v>1.0500000000000001E-2</v>
      </c>
      <c r="J48" s="53">
        <v>1.0500000000000001E-2</v>
      </c>
      <c r="K48" s="53">
        <v>1.0500000000000001E-2</v>
      </c>
      <c r="L48" s="53">
        <v>1.0500000000000001E-2</v>
      </c>
      <c r="M48" s="53">
        <v>1.0500000000000001E-2</v>
      </c>
      <c r="N48" s="53">
        <v>1.0500000000000001E-2</v>
      </c>
      <c r="O48" s="54">
        <v>1.0499999999999997E-2</v>
      </c>
      <c r="P48" s="54">
        <v>1.0500000000000001E-2</v>
      </c>
      <c r="Q48" s="54">
        <v>1.0500000000000001E-2</v>
      </c>
      <c r="R48" s="54">
        <v>1.0500000000000001E-2</v>
      </c>
      <c r="S48" s="54">
        <v>1.0500000000000001E-2</v>
      </c>
      <c r="T48" s="54">
        <v>1.0500000000000001E-2</v>
      </c>
      <c r="U48" s="54">
        <v>1.0500000000000001E-2</v>
      </c>
      <c r="V48" s="54">
        <v>1.0500000000000001E-2</v>
      </c>
      <c r="W48" s="54">
        <v>1.0500000000000001E-2</v>
      </c>
      <c r="X48" s="54">
        <v>1.0500000000000001E-2</v>
      </c>
      <c r="Y48" s="54">
        <v>1.0500000000000001E-2</v>
      </c>
      <c r="Z48" s="54">
        <v>1.0500000000000001E-2</v>
      </c>
      <c r="AA48" s="54">
        <v>1.0500000000000001E-2</v>
      </c>
      <c r="AB48" s="54">
        <v>1.0499999999999997E-2</v>
      </c>
      <c r="AC48" s="54">
        <v>1.0499999999999997E-2</v>
      </c>
      <c r="AD48" s="54">
        <v>1.0499999999999997E-2</v>
      </c>
      <c r="AE48" s="54">
        <v>1.0499999999999997E-2</v>
      </c>
      <c r="AF48" s="54">
        <v>1.0499999999999997E-2</v>
      </c>
      <c r="AG48" s="54">
        <v>1.0499999999999997E-2</v>
      </c>
      <c r="AH48" s="54">
        <v>1.0499999999999997E-2</v>
      </c>
      <c r="AI48" s="54">
        <v>1.0499999999999997E-2</v>
      </c>
      <c r="AJ48" s="54">
        <v>1.0499999999999997E-2</v>
      </c>
      <c r="AK48" s="110">
        <v>1.0499999999999997E-2</v>
      </c>
      <c r="AM48" s="113"/>
      <c r="AN48" s="57"/>
    </row>
    <row r="49" spans="1:40" x14ac:dyDescent="0.25">
      <c r="A49" s="52"/>
      <c r="B49" s="52" t="s">
        <v>51</v>
      </c>
      <c r="C49" s="54">
        <v>0</v>
      </c>
      <c r="D49" s="54">
        <v>0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0</v>
      </c>
      <c r="AG49" s="54">
        <v>0</v>
      </c>
      <c r="AH49" s="54">
        <v>0</v>
      </c>
      <c r="AI49" s="54">
        <v>0</v>
      </c>
      <c r="AJ49" s="54">
        <v>0</v>
      </c>
      <c r="AK49" s="110">
        <v>0</v>
      </c>
      <c r="AM49" s="58"/>
      <c r="AN49" s="57"/>
    </row>
    <row r="50" spans="1:40" ht="15.75" thickBot="1" x14ac:dyDescent="0.3">
      <c r="A50" s="55"/>
      <c r="B50" s="55" t="s">
        <v>4</v>
      </c>
      <c r="C50" s="56">
        <v>0</v>
      </c>
      <c r="D50" s="56">
        <v>0</v>
      </c>
      <c r="E50" s="56">
        <v>0</v>
      </c>
      <c r="F50" s="56">
        <v>0</v>
      </c>
      <c r="G50" s="56">
        <v>0</v>
      </c>
      <c r="H50" s="56">
        <v>0</v>
      </c>
      <c r="I50" s="56">
        <v>0</v>
      </c>
      <c r="J50" s="56">
        <v>0</v>
      </c>
      <c r="K50" s="56">
        <v>0</v>
      </c>
      <c r="L50" s="56">
        <v>0</v>
      </c>
      <c r="M50" s="56">
        <v>0</v>
      </c>
      <c r="N50" s="56">
        <v>0</v>
      </c>
      <c r="O50" s="56">
        <v>0</v>
      </c>
      <c r="P50" s="56">
        <v>0</v>
      </c>
      <c r="Q50" s="56">
        <v>0</v>
      </c>
      <c r="R50" s="56">
        <v>0</v>
      </c>
      <c r="S50" s="56">
        <v>0</v>
      </c>
      <c r="T50" s="56">
        <v>0</v>
      </c>
      <c r="U50" s="56">
        <v>0</v>
      </c>
      <c r="V50" s="56">
        <v>0</v>
      </c>
      <c r="W50" s="56">
        <v>0</v>
      </c>
      <c r="X50" s="56">
        <v>0</v>
      </c>
      <c r="Y50" s="56">
        <v>0</v>
      </c>
      <c r="Z50" s="56">
        <v>0</v>
      </c>
      <c r="AA50" s="56">
        <v>0</v>
      </c>
      <c r="AB50" s="56">
        <v>0</v>
      </c>
      <c r="AC50" s="56">
        <v>0</v>
      </c>
      <c r="AD50" s="56">
        <v>0</v>
      </c>
      <c r="AE50" s="56">
        <v>0</v>
      </c>
      <c r="AF50" s="56">
        <v>0</v>
      </c>
      <c r="AG50" s="56">
        <v>0</v>
      </c>
      <c r="AH50" s="56">
        <v>0</v>
      </c>
      <c r="AI50" s="56">
        <v>0</v>
      </c>
      <c r="AJ50" s="56">
        <v>0</v>
      </c>
      <c r="AK50" s="111">
        <v>0</v>
      </c>
      <c r="AM50" s="58"/>
      <c r="AN50" s="57"/>
    </row>
    <row r="51" spans="1:40" ht="15.75" thickBot="1" x14ac:dyDescent="0.3">
      <c r="AN51" s="57"/>
    </row>
    <row r="52" spans="1:40" x14ac:dyDescent="0.25">
      <c r="A52" s="49" t="s">
        <v>52</v>
      </c>
      <c r="B52" s="49" t="s">
        <v>7</v>
      </c>
      <c r="C52" s="51" t="s">
        <v>609</v>
      </c>
      <c r="D52" s="50" t="s">
        <v>609</v>
      </c>
      <c r="E52" s="50" t="s">
        <v>609</v>
      </c>
      <c r="F52" s="50" t="s">
        <v>609</v>
      </c>
      <c r="G52" s="50" t="s">
        <v>609</v>
      </c>
      <c r="H52" s="50" t="s">
        <v>609</v>
      </c>
      <c r="I52" s="50" t="s">
        <v>609</v>
      </c>
      <c r="J52" s="50" t="s">
        <v>609</v>
      </c>
      <c r="K52" s="50" t="s">
        <v>609</v>
      </c>
      <c r="L52" s="50" t="s">
        <v>609</v>
      </c>
      <c r="M52" s="50" t="s">
        <v>609</v>
      </c>
      <c r="N52" s="50" t="s">
        <v>609</v>
      </c>
      <c r="O52" s="51" t="s">
        <v>609</v>
      </c>
      <c r="P52" s="51" t="s">
        <v>609</v>
      </c>
      <c r="Q52" s="51" t="s">
        <v>609</v>
      </c>
      <c r="R52" s="51" t="s">
        <v>609</v>
      </c>
      <c r="S52" s="51" t="s">
        <v>609</v>
      </c>
      <c r="T52" s="51" t="s">
        <v>609</v>
      </c>
      <c r="U52" s="51" t="s">
        <v>609</v>
      </c>
      <c r="V52" s="51" t="s">
        <v>609</v>
      </c>
      <c r="W52" s="51" t="s">
        <v>609</v>
      </c>
      <c r="X52" s="51" t="s">
        <v>609</v>
      </c>
      <c r="Y52" s="51" t="s">
        <v>609</v>
      </c>
      <c r="Z52" s="51" t="s">
        <v>609</v>
      </c>
      <c r="AA52" s="51" t="s">
        <v>609</v>
      </c>
      <c r="AB52" s="51" t="s">
        <v>609</v>
      </c>
      <c r="AC52" s="51" t="s">
        <v>609</v>
      </c>
      <c r="AD52" s="51" t="s">
        <v>609</v>
      </c>
      <c r="AE52" s="51" t="s">
        <v>609</v>
      </c>
      <c r="AF52" s="51" t="s">
        <v>609</v>
      </c>
      <c r="AG52" s="51" t="s">
        <v>609</v>
      </c>
      <c r="AH52" s="51" t="s">
        <v>609</v>
      </c>
      <c r="AI52" s="51" t="s">
        <v>609</v>
      </c>
      <c r="AJ52" s="51" t="s">
        <v>609</v>
      </c>
      <c r="AK52" s="109" t="s">
        <v>609</v>
      </c>
      <c r="AM52" s="113"/>
      <c r="AN52" s="57"/>
    </row>
    <row r="53" spans="1:40" x14ac:dyDescent="0.25">
      <c r="A53" s="52"/>
      <c r="B53" s="52" t="s">
        <v>9</v>
      </c>
      <c r="C53" s="54" t="s">
        <v>609</v>
      </c>
      <c r="D53" s="53" t="s">
        <v>609</v>
      </c>
      <c r="E53" s="53" t="s">
        <v>609</v>
      </c>
      <c r="F53" s="53" t="s">
        <v>609</v>
      </c>
      <c r="G53" s="53" t="s">
        <v>609</v>
      </c>
      <c r="H53" s="53" t="s">
        <v>609</v>
      </c>
      <c r="I53" s="53" t="s">
        <v>609</v>
      </c>
      <c r="J53" s="53" t="s">
        <v>609</v>
      </c>
      <c r="K53" s="53" t="s">
        <v>609</v>
      </c>
      <c r="L53" s="53" t="s">
        <v>609</v>
      </c>
      <c r="M53" s="53" t="s">
        <v>609</v>
      </c>
      <c r="N53" s="53" t="s">
        <v>609</v>
      </c>
      <c r="O53" s="54" t="s">
        <v>609</v>
      </c>
      <c r="P53" s="54" t="s">
        <v>609</v>
      </c>
      <c r="Q53" s="54" t="s">
        <v>609</v>
      </c>
      <c r="R53" s="54" t="s">
        <v>609</v>
      </c>
      <c r="S53" s="54" t="s">
        <v>609</v>
      </c>
      <c r="T53" s="54" t="s">
        <v>609</v>
      </c>
      <c r="U53" s="54" t="s">
        <v>609</v>
      </c>
      <c r="V53" s="54" t="s">
        <v>609</v>
      </c>
      <c r="W53" s="54" t="s">
        <v>609</v>
      </c>
      <c r="X53" s="54" t="s">
        <v>609</v>
      </c>
      <c r="Y53" s="54" t="s">
        <v>609</v>
      </c>
      <c r="Z53" s="54" t="s">
        <v>609</v>
      </c>
      <c r="AA53" s="54" t="s">
        <v>609</v>
      </c>
      <c r="AB53" s="54" t="s">
        <v>609</v>
      </c>
      <c r="AC53" s="54" t="s">
        <v>609</v>
      </c>
      <c r="AD53" s="54" t="s">
        <v>609</v>
      </c>
      <c r="AE53" s="54" t="s">
        <v>609</v>
      </c>
      <c r="AF53" s="54" t="s">
        <v>609</v>
      </c>
      <c r="AG53" s="54" t="s">
        <v>609</v>
      </c>
      <c r="AH53" s="54" t="s">
        <v>609</v>
      </c>
      <c r="AI53" s="54" t="s">
        <v>609</v>
      </c>
      <c r="AJ53" s="54" t="s">
        <v>609</v>
      </c>
      <c r="AK53" s="110" t="s">
        <v>609</v>
      </c>
      <c r="AM53" s="113"/>
      <c r="AN53" s="57"/>
    </row>
    <row r="54" spans="1:40" x14ac:dyDescent="0.25">
      <c r="A54" s="52"/>
      <c r="B54" s="52" t="s">
        <v>8</v>
      </c>
      <c r="C54" s="54" t="s">
        <v>609</v>
      </c>
      <c r="D54" s="53" t="s">
        <v>609</v>
      </c>
      <c r="E54" s="53" t="s">
        <v>609</v>
      </c>
      <c r="F54" s="53" t="s">
        <v>609</v>
      </c>
      <c r="G54" s="53" t="s">
        <v>609</v>
      </c>
      <c r="H54" s="53" t="s">
        <v>609</v>
      </c>
      <c r="I54" s="53" t="s">
        <v>609</v>
      </c>
      <c r="J54" s="53" t="s">
        <v>609</v>
      </c>
      <c r="K54" s="53" t="s">
        <v>609</v>
      </c>
      <c r="L54" s="53" t="s">
        <v>609</v>
      </c>
      <c r="M54" s="53" t="s">
        <v>609</v>
      </c>
      <c r="N54" s="53" t="s">
        <v>609</v>
      </c>
      <c r="O54" s="54" t="s">
        <v>609</v>
      </c>
      <c r="P54" s="54" t="s">
        <v>609</v>
      </c>
      <c r="Q54" s="54" t="s">
        <v>609</v>
      </c>
      <c r="R54" s="54" t="s">
        <v>609</v>
      </c>
      <c r="S54" s="54" t="s">
        <v>609</v>
      </c>
      <c r="T54" s="54" t="s">
        <v>609</v>
      </c>
      <c r="U54" s="54" t="s">
        <v>609</v>
      </c>
      <c r="V54" s="54" t="s">
        <v>609</v>
      </c>
      <c r="W54" s="54" t="s">
        <v>609</v>
      </c>
      <c r="X54" s="54" t="s">
        <v>609</v>
      </c>
      <c r="Y54" s="54" t="s">
        <v>609</v>
      </c>
      <c r="Z54" s="54" t="s">
        <v>609</v>
      </c>
      <c r="AA54" s="54" t="s">
        <v>609</v>
      </c>
      <c r="AB54" s="54" t="s">
        <v>609</v>
      </c>
      <c r="AC54" s="54" t="s">
        <v>609</v>
      </c>
      <c r="AD54" s="54" t="s">
        <v>609</v>
      </c>
      <c r="AE54" s="54" t="s">
        <v>609</v>
      </c>
      <c r="AF54" s="54" t="s">
        <v>609</v>
      </c>
      <c r="AG54" s="54" t="s">
        <v>609</v>
      </c>
      <c r="AH54" s="54" t="s">
        <v>609</v>
      </c>
      <c r="AI54" s="54" t="s">
        <v>609</v>
      </c>
      <c r="AJ54" s="54" t="s">
        <v>609</v>
      </c>
      <c r="AK54" s="110" t="s">
        <v>609</v>
      </c>
      <c r="AM54" s="113"/>
      <c r="AN54" s="57"/>
    </row>
    <row r="55" spans="1:40" x14ac:dyDescent="0.25">
      <c r="A55" s="52"/>
      <c r="B55" s="52" t="s">
        <v>11</v>
      </c>
      <c r="C55" s="54">
        <v>0.31190000000000001</v>
      </c>
      <c r="D55" s="53">
        <v>0.31190000000000001</v>
      </c>
      <c r="E55" s="53">
        <v>0.31190000000000001</v>
      </c>
      <c r="F55" s="53">
        <v>0.31190000000000001</v>
      </c>
      <c r="G55" s="53">
        <v>0.31190000000000001</v>
      </c>
      <c r="H55" s="53">
        <v>0.31190000000000001</v>
      </c>
      <c r="I55" s="53">
        <v>0.31190000000000001</v>
      </c>
      <c r="J55" s="53">
        <v>0.31190000000000001</v>
      </c>
      <c r="K55" s="53">
        <v>0.31190000000000001</v>
      </c>
      <c r="L55" s="53">
        <v>0.31190000000000001</v>
      </c>
      <c r="M55" s="53">
        <v>0.31190000000000001</v>
      </c>
      <c r="N55" s="53">
        <v>0.31190000000000001</v>
      </c>
      <c r="O55" s="54">
        <v>0.31190000000000001</v>
      </c>
      <c r="P55" s="54">
        <v>0.31190000000000001</v>
      </c>
      <c r="Q55" s="54">
        <v>0.31190000000000001</v>
      </c>
      <c r="R55" s="54">
        <v>0.31190000000000001</v>
      </c>
      <c r="S55" s="54">
        <v>0.31190000000000001</v>
      </c>
      <c r="T55" s="54">
        <v>0.31190000000000001</v>
      </c>
      <c r="U55" s="54">
        <v>0.31190000000000001</v>
      </c>
      <c r="V55" s="54">
        <v>0.31190000000000001</v>
      </c>
      <c r="W55" s="54">
        <v>0.31190000000000001</v>
      </c>
      <c r="X55" s="54">
        <v>0.31190000000000001</v>
      </c>
      <c r="Y55" s="54">
        <v>0.31190000000000001</v>
      </c>
      <c r="Z55" s="54">
        <v>0.31190000000000001</v>
      </c>
      <c r="AA55" s="54">
        <v>0.31190000000000001</v>
      </c>
      <c r="AB55" s="54">
        <v>0.31190000000000001</v>
      </c>
      <c r="AC55" s="54">
        <v>0.31190000000000001</v>
      </c>
      <c r="AD55" s="54">
        <v>0.31190000000000001</v>
      </c>
      <c r="AE55" s="54">
        <v>0.31190000000000001</v>
      </c>
      <c r="AF55" s="54">
        <v>0.31190000000000001</v>
      </c>
      <c r="AG55" s="54">
        <v>0.31190000000000001</v>
      </c>
      <c r="AH55" s="54">
        <v>0.31190000000000001</v>
      </c>
      <c r="AI55" s="54">
        <v>0.31190000000000001</v>
      </c>
      <c r="AJ55" s="54">
        <v>0.31190000000000001</v>
      </c>
      <c r="AK55" s="110">
        <v>0.31190000000000001</v>
      </c>
      <c r="AM55" s="113"/>
      <c r="AN55" s="57"/>
    </row>
    <row r="56" spans="1:40" x14ac:dyDescent="0.25">
      <c r="A56" s="52"/>
      <c r="B56" s="52" t="s">
        <v>12</v>
      </c>
      <c r="C56" s="54">
        <v>0.26630999999999999</v>
      </c>
      <c r="D56" s="53">
        <v>0.26630999999999999</v>
      </c>
      <c r="E56" s="53">
        <v>0.26630999999999999</v>
      </c>
      <c r="F56" s="53">
        <v>0.26630999999999999</v>
      </c>
      <c r="G56" s="53">
        <v>0.26630999999999999</v>
      </c>
      <c r="H56" s="53">
        <v>0.26630999999999999</v>
      </c>
      <c r="I56" s="53">
        <v>0.26630999999999999</v>
      </c>
      <c r="J56" s="53">
        <v>0.26630999999999999</v>
      </c>
      <c r="K56" s="53">
        <v>0.26630999999999999</v>
      </c>
      <c r="L56" s="53">
        <v>0.26630999999999999</v>
      </c>
      <c r="M56" s="53">
        <v>0.26630999999999999</v>
      </c>
      <c r="N56" s="53">
        <v>0.26630999999999999</v>
      </c>
      <c r="O56" s="54">
        <v>0.26630999999999994</v>
      </c>
      <c r="P56" s="54">
        <v>0.26630999999999999</v>
      </c>
      <c r="Q56" s="54">
        <v>0.26630999999999999</v>
      </c>
      <c r="R56" s="54">
        <v>0.26630999999999999</v>
      </c>
      <c r="S56" s="54">
        <v>0.26630999999999999</v>
      </c>
      <c r="T56" s="54">
        <v>0.26630999999999999</v>
      </c>
      <c r="U56" s="54">
        <v>0.26630999999999999</v>
      </c>
      <c r="V56" s="54">
        <v>0.26630999999999999</v>
      </c>
      <c r="W56" s="54">
        <v>0.26630999999999999</v>
      </c>
      <c r="X56" s="54">
        <v>0.26630999999999999</v>
      </c>
      <c r="Y56" s="54">
        <v>0.26630999999999999</v>
      </c>
      <c r="Z56" s="54">
        <v>0.26630999999999999</v>
      </c>
      <c r="AA56" s="54">
        <v>0.26630999999999999</v>
      </c>
      <c r="AB56" s="54">
        <v>0.26630999999999994</v>
      </c>
      <c r="AC56" s="54">
        <v>0.26630999999999994</v>
      </c>
      <c r="AD56" s="54">
        <v>0.26630999999999994</v>
      </c>
      <c r="AE56" s="54">
        <v>0.26630999999999994</v>
      </c>
      <c r="AF56" s="54">
        <v>0.26630999999999994</v>
      </c>
      <c r="AG56" s="54">
        <v>0.26630999999999994</v>
      </c>
      <c r="AH56" s="54">
        <v>0.26630999999999994</v>
      </c>
      <c r="AI56" s="54">
        <v>0.26630999999999994</v>
      </c>
      <c r="AJ56" s="54">
        <v>0.26630999999999994</v>
      </c>
      <c r="AK56" s="110">
        <v>0.26630999999999994</v>
      </c>
      <c r="AM56" s="113"/>
      <c r="AN56" s="57"/>
    </row>
    <row r="57" spans="1:40" x14ac:dyDescent="0.25">
      <c r="A57" s="52"/>
      <c r="B57" s="52" t="s">
        <v>13</v>
      </c>
      <c r="C57" s="54">
        <v>0.21781</v>
      </c>
      <c r="D57" s="53">
        <v>0.21781</v>
      </c>
      <c r="E57" s="53">
        <v>0.21781</v>
      </c>
      <c r="F57" s="53">
        <v>0.21781</v>
      </c>
      <c r="G57" s="53">
        <v>0.21781</v>
      </c>
      <c r="H57" s="53">
        <v>0.21781</v>
      </c>
      <c r="I57" s="53">
        <v>0.21781</v>
      </c>
      <c r="J57" s="53">
        <v>0.21781</v>
      </c>
      <c r="K57" s="53">
        <v>0.21781</v>
      </c>
      <c r="L57" s="53">
        <v>0.21781</v>
      </c>
      <c r="M57" s="53">
        <v>0.21781</v>
      </c>
      <c r="N57" s="53">
        <v>0.21781</v>
      </c>
      <c r="O57" s="54">
        <v>0.21781000000000003</v>
      </c>
      <c r="P57" s="54">
        <v>0.21781</v>
      </c>
      <c r="Q57" s="54">
        <v>0.21781</v>
      </c>
      <c r="R57" s="54">
        <v>0.21781</v>
      </c>
      <c r="S57" s="54">
        <v>0.21781</v>
      </c>
      <c r="T57" s="54">
        <v>0.21781</v>
      </c>
      <c r="U57" s="54">
        <v>0.21781</v>
      </c>
      <c r="V57" s="54">
        <v>0.21781</v>
      </c>
      <c r="W57" s="54">
        <v>0.21781</v>
      </c>
      <c r="X57" s="54">
        <v>0.21781</v>
      </c>
      <c r="Y57" s="54">
        <v>0.21781</v>
      </c>
      <c r="Z57" s="54">
        <v>0.21781</v>
      </c>
      <c r="AA57" s="54">
        <v>0.21781</v>
      </c>
      <c r="AB57" s="54">
        <v>0.21781000000000003</v>
      </c>
      <c r="AC57" s="54">
        <v>0.21781000000000003</v>
      </c>
      <c r="AD57" s="54">
        <v>0.21781000000000003</v>
      </c>
      <c r="AE57" s="54">
        <v>0.21781000000000003</v>
      </c>
      <c r="AF57" s="54">
        <v>0.21781000000000003</v>
      </c>
      <c r="AG57" s="54">
        <v>0.21781000000000003</v>
      </c>
      <c r="AH57" s="54">
        <v>0.21781000000000003</v>
      </c>
      <c r="AI57" s="54">
        <v>0.21781000000000003</v>
      </c>
      <c r="AJ57" s="54">
        <v>0.21781000000000003</v>
      </c>
      <c r="AK57" s="110">
        <v>0.21781000000000003</v>
      </c>
      <c r="AM57" s="113"/>
      <c r="AN57" s="57"/>
    </row>
    <row r="58" spans="1:40" x14ac:dyDescent="0.25">
      <c r="A58" s="52"/>
      <c r="B58" s="52" t="s">
        <v>464</v>
      </c>
      <c r="C58" s="54">
        <v>9.5979999999999996E-2</v>
      </c>
      <c r="D58" s="53">
        <v>9.5979999999999996E-2</v>
      </c>
      <c r="E58" s="53">
        <v>9.5979999999999996E-2</v>
      </c>
      <c r="F58" s="53">
        <v>9.5979999999999996E-2</v>
      </c>
      <c r="G58" s="53">
        <v>9.5979999999999996E-2</v>
      </c>
      <c r="H58" s="53">
        <v>9.5979999999999996E-2</v>
      </c>
      <c r="I58" s="53">
        <v>9.5979999999999996E-2</v>
      </c>
      <c r="J58" s="53">
        <v>9.5979999999999996E-2</v>
      </c>
      <c r="K58" s="53">
        <v>9.5979999999999996E-2</v>
      </c>
      <c r="L58" s="53">
        <v>9.5979999999999996E-2</v>
      </c>
      <c r="M58" s="53">
        <v>9.5979999999999996E-2</v>
      </c>
      <c r="N58" s="53">
        <v>9.5979999999999996E-2</v>
      </c>
      <c r="O58" s="54">
        <v>9.5979999999999968E-2</v>
      </c>
      <c r="P58" s="54">
        <v>9.5979999999999996E-2</v>
      </c>
      <c r="Q58" s="54">
        <v>9.5979999999999996E-2</v>
      </c>
      <c r="R58" s="54">
        <v>9.5979999999999996E-2</v>
      </c>
      <c r="S58" s="54">
        <v>9.5979999999999996E-2</v>
      </c>
      <c r="T58" s="54">
        <v>9.5979999999999996E-2</v>
      </c>
      <c r="U58" s="54">
        <v>9.5979999999999996E-2</v>
      </c>
      <c r="V58" s="54">
        <v>9.5979999999999996E-2</v>
      </c>
      <c r="W58" s="54">
        <v>9.5979999999999996E-2</v>
      </c>
      <c r="X58" s="54">
        <v>9.5979999999999996E-2</v>
      </c>
      <c r="Y58" s="54">
        <v>9.5979999999999996E-2</v>
      </c>
      <c r="Z58" s="54">
        <v>9.5979999999999996E-2</v>
      </c>
      <c r="AA58" s="54">
        <v>9.5979999999999996E-2</v>
      </c>
      <c r="AB58" s="54">
        <v>9.5979999999999968E-2</v>
      </c>
      <c r="AC58" s="54">
        <v>9.5979999999999968E-2</v>
      </c>
      <c r="AD58" s="54">
        <v>9.5979999999999968E-2</v>
      </c>
      <c r="AE58" s="54">
        <v>9.5979999999999968E-2</v>
      </c>
      <c r="AF58" s="54">
        <v>9.5979999999999968E-2</v>
      </c>
      <c r="AG58" s="54">
        <v>9.5979999999999968E-2</v>
      </c>
      <c r="AH58" s="54">
        <v>9.5979999999999968E-2</v>
      </c>
      <c r="AI58" s="54">
        <v>9.5979999999999968E-2</v>
      </c>
      <c r="AJ58" s="54">
        <v>9.5979999999999968E-2</v>
      </c>
      <c r="AK58" s="110">
        <v>9.5979999999999968E-2</v>
      </c>
      <c r="AM58" s="113"/>
      <c r="AN58" s="57"/>
    </row>
    <row r="59" spans="1:40" x14ac:dyDescent="0.25">
      <c r="A59" s="52"/>
      <c r="B59" s="52" t="s">
        <v>50</v>
      </c>
      <c r="C59" s="54">
        <v>0.27011000000000002</v>
      </c>
      <c r="D59" s="53">
        <v>0.27011000000000002</v>
      </c>
      <c r="E59" s="53">
        <v>0.27011000000000002</v>
      </c>
      <c r="F59" s="53">
        <v>0.27011000000000002</v>
      </c>
      <c r="G59" s="53">
        <v>0.27011000000000002</v>
      </c>
      <c r="H59" s="53">
        <v>0.27011000000000002</v>
      </c>
      <c r="I59" s="53">
        <v>0.27011000000000002</v>
      </c>
      <c r="J59" s="53">
        <v>0.27011000000000002</v>
      </c>
      <c r="K59" s="53">
        <v>0.27011000000000002</v>
      </c>
      <c r="L59" s="53">
        <v>0.27011000000000002</v>
      </c>
      <c r="M59" s="53">
        <v>0.27011000000000002</v>
      </c>
      <c r="N59" s="53">
        <v>0.27011000000000002</v>
      </c>
      <c r="O59" s="54">
        <v>0.27010999999999996</v>
      </c>
      <c r="P59" s="54">
        <v>0.27011000000000002</v>
      </c>
      <c r="Q59" s="54">
        <v>0.27011000000000002</v>
      </c>
      <c r="R59" s="54">
        <v>0.27011000000000002</v>
      </c>
      <c r="S59" s="54">
        <v>0.27011000000000002</v>
      </c>
      <c r="T59" s="54">
        <v>0.27011000000000002</v>
      </c>
      <c r="U59" s="54">
        <v>0.27011000000000002</v>
      </c>
      <c r="V59" s="54">
        <v>0.27011000000000002</v>
      </c>
      <c r="W59" s="54">
        <v>0.27011000000000002</v>
      </c>
      <c r="X59" s="54">
        <v>0.27011000000000002</v>
      </c>
      <c r="Y59" s="54">
        <v>0.27011000000000002</v>
      </c>
      <c r="Z59" s="54">
        <v>0.27011000000000002</v>
      </c>
      <c r="AA59" s="54">
        <v>0.27011000000000002</v>
      </c>
      <c r="AB59" s="54">
        <v>0.27010999999999996</v>
      </c>
      <c r="AC59" s="54">
        <v>0.27010999999999996</v>
      </c>
      <c r="AD59" s="54">
        <v>0.27010999999999996</v>
      </c>
      <c r="AE59" s="54">
        <v>0.27010999999999996</v>
      </c>
      <c r="AF59" s="54">
        <v>0.27010999999999996</v>
      </c>
      <c r="AG59" s="54">
        <v>0.27010999999999996</v>
      </c>
      <c r="AH59" s="54">
        <v>0.27010999999999996</v>
      </c>
      <c r="AI59" s="54">
        <v>0.27010999999999996</v>
      </c>
      <c r="AJ59" s="54">
        <v>0.27010999999999996</v>
      </c>
      <c r="AK59" s="110">
        <v>0.27010999999999996</v>
      </c>
      <c r="AM59" s="113"/>
      <c r="AN59" s="57"/>
    </row>
    <row r="60" spans="1:40" x14ac:dyDescent="0.25">
      <c r="A60" s="52"/>
      <c r="B60" s="52" t="s">
        <v>0</v>
      </c>
      <c r="C60" s="54">
        <v>0.38896999999999998</v>
      </c>
      <c r="D60" s="53">
        <v>0.38896999999999998</v>
      </c>
      <c r="E60" s="53">
        <v>0.38896999999999998</v>
      </c>
      <c r="F60" s="53">
        <v>0.38896999999999998</v>
      </c>
      <c r="G60" s="53">
        <v>0.38896999999999998</v>
      </c>
      <c r="H60" s="53">
        <v>0.38896999999999998</v>
      </c>
      <c r="I60" s="53">
        <v>0.38896999999999998</v>
      </c>
      <c r="J60" s="53">
        <v>0.38896999999999998</v>
      </c>
      <c r="K60" s="53">
        <v>0.38896999999999998</v>
      </c>
      <c r="L60" s="53">
        <v>0.38896999999999998</v>
      </c>
      <c r="M60" s="53">
        <v>0.38896999999999998</v>
      </c>
      <c r="N60" s="53">
        <v>0.38896999999999998</v>
      </c>
      <c r="O60" s="54">
        <v>0.38896999999999998</v>
      </c>
      <c r="P60" s="54">
        <v>0.38896999999999998</v>
      </c>
      <c r="Q60" s="54">
        <v>0.38896999999999998</v>
      </c>
      <c r="R60" s="54">
        <v>0.38896999999999998</v>
      </c>
      <c r="S60" s="54">
        <v>0.38896999999999998</v>
      </c>
      <c r="T60" s="54">
        <v>0.38896999999999998</v>
      </c>
      <c r="U60" s="54">
        <v>0.38896999999999998</v>
      </c>
      <c r="V60" s="54">
        <v>0.38896999999999998</v>
      </c>
      <c r="W60" s="54">
        <v>0.38896999999999998</v>
      </c>
      <c r="X60" s="54">
        <v>0.38896999999999998</v>
      </c>
      <c r="Y60" s="54">
        <v>0.38896999999999998</v>
      </c>
      <c r="Z60" s="54">
        <v>0.38896999999999998</v>
      </c>
      <c r="AA60" s="54">
        <v>0.38896999999999998</v>
      </c>
      <c r="AB60" s="54">
        <v>0.38896999999999998</v>
      </c>
      <c r="AC60" s="54">
        <v>0.38896999999999998</v>
      </c>
      <c r="AD60" s="54">
        <v>0.38896999999999998</v>
      </c>
      <c r="AE60" s="54">
        <v>0.38896999999999998</v>
      </c>
      <c r="AF60" s="54">
        <v>0.38896999999999998</v>
      </c>
      <c r="AG60" s="54">
        <v>0.38896999999999998</v>
      </c>
      <c r="AH60" s="54">
        <v>0.38896999999999998</v>
      </c>
      <c r="AI60" s="54">
        <v>0.38896999999999998</v>
      </c>
      <c r="AJ60" s="54">
        <v>0.38896999999999998</v>
      </c>
      <c r="AK60" s="110">
        <v>0.38896999999999998</v>
      </c>
      <c r="AM60" s="113"/>
      <c r="AN60" s="57"/>
    </row>
    <row r="61" spans="1:40" x14ac:dyDescent="0.25">
      <c r="A61" s="52"/>
      <c r="B61" s="52" t="s">
        <v>23</v>
      </c>
      <c r="C61" s="54">
        <v>0.31190000000000001</v>
      </c>
      <c r="D61" s="53">
        <v>0.31190000000000001</v>
      </c>
      <c r="E61" s="53">
        <v>0.31190000000000001</v>
      </c>
      <c r="F61" s="53">
        <v>0.31190000000000001</v>
      </c>
      <c r="G61" s="53">
        <v>0.31190000000000001</v>
      </c>
      <c r="H61" s="53">
        <v>0.31190000000000001</v>
      </c>
      <c r="I61" s="53">
        <v>0.31190000000000001</v>
      </c>
      <c r="J61" s="53">
        <v>0.31190000000000001</v>
      </c>
      <c r="K61" s="53">
        <v>0.31190000000000001</v>
      </c>
      <c r="L61" s="53">
        <v>0.31190000000000001</v>
      </c>
      <c r="M61" s="53">
        <v>0.31190000000000001</v>
      </c>
      <c r="N61" s="53">
        <v>0.31190000000000001</v>
      </c>
      <c r="O61" s="54">
        <v>0.31190000000000001</v>
      </c>
      <c r="P61" s="54">
        <v>0.31190000000000001</v>
      </c>
      <c r="Q61" s="54">
        <v>0.31190000000000001</v>
      </c>
      <c r="R61" s="54">
        <v>0.31190000000000001</v>
      </c>
      <c r="S61" s="54">
        <v>0.31190000000000001</v>
      </c>
      <c r="T61" s="54">
        <v>0.31190000000000001</v>
      </c>
      <c r="U61" s="54">
        <v>0.31190000000000001</v>
      </c>
      <c r="V61" s="54">
        <v>0.31190000000000001</v>
      </c>
      <c r="W61" s="54">
        <v>0.31190000000000001</v>
      </c>
      <c r="X61" s="54">
        <v>0.31190000000000001</v>
      </c>
      <c r="Y61" s="54">
        <v>0.31190000000000001</v>
      </c>
      <c r="Z61" s="54">
        <v>0.31190000000000001</v>
      </c>
      <c r="AA61" s="54">
        <v>0.31190000000000001</v>
      </c>
      <c r="AB61" s="54">
        <v>0.31190000000000001</v>
      </c>
      <c r="AC61" s="54">
        <v>0.31190000000000001</v>
      </c>
      <c r="AD61" s="54">
        <v>0.31190000000000001</v>
      </c>
      <c r="AE61" s="54">
        <v>0.31190000000000001</v>
      </c>
      <c r="AF61" s="54">
        <v>0.31190000000000001</v>
      </c>
      <c r="AG61" s="54">
        <v>0.31190000000000001</v>
      </c>
      <c r="AH61" s="54">
        <v>0.31190000000000001</v>
      </c>
      <c r="AI61" s="54">
        <v>0.31190000000000001</v>
      </c>
      <c r="AJ61" s="54">
        <v>0.31190000000000001</v>
      </c>
      <c r="AK61" s="110">
        <v>0.31190000000000001</v>
      </c>
      <c r="AM61" s="113"/>
      <c r="AN61" s="57"/>
    </row>
    <row r="62" spans="1:40" x14ac:dyDescent="0.25">
      <c r="A62" s="52"/>
      <c r="B62" s="52" t="s">
        <v>24</v>
      </c>
      <c r="C62" s="54">
        <v>0.26630999999999999</v>
      </c>
      <c r="D62" s="53">
        <v>0.26630999999999999</v>
      </c>
      <c r="E62" s="53">
        <v>0.26630999999999999</v>
      </c>
      <c r="F62" s="53">
        <v>0.26630999999999999</v>
      </c>
      <c r="G62" s="53">
        <v>0.26630999999999999</v>
      </c>
      <c r="H62" s="53">
        <v>0.26630999999999999</v>
      </c>
      <c r="I62" s="53">
        <v>0.26630999999999999</v>
      </c>
      <c r="J62" s="53">
        <v>0.26630999999999999</v>
      </c>
      <c r="K62" s="53">
        <v>0.26630999999999999</v>
      </c>
      <c r="L62" s="53">
        <v>0.26630999999999999</v>
      </c>
      <c r="M62" s="53">
        <v>0.26630999999999999</v>
      </c>
      <c r="N62" s="53">
        <v>0.26630999999999999</v>
      </c>
      <c r="O62" s="54">
        <v>0.26630999999999994</v>
      </c>
      <c r="P62" s="54">
        <v>0.26630999999999999</v>
      </c>
      <c r="Q62" s="54">
        <v>0.26630999999999999</v>
      </c>
      <c r="R62" s="54">
        <v>0.26630999999999999</v>
      </c>
      <c r="S62" s="54">
        <v>0.26630999999999999</v>
      </c>
      <c r="T62" s="54">
        <v>0.26630999999999999</v>
      </c>
      <c r="U62" s="54">
        <v>0.26630999999999999</v>
      </c>
      <c r="V62" s="54">
        <v>0.26630999999999999</v>
      </c>
      <c r="W62" s="54">
        <v>0.26630999999999999</v>
      </c>
      <c r="X62" s="54">
        <v>0.26630999999999999</v>
      </c>
      <c r="Y62" s="54">
        <v>0.26630999999999999</v>
      </c>
      <c r="Z62" s="54">
        <v>0.26630999999999999</v>
      </c>
      <c r="AA62" s="54">
        <v>0.26630999999999999</v>
      </c>
      <c r="AB62" s="54">
        <v>0.26630999999999994</v>
      </c>
      <c r="AC62" s="54">
        <v>0.26630999999999994</v>
      </c>
      <c r="AD62" s="54">
        <v>0.26630999999999994</v>
      </c>
      <c r="AE62" s="54">
        <v>0.26630999999999994</v>
      </c>
      <c r="AF62" s="54">
        <v>0.26630999999999994</v>
      </c>
      <c r="AG62" s="54">
        <v>0.26630999999999994</v>
      </c>
      <c r="AH62" s="54">
        <v>0.26630999999999994</v>
      </c>
      <c r="AI62" s="54">
        <v>0.26630999999999994</v>
      </c>
      <c r="AJ62" s="54">
        <v>0.26630999999999994</v>
      </c>
      <c r="AK62" s="110">
        <v>0.26630999999999994</v>
      </c>
      <c r="AM62" s="113"/>
      <c r="AN62" s="57"/>
    </row>
    <row r="63" spans="1:40" x14ac:dyDescent="0.25">
      <c r="A63" s="52"/>
      <c r="B63" s="52" t="s">
        <v>25</v>
      </c>
      <c r="C63" s="54">
        <v>0.21781</v>
      </c>
      <c r="D63" s="53">
        <v>0.21781</v>
      </c>
      <c r="E63" s="53">
        <v>0.21781</v>
      </c>
      <c r="F63" s="53">
        <v>0.21781</v>
      </c>
      <c r="G63" s="53">
        <v>0.21781</v>
      </c>
      <c r="H63" s="53">
        <v>0.21781</v>
      </c>
      <c r="I63" s="53">
        <v>0.21781</v>
      </c>
      <c r="J63" s="53">
        <v>0.21781</v>
      </c>
      <c r="K63" s="53">
        <v>0.21781</v>
      </c>
      <c r="L63" s="53">
        <v>0.21781</v>
      </c>
      <c r="M63" s="53">
        <v>0.21781</v>
      </c>
      <c r="N63" s="53">
        <v>0.21781</v>
      </c>
      <c r="O63" s="54">
        <v>0.21781000000000003</v>
      </c>
      <c r="P63" s="54">
        <v>0.21781</v>
      </c>
      <c r="Q63" s="54">
        <v>0.21781</v>
      </c>
      <c r="R63" s="54">
        <v>0.21781</v>
      </c>
      <c r="S63" s="54">
        <v>0.21781</v>
      </c>
      <c r="T63" s="54">
        <v>0.21781</v>
      </c>
      <c r="U63" s="54">
        <v>0.21781</v>
      </c>
      <c r="V63" s="54">
        <v>0.21781</v>
      </c>
      <c r="W63" s="54">
        <v>0.21781</v>
      </c>
      <c r="X63" s="54">
        <v>0.21781</v>
      </c>
      <c r="Y63" s="54">
        <v>0.21781</v>
      </c>
      <c r="Z63" s="54">
        <v>0.21781</v>
      </c>
      <c r="AA63" s="54">
        <v>0.21781</v>
      </c>
      <c r="AB63" s="54">
        <v>0.21781000000000003</v>
      </c>
      <c r="AC63" s="54">
        <v>0.21781000000000003</v>
      </c>
      <c r="AD63" s="54">
        <v>0.21781000000000003</v>
      </c>
      <c r="AE63" s="54">
        <v>0.21781000000000003</v>
      </c>
      <c r="AF63" s="54">
        <v>0.21781000000000003</v>
      </c>
      <c r="AG63" s="54">
        <v>0.21781000000000003</v>
      </c>
      <c r="AH63" s="54">
        <v>0.21781000000000003</v>
      </c>
      <c r="AI63" s="54">
        <v>0.21781000000000003</v>
      </c>
      <c r="AJ63" s="54">
        <v>0.21781000000000003</v>
      </c>
      <c r="AK63" s="110">
        <v>0.21781000000000003</v>
      </c>
      <c r="AM63" s="113"/>
      <c r="AN63" s="57"/>
    </row>
    <row r="64" spans="1:40" x14ac:dyDescent="0.25">
      <c r="A64" s="52"/>
      <c r="B64" s="52" t="s">
        <v>26</v>
      </c>
      <c r="C64" s="54">
        <v>0.17785000000000001</v>
      </c>
      <c r="D64" s="53">
        <v>0.17785000000000001</v>
      </c>
      <c r="E64" s="53">
        <v>0.17785000000000001</v>
      </c>
      <c r="F64" s="53">
        <v>0.17785000000000001</v>
      </c>
      <c r="G64" s="53">
        <v>0.17785000000000001</v>
      </c>
      <c r="H64" s="53">
        <v>0.17785000000000001</v>
      </c>
      <c r="I64" s="53">
        <v>0.17785000000000001</v>
      </c>
      <c r="J64" s="53">
        <v>0.17785000000000001</v>
      </c>
      <c r="K64" s="53">
        <v>0.17785000000000001</v>
      </c>
      <c r="L64" s="53">
        <v>0.17785000000000001</v>
      </c>
      <c r="M64" s="53">
        <v>0.17785000000000001</v>
      </c>
      <c r="N64" s="53">
        <v>0.17785000000000001</v>
      </c>
      <c r="O64" s="54">
        <v>0.17785000000000004</v>
      </c>
      <c r="P64" s="54">
        <v>0.17785000000000001</v>
      </c>
      <c r="Q64" s="54">
        <v>0.17785000000000001</v>
      </c>
      <c r="R64" s="54">
        <v>0.17785000000000001</v>
      </c>
      <c r="S64" s="54">
        <v>0.17785000000000001</v>
      </c>
      <c r="T64" s="54">
        <v>0.17785000000000001</v>
      </c>
      <c r="U64" s="54">
        <v>0.17785000000000001</v>
      </c>
      <c r="V64" s="54">
        <v>0.17785000000000001</v>
      </c>
      <c r="W64" s="54">
        <v>0.17785000000000001</v>
      </c>
      <c r="X64" s="54">
        <v>0.17785000000000001</v>
      </c>
      <c r="Y64" s="54">
        <v>0.17785000000000001</v>
      </c>
      <c r="Z64" s="54">
        <v>0.17785000000000001</v>
      </c>
      <c r="AA64" s="54">
        <v>0.17785000000000001</v>
      </c>
      <c r="AB64" s="54">
        <v>0.17785000000000004</v>
      </c>
      <c r="AC64" s="54">
        <v>0.17785000000000004</v>
      </c>
      <c r="AD64" s="54">
        <v>0.17785000000000004</v>
      </c>
      <c r="AE64" s="54">
        <v>0.17785000000000004</v>
      </c>
      <c r="AF64" s="54">
        <v>0.17785000000000004</v>
      </c>
      <c r="AG64" s="54">
        <v>0.17785000000000004</v>
      </c>
      <c r="AH64" s="54">
        <v>0.17785000000000004</v>
      </c>
      <c r="AI64" s="54">
        <v>0.17785000000000004</v>
      </c>
      <c r="AJ64" s="54">
        <v>0.17785000000000004</v>
      </c>
      <c r="AK64" s="110">
        <v>0.17785000000000004</v>
      </c>
      <c r="AM64" s="113"/>
      <c r="AN64" s="57"/>
    </row>
    <row r="65" spans="1:40" x14ac:dyDescent="0.25">
      <c r="A65" s="52"/>
      <c r="B65" s="52" t="s">
        <v>27</v>
      </c>
      <c r="C65" s="54">
        <v>0.1188</v>
      </c>
      <c r="D65" s="53">
        <v>0.1188</v>
      </c>
      <c r="E65" s="53">
        <v>0.1188</v>
      </c>
      <c r="F65" s="53">
        <v>0.1188</v>
      </c>
      <c r="G65" s="53">
        <v>0.1188</v>
      </c>
      <c r="H65" s="53">
        <v>0.1188</v>
      </c>
      <c r="I65" s="53">
        <v>0.1188</v>
      </c>
      <c r="J65" s="53">
        <v>0.1188</v>
      </c>
      <c r="K65" s="53">
        <v>0.1188</v>
      </c>
      <c r="L65" s="53">
        <v>0.1188</v>
      </c>
      <c r="M65" s="53">
        <v>0.1188</v>
      </c>
      <c r="N65" s="53">
        <v>0.1188</v>
      </c>
      <c r="O65" s="54">
        <v>0.1188</v>
      </c>
      <c r="P65" s="54">
        <v>0.1188</v>
      </c>
      <c r="Q65" s="54">
        <v>0.1188</v>
      </c>
      <c r="R65" s="54">
        <v>0.1188</v>
      </c>
      <c r="S65" s="54">
        <v>0.1188</v>
      </c>
      <c r="T65" s="54">
        <v>0.1188</v>
      </c>
      <c r="U65" s="54">
        <v>0.1188</v>
      </c>
      <c r="V65" s="54">
        <v>0.1188</v>
      </c>
      <c r="W65" s="54">
        <v>0.1188</v>
      </c>
      <c r="X65" s="54">
        <v>0.1188</v>
      </c>
      <c r="Y65" s="54">
        <v>0.1188</v>
      </c>
      <c r="Z65" s="54">
        <v>0.1188</v>
      </c>
      <c r="AA65" s="54">
        <v>0.1188</v>
      </c>
      <c r="AB65" s="54">
        <v>0.1188</v>
      </c>
      <c r="AC65" s="54">
        <v>0.1188</v>
      </c>
      <c r="AD65" s="54">
        <v>0.1188</v>
      </c>
      <c r="AE65" s="54">
        <v>0.1188</v>
      </c>
      <c r="AF65" s="54">
        <v>0.1188</v>
      </c>
      <c r="AG65" s="54">
        <v>0.1188</v>
      </c>
      <c r="AH65" s="54">
        <v>0.1188</v>
      </c>
      <c r="AI65" s="54">
        <v>0.1188</v>
      </c>
      <c r="AJ65" s="54">
        <v>0.1188</v>
      </c>
      <c r="AK65" s="110">
        <v>0.1188</v>
      </c>
      <c r="AM65" s="113"/>
      <c r="AN65" s="57"/>
    </row>
    <row r="66" spans="1:40" x14ac:dyDescent="0.25">
      <c r="A66" s="52"/>
      <c r="B66" s="52" t="s">
        <v>465</v>
      </c>
      <c r="C66" s="54">
        <v>0.19605</v>
      </c>
      <c r="D66" s="53">
        <v>0.19605</v>
      </c>
      <c r="E66" s="53">
        <v>0.19605</v>
      </c>
      <c r="F66" s="53">
        <v>0.19605</v>
      </c>
      <c r="G66" s="53">
        <v>0.19605</v>
      </c>
      <c r="H66" s="53">
        <v>0.19605</v>
      </c>
      <c r="I66" s="53">
        <v>0.19605</v>
      </c>
      <c r="J66" s="53">
        <v>0.19605</v>
      </c>
      <c r="K66" s="53">
        <v>0.19605</v>
      </c>
      <c r="L66" s="53">
        <v>0.19605</v>
      </c>
      <c r="M66" s="53">
        <v>0.19605</v>
      </c>
      <c r="N66" s="53">
        <v>0.19605</v>
      </c>
      <c r="O66" s="54">
        <v>0.19605000000000003</v>
      </c>
      <c r="P66" s="54">
        <v>0.19605</v>
      </c>
      <c r="Q66" s="54">
        <v>0.19605</v>
      </c>
      <c r="R66" s="54">
        <v>0.19605</v>
      </c>
      <c r="S66" s="54">
        <v>0.19605</v>
      </c>
      <c r="T66" s="54">
        <v>0.19605</v>
      </c>
      <c r="U66" s="54">
        <v>0.19605</v>
      </c>
      <c r="V66" s="54">
        <v>0.19605</v>
      </c>
      <c r="W66" s="54">
        <v>0.19605</v>
      </c>
      <c r="X66" s="54">
        <v>0.19605</v>
      </c>
      <c r="Y66" s="54">
        <v>0.19605</v>
      </c>
      <c r="Z66" s="54">
        <v>0.19605</v>
      </c>
      <c r="AA66" s="54">
        <v>0.19605</v>
      </c>
      <c r="AB66" s="54">
        <v>0.19605000000000003</v>
      </c>
      <c r="AC66" s="54">
        <v>0.19605000000000003</v>
      </c>
      <c r="AD66" s="54">
        <v>0.19605000000000003</v>
      </c>
      <c r="AE66" s="54">
        <v>0.19605000000000003</v>
      </c>
      <c r="AF66" s="54">
        <v>0.19605000000000003</v>
      </c>
      <c r="AG66" s="54">
        <v>0.19605000000000003</v>
      </c>
      <c r="AH66" s="54">
        <v>0.19605000000000003</v>
      </c>
      <c r="AI66" s="54">
        <v>0.19605000000000003</v>
      </c>
      <c r="AJ66" s="54">
        <v>0.19605000000000003</v>
      </c>
      <c r="AK66" s="110">
        <v>0.19605000000000003</v>
      </c>
      <c r="AM66" s="113"/>
      <c r="AN66" s="57"/>
    </row>
    <row r="67" spans="1:40" x14ac:dyDescent="0.25">
      <c r="A67" s="52"/>
      <c r="B67" s="52" t="s">
        <v>33</v>
      </c>
      <c r="C67" s="54">
        <v>0.42315000000000003</v>
      </c>
      <c r="D67" s="53">
        <v>0.42315000000000003</v>
      </c>
      <c r="E67" s="53">
        <v>0.42315000000000003</v>
      </c>
      <c r="F67" s="53">
        <v>0.42315000000000003</v>
      </c>
      <c r="G67" s="53">
        <v>0.42315000000000003</v>
      </c>
      <c r="H67" s="53">
        <v>0.42315000000000003</v>
      </c>
      <c r="I67" s="53">
        <v>0.42315000000000003</v>
      </c>
      <c r="J67" s="53">
        <v>0.42315000000000003</v>
      </c>
      <c r="K67" s="53">
        <v>0.42315000000000003</v>
      </c>
      <c r="L67" s="53">
        <v>0.42315000000000003</v>
      </c>
      <c r="M67" s="53">
        <v>0.42315000000000003</v>
      </c>
      <c r="N67" s="53">
        <v>0.42315000000000003</v>
      </c>
      <c r="O67" s="54">
        <v>0.42314999999999997</v>
      </c>
      <c r="P67" s="54">
        <v>0.42315000000000003</v>
      </c>
      <c r="Q67" s="54">
        <v>0.42315000000000003</v>
      </c>
      <c r="R67" s="54">
        <v>0.42315000000000003</v>
      </c>
      <c r="S67" s="54">
        <v>0.42315000000000003</v>
      </c>
      <c r="T67" s="54">
        <v>0.42315000000000003</v>
      </c>
      <c r="U67" s="54">
        <v>0.42315000000000003</v>
      </c>
      <c r="V67" s="54">
        <v>0.42315000000000003</v>
      </c>
      <c r="W67" s="54">
        <v>0.42315000000000003</v>
      </c>
      <c r="X67" s="54">
        <v>0.42315000000000003</v>
      </c>
      <c r="Y67" s="54">
        <v>0.42315000000000003</v>
      </c>
      <c r="Z67" s="54">
        <v>0.42315000000000003</v>
      </c>
      <c r="AA67" s="54">
        <v>0.42315000000000003</v>
      </c>
      <c r="AB67" s="54">
        <v>0.42314999999999997</v>
      </c>
      <c r="AC67" s="54">
        <v>0.42314999999999997</v>
      </c>
      <c r="AD67" s="54">
        <v>0.42314999999999997</v>
      </c>
      <c r="AE67" s="54">
        <v>0.42314999999999997</v>
      </c>
      <c r="AF67" s="54">
        <v>0.42314999999999997</v>
      </c>
      <c r="AG67" s="54">
        <v>0.42314999999999997</v>
      </c>
      <c r="AH67" s="54">
        <v>0.42314999999999997</v>
      </c>
      <c r="AI67" s="54">
        <v>0.42314999999999997</v>
      </c>
      <c r="AJ67" s="54">
        <v>0.42314999999999997</v>
      </c>
      <c r="AK67" s="110">
        <v>0.42314999999999997</v>
      </c>
      <c r="AM67" s="113"/>
      <c r="AN67" s="57"/>
    </row>
    <row r="68" spans="1:40" x14ac:dyDescent="0.25">
      <c r="A68" s="52"/>
      <c r="B68" s="52" t="s">
        <v>34</v>
      </c>
      <c r="C68" s="54">
        <v>0.27512999999999999</v>
      </c>
      <c r="D68" s="54">
        <v>0.27512999999999999</v>
      </c>
      <c r="E68" s="54">
        <v>0.27512999999999999</v>
      </c>
      <c r="F68" s="54">
        <v>0.27512999999999999</v>
      </c>
      <c r="G68" s="54">
        <v>0.27512999999999999</v>
      </c>
      <c r="H68" s="54">
        <v>0.27512999999999999</v>
      </c>
      <c r="I68" s="54">
        <v>0.27512999999999999</v>
      </c>
      <c r="J68" s="54">
        <v>0.27512999999999999</v>
      </c>
      <c r="K68" s="54">
        <v>0.27512999999999999</v>
      </c>
      <c r="L68" s="54">
        <v>0.27512999999999999</v>
      </c>
      <c r="M68" s="54">
        <v>0.27512999999999999</v>
      </c>
      <c r="N68" s="54">
        <v>0.27512999999999999</v>
      </c>
      <c r="O68" s="54">
        <v>0.27512999999999993</v>
      </c>
      <c r="P68" s="54">
        <v>0.27512999999999999</v>
      </c>
      <c r="Q68" s="54">
        <v>0.27512999999999999</v>
      </c>
      <c r="R68" s="54">
        <v>0.27512999999999999</v>
      </c>
      <c r="S68" s="54">
        <v>0.27512999999999999</v>
      </c>
      <c r="T68" s="54">
        <v>0.27512999999999999</v>
      </c>
      <c r="U68" s="54">
        <v>0.27512999999999999</v>
      </c>
      <c r="V68" s="54">
        <v>0.27512999999999999</v>
      </c>
      <c r="W68" s="54">
        <v>0.27512999999999999</v>
      </c>
      <c r="X68" s="54">
        <v>0.27512999999999999</v>
      </c>
      <c r="Y68" s="54">
        <v>0.27512999999999999</v>
      </c>
      <c r="Z68" s="54">
        <v>0.27512999999999999</v>
      </c>
      <c r="AA68" s="54">
        <v>0.27512999999999999</v>
      </c>
      <c r="AB68" s="54">
        <v>0.27512999999999993</v>
      </c>
      <c r="AC68" s="54">
        <v>0.27512999999999993</v>
      </c>
      <c r="AD68" s="54">
        <v>0.27512999999999993</v>
      </c>
      <c r="AE68" s="54">
        <v>0.27512999999999993</v>
      </c>
      <c r="AF68" s="54">
        <v>0.27512999999999993</v>
      </c>
      <c r="AG68" s="54">
        <v>0.27512999999999993</v>
      </c>
      <c r="AH68" s="54">
        <v>0.27512999999999993</v>
      </c>
      <c r="AI68" s="54">
        <v>0.27512999999999993</v>
      </c>
      <c r="AJ68" s="54">
        <v>0.27512999999999993</v>
      </c>
      <c r="AK68" s="110">
        <v>0.27512999999999993</v>
      </c>
      <c r="AM68" s="113"/>
      <c r="AN68" s="57"/>
    </row>
    <row r="69" spans="1:40" x14ac:dyDescent="0.25">
      <c r="A69" s="52"/>
      <c r="B69" s="52" t="s">
        <v>37</v>
      </c>
      <c r="C69" s="54">
        <v>0.17477999999999999</v>
      </c>
      <c r="D69" s="53">
        <v>0.17477999999999999</v>
      </c>
      <c r="E69" s="53">
        <v>0.17477999999999999</v>
      </c>
      <c r="F69" s="53">
        <v>0.17477999999999999</v>
      </c>
      <c r="G69" s="53">
        <v>0.17477999999999999</v>
      </c>
      <c r="H69" s="53">
        <v>0.17477999999999999</v>
      </c>
      <c r="I69" s="53">
        <v>0.17477999999999999</v>
      </c>
      <c r="J69" s="53">
        <v>0.17477999999999999</v>
      </c>
      <c r="K69" s="53">
        <v>0.17477999999999999</v>
      </c>
      <c r="L69" s="53">
        <v>0.17477999999999999</v>
      </c>
      <c r="M69" s="53">
        <v>0.17477999999999999</v>
      </c>
      <c r="N69" s="53">
        <v>0.17477999999999999</v>
      </c>
      <c r="O69" s="54">
        <v>0.17477999999999996</v>
      </c>
      <c r="P69" s="54">
        <v>0.17477999999999999</v>
      </c>
      <c r="Q69" s="54">
        <v>0.17477999999999999</v>
      </c>
      <c r="R69" s="54">
        <v>0.17477999999999999</v>
      </c>
      <c r="S69" s="54">
        <v>0.17477999999999999</v>
      </c>
      <c r="T69" s="54">
        <v>0.17477999999999999</v>
      </c>
      <c r="U69" s="54">
        <v>0.17477999999999999</v>
      </c>
      <c r="V69" s="54">
        <v>0.17477999999999999</v>
      </c>
      <c r="W69" s="54">
        <v>0.17477999999999999</v>
      </c>
      <c r="X69" s="54">
        <v>0.17477999999999999</v>
      </c>
      <c r="Y69" s="54">
        <v>0.17477999999999999</v>
      </c>
      <c r="Z69" s="54">
        <v>0.17477999999999999</v>
      </c>
      <c r="AA69" s="54">
        <v>0.17477999999999999</v>
      </c>
      <c r="AB69" s="54">
        <v>0.17477999999999996</v>
      </c>
      <c r="AC69" s="54">
        <v>0.17477999999999996</v>
      </c>
      <c r="AD69" s="54">
        <v>0.17477999999999996</v>
      </c>
      <c r="AE69" s="54">
        <v>0.17477999999999996</v>
      </c>
      <c r="AF69" s="54">
        <v>0.17477999999999996</v>
      </c>
      <c r="AG69" s="54">
        <v>0.17477999999999996</v>
      </c>
      <c r="AH69" s="54">
        <v>0.17477999999999996</v>
      </c>
      <c r="AI69" s="54">
        <v>0.17477999999999996</v>
      </c>
      <c r="AJ69" s="54">
        <v>0.17477999999999996</v>
      </c>
      <c r="AK69" s="110">
        <v>0.17477999999999996</v>
      </c>
      <c r="AM69" s="113"/>
      <c r="AN69" s="57"/>
    </row>
    <row r="70" spans="1:40" x14ac:dyDescent="0.25">
      <c r="A70" s="52"/>
      <c r="B70" s="52" t="s">
        <v>40</v>
      </c>
      <c r="C70" s="54">
        <v>0.17054</v>
      </c>
      <c r="D70" s="53">
        <v>0.17054</v>
      </c>
      <c r="E70" s="53">
        <v>0.17054</v>
      </c>
      <c r="F70" s="53">
        <v>0.17054</v>
      </c>
      <c r="G70" s="53">
        <v>0.17054</v>
      </c>
      <c r="H70" s="53">
        <v>0.17054</v>
      </c>
      <c r="I70" s="53">
        <v>0.17054</v>
      </c>
      <c r="J70" s="53">
        <v>0.17054</v>
      </c>
      <c r="K70" s="53">
        <v>0.17054</v>
      </c>
      <c r="L70" s="53">
        <v>0.17054</v>
      </c>
      <c r="M70" s="53">
        <v>0.17054</v>
      </c>
      <c r="N70" s="53">
        <v>0.17054</v>
      </c>
      <c r="O70" s="54">
        <v>0.17053999999999994</v>
      </c>
      <c r="P70" s="54">
        <v>0.17054</v>
      </c>
      <c r="Q70" s="54">
        <v>0.17054</v>
      </c>
      <c r="R70" s="54">
        <v>0.17054</v>
      </c>
      <c r="S70" s="54">
        <v>0.17054</v>
      </c>
      <c r="T70" s="54">
        <v>0.17054</v>
      </c>
      <c r="U70" s="54">
        <v>0.17054</v>
      </c>
      <c r="V70" s="54">
        <v>0.17054</v>
      </c>
      <c r="W70" s="54">
        <v>0.17054</v>
      </c>
      <c r="X70" s="54">
        <v>0.17054</v>
      </c>
      <c r="Y70" s="54">
        <v>0.17054</v>
      </c>
      <c r="Z70" s="54">
        <v>0.17054</v>
      </c>
      <c r="AA70" s="54">
        <v>0.17054</v>
      </c>
      <c r="AB70" s="54">
        <v>0.17053999999999994</v>
      </c>
      <c r="AC70" s="54">
        <v>0.17053999999999994</v>
      </c>
      <c r="AD70" s="54">
        <v>0.17053999999999994</v>
      </c>
      <c r="AE70" s="54">
        <v>0.17053999999999994</v>
      </c>
      <c r="AF70" s="54">
        <v>0.17053999999999994</v>
      </c>
      <c r="AG70" s="54">
        <v>0.17053999999999994</v>
      </c>
      <c r="AH70" s="54">
        <v>0.17053999999999994</v>
      </c>
      <c r="AI70" s="54">
        <v>0.17053999999999994</v>
      </c>
      <c r="AJ70" s="54">
        <v>0.17053999999999994</v>
      </c>
      <c r="AK70" s="110">
        <v>0.17053999999999994</v>
      </c>
      <c r="AM70" s="113"/>
      <c r="AN70" s="57"/>
    </row>
    <row r="71" spans="1:40" x14ac:dyDescent="0.25">
      <c r="A71" s="52"/>
      <c r="B71" s="52" t="s">
        <v>1</v>
      </c>
      <c r="C71" s="54">
        <v>7.8170000000000003E-2</v>
      </c>
      <c r="D71" s="53">
        <v>7.8170000000000003E-2</v>
      </c>
      <c r="E71" s="53">
        <v>7.8170000000000003E-2</v>
      </c>
      <c r="F71" s="53">
        <v>7.8170000000000003E-2</v>
      </c>
      <c r="G71" s="53">
        <v>7.8170000000000003E-2</v>
      </c>
      <c r="H71" s="53">
        <v>7.8170000000000003E-2</v>
      </c>
      <c r="I71" s="53">
        <v>7.8170000000000003E-2</v>
      </c>
      <c r="J71" s="53">
        <v>7.8170000000000003E-2</v>
      </c>
      <c r="K71" s="53">
        <v>7.8170000000000003E-2</v>
      </c>
      <c r="L71" s="53">
        <v>7.8170000000000003E-2</v>
      </c>
      <c r="M71" s="53">
        <v>7.8170000000000003E-2</v>
      </c>
      <c r="N71" s="53">
        <v>7.8170000000000003E-2</v>
      </c>
      <c r="O71" s="54">
        <v>7.8169999999999989E-2</v>
      </c>
      <c r="P71" s="54">
        <v>7.8170000000000003E-2</v>
      </c>
      <c r="Q71" s="54">
        <v>7.8170000000000003E-2</v>
      </c>
      <c r="R71" s="54">
        <v>7.8170000000000003E-2</v>
      </c>
      <c r="S71" s="54">
        <v>7.8170000000000003E-2</v>
      </c>
      <c r="T71" s="54">
        <v>7.8170000000000003E-2</v>
      </c>
      <c r="U71" s="54">
        <v>7.8170000000000003E-2</v>
      </c>
      <c r="V71" s="54">
        <v>7.8170000000000003E-2</v>
      </c>
      <c r="W71" s="54">
        <v>7.8170000000000003E-2</v>
      </c>
      <c r="X71" s="54">
        <v>7.8170000000000003E-2</v>
      </c>
      <c r="Y71" s="54">
        <v>7.8170000000000003E-2</v>
      </c>
      <c r="Z71" s="54">
        <v>7.8170000000000003E-2</v>
      </c>
      <c r="AA71" s="54">
        <v>7.8170000000000003E-2</v>
      </c>
      <c r="AB71" s="54">
        <v>7.8169999999999989E-2</v>
      </c>
      <c r="AC71" s="54">
        <v>7.8169999999999989E-2</v>
      </c>
      <c r="AD71" s="54">
        <v>7.8169999999999989E-2</v>
      </c>
      <c r="AE71" s="54">
        <v>7.8169999999999989E-2</v>
      </c>
      <c r="AF71" s="54">
        <v>7.8169999999999989E-2</v>
      </c>
      <c r="AG71" s="54">
        <v>7.8169999999999989E-2</v>
      </c>
      <c r="AH71" s="54">
        <v>7.8169999999999989E-2</v>
      </c>
      <c r="AI71" s="54">
        <v>7.8169999999999989E-2</v>
      </c>
      <c r="AJ71" s="54">
        <v>7.8169999999999989E-2</v>
      </c>
      <c r="AK71" s="110">
        <v>7.8169999999999989E-2</v>
      </c>
      <c r="AM71" s="113"/>
      <c r="AN71" s="57"/>
    </row>
    <row r="72" spans="1:40" x14ac:dyDescent="0.25">
      <c r="A72" s="52"/>
      <c r="B72" s="52" t="s">
        <v>2</v>
      </c>
      <c r="C72" s="54">
        <v>4.0500000000000001E-2</v>
      </c>
      <c r="D72" s="53">
        <v>4.0500000000000001E-2</v>
      </c>
      <c r="E72" s="53">
        <v>4.0500000000000001E-2</v>
      </c>
      <c r="F72" s="53">
        <v>4.0500000000000001E-2</v>
      </c>
      <c r="G72" s="53">
        <v>4.0500000000000001E-2</v>
      </c>
      <c r="H72" s="53">
        <v>4.0500000000000001E-2</v>
      </c>
      <c r="I72" s="53">
        <v>4.0500000000000001E-2</v>
      </c>
      <c r="J72" s="53">
        <v>4.0500000000000001E-2</v>
      </c>
      <c r="K72" s="53">
        <v>4.0500000000000001E-2</v>
      </c>
      <c r="L72" s="53">
        <v>4.0500000000000001E-2</v>
      </c>
      <c r="M72" s="53">
        <v>4.0500000000000001E-2</v>
      </c>
      <c r="N72" s="53">
        <v>4.0500000000000001E-2</v>
      </c>
      <c r="O72" s="54">
        <v>4.0499999999999994E-2</v>
      </c>
      <c r="P72" s="54">
        <v>4.0500000000000001E-2</v>
      </c>
      <c r="Q72" s="54">
        <v>4.0500000000000001E-2</v>
      </c>
      <c r="R72" s="54">
        <v>4.0500000000000001E-2</v>
      </c>
      <c r="S72" s="54">
        <v>4.0500000000000001E-2</v>
      </c>
      <c r="T72" s="54">
        <v>4.0500000000000001E-2</v>
      </c>
      <c r="U72" s="54">
        <v>4.0500000000000001E-2</v>
      </c>
      <c r="V72" s="54">
        <v>4.0500000000000001E-2</v>
      </c>
      <c r="W72" s="54">
        <v>4.0500000000000001E-2</v>
      </c>
      <c r="X72" s="54">
        <v>4.0500000000000001E-2</v>
      </c>
      <c r="Y72" s="54">
        <v>4.0500000000000001E-2</v>
      </c>
      <c r="Z72" s="54">
        <v>4.0500000000000001E-2</v>
      </c>
      <c r="AA72" s="54">
        <v>4.0500000000000001E-2</v>
      </c>
      <c r="AB72" s="54">
        <v>4.0499999999999994E-2</v>
      </c>
      <c r="AC72" s="54">
        <v>4.0499999999999994E-2</v>
      </c>
      <c r="AD72" s="54">
        <v>4.0499999999999994E-2</v>
      </c>
      <c r="AE72" s="54">
        <v>4.0499999999999994E-2</v>
      </c>
      <c r="AF72" s="54">
        <v>4.0499999999999994E-2</v>
      </c>
      <c r="AG72" s="54">
        <v>4.0499999999999994E-2</v>
      </c>
      <c r="AH72" s="54">
        <v>4.0499999999999994E-2</v>
      </c>
      <c r="AI72" s="54">
        <v>4.0499999999999994E-2</v>
      </c>
      <c r="AJ72" s="54">
        <v>4.0499999999999994E-2</v>
      </c>
      <c r="AK72" s="110">
        <v>4.0499999999999994E-2</v>
      </c>
      <c r="AM72" s="113"/>
      <c r="AN72" s="57"/>
    </row>
    <row r="73" spans="1:40" x14ac:dyDescent="0.25">
      <c r="A73" s="52"/>
      <c r="B73" s="52" t="s">
        <v>3</v>
      </c>
      <c r="C73" s="54">
        <v>1.0500000000000001E-2</v>
      </c>
      <c r="D73" s="53">
        <v>1.0500000000000001E-2</v>
      </c>
      <c r="E73" s="53">
        <v>1.0500000000000001E-2</v>
      </c>
      <c r="F73" s="53">
        <v>1.0500000000000001E-2</v>
      </c>
      <c r="G73" s="53">
        <v>1.0500000000000001E-2</v>
      </c>
      <c r="H73" s="53">
        <v>1.0500000000000001E-2</v>
      </c>
      <c r="I73" s="53">
        <v>1.0500000000000001E-2</v>
      </c>
      <c r="J73" s="53">
        <v>1.0500000000000001E-2</v>
      </c>
      <c r="K73" s="53">
        <v>1.0500000000000001E-2</v>
      </c>
      <c r="L73" s="53">
        <v>1.0500000000000001E-2</v>
      </c>
      <c r="M73" s="53">
        <v>1.0500000000000001E-2</v>
      </c>
      <c r="N73" s="53">
        <v>1.0500000000000001E-2</v>
      </c>
      <c r="O73" s="54">
        <v>1.0499999999999997E-2</v>
      </c>
      <c r="P73" s="54">
        <v>1.0500000000000001E-2</v>
      </c>
      <c r="Q73" s="54">
        <v>1.0500000000000001E-2</v>
      </c>
      <c r="R73" s="54">
        <v>1.0500000000000001E-2</v>
      </c>
      <c r="S73" s="54">
        <v>1.0500000000000001E-2</v>
      </c>
      <c r="T73" s="54">
        <v>1.0500000000000001E-2</v>
      </c>
      <c r="U73" s="54">
        <v>1.0500000000000001E-2</v>
      </c>
      <c r="V73" s="54">
        <v>1.0500000000000001E-2</v>
      </c>
      <c r="W73" s="54">
        <v>1.0500000000000001E-2</v>
      </c>
      <c r="X73" s="54">
        <v>1.0500000000000001E-2</v>
      </c>
      <c r="Y73" s="54">
        <v>1.0500000000000001E-2</v>
      </c>
      <c r="Z73" s="54">
        <v>1.0500000000000001E-2</v>
      </c>
      <c r="AA73" s="54">
        <v>1.0500000000000001E-2</v>
      </c>
      <c r="AB73" s="54">
        <v>1.0499999999999997E-2</v>
      </c>
      <c r="AC73" s="54">
        <v>1.0499999999999997E-2</v>
      </c>
      <c r="AD73" s="54">
        <v>1.0499999999999997E-2</v>
      </c>
      <c r="AE73" s="54">
        <v>1.0499999999999997E-2</v>
      </c>
      <c r="AF73" s="54">
        <v>1.0499999999999997E-2</v>
      </c>
      <c r="AG73" s="54">
        <v>1.0499999999999997E-2</v>
      </c>
      <c r="AH73" s="54">
        <v>1.0499999999999997E-2</v>
      </c>
      <c r="AI73" s="54">
        <v>1.0499999999999997E-2</v>
      </c>
      <c r="AJ73" s="54">
        <v>1.0499999999999997E-2</v>
      </c>
      <c r="AK73" s="110">
        <v>1.0499999999999997E-2</v>
      </c>
      <c r="AM73" s="113"/>
      <c r="AN73" s="57"/>
    </row>
    <row r="74" spans="1:40" x14ac:dyDescent="0.25">
      <c r="A74" s="52"/>
      <c r="B74" s="52" t="s">
        <v>51</v>
      </c>
      <c r="C74" s="54">
        <v>0</v>
      </c>
      <c r="D74" s="54">
        <v>0</v>
      </c>
      <c r="E74" s="54">
        <v>0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110">
        <v>0</v>
      </c>
      <c r="AM74" s="113"/>
      <c r="AN74" s="57"/>
    </row>
    <row r="75" spans="1:40" ht="15.75" thickBot="1" x14ac:dyDescent="0.3">
      <c r="A75" s="55"/>
      <c r="B75" s="55" t="s">
        <v>4</v>
      </c>
      <c r="C75" s="56">
        <v>0</v>
      </c>
      <c r="D75" s="56">
        <v>0</v>
      </c>
      <c r="E75" s="56">
        <v>0</v>
      </c>
      <c r="F75" s="56">
        <v>0</v>
      </c>
      <c r="G75" s="56">
        <v>0</v>
      </c>
      <c r="H75" s="56">
        <v>0</v>
      </c>
      <c r="I75" s="56">
        <v>0</v>
      </c>
      <c r="J75" s="56">
        <v>0</v>
      </c>
      <c r="K75" s="56">
        <v>0</v>
      </c>
      <c r="L75" s="56">
        <v>0</v>
      </c>
      <c r="M75" s="56">
        <v>0</v>
      </c>
      <c r="N75" s="56">
        <v>0</v>
      </c>
      <c r="O75" s="56">
        <v>0</v>
      </c>
      <c r="P75" s="56">
        <v>0</v>
      </c>
      <c r="Q75" s="56">
        <v>0</v>
      </c>
      <c r="R75" s="56">
        <v>0</v>
      </c>
      <c r="S75" s="56">
        <v>0</v>
      </c>
      <c r="T75" s="56">
        <v>0</v>
      </c>
      <c r="U75" s="56">
        <v>0</v>
      </c>
      <c r="V75" s="56">
        <v>0</v>
      </c>
      <c r="W75" s="56">
        <v>0</v>
      </c>
      <c r="X75" s="56">
        <v>0</v>
      </c>
      <c r="Y75" s="56">
        <v>0</v>
      </c>
      <c r="Z75" s="56">
        <v>0</v>
      </c>
      <c r="AA75" s="56">
        <v>0</v>
      </c>
      <c r="AB75" s="56">
        <v>0</v>
      </c>
      <c r="AC75" s="56">
        <v>0</v>
      </c>
      <c r="AD75" s="56">
        <v>0</v>
      </c>
      <c r="AE75" s="56">
        <v>0</v>
      </c>
      <c r="AF75" s="56">
        <v>0</v>
      </c>
      <c r="AG75" s="56">
        <v>0</v>
      </c>
      <c r="AH75" s="56">
        <v>0</v>
      </c>
      <c r="AI75" s="56">
        <v>0</v>
      </c>
      <c r="AJ75" s="56">
        <v>0</v>
      </c>
      <c r="AK75" s="111">
        <v>0</v>
      </c>
      <c r="AM75" s="113"/>
      <c r="AN75" s="57"/>
    </row>
    <row r="76" spans="1:40" x14ac:dyDescent="0.25"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N76" s="57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79998168889431442"/>
    <pageSetUpPr fitToPage="1"/>
  </sheetPr>
  <dimension ref="A1:DJ184"/>
  <sheetViews>
    <sheetView zoomScale="65" zoomScaleNormal="65" workbookViewId="0">
      <pane xSplit="2" ySplit="2" topLeftCell="C12" activePane="bottomRight" state="frozen"/>
      <selection activeCell="F11" sqref="F11"/>
      <selection pane="topRight" activeCell="F11" sqref="F11"/>
      <selection pane="bottomLeft" activeCell="F11" sqref="F11"/>
      <selection pane="bottomRight" activeCell="AN25" sqref="AN25"/>
    </sheetView>
  </sheetViews>
  <sheetFormatPr defaultColWidth="9" defaultRowHeight="15" x14ac:dyDescent="0.25"/>
  <cols>
    <col min="1" max="1" width="22.5703125" customWidth="1"/>
    <col min="3" max="37" width="16" customWidth="1"/>
    <col min="38" max="38" width="14" customWidth="1"/>
    <col min="39" max="39" width="11.5703125" customWidth="1"/>
    <col min="40" max="42" width="12" bestFit="1" customWidth="1"/>
    <col min="43" max="43" width="11.5703125" bestFit="1" customWidth="1"/>
    <col min="44" max="44" width="11.140625" bestFit="1" customWidth="1"/>
    <col min="45" max="48" width="12" bestFit="1" customWidth="1"/>
    <col min="49" max="49" width="11.5703125" bestFit="1" customWidth="1"/>
    <col min="50" max="50" width="14.85546875" customWidth="1"/>
    <col min="51" max="51" width="10.5703125" customWidth="1"/>
    <col min="52" max="52" width="14" bestFit="1" customWidth="1"/>
    <col min="53" max="64" width="14" customWidth="1"/>
    <col min="65" max="65" width="15.28515625" bestFit="1" customWidth="1"/>
    <col min="66" max="66" width="13.5703125" bestFit="1" customWidth="1"/>
    <col min="67" max="69" width="14" bestFit="1" customWidth="1"/>
    <col min="70" max="71" width="13.5703125" bestFit="1" customWidth="1"/>
    <col min="72" max="74" width="13.5703125" customWidth="1"/>
    <col min="75" max="75" width="8" customWidth="1"/>
    <col min="76" max="76" width="17" bestFit="1" customWidth="1"/>
    <col min="77" max="77" width="13.140625" style="4" bestFit="1" customWidth="1"/>
    <col min="78" max="78" width="13.5703125" style="4" bestFit="1" customWidth="1"/>
    <col min="79" max="80" width="14" style="4" bestFit="1" customWidth="1"/>
    <col min="81" max="88" width="14.5703125" style="4" bestFit="1" customWidth="1"/>
    <col min="89" max="89" width="16" style="4" bestFit="1" customWidth="1"/>
    <col min="90" max="101" width="16" style="4" customWidth="1"/>
    <col min="102" max="102" width="16.140625" style="4" bestFit="1" customWidth="1"/>
    <col min="103" max="108" width="16" style="4" bestFit="1" customWidth="1"/>
    <col min="109" max="111" width="16" style="4" customWidth="1"/>
    <col min="113" max="113" width="11" bestFit="1" customWidth="1"/>
    <col min="114" max="114" width="7.42578125" bestFit="1" customWidth="1"/>
  </cols>
  <sheetData>
    <row r="1" spans="1:114" s="60" customFormat="1" ht="21.75" thickBot="1" x14ac:dyDescent="0.4">
      <c r="C1" s="343" t="s">
        <v>70</v>
      </c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171"/>
      <c r="AJ1" s="171"/>
      <c r="AK1" s="171"/>
      <c r="AN1" s="345" t="s">
        <v>460</v>
      </c>
      <c r="AO1" s="346"/>
      <c r="AP1" s="346"/>
      <c r="AQ1" s="346"/>
      <c r="AR1" s="346"/>
      <c r="AS1" s="346"/>
      <c r="AT1" s="346"/>
      <c r="AU1" s="346"/>
      <c r="AV1" s="346"/>
      <c r="AW1" s="346"/>
      <c r="AX1" s="346"/>
      <c r="AY1" s="346"/>
      <c r="AZ1" s="346"/>
      <c r="BA1" s="346"/>
      <c r="BB1" s="346"/>
      <c r="BC1" s="346"/>
      <c r="BD1" s="346"/>
      <c r="BE1" s="346"/>
      <c r="BF1" s="346"/>
      <c r="BG1" s="346"/>
      <c r="BH1" s="346"/>
      <c r="BI1" s="346"/>
      <c r="BJ1" s="346"/>
      <c r="BK1" s="346"/>
      <c r="BL1" s="346"/>
      <c r="BM1" s="346"/>
      <c r="BN1" s="346"/>
      <c r="BO1" s="346"/>
      <c r="BP1" s="346"/>
      <c r="BQ1" s="346"/>
      <c r="BR1" s="346"/>
      <c r="BS1" s="347"/>
      <c r="BT1" s="171"/>
      <c r="BU1" s="171"/>
      <c r="BV1" s="171"/>
      <c r="BY1" s="348" t="s">
        <v>54</v>
      </c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199"/>
      <c r="DF1" s="199"/>
      <c r="DG1" s="199"/>
    </row>
    <row r="2" spans="1:114" s="2" customFormat="1" ht="15.75" thickBot="1" x14ac:dyDescent="0.3">
      <c r="C2" s="66" t="s">
        <v>58</v>
      </c>
      <c r="D2" s="67" t="s">
        <v>59</v>
      </c>
      <c r="E2" s="67" t="s">
        <v>60</v>
      </c>
      <c r="F2" s="67" t="s">
        <v>61</v>
      </c>
      <c r="G2" s="67" t="s">
        <v>62</v>
      </c>
      <c r="H2" s="67" t="s">
        <v>63</v>
      </c>
      <c r="I2" s="67" t="s">
        <v>64</v>
      </c>
      <c r="J2" s="67" t="s">
        <v>65</v>
      </c>
      <c r="K2" s="67" t="s">
        <v>66</v>
      </c>
      <c r="L2" s="67" t="s">
        <v>67</v>
      </c>
      <c r="M2" s="67" t="s">
        <v>68</v>
      </c>
      <c r="N2" s="67" t="s">
        <v>69</v>
      </c>
      <c r="O2" s="67">
        <f>+'SUMMARY (BC)'!Q1</f>
        <v>2023</v>
      </c>
      <c r="P2" s="66" t="s">
        <v>58</v>
      </c>
      <c r="Q2" s="67" t="s">
        <v>59</v>
      </c>
      <c r="R2" s="67" t="s">
        <v>60</v>
      </c>
      <c r="S2" s="67" t="s">
        <v>61</v>
      </c>
      <c r="T2" s="67" t="s">
        <v>62</v>
      </c>
      <c r="U2" s="67" t="s">
        <v>63</v>
      </c>
      <c r="V2" s="67" t="s">
        <v>64</v>
      </c>
      <c r="W2" s="67" t="s">
        <v>65</v>
      </c>
      <c r="X2" s="67" t="s">
        <v>66</v>
      </c>
      <c r="Y2" s="67" t="s">
        <v>67</v>
      </c>
      <c r="Z2" s="67" t="s">
        <v>68</v>
      </c>
      <c r="AA2" s="67" t="s">
        <v>69</v>
      </c>
      <c r="AB2" s="67">
        <f>+'SUMMARY (BC)'!AD1</f>
        <v>2024</v>
      </c>
      <c r="AC2" s="67">
        <f t="shared" ref="AC2:AH2" si="0">+AB2+1</f>
        <v>2025</v>
      </c>
      <c r="AD2" s="67">
        <f t="shared" si="0"/>
        <v>2026</v>
      </c>
      <c r="AE2" s="67">
        <f t="shared" si="0"/>
        <v>2027</v>
      </c>
      <c r="AF2" s="67">
        <f t="shared" si="0"/>
        <v>2028</v>
      </c>
      <c r="AG2" s="67">
        <f t="shared" si="0"/>
        <v>2029</v>
      </c>
      <c r="AH2" s="75">
        <f t="shared" si="0"/>
        <v>2030</v>
      </c>
      <c r="AI2" s="75">
        <f t="shared" ref="AI2" si="1">+AH2+1</f>
        <v>2031</v>
      </c>
      <c r="AJ2" s="75">
        <f t="shared" ref="AJ2" si="2">+AI2+1</f>
        <v>2032</v>
      </c>
      <c r="AK2" s="75">
        <f t="shared" ref="AK2" si="3">+AJ2+1</f>
        <v>2033</v>
      </c>
      <c r="AN2" s="66" t="s">
        <v>58</v>
      </c>
      <c r="AO2" s="67" t="s">
        <v>59</v>
      </c>
      <c r="AP2" s="67" t="s">
        <v>60</v>
      </c>
      <c r="AQ2" s="67" t="s">
        <v>61</v>
      </c>
      <c r="AR2" s="67" t="s">
        <v>62</v>
      </c>
      <c r="AS2" s="67" t="s">
        <v>63</v>
      </c>
      <c r="AT2" s="67" t="s">
        <v>64</v>
      </c>
      <c r="AU2" s="67" t="s">
        <v>65</v>
      </c>
      <c r="AV2" s="67" t="s">
        <v>66</v>
      </c>
      <c r="AW2" s="67" t="s">
        <v>67</v>
      </c>
      <c r="AX2" s="67" t="s">
        <v>68</v>
      </c>
      <c r="AY2" s="67" t="s">
        <v>69</v>
      </c>
      <c r="AZ2" s="67">
        <f>+O2</f>
        <v>2023</v>
      </c>
      <c r="BA2" s="66" t="s">
        <v>58</v>
      </c>
      <c r="BB2" s="67" t="s">
        <v>59</v>
      </c>
      <c r="BC2" s="67" t="s">
        <v>60</v>
      </c>
      <c r="BD2" s="67" t="s">
        <v>61</v>
      </c>
      <c r="BE2" s="67" t="s">
        <v>62</v>
      </c>
      <c r="BF2" s="67" t="s">
        <v>63</v>
      </c>
      <c r="BG2" s="67" t="s">
        <v>64</v>
      </c>
      <c r="BH2" s="67" t="s">
        <v>65</v>
      </c>
      <c r="BI2" s="67" t="s">
        <v>66</v>
      </c>
      <c r="BJ2" s="67" t="s">
        <v>67</v>
      </c>
      <c r="BK2" s="67" t="s">
        <v>68</v>
      </c>
      <c r="BL2" s="67" t="s">
        <v>69</v>
      </c>
      <c r="BM2" s="67">
        <f>+AB2</f>
        <v>2024</v>
      </c>
      <c r="BN2" s="67">
        <f t="shared" ref="BN2:BS2" si="4">+BM2+1</f>
        <v>2025</v>
      </c>
      <c r="BO2" s="67">
        <f t="shared" si="4"/>
        <v>2026</v>
      </c>
      <c r="BP2" s="67">
        <f t="shared" si="4"/>
        <v>2027</v>
      </c>
      <c r="BQ2" s="67">
        <f t="shared" si="4"/>
        <v>2028</v>
      </c>
      <c r="BR2" s="67">
        <f t="shared" si="4"/>
        <v>2029</v>
      </c>
      <c r="BS2" s="75">
        <f t="shared" si="4"/>
        <v>2030</v>
      </c>
      <c r="BT2" s="75">
        <f t="shared" ref="BT2" si="5">+BS2+1</f>
        <v>2031</v>
      </c>
      <c r="BU2" s="75">
        <f t="shared" ref="BU2" si="6">+BT2+1</f>
        <v>2032</v>
      </c>
      <c r="BV2" s="75">
        <f t="shared" ref="BV2" si="7">+BU2+1</f>
        <v>2033</v>
      </c>
      <c r="BY2" s="66" t="s">
        <v>58</v>
      </c>
      <c r="BZ2" s="67" t="s">
        <v>59</v>
      </c>
      <c r="CA2" s="67" t="s">
        <v>60</v>
      </c>
      <c r="CB2" s="67" t="s">
        <v>61</v>
      </c>
      <c r="CC2" s="67" t="s">
        <v>62</v>
      </c>
      <c r="CD2" s="67" t="s">
        <v>63</v>
      </c>
      <c r="CE2" s="67" t="s">
        <v>64</v>
      </c>
      <c r="CF2" s="67" t="s">
        <v>65</v>
      </c>
      <c r="CG2" s="67" t="s">
        <v>66</v>
      </c>
      <c r="CH2" s="67" t="s">
        <v>67</v>
      </c>
      <c r="CI2" s="67" t="s">
        <v>68</v>
      </c>
      <c r="CJ2" s="67" t="s">
        <v>69</v>
      </c>
      <c r="CK2" s="67">
        <f>+AZ2</f>
        <v>2023</v>
      </c>
      <c r="CL2" s="66" t="s">
        <v>58</v>
      </c>
      <c r="CM2" s="67" t="s">
        <v>59</v>
      </c>
      <c r="CN2" s="67" t="s">
        <v>60</v>
      </c>
      <c r="CO2" s="67" t="s">
        <v>61</v>
      </c>
      <c r="CP2" s="67" t="s">
        <v>62</v>
      </c>
      <c r="CQ2" s="67" t="s">
        <v>63</v>
      </c>
      <c r="CR2" s="67" t="s">
        <v>64</v>
      </c>
      <c r="CS2" s="67" t="s">
        <v>65</v>
      </c>
      <c r="CT2" s="67" t="s">
        <v>66</v>
      </c>
      <c r="CU2" s="67" t="s">
        <v>67</v>
      </c>
      <c r="CV2" s="67" t="s">
        <v>68</v>
      </c>
      <c r="CW2" s="67" t="s">
        <v>69</v>
      </c>
      <c r="CX2" s="67">
        <f>+BM2</f>
        <v>2024</v>
      </c>
      <c r="CY2" s="67">
        <f t="shared" ref="CY2:DD2" si="8">+CX2+1</f>
        <v>2025</v>
      </c>
      <c r="CZ2" s="67">
        <f t="shared" si="8"/>
        <v>2026</v>
      </c>
      <c r="DA2" s="67">
        <f t="shared" si="8"/>
        <v>2027</v>
      </c>
      <c r="DB2" s="67">
        <f t="shared" si="8"/>
        <v>2028</v>
      </c>
      <c r="DC2" s="67">
        <f t="shared" si="8"/>
        <v>2029</v>
      </c>
      <c r="DD2" s="67">
        <f t="shared" si="8"/>
        <v>2030</v>
      </c>
      <c r="DE2" s="67">
        <f t="shared" ref="DE2" si="9">+DD2+1</f>
        <v>2031</v>
      </c>
      <c r="DF2" s="67">
        <f t="shared" ref="DF2" si="10">+DE2+1</f>
        <v>2032</v>
      </c>
      <c r="DG2" s="75">
        <f t="shared" ref="DG2" si="11">+DF2+1</f>
        <v>2033</v>
      </c>
    </row>
    <row r="3" spans="1:114" s="2" customFormat="1" x14ac:dyDescent="0.25">
      <c r="A3" s="74" t="s">
        <v>10</v>
      </c>
      <c r="C3" s="8">
        <f>SUM(C16:C26)</f>
        <v>427991.10951060668</v>
      </c>
      <c r="D3" s="8">
        <f t="shared" ref="D3:N3" si="12">SUM(D16:D26)</f>
        <v>429281.01735120802</v>
      </c>
      <c r="E3" s="8">
        <f t="shared" si="12"/>
        <v>430642.31492966652</v>
      </c>
      <c r="F3" s="8">
        <f t="shared" si="12"/>
        <v>432004.42591549881</v>
      </c>
      <c r="G3" s="8">
        <f t="shared" si="12"/>
        <v>433297.79678193387</v>
      </c>
      <c r="H3" s="8">
        <f t="shared" si="12"/>
        <v>434532.44911441556</v>
      </c>
      <c r="I3" s="8">
        <f t="shared" si="12"/>
        <v>435728.73330793361</v>
      </c>
      <c r="J3" s="8">
        <f t="shared" si="12"/>
        <v>436837.11300060072</v>
      </c>
      <c r="K3" s="8">
        <f t="shared" si="12"/>
        <v>437988.50156092196</v>
      </c>
      <c r="L3" s="8">
        <f t="shared" si="12"/>
        <v>439153.98172672658</v>
      </c>
      <c r="M3" s="8">
        <f t="shared" si="12"/>
        <v>440332.61247111578</v>
      </c>
      <c r="N3" s="8">
        <f t="shared" si="12"/>
        <v>441520.09017997689</v>
      </c>
      <c r="O3" s="8">
        <f t="shared" ref="O3:O8" si="13">AVERAGE(C3:N3)</f>
        <v>434942.51215421705</v>
      </c>
      <c r="P3" s="8">
        <f t="shared" ref="P3:AA3" si="14">SUM(P16:P26)</f>
        <v>443275.90982999775</v>
      </c>
      <c r="Q3" s="8">
        <f t="shared" si="14"/>
        <v>444458.57796018018</v>
      </c>
      <c r="R3" s="8">
        <f t="shared" si="14"/>
        <v>445644.21465683059</v>
      </c>
      <c r="S3" s="8">
        <f t="shared" si="14"/>
        <v>446789.5427653059</v>
      </c>
      <c r="T3" s="8">
        <f t="shared" si="14"/>
        <v>447910.15968076524</v>
      </c>
      <c r="U3" s="8">
        <f t="shared" si="14"/>
        <v>449048.55949428573</v>
      </c>
      <c r="V3" s="8">
        <f t="shared" si="14"/>
        <v>450180.13285915949</v>
      </c>
      <c r="W3" s="8">
        <f t="shared" si="14"/>
        <v>451341.17791153089</v>
      </c>
      <c r="X3" s="8">
        <f t="shared" si="14"/>
        <v>452520.7897318069</v>
      </c>
      <c r="Y3" s="8">
        <f t="shared" si="14"/>
        <v>453712.35422080755</v>
      </c>
      <c r="Z3" s="8">
        <f t="shared" si="14"/>
        <v>454915.1661992984</v>
      </c>
      <c r="AA3" s="8">
        <f t="shared" si="14"/>
        <v>456125.12849678181</v>
      </c>
      <c r="AB3" s="8">
        <f t="shared" ref="AB3:AB8" si="15">AVERAGE(P3:AA3)</f>
        <v>449660.14281722927</v>
      </c>
      <c r="AC3" s="8">
        <f t="shared" ref="AC3:AK3" si="16">SUM(AC16:AC26)</f>
        <v>464148.72502043791</v>
      </c>
      <c r="AD3" s="8">
        <f t="shared" si="16"/>
        <v>478782.6167152308</v>
      </c>
      <c r="AE3" s="8">
        <f t="shared" si="16"/>
        <v>493487.83654583432</v>
      </c>
      <c r="AF3" s="8">
        <f t="shared" si="16"/>
        <v>0</v>
      </c>
      <c r="AG3" s="8">
        <f t="shared" si="16"/>
        <v>0</v>
      </c>
      <c r="AH3" s="8">
        <f t="shared" si="16"/>
        <v>0</v>
      </c>
      <c r="AI3" s="8">
        <f t="shared" si="16"/>
        <v>0</v>
      </c>
      <c r="AJ3" s="8">
        <f t="shared" si="16"/>
        <v>0</v>
      </c>
      <c r="AK3" s="8">
        <f t="shared" si="16"/>
        <v>0</v>
      </c>
      <c r="AL3" s="8"/>
      <c r="AM3" s="74" t="s">
        <v>10</v>
      </c>
      <c r="AN3" s="8">
        <f t="shared" ref="AN3:AY3" si="17">SUM(AN16:AN26)</f>
        <v>15124.572768641918</v>
      </c>
      <c r="AO3" s="8">
        <f t="shared" si="17"/>
        <v>14810.691044747666</v>
      </c>
      <c r="AP3" s="8">
        <f t="shared" si="17"/>
        <v>12760.452061139255</v>
      </c>
      <c r="AQ3" s="8">
        <f t="shared" si="17"/>
        <v>10369.692514220873</v>
      </c>
      <c r="AR3" s="8">
        <f t="shared" si="17"/>
        <v>7774.1780288186128</v>
      </c>
      <c r="AS3" s="8">
        <f t="shared" si="17"/>
        <v>6268.7108312469218</v>
      </c>
      <c r="AT3" s="8">
        <f t="shared" si="17"/>
        <v>5270.3216890537969</v>
      </c>
      <c r="AU3" s="8">
        <f t="shared" si="17"/>
        <v>4939.4381674295964</v>
      </c>
      <c r="AV3" s="8">
        <f t="shared" si="17"/>
        <v>5555.6775926896753</v>
      </c>
      <c r="AW3" s="8">
        <f t="shared" si="17"/>
        <v>5801.8904778384904</v>
      </c>
      <c r="AX3" s="8">
        <f t="shared" si="17"/>
        <v>8060.4522265573078</v>
      </c>
      <c r="AY3" s="8">
        <f t="shared" si="17"/>
        <v>12575.161675643589</v>
      </c>
      <c r="AZ3" s="8">
        <f t="shared" ref="AZ3:AZ8" si="18">SUM(AN3:AY3)</f>
        <v>109311.23907802771</v>
      </c>
      <c r="BA3" s="8">
        <f t="shared" ref="BA3:BL3" si="19">SUM(BA16:BA26)</f>
        <v>15503.696113553531</v>
      </c>
      <c r="BB3" s="8">
        <f t="shared" si="19"/>
        <v>15183.411016196203</v>
      </c>
      <c r="BC3" s="8">
        <f t="shared" si="19"/>
        <v>13088.228967227096</v>
      </c>
      <c r="BD3" s="8">
        <f t="shared" si="19"/>
        <v>10630.313992137113</v>
      </c>
      <c r="BE3" s="8">
        <f t="shared" si="19"/>
        <v>7949.1881390413755</v>
      </c>
      <c r="BF3" s="8">
        <f t="shared" si="19"/>
        <v>6392.4921518918591</v>
      </c>
      <c r="BG3" s="8">
        <f t="shared" si="19"/>
        <v>5366.5704345278618</v>
      </c>
      <c r="BH3" s="8">
        <f t="shared" si="19"/>
        <v>5028.3762957963154</v>
      </c>
      <c r="BI3" s="8">
        <f t="shared" si="19"/>
        <v>5664.6196932833636</v>
      </c>
      <c r="BJ3" s="8">
        <f t="shared" si="19"/>
        <v>5919.30840396035</v>
      </c>
      <c r="BK3" s="8">
        <f t="shared" si="19"/>
        <v>8245.386616339656</v>
      </c>
      <c r="BL3" s="8">
        <f t="shared" si="19"/>
        <v>12889.249760149443</v>
      </c>
      <c r="BM3" s="8">
        <f t="shared" ref="BM3:BM8" si="20">SUM(BA3:BL3)</f>
        <v>111860.84158410419</v>
      </c>
      <c r="BN3" s="8">
        <f t="shared" ref="BN3:BV3" si="21">SUM(BN16:BN26)</f>
        <v>114274.15637238948</v>
      </c>
      <c r="BO3" s="8">
        <f t="shared" si="21"/>
        <v>117010.90797980464</v>
      </c>
      <c r="BP3" s="8">
        <f t="shared" si="21"/>
        <v>119868.36661771713</v>
      </c>
      <c r="BQ3" s="8">
        <f t="shared" si="21"/>
        <v>0</v>
      </c>
      <c r="BR3" s="8">
        <f t="shared" si="21"/>
        <v>0</v>
      </c>
      <c r="BS3" s="8">
        <f t="shared" si="21"/>
        <v>0</v>
      </c>
      <c r="BT3" s="8">
        <f t="shared" si="21"/>
        <v>0</v>
      </c>
      <c r="BU3" s="8">
        <f t="shared" si="21"/>
        <v>0</v>
      </c>
      <c r="BV3" s="8">
        <f t="shared" si="21"/>
        <v>0</v>
      </c>
      <c r="BW3" s="8"/>
      <c r="BX3" s="74" t="s">
        <v>10</v>
      </c>
      <c r="BY3" s="8">
        <f t="shared" ref="BY3:CK8" si="22">+AN3/C3*1000</f>
        <v>35.338520900437288</v>
      </c>
      <c r="BZ3" s="8">
        <f t="shared" si="22"/>
        <v>34.501155294809095</v>
      </c>
      <c r="CA3" s="8">
        <f t="shared" si="22"/>
        <v>29.631208125061562</v>
      </c>
      <c r="CB3" s="8">
        <f t="shared" si="22"/>
        <v>24.003671935178765</v>
      </c>
      <c r="CC3" s="8">
        <f t="shared" si="22"/>
        <v>17.941882203317849</v>
      </c>
      <c r="CD3" s="8">
        <f t="shared" si="22"/>
        <v>14.426335349690593</v>
      </c>
      <c r="CE3" s="8">
        <f t="shared" si="22"/>
        <v>12.09541920507044</v>
      </c>
      <c r="CF3" s="8">
        <f t="shared" si="22"/>
        <v>11.30727683254972</v>
      </c>
      <c r="CG3" s="8">
        <f t="shared" si="22"/>
        <v>12.684528413166364</v>
      </c>
      <c r="CH3" s="8">
        <f t="shared" si="22"/>
        <v>13.211517415886364</v>
      </c>
      <c r="CI3" s="8">
        <f t="shared" si="22"/>
        <v>18.305371889950678</v>
      </c>
      <c r="CJ3" s="8">
        <f t="shared" si="22"/>
        <v>28.481516368864607</v>
      </c>
      <c r="CK3" s="8">
        <f t="shared" si="22"/>
        <v>251.32341866657853</v>
      </c>
      <c r="CL3" s="8">
        <f t="shared" ref="CL3:CL8" si="23">+BA3/P3*1000</f>
        <v>34.975273344990498</v>
      </c>
      <c r="CM3" s="8">
        <f t="shared" ref="CM3:CM8" si="24">+BB3/Q3*1000</f>
        <v>34.161588433909159</v>
      </c>
      <c r="CN3" s="8">
        <f t="shared" ref="CN3:CN8" si="25">+BC3/R3*1000</f>
        <v>29.369233430542163</v>
      </c>
      <c r="CO3" s="8">
        <f t="shared" ref="CO3:CO8" si="26">+BD3/S3*1000</f>
        <v>23.792665169249744</v>
      </c>
      <c r="CP3" s="8">
        <f t="shared" ref="CP3:CP8" si="27">+BE3/T3*1000</f>
        <v>17.747282501265264</v>
      </c>
      <c r="CQ3" s="8">
        <f t="shared" ref="CQ3:CQ8" si="28">+BF3/U3*1000</f>
        <v>14.235636696153806</v>
      </c>
      <c r="CR3" s="8">
        <f t="shared" ref="CR3:CR8" si="29">+BG3/V3*1000</f>
        <v>11.920940181087051</v>
      </c>
      <c r="CS3" s="8">
        <f t="shared" ref="CS3:CS8" si="30">+BH3/W3*1000</f>
        <v>11.140965065638099</v>
      </c>
      <c r="CT3" s="8">
        <f t="shared" ref="CT3:CT8" si="31">+BI3/X3*1000</f>
        <v>12.517921434373399</v>
      </c>
      <c r="CU3" s="8">
        <f t="shared" ref="CU3:CU8" si="32">+BJ3/Y3*1000</f>
        <v>13.046390182885803</v>
      </c>
      <c r="CV3" s="8">
        <f t="shared" ref="CV3:CV8" si="33">+BK3/Z3*1000</f>
        <v>18.125108215731263</v>
      </c>
      <c r="CW3" s="8">
        <f t="shared" ref="CW3:CW8" si="34">+BL3/AA3*1000</f>
        <v>28.258144432050042</v>
      </c>
      <c r="CX3" s="8">
        <f t="shared" ref="CX3:CX8" si="35">+BM3/AB3*1000</f>
        <v>248.76752669976267</v>
      </c>
      <c r="CY3" s="8">
        <f t="shared" ref="CY3:DG8" si="36">+BN3/AC3*1000</f>
        <v>246.20159490335266</v>
      </c>
      <c r="CZ3" s="8">
        <f t="shared" si="36"/>
        <v>244.3925570702165</v>
      </c>
      <c r="DA3" s="8">
        <f t="shared" si="36"/>
        <v>242.90034675775431</v>
      </c>
      <c r="DB3" s="8" t="e">
        <f t="shared" si="36"/>
        <v>#DIV/0!</v>
      </c>
      <c r="DC3" s="8" t="e">
        <f t="shared" si="36"/>
        <v>#DIV/0!</v>
      </c>
      <c r="DD3" s="8" t="e">
        <f t="shared" si="36"/>
        <v>#DIV/0!</v>
      </c>
      <c r="DE3" s="8" t="e">
        <f t="shared" si="36"/>
        <v>#DIV/0!</v>
      </c>
      <c r="DF3" s="8" t="e">
        <f t="shared" si="36"/>
        <v>#DIV/0!</v>
      </c>
      <c r="DG3" s="8" t="e">
        <f t="shared" si="36"/>
        <v>#DIV/0!</v>
      </c>
      <c r="DI3" s="4"/>
      <c r="DJ3" s="20"/>
    </row>
    <row r="4" spans="1:114" s="2" customFormat="1" x14ac:dyDescent="0.25">
      <c r="A4" s="74" t="s">
        <v>14</v>
      </c>
      <c r="C4" s="8">
        <f>SUM(C27:C47)</f>
        <v>39471.93238548642</v>
      </c>
      <c r="D4" s="8">
        <f t="shared" ref="D4:N4" si="37">SUM(D27:D47)</f>
        <v>39544.430895926154</v>
      </c>
      <c r="E4" s="8">
        <f t="shared" si="37"/>
        <v>39604.711196556156</v>
      </c>
      <c r="F4" s="8">
        <f t="shared" si="37"/>
        <v>39666.516663583599</v>
      </c>
      <c r="G4" s="8">
        <f t="shared" si="37"/>
        <v>39731.240926005172</v>
      </c>
      <c r="H4" s="8">
        <f t="shared" si="37"/>
        <v>39780.647395349348</v>
      </c>
      <c r="I4" s="8">
        <f t="shared" si="37"/>
        <v>39851.074223507196</v>
      </c>
      <c r="J4" s="8">
        <f t="shared" si="37"/>
        <v>39837.372167886992</v>
      </c>
      <c r="K4" s="8">
        <f t="shared" si="37"/>
        <v>39887.564088028681</v>
      </c>
      <c r="L4" s="8">
        <f t="shared" si="37"/>
        <v>39937.747342122282</v>
      </c>
      <c r="M4" s="8">
        <f t="shared" si="37"/>
        <v>39987.926229437471</v>
      </c>
      <c r="N4" s="8">
        <f t="shared" si="37"/>
        <v>40038.105047386292</v>
      </c>
      <c r="O4" s="8">
        <f t="shared" si="13"/>
        <v>39778.272380106311</v>
      </c>
      <c r="P4" s="8">
        <f t="shared" ref="P4:AA4" si="38">SUM(P27:P47)</f>
        <v>40155.002132912647</v>
      </c>
      <c r="Q4" s="8">
        <f t="shared" si="38"/>
        <v>40202.192582756477</v>
      </c>
      <c r="R4" s="8">
        <f t="shared" si="38"/>
        <v>40250.393902816388</v>
      </c>
      <c r="S4" s="8">
        <f t="shared" si="38"/>
        <v>40302.608847347226</v>
      </c>
      <c r="T4" s="8">
        <f t="shared" si="38"/>
        <v>40350.839716299743</v>
      </c>
      <c r="U4" s="8">
        <f t="shared" si="38"/>
        <v>40401.088384526447</v>
      </c>
      <c r="V4" s="8">
        <f t="shared" si="38"/>
        <v>40453.356340428698</v>
      </c>
      <c r="W4" s="8">
        <f t="shared" si="38"/>
        <v>40436.300060865055</v>
      </c>
      <c r="X4" s="8">
        <f t="shared" si="38"/>
        <v>40481.979343349296</v>
      </c>
      <c r="Y4" s="8">
        <f t="shared" si="38"/>
        <v>40527.680487146856</v>
      </c>
      <c r="Z4" s="8">
        <f t="shared" si="38"/>
        <v>40573.403856788304</v>
      </c>
      <c r="AA4" s="8">
        <f t="shared" si="38"/>
        <v>40619.149631387299</v>
      </c>
      <c r="AB4" s="8">
        <f t="shared" si="15"/>
        <v>40396.16627388537</v>
      </c>
      <c r="AC4" s="8">
        <f t="shared" ref="AC4:AK4" si="39">SUM(AC27:AC47)</f>
        <v>40949.157012183678</v>
      </c>
      <c r="AD4" s="8">
        <f t="shared" si="39"/>
        <v>41467.471725475305</v>
      </c>
      <c r="AE4" s="8">
        <f t="shared" si="39"/>
        <v>41997.415147904561</v>
      </c>
      <c r="AF4" s="8">
        <f t="shared" si="39"/>
        <v>1467.6190476190477</v>
      </c>
      <c r="AG4" s="8">
        <f t="shared" si="39"/>
        <v>1467.6190476190477</v>
      </c>
      <c r="AH4" s="8">
        <f t="shared" si="39"/>
        <v>1467.6190476190477</v>
      </c>
      <c r="AI4" s="8">
        <f t="shared" si="39"/>
        <v>1467.6190476190477</v>
      </c>
      <c r="AJ4" s="8">
        <f t="shared" si="39"/>
        <v>1467.6190476190477</v>
      </c>
      <c r="AK4" s="8">
        <f t="shared" si="39"/>
        <v>1467.6190476190477</v>
      </c>
      <c r="AL4" s="8"/>
      <c r="AM4" s="74" t="s">
        <v>14</v>
      </c>
      <c r="AN4" s="8">
        <f t="shared" ref="AN4:AY4" si="40">SUM(AN27:AN47)</f>
        <v>51490.82362051442</v>
      </c>
      <c r="AO4" s="8">
        <f t="shared" si="40"/>
        <v>48902.670650167143</v>
      </c>
      <c r="AP4" s="8">
        <f t="shared" si="40"/>
        <v>49183.739745907478</v>
      </c>
      <c r="AQ4" s="8">
        <f t="shared" si="40"/>
        <v>45985.171588082841</v>
      </c>
      <c r="AR4" s="8">
        <f t="shared" si="40"/>
        <v>43559.026429175603</v>
      </c>
      <c r="AS4" s="8">
        <f t="shared" si="40"/>
        <v>42584.338325505945</v>
      </c>
      <c r="AT4" s="8">
        <f t="shared" si="40"/>
        <v>41419.590494317723</v>
      </c>
      <c r="AU4" s="8">
        <f t="shared" si="40"/>
        <v>40960.298428004324</v>
      </c>
      <c r="AV4" s="8">
        <f t="shared" si="40"/>
        <v>41876.913292897887</v>
      </c>
      <c r="AW4" s="8">
        <f t="shared" si="40"/>
        <v>41342.593228345286</v>
      </c>
      <c r="AX4" s="8">
        <f t="shared" si="40"/>
        <v>44534.368957249848</v>
      </c>
      <c r="AY4" s="8">
        <f t="shared" si="40"/>
        <v>49752.182145039369</v>
      </c>
      <c r="AZ4" s="8">
        <f t="shared" si="18"/>
        <v>541591.71690520772</v>
      </c>
      <c r="BA4" s="8">
        <f t="shared" ref="BA4:BL4" si="41">SUM(BA27:BA47)</f>
        <v>53540.368832680913</v>
      </c>
      <c r="BB4" s="8">
        <f t="shared" si="41"/>
        <v>50868.711290479689</v>
      </c>
      <c r="BC4" s="8">
        <f t="shared" si="41"/>
        <v>51044.123432844433</v>
      </c>
      <c r="BD4" s="8">
        <f t="shared" si="41"/>
        <v>47783.333284307308</v>
      </c>
      <c r="BE4" s="8">
        <f t="shared" si="41"/>
        <v>44910.968982212289</v>
      </c>
      <c r="BF4" s="8">
        <f t="shared" si="41"/>
        <v>43901.516488336776</v>
      </c>
      <c r="BG4" s="8">
        <f t="shared" si="41"/>
        <v>42523.68777251555</v>
      </c>
      <c r="BH4" s="8">
        <f t="shared" si="41"/>
        <v>42017.752185093377</v>
      </c>
      <c r="BI4" s="8">
        <f t="shared" si="41"/>
        <v>42931.251199169164</v>
      </c>
      <c r="BJ4" s="8">
        <f t="shared" si="41"/>
        <v>42381.375044383531</v>
      </c>
      <c r="BK4" s="8">
        <f t="shared" si="41"/>
        <v>45572.325657453293</v>
      </c>
      <c r="BL4" s="8">
        <f t="shared" si="41"/>
        <v>50855.922134549401</v>
      </c>
      <c r="BM4" s="8">
        <f t="shared" si="20"/>
        <v>558331.33630402561</v>
      </c>
      <c r="BN4" s="8">
        <f t="shared" ref="BN4:BV4" si="42">SUM(BN27:BN47)</f>
        <v>566775.85444828286</v>
      </c>
      <c r="BO4" s="8">
        <f t="shared" si="42"/>
        <v>573445.28792622476</v>
      </c>
      <c r="BP4" s="8">
        <f t="shared" si="42"/>
        <v>578978.16244945745</v>
      </c>
      <c r="BQ4" s="8">
        <f t="shared" si="42"/>
        <v>227941.05495514924</v>
      </c>
      <c r="BR4" s="8">
        <f t="shared" si="42"/>
        <v>227941.05495514924</v>
      </c>
      <c r="BS4" s="8">
        <f t="shared" si="42"/>
        <v>227941.05495514924</v>
      </c>
      <c r="BT4" s="8">
        <f t="shared" si="42"/>
        <v>227941.05495514924</v>
      </c>
      <c r="BU4" s="8">
        <f t="shared" si="42"/>
        <v>227941.05495514924</v>
      </c>
      <c r="BV4" s="8">
        <f t="shared" si="42"/>
        <v>227941.05495514924</v>
      </c>
      <c r="BW4" s="8"/>
      <c r="BX4" s="74" t="s">
        <v>14</v>
      </c>
      <c r="BY4" s="8">
        <f t="shared" si="22"/>
        <v>1304.4920911814104</v>
      </c>
      <c r="BZ4" s="8">
        <f t="shared" si="22"/>
        <v>1236.6512690211725</v>
      </c>
      <c r="CA4" s="8">
        <f t="shared" si="22"/>
        <v>1241.8658856470659</v>
      </c>
      <c r="CB4" s="8">
        <f t="shared" si="22"/>
        <v>1159.2944240122847</v>
      </c>
      <c r="CC4" s="8">
        <f t="shared" si="22"/>
        <v>1096.3419569577311</v>
      </c>
      <c r="CD4" s="8">
        <f t="shared" si="22"/>
        <v>1070.4787657750478</v>
      </c>
      <c r="CE4" s="8">
        <f t="shared" si="22"/>
        <v>1039.3594476779574</v>
      </c>
      <c r="CF4" s="8">
        <f t="shared" si="22"/>
        <v>1028.1877593578454</v>
      </c>
      <c r="CG4" s="8">
        <f t="shared" si="22"/>
        <v>1049.8739206154298</v>
      </c>
      <c r="CH4" s="8">
        <f t="shared" si="22"/>
        <v>1035.1758919747913</v>
      </c>
      <c r="CI4" s="8">
        <f t="shared" si="22"/>
        <v>1113.6953864955738</v>
      </c>
      <c r="CJ4" s="8">
        <f t="shared" si="22"/>
        <v>1242.6208005138149</v>
      </c>
      <c r="CK4" s="8">
        <f t="shared" si="22"/>
        <v>13615.264929807901</v>
      </c>
      <c r="CL4" s="8">
        <f t="shared" si="23"/>
        <v>1333.3424477344774</v>
      </c>
      <c r="CM4" s="8">
        <f t="shared" si="24"/>
        <v>1265.3218151165788</v>
      </c>
      <c r="CN4" s="8">
        <f t="shared" si="25"/>
        <v>1268.1645689254433</v>
      </c>
      <c r="CO4" s="8">
        <f t="shared" si="26"/>
        <v>1185.6139007103623</v>
      </c>
      <c r="CP4" s="8">
        <f t="shared" si="27"/>
        <v>1113.012004160857</v>
      </c>
      <c r="CQ4" s="8">
        <f t="shared" si="28"/>
        <v>1086.6419258435371</v>
      </c>
      <c r="CR4" s="8">
        <f t="shared" si="29"/>
        <v>1051.1782363535997</v>
      </c>
      <c r="CS4" s="8">
        <f t="shared" si="30"/>
        <v>1039.1097138424609</v>
      </c>
      <c r="CT4" s="8">
        <f t="shared" si="31"/>
        <v>1060.5027692704025</v>
      </c>
      <c r="CU4" s="8">
        <f t="shared" si="32"/>
        <v>1045.7389748180767</v>
      </c>
      <c r="CV4" s="8">
        <f t="shared" si="33"/>
        <v>1123.2068627593992</v>
      </c>
      <c r="CW4" s="8">
        <f t="shared" si="34"/>
        <v>1252.0183853197145</v>
      </c>
      <c r="CX4" s="8">
        <f t="shared" si="35"/>
        <v>13821.394152072451</v>
      </c>
      <c r="CY4" s="8">
        <f t="shared" si="36"/>
        <v>13840.965133412856</v>
      </c>
      <c r="CZ4" s="8">
        <f t="shared" si="36"/>
        <v>13828.797948487703</v>
      </c>
      <c r="DA4" s="8">
        <f t="shared" si="36"/>
        <v>13786.042793596673</v>
      </c>
      <c r="DB4" s="8">
        <f t="shared" si="36"/>
        <v>155313.50272738916</v>
      </c>
      <c r="DC4" s="8">
        <f t="shared" si="36"/>
        <v>155313.50272738916</v>
      </c>
      <c r="DD4" s="8">
        <f t="shared" si="36"/>
        <v>155313.50272738916</v>
      </c>
      <c r="DE4" s="8">
        <f t="shared" si="36"/>
        <v>155313.50272738916</v>
      </c>
      <c r="DF4" s="8">
        <f t="shared" si="36"/>
        <v>155313.50272738916</v>
      </c>
      <c r="DG4" s="8">
        <f t="shared" si="36"/>
        <v>155313.50272738916</v>
      </c>
      <c r="DI4" s="4"/>
      <c r="DJ4" s="20"/>
    </row>
    <row r="5" spans="1:114" s="2" customFormat="1" x14ac:dyDescent="0.25">
      <c r="A5" s="74" t="s">
        <v>15</v>
      </c>
      <c r="C5" s="8">
        <f>SUM(C48:C53)</f>
        <v>41</v>
      </c>
      <c r="D5" s="8">
        <f t="shared" ref="D5:N5" si="43">SUM(D48:D53)</f>
        <v>41</v>
      </c>
      <c r="E5" s="8">
        <f t="shared" si="43"/>
        <v>41</v>
      </c>
      <c r="F5" s="8">
        <f t="shared" si="43"/>
        <v>41</v>
      </c>
      <c r="G5" s="8">
        <f t="shared" si="43"/>
        <v>41</v>
      </c>
      <c r="H5" s="8">
        <f t="shared" si="43"/>
        <v>41</v>
      </c>
      <c r="I5" s="8">
        <f t="shared" si="43"/>
        <v>41</v>
      </c>
      <c r="J5" s="8">
        <f t="shared" si="43"/>
        <v>41</v>
      </c>
      <c r="K5" s="8">
        <f t="shared" si="43"/>
        <v>41</v>
      </c>
      <c r="L5" s="8">
        <f t="shared" si="43"/>
        <v>41</v>
      </c>
      <c r="M5" s="8">
        <f t="shared" si="43"/>
        <v>41</v>
      </c>
      <c r="N5" s="8">
        <f t="shared" si="43"/>
        <v>41</v>
      </c>
      <c r="O5" s="8">
        <f t="shared" si="13"/>
        <v>41</v>
      </c>
      <c r="P5" s="8">
        <f t="shared" ref="P5:AA5" si="44">SUM(P48:P53)</f>
        <v>41</v>
      </c>
      <c r="Q5" s="8">
        <f t="shared" si="44"/>
        <v>41</v>
      </c>
      <c r="R5" s="8">
        <f t="shared" si="44"/>
        <v>41</v>
      </c>
      <c r="S5" s="8">
        <f t="shared" si="44"/>
        <v>41</v>
      </c>
      <c r="T5" s="8">
        <f t="shared" si="44"/>
        <v>41</v>
      </c>
      <c r="U5" s="8">
        <f t="shared" si="44"/>
        <v>41</v>
      </c>
      <c r="V5" s="8">
        <f t="shared" si="44"/>
        <v>41</v>
      </c>
      <c r="W5" s="8">
        <f t="shared" si="44"/>
        <v>41</v>
      </c>
      <c r="X5" s="8">
        <f t="shared" si="44"/>
        <v>41</v>
      </c>
      <c r="Y5" s="8">
        <f t="shared" si="44"/>
        <v>41</v>
      </c>
      <c r="Z5" s="8">
        <f t="shared" si="44"/>
        <v>41</v>
      </c>
      <c r="AA5" s="8">
        <f t="shared" si="44"/>
        <v>41</v>
      </c>
      <c r="AB5" s="8">
        <f t="shared" si="15"/>
        <v>41</v>
      </c>
      <c r="AC5" s="8">
        <f t="shared" ref="AC5:AK5" si="45">SUM(AC48:AC53)</f>
        <v>41</v>
      </c>
      <c r="AD5" s="8">
        <f t="shared" si="45"/>
        <v>41</v>
      </c>
      <c r="AE5" s="8">
        <f t="shared" si="45"/>
        <v>41</v>
      </c>
      <c r="AF5" s="8">
        <f t="shared" si="45"/>
        <v>41</v>
      </c>
      <c r="AG5" s="8">
        <f t="shared" si="45"/>
        <v>41</v>
      </c>
      <c r="AH5" s="8">
        <f t="shared" si="45"/>
        <v>41</v>
      </c>
      <c r="AI5" s="8">
        <f t="shared" si="45"/>
        <v>41</v>
      </c>
      <c r="AJ5" s="8">
        <f t="shared" si="45"/>
        <v>41</v>
      </c>
      <c r="AK5" s="8">
        <f t="shared" si="45"/>
        <v>41</v>
      </c>
      <c r="AL5" s="8"/>
      <c r="AM5" s="74" t="s">
        <v>15</v>
      </c>
      <c r="AN5" s="8">
        <f t="shared" ref="AN5:AY5" si="46">SUM(AN48:AN53)</f>
        <v>16060.896127824362</v>
      </c>
      <c r="AO5" s="8">
        <f t="shared" si="46"/>
        <v>14504.129877087327</v>
      </c>
      <c r="AP5" s="8">
        <f t="shared" si="46"/>
        <v>17857.765482074366</v>
      </c>
      <c r="AQ5" s="8">
        <f t="shared" si="46"/>
        <v>16535.21210362035</v>
      </c>
      <c r="AR5" s="8">
        <f t="shared" si="46"/>
        <v>16187.457432074367</v>
      </c>
      <c r="AS5" s="8">
        <f t="shared" si="46"/>
        <v>15416.177903620352</v>
      </c>
      <c r="AT5" s="8">
        <f t="shared" si="46"/>
        <v>15728.621782074364</v>
      </c>
      <c r="AU5" s="8">
        <f t="shared" si="46"/>
        <v>14566.308482074362</v>
      </c>
      <c r="AV5" s="8">
        <f t="shared" si="46"/>
        <v>13689.176703620351</v>
      </c>
      <c r="AW5" s="8">
        <f t="shared" si="46"/>
        <v>15212.626782074363</v>
      </c>
      <c r="AX5" s="8">
        <f t="shared" si="46"/>
        <v>15032.876653620353</v>
      </c>
      <c r="AY5" s="8">
        <f t="shared" si="46"/>
        <v>16530.78733207436</v>
      </c>
      <c r="AZ5" s="8">
        <f t="shared" si="18"/>
        <v>187322.03666183929</v>
      </c>
      <c r="BA5" s="8">
        <f t="shared" ref="BA5:BL5" si="47">SUM(BA48:BA53)</f>
        <v>16060.896127824362</v>
      </c>
      <c r="BB5" s="8">
        <f t="shared" si="47"/>
        <v>14504.129877087327</v>
      </c>
      <c r="BC5" s="8">
        <f t="shared" si="47"/>
        <v>17857.765482074366</v>
      </c>
      <c r="BD5" s="8">
        <f t="shared" si="47"/>
        <v>16535.21210362035</v>
      </c>
      <c r="BE5" s="8">
        <f t="shared" si="47"/>
        <v>16187.457432074367</v>
      </c>
      <c r="BF5" s="8">
        <f t="shared" si="47"/>
        <v>15416.177903620352</v>
      </c>
      <c r="BG5" s="8">
        <f t="shared" si="47"/>
        <v>15728.621782074364</v>
      </c>
      <c r="BH5" s="8">
        <f t="shared" si="47"/>
        <v>14566.308482074362</v>
      </c>
      <c r="BI5" s="8">
        <f t="shared" si="47"/>
        <v>13689.176703620351</v>
      </c>
      <c r="BJ5" s="8">
        <f t="shared" si="47"/>
        <v>15212.626782074363</v>
      </c>
      <c r="BK5" s="8">
        <f t="shared" si="47"/>
        <v>15032.876653620353</v>
      </c>
      <c r="BL5" s="8">
        <f t="shared" si="47"/>
        <v>16530.78733207436</v>
      </c>
      <c r="BM5" s="8">
        <f t="shared" si="20"/>
        <v>187322.03666183929</v>
      </c>
      <c r="BN5" s="8">
        <f t="shared" ref="BN5:BV5" si="48">SUM(BN48:BN53)</f>
        <v>187322.03666183926</v>
      </c>
      <c r="BO5" s="8">
        <f t="shared" si="48"/>
        <v>187322.03666183926</v>
      </c>
      <c r="BP5" s="8">
        <f t="shared" si="48"/>
        <v>187322.03666183926</v>
      </c>
      <c r="BQ5" s="8">
        <f t="shared" si="48"/>
        <v>187322.03666183926</v>
      </c>
      <c r="BR5" s="8">
        <f t="shared" si="48"/>
        <v>187322.03666183926</v>
      </c>
      <c r="BS5" s="8">
        <f t="shared" si="48"/>
        <v>187322.03666183926</v>
      </c>
      <c r="BT5" s="8">
        <f t="shared" si="48"/>
        <v>187322.03666183926</v>
      </c>
      <c r="BU5" s="8">
        <f t="shared" si="48"/>
        <v>187322.03666183926</v>
      </c>
      <c r="BV5" s="8">
        <f t="shared" si="48"/>
        <v>187322.03666183926</v>
      </c>
      <c r="BW5" s="8"/>
      <c r="BX5" s="21" t="s">
        <v>554</v>
      </c>
      <c r="BY5" s="8">
        <f t="shared" si="22"/>
        <v>391729.1738493747</v>
      </c>
      <c r="BZ5" s="8">
        <f t="shared" si="22"/>
        <v>353759.26529481285</v>
      </c>
      <c r="CA5" s="8">
        <f t="shared" si="22"/>
        <v>435555.25566035038</v>
      </c>
      <c r="CB5" s="8">
        <f t="shared" si="22"/>
        <v>403297.85618586221</v>
      </c>
      <c r="CC5" s="8">
        <f t="shared" si="22"/>
        <v>394816.03492864309</v>
      </c>
      <c r="CD5" s="8">
        <f t="shared" si="22"/>
        <v>376004.33911269152</v>
      </c>
      <c r="CE5" s="8">
        <f t="shared" si="22"/>
        <v>383624.92151400883</v>
      </c>
      <c r="CF5" s="8">
        <f t="shared" si="22"/>
        <v>355275.81663596001</v>
      </c>
      <c r="CG5" s="8">
        <f t="shared" si="22"/>
        <v>333882.3586248866</v>
      </c>
      <c r="CH5" s="8">
        <f t="shared" si="22"/>
        <v>371039.67761156987</v>
      </c>
      <c r="CI5" s="8">
        <f t="shared" si="22"/>
        <v>366655.52813708177</v>
      </c>
      <c r="CJ5" s="8">
        <f t="shared" si="22"/>
        <v>403189.93492864294</v>
      </c>
      <c r="CK5" s="8">
        <f t="shared" si="22"/>
        <v>4568830.162483885</v>
      </c>
      <c r="CL5" s="8">
        <f t="shared" si="23"/>
        <v>391729.1738493747</v>
      </c>
      <c r="CM5" s="8">
        <f t="shared" si="24"/>
        <v>353759.26529481285</v>
      </c>
      <c r="CN5" s="8">
        <f t="shared" si="25"/>
        <v>435555.25566035038</v>
      </c>
      <c r="CO5" s="8">
        <f t="shared" si="26"/>
        <v>403297.85618586221</v>
      </c>
      <c r="CP5" s="8">
        <f t="shared" si="27"/>
        <v>394816.03492864309</v>
      </c>
      <c r="CQ5" s="8">
        <f t="shared" si="28"/>
        <v>376004.33911269152</v>
      </c>
      <c r="CR5" s="8">
        <f t="shared" si="29"/>
        <v>383624.92151400883</v>
      </c>
      <c r="CS5" s="8">
        <f t="shared" si="30"/>
        <v>355275.81663596001</v>
      </c>
      <c r="CT5" s="8">
        <f t="shared" si="31"/>
        <v>333882.3586248866</v>
      </c>
      <c r="CU5" s="8">
        <f t="shared" si="32"/>
        <v>371039.67761156987</v>
      </c>
      <c r="CV5" s="8">
        <f t="shared" si="33"/>
        <v>366655.52813708177</v>
      </c>
      <c r="CW5" s="8">
        <f t="shared" si="34"/>
        <v>403189.93492864294</v>
      </c>
      <c r="CX5" s="8">
        <f t="shared" si="35"/>
        <v>4568830.162483885</v>
      </c>
      <c r="CY5" s="8">
        <f t="shared" si="36"/>
        <v>4568830.162483884</v>
      </c>
      <c r="CZ5" s="8">
        <f t="shared" si="36"/>
        <v>4568830.162483884</v>
      </c>
      <c r="DA5" s="8">
        <f t="shared" si="36"/>
        <v>4568830.162483884</v>
      </c>
      <c r="DB5" s="8">
        <f t="shared" si="36"/>
        <v>4568830.162483884</v>
      </c>
      <c r="DC5" s="8">
        <f t="shared" si="36"/>
        <v>4568830.162483884</v>
      </c>
      <c r="DD5" s="8">
        <f t="shared" si="36"/>
        <v>4568830.162483884</v>
      </c>
      <c r="DE5" s="8">
        <f t="shared" si="36"/>
        <v>4568830.162483884</v>
      </c>
      <c r="DF5" s="8">
        <f t="shared" si="36"/>
        <v>4568830.162483884</v>
      </c>
      <c r="DG5" s="8">
        <f t="shared" si="36"/>
        <v>4568830.162483884</v>
      </c>
      <c r="DJ5" s="20"/>
    </row>
    <row r="6" spans="1:114" s="2" customFormat="1" x14ac:dyDescent="0.25">
      <c r="A6" s="74" t="s">
        <v>554</v>
      </c>
      <c r="C6" s="8">
        <f>SUM(C56:C65,C67)</f>
        <v>19</v>
      </c>
      <c r="D6" s="8">
        <f t="shared" ref="D6:N6" si="49">SUM(D56:D65,D67)</f>
        <v>19</v>
      </c>
      <c r="E6" s="8">
        <f t="shared" si="49"/>
        <v>20</v>
      </c>
      <c r="F6" s="8">
        <f t="shared" si="49"/>
        <v>21</v>
      </c>
      <c r="G6" s="8">
        <f t="shared" si="49"/>
        <v>21</v>
      </c>
      <c r="H6" s="8">
        <f t="shared" si="49"/>
        <v>21</v>
      </c>
      <c r="I6" s="8">
        <f t="shared" si="49"/>
        <v>21</v>
      </c>
      <c r="J6" s="8">
        <f t="shared" si="49"/>
        <v>21</v>
      </c>
      <c r="K6" s="8">
        <f t="shared" si="49"/>
        <v>21</v>
      </c>
      <c r="L6" s="8">
        <f t="shared" si="49"/>
        <v>21</v>
      </c>
      <c r="M6" s="8">
        <f t="shared" si="49"/>
        <v>21</v>
      </c>
      <c r="N6" s="8">
        <f t="shared" si="49"/>
        <v>21</v>
      </c>
      <c r="O6" s="8">
        <f t="shared" si="13"/>
        <v>20.583333333333332</v>
      </c>
      <c r="P6" s="8">
        <f>SUM(P56:P65,P67)</f>
        <v>21</v>
      </c>
      <c r="Q6" s="8">
        <f t="shared" ref="Q6:AA6" si="50">SUM(Q56:Q65,Q67)</f>
        <v>21</v>
      </c>
      <c r="R6" s="8">
        <f t="shared" si="50"/>
        <v>21</v>
      </c>
      <c r="S6" s="8">
        <f t="shared" si="50"/>
        <v>21</v>
      </c>
      <c r="T6" s="8">
        <f t="shared" si="50"/>
        <v>21</v>
      </c>
      <c r="U6" s="8">
        <f t="shared" si="50"/>
        <v>21</v>
      </c>
      <c r="V6" s="8">
        <f t="shared" si="50"/>
        <v>21</v>
      </c>
      <c r="W6" s="8">
        <f t="shared" si="50"/>
        <v>21</v>
      </c>
      <c r="X6" s="8">
        <f t="shared" si="50"/>
        <v>21</v>
      </c>
      <c r="Y6" s="8">
        <f t="shared" si="50"/>
        <v>21</v>
      </c>
      <c r="Z6" s="8">
        <f t="shared" si="50"/>
        <v>21</v>
      </c>
      <c r="AA6" s="8">
        <f t="shared" si="50"/>
        <v>20</v>
      </c>
      <c r="AB6" s="8">
        <f t="shared" si="15"/>
        <v>20.916666666666668</v>
      </c>
      <c r="AC6" s="8">
        <f>SUM(AC56:AC65,AC67)</f>
        <v>20.916666666666668</v>
      </c>
      <c r="AD6" s="8">
        <f t="shared" ref="AD6:AK6" si="51">SUM(AD56:AD65,AD67)</f>
        <v>20.916666666666668</v>
      </c>
      <c r="AE6" s="8">
        <f t="shared" si="51"/>
        <v>20.916666666666668</v>
      </c>
      <c r="AF6" s="8">
        <f t="shared" si="51"/>
        <v>20.916666666666668</v>
      </c>
      <c r="AG6" s="8">
        <f t="shared" si="51"/>
        <v>20.916666666666668</v>
      </c>
      <c r="AH6" s="8">
        <f t="shared" si="51"/>
        <v>20.916666666666668</v>
      </c>
      <c r="AI6" s="8">
        <f t="shared" si="51"/>
        <v>20.916666666666668</v>
      </c>
      <c r="AJ6" s="8">
        <f t="shared" si="51"/>
        <v>20.916666666666668</v>
      </c>
      <c r="AK6" s="8">
        <f t="shared" si="51"/>
        <v>20.916666666666668</v>
      </c>
      <c r="AL6" s="8"/>
      <c r="AM6" s="74" t="s">
        <v>405</v>
      </c>
      <c r="AN6" s="8">
        <f>SUM(AN56:AN65,AN67)</f>
        <v>61623.948117736669</v>
      </c>
      <c r="AO6" s="8">
        <f t="shared" ref="AO6:AY6" si="52">SUM(AO56:AO65,AO67)</f>
        <v>55685.508552901658</v>
      </c>
      <c r="AP6" s="8">
        <f t="shared" si="52"/>
        <v>64897.241118333324</v>
      </c>
      <c r="AQ6" s="8">
        <f t="shared" si="52"/>
        <v>72342.532225833333</v>
      </c>
      <c r="AR6" s="8">
        <f t="shared" si="52"/>
        <v>80458.360465833335</v>
      </c>
      <c r="AS6" s="8">
        <f t="shared" si="52"/>
        <v>84296.744423333352</v>
      </c>
      <c r="AT6" s="8">
        <f t="shared" si="52"/>
        <v>89925.515145833342</v>
      </c>
      <c r="AU6" s="8">
        <f t="shared" si="52"/>
        <v>84537.329668333332</v>
      </c>
      <c r="AV6" s="8">
        <f t="shared" si="52"/>
        <v>74442.839724971825</v>
      </c>
      <c r="AW6" s="8">
        <f t="shared" si="52"/>
        <v>76363.169246787569</v>
      </c>
      <c r="AX6" s="8">
        <f t="shared" si="52"/>
        <v>53909.336334458334</v>
      </c>
      <c r="AY6" s="8">
        <f t="shared" si="52"/>
        <v>56256.147731395831</v>
      </c>
      <c r="AZ6" s="8">
        <f t="shared" si="18"/>
        <v>854738.67275575176</v>
      </c>
      <c r="BA6" s="8">
        <f>SUM(BA56:BA65,BA67)</f>
        <v>61965.61478440334</v>
      </c>
      <c r="BB6" s="8">
        <f t="shared" ref="BB6:BL6" si="53">SUM(BB56:BB65,BB67)</f>
        <v>56027.175219568322</v>
      </c>
      <c r="BC6" s="8">
        <f t="shared" si="53"/>
        <v>65197.241118333324</v>
      </c>
      <c r="BD6" s="8">
        <f t="shared" si="53"/>
        <v>72342.532225833333</v>
      </c>
      <c r="BE6" s="8">
        <f t="shared" si="53"/>
        <v>80458.360465833321</v>
      </c>
      <c r="BF6" s="8">
        <f t="shared" si="53"/>
        <v>84296.744423333337</v>
      </c>
      <c r="BG6" s="8">
        <f t="shared" si="53"/>
        <v>89925.515145833328</v>
      </c>
      <c r="BH6" s="8">
        <f t="shared" si="53"/>
        <v>84537.329668333332</v>
      </c>
      <c r="BI6" s="8">
        <f t="shared" si="53"/>
        <v>74442.839724971825</v>
      </c>
      <c r="BJ6" s="8">
        <f t="shared" si="53"/>
        <v>76363.169246787569</v>
      </c>
      <c r="BK6" s="8">
        <f t="shared" si="53"/>
        <v>53909.336334458327</v>
      </c>
      <c r="BL6" s="8">
        <f t="shared" si="53"/>
        <v>56256.147731395831</v>
      </c>
      <c r="BM6" s="8">
        <f t="shared" si="20"/>
        <v>855722.00608908501</v>
      </c>
      <c r="BN6" s="8">
        <f>SUM(BN56:BN65,BN67)</f>
        <v>855722.00608908513</v>
      </c>
      <c r="BO6" s="8">
        <f t="shared" ref="BO6:BV6" si="54">SUM(BO56:BO65,BO67)</f>
        <v>855722.00608908513</v>
      </c>
      <c r="BP6" s="8">
        <f t="shared" si="54"/>
        <v>855722.00608908513</v>
      </c>
      <c r="BQ6" s="8">
        <f t="shared" si="54"/>
        <v>855722.00608908513</v>
      </c>
      <c r="BR6" s="8">
        <f t="shared" si="54"/>
        <v>855722.00608908513</v>
      </c>
      <c r="BS6" s="8">
        <f t="shared" si="54"/>
        <v>855722.00608908513</v>
      </c>
      <c r="BT6" s="8">
        <f t="shared" si="54"/>
        <v>855722.00608908513</v>
      </c>
      <c r="BU6" s="8">
        <f t="shared" si="54"/>
        <v>855722.00608908513</v>
      </c>
      <c r="BV6" s="8">
        <f t="shared" si="54"/>
        <v>855722.00608908513</v>
      </c>
      <c r="BW6" s="8"/>
      <c r="BX6" s="74" t="s">
        <v>405</v>
      </c>
      <c r="BY6" s="8">
        <f t="shared" si="22"/>
        <v>3243365.6904071933</v>
      </c>
      <c r="BZ6" s="8">
        <f t="shared" si="22"/>
        <v>2930816.239626403</v>
      </c>
      <c r="CA6" s="8">
        <f t="shared" si="22"/>
        <v>3244862.0559166661</v>
      </c>
      <c r="CB6" s="8">
        <f t="shared" si="22"/>
        <v>3444882.4869444445</v>
      </c>
      <c r="CC6" s="8">
        <f t="shared" si="22"/>
        <v>3831350.4983730158</v>
      </c>
      <c r="CD6" s="8">
        <f t="shared" si="22"/>
        <v>4014130.6868253979</v>
      </c>
      <c r="CE6" s="8">
        <f t="shared" si="22"/>
        <v>4282167.3878968256</v>
      </c>
      <c r="CF6" s="8">
        <f t="shared" si="22"/>
        <v>4025587.1270634918</v>
      </c>
      <c r="CG6" s="8">
        <f t="shared" si="22"/>
        <v>3544897.1297605629</v>
      </c>
      <c r="CH6" s="8">
        <f t="shared" si="22"/>
        <v>3636341.3927041702</v>
      </c>
      <c r="CI6" s="8">
        <f t="shared" si="22"/>
        <v>2567111.2540218257</v>
      </c>
      <c r="CJ6" s="8">
        <f t="shared" si="22"/>
        <v>2678864.1776855155</v>
      </c>
      <c r="CK6" s="8">
        <f t="shared" si="22"/>
        <v>41525765.478012234</v>
      </c>
      <c r="CL6" s="8">
        <f t="shared" si="23"/>
        <v>2950743.5611620639</v>
      </c>
      <c r="CM6" s="8">
        <f t="shared" si="24"/>
        <v>2667960.7247413485</v>
      </c>
      <c r="CN6" s="8">
        <f t="shared" si="25"/>
        <v>3104630.529444444</v>
      </c>
      <c r="CO6" s="8">
        <f t="shared" si="26"/>
        <v>3444882.4869444445</v>
      </c>
      <c r="CP6" s="8">
        <f t="shared" si="27"/>
        <v>3831350.4983730153</v>
      </c>
      <c r="CQ6" s="8">
        <f t="shared" si="28"/>
        <v>4014130.686825397</v>
      </c>
      <c r="CR6" s="8">
        <f t="shared" si="29"/>
        <v>4282167.3878968246</v>
      </c>
      <c r="CS6" s="8">
        <f t="shared" si="30"/>
        <v>4025587.1270634918</v>
      </c>
      <c r="CT6" s="8">
        <f t="shared" si="31"/>
        <v>3544897.1297605629</v>
      </c>
      <c r="CU6" s="8">
        <f t="shared" si="32"/>
        <v>3636341.3927041702</v>
      </c>
      <c r="CV6" s="8">
        <f t="shared" si="33"/>
        <v>2567111.2540218253</v>
      </c>
      <c r="CW6" s="8">
        <f t="shared" si="34"/>
        <v>2812807.3865697915</v>
      </c>
      <c r="CX6" s="8">
        <f t="shared" si="35"/>
        <v>40911012.243302867</v>
      </c>
      <c r="CY6" s="8">
        <f t="shared" si="36"/>
        <v>40911012.243302874</v>
      </c>
      <c r="CZ6" s="8">
        <f t="shared" si="36"/>
        <v>40911012.243302874</v>
      </c>
      <c r="DA6" s="8">
        <f t="shared" si="36"/>
        <v>40911012.243302874</v>
      </c>
      <c r="DB6" s="8">
        <f t="shared" si="36"/>
        <v>40911012.243302874</v>
      </c>
      <c r="DC6" s="8">
        <f t="shared" si="36"/>
        <v>40911012.243302874</v>
      </c>
      <c r="DD6" s="8">
        <f t="shared" si="36"/>
        <v>40911012.243302874</v>
      </c>
      <c r="DE6" s="8">
        <f t="shared" si="36"/>
        <v>40911012.243302874</v>
      </c>
      <c r="DF6" s="8">
        <f t="shared" si="36"/>
        <v>40911012.243302874</v>
      </c>
      <c r="DG6" s="8">
        <f t="shared" si="36"/>
        <v>40911012.243302874</v>
      </c>
      <c r="DJ6" s="20"/>
    </row>
    <row r="7" spans="1:114" s="2" customFormat="1" x14ac:dyDescent="0.25">
      <c r="A7" s="74" t="s">
        <v>4</v>
      </c>
      <c r="C7" s="11">
        <f>+C66</f>
        <v>4</v>
      </c>
      <c r="D7" s="11">
        <f t="shared" ref="D7:N7" si="55">+D66</f>
        <v>4</v>
      </c>
      <c r="E7" s="11">
        <f t="shared" si="55"/>
        <v>4</v>
      </c>
      <c r="F7" s="11">
        <f t="shared" si="55"/>
        <v>4</v>
      </c>
      <c r="G7" s="11">
        <f t="shared" si="55"/>
        <v>4</v>
      </c>
      <c r="H7" s="11">
        <f t="shared" si="55"/>
        <v>4</v>
      </c>
      <c r="I7" s="11">
        <f t="shared" si="55"/>
        <v>4</v>
      </c>
      <c r="J7" s="11">
        <f t="shared" si="55"/>
        <v>4</v>
      </c>
      <c r="K7" s="11">
        <f t="shared" si="55"/>
        <v>4</v>
      </c>
      <c r="L7" s="11">
        <f t="shared" si="55"/>
        <v>4</v>
      </c>
      <c r="M7" s="11">
        <f t="shared" si="55"/>
        <v>4</v>
      </c>
      <c r="N7" s="11">
        <f t="shared" si="55"/>
        <v>4</v>
      </c>
      <c r="O7" s="11">
        <f t="shared" si="13"/>
        <v>4</v>
      </c>
      <c r="P7" s="11">
        <f t="shared" ref="P7:AA7" si="56">+P66</f>
        <v>3</v>
      </c>
      <c r="Q7" s="11">
        <f t="shared" si="56"/>
        <v>3</v>
      </c>
      <c r="R7" s="11">
        <f t="shared" si="56"/>
        <v>3</v>
      </c>
      <c r="S7" s="11">
        <f t="shared" si="56"/>
        <v>3</v>
      </c>
      <c r="T7" s="11">
        <f t="shared" si="56"/>
        <v>3</v>
      </c>
      <c r="U7" s="11">
        <f t="shared" si="56"/>
        <v>3</v>
      </c>
      <c r="V7" s="11">
        <f t="shared" si="56"/>
        <v>3</v>
      </c>
      <c r="W7" s="11">
        <f t="shared" si="56"/>
        <v>3</v>
      </c>
      <c r="X7" s="11">
        <f t="shared" si="56"/>
        <v>3</v>
      </c>
      <c r="Y7" s="11">
        <f t="shared" si="56"/>
        <v>3</v>
      </c>
      <c r="Z7" s="11">
        <f t="shared" si="56"/>
        <v>3</v>
      </c>
      <c r="AA7" s="11">
        <f t="shared" si="56"/>
        <v>3</v>
      </c>
      <c r="AB7" s="11">
        <f t="shared" si="15"/>
        <v>3</v>
      </c>
      <c r="AC7" s="11">
        <f t="shared" ref="AC7:AK7" si="57">+AC66</f>
        <v>4</v>
      </c>
      <c r="AD7" s="11">
        <f t="shared" si="57"/>
        <v>4</v>
      </c>
      <c r="AE7" s="11">
        <f t="shared" si="57"/>
        <v>4</v>
      </c>
      <c r="AF7" s="11">
        <f t="shared" si="57"/>
        <v>4</v>
      </c>
      <c r="AG7" s="11">
        <f t="shared" si="57"/>
        <v>4</v>
      </c>
      <c r="AH7" s="11">
        <f t="shared" si="57"/>
        <v>4</v>
      </c>
      <c r="AI7" s="11">
        <f t="shared" si="57"/>
        <v>4</v>
      </c>
      <c r="AJ7" s="11">
        <f t="shared" si="57"/>
        <v>4</v>
      </c>
      <c r="AK7" s="11">
        <f t="shared" si="57"/>
        <v>4</v>
      </c>
      <c r="AL7" s="8"/>
      <c r="AM7" s="74" t="s">
        <v>4</v>
      </c>
      <c r="AN7" s="11">
        <f t="shared" ref="AN7:AY7" si="58">+AN66</f>
        <v>5896</v>
      </c>
      <c r="AO7" s="11">
        <f t="shared" si="58"/>
        <v>5506</v>
      </c>
      <c r="AP7" s="11">
        <f t="shared" si="58"/>
        <v>5988</v>
      </c>
      <c r="AQ7" s="11">
        <f t="shared" si="58"/>
        <v>5646</v>
      </c>
      <c r="AR7" s="11">
        <f t="shared" si="58"/>
        <v>6005</v>
      </c>
      <c r="AS7" s="11">
        <f t="shared" si="58"/>
        <v>6029</v>
      </c>
      <c r="AT7" s="11">
        <f t="shared" si="58"/>
        <v>5744</v>
      </c>
      <c r="AU7" s="11">
        <f t="shared" si="58"/>
        <v>5646</v>
      </c>
      <c r="AV7" s="11">
        <f t="shared" si="58"/>
        <v>5641</v>
      </c>
      <c r="AW7" s="11">
        <f t="shared" si="58"/>
        <v>4483</v>
      </c>
      <c r="AX7" s="11">
        <f t="shared" si="58"/>
        <v>4136</v>
      </c>
      <c r="AY7" s="11">
        <f t="shared" si="58"/>
        <v>4062</v>
      </c>
      <c r="AZ7" s="11">
        <f t="shared" si="18"/>
        <v>64782</v>
      </c>
      <c r="BA7" s="11">
        <f t="shared" ref="BA7:BL7" si="59">+BA66</f>
        <v>4756</v>
      </c>
      <c r="BB7" s="11">
        <f t="shared" si="59"/>
        <v>4354</v>
      </c>
      <c r="BC7" s="11">
        <f t="shared" si="59"/>
        <v>3714</v>
      </c>
      <c r="BD7" s="11">
        <f t="shared" si="59"/>
        <v>3696</v>
      </c>
      <c r="BE7" s="11">
        <f t="shared" si="59"/>
        <v>3714</v>
      </c>
      <c r="BF7" s="11">
        <f t="shared" si="59"/>
        <v>4391</v>
      </c>
      <c r="BG7" s="11">
        <f t="shared" si="59"/>
        <v>4409</v>
      </c>
      <c r="BH7" s="11">
        <f t="shared" si="59"/>
        <v>4409</v>
      </c>
      <c r="BI7" s="11">
        <f t="shared" si="59"/>
        <v>5085</v>
      </c>
      <c r="BJ7" s="11">
        <f t="shared" si="59"/>
        <v>4409</v>
      </c>
      <c r="BK7" s="11">
        <f t="shared" si="59"/>
        <v>3696</v>
      </c>
      <c r="BL7" s="11">
        <f t="shared" si="59"/>
        <v>3367</v>
      </c>
      <c r="BM7" s="11">
        <f t="shared" si="20"/>
        <v>50000</v>
      </c>
      <c r="BN7" s="11">
        <f t="shared" ref="BN7:BV7" si="60">+BN66</f>
        <v>50000</v>
      </c>
      <c r="BO7" s="11">
        <f t="shared" si="60"/>
        <v>50000</v>
      </c>
      <c r="BP7" s="11">
        <f t="shared" si="60"/>
        <v>50000</v>
      </c>
      <c r="BQ7" s="11">
        <f t="shared" si="60"/>
        <v>50000</v>
      </c>
      <c r="BR7" s="11">
        <f t="shared" si="60"/>
        <v>50000</v>
      </c>
      <c r="BS7" s="11">
        <f t="shared" si="60"/>
        <v>50000</v>
      </c>
      <c r="BT7" s="11">
        <f t="shared" si="60"/>
        <v>50000</v>
      </c>
      <c r="BU7" s="11">
        <f t="shared" si="60"/>
        <v>50000</v>
      </c>
      <c r="BV7" s="11">
        <f t="shared" si="60"/>
        <v>50000</v>
      </c>
      <c r="BW7" s="8"/>
      <c r="BX7" s="74" t="s">
        <v>4</v>
      </c>
      <c r="BY7" s="11">
        <f t="shared" si="22"/>
        <v>1474000</v>
      </c>
      <c r="BZ7" s="11">
        <f t="shared" si="22"/>
        <v>1376500</v>
      </c>
      <c r="CA7" s="11">
        <f t="shared" si="22"/>
        <v>1497000</v>
      </c>
      <c r="CB7" s="11">
        <f t="shared" si="22"/>
        <v>1411500</v>
      </c>
      <c r="CC7" s="11">
        <f t="shared" si="22"/>
        <v>1501250</v>
      </c>
      <c r="CD7" s="11">
        <f t="shared" si="22"/>
        <v>1507250</v>
      </c>
      <c r="CE7" s="11">
        <f t="shared" si="22"/>
        <v>1436000</v>
      </c>
      <c r="CF7" s="11">
        <f t="shared" si="22"/>
        <v>1411500</v>
      </c>
      <c r="CG7" s="11">
        <f t="shared" si="22"/>
        <v>1410250</v>
      </c>
      <c r="CH7" s="11">
        <f t="shared" si="22"/>
        <v>1120750</v>
      </c>
      <c r="CI7" s="11">
        <f t="shared" si="22"/>
        <v>1034000</v>
      </c>
      <c r="CJ7" s="11">
        <f t="shared" si="22"/>
        <v>1015500</v>
      </c>
      <c r="CK7" s="11">
        <f t="shared" si="22"/>
        <v>16195500</v>
      </c>
      <c r="CL7" s="11">
        <f t="shared" si="23"/>
        <v>1585333.3333333333</v>
      </c>
      <c r="CM7" s="11">
        <f t="shared" si="24"/>
        <v>1451333.3333333333</v>
      </c>
      <c r="CN7" s="11">
        <f t="shared" si="25"/>
        <v>1238000</v>
      </c>
      <c r="CO7" s="11">
        <f t="shared" si="26"/>
        <v>1232000</v>
      </c>
      <c r="CP7" s="11">
        <f t="shared" si="27"/>
        <v>1238000</v>
      </c>
      <c r="CQ7" s="11">
        <f t="shared" si="28"/>
        <v>1463666.6666666667</v>
      </c>
      <c r="CR7" s="11">
        <f t="shared" si="29"/>
        <v>1469666.6666666667</v>
      </c>
      <c r="CS7" s="11">
        <f t="shared" si="30"/>
        <v>1469666.6666666667</v>
      </c>
      <c r="CT7" s="11">
        <f t="shared" si="31"/>
        <v>1695000</v>
      </c>
      <c r="CU7" s="11">
        <f t="shared" si="32"/>
        <v>1469666.6666666667</v>
      </c>
      <c r="CV7" s="11">
        <f t="shared" si="33"/>
        <v>1232000</v>
      </c>
      <c r="CW7" s="11">
        <f t="shared" si="34"/>
        <v>1122333.3333333333</v>
      </c>
      <c r="CX7" s="11">
        <f t="shared" si="35"/>
        <v>16666666.666666668</v>
      </c>
      <c r="CY7" s="11">
        <f t="shared" si="36"/>
        <v>12500000</v>
      </c>
      <c r="CZ7" s="11">
        <f t="shared" si="36"/>
        <v>12500000</v>
      </c>
      <c r="DA7" s="11">
        <f t="shared" si="36"/>
        <v>12500000</v>
      </c>
      <c r="DB7" s="11">
        <f t="shared" si="36"/>
        <v>12500000</v>
      </c>
      <c r="DC7" s="11">
        <f t="shared" si="36"/>
        <v>12500000</v>
      </c>
      <c r="DD7" s="11">
        <f t="shared" si="36"/>
        <v>12500000</v>
      </c>
      <c r="DE7" s="11">
        <f t="shared" si="36"/>
        <v>12500000</v>
      </c>
      <c r="DF7" s="11">
        <f t="shared" si="36"/>
        <v>12500000</v>
      </c>
      <c r="DG7" s="11">
        <f t="shared" si="36"/>
        <v>12500000</v>
      </c>
      <c r="DJ7" s="20"/>
    </row>
    <row r="8" spans="1:114" x14ac:dyDescent="0.25">
      <c r="C8" s="8">
        <f t="shared" ref="C8:N8" si="61">SUM(C3:C7)</f>
        <v>467527.04189609311</v>
      </c>
      <c r="D8" s="8">
        <f t="shared" si="61"/>
        <v>468889.44824713416</v>
      </c>
      <c r="E8" s="8">
        <f t="shared" si="61"/>
        <v>470312.02612622268</v>
      </c>
      <c r="F8" s="8">
        <f t="shared" si="61"/>
        <v>471736.94257908239</v>
      </c>
      <c r="G8" s="8">
        <f t="shared" si="61"/>
        <v>473095.03770793905</v>
      </c>
      <c r="H8" s="8">
        <f t="shared" si="61"/>
        <v>474379.0965097649</v>
      </c>
      <c r="I8" s="8">
        <f t="shared" si="61"/>
        <v>475645.80753144081</v>
      </c>
      <c r="J8" s="8">
        <f t="shared" si="61"/>
        <v>476740.48516848771</v>
      </c>
      <c r="K8" s="8">
        <f t="shared" si="61"/>
        <v>477942.06564895064</v>
      </c>
      <c r="L8" s="8">
        <f t="shared" si="61"/>
        <v>479157.72906884889</v>
      </c>
      <c r="M8" s="8">
        <f t="shared" si="61"/>
        <v>480386.53870055324</v>
      </c>
      <c r="N8" s="8">
        <f t="shared" si="61"/>
        <v>481624.19522736321</v>
      </c>
      <c r="O8" s="8">
        <f t="shared" si="13"/>
        <v>474786.36786765681</v>
      </c>
      <c r="P8" s="8">
        <f t="shared" ref="P8:AA8" si="62">SUM(P3:P7)</f>
        <v>483495.91196291038</v>
      </c>
      <c r="Q8" s="8">
        <f t="shared" si="62"/>
        <v>484725.77054293663</v>
      </c>
      <c r="R8" s="8">
        <f t="shared" si="62"/>
        <v>485959.60855964699</v>
      </c>
      <c r="S8" s="8">
        <f t="shared" si="62"/>
        <v>487157.15161265311</v>
      </c>
      <c r="T8" s="8">
        <f t="shared" si="62"/>
        <v>488325.99939706497</v>
      </c>
      <c r="U8" s="8">
        <f t="shared" si="62"/>
        <v>489514.64787881216</v>
      </c>
      <c r="V8" s="8">
        <f t="shared" si="62"/>
        <v>490698.48919958819</v>
      </c>
      <c r="W8" s="8">
        <f t="shared" si="62"/>
        <v>491842.47797239595</v>
      </c>
      <c r="X8" s="8">
        <f t="shared" si="62"/>
        <v>493067.76907515619</v>
      </c>
      <c r="Y8" s="8">
        <f t="shared" si="62"/>
        <v>494305.03470795439</v>
      </c>
      <c r="Z8" s="8">
        <f t="shared" si="62"/>
        <v>495553.5700560867</v>
      </c>
      <c r="AA8" s="8">
        <f t="shared" si="62"/>
        <v>496808.27812816913</v>
      </c>
      <c r="AB8" s="8">
        <f t="shared" si="15"/>
        <v>490121.22575778118</v>
      </c>
      <c r="AC8" s="8">
        <f t="shared" ref="AC8:AH8" si="63">SUM(AC3:AC7)</f>
        <v>505163.79869928828</v>
      </c>
      <c r="AD8" s="8">
        <f t="shared" si="63"/>
        <v>520316.00510737282</v>
      </c>
      <c r="AE8" s="8">
        <f t="shared" si="63"/>
        <v>535551.16836040549</v>
      </c>
      <c r="AF8" s="8">
        <f t="shared" si="63"/>
        <v>1533.5357142857144</v>
      </c>
      <c r="AG8" s="8">
        <f t="shared" si="63"/>
        <v>1533.5357142857144</v>
      </c>
      <c r="AH8" s="8">
        <f t="shared" si="63"/>
        <v>1533.5357142857144</v>
      </c>
      <c r="AI8" s="8">
        <f t="shared" ref="AI8:AK8" si="64">SUM(AI3:AI7)</f>
        <v>1533.5357142857144</v>
      </c>
      <c r="AJ8" s="8">
        <f t="shared" si="64"/>
        <v>1533.5357142857144</v>
      </c>
      <c r="AK8" s="8">
        <f t="shared" si="64"/>
        <v>1533.5357142857144</v>
      </c>
      <c r="AL8" s="8"/>
      <c r="AM8" s="4"/>
      <c r="AN8" s="8">
        <f t="shared" ref="AN8:AY8" si="65">SUM(AN3:AN7)</f>
        <v>150196.24063471737</v>
      </c>
      <c r="AO8" s="8">
        <f t="shared" si="65"/>
        <v>139409.0001249038</v>
      </c>
      <c r="AP8" s="8">
        <f t="shared" si="65"/>
        <v>150687.19840745442</v>
      </c>
      <c r="AQ8" s="8">
        <f t="shared" si="65"/>
        <v>150878.6084317574</v>
      </c>
      <c r="AR8" s="8">
        <f t="shared" si="65"/>
        <v>153984.02235590192</v>
      </c>
      <c r="AS8" s="8">
        <f t="shared" si="65"/>
        <v>154594.97148370655</v>
      </c>
      <c r="AT8" s="8">
        <f t="shared" si="65"/>
        <v>158088.04911127922</v>
      </c>
      <c r="AU8" s="8">
        <f t="shared" si="65"/>
        <v>150649.3747458416</v>
      </c>
      <c r="AV8" s="8">
        <f t="shared" si="65"/>
        <v>141205.60731417974</v>
      </c>
      <c r="AW8" s="8">
        <f t="shared" si="65"/>
        <v>143203.27973504571</v>
      </c>
      <c r="AX8" s="8">
        <f t="shared" si="65"/>
        <v>125673.03417188584</v>
      </c>
      <c r="AY8" s="8">
        <f t="shared" si="65"/>
        <v>139176.27888415317</v>
      </c>
      <c r="AZ8" s="8">
        <f t="shared" si="18"/>
        <v>1757745.6654008266</v>
      </c>
      <c r="BA8" s="8">
        <f t="shared" ref="BA8:BL8" si="66">SUM(BA3:BA7)</f>
        <v>151826.57585846214</v>
      </c>
      <c r="BB8" s="8">
        <f t="shared" si="66"/>
        <v>140937.42740333156</v>
      </c>
      <c r="BC8" s="8">
        <f t="shared" si="66"/>
        <v>150901.35900047922</v>
      </c>
      <c r="BD8" s="8">
        <f t="shared" si="66"/>
        <v>150987.3916058981</v>
      </c>
      <c r="BE8" s="8">
        <f t="shared" si="66"/>
        <v>153219.97501916136</v>
      </c>
      <c r="BF8" s="8">
        <f t="shared" si="66"/>
        <v>154397.93096718233</v>
      </c>
      <c r="BG8" s="8">
        <f t="shared" si="66"/>
        <v>157953.3951349511</v>
      </c>
      <c r="BH8" s="8">
        <f t="shared" si="66"/>
        <v>150558.76663129739</v>
      </c>
      <c r="BI8" s="8">
        <f t="shared" si="66"/>
        <v>141812.88732104469</v>
      </c>
      <c r="BJ8" s="8">
        <f t="shared" si="66"/>
        <v>144285.47947720581</v>
      </c>
      <c r="BK8" s="8">
        <f t="shared" si="66"/>
        <v>126455.92526187163</v>
      </c>
      <c r="BL8" s="8">
        <f t="shared" si="66"/>
        <v>139899.10695816902</v>
      </c>
      <c r="BM8" s="8">
        <f t="shared" si="20"/>
        <v>1763236.2206390544</v>
      </c>
      <c r="BN8" s="8">
        <f t="shared" ref="BN8:BS8" si="67">SUM(BN3:BN7)</f>
        <v>1774094.0535715967</v>
      </c>
      <c r="BO8" s="8">
        <f t="shared" si="67"/>
        <v>1783500.2386569539</v>
      </c>
      <c r="BP8" s="8">
        <f t="shared" si="67"/>
        <v>1791890.5718180989</v>
      </c>
      <c r="BQ8" s="8">
        <f t="shared" si="67"/>
        <v>1320985.0977060737</v>
      </c>
      <c r="BR8" s="8">
        <f t="shared" si="67"/>
        <v>1320985.0977060737</v>
      </c>
      <c r="BS8" s="8">
        <f t="shared" si="67"/>
        <v>1320985.0977060737</v>
      </c>
      <c r="BT8" s="8">
        <f t="shared" ref="BT8:BV8" si="68">SUM(BT3:BT7)</f>
        <v>1320985.0977060737</v>
      </c>
      <c r="BU8" s="8">
        <f t="shared" si="68"/>
        <v>1320985.0977060737</v>
      </c>
      <c r="BV8" s="8">
        <f t="shared" si="68"/>
        <v>1320985.0977060737</v>
      </c>
      <c r="BW8" s="8"/>
      <c r="BX8" s="4"/>
      <c r="BY8" s="8">
        <f t="shared" si="22"/>
        <v>321.2567983780886</v>
      </c>
      <c r="BZ8" s="8">
        <f t="shared" si="22"/>
        <v>297.3174180951637</v>
      </c>
      <c r="CA8" s="8">
        <f t="shared" si="22"/>
        <v>320.39835266090535</v>
      </c>
      <c r="CB8" s="8">
        <f t="shared" si="22"/>
        <v>319.83632150340645</v>
      </c>
      <c r="CC8" s="8">
        <f t="shared" si="22"/>
        <v>325.48221833381933</v>
      </c>
      <c r="CD8" s="8">
        <f t="shared" si="22"/>
        <v>325.88908875019172</v>
      </c>
      <c r="CE8" s="8">
        <f t="shared" si="22"/>
        <v>332.36506368413518</v>
      </c>
      <c r="CF8" s="8">
        <f t="shared" si="22"/>
        <v>315.99870250708773</v>
      </c>
      <c r="CG8" s="8">
        <f t="shared" si="22"/>
        <v>295.44502872424613</v>
      </c>
      <c r="CH8" s="8">
        <f t="shared" si="22"/>
        <v>298.86459311286455</v>
      </c>
      <c r="CI8" s="8">
        <f t="shared" si="22"/>
        <v>261.60815103568831</v>
      </c>
      <c r="CJ8" s="8">
        <f t="shared" si="22"/>
        <v>288.97277226375928</v>
      </c>
      <c r="CK8" s="8">
        <f t="shared" si="22"/>
        <v>3702.1822536631571</v>
      </c>
      <c r="CL8" s="8">
        <f t="shared" si="23"/>
        <v>314.01832384077937</v>
      </c>
      <c r="CM8" s="8">
        <f t="shared" si="24"/>
        <v>290.75703411739164</v>
      </c>
      <c r="CN8" s="8">
        <f t="shared" si="25"/>
        <v>310.52243096446045</v>
      </c>
      <c r="CO8" s="8">
        <f t="shared" si="26"/>
        <v>309.93569755894856</v>
      </c>
      <c r="CP8" s="8">
        <f t="shared" si="27"/>
        <v>313.76575322293246</v>
      </c>
      <c r="CQ8" s="8">
        <f t="shared" si="28"/>
        <v>315.4102367237154</v>
      </c>
      <c r="CR8" s="8">
        <f t="shared" si="29"/>
        <v>321.89501009591379</v>
      </c>
      <c r="CS8" s="8">
        <f t="shared" si="30"/>
        <v>306.11176011468308</v>
      </c>
      <c r="CT8" s="8">
        <f t="shared" si="31"/>
        <v>287.61337936779393</v>
      </c>
      <c r="CU8" s="8">
        <f t="shared" si="32"/>
        <v>291.89562991696545</v>
      </c>
      <c r="CV8" s="8">
        <f t="shared" si="33"/>
        <v>255.18114065359143</v>
      </c>
      <c r="CW8" s="8">
        <f t="shared" si="34"/>
        <v>281.59576463836044</v>
      </c>
      <c r="CX8" s="8">
        <f t="shared" si="35"/>
        <v>3597.551234213327</v>
      </c>
      <c r="CY8" s="8">
        <f t="shared" si="36"/>
        <v>3511.9184275270522</v>
      </c>
      <c r="CZ8" s="8">
        <f t="shared" si="36"/>
        <v>3427.7251154111805</v>
      </c>
      <c r="DA8" s="8">
        <f t="shared" si="36"/>
        <v>3345.8811737895885</v>
      </c>
      <c r="DB8" s="8">
        <f t="shared" si="36"/>
        <v>861398.32636461162</v>
      </c>
      <c r="DC8" s="8">
        <f t="shared" si="36"/>
        <v>861398.32636461162</v>
      </c>
      <c r="DD8" s="8">
        <f t="shared" si="36"/>
        <v>861398.32636461162</v>
      </c>
      <c r="DE8" s="8">
        <f t="shared" si="36"/>
        <v>861398.32636461162</v>
      </c>
      <c r="DF8" s="8">
        <f t="shared" si="36"/>
        <v>861398.32636461162</v>
      </c>
      <c r="DG8" s="8">
        <f t="shared" si="36"/>
        <v>861398.32636461162</v>
      </c>
      <c r="DJ8" s="20"/>
    </row>
    <row r="9" spans="1:114" x14ac:dyDescent="0.25">
      <c r="B9" s="16" t="s">
        <v>55</v>
      </c>
      <c r="C9" s="15">
        <f t="shared" ref="C9:AH9" si="69">SUM(C16:C67)-C8</f>
        <v>0</v>
      </c>
      <c r="D9" s="15">
        <f t="shared" si="69"/>
        <v>0</v>
      </c>
      <c r="E9" s="15">
        <f t="shared" si="69"/>
        <v>0</v>
      </c>
      <c r="F9" s="15">
        <f t="shared" si="69"/>
        <v>0</v>
      </c>
      <c r="G9" s="15">
        <f t="shared" si="69"/>
        <v>0</v>
      </c>
      <c r="H9" s="15">
        <f t="shared" si="69"/>
        <v>0</v>
      </c>
      <c r="I9" s="15">
        <f t="shared" si="69"/>
        <v>0</v>
      </c>
      <c r="J9" s="15">
        <f t="shared" si="69"/>
        <v>0</v>
      </c>
      <c r="K9" s="15">
        <f t="shared" si="69"/>
        <v>0</v>
      </c>
      <c r="L9" s="15">
        <f t="shared" si="69"/>
        <v>0</v>
      </c>
      <c r="M9" s="15">
        <f t="shared" si="69"/>
        <v>0</v>
      </c>
      <c r="N9" s="15">
        <f t="shared" si="69"/>
        <v>0</v>
      </c>
      <c r="O9" s="15">
        <f>SUM(O16:O67)-O8</f>
        <v>0</v>
      </c>
      <c r="P9" s="15">
        <f t="shared" ref="P9:AA9" si="70">SUM(P16:P67)-P8</f>
        <v>0</v>
      </c>
      <c r="Q9" s="15">
        <f t="shared" si="70"/>
        <v>0</v>
      </c>
      <c r="R9" s="15">
        <f t="shared" si="70"/>
        <v>0</v>
      </c>
      <c r="S9" s="15">
        <f t="shared" si="70"/>
        <v>0</v>
      </c>
      <c r="T9" s="15">
        <f t="shared" si="70"/>
        <v>0</v>
      </c>
      <c r="U9" s="15">
        <f t="shared" si="70"/>
        <v>0</v>
      </c>
      <c r="V9" s="15">
        <f t="shared" si="70"/>
        <v>0</v>
      </c>
      <c r="W9" s="15">
        <f t="shared" si="70"/>
        <v>0</v>
      </c>
      <c r="X9" s="15">
        <f t="shared" si="70"/>
        <v>0</v>
      </c>
      <c r="Y9" s="15">
        <f t="shared" si="70"/>
        <v>0</v>
      </c>
      <c r="Z9" s="15">
        <f t="shared" si="70"/>
        <v>0</v>
      </c>
      <c r="AA9" s="15">
        <f t="shared" si="70"/>
        <v>0</v>
      </c>
      <c r="AB9" s="15">
        <f>SUM(AB16:AB67)-AB8</f>
        <v>0</v>
      </c>
      <c r="AC9" s="15">
        <f t="shared" si="69"/>
        <v>0</v>
      </c>
      <c r="AD9" s="15">
        <f t="shared" si="69"/>
        <v>0</v>
      </c>
      <c r="AE9" s="15">
        <f t="shared" si="69"/>
        <v>0</v>
      </c>
      <c r="AF9" s="15">
        <f t="shared" si="69"/>
        <v>0</v>
      </c>
      <c r="AG9" s="15">
        <f t="shared" si="69"/>
        <v>0</v>
      </c>
      <c r="AH9" s="15">
        <f t="shared" si="69"/>
        <v>0</v>
      </c>
      <c r="AI9" s="15">
        <f t="shared" ref="AI9:AK9" si="71">SUM(AI16:AI67)-AI8</f>
        <v>0</v>
      </c>
      <c r="AJ9" s="15">
        <f t="shared" si="71"/>
        <v>0</v>
      </c>
      <c r="AK9" s="15">
        <f t="shared" si="71"/>
        <v>0</v>
      </c>
      <c r="AM9" s="16" t="s">
        <v>55</v>
      </c>
      <c r="AN9" s="15">
        <f t="shared" ref="AN9:BS9" si="72">SUM(AN16:AN67)-AN8</f>
        <v>0</v>
      </c>
      <c r="AO9" s="15">
        <f t="shared" si="72"/>
        <v>0</v>
      </c>
      <c r="AP9" s="15">
        <f t="shared" si="72"/>
        <v>0</v>
      </c>
      <c r="AQ9" s="15">
        <f t="shared" si="72"/>
        <v>0</v>
      </c>
      <c r="AR9" s="15">
        <f t="shared" si="72"/>
        <v>0</v>
      </c>
      <c r="AS9" s="15">
        <f t="shared" si="72"/>
        <v>0</v>
      </c>
      <c r="AT9" s="15">
        <f t="shared" si="72"/>
        <v>0</v>
      </c>
      <c r="AU9" s="15">
        <f t="shared" si="72"/>
        <v>0</v>
      </c>
      <c r="AV9" s="15">
        <f t="shared" si="72"/>
        <v>0</v>
      </c>
      <c r="AW9" s="15">
        <f t="shared" si="72"/>
        <v>0</v>
      </c>
      <c r="AX9" s="15">
        <f t="shared" si="72"/>
        <v>0</v>
      </c>
      <c r="AY9" s="15">
        <f t="shared" si="72"/>
        <v>0</v>
      </c>
      <c r="AZ9" s="15">
        <f t="shared" si="72"/>
        <v>0</v>
      </c>
      <c r="BA9" s="15">
        <f t="shared" ref="BA9:BM9" si="73">SUM(BA16:BA67)-BA8</f>
        <v>0</v>
      </c>
      <c r="BB9" s="15">
        <f t="shared" si="73"/>
        <v>0</v>
      </c>
      <c r="BC9" s="15">
        <f t="shared" si="73"/>
        <v>0</v>
      </c>
      <c r="BD9" s="15">
        <f t="shared" si="73"/>
        <v>0</v>
      </c>
      <c r="BE9" s="15">
        <f t="shared" si="73"/>
        <v>0</v>
      </c>
      <c r="BF9" s="15">
        <f t="shared" si="73"/>
        <v>0</v>
      </c>
      <c r="BG9" s="15">
        <f t="shared" si="73"/>
        <v>0</v>
      </c>
      <c r="BH9" s="15">
        <f t="shared" si="73"/>
        <v>0</v>
      </c>
      <c r="BI9" s="15">
        <f t="shared" si="73"/>
        <v>0</v>
      </c>
      <c r="BJ9" s="15">
        <f t="shared" si="73"/>
        <v>0</v>
      </c>
      <c r="BK9" s="15">
        <f t="shared" si="73"/>
        <v>0</v>
      </c>
      <c r="BL9" s="15">
        <f t="shared" si="73"/>
        <v>0</v>
      </c>
      <c r="BM9" s="15">
        <f t="shared" si="73"/>
        <v>0</v>
      </c>
      <c r="BN9" s="15">
        <f t="shared" si="72"/>
        <v>0</v>
      </c>
      <c r="BO9" s="15">
        <f t="shared" si="72"/>
        <v>0</v>
      </c>
      <c r="BP9" s="15">
        <f t="shared" si="72"/>
        <v>0</v>
      </c>
      <c r="BQ9" s="15">
        <f t="shared" si="72"/>
        <v>0</v>
      </c>
      <c r="BR9" s="15">
        <f t="shared" si="72"/>
        <v>0</v>
      </c>
      <c r="BS9" s="15">
        <f t="shared" si="72"/>
        <v>0</v>
      </c>
      <c r="BT9" s="15">
        <f t="shared" ref="BT9:BV9" si="74">SUM(BT16:BT67)-BT8</f>
        <v>0</v>
      </c>
      <c r="BU9" s="15">
        <f t="shared" si="74"/>
        <v>0</v>
      </c>
      <c r="BV9" s="15">
        <f t="shared" si="74"/>
        <v>0</v>
      </c>
      <c r="DJ9" s="20"/>
    </row>
    <row r="10" spans="1:114" ht="21" x14ac:dyDescent="0.35">
      <c r="C10" s="61"/>
      <c r="G10" s="4"/>
      <c r="O10" s="4"/>
      <c r="P10" s="61"/>
      <c r="T10" s="4"/>
      <c r="AB10" s="4"/>
      <c r="AC10" s="20"/>
      <c r="AD10" s="20"/>
      <c r="AE10" s="20"/>
      <c r="AF10" s="20"/>
      <c r="AG10" s="20"/>
      <c r="AH10" s="20"/>
      <c r="AI10" s="20"/>
      <c r="AJ10" s="20"/>
      <c r="AK10" s="20"/>
      <c r="AN10" s="8"/>
      <c r="AO10" s="8"/>
      <c r="AP10" s="10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10"/>
      <c r="BD10" s="8"/>
      <c r="BE10" s="8"/>
      <c r="BF10" s="8"/>
      <c r="BG10" s="8"/>
      <c r="BH10" s="8"/>
      <c r="BI10" s="8"/>
      <c r="BJ10" s="8"/>
      <c r="BK10" s="8"/>
      <c r="BL10" s="8"/>
      <c r="BM10" s="312"/>
      <c r="BN10" s="312"/>
      <c r="BO10" s="312"/>
      <c r="BP10" s="312"/>
      <c r="BQ10" s="8"/>
      <c r="BR10" s="8"/>
      <c r="DJ10" s="20"/>
    </row>
    <row r="11" spans="1:114" s="2" customFormat="1" x14ac:dyDescent="0.25">
      <c r="B11" s="114" t="s">
        <v>435</v>
      </c>
      <c r="C11" s="18">
        <f>+C27+C28+C29+C30+C31+C34+C35+C36+C47</f>
        <v>37980.93238548642</v>
      </c>
      <c r="D11" s="18">
        <f t="shared" ref="D11:AK11" si="75">+D27+D28+D29+D30+D31+D34+D35+D36+D47</f>
        <v>38056.430895926154</v>
      </c>
      <c r="E11" s="18">
        <f t="shared" si="75"/>
        <v>38117.711196556156</v>
      </c>
      <c r="F11" s="18">
        <f t="shared" si="75"/>
        <v>38177.516663583599</v>
      </c>
      <c r="G11" s="18">
        <f t="shared" si="75"/>
        <v>38242.240926005172</v>
      </c>
      <c r="H11" s="18">
        <f t="shared" si="75"/>
        <v>38291.647395349348</v>
      </c>
      <c r="I11" s="18">
        <f t="shared" si="75"/>
        <v>38358.074223507196</v>
      </c>
      <c r="J11" s="18">
        <f t="shared" si="75"/>
        <v>38407.086453601274</v>
      </c>
      <c r="K11" s="18">
        <f t="shared" si="75"/>
        <v>38457.278373742964</v>
      </c>
      <c r="L11" s="18">
        <f t="shared" si="75"/>
        <v>38507.461627836565</v>
      </c>
      <c r="M11" s="18">
        <f t="shared" si="75"/>
        <v>38557.640515151754</v>
      </c>
      <c r="N11" s="18">
        <f t="shared" si="75"/>
        <v>38607.819333100575</v>
      </c>
      <c r="O11" s="18">
        <f t="shared" si="75"/>
        <v>38313.486665820594</v>
      </c>
      <c r="P11" s="18">
        <f t="shared" si="75"/>
        <v>38658.002132912647</v>
      </c>
      <c r="Q11" s="18">
        <f t="shared" si="75"/>
        <v>38708.192582756477</v>
      </c>
      <c r="R11" s="18">
        <f t="shared" si="75"/>
        <v>38758.393902816388</v>
      </c>
      <c r="S11" s="18">
        <f t="shared" si="75"/>
        <v>38808.608847347226</v>
      </c>
      <c r="T11" s="18">
        <f t="shared" si="75"/>
        <v>38858.839716299743</v>
      </c>
      <c r="U11" s="18">
        <f t="shared" si="75"/>
        <v>38909.088384526447</v>
      </c>
      <c r="V11" s="18">
        <f t="shared" si="75"/>
        <v>38959.356340428698</v>
      </c>
      <c r="W11" s="18">
        <f t="shared" si="75"/>
        <v>39005.014346579337</v>
      </c>
      <c r="X11" s="18">
        <f t="shared" si="75"/>
        <v>39050.693629063579</v>
      </c>
      <c r="Y11" s="18">
        <f t="shared" si="75"/>
        <v>39096.394772861138</v>
      </c>
      <c r="Z11" s="18">
        <f t="shared" si="75"/>
        <v>39142.118142502586</v>
      </c>
      <c r="AA11" s="18">
        <f t="shared" si="75"/>
        <v>39187.863917101582</v>
      </c>
      <c r="AB11" s="18">
        <f t="shared" si="75"/>
        <v>38928.547226266317</v>
      </c>
      <c r="AC11" s="18">
        <f t="shared" si="75"/>
        <v>39481.537964564632</v>
      </c>
      <c r="AD11" s="18">
        <f t="shared" si="75"/>
        <v>39999.852677856259</v>
      </c>
      <c r="AE11" s="18">
        <f t="shared" si="75"/>
        <v>40529.796100285515</v>
      </c>
      <c r="AF11" s="18">
        <f t="shared" si="75"/>
        <v>0</v>
      </c>
      <c r="AG11" s="18">
        <f t="shared" si="75"/>
        <v>0</v>
      </c>
      <c r="AH11" s="18">
        <f t="shared" si="75"/>
        <v>0</v>
      </c>
      <c r="AI11" s="18">
        <f t="shared" si="75"/>
        <v>0</v>
      </c>
      <c r="AJ11" s="18">
        <f t="shared" si="75"/>
        <v>0</v>
      </c>
      <c r="AK11" s="18">
        <f t="shared" si="75"/>
        <v>0</v>
      </c>
      <c r="AL11" s="18"/>
      <c r="AM11" s="18"/>
      <c r="AN11" s="18">
        <f>+AN27+AN28+AN29+AN30+AN31+AN34+AN35+AN36+AN47</f>
        <v>31882.308823837669</v>
      </c>
      <c r="AO11" s="18">
        <f t="shared" ref="AO11:BV11" si="76">+AO27+AO28+AO29+AO30+AO31+AO34+AO35+AO36+AO47</f>
        <v>31129.712558390558</v>
      </c>
      <c r="AP11" s="18">
        <f t="shared" si="76"/>
        <v>29758.61424168072</v>
      </c>
      <c r="AQ11" s="18">
        <f t="shared" si="76"/>
        <v>27172.245553431145</v>
      </c>
      <c r="AR11" s="18">
        <f t="shared" si="76"/>
        <v>24877.26336544886</v>
      </c>
      <c r="AS11" s="18">
        <f t="shared" si="76"/>
        <v>24220.263826568535</v>
      </c>
      <c r="AT11" s="18">
        <f t="shared" si="76"/>
        <v>23059.422801738587</v>
      </c>
      <c r="AU11" s="18">
        <f t="shared" si="76"/>
        <v>22320.314585425189</v>
      </c>
      <c r="AV11" s="18">
        <f t="shared" si="76"/>
        <v>23734.117926193812</v>
      </c>
      <c r="AW11" s="18">
        <f t="shared" si="76"/>
        <v>22673.692635766154</v>
      </c>
      <c r="AX11" s="18">
        <f t="shared" si="76"/>
        <v>25568.39708340291</v>
      </c>
      <c r="AY11" s="18">
        <f t="shared" si="76"/>
        <v>30447.707073888807</v>
      </c>
      <c r="AZ11" s="18">
        <f t="shared" si="76"/>
        <v>316844.06047577295</v>
      </c>
      <c r="BA11" s="18">
        <f t="shared" si="76"/>
        <v>33312.275999337486</v>
      </c>
      <c r="BB11" s="18">
        <f t="shared" si="76"/>
        <v>32475.49446203644</v>
      </c>
      <c r="BC11" s="18">
        <f t="shared" si="76"/>
        <v>31047.700291951023</v>
      </c>
      <c r="BD11" s="18">
        <f t="shared" si="76"/>
        <v>28399.780312988947</v>
      </c>
      <c r="BE11" s="18">
        <f t="shared" si="76"/>
        <v>26032.90476753316</v>
      </c>
      <c r="BF11" s="18">
        <f t="shared" si="76"/>
        <v>25341.608652732699</v>
      </c>
      <c r="BG11" s="18">
        <f t="shared" si="76"/>
        <v>24121.853409936408</v>
      </c>
      <c r="BH11" s="18">
        <f t="shared" si="76"/>
        <v>23336.10167251424</v>
      </c>
      <c r="BI11" s="18">
        <f t="shared" si="76"/>
        <v>24746.789162465091</v>
      </c>
      <c r="BJ11" s="18">
        <f t="shared" si="76"/>
        <v>23628.25742466154</v>
      </c>
      <c r="BK11" s="18">
        <f t="shared" si="76"/>
        <v>26522.333642177793</v>
      </c>
      <c r="BL11" s="18">
        <f t="shared" si="76"/>
        <v>31425.181550541689</v>
      </c>
      <c r="BM11" s="18">
        <f t="shared" si="76"/>
        <v>330390.28134887654</v>
      </c>
      <c r="BN11" s="18">
        <f t="shared" si="76"/>
        <v>338834.79949313373</v>
      </c>
      <c r="BO11" s="18">
        <f t="shared" si="76"/>
        <v>345504.23297107551</v>
      </c>
      <c r="BP11" s="18">
        <f t="shared" si="76"/>
        <v>351037.10749430826</v>
      </c>
      <c r="BQ11" s="18">
        <f t="shared" si="76"/>
        <v>0</v>
      </c>
      <c r="BR11" s="18">
        <f t="shared" si="76"/>
        <v>0</v>
      </c>
      <c r="BS11" s="18">
        <f t="shared" si="76"/>
        <v>0</v>
      </c>
      <c r="BT11" s="18">
        <f t="shared" si="76"/>
        <v>0</v>
      </c>
      <c r="BU11" s="18">
        <f t="shared" si="76"/>
        <v>0</v>
      </c>
      <c r="BV11" s="18">
        <f t="shared" si="76"/>
        <v>0</v>
      </c>
      <c r="BY11" s="8">
        <f t="shared" ref="BY11:CK12" si="77">+AN11/C11*1000</f>
        <v>839.42933523192801</v>
      </c>
      <c r="BZ11" s="8">
        <f t="shared" si="77"/>
        <v>817.9882302552686</v>
      </c>
      <c r="CA11" s="8">
        <f t="shared" si="77"/>
        <v>780.70307233896403</v>
      </c>
      <c r="CB11" s="8">
        <f t="shared" si="77"/>
        <v>711.73423334132008</v>
      </c>
      <c r="CC11" s="8">
        <f t="shared" si="77"/>
        <v>650.5179289462618</v>
      </c>
      <c r="CD11" s="8">
        <f t="shared" si="77"/>
        <v>632.5208099955023</v>
      </c>
      <c r="CE11" s="8">
        <f t="shared" si="77"/>
        <v>601.16216125383448</v>
      </c>
      <c r="CF11" s="8">
        <f t="shared" si="77"/>
        <v>581.15094495360518</v>
      </c>
      <c r="CG11" s="8">
        <f t="shared" si="77"/>
        <v>617.15542362452993</v>
      </c>
      <c r="CH11" s="8">
        <f t="shared" si="77"/>
        <v>588.81296448207388</v>
      </c>
      <c r="CI11" s="8">
        <f t="shared" si="77"/>
        <v>663.1214135977915</v>
      </c>
      <c r="CJ11" s="8">
        <f t="shared" si="77"/>
        <v>788.64094372158274</v>
      </c>
      <c r="CK11" s="8">
        <f t="shared" si="77"/>
        <v>8269.7788180794596</v>
      </c>
      <c r="CL11" s="8">
        <f t="shared" ref="CL11:CL12" si="78">+BA11/P11*1000</f>
        <v>861.7174753316101</v>
      </c>
      <c r="CM11" s="8">
        <f t="shared" ref="CM11:CM12" si="79">+BB11/Q11*1000</f>
        <v>838.98245552553783</v>
      </c>
      <c r="CN11" s="8">
        <f t="shared" ref="CN11:CN12" si="80">+BC11/R11*1000</f>
        <v>801.0574527365784</v>
      </c>
      <c r="CO11" s="8">
        <f t="shared" ref="CO11:CO12" si="81">+BD11/S11*1000</f>
        <v>731.79073294533259</v>
      </c>
      <c r="CP11" s="8">
        <f t="shared" ref="CP11:CP12" si="82">+BE11/T11*1000</f>
        <v>669.93520541513715</v>
      </c>
      <c r="CQ11" s="8">
        <f t="shared" ref="CQ11:CQ12" si="83">+BF11/U11*1000</f>
        <v>651.30306838056561</v>
      </c>
      <c r="CR11" s="8">
        <f t="shared" ref="CR11:CR12" si="84">+BG11/V11*1000</f>
        <v>619.15431043466208</v>
      </c>
      <c r="CS11" s="8">
        <f t="shared" ref="CS11:CS12" si="85">+BH11/W11*1000</f>
        <v>598.28465809962643</v>
      </c>
      <c r="CT11" s="8">
        <f t="shared" ref="CT11:CT12" si="86">+BI11/X11*1000</f>
        <v>633.70933683101669</v>
      </c>
      <c r="CU11" s="8">
        <f t="shared" ref="CU11:CU12" si="87">+BJ11/Y11*1000</f>
        <v>604.35898404277316</v>
      </c>
      <c r="CV11" s="8">
        <f t="shared" ref="CV11:CV12" si="88">+BK11/Z11*1000</f>
        <v>677.59065939199752</v>
      </c>
      <c r="CW11" s="8">
        <f t="shared" ref="CW11:CW12" si="89">+BL11/AA11*1000</f>
        <v>801.91106147094024</v>
      </c>
      <c r="CX11" s="8">
        <f t="shared" ref="CX11:CX12" si="90">+BM11/AB11*1000</f>
        <v>8487.0950726348146</v>
      </c>
      <c r="CY11" s="8">
        <f t="shared" ref="CY11:DG12" si="91">+BN11/AC11*1000</f>
        <v>8582.1074092210856</v>
      </c>
      <c r="CZ11" s="8">
        <f t="shared" si="91"/>
        <v>8637.6376371592269</v>
      </c>
      <c r="DA11" s="8">
        <f t="shared" si="91"/>
        <v>8661.2107947869827</v>
      </c>
      <c r="DB11" s="8" t="e">
        <f t="shared" si="91"/>
        <v>#DIV/0!</v>
      </c>
      <c r="DC11" s="8" t="e">
        <f t="shared" si="91"/>
        <v>#DIV/0!</v>
      </c>
      <c r="DD11" s="8" t="e">
        <f t="shared" si="91"/>
        <v>#DIV/0!</v>
      </c>
      <c r="DE11" s="8" t="e">
        <f t="shared" si="91"/>
        <v>#DIV/0!</v>
      </c>
      <c r="DF11" s="8" t="e">
        <f t="shared" si="91"/>
        <v>#DIV/0!</v>
      </c>
      <c r="DG11" s="8" t="e">
        <f t="shared" si="91"/>
        <v>#DIV/0!</v>
      </c>
      <c r="DI11" s="4"/>
      <c r="DJ11" s="20"/>
    </row>
    <row r="12" spans="1:114" x14ac:dyDescent="0.25">
      <c r="B12" s="6" t="s">
        <v>439</v>
      </c>
      <c r="C12" s="5">
        <f>+C4-C11</f>
        <v>1491</v>
      </c>
      <c r="D12" s="5">
        <f t="shared" ref="D12:BS12" si="92">+D4-D11</f>
        <v>1488</v>
      </c>
      <c r="E12" s="5">
        <f t="shared" si="92"/>
        <v>1487</v>
      </c>
      <c r="F12" s="5">
        <f t="shared" si="92"/>
        <v>1489</v>
      </c>
      <c r="G12" s="5">
        <f t="shared" si="92"/>
        <v>1489</v>
      </c>
      <c r="H12" s="5">
        <f t="shared" si="92"/>
        <v>1489</v>
      </c>
      <c r="I12" s="5">
        <f t="shared" si="92"/>
        <v>1493</v>
      </c>
      <c r="J12" s="5">
        <f t="shared" si="92"/>
        <v>1430.2857142857174</v>
      </c>
      <c r="K12" s="5">
        <f t="shared" si="92"/>
        <v>1430.2857142857174</v>
      </c>
      <c r="L12" s="5">
        <f t="shared" si="92"/>
        <v>1430.2857142857174</v>
      </c>
      <c r="M12" s="5">
        <f t="shared" si="92"/>
        <v>1430.2857142857174</v>
      </c>
      <c r="N12" s="5">
        <f t="shared" si="92"/>
        <v>1430.2857142857174</v>
      </c>
      <c r="O12" s="5">
        <f t="shared" si="92"/>
        <v>1464.7857142857174</v>
      </c>
      <c r="P12" s="5">
        <f>+P4-P11</f>
        <v>1497</v>
      </c>
      <c r="Q12" s="5">
        <f t="shared" ref="Q12:AB12" si="93">+Q4-Q11</f>
        <v>1494</v>
      </c>
      <c r="R12" s="5">
        <f t="shared" si="93"/>
        <v>1492</v>
      </c>
      <c r="S12" s="5">
        <f t="shared" si="93"/>
        <v>1494</v>
      </c>
      <c r="T12" s="5">
        <f t="shared" si="93"/>
        <v>1492</v>
      </c>
      <c r="U12" s="5">
        <f t="shared" si="93"/>
        <v>1492</v>
      </c>
      <c r="V12" s="5">
        <f t="shared" si="93"/>
        <v>1494</v>
      </c>
      <c r="W12" s="5">
        <f t="shared" si="93"/>
        <v>1431.2857142857174</v>
      </c>
      <c r="X12" s="5">
        <f t="shared" si="93"/>
        <v>1431.2857142857174</v>
      </c>
      <c r="Y12" s="5">
        <f t="shared" si="93"/>
        <v>1431.2857142857174</v>
      </c>
      <c r="Z12" s="5">
        <f t="shared" si="93"/>
        <v>1431.2857142857174</v>
      </c>
      <c r="AA12" s="5">
        <f t="shared" si="93"/>
        <v>1431.2857142857174</v>
      </c>
      <c r="AB12" s="5">
        <f t="shared" si="93"/>
        <v>1467.6190476190532</v>
      </c>
      <c r="AC12" s="5">
        <f t="shared" si="92"/>
        <v>1467.6190476190459</v>
      </c>
      <c r="AD12" s="5">
        <f t="shared" si="92"/>
        <v>1467.6190476190459</v>
      </c>
      <c r="AE12" s="5">
        <f t="shared" si="92"/>
        <v>1467.6190476190459</v>
      </c>
      <c r="AF12" s="5">
        <f t="shared" si="92"/>
        <v>1467.6190476190477</v>
      </c>
      <c r="AG12" s="5">
        <f t="shared" si="92"/>
        <v>1467.6190476190477</v>
      </c>
      <c r="AH12" s="5">
        <f t="shared" si="92"/>
        <v>1467.6190476190477</v>
      </c>
      <c r="AI12" s="5">
        <f t="shared" ref="AI12:AK12" si="94">+AI4-AI11</f>
        <v>1467.6190476190477</v>
      </c>
      <c r="AJ12" s="5">
        <f t="shared" si="94"/>
        <v>1467.6190476190477</v>
      </c>
      <c r="AK12" s="5">
        <f t="shared" si="94"/>
        <v>1467.6190476190477</v>
      </c>
      <c r="AL12" s="5"/>
      <c r="AM12" s="5"/>
      <c r="AN12" s="5">
        <f t="shared" si="92"/>
        <v>19608.514796676751</v>
      </c>
      <c r="AO12" s="5">
        <f t="shared" si="92"/>
        <v>17772.958091776585</v>
      </c>
      <c r="AP12" s="5">
        <f t="shared" si="92"/>
        <v>19425.125504226758</v>
      </c>
      <c r="AQ12" s="5">
        <f t="shared" si="92"/>
        <v>18812.926034651697</v>
      </c>
      <c r="AR12" s="5">
        <f t="shared" si="92"/>
        <v>18681.763063726743</v>
      </c>
      <c r="AS12" s="5">
        <f t="shared" si="92"/>
        <v>18364.074498937411</v>
      </c>
      <c r="AT12" s="5">
        <f t="shared" si="92"/>
        <v>18360.167692579136</v>
      </c>
      <c r="AU12" s="5">
        <f t="shared" si="92"/>
        <v>18639.983842579135</v>
      </c>
      <c r="AV12" s="5">
        <f t="shared" si="92"/>
        <v>18142.795366704075</v>
      </c>
      <c r="AW12" s="5">
        <f t="shared" si="92"/>
        <v>18668.900592579132</v>
      </c>
      <c r="AX12" s="5">
        <f t="shared" si="92"/>
        <v>18965.971873846938</v>
      </c>
      <c r="AY12" s="5">
        <f t="shared" si="92"/>
        <v>19304.475071150562</v>
      </c>
      <c r="AZ12" s="5">
        <f t="shared" si="92"/>
        <v>224747.65642943478</v>
      </c>
      <c r="BA12" s="5">
        <f t="shared" ref="BA12:BM12" si="95">+BA4-BA11</f>
        <v>20228.092833343428</v>
      </c>
      <c r="BB12" s="5">
        <f t="shared" si="95"/>
        <v>18393.216828443248</v>
      </c>
      <c r="BC12" s="5">
        <f t="shared" si="95"/>
        <v>19996.42314089341</v>
      </c>
      <c r="BD12" s="5">
        <f t="shared" si="95"/>
        <v>19383.552971318361</v>
      </c>
      <c r="BE12" s="5">
        <f t="shared" si="95"/>
        <v>18878.064214679129</v>
      </c>
      <c r="BF12" s="5">
        <f t="shared" si="95"/>
        <v>18559.907835604077</v>
      </c>
      <c r="BG12" s="5">
        <f t="shared" si="95"/>
        <v>18401.834362579142</v>
      </c>
      <c r="BH12" s="5">
        <f t="shared" si="95"/>
        <v>18681.650512579137</v>
      </c>
      <c r="BI12" s="5">
        <f t="shared" si="95"/>
        <v>18184.462036704073</v>
      </c>
      <c r="BJ12" s="5">
        <f t="shared" si="95"/>
        <v>18753.11761972199</v>
      </c>
      <c r="BK12" s="5">
        <f t="shared" si="95"/>
        <v>19049.9920152755</v>
      </c>
      <c r="BL12" s="5">
        <f t="shared" si="95"/>
        <v>19430.740584007712</v>
      </c>
      <c r="BM12" s="5">
        <f t="shared" si="95"/>
        <v>227941.05495514907</v>
      </c>
      <c r="BN12" s="5">
        <f t="shared" si="92"/>
        <v>227941.05495514913</v>
      </c>
      <c r="BO12" s="5">
        <f t="shared" si="92"/>
        <v>227941.05495514924</v>
      </c>
      <c r="BP12" s="5">
        <f t="shared" si="92"/>
        <v>227941.05495514919</v>
      </c>
      <c r="BQ12" s="5">
        <f t="shared" si="92"/>
        <v>227941.05495514924</v>
      </c>
      <c r="BR12" s="5">
        <f t="shared" si="92"/>
        <v>227941.05495514924</v>
      </c>
      <c r="BS12" s="5">
        <f t="shared" si="92"/>
        <v>227941.05495514924</v>
      </c>
      <c r="BT12" s="5">
        <f t="shared" ref="BT12:BV12" si="96">+BT4-BT11</f>
        <v>227941.05495514924</v>
      </c>
      <c r="BU12" s="5">
        <f t="shared" si="96"/>
        <v>227941.05495514924</v>
      </c>
      <c r="BV12" s="5">
        <f t="shared" si="96"/>
        <v>227941.05495514924</v>
      </c>
      <c r="BY12" s="231">
        <f t="shared" si="77"/>
        <v>13151.25070199648</v>
      </c>
      <c r="BZ12" s="231">
        <f t="shared" si="77"/>
        <v>11944.192265978889</v>
      </c>
      <c r="CA12" s="231">
        <f t="shared" si="77"/>
        <v>13063.298926850544</v>
      </c>
      <c r="CB12" s="231">
        <f t="shared" si="77"/>
        <v>12634.604455776827</v>
      </c>
      <c r="CC12" s="231">
        <f t="shared" si="77"/>
        <v>12546.51649679432</v>
      </c>
      <c r="CD12" s="231">
        <f t="shared" si="77"/>
        <v>12333.159502308536</v>
      </c>
      <c r="CE12" s="231">
        <f t="shared" si="77"/>
        <v>12297.500128988037</v>
      </c>
      <c r="CF12" s="231">
        <f t="shared" si="77"/>
        <v>13032.349869961414</v>
      </c>
      <c r="CG12" s="231">
        <f t="shared" si="77"/>
        <v>12684.735074603301</v>
      </c>
      <c r="CH12" s="231">
        <f t="shared" si="77"/>
        <v>13052.56733400456</v>
      </c>
      <c r="CI12" s="231">
        <f t="shared" si="77"/>
        <v>13260.267990104703</v>
      </c>
      <c r="CJ12" s="231">
        <f t="shared" si="77"/>
        <v>13496.936226333764</v>
      </c>
      <c r="CK12" s="231">
        <f t="shared" si="77"/>
        <v>153433.8123573453</v>
      </c>
      <c r="CL12" s="231">
        <f t="shared" si="78"/>
        <v>13512.420062353658</v>
      </c>
      <c r="CM12" s="231">
        <f t="shared" si="79"/>
        <v>12311.390112746485</v>
      </c>
      <c r="CN12" s="231">
        <f t="shared" si="80"/>
        <v>13402.428378614886</v>
      </c>
      <c r="CO12" s="231">
        <f t="shared" si="81"/>
        <v>12974.265710387122</v>
      </c>
      <c r="CP12" s="231">
        <f t="shared" si="82"/>
        <v>12652.858052734</v>
      </c>
      <c r="CQ12" s="231">
        <f t="shared" si="83"/>
        <v>12439.616511798979</v>
      </c>
      <c r="CR12" s="231">
        <f t="shared" si="84"/>
        <v>12317.158207884298</v>
      </c>
      <c r="CS12" s="231">
        <f t="shared" si="85"/>
        <v>13052.355882628375</v>
      </c>
      <c r="CT12" s="231">
        <f t="shared" si="86"/>
        <v>12704.983956176089</v>
      </c>
      <c r="CU12" s="231">
        <f t="shared" si="87"/>
        <v>13102.287986630767</v>
      </c>
      <c r="CV12" s="231">
        <f t="shared" si="88"/>
        <v>13309.705969351055</v>
      </c>
      <c r="CW12" s="231">
        <f t="shared" si="89"/>
        <v>13575.724532194199</v>
      </c>
      <c r="CX12" s="231">
        <f t="shared" si="90"/>
        <v>155313.50272738846</v>
      </c>
      <c r="CY12" s="231">
        <f t="shared" si="91"/>
        <v>155313.50272738928</v>
      </c>
      <c r="CZ12" s="231">
        <f t="shared" si="91"/>
        <v>155313.50272738936</v>
      </c>
      <c r="DA12" s="231">
        <f t="shared" si="91"/>
        <v>155313.50272738931</v>
      </c>
      <c r="DB12" s="231">
        <f t="shared" si="91"/>
        <v>155313.50272738916</v>
      </c>
      <c r="DC12" s="231">
        <f t="shared" si="91"/>
        <v>155313.50272738916</v>
      </c>
      <c r="DD12" s="231">
        <f t="shared" si="91"/>
        <v>155313.50272738916</v>
      </c>
      <c r="DE12" s="231">
        <f t="shared" si="91"/>
        <v>155313.50272738916</v>
      </c>
      <c r="DF12" s="231">
        <f t="shared" si="91"/>
        <v>155313.50272738916</v>
      </c>
      <c r="DG12" s="231">
        <f t="shared" si="91"/>
        <v>155313.50272738916</v>
      </c>
      <c r="DJ12" s="20"/>
    </row>
    <row r="13" spans="1:114" x14ac:dyDescent="0.25">
      <c r="AC13" s="20"/>
      <c r="AD13" s="20"/>
      <c r="AE13" s="20"/>
      <c r="AF13" s="20"/>
      <c r="AG13" s="20"/>
      <c r="AH13" s="20"/>
      <c r="AI13" s="20"/>
      <c r="AJ13" s="20"/>
      <c r="AK13" s="20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20"/>
      <c r="BO13" s="20"/>
      <c r="BP13" s="20"/>
      <c r="BQ13" s="20"/>
      <c r="BR13" s="20"/>
      <c r="BS13" s="20"/>
      <c r="BT13" s="20"/>
      <c r="BU13" s="20"/>
      <c r="BV13" s="20"/>
      <c r="CY13" s="20"/>
      <c r="CZ13" s="20"/>
      <c r="DA13" s="20"/>
      <c r="DB13" s="20"/>
      <c r="DC13" s="20"/>
      <c r="DD13" s="20"/>
      <c r="DE13" s="20"/>
      <c r="DF13" s="20"/>
      <c r="DG13" s="20"/>
      <c r="DJ13" s="20"/>
    </row>
    <row r="14" spans="1:114" ht="15.75" x14ac:dyDescent="0.25">
      <c r="B14" s="14"/>
      <c r="C14" s="4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4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4"/>
      <c r="AM14" s="14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20"/>
      <c r="BO14" s="20"/>
      <c r="BP14" s="20"/>
      <c r="BQ14" s="20"/>
      <c r="BR14" s="20"/>
      <c r="BS14" s="20"/>
      <c r="BT14" s="20"/>
      <c r="BU14" s="20"/>
      <c r="BV14" s="20"/>
      <c r="CY14" s="20"/>
      <c r="CZ14" s="20"/>
      <c r="DA14" s="20"/>
      <c r="DB14" s="20"/>
      <c r="DC14" s="20"/>
      <c r="DD14" s="20"/>
      <c r="DE14" s="20"/>
      <c r="DF14" s="20"/>
      <c r="DG14" s="20"/>
      <c r="DJ14" s="20"/>
    </row>
    <row r="15" spans="1:114" x14ac:dyDescent="0.25">
      <c r="B15" s="7" t="s">
        <v>21</v>
      </c>
      <c r="C15" s="7"/>
      <c r="D15" s="7"/>
      <c r="E15" s="7"/>
      <c r="O15" s="5"/>
      <c r="P15" s="7"/>
      <c r="Q15" s="7"/>
      <c r="R15" s="7"/>
      <c r="AB15" s="20"/>
      <c r="AC15" s="20"/>
      <c r="AD15" s="20"/>
      <c r="AE15" s="20"/>
      <c r="AF15" s="5"/>
      <c r="AG15" s="5" t="s">
        <v>53</v>
      </c>
      <c r="AH15" s="5"/>
      <c r="AI15" s="5"/>
      <c r="AJ15" s="5"/>
      <c r="AK15" s="5"/>
      <c r="AL15" s="8"/>
      <c r="AM15" s="7" t="s">
        <v>22</v>
      </c>
      <c r="AN15" s="7"/>
      <c r="AO15" s="7"/>
      <c r="AP15" s="7"/>
      <c r="BA15" s="7"/>
      <c r="BB15" s="7"/>
      <c r="BC15" s="7"/>
      <c r="BX15" s="7" t="s">
        <v>57</v>
      </c>
      <c r="DJ15" s="20"/>
    </row>
    <row r="16" spans="1:114" x14ac:dyDescent="0.25">
      <c r="A16" t="s">
        <v>10</v>
      </c>
      <c r="B16" t="s">
        <v>7</v>
      </c>
      <c r="C16" s="41">
        <v>117282.46417240408</v>
      </c>
      <c r="D16" s="41">
        <v>117602.7224570307</v>
      </c>
      <c r="E16" s="41">
        <v>117940.30345376555</v>
      </c>
      <c r="F16" s="41">
        <v>118274.46925194541</v>
      </c>
      <c r="G16" s="41">
        <v>118589.42522411168</v>
      </c>
      <c r="H16" s="41">
        <v>118891.77501110706</v>
      </c>
      <c r="I16" s="41">
        <v>114816.15553805315</v>
      </c>
      <c r="J16" s="41">
        <v>115084.07935669056</v>
      </c>
      <c r="K16" s="41">
        <v>115363.72580796522</v>
      </c>
      <c r="L16" s="41">
        <v>115647.53895681151</v>
      </c>
      <c r="M16" s="41">
        <v>115935.26394005243</v>
      </c>
      <c r="N16" s="41">
        <v>116225.64817461408</v>
      </c>
      <c r="O16" s="41">
        <f>AVERAGE(C16:N16)</f>
        <v>116804.46427871262</v>
      </c>
      <c r="P16" s="41">
        <v>116647.16550926247</v>
      </c>
      <c r="Q16" s="41">
        <v>116935.68953103144</v>
      </c>
      <c r="R16" s="41">
        <v>117225.02581657795</v>
      </c>
      <c r="S16" s="41">
        <v>117501.63109035831</v>
      </c>
      <c r="T16" s="41">
        <v>117770.37523535128</v>
      </c>
      <c r="U16" s="41">
        <v>118044.56108492467</v>
      </c>
      <c r="V16" s="41">
        <v>118316.52794714927</v>
      </c>
      <c r="W16" s="41">
        <v>118597.34711113268</v>
      </c>
      <c r="X16" s="41">
        <v>118883.98251496939</v>
      </c>
      <c r="Y16" s="41">
        <v>119174.32067395901</v>
      </c>
      <c r="Z16" s="41">
        <v>119468.15297398482</v>
      </c>
      <c r="AA16" s="41">
        <v>119764.26763529192</v>
      </c>
      <c r="AB16" s="41">
        <f>AVERAGE(P16:AA16)</f>
        <v>118194.08726033277</v>
      </c>
      <c r="AC16" s="41">
        <v>121710.22744190574</v>
      </c>
      <c r="AD16" s="41">
        <v>125270.91811626813</v>
      </c>
      <c r="AE16" s="41">
        <v>128851.43846040715</v>
      </c>
      <c r="AF16" s="41">
        <v>0</v>
      </c>
      <c r="AG16" s="41">
        <v>0</v>
      </c>
      <c r="AH16" s="41">
        <v>0</v>
      </c>
      <c r="AI16" s="41">
        <v>0</v>
      </c>
      <c r="AJ16" s="41">
        <v>0</v>
      </c>
      <c r="AK16" s="41">
        <v>0</v>
      </c>
      <c r="AL16" s="13"/>
      <c r="AM16" t="s">
        <v>7</v>
      </c>
      <c r="AN16" s="41">
        <v>1181.5468152986282</v>
      </c>
      <c r="AO16" s="41">
        <v>1148.3282723458535</v>
      </c>
      <c r="AP16" s="41">
        <v>1045.6785173001201</v>
      </c>
      <c r="AQ16" s="41">
        <v>882.41625256108068</v>
      </c>
      <c r="AR16" s="41">
        <v>688.63335816998074</v>
      </c>
      <c r="AS16" s="41">
        <v>578.192627531021</v>
      </c>
      <c r="AT16" s="41">
        <v>468.55745793602313</v>
      </c>
      <c r="AU16" s="41">
        <v>456.23280691721669</v>
      </c>
      <c r="AV16" s="41">
        <v>511.77654638817882</v>
      </c>
      <c r="AW16" s="41">
        <v>520.27267116836833</v>
      </c>
      <c r="AX16" s="41">
        <v>669.68162043765142</v>
      </c>
      <c r="AY16" s="41">
        <v>944.67910360266035</v>
      </c>
      <c r="AZ16" s="41">
        <f>SUM(AN16:AY16)</f>
        <v>9095.9960496567819</v>
      </c>
      <c r="BA16" s="41">
        <v>1212.3761405084417</v>
      </c>
      <c r="BB16" s="41">
        <v>1178.4759012108109</v>
      </c>
      <c r="BC16" s="41">
        <v>1074.7542884792397</v>
      </c>
      <c r="BD16" s="41">
        <v>906.84445592986242</v>
      </c>
      <c r="BE16" s="41">
        <v>705.4338449511705</v>
      </c>
      <c r="BF16" s="41">
        <v>590.1843352652553</v>
      </c>
      <c r="BG16" s="41">
        <v>477.44800169903903</v>
      </c>
      <c r="BH16" s="41">
        <v>464.69683439448266</v>
      </c>
      <c r="BI16" s="41">
        <v>522.05439422269899</v>
      </c>
      <c r="BJ16" s="41">
        <v>531.04285933616291</v>
      </c>
      <c r="BK16" s="41">
        <v>685.47993653149797</v>
      </c>
      <c r="BL16" s="41">
        <v>969.33219562393958</v>
      </c>
      <c r="BM16" s="41">
        <f>SUM(BA16:BL16)</f>
        <v>9318.1231881526019</v>
      </c>
      <c r="BN16" s="41">
        <v>9799.3291767925475</v>
      </c>
      <c r="BO16" s="41">
        <v>10042.049776403979</v>
      </c>
      <c r="BP16" s="41">
        <v>10294.406163424277</v>
      </c>
      <c r="BQ16" s="41">
        <v>0</v>
      </c>
      <c r="BR16" s="41">
        <v>0</v>
      </c>
      <c r="BS16" s="41">
        <v>0</v>
      </c>
      <c r="BT16" s="41">
        <v>0</v>
      </c>
      <c r="BU16" s="41">
        <v>0</v>
      </c>
      <c r="BV16" s="41">
        <v>0</v>
      </c>
      <c r="BX16" t="str">
        <f t="shared" ref="BX16:BX25" si="97">+AM16</f>
        <v>RS1</v>
      </c>
      <c r="BY16" s="4">
        <f t="shared" ref="BY16:BY24" si="98">+AN16/C16*1000</f>
        <v>10.07436894881204</v>
      </c>
      <c r="BZ16" s="4">
        <f t="shared" ref="BZ16:BZ24" si="99">+AO16/D16*1000</f>
        <v>9.7644701445191959</v>
      </c>
      <c r="CA16" s="4">
        <f t="shared" ref="CA16:CA24" si="100">+AP16/E16*1000</f>
        <v>8.8661677702910318</v>
      </c>
      <c r="CB16" s="4">
        <f t="shared" ref="CB16:CB24" si="101">+AQ16/F16*1000</f>
        <v>7.4607500514872651</v>
      </c>
      <c r="CC16" s="4">
        <f t="shared" ref="CC16:CC24" si="102">+AR16/G16*1000</f>
        <v>5.8068698525909319</v>
      </c>
      <c r="CD16" s="4">
        <f t="shared" ref="CD16:CD24" si="103">+AS16/H16*1000</f>
        <v>4.8631844168951579</v>
      </c>
      <c r="CE16" s="4">
        <f t="shared" ref="CE16:CE24" si="104">+AT16/I16*1000</f>
        <v>4.0809366568690821</v>
      </c>
      <c r="CF16" s="4">
        <f t="shared" ref="CF16:CF24" si="105">+AU16/J16*1000</f>
        <v>3.9643433693653911</v>
      </c>
      <c r="CG16" s="4">
        <f t="shared" ref="CG16:CG24" si="106">+AV16/K16*1000</f>
        <v>4.4361998782882885</v>
      </c>
      <c r="CH16" s="4">
        <f t="shared" ref="CH16:CH24" si="107">+AW16/L16*1000</f>
        <v>4.4987785806895886</v>
      </c>
      <c r="CI16" s="4">
        <f t="shared" ref="CI16:CI24" si="108">+AX16/M16*1000</f>
        <v>5.7763410172070593</v>
      </c>
      <c r="CJ16" s="4">
        <f t="shared" ref="CJ16:CJ24" si="109">+AY16/N16*1000</f>
        <v>8.1279744913394811</v>
      </c>
      <c r="CK16" s="4">
        <f t="shared" ref="CK16:CK24" si="110">+AZ16/O16*1000</f>
        <v>77.873702052623585</v>
      </c>
      <c r="CL16" s="4">
        <f t="shared" ref="CL16:CL24" si="111">+BA16/P16*1000</f>
        <v>10.393532797950174</v>
      </c>
      <c r="CM16" s="4">
        <f t="shared" ref="CM16:CM24" si="112">+BB16/Q16*1000</f>
        <v>10.077983085720605</v>
      </c>
      <c r="CN16" s="4">
        <f t="shared" ref="CN16:CN24" si="113">+BC16/R16*1000</f>
        <v>9.1683007190026835</v>
      </c>
      <c r="CO16" s="4">
        <f t="shared" ref="CO16:CO24" si="114">+BD16/S16*1000</f>
        <v>7.7177180224204927</v>
      </c>
      <c r="CP16" s="4">
        <f t="shared" ref="CP16:CP24" si="115">+BE16/T16*1000</f>
        <v>5.9899091222341587</v>
      </c>
      <c r="CQ16" s="4">
        <f t="shared" ref="CQ16:CQ24" si="116">+BF16/U16*1000</f>
        <v>4.9996741047701443</v>
      </c>
      <c r="CR16" s="4">
        <f t="shared" ref="CR16:CR24" si="117">+BG16/V16*1000</f>
        <v>4.0353449343299692</v>
      </c>
      <c r="CS16" s="4">
        <f t="shared" ref="CS16:CS24" si="118">+BH16/W16*1000</f>
        <v>3.9182734328705893</v>
      </c>
      <c r="CT16" s="4">
        <f t="shared" ref="CT16:CT24" si="119">+BI16/X16*1000</f>
        <v>4.3912929494683102</v>
      </c>
      <c r="CU16" s="4">
        <f t="shared" ref="CU16:CU24" si="120">+BJ16/Y16*1000</f>
        <v>4.4560175072363721</v>
      </c>
      <c r="CV16" s="4">
        <f t="shared" ref="CV16:CV24" si="121">+BK16/Z16*1000</f>
        <v>5.737762905573395</v>
      </c>
      <c r="CW16" s="4">
        <f t="shared" ref="CW16:CW24" si="122">+BL16/AA16*1000</f>
        <v>8.093667792264764</v>
      </c>
      <c r="CX16" s="4">
        <f t="shared" ref="CX16:CX24" si="123">+BM16/AB16*1000</f>
        <v>78.837473211571265</v>
      </c>
      <c r="CY16" s="4">
        <f t="shared" ref="CY16:CY24" si="124">+BN16/AC16*1000</f>
        <v>80.513605000614476</v>
      </c>
      <c r="CZ16" s="4">
        <f t="shared" ref="CZ16:CZ24" si="125">+BO16/AD16*1000</f>
        <v>80.16265808065377</v>
      </c>
      <c r="DA16" s="4">
        <f t="shared" ref="DA16:DA24" si="126">+BP16/AE16*1000</f>
        <v>79.893606826806916</v>
      </c>
      <c r="DB16" s="4" t="e">
        <f t="shared" ref="DB16:DB24" si="127">+BQ16/AF16*1000</f>
        <v>#DIV/0!</v>
      </c>
      <c r="DC16" s="4" t="e">
        <f t="shared" ref="DC16:DC24" si="128">+BR16/AG16*1000</f>
        <v>#DIV/0!</v>
      </c>
      <c r="DD16" s="4" t="e">
        <f t="shared" ref="DD16:DD24" si="129">+BS16/AH16*1000</f>
        <v>#DIV/0!</v>
      </c>
      <c r="DE16" s="4" t="e">
        <f t="shared" ref="DE16:DE24" si="130">+BT16/AI16*1000</f>
        <v>#DIV/0!</v>
      </c>
      <c r="DF16" s="4" t="e">
        <f t="shared" ref="DF16:DF24" si="131">+BU16/AJ16*1000</f>
        <v>#DIV/0!</v>
      </c>
      <c r="DG16" s="4" t="e">
        <f t="shared" ref="DG16:DG24" si="132">+BV16/AK16*1000</f>
        <v>#DIV/0!</v>
      </c>
      <c r="DI16" s="4"/>
      <c r="DJ16" s="20"/>
    </row>
    <row r="17" spans="1:114" x14ac:dyDescent="0.25">
      <c r="A17" t="s">
        <v>10</v>
      </c>
      <c r="B17" t="s">
        <v>9</v>
      </c>
      <c r="C17" s="41">
        <v>189191.11376895863</v>
      </c>
      <c r="D17" s="41">
        <v>189737.87494190541</v>
      </c>
      <c r="E17" s="41">
        <v>190313.79349481416</v>
      </c>
      <c r="F17" s="41">
        <v>190882.75322173565</v>
      </c>
      <c r="G17" s="41">
        <v>191422.72714854192</v>
      </c>
      <c r="H17" s="41">
        <v>191942.1005525479</v>
      </c>
      <c r="I17" s="41">
        <v>198413.85310026136</v>
      </c>
      <c r="J17" s="41">
        <v>198894.32611865539</v>
      </c>
      <c r="K17" s="41">
        <v>199394.62400638344</v>
      </c>
      <c r="L17" s="41">
        <v>199902.17456076198</v>
      </c>
      <c r="M17" s="41">
        <v>200416.50768302658</v>
      </c>
      <c r="N17" s="41">
        <v>200935.64301969539</v>
      </c>
      <c r="O17" s="41">
        <f>AVERAGE(C17:N17)</f>
        <v>195120.62430144064</v>
      </c>
      <c r="P17" s="41">
        <v>201691.0083747012</v>
      </c>
      <c r="Q17" s="41">
        <v>202207.40493463245</v>
      </c>
      <c r="R17" s="41">
        <v>202725.30352091778</v>
      </c>
      <c r="S17" s="41">
        <v>203222.39798770662</v>
      </c>
      <c r="T17" s="41">
        <v>203706.61205722619</v>
      </c>
      <c r="U17" s="41">
        <v>204199.76004921627</v>
      </c>
      <c r="V17" s="41">
        <v>204689.30267103502</v>
      </c>
      <c r="W17" s="41">
        <v>205193.17279700379</v>
      </c>
      <c r="X17" s="41">
        <v>205706.75307985346</v>
      </c>
      <c r="Y17" s="41">
        <v>206226.46013651532</v>
      </c>
      <c r="Z17" s="41">
        <v>206751.95520008693</v>
      </c>
      <c r="AA17" s="41">
        <v>207281.37243087866</v>
      </c>
      <c r="AB17" s="41">
        <f>AVERAGE(P17:AA17)</f>
        <v>204466.79193664782</v>
      </c>
      <c r="AC17" s="41">
        <v>210768.10857722789</v>
      </c>
      <c r="AD17" s="41">
        <v>217127.6324765009</v>
      </c>
      <c r="AE17" s="41">
        <v>223515.86563481326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13"/>
      <c r="AM17" t="s">
        <v>9</v>
      </c>
      <c r="AN17" s="41">
        <v>4799.2234153132995</v>
      </c>
      <c r="AO17" s="41">
        <v>4739.6437917180247</v>
      </c>
      <c r="AP17" s="41">
        <v>3801.2416394162719</v>
      </c>
      <c r="AQ17" s="41">
        <v>2945.8068972272285</v>
      </c>
      <c r="AR17" s="41">
        <v>2363.7778047173883</v>
      </c>
      <c r="AS17" s="41">
        <v>2101.8237636439389</v>
      </c>
      <c r="AT17" s="41">
        <v>1881.447882900273</v>
      </c>
      <c r="AU17" s="41">
        <v>1825.1585722951304</v>
      </c>
      <c r="AV17" s="41">
        <v>2050.9787867082646</v>
      </c>
      <c r="AW17" s="41">
        <v>2024.7705199574607</v>
      </c>
      <c r="AX17" s="41">
        <v>2502.7329644851075</v>
      </c>
      <c r="AY17" s="41">
        <v>3719.4905588592228</v>
      </c>
      <c r="AZ17" s="41">
        <f t="shared" ref="AZ17:AZ67" si="133">SUM(AN17:AY17)</f>
        <v>34756.096597241609</v>
      </c>
      <c r="BA17" s="41">
        <v>4909.0473730273825</v>
      </c>
      <c r="BB17" s="41">
        <v>4846.9912156662913</v>
      </c>
      <c r="BC17" s="41">
        <v>3889.021438632321</v>
      </c>
      <c r="BD17" s="41">
        <v>3013.1253679179772</v>
      </c>
      <c r="BE17" s="41">
        <v>2414.6148210114311</v>
      </c>
      <c r="BF17" s="41">
        <v>2143.7881263764639</v>
      </c>
      <c r="BG17" s="41">
        <v>1917.5403280597911</v>
      </c>
      <c r="BH17" s="41">
        <v>1859.7677494494822</v>
      </c>
      <c r="BI17" s="41">
        <v>2093.1616932039578</v>
      </c>
      <c r="BJ17" s="41">
        <v>2067.4504913335732</v>
      </c>
      <c r="BK17" s="41">
        <v>2559.4087850909486</v>
      </c>
      <c r="BL17" s="41">
        <v>3807.0358467211872</v>
      </c>
      <c r="BM17" s="41">
        <f t="shared" ref="BM17:BM25" si="134">SUM(BA17:BL17)</f>
        <v>35520.953236490808</v>
      </c>
      <c r="BN17" s="41">
        <v>37282.778725826269</v>
      </c>
      <c r="BO17" s="41">
        <v>38142.53154409695</v>
      </c>
      <c r="BP17" s="41">
        <v>39040.615044742604</v>
      </c>
      <c r="BQ17" s="41">
        <v>0</v>
      </c>
      <c r="BR17" s="41">
        <v>0</v>
      </c>
      <c r="BS17" s="41">
        <v>0</v>
      </c>
      <c r="BT17" s="41">
        <v>0</v>
      </c>
      <c r="BU17" s="41">
        <v>0</v>
      </c>
      <c r="BV17" s="41">
        <v>0</v>
      </c>
      <c r="BX17" t="str">
        <f t="shared" si="97"/>
        <v>RS2</v>
      </c>
      <c r="BY17" s="4">
        <f t="shared" si="98"/>
        <v>25.367065713108182</v>
      </c>
      <c r="BZ17" s="4">
        <f t="shared" si="99"/>
        <v>24.979956127205625</v>
      </c>
      <c r="CA17" s="4">
        <f t="shared" si="100"/>
        <v>19.973547737199887</v>
      </c>
      <c r="CB17" s="4">
        <f t="shared" si="101"/>
        <v>15.432546144204462</v>
      </c>
      <c r="CC17" s="4">
        <f t="shared" si="102"/>
        <v>12.34847000629723</v>
      </c>
      <c r="CD17" s="4">
        <f t="shared" si="103"/>
        <v>10.950300937591978</v>
      </c>
      <c r="CE17" s="4">
        <f t="shared" si="104"/>
        <v>9.4824421455569965</v>
      </c>
      <c r="CF17" s="4">
        <f t="shared" si="105"/>
        <v>9.1765240764399003</v>
      </c>
      <c r="CG17" s="4">
        <f t="shared" si="106"/>
        <v>10.286028507180836</v>
      </c>
      <c r="CH17" s="4">
        <f t="shared" si="107"/>
        <v>10.128806874694673</v>
      </c>
      <c r="CI17" s="4">
        <f t="shared" si="108"/>
        <v>12.487658793273473</v>
      </c>
      <c r="CJ17" s="4">
        <f t="shared" si="109"/>
        <v>18.51085503279597</v>
      </c>
      <c r="CK17" s="4">
        <f t="shared" si="110"/>
        <v>178.126206400135</v>
      </c>
      <c r="CL17" s="4">
        <f t="shared" si="111"/>
        <v>24.339445831454039</v>
      </c>
      <c r="CM17" s="4">
        <f t="shared" si="112"/>
        <v>23.970394245617154</v>
      </c>
      <c r="CN17" s="4">
        <f t="shared" si="113"/>
        <v>19.183700165140166</v>
      </c>
      <c r="CO17" s="4">
        <f t="shared" si="114"/>
        <v>14.82673857681892</v>
      </c>
      <c r="CP17" s="4">
        <f t="shared" si="115"/>
        <v>11.853394431463553</v>
      </c>
      <c r="CQ17" s="4">
        <f t="shared" si="116"/>
        <v>10.498485041607138</v>
      </c>
      <c r="CR17" s="4">
        <f t="shared" si="117"/>
        <v>9.368053449972189</v>
      </c>
      <c r="CS17" s="4">
        <f t="shared" si="118"/>
        <v>9.0634972114269008</v>
      </c>
      <c r="CT17" s="4">
        <f t="shared" si="119"/>
        <v>10.175464158881608</v>
      </c>
      <c r="CU17" s="4">
        <f t="shared" si="120"/>
        <v>10.025146578984032</v>
      </c>
      <c r="CV17" s="4">
        <f t="shared" si="121"/>
        <v>12.379127358742736</v>
      </c>
      <c r="CW17" s="4">
        <f t="shared" si="122"/>
        <v>18.366512157240297</v>
      </c>
      <c r="CX17" s="4">
        <f t="shared" si="123"/>
        <v>173.72480342674254</v>
      </c>
      <c r="CY17" s="4">
        <f t="shared" si="124"/>
        <v>176.89003795451066</v>
      </c>
      <c r="CZ17" s="4">
        <f t="shared" si="125"/>
        <v>175.66871203380808</v>
      </c>
      <c r="DA17" s="4">
        <f t="shared" si="126"/>
        <v>174.66596804599229</v>
      </c>
      <c r="DB17" s="4" t="e">
        <f t="shared" si="127"/>
        <v>#DIV/0!</v>
      </c>
      <c r="DC17" s="4" t="e">
        <f t="shared" si="128"/>
        <v>#DIV/0!</v>
      </c>
      <c r="DD17" s="4" t="e">
        <f t="shared" si="129"/>
        <v>#DIV/0!</v>
      </c>
      <c r="DE17" s="4" t="e">
        <f t="shared" si="130"/>
        <v>#DIV/0!</v>
      </c>
      <c r="DF17" s="4" t="e">
        <f t="shared" si="131"/>
        <v>#DIV/0!</v>
      </c>
      <c r="DG17" s="4" t="e">
        <f t="shared" si="132"/>
        <v>#DIV/0!</v>
      </c>
      <c r="DI17" s="4"/>
      <c r="DJ17" s="20"/>
    </row>
    <row r="18" spans="1:114" x14ac:dyDescent="0.25">
      <c r="A18" t="s">
        <v>10</v>
      </c>
      <c r="B18" t="s">
        <v>8</v>
      </c>
      <c r="C18" s="41">
        <v>117140.22849382195</v>
      </c>
      <c r="D18" s="41">
        <v>117551.37658496556</v>
      </c>
      <c r="E18" s="41">
        <v>117986.58523190739</v>
      </c>
      <c r="F18" s="41">
        <v>118432.41489480693</v>
      </c>
      <c r="G18" s="41">
        <v>118858.39713786196</v>
      </c>
      <c r="H18" s="41">
        <v>119259.8968981105</v>
      </c>
      <c r="I18" s="41">
        <v>117895.52417127787</v>
      </c>
      <c r="J18" s="41">
        <v>118245.41193347758</v>
      </c>
      <c r="K18" s="41">
        <v>118606.40816979781</v>
      </c>
      <c r="L18" s="41">
        <v>118970.03496522723</v>
      </c>
      <c r="M18" s="41">
        <v>119336.07916179455</v>
      </c>
      <c r="N18" s="41">
        <v>119703.48694004335</v>
      </c>
      <c r="O18" s="41">
        <f t="shared" ref="O18:O67" si="135">AVERAGE(C18:N18)</f>
        <v>118498.82038192439</v>
      </c>
      <c r="P18" s="41">
        <v>120270.61689382797</v>
      </c>
      <c r="Q18" s="41">
        <v>120637.82220757354</v>
      </c>
      <c r="R18" s="41">
        <v>121005.67189499468</v>
      </c>
      <c r="S18" s="41">
        <v>121366.86486136887</v>
      </c>
      <c r="T18" s="41">
        <v>121724.15707035462</v>
      </c>
      <c r="U18" s="41">
        <v>122084.7994052392</v>
      </c>
      <c r="V18" s="41">
        <v>122444.45718065121</v>
      </c>
      <c r="W18" s="41">
        <v>122810.27563774903</v>
      </c>
      <c r="X18" s="41">
        <v>123179.08179537578</v>
      </c>
      <c r="Y18" s="41">
        <v>123549.97457709885</v>
      </c>
      <c r="Z18" s="41">
        <v>123922.79869873291</v>
      </c>
      <c r="AA18" s="41">
        <v>124296.55111798075</v>
      </c>
      <c r="AB18" s="41">
        <f t="shared" ref="AB18:AB25" si="136">AVERAGE(P18:AA18)</f>
        <v>122274.42261174561</v>
      </c>
      <c r="AC18" s="41">
        <v>126817.25074847543</v>
      </c>
      <c r="AD18" s="41">
        <v>131398.98427754268</v>
      </c>
      <c r="AE18" s="41">
        <v>136002.84107446557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13"/>
      <c r="AM18" t="s">
        <v>8</v>
      </c>
      <c r="AN18" s="41">
        <v>6575.1182241272536</v>
      </c>
      <c r="AO18" s="41">
        <v>6369.155680343134</v>
      </c>
      <c r="AP18" s="41">
        <v>5650.204743341541</v>
      </c>
      <c r="AQ18" s="41">
        <v>4673.2976541262478</v>
      </c>
      <c r="AR18" s="41">
        <v>3402.1205858003555</v>
      </c>
      <c r="AS18" s="41">
        <v>2593.9015631365687</v>
      </c>
      <c r="AT18" s="41">
        <v>2115.0084829686248</v>
      </c>
      <c r="AU18" s="41">
        <v>1969.7036640259373</v>
      </c>
      <c r="AV18" s="41">
        <v>2220.2298156822976</v>
      </c>
      <c r="AW18" s="41">
        <v>2351.4949252922934</v>
      </c>
      <c r="AX18" s="41">
        <v>3394.7240346109929</v>
      </c>
      <c r="AY18" s="41">
        <v>5552.9434797986105</v>
      </c>
      <c r="AZ18" s="41">
        <f t="shared" si="133"/>
        <v>46867.90285325385</v>
      </c>
      <c r="BA18" s="41">
        <v>6769.5946559512486</v>
      </c>
      <c r="BB18" s="41">
        <v>6561.359985434553</v>
      </c>
      <c r="BC18" s="41">
        <v>5823.0997987232995</v>
      </c>
      <c r="BD18" s="41">
        <v>4812.1748909071657</v>
      </c>
      <c r="BE18" s="41">
        <v>3490.8709842031603</v>
      </c>
      <c r="BF18" s="41">
        <v>2651.9006427000741</v>
      </c>
      <c r="BG18" s="41">
        <v>2156.8422417412953</v>
      </c>
      <c r="BH18" s="41">
        <v>2007.7976124230363</v>
      </c>
      <c r="BI18" s="41">
        <v>2267.5043128517154</v>
      </c>
      <c r="BJ18" s="41">
        <v>2404.0438895996344</v>
      </c>
      <c r="BK18" s="41">
        <v>3483.868325423522</v>
      </c>
      <c r="BL18" s="41">
        <v>5714.379322266298</v>
      </c>
      <c r="BM18" s="41">
        <f t="shared" si="134"/>
        <v>48143.436662225002</v>
      </c>
      <c r="BN18" s="41">
        <v>48976.717117192224</v>
      </c>
      <c r="BO18" s="41">
        <v>50325.188333574879</v>
      </c>
      <c r="BP18" s="41">
        <v>51732.18511625121</v>
      </c>
      <c r="BQ18" s="41">
        <v>0</v>
      </c>
      <c r="BR18" s="41">
        <v>0</v>
      </c>
      <c r="BS18" s="41">
        <v>0</v>
      </c>
      <c r="BT18" s="41">
        <v>0</v>
      </c>
      <c r="BU18" s="41">
        <v>0</v>
      </c>
      <c r="BV18" s="41">
        <v>0</v>
      </c>
      <c r="BX18" t="str">
        <f t="shared" si="97"/>
        <v>RS3</v>
      </c>
      <c r="BY18" s="4">
        <f t="shared" si="98"/>
        <v>56.130317557593202</v>
      </c>
      <c r="BZ18" s="4">
        <f t="shared" si="99"/>
        <v>54.181889360857802</v>
      </c>
      <c r="CA18" s="4">
        <f t="shared" si="100"/>
        <v>47.888535228270534</v>
      </c>
      <c r="CB18" s="4">
        <f t="shared" si="101"/>
        <v>39.459616341329571</v>
      </c>
      <c r="CC18" s="4">
        <f t="shared" si="102"/>
        <v>28.623308640569082</v>
      </c>
      <c r="CD18" s="4">
        <f t="shared" si="103"/>
        <v>21.749989984920617</v>
      </c>
      <c r="CE18" s="4">
        <f t="shared" si="104"/>
        <v>17.939684291118244</v>
      </c>
      <c r="CF18" s="4">
        <f t="shared" si="105"/>
        <v>16.657759754213988</v>
      </c>
      <c r="CG18" s="4">
        <f t="shared" si="106"/>
        <v>18.719307413000823</v>
      </c>
      <c r="CH18" s="4">
        <f t="shared" si="107"/>
        <v>19.765438633178452</v>
      </c>
      <c r="CI18" s="4">
        <f t="shared" si="108"/>
        <v>28.446753558984145</v>
      </c>
      <c r="CJ18" s="4">
        <f t="shared" si="109"/>
        <v>46.389153914789041</v>
      </c>
      <c r="CK18" s="4">
        <f t="shared" si="110"/>
        <v>395.51366589302353</v>
      </c>
      <c r="CL18" s="4">
        <f t="shared" si="111"/>
        <v>56.286355144642556</v>
      </c>
      <c r="CM18" s="4">
        <f t="shared" si="112"/>
        <v>54.388912742015968</v>
      </c>
      <c r="CN18" s="4">
        <f t="shared" si="113"/>
        <v>48.122535973160176</v>
      </c>
      <c r="CO18" s="4">
        <f t="shared" si="114"/>
        <v>39.649824492079162</v>
      </c>
      <c r="CP18" s="4">
        <f t="shared" si="115"/>
        <v>28.678538987010548</v>
      </c>
      <c r="CQ18" s="4">
        <f t="shared" si="116"/>
        <v>21.721792193781244</v>
      </c>
      <c r="CR18" s="4">
        <f t="shared" si="117"/>
        <v>17.614862211028051</v>
      </c>
      <c r="CS18" s="4">
        <f t="shared" si="118"/>
        <v>16.34877539356231</v>
      </c>
      <c r="CT18" s="4">
        <f t="shared" si="119"/>
        <v>18.408193012986388</v>
      </c>
      <c r="CU18" s="4">
        <f t="shared" si="120"/>
        <v>19.458068670823074</v>
      </c>
      <c r="CV18" s="4">
        <f t="shared" si="121"/>
        <v>28.113215340569482</v>
      </c>
      <c r="CW18" s="4">
        <f t="shared" si="122"/>
        <v>45.973756076645117</v>
      </c>
      <c r="CX18" s="4">
        <f t="shared" si="123"/>
        <v>393.73268451320718</v>
      </c>
      <c r="CY18" s="4">
        <f t="shared" si="124"/>
        <v>386.19917107595086</v>
      </c>
      <c r="CZ18" s="4">
        <f t="shared" si="125"/>
        <v>382.99526141904835</v>
      </c>
      <c r="DA18" s="4">
        <f t="shared" si="126"/>
        <v>380.375767943894</v>
      </c>
      <c r="DB18" s="4" t="e">
        <f t="shared" si="127"/>
        <v>#DIV/0!</v>
      </c>
      <c r="DC18" s="4" t="e">
        <f t="shared" si="128"/>
        <v>#DIV/0!</v>
      </c>
      <c r="DD18" s="4" t="e">
        <f t="shared" si="129"/>
        <v>#DIV/0!</v>
      </c>
      <c r="DE18" s="4" t="e">
        <f t="shared" si="130"/>
        <v>#DIV/0!</v>
      </c>
      <c r="DF18" s="4" t="e">
        <f t="shared" si="131"/>
        <v>#DIV/0!</v>
      </c>
      <c r="DG18" s="4" t="e">
        <f t="shared" si="132"/>
        <v>#DIV/0!</v>
      </c>
      <c r="DI18" s="4"/>
      <c r="DJ18" s="20"/>
    </row>
    <row r="19" spans="1:114" x14ac:dyDescent="0.25">
      <c r="A19" t="s">
        <v>10</v>
      </c>
      <c r="B19" t="s">
        <v>11</v>
      </c>
      <c r="C19" s="41">
        <v>2536.1392024187617</v>
      </c>
      <c r="D19" s="41">
        <v>2543.8781060574029</v>
      </c>
      <c r="E19" s="41">
        <v>2552.1280395946051</v>
      </c>
      <c r="F19" s="41">
        <v>2560.8492304808333</v>
      </c>
      <c r="G19" s="41">
        <v>2569.1512843659757</v>
      </c>
      <c r="H19" s="41">
        <v>2576.7776297278042</v>
      </c>
      <c r="I19" s="41">
        <v>2668.8232119914292</v>
      </c>
      <c r="J19" s="41">
        <v>2675.4733771103079</v>
      </c>
      <c r="K19" s="41">
        <v>2682.3111738397265</v>
      </c>
      <c r="L19" s="41">
        <v>2689.153084123288</v>
      </c>
      <c r="M19" s="41">
        <v>2695.9991454493238</v>
      </c>
      <c r="N19" s="41">
        <v>2702.8498478910269</v>
      </c>
      <c r="O19" s="41">
        <f t="shared" si="135"/>
        <v>2621.1277777542073</v>
      </c>
      <c r="P19" s="41">
        <v>2710.1799776816647</v>
      </c>
      <c r="Q19" s="41">
        <v>2717.0287103248124</v>
      </c>
      <c r="R19" s="41">
        <v>2723.8789227744414</v>
      </c>
      <c r="S19" s="41">
        <v>2730.7177695510954</v>
      </c>
      <c r="T19" s="41">
        <v>2737.5492150137002</v>
      </c>
      <c r="U19" s="41">
        <v>2744.3854315663007</v>
      </c>
      <c r="V19" s="41">
        <v>2751.2200777104235</v>
      </c>
      <c r="W19" s="41">
        <v>2758.0972102589194</v>
      </c>
      <c r="X19" s="41">
        <v>2764.9819406504535</v>
      </c>
      <c r="Y19" s="41">
        <v>2771.8711422037509</v>
      </c>
      <c r="Z19" s="41">
        <v>2778.7647772111159</v>
      </c>
      <c r="AA19" s="41">
        <v>2785.6632662713878</v>
      </c>
      <c r="AB19" s="41">
        <f t="shared" si="136"/>
        <v>2747.8615367681723</v>
      </c>
      <c r="AC19" s="41">
        <v>2831.0686356914734</v>
      </c>
      <c r="AD19" s="41">
        <v>2916.7649418946762</v>
      </c>
      <c r="AE19" s="41">
        <v>3002.8484675608543</v>
      </c>
      <c r="AF19" s="41">
        <v>0</v>
      </c>
      <c r="AG19" s="41">
        <v>0</v>
      </c>
      <c r="AH19" s="41">
        <v>0</v>
      </c>
      <c r="AI19" s="41">
        <v>0</v>
      </c>
      <c r="AJ19" s="41">
        <v>0</v>
      </c>
      <c r="AK19" s="41">
        <v>0</v>
      </c>
      <c r="AL19" s="13"/>
      <c r="AM19" t="s">
        <v>11</v>
      </c>
      <c r="AN19" s="41">
        <v>944.86728819529446</v>
      </c>
      <c r="AO19" s="41">
        <v>899.76522769298367</v>
      </c>
      <c r="AP19" s="41">
        <v>817.28357264250701</v>
      </c>
      <c r="AQ19" s="41">
        <v>674.02491408160392</v>
      </c>
      <c r="AR19" s="41">
        <v>423.2707936790257</v>
      </c>
      <c r="AS19" s="41">
        <v>264.6032540398636</v>
      </c>
      <c r="AT19" s="41">
        <v>234.96742275215871</v>
      </c>
      <c r="AU19" s="41">
        <v>168.91980998049064</v>
      </c>
      <c r="AV19" s="41">
        <v>191.62384066406867</v>
      </c>
      <c r="AW19" s="41">
        <v>216.08893225429338</v>
      </c>
      <c r="AX19" s="41">
        <v>502.23361055040084</v>
      </c>
      <c r="AY19" s="41">
        <v>885.85592864484909</v>
      </c>
      <c r="AZ19" s="41">
        <f t="shared" si="133"/>
        <v>6223.5045951775401</v>
      </c>
      <c r="BA19" s="41">
        <v>966.00123971840731</v>
      </c>
      <c r="BB19" s="41">
        <v>919.84503948680526</v>
      </c>
      <c r="BC19" s="41">
        <v>835.98843990376713</v>
      </c>
      <c r="BD19" s="41">
        <v>688.96371689574221</v>
      </c>
      <c r="BE19" s="41">
        <v>431.52823623864384</v>
      </c>
      <c r="BF19" s="41">
        <v>268.84171243958889</v>
      </c>
      <c r="BG19" s="41">
        <v>238.48473260279516</v>
      </c>
      <c r="BH19" s="41">
        <v>171.30042044692169</v>
      </c>
      <c r="BI19" s="41">
        <v>194.62691675765586</v>
      </c>
      <c r="BJ19" s="41">
        <v>219.90658560195732</v>
      </c>
      <c r="BK19" s="41">
        <v>512.67212262192163</v>
      </c>
      <c r="BL19" s="41">
        <v>905.67211027203746</v>
      </c>
      <c r="BM19" s="41">
        <f t="shared" si="134"/>
        <v>6353.8312729862428</v>
      </c>
      <c r="BN19" s="41">
        <v>5993.2792023716793</v>
      </c>
      <c r="BO19" s="41">
        <v>6130.1266027923111</v>
      </c>
      <c r="BP19" s="41">
        <v>6274.9968520010434</v>
      </c>
      <c r="BQ19" s="41">
        <v>0</v>
      </c>
      <c r="BR19" s="41">
        <v>0</v>
      </c>
      <c r="BS19" s="41">
        <v>0</v>
      </c>
      <c r="BT19" s="41">
        <v>0</v>
      </c>
      <c r="BU19" s="41">
        <v>0</v>
      </c>
      <c r="BV19" s="41">
        <v>0</v>
      </c>
      <c r="BX19" t="str">
        <f t="shared" si="97"/>
        <v>RES GS1</v>
      </c>
      <c r="BY19" s="4">
        <f t="shared" si="98"/>
        <v>372.56128815569645</v>
      </c>
      <c r="BZ19" s="4">
        <f t="shared" si="99"/>
        <v>353.69824739262896</v>
      </c>
      <c r="CA19" s="4">
        <f t="shared" si="100"/>
        <v>320.23611666925973</v>
      </c>
      <c r="CB19" s="4">
        <f t="shared" si="101"/>
        <v>263.20366933708431</v>
      </c>
      <c r="CC19" s="4">
        <f t="shared" si="102"/>
        <v>164.75121424524519</v>
      </c>
      <c r="CD19" s="4">
        <f t="shared" si="103"/>
        <v>102.68765569336875</v>
      </c>
      <c r="CE19" s="4">
        <f t="shared" si="104"/>
        <v>88.041583907249574</v>
      </c>
      <c r="CF19" s="4">
        <f t="shared" si="105"/>
        <v>63.136419680219532</v>
      </c>
      <c r="CG19" s="4">
        <f t="shared" si="106"/>
        <v>71.439824928947104</v>
      </c>
      <c r="CH19" s="4">
        <f t="shared" si="107"/>
        <v>80.355757182467073</v>
      </c>
      <c r="CI19" s="4">
        <f t="shared" si="108"/>
        <v>186.28849026088878</v>
      </c>
      <c r="CJ19" s="4">
        <f t="shared" si="109"/>
        <v>327.7488497320939</v>
      </c>
      <c r="CK19" s="4">
        <f t="shared" si="110"/>
        <v>2374.3613905423044</v>
      </c>
      <c r="CL19" s="4">
        <f t="shared" si="111"/>
        <v>356.43435036544759</v>
      </c>
      <c r="CM19" s="4">
        <f t="shared" si="112"/>
        <v>338.5481485680881</v>
      </c>
      <c r="CN19" s="4">
        <f t="shared" si="113"/>
        <v>306.91101315628981</v>
      </c>
      <c r="CO19" s="4">
        <f t="shared" si="114"/>
        <v>252.30132699103558</v>
      </c>
      <c r="CP19" s="4">
        <f t="shared" si="115"/>
        <v>157.63305144323562</v>
      </c>
      <c r="CQ19" s="4">
        <f t="shared" si="116"/>
        <v>97.960625117497841</v>
      </c>
      <c r="CR19" s="4">
        <f t="shared" si="117"/>
        <v>86.683262649516251</v>
      </c>
      <c r="CS19" s="4">
        <f t="shared" si="118"/>
        <v>62.108188141360209</v>
      </c>
      <c r="CT19" s="4">
        <f t="shared" si="119"/>
        <v>70.38994139392841</v>
      </c>
      <c r="CU19" s="4">
        <f t="shared" si="120"/>
        <v>79.335068017311443</v>
      </c>
      <c r="CV19" s="4">
        <f t="shared" si="121"/>
        <v>184.49640891751218</v>
      </c>
      <c r="CW19" s="4">
        <f t="shared" si="122"/>
        <v>325.11901967400399</v>
      </c>
      <c r="CX19" s="4">
        <f t="shared" si="123"/>
        <v>2312.282183060483</v>
      </c>
      <c r="CY19" s="4">
        <f t="shared" si="124"/>
        <v>2116.9671151077032</v>
      </c>
      <c r="CZ19" s="4">
        <f t="shared" si="125"/>
        <v>2101.6868773835081</v>
      </c>
      <c r="DA19" s="4">
        <f t="shared" si="126"/>
        <v>2089.6814873572625</v>
      </c>
      <c r="DB19" s="4" t="e">
        <f t="shared" si="127"/>
        <v>#DIV/0!</v>
      </c>
      <c r="DC19" s="4" t="e">
        <f t="shared" si="128"/>
        <v>#DIV/0!</v>
      </c>
      <c r="DD19" s="4" t="e">
        <f t="shared" si="129"/>
        <v>#DIV/0!</v>
      </c>
      <c r="DE19" s="4" t="e">
        <f t="shared" si="130"/>
        <v>#DIV/0!</v>
      </c>
      <c r="DF19" s="4" t="e">
        <f t="shared" si="131"/>
        <v>#DIV/0!</v>
      </c>
      <c r="DG19" s="4" t="e">
        <f t="shared" si="132"/>
        <v>#DIV/0!</v>
      </c>
      <c r="DI19" s="4"/>
      <c r="DJ19" s="20"/>
    </row>
    <row r="20" spans="1:114" x14ac:dyDescent="0.25">
      <c r="A20" t="s">
        <v>10</v>
      </c>
      <c r="B20" t="s">
        <v>12</v>
      </c>
      <c r="C20" s="41">
        <v>52.628293601742975</v>
      </c>
      <c r="D20" s="41">
        <v>52.719914747880182</v>
      </c>
      <c r="E20" s="41">
        <v>52.815585361044434</v>
      </c>
      <c r="F20" s="41">
        <v>52.914719661417401</v>
      </c>
      <c r="G20" s="41">
        <v>53.011405426851603</v>
      </c>
      <c r="H20" s="41">
        <v>53.103721475784504</v>
      </c>
      <c r="I20" s="41">
        <v>58.020885811103177</v>
      </c>
      <c r="J20" s="41">
        <v>58.10683353042424</v>
      </c>
      <c r="K20" s="41">
        <v>58.19548990043792</v>
      </c>
      <c r="L20" s="41">
        <v>58.284745914580448</v>
      </c>
      <c r="M20" s="41">
        <v>58.374604697221464</v>
      </c>
      <c r="N20" s="41">
        <v>58.465258857973872</v>
      </c>
      <c r="O20" s="41">
        <f t="shared" si="135"/>
        <v>55.553454915538509</v>
      </c>
      <c r="P20" s="41">
        <v>58.570499565306982</v>
      </c>
      <c r="Q20" s="41">
        <v>58.661092724666034</v>
      </c>
      <c r="R20" s="41">
        <v>58.751956097080068</v>
      </c>
      <c r="S20" s="41">
        <v>58.841777352234971</v>
      </c>
      <c r="T20" s="41">
        <v>58.930874992103789</v>
      </c>
      <c r="U20" s="41">
        <v>59.020418080182587</v>
      </c>
      <c r="V20" s="41">
        <v>59.109848696259021</v>
      </c>
      <c r="W20" s="41">
        <v>59.200105334605411</v>
      </c>
      <c r="X20" s="41">
        <v>59.291310844686954</v>
      </c>
      <c r="Y20" s="41">
        <v>59.383028958103701</v>
      </c>
      <c r="Z20" s="41">
        <v>59.475265422752244</v>
      </c>
      <c r="AA20" s="41">
        <v>59.568215508842556</v>
      </c>
      <c r="AB20" s="41">
        <f t="shared" si="136"/>
        <v>59.067032798068688</v>
      </c>
      <c r="AC20" s="41">
        <v>60.179615826567264</v>
      </c>
      <c r="AD20" s="41">
        <v>61.331504661387903</v>
      </c>
      <c r="AE20" s="41">
        <v>62.493807746226814</v>
      </c>
      <c r="AF20" s="41">
        <v>0</v>
      </c>
      <c r="AG20" s="41">
        <v>0</v>
      </c>
      <c r="AH20" s="41">
        <v>0</v>
      </c>
      <c r="AI20" s="41">
        <v>0</v>
      </c>
      <c r="AJ20" s="41">
        <v>0</v>
      </c>
      <c r="AK20" s="41">
        <v>0</v>
      </c>
      <c r="AL20" s="13"/>
      <c r="AM20" t="s">
        <v>12</v>
      </c>
      <c r="AN20" s="41">
        <v>75.729631542311012</v>
      </c>
      <c r="AO20" s="41">
        <v>90.802853378949223</v>
      </c>
      <c r="AP20" s="41">
        <v>66.19612645152533</v>
      </c>
      <c r="AQ20" s="41">
        <v>55.925375993748666</v>
      </c>
      <c r="AR20" s="41">
        <v>40.823413969336961</v>
      </c>
      <c r="AS20" s="41">
        <v>31.508496100450159</v>
      </c>
      <c r="AT20" s="41">
        <v>27.643948414408218</v>
      </c>
      <c r="AU20" s="41">
        <v>21.448955953220029</v>
      </c>
      <c r="AV20" s="41">
        <v>22.916991492074182</v>
      </c>
      <c r="AW20" s="41">
        <v>31.772843179227376</v>
      </c>
      <c r="AX20" s="41">
        <v>49.429043208456171</v>
      </c>
      <c r="AY20" s="41">
        <v>71.370969093658232</v>
      </c>
      <c r="AZ20" s="41">
        <f t="shared" si="133"/>
        <v>585.56864877736564</v>
      </c>
      <c r="BA20" s="41">
        <v>76.442173314104409</v>
      </c>
      <c r="BB20" s="41">
        <v>91.685802154480569</v>
      </c>
      <c r="BC20" s="41">
        <v>66.893690145379765</v>
      </c>
      <c r="BD20" s="41">
        <v>56.513537076464402</v>
      </c>
      <c r="BE20" s="41">
        <v>41.20955931157237</v>
      </c>
      <c r="BF20" s="41">
        <v>31.773974348018122</v>
      </c>
      <c r="BG20" s="41">
        <v>27.88681733016751</v>
      </c>
      <c r="BH20" s="41">
        <v>21.628066831578941</v>
      </c>
      <c r="BI20" s="41">
        <v>23.10720072734059</v>
      </c>
      <c r="BJ20" s="41">
        <v>32.053127379821625</v>
      </c>
      <c r="BK20" s="41">
        <v>49.943906612326359</v>
      </c>
      <c r="BL20" s="41">
        <v>72.119360809116316</v>
      </c>
      <c r="BM20" s="41">
        <f t="shared" si="134"/>
        <v>591.25721604037085</v>
      </c>
      <c r="BN20" s="41">
        <v>567.91224531477314</v>
      </c>
      <c r="BO20" s="41">
        <v>574.14985388899993</v>
      </c>
      <c r="BP20" s="41">
        <v>580.82477615732068</v>
      </c>
      <c r="BQ20" s="41">
        <v>0</v>
      </c>
      <c r="BR20" s="41">
        <v>0</v>
      </c>
      <c r="BS20" s="41">
        <v>0</v>
      </c>
      <c r="BT20" s="41">
        <v>0</v>
      </c>
      <c r="BU20" s="41">
        <v>0</v>
      </c>
      <c r="BV20" s="41">
        <v>0</v>
      </c>
      <c r="BX20" t="str">
        <f t="shared" si="97"/>
        <v>RES GS2</v>
      </c>
      <c r="BY20" s="4">
        <f t="shared" si="98"/>
        <v>1438.952820993667</v>
      </c>
      <c r="BZ20" s="4">
        <f t="shared" si="99"/>
        <v>1722.3634334992987</v>
      </c>
      <c r="CA20" s="4">
        <f t="shared" si="100"/>
        <v>1253.3445572743776</v>
      </c>
      <c r="CB20" s="4">
        <f t="shared" si="101"/>
        <v>1056.8963863287074</v>
      </c>
      <c r="CC20" s="4">
        <f t="shared" si="102"/>
        <v>770.08737347414069</v>
      </c>
      <c r="CD20" s="4">
        <f t="shared" si="103"/>
        <v>593.3387571494053</v>
      </c>
      <c r="CE20" s="4">
        <f t="shared" si="104"/>
        <v>476.44823114917227</v>
      </c>
      <c r="CF20" s="4">
        <f t="shared" si="105"/>
        <v>369.1296642758814</v>
      </c>
      <c r="CG20" s="4">
        <f t="shared" si="106"/>
        <v>393.79325668159265</v>
      </c>
      <c r="CH20" s="4">
        <f t="shared" si="107"/>
        <v>545.13136637487025</v>
      </c>
      <c r="CI20" s="4">
        <f t="shared" si="108"/>
        <v>846.75593890246785</v>
      </c>
      <c r="CJ20" s="4">
        <f t="shared" si="109"/>
        <v>1220.741522192443</v>
      </c>
      <c r="CK20" s="4">
        <f t="shared" si="110"/>
        <v>10540.63423539802</v>
      </c>
      <c r="CL20" s="4">
        <f t="shared" si="111"/>
        <v>1305.1309768814629</v>
      </c>
      <c r="CM20" s="4">
        <f t="shared" si="112"/>
        <v>1562.9746718974461</v>
      </c>
      <c r="CN20" s="4">
        <f t="shared" si="113"/>
        <v>1138.5780932101482</v>
      </c>
      <c r="CO20" s="4">
        <f t="shared" si="114"/>
        <v>960.43218983965414</v>
      </c>
      <c r="CP20" s="4">
        <f t="shared" si="115"/>
        <v>699.2863981248214</v>
      </c>
      <c r="CQ20" s="4">
        <f t="shared" si="116"/>
        <v>538.35562982375654</v>
      </c>
      <c r="CR20" s="4">
        <f t="shared" si="117"/>
        <v>471.77954173874286</v>
      </c>
      <c r="CS20" s="4">
        <f t="shared" si="118"/>
        <v>365.33831670289715</v>
      </c>
      <c r="CT20" s="4">
        <f t="shared" si="119"/>
        <v>389.72322247807421</v>
      </c>
      <c r="CU20" s="4">
        <f t="shared" si="120"/>
        <v>539.76915529916721</v>
      </c>
      <c r="CV20" s="4">
        <f t="shared" si="121"/>
        <v>839.74247541937552</v>
      </c>
      <c r="CW20" s="4">
        <f t="shared" si="122"/>
        <v>1210.7020529834508</v>
      </c>
      <c r="CX20" s="4">
        <f t="shared" si="123"/>
        <v>10009.935966509276</v>
      </c>
      <c r="CY20" s="4">
        <f t="shared" si="124"/>
        <v>9436.9536514066476</v>
      </c>
      <c r="CZ20" s="4">
        <f t="shared" si="125"/>
        <v>9361.4180356227898</v>
      </c>
      <c r="DA20" s="4">
        <f t="shared" si="126"/>
        <v>9294.1172430381976</v>
      </c>
      <c r="DB20" s="4" t="e">
        <f t="shared" si="127"/>
        <v>#DIV/0!</v>
      </c>
      <c r="DC20" s="4" t="e">
        <f t="shared" si="128"/>
        <v>#DIV/0!</v>
      </c>
      <c r="DD20" s="4" t="e">
        <f t="shared" si="129"/>
        <v>#DIV/0!</v>
      </c>
      <c r="DE20" s="4" t="e">
        <f t="shared" si="130"/>
        <v>#DIV/0!</v>
      </c>
      <c r="DF20" s="4" t="e">
        <f t="shared" si="131"/>
        <v>#DIV/0!</v>
      </c>
      <c r="DG20" s="4" t="e">
        <f t="shared" si="132"/>
        <v>#DIV/0!</v>
      </c>
      <c r="DI20" s="4"/>
      <c r="DJ20" s="20"/>
    </row>
    <row r="21" spans="1:114" x14ac:dyDescent="0.25">
      <c r="A21" t="s">
        <v>10</v>
      </c>
      <c r="B21" t="s">
        <v>13</v>
      </c>
      <c r="C21" s="41">
        <v>2.1251425974915223</v>
      </c>
      <c r="D21" s="41">
        <v>2.1386084929357869</v>
      </c>
      <c r="E21" s="41">
        <v>2.1521386647594696</v>
      </c>
      <c r="F21" s="41">
        <v>2.1657296412979101</v>
      </c>
      <c r="G21" s="41">
        <v>2.1793781383963258</v>
      </c>
      <c r="H21" s="41">
        <v>2.1930810492821018</v>
      </c>
      <c r="I21" s="41">
        <v>26.700878620680037</v>
      </c>
      <c r="J21" s="41">
        <v>26.799542045568906</v>
      </c>
      <c r="K21" s="41">
        <v>26.904025977984475</v>
      </c>
      <c r="L21" s="41">
        <v>27.008608349419418</v>
      </c>
      <c r="M21" s="41">
        <v>27.113284020511262</v>
      </c>
      <c r="N21" s="41">
        <v>27.218048111622647</v>
      </c>
      <c r="O21" s="41">
        <f t="shared" si="135"/>
        <v>14.558205475829155</v>
      </c>
      <c r="P21" s="41">
        <v>27.37492781018101</v>
      </c>
      <c r="Q21" s="41">
        <v>27.479855080392824</v>
      </c>
      <c r="R21" s="41">
        <v>27.584857569687657</v>
      </c>
      <c r="S21" s="41">
        <v>27.689931319391565</v>
      </c>
      <c r="T21" s="41">
        <v>27.795072573983596</v>
      </c>
      <c r="U21" s="41">
        <v>27.900277771175698</v>
      </c>
      <c r="V21" s="41">
        <v>28.005543532426913</v>
      </c>
      <c r="W21" s="41">
        <v>28.111256409260328</v>
      </c>
      <c r="X21" s="41">
        <v>28.217023608457183</v>
      </c>
      <c r="Y21" s="41">
        <v>28.322842249937494</v>
      </c>
      <c r="Z21" s="41">
        <v>28.428709603489654</v>
      </c>
      <c r="AA21" s="41">
        <v>28.53462308124686</v>
      </c>
      <c r="AB21" s="41">
        <f t="shared" si="136"/>
        <v>27.953743384135901</v>
      </c>
      <c r="AC21" s="41">
        <v>29.255519171542108</v>
      </c>
      <c r="AD21" s="41">
        <v>30.573937435933491</v>
      </c>
      <c r="AE21" s="41">
        <v>31.897270901337215</v>
      </c>
      <c r="AF21" s="41">
        <v>0</v>
      </c>
      <c r="AG21" s="41">
        <v>0</v>
      </c>
      <c r="AH21" s="41">
        <v>0</v>
      </c>
      <c r="AI21" s="41">
        <v>0</v>
      </c>
      <c r="AJ21" s="41">
        <v>0</v>
      </c>
      <c r="AK21" s="41">
        <v>0</v>
      </c>
      <c r="AL21" s="13"/>
      <c r="AM21" t="s">
        <v>13</v>
      </c>
      <c r="AN21" s="41">
        <v>1.5736726804684538</v>
      </c>
      <c r="AO21" s="41">
        <v>3.5782990119944671</v>
      </c>
      <c r="AP21" s="41">
        <v>3.0797214097065622</v>
      </c>
      <c r="AQ21" s="41">
        <v>1.6258627462752968</v>
      </c>
      <c r="AR21" s="41">
        <v>1.3904921009221525</v>
      </c>
      <c r="AS21" s="41">
        <v>2.2701559232319002</v>
      </c>
      <c r="AT21" s="41">
        <v>0.97791703691055232</v>
      </c>
      <c r="AU21" s="41">
        <v>1.2354464271947205</v>
      </c>
      <c r="AV21" s="41">
        <v>1.1337021002087884</v>
      </c>
      <c r="AW21" s="41">
        <v>1.2140566513786706</v>
      </c>
      <c r="AX21" s="41">
        <v>1.5542693145069397</v>
      </c>
      <c r="AY21" s="41">
        <v>2.2940073791197406</v>
      </c>
      <c r="AZ21" s="41">
        <f t="shared" si="133"/>
        <v>21.927602781918246</v>
      </c>
      <c r="BA21" s="41">
        <v>1.5998574980759708</v>
      </c>
      <c r="BB21" s="41">
        <v>3.6087721730988305</v>
      </c>
      <c r="BC21" s="41">
        <v>3.1180986466397456</v>
      </c>
      <c r="BD21" s="41">
        <v>1.650169886391071</v>
      </c>
      <c r="BE21" s="41">
        <v>1.4093242654706757</v>
      </c>
      <c r="BF21" s="41">
        <v>2.2917077872812888</v>
      </c>
      <c r="BG21" s="41">
        <v>0.98935521785531844</v>
      </c>
      <c r="BH21" s="41">
        <v>1.2488118442662042</v>
      </c>
      <c r="BI21" s="41">
        <v>1.1475671778817018</v>
      </c>
      <c r="BJ21" s="41">
        <v>1.2290281242437457</v>
      </c>
      <c r="BK21" s="41">
        <v>1.5721903068562419</v>
      </c>
      <c r="BL21" s="41">
        <v>2.3548978436625001</v>
      </c>
      <c r="BM21" s="41">
        <f t="shared" si="134"/>
        <v>22.219780771723297</v>
      </c>
      <c r="BN21" s="41">
        <v>22.387981748673951</v>
      </c>
      <c r="BO21" s="41">
        <v>22.672741795585587</v>
      </c>
      <c r="BP21" s="41">
        <v>22.967475470656954</v>
      </c>
      <c r="BQ21" s="41">
        <v>0</v>
      </c>
      <c r="BR21" s="41">
        <v>0</v>
      </c>
      <c r="BS21" s="41">
        <v>0</v>
      </c>
      <c r="BT21" s="41">
        <v>0</v>
      </c>
      <c r="BU21" s="41">
        <v>0</v>
      </c>
      <c r="BV21" s="41">
        <v>0</v>
      </c>
      <c r="BX21" t="str">
        <f t="shared" si="97"/>
        <v>RES GS3</v>
      </c>
      <c r="BY21" s="4">
        <f t="shared" si="98"/>
        <v>740.50215845561945</v>
      </c>
      <c r="BZ21" s="4">
        <f t="shared" si="99"/>
        <v>1673.1903122120013</v>
      </c>
      <c r="CA21" s="4">
        <f t="shared" si="100"/>
        <v>1431.0051021042188</v>
      </c>
      <c r="CB21" s="4">
        <f t="shared" si="101"/>
        <v>750.72285814074473</v>
      </c>
      <c r="CC21" s="4">
        <f t="shared" si="102"/>
        <v>638.02241402005279</v>
      </c>
      <c r="CD21" s="4">
        <f t="shared" si="103"/>
        <v>1035.1445624752575</v>
      </c>
      <c r="CE21" s="4">
        <f t="shared" si="104"/>
        <v>36.624901030528186</v>
      </c>
      <c r="CF21" s="4">
        <f t="shared" si="105"/>
        <v>46.099535025412564</v>
      </c>
      <c r="CG21" s="4">
        <f t="shared" si="106"/>
        <v>42.138752807349178</v>
      </c>
      <c r="CH21" s="4">
        <f t="shared" si="107"/>
        <v>44.950729621904713</v>
      </c>
      <c r="CI21" s="4">
        <f t="shared" si="108"/>
        <v>57.325011360893477</v>
      </c>
      <c r="CJ21" s="4">
        <f t="shared" si="109"/>
        <v>84.282582267174178</v>
      </c>
      <c r="CK21" s="4">
        <f t="shared" si="110"/>
        <v>1506.2023144490183</v>
      </c>
      <c r="CL21" s="4">
        <f t="shared" si="111"/>
        <v>58.44243715159562</v>
      </c>
      <c r="CM21" s="4">
        <f t="shared" si="112"/>
        <v>131.32427964198868</v>
      </c>
      <c r="CN21" s="4">
        <f t="shared" si="113"/>
        <v>113.03660491131735</v>
      </c>
      <c r="CO21" s="4">
        <f t="shared" si="114"/>
        <v>59.594582137350365</v>
      </c>
      <c r="CP21" s="4">
        <f t="shared" si="115"/>
        <v>50.704104539371279</v>
      </c>
      <c r="CQ21" s="4">
        <f t="shared" si="116"/>
        <v>82.139246285529637</v>
      </c>
      <c r="CR21" s="4">
        <f t="shared" si="117"/>
        <v>35.327120743425994</v>
      </c>
      <c r="CS21" s="4">
        <f t="shared" si="118"/>
        <v>44.423907138310057</v>
      </c>
      <c r="CT21" s="4">
        <f t="shared" si="119"/>
        <v>40.669320542289725</v>
      </c>
      <c r="CU21" s="4">
        <f t="shared" si="120"/>
        <v>43.393530684458689</v>
      </c>
      <c r="CV21" s="4">
        <f t="shared" si="121"/>
        <v>55.302907827489072</v>
      </c>
      <c r="CW21" s="4">
        <f t="shared" si="122"/>
        <v>82.527736110527229</v>
      </c>
      <c r="CX21" s="4">
        <f t="shared" si="123"/>
        <v>794.87675286928834</v>
      </c>
      <c r="CY21" s="4">
        <f t="shared" si="124"/>
        <v>765.25668942670973</v>
      </c>
      <c r="CZ21" s="4">
        <f t="shared" si="125"/>
        <v>741.57088347208946</v>
      </c>
      <c r="DA21" s="4">
        <f t="shared" si="126"/>
        <v>720.04515814843899</v>
      </c>
      <c r="DB21" s="4" t="e">
        <f t="shared" si="127"/>
        <v>#DIV/0!</v>
      </c>
      <c r="DC21" s="4" t="e">
        <f t="shared" si="128"/>
        <v>#DIV/0!</v>
      </c>
      <c r="DD21" s="4" t="e">
        <f t="shared" si="129"/>
        <v>#DIV/0!</v>
      </c>
      <c r="DE21" s="4" t="e">
        <f t="shared" si="130"/>
        <v>#DIV/0!</v>
      </c>
      <c r="DF21" s="4" t="e">
        <f t="shared" si="131"/>
        <v>#DIV/0!</v>
      </c>
      <c r="DG21" s="4" t="e">
        <f t="shared" si="132"/>
        <v>#DIV/0!</v>
      </c>
      <c r="DI21" s="4"/>
      <c r="DJ21" s="20"/>
    </row>
    <row r="22" spans="1:114" x14ac:dyDescent="0.25">
      <c r="A22" t="s">
        <v>10</v>
      </c>
      <c r="B22" t="s">
        <v>17</v>
      </c>
      <c r="C22" s="41">
        <v>416.64373679447192</v>
      </c>
      <c r="D22" s="41">
        <v>418.06252744741028</v>
      </c>
      <c r="E22" s="41">
        <v>419.66527363476735</v>
      </c>
      <c r="F22" s="41">
        <v>421.36235347971814</v>
      </c>
      <c r="G22" s="41">
        <v>422.92541908065374</v>
      </c>
      <c r="H22" s="41">
        <v>424.26355385865531</v>
      </c>
      <c r="I22" s="41">
        <v>403.32355062321193</v>
      </c>
      <c r="J22" s="41">
        <v>404.38613753722768</v>
      </c>
      <c r="K22" s="41">
        <v>405.50764913572868</v>
      </c>
      <c r="L22" s="41">
        <v>406.63049760657196</v>
      </c>
      <c r="M22" s="41">
        <v>407.75459872843749</v>
      </c>
      <c r="N22" s="41">
        <v>408.87987513718849</v>
      </c>
      <c r="O22" s="41">
        <f t="shared" si="135"/>
        <v>413.28376442200357</v>
      </c>
      <c r="P22" s="41">
        <v>410.18882212002069</v>
      </c>
      <c r="Q22" s="41">
        <v>411.31624097816297</v>
      </c>
      <c r="R22" s="41">
        <v>412.44463749841975</v>
      </c>
      <c r="S22" s="41">
        <v>413.5739554552689</v>
      </c>
      <c r="T22" s="41">
        <v>414.70414268661023</v>
      </c>
      <c r="U22" s="41">
        <v>415.8351507153231</v>
      </c>
      <c r="V22" s="41">
        <v>416.96693441378585</v>
      </c>
      <c r="W22" s="41">
        <v>418.10439672671686</v>
      </c>
      <c r="X22" s="41">
        <v>419.2425533435823</v>
      </c>
      <c r="Y22" s="41">
        <v>420.38136752454716</v>
      </c>
      <c r="Z22" s="41">
        <v>421.52080486834404</v>
      </c>
      <c r="AA22" s="41">
        <v>422.660833123011</v>
      </c>
      <c r="AB22" s="41">
        <f t="shared" si="136"/>
        <v>416.41165328781608</v>
      </c>
      <c r="AC22" s="41">
        <v>430.26997343956509</v>
      </c>
      <c r="AD22" s="41">
        <v>444.49741459322769</v>
      </c>
      <c r="AE22" s="41">
        <v>458.7946418524881</v>
      </c>
      <c r="AF22" s="41">
        <v>0</v>
      </c>
      <c r="AG22" s="41">
        <v>0</v>
      </c>
      <c r="AH22" s="41">
        <v>0</v>
      </c>
      <c r="AI22" s="41">
        <v>0</v>
      </c>
      <c r="AJ22" s="41">
        <v>0</v>
      </c>
      <c r="AK22" s="41">
        <v>0</v>
      </c>
      <c r="AL22" s="13"/>
      <c r="AM22" t="s">
        <v>17</v>
      </c>
      <c r="AN22" s="41">
        <v>385.88472477067648</v>
      </c>
      <c r="AO22" s="41">
        <v>387.60812712407096</v>
      </c>
      <c r="AP22" s="41">
        <v>311.16058770657185</v>
      </c>
      <c r="AQ22" s="41">
        <v>238.408179029526</v>
      </c>
      <c r="AR22" s="41">
        <v>147.37243292936571</v>
      </c>
      <c r="AS22" s="41">
        <v>96.183614560784903</v>
      </c>
      <c r="AT22" s="41">
        <v>58.928894585026612</v>
      </c>
      <c r="AU22" s="41">
        <v>53.208525798405333</v>
      </c>
      <c r="AV22" s="41">
        <v>61.777056135228932</v>
      </c>
      <c r="AW22" s="41">
        <v>77.617866085141429</v>
      </c>
      <c r="AX22" s="41">
        <v>171.0125904931661</v>
      </c>
      <c r="AY22" s="41">
        <v>329.27273338610445</v>
      </c>
      <c r="AZ22" s="41">
        <f t="shared" si="133"/>
        <v>2318.4353326040691</v>
      </c>
      <c r="BA22" s="41">
        <v>395.37831907755117</v>
      </c>
      <c r="BB22" s="41">
        <v>396.90054071773824</v>
      </c>
      <c r="BC22" s="41">
        <v>318.13016156747653</v>
      </c>
      <c r="BD22" s="41">
        <v>243.41249974486024</v>
      </c>
      <c r="BE22" s="41">
        <v>150.052179305821</v>
      </c>
      <c r="BF22" s="41">
        <v>97.678397877646248</v>
      </c>
      <c r="BG22" s="41">
        <v>59.912836258761175</v>
      </c>
      <c r="BH22" s="41">
        <v>54.10235492443401</v>
      </c>
      <c r="BI22" s="41">
        <v>62.86501578164949</v>
      </c>
      <c r="BJ22" s="41">
        <v>79.020369545578575</v>
      </c>
      <c r="BK22" s="41">
        <v>174.75500115666065</v>
      </c>
      <c r="BL22" s="41">
        <v>336.90199866109754</v>
      </c>
      <c r="BM22" s="41">
        <f t="shared" si="134"/>
        <v>2369.1096746192748</v>
      </c>
      <c r="BN22" s="41">
        <v>2150.4021212330772</v>
      </c>
      <c r="BO22" s="41">
        <v>2195.9506364203216</v>
      </c>
      <c r="BP22" s="41">
        <v>2243.2264387455571</v>
      </c>
      <c r="BQ22" s="41">
        <v>0</v>
      </c>
      <c r="BR22" s="41">
        <v>0</v>
      </c>
      <c r="BS22" s="41">
        <v>0</v>
      </c>
      <c r="BT22" s="41">
        <v>0</v>
      </c>
      <c r="BU22" s="41">
        <v>0</v>
      </c>
      <c r="BV22" s="41">
        <v>0</v>
      </c>
      <c r="BX22" t="str">
        <f t="shared" si="97"/>
        <v>RES GTS1</v>
      </c>
      <c r="BY22" s="4">
        <f t="shared" si="98"/>
        <v>926.174308390075</v>
      </c>
      <c r="BZ22" s="4">
        <f t="shared" si="99"/>
        <v>927.15347986511358</v>
      </c>
      <c r="CA22" s="4">
        <f t="shared" si="100"/>
        <v>741.44945330257042</v>
      </c>
      <c r="CB22" s="4">
        <f t="shared" si="101"/>
        <v>565.80322627470218</v>
      </c>
      <c r="CC22" s="4">
        <f t="shared" si="102"/>
        <v>348.45962498475677</v>
      </c>
      <c r="CD22" s="4">
        <f t="shared" si="103"/>
        <v>226.70722876381873</v>
      </c>
      <c r="CE22" s="4">
        <f t="shared" si="104"/>
        <v>146.10824112296496</v>
      </c>
      <c r="CF22" s="4">
        <f t="shared" si="105"/>
        <v>131.57851088183497</v>
      </c>
      <c r="CG22" s="4">
        <f t="shared" si="106"/>
        <v>152.34498354567745</v>
      </c>
      <c r="CH22" s="4">
        <f t="shared" si="107"/>
        <v>190.88058210586851</v>
      </c>
      <c r="CI22" s="4">
        <f t="shared" si="108"/>
        <v>419.40076464241088</v>
      </c>
      <c r="CJ22" s="4">
        <f t="shared" si="109"/>
        <v>805.30432874845201</v>
      </c>
      <c r="CK22" s="4">
        <f t="shared" si="110"/>
        <v>5609.7904930925806</v>
      </c>
      <c r="CL22" s="4">
        <f t="shared" si="111"/>
        <v>963.89345042138677</v>
      </c>
      <c r="CM22" s="4">
        <f t="shared" si="112"/>
        <v>964.95227072448597</v>
      </c>
      <c r="CN22" s="4">
        <f t="shared" si="113"/>
        <v>771.32815569385457</v>
      </c>
      <c r="CO22" s="4">
        <f t="shared" si="114"/>
        <v>588.55857950945631</v>
      </c>
      <c r="CP22" s="4">
        <f t="shared" si="115"/>
        <v>361.82946795208323</v>
      </c>
      <c r="CQ22" s="4">
        <f t="shared" si="116"/>
        <v>234.89692420089801</v>
      </c>
      <c r="CR22" s="4">
        <f t="shared" si="117"/>
        <v>143.68725986148681</v>
      </c>
      <c r="CS22" s="4">
        <f t="shared" si="118"/>
        <v>129.39915329279978</v>
      </c>
      <c r="CT22" s="4">
        <f t="shared" si="119"/>
        <v>149.94903375213835</v>
      </c>
      <c r="CU22" s="4">
        <f t="shared" si="120"/>
        <v>187.97305411250028</v>
      </c>
      <c r="CV22" s="4">
        <f t="shared" si="121"/>
        <v>414.58214906199674</v>
      </c>
      <c r="CW22" s="4">
        <f t="shared" si="122"/>
        <v>797.09774897227283</v>
      </c>
      <c r="CX22" s="4">
        <f t="shared" si="123"/>
        <v>5689.3452810788403</v>
      </c>
      <c r="CY22" s="4">
        <f t="shared" si="124"/>
        <v>4997.7973225573423</v>
      </c>
      <c r="CZ22" s="4">
        <f t="shared" si="125"/>
        <v>4940.3001329712997</v>
      </c>
      <c r="DA22" s="4">
        <f t="shared" si="126"/>
        <v>4889.3911003145513</v>
      </c>
      <c r="DB22" s="4" t="e">
        <f t="shared" si="127"/>
        <v>#DIV/0!</v>
      </c>
      <c r="DC22" s="4" t="e">
        <f t="shared" si="128"/>
        <v>#DIV/0!</v>
      </c>
      <c r="DD22" s="4" t="e">
        <f t="shared" si="129"/>
        <v>#DIV/0!</v>
      </c>
      <c r="DE22" s="4" t="e">
        <f t="shared" si="130"/>
        <v>#DIV/0!</v>
      </c>
      <c r="DF22" s="4" t="e">
        <f t="shared" si="131"/>
        <v>#DIV/0!</v>
      </c>
      <c r="DG22" s="4" t="e">
        <f t="shared" si="132"/>
        <v>#DIV/0!</v>
      </c>
      <c r="DI22" s="4"/>
      <c r="DJ22" s="20"/>
    </row>
    <row r="23" spans="1:114" x14ac:dyDescent="0.25">
      <c r="A23" t="s">
        <v>10</v>
      </c>
      <c r="B23" t="s">
        <v>18</v>
      </c>
      <c r="C23" s="41">
        <v>255.34604855028624</v>
      </c>
      <c r="D23" s="41">
        <v>255.82782183101912</v>
      </c>
      <c r="E23" s="41">
        <v>256.35085770072129</v>
      </c>
      <c r="F23" s="41">
        <v>256.88520470310738</v>
      </c>
      <c r="G23" s="41">
        <v>257.38634004207285</v>
      </c>
      <c r="H23" s="41">
        <v>257.84456467570197</v>
      </c>
      <c r="I23" s="41">
        <v>265.6001460399745</v>
      </c>
      <c r="J23" s="41">
        <v>265.99133934551594</v>
      </c>
      <c r="K23" s="41">
        <v>266.40453579260253</v>
      </c>
      <c r="L23" s="41">
        <v>266.82232446705302</v>
      </c>
      <c r="M23" s="41">
        <v>267.24468989410207</v>
      </c>
      <c r="N23" s="41">
        <v>267.67313449891094</v>
      </c>
      <c r="O23" s="41">
        <f t="shared" si="135"/>
        <v>261.61475062842231</v>
      </c>
      <c r="P23" s="41">
        <v>268.17993130658539</v>
      </c>
      <c r="Q23" s="41">
        <v>268.60728815937699</v>
      </c>
      <c r="R23" s="41">
        <v>269.0364706827441</v>
      </c>
      <c r="S23" s="41">
        <v>269.45700205396969</v>
      </c>
      <c r="T23" s="41">
        <v>269.871412001083</v>
      </c>
      <c r="U23" s="41">
        <v>270.28901499550415</v>
      </c>
      <c r="V23" s="41">
        <v>270.70535830518696</v>
      </c>
      <c r="W23" s="41">
        <v>271.12636318174719</v>
      </c>
      <c r="X23" s="41">
        <v>271.55456846533866</v>
      </c>
      <c r="Y23" s="41">
        <v>271.9864970151059</v>
      </c>
      <c r="Z23" s="41">
        <v>272.42219735518461</v>
      </c>
      <c r="AA23" s="41">
        <v>272.86323025301959</v>
      </c>
      <c r="AB23" s="41">
        <f t="shared" si="136"/>
        <v>270.50827781457048</v>
      </c>
      <c r="AC23" s="41">
        <v>275.75699423965716</v>
      </c>
      <c r="AD23" s="41">
        <v>281.1584711149456</v>
      </c>
      <c r="AE23" s="41">
        <v>286.5992396714301</v>
      </c>
      <c r="AF23" s="41">
        <v>0</v>
      </c>
      <c r="AG23" s="41">
        <v>0</v>
      </c>
      <c r="AH23" s="41">
        <v>0</v>
      </c>
      <c r="AI23" s="41">
        <v>0</v>
      </c>
      <c r="AJ23" s="41">
        <v>0</v>
      </c>
      <c r="AK23" s="41">
        <v>0</v>
      </c>
      <c r="AL23" s="13"/>
      <c r="AM23" t="s">
        <v>18</v>
      </c>
      <c r="AN23" s="41">
        <v>812.73872006192096</v>
      </c>
      <c r="AO23" s="41">
        <v>786.38480468370028</v>
      </c>
      <c r="AP23" s="41">
        <v>715.7261619166112</v>
      </c>
      <c r="AQ23" s="41">
        <v>584.98700225377183</v>
      </c>
      <c r="AR23" s="41">
        <v>450.58188483134541</v>
      </c>
      <c r="AS23" s="41">
        <v>368.37655141868828</v>
      </c>
      <c r="AT23" s="41">
        <v>277.54412485962291</v>
      </c>
      <c r="AU23" s="41">
        <v>260.0327683235775</v>
      </c>
      <c r="AV23" s="41">
        <v>289.35344037329099</v>
      </c>
      <c r="AW23" s="41">
        <v>342.67701488699396</v>
      </c>
      <c r="AX23" s="41">
        <v>494.97592874599468</v>
      </c>
      <c r="AY23" s="41">
        <v>727.794196778951</v>
      </c>
      <c r="AZ23" s="41">
        <f t="shared" si="133"/>
        <v>6111.1725991344692</v>
      </c>
      <c r="BA23" s="41">
        <v>822.7375499924209</v>
      </c>
      <c r="BB23" s="41">
        <v>795.80268439386191</v>
      </c>
      <c r="BC23" s="41">
        <v>724.14982856292897</v>
      </c>
      <c r="BD23" s="41">
        <v>591.69057626397398</v>
      </c>
      <c r="BE23" s="41">
        <v>455.64588838247585</v>
      </c>
      <c r="BF23" s="41">
        <v>372.13935224266334</v>
      </c>
      <c r="BG23" s="41">
        <v>280.17277941934748</v>
      </c>
      <c r="BH23" s="41">
        <v>262.57463040125134</v>
      </c>
      <c r="BI23" s="41">
        <v>292.29884999228523</v>
      </c>
      <c r="BJ23" s="41">
        <v>346.36655331541243</v>
      </c>
      <c r="BK23" s="41">
        <v>501.07967804177275</v>
      </c>
      <c r="BL23" s="41">
        <v>737.07365444428342</v>
      </c>
      <c r="BM23" s="41">
        <f t="shared" si="134"/>
        <v>6181.7320254526776</v>
      </c>
      <c r="BN23" s="41">
        <v>6050.6907570589965</v>
      </c>
      <c r="BO23" s="41">
        <v>6119.5229084164712</v>
      </c>
      <c r="BP23" s="41">
        <v>6191.3732027844144</v>
      </c>
      <c r="BQ23" s="41">
        <v>0</v>
      </c>
      <c r="BR23" s="41">
        <v>0</v>
      </c>
      <c r="BS23" s="41">
        <v>0</v>
      </c>
      <c r="BT23" s="41">
        <v>0</v>
      </c>
      <c r="BU23" s="41">
        <v>0</v>
      </c>
      <c r="BV23" s="41">
        <v>0</v>
      </c>
      <c r="BX23" t="str">
        <f t="shared" si="97"/>
        <v>RES GTS2</v>
      </c>
      <c r="BY23" s="4">
        <f t="shared" si="98"/>
        <v>3182.8913142623596</v>
      </c>
      <c r="BZ23" s="4">
        <f t="shared" si="99"/>
        <v>3073.8830478067694</v>
      </c>
      <c r="CA23" s="4">
        <f t="shared" si="100"/>
        <v>2791.9788072337601</v>
      </c>
      <c r="CB23" s="4">
        <f t="shared" si="101"/>
        <v>2277.2311972184812</v>
      </c>
      <c r="CC23" s="4">
        <f t="shared" si="102"/>
        <v>1750.6052759353604</v>
      </c>
      <c r="CD23" s="4">
        <f t="shared" si="103"/>
        <v>1428.6768149718625</v>
      </c>
      <c r="CE23" s="4">
        <f t="shared" si="104"/>
        <v>1044.9697750461733</v>
      </c>
      <c r="CF23" s="4">
        <f t="shared" si="105"/>
        <v>977.59862769742892</v>
      </c>
      <c r="CG23" s="4">
        <f t="shared" si="106"/>
        <v>1086.1430700209787</v>
      </c>
      <c r="CH23" s="4">
        <f t="shared" si="107"/>
        <v>1284.2891447387394</v>
      </c>
      <c r="CI23" s="4">
        <f t="shared" si="108"/>
        <v>1852.1450470807597</v>
      </c>
      <c r="CJ23" s="4">
        <f t="shared" si="109"/>
        <v>2718.9661679772053</v>
      </c>
      <c r="CK23" s="4">
        <f t="shared" si="110"/>
        <v>23359.434376138499</v>
      </c>
      <c r="CL23" s="4">
        <f t="shared" si="111"/>
        <v>3067.8565170182733</v>
      </c>
      <c r="CM23" s="4">
        <f t="shared" si="112"/>
        <v>2962.6995225895575</v>
      </c>
      <c r="CN23" s="4">
        <f t="shared" si="113"/>
        <v>2691.6418682018329</v>
      </c>
      <c r="CO23" s="4">
        <f t="shared" si="114"/>
        <v>2195.8626858969656</v>
      </c>
      <c r="CP23" s="4">
        <f t="shared" si="115"/>
        <v>1688.3814591693297</v>
      </c>
      <c r="CQ23" s="4">
        <f t="shared" si="116"/>
        <v>1376.8201132733911</v>
      </c>
      <c r="CR23" s="4">
        <f t="shared" si="117"/>
        <v>1034.9731574337259</v>
      </c>
      <c r="CS23" s="4">
        <f t="shared" si="118"/>
        <v>968.45849780102992</v>
      </c>
      <c r="CT23" s="4">
        <f t="shared" si="119"/>
        <v>1076.3908397644739</v>
      </c>
      <c r="CU23" s="4">
        <f t="shared" si="120"/>
        <v>1273.4696652833304</v>
      </c>
      <c r="CV23" s="4">
        <f t="shared" si="121"/>
        <v>1839.3496671949388</v>
      </c>
      <c r="CW23" s="4">
        <f t="shared" si="122"/>
        <v>2701.2567935988022</v>
      </c>
      <c r="CX23" s="4">
        <f t="shared" si="123"/>
        <v>22852.284134869122</v>
      </c>
      <c r="CY23" s="4">
        <f t="shared" si="124"/>
        <v>21942.111654293753</v>
      </c>
      <c r="CZ23" s="4">
        <f t="shared" si="125"/>
        <v>21765.386915604035</v>
      </c>
      <c r="DA23" s="4">
        <f t="shared" si="126"/>
        <v>21602.894724642239</v>
      </c>
      <c r="DB23" s="4" t="e">
        <f t="shared" si="127"/>
        <v>#DIV/0!</v>
      </c>
      <c r="DC23" s="4" t="e">
        <f t="shared" si="128"/>
        <v>#DIV/0!</v>
      </c>
      <c r="DD23" s="4" t="e">
        <f t="shared" si="129"/>
        <v>#DIV/0!</v>
      </c>
      <c r="DE23" s="4" t="e">
        <f t="shared" si="130"/>
        <v>#DIV/0!</v>
      </c>
      <c r="DF23" s="4" t="e">
        <f t="shared" si="131"/>
        <v>#DIV/0!</v>
      </c>
      <c r="DG23" s="4" t="e">
        <f t="shared" si="132"/>
        <v>#DIV/0!</v>
      </c>
      <c r="DI23" s="4"/>
      <c r="DJ23" s="20"/>
    </row>
    <row r="24" spans="1:114" x14ac:dyDescent="0.25">
      <c r="A24" t="s">
        <v>10</v>
      </c>
      <c r="B24" t="s">
        <v>19</v>
      </c>
      <c r="C24" s="41">
        <v>51.422639085400576</v>
      </c>
      <c r="D24" s="41">
        <v>51.481884929188226</v>
      </c>
      <c r="E24" s="41">
        <v>51.541466191422927</v>
      </c>
      <c r="F24" s="41">
        <v>51.602888456715831</v>
      </c>
      <c r="G24" s="41">
        <v>51.664802931726548</v>
      </c>
      <c r="H24" s="41">
        <v>51.727179562127091</v>
      </c>
      <c r="I24" s="41">
        <v>48.903030339790249</v>
      </c>
      <c r="J24" s="41">
        <v>48.956195395946892</v>
      </c>
      <c r="K24" s="41">
        <v>49.009883200416219</v>
      </c>
      <c r="L24" s="41">
        <v>49.063899525326818</v>
      </c>
      <c r="M24" s="41">
        <v>49.118224345663393</v>
      </c>
      <c r="N24" s="41">
        <v>49.17283885614308</v>
      </c>
      <c r="O24" s="41">
        <f t="shared" si="135"/>
        <v>50.305411068322321</v>
      </c>
      <c r="P24" s="41">
        <v>49.247924860952359</v>
      </c>
      <c r="Q24" s="41">
        <v>49.303066848481343</v>
      </c>
      <c r="R24" s="41">
        <v>49.358448709274327</v>
      </c>
      <c r="S24" s="41">
        <v>49.414055818956065</v>
      </c>
      <c r="T24" s="41">
        <v>49.469874444383876</v>
      </c>
      <c r="U24" s="41">
        <v>49.525891689404723</v>
      </c>
      <c r="V24" s="41">
        <v>49.582095443904947</v>
      </c>
      <c r="W24" s="41">
        <v>49.638620830128417</v>
      </c>
      <c r="X24" s="41">
        <v>49.695310675203075</v>
      </c>
      <c r="Y24" s="41">
        <v>49.752154951445952</v>
      </c>
      <c r="Z24" s="41">
        <v>49.809144242535474</v>
      </c>
      <c r="AA24" s="41">
        <v>49.86626970626898</v>
      </c>
      <c r="AB24" s="41">
        <f t="shared" si="136"/>
        <v>49.555238185078302</v>
      </c>
      <c r="AC24" s="41">
        <v>50.256921515779396</v>
      </c>
      <c r="AD24" s="41">
        <v>50.979968361411949</v>
      </c>
      <c r="AE24" s="41">
        <v>51.70963416247146</v>
      </c>
      <c r="AF24" s="41">
        <v>0</v>
      </c>
      <c r="AG24" s="41">
        <v>0</v>
      </c>
      <c r="AH24" s="41">
        <v>0</v>
      </c>
      <c r="AI24" s="41">
        <v>0</v>
      </c>
      <c r="AJ24" s="41">
        <v>0</v>
      </c>
      <c r="AK24" s="41">
        <v>0</v>
      </c>
      <c r="AL24" s="13"/>
      <c r="AM24" t="s">
        <v>19</v>
      </c>
      <c r="AN24" s="41">
        <v>347.89027665206191</v>
      </c>
      <c r="AO24" s="41">
        <v>385.42398844895405</v>
      </c>
      <c r="AP24" s="41">
        <v>349.88099095439878</v>
      </c>
      <c r="AQ24" s="41">
        <v>313.20037620138811</v>
      </c>
      <c r="AR24" s="41">
        <v>256.2072626208917</v>
      </c>
      <c r="AS24" s="41">
        <v>231.85080489237441</v>
      </c>
      <c r="AT24" s="41">
        <v>205.24555760074921</v>
      </c>
      <c r="AU24" s="41">
        <v>183.49761770842341</v>
      </c>
      <c r="AV24" s="41">
        <v>205.88741314606256</v>
      </c>
      <c r="AW24" s="41">
        <v>235.98164836333328</v>
      </c>
      <c r="AX24" s="41">
        <v>274.1081647110301</v>
      </c>
      <c r="AY24" s="41">
        <v>341.46069810041405</v>
      </c>
      <c r="AZ24" s="41">
        <f t="shared" si="133"/>
        <v>3330.6347994000812</v>
      </c>
      <c r="BA24" s="41">
        <v>350.51880446589792</v>
      </c>
      <c r="BB24" s="41">
        <v>388.74107495856543</v>
      </c>
      <c r="BC24" s="41">
        <v>353.07322256604135</v>
      </c>
      <c r="BD24" s="41">
        <v>315.93877751467733</v>
      </c>
      <c r="BE24" s="41">
        <v>258.42330137162844</v>
      </c>
      <c r="BF24" s="41">
        <v>233.89390285486672</v>
      </c>
      <c r="BG24" s="41">
        <v>207.29334219880988</v>
      </c>
      <c r="BH24" s="41">
        <v>185.25981508086321</v>
      </c>
      <c r="BI24" s="41">
        <v>207.85374256817877</v>
      </c>
      <c r="BJ24" s="41">
        <v>238.19549972396607</v>
      </c>
      <c r="BK24" s="41">
        <v>276.60667055414928</v>
      </c>
      <c r="BL24" s="41">
        <v>344.38037350782236</v>
      </c>
      <c r="BM24" s="41">
        <f t="shared" si="134"/>
        <v>3360.1785273654664</v>
      </c>
      <c r="BN24" s="41">
        <v>3430.6590448512461</v>
      </c>
      <c r="BO24" s="41">
        <v>3458.7155824151328</v>
      </c>
      <c r="BP24" s="41">
        <v>3487.7715481400637</v>
      </c>
      <c r="BQ24" s="41">
        <v>0</v>
      </c>
      <c r="BR24" s="41">
        <v>0</v>
      </c>
      <c r="BS24" s="41">
        <v>0</v>
      </c>
      <c r="BT24" s="41">
        <v>0</v>
      </c>
      <c r="BU24" s="41">
        <v>0</v>
      </c>
      <c r="BV24" s="41">
        <v>0</v>
      </c>
      <c r="BX24" t="str">
        <f t="shared" si="97"/>
        <v>RES GTS3</v>
      </c>
      <c r="BY24" s="4">
        <f t="shared" si="98"/>
        <v>6765.3135435989634</v>
      </c>
      <c r="BZ24" s="4">
        <f t="shared" si="99"/>
        <v>7486.5943424389579</v>
      </c>
      <c r="CA24" s="4">
        <f t="shared" si="100"/>
        <v>6788.3398903507114</v>
      </c>
      <c r="CB24" s="4">
        <f t="shared" si="101"/>
        <v>6069.4349787047004</v>
      </c>
      <c r="CC24" s="4">
        <f t="shared" si="102"/>
        <v>4959.0291278079922</v>
      </c>
      <c r="CD24" s="4">
        <f t="shared" si="103"/>
        <v>4482.1853202707343</v>
      </c>
      <c r="CE24" s="4">
        <f t="shared" si="104"/>
        <v>4196.9905785930387</v>
      </c>
      <c r="CF24" s="4">
        <f t="shared" si="105"/>
        <v>3748.2001251186948</v>
      </c>
      <c r="CG24" s="4">
        <f t="shared" si="106"/>
        <v>4200.9366213775029</v>
      </c>
      <c r="CH24" s="4">
        <f t="shared" si="107"/>
        <v>4809.6798388705201</v>
      </c>
      <c r="CI24" s="4">
        <f t="shared" si="108"/>
        <v>5580.5796802023624</v>
      </c>
      <c r="CJ24" s="4">
        <f t="shared" si="109"/>
        <v>6944.0916173127544</v>
      </c>
      <c r="CK24" s="4">
        <f t="shared" si="110"/>
        <v>66208.281150442795</v>
      </c>
      <c r="CL24" s="4">
        <f t="shared" si="111"/>
        <v>7117.4329772383335</v>
      </c>
      <c r="CM24" s="4">
        <f t="shared" si="112"/>
        <v>7884.7240102375017</v>
      </c>
      <c r="CN24" s="4">
        <f t="shared" si="113"/>
        <v>7153.247960560393</v>
      </c>
      <c r="CO24" s="4">
        <f t="shared" si="114"/>
        <v>6393.7026070520988</v>
      </c>
      <c r="CP24" s="4">
        <f t="shared" si="115"/>
        <v>5223.8519760578492</v>
      </c>
      <c r="CQ24" s="4">
        <f t="shared" si="116"/>
        <v>4722.6590956040191</v>
      </c>
      <c r="CR24" s="4">
        <f t="shared" si="117"/>
        <v>4180.8104385852885</v>
      </c>
      <c r="CS24" s="4">
        <f t="shared" si="118"/>
        <v>3732.1708778906846</v>
      </c>
      <c r="CT24" s="4">
        <f t="shared" si="119"/>
        <v>4182.5624942092072</v>
      </c>
      <c r="CU24" s="4">
        <f t="shared" si="120"/>
        <v>4787.6418610696455</v>
      </c>
      <c r="CV24" s="4">
        <f t="shared" si="121"/>
        <v>5553.3311154126541</v>
      </c>
      <c r="CW24" s="4">
        <f t="shared" si="122"/>
        <v>6906.0785083053506</v>
      </c>
      <c r="CX24" s="4">
        <f t="shared" si="123"/>
        <v>67806.727410246982</v>
      </c>
      <c r="CY24" s="4">
        <f t="shared" si="124"/>
        <v>68262.419212726862</v>
      </c>
      <c r="CZ24" s="4">
        <f t="shared" si="125"/>
        <v>67844.600410405968</v>
      </c>
      <c r="DA24" s="4">
        <f t="shared" si="126"/>
        <v>67449.163093699332</v>
      </c>
      <c r="DB24" s="4" t="e">
        <f t="shared" si="127"/>
        <v>#DIV/0!</v>
      </c>
      <c r="DC24" s="4" t="e">
        <f t="shared" si="128"/>
        <v>#DIV/0!</v>
      </c>
      <c r="DD24" s="4" t="e">
        <f t="shared" si="129"/>
        <v>#DIV/0!</v>
      </c>
      <c r="DE24" s="4" t="e">
        <f t="shared" si="130"/>
        <v>#DIV/0!</v>
      </c>
      <c r="DF24" s="4" t="e">
        <f t="shared" si="131"/>
        <v>#DIV/0!</v>
      </c>
      <c r="DG24" s="4" t="e">
        <f t="shared" si="132"/>
        <v>#DIV/0!</v>
      </c>
      <c r="DI24" s="4"/>
      <c r="DJ24" s="20"/>
    </row>
    <row r="25" spans="1:114" x14ac:dyDescent="0.25">
      <c r="A25" t="s">
        <v>10</v>
      </c>
      <c r="B25" t="s">
        <v>20</v>
      </c>
      <c r="C25" s="41">
        <v>1062.9980123739433</v>
      </c>
      <c r="D25" s="41">
        <v>1064.9345038005306</v>
      </c>
      <c r="E25" s="41">
        <v>1066.979388032122</v>
      </c>
      <c r="F25" s="41">
        <v>1069.008420587729</v>
      </c>
      <c r="G25" s="41">
        <v>1070.9286414327489</v>
      </c>
      <c r="H25" s="41">
        <v>1072.7669223006596</v>
      </c>
      <c r="I25" s="41">
        <v>1131.8287949150345</v>
      </c>
      <c r="J25" s="41">
        <v>1133.5821668121741</v>
      </c>
      <c r="K25" s="41">
        <v>1135.410818928608</v>
      </c>
      <c r="L25" s="41">
        <v>1137.2700839396186</v>
      </c>
      <c r="M25" s="41">
        <v>1139.1571391069251</v>
      </c>
      <c r="N25" s="41">
        <v>1141.0530422712304</v>
      </c>
      <c r="O25" s="41">
        <f t="shared" si="135"/>
        <v>1102.1598278751103</v>
      </c>
      <c r="P25" s="41">
        <v>1143.3769688613618</v>
      </c>
      <c r="Q25" s="41">
        <v>1145.265032826838</v>
      </c>
      <c r="R25" s="41">
        <v>1147.1581310084578</v>
      </c>
      <c r="S25" s="41">
        <v>1148.9543343211622</v>
      </c>
      <c r="T25" s="41">
        <v>1150.6947261212947</v>
      </c>
      <c r="U25" s="41">
        <v>1152.4827700877051</v>
      </c>
      <c r="V25" s="41">
        <v>1154.2552022220264</v>
      </c>
      <c r="W25" s="41">
        <v>1156.1044129039878</v>
      </c>
      <c r="X25" s="41">
        <v>1157.9896340205519</v>
      </c>
      <c r="Y25" s="41">
        <v>1159.9018003315052</v>
      </c>
      <c r="Z25" s="41">
        <v>1161.8384277901819</v>
      </c>
      <c r="AA25" s="41">
        <v>1163.7808746865915</v>
      </c>
      <c r="AB25" s="41">
        <f t="shared" si="136"/>
        <v>1153.4835262651388</v>
      </c>
      <c r="AC25" s="41">
        <v>1176.3505929442556</v>
      </c>
      <c r="AD25" s="41">
        <v>1199.7756068574492</v>
      </c>
      <c r="AE25" s="41">
        <v>1223.3483142535333</v>
      </c>
      <c r="AF25" s="41">
        <v>0</v>
      </c>
      <c r="AG25" s="41">
        <v>0</v>
      </c>
      <c r="AH25" s="41">
        <v>0</v>
      </c>
      <c r="AI25" s="41">
        <v>0</v>
      </c>
      <c r="AJ25" s="41">
        <v>0</v>
      </c>
      <c r="AK25" s="41">
        <v>0</v>
      </c>
      <c r="AL25" s="13"/>
      <c r="AM25" t="s">
        <v>20</v>
      </c>
      <c r="AN25" s="41">
        <v>0</v>
      </c>
      <c r="AO25" s="41">
        <v>0</v>
      </c>
      <c r="AP25" s="41">
        <v>0</v>
      </c>
      <c r="AQ25" s="41">
        <v>0</v>
      </c>
      <c r="AR25" s="41">
        <v>0</v>
      </c>
      <c r="AS25" s="41">
        <v>0</v>
      </c>
      <c r="AT25" s="41">
        <v>0</v>
      </c>
      <c r="AU25" s="41">
        <v>0</v>
      </c>
      <c r="AV25" s="41">
        <v>0</v>
      </c>
      <c r="AW25" s="41">
        <v>0</v>
      </c>
      <c r="AX25" s="41">
        <v>0</v>
      </c>
      <c r="AY25" s="41">
        <v>0</v>
      </c>
      <c r="AZ25" s="41">
        <f t="shared" si="133"/>
        <v>0</v>
      </c>
      <c r="BA25" s="41">
        <v>0</v>
      </c>
      <c r="BB25" s="41">
        <v>0</v>
      </c>
      <c r="BC25" s="41">
        <v>0</v>
      </c>
      <c r="BD25" s="41">
        <v>0</v>
      </c>
      <c r="BE25" s="41">
        <v>0</v>
      </c>
      <c r="BF25" s="41">
        <v>0</v>
      </c>
      <c r="BG25" s="41">
        <v>0</v>
      </c>
      <c r="BH25" s="41">
        <v>0</v>
      </c>
      <c r="BI25" s="41">
        <v>0</v>
      </c>
      <c r="BJ25" s="41">
        <v>0</v>
      </c>
      <c r="BK25" s="41">
        <v>0</v>
      </c>
      <c r="BL25" s="41">
        <v>0</v>
      </c>
      <c r="BM25" s="41">
        <f t="shared" si="134"/>
        <v>0</v>
      </c>
      <c r="BN25" s="41">
        <v>0</v>
      </c>
      <c r="BO25" s="41">
        <v>0</v>
      </c>
      <c r="BP25" s="41">
        <v>0</v>
      </c>
      <c r="BQ25" s="41">
        <v>0</v>
      </c>
      <c r="BR25" s="41">
        <v>0</v>
      </c>
      <c r="BS25" s="41">
        <v>0</v>
      </c>
      <c r="BT25" s="41">
        <v>0</v>
      </c>
      <c r="BU25" s="41">
        <v>0</v>
      </c>
      <c r="BV25" s="41">
        <v>0</v>
      </c>
      <c r="BX25" t="str">
        <f t="shared" si="97"/>
        <v>RES SG</v>
      </c>
      <c r="DI25" s="4"/>
      <c r="DJ25" s="20"/>
    </row>
    <row r="26" spans="1:114" x14ac:dyDescent="0.25">
      <c r="A26" t="s">
        <v>10</v>
      </c>
      <c r="B26" t="s">
        <v>552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/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/>
      <c r="AC26" s="41">
        <v>0</v>
      </c>
      <c r="AD26" s="41">
        <v>0</v>
      </c>
      <c r="AE26" s="41">
        <v>0</v>
      </c>
      <c r="AF26" s="41">
        <v>0</v>
      </c>
      <c r="AG26" s="41">
        <v>0</v>
      </c>
      <c r="AH26" s="41">
        <v>0</v>
      </c>
      <c r="AI26" s="41">
        <v>0</v>
      </c>
      <c r="AJ26" s="41">
        <v>0</v>
      </c>
      <c r="AK26" s="41">
        <v>0</v>
      </c>
      <c r="AL26" s="13"/>
      <c r="AM26" s="231" t="str">
        <f>+B26</f>
        <v>PG-R-GHPT</v>
      </c>
      <c r="AN26" s="41">
        <v>0</v>
      </c>
      <c r="AO26" s="41">
        <v>0</v>
      </c>
      <c r="AP26" s="41">
        <v>0</v>
      </c>
      <c r="AQ26" s="41">
        <v>0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/>
      <c r="BA26" s="41">
        <v>0</v>
      </c>
      <c r="BB26" s="41">
        <v>0</v>
      </c>
      <c r="BC26" s="41">
        <v>0</v>
      </c>
      <c r="BD26" s="41">
        <v>0</v>
      </c>
      <c r="BE26" s="41">
        <v>0</v>
      </c>
      <c r="BF26" s="41">
        <v>0</v>
      </c>
      <c r="BG26" s="41">
        <v>0</v>
      </c>
      <c r="BH26" s="41">
        <v>0</v>
      </c>
      <c r="BI26" s="41">
        <v>0</v>
      </c>
      <c r="BJ26" s="41">
        <v>0</v>
      </c>
      <c r="BK26" s="41">
        <v>0</v>
      </c>
      <c r="BL26" s="41">
        <v>0</v>
      </c>
      <c r="BM26" s="41"/>
      <c r="BN26" s="41">
        <v>0</v>
      </c>
      <c r="BO26" s="41">
        <v>0</v>
      </c>
      <c r="BP26" s="41">
        <v>0</v>
      </c>
      <c r="BQ26" s="41">
        <v>0</v>
      </c>
      <c r="BR26" s="41">
        <v>0</v>
      </c>
      <c r="BS26" s="41">
        <v>0</v>
      </c>
      <c r="BT26" s="41">
        <v>0</v>
      </c>
      <c r="BU26" s="41">
        <v>0</v>
      </c>
      <c r="BV26" s="41">
        <v>0</v>
      </c>
      <c r="BW26" s="8"/>
      <c r="BX26" t="str">
        <f>+B26</f>
        <v>PG-R-GHPT</v>
      </c>
      <c r="DI26" s="4"/>
      <c r="DJ26" s="20"/>
    </row>
    <row r="27" spans="1:114" x14ac:dyDescent="0.25">
      <c r="A27" t="s">
        <v>14</v>
      </c>
      <c r="B27" t="s">
        <v>0</v>
      </c>
      <c r="C27" s="41">
        <v>7525.0252510082892</v>
      </c>
      <c r="D27" s="41">
        <v>7536.9257849434098</v>
      </c>
      <c r="E27" s="41">
        <v>7546.7207420037066</v>
      </c>
      <c r="F27" s="41">
        <v>7556.264315703771</v>
      </c>
      <c r="G27" s="41">
        <v>7566.6524801442765</v>
      </c>
      <c r="H27" s="41">
        <v>7574.6357070935455</v>
      </c>
      <c r="I27" s="41">
        <v>7828.0677295698451</v>
      </c>
      <c r="J27" s="41">
        <v>7835.9450570964646</v>
      </c>
      <c r="K27" s="41">
        <v>7844.052642024868</v>
      </c>
      <c r="L27" s="41">
        <v>7852.1876893202989</v>
      </c>
      <c r="M27" s="41">
        <v>7860.3462119959231</v>
      </c>
      <c r="N27" s="41">
        <v>7868.5251249727917</v>
      </c>
      <c r="O27" s="41">
        <f t="shared" si="135"/>
        <v>7699.612394656433</v>
      </c>
      <c r="P27" s="41">
        <v>7876.7220228021843</v>
      </c>
      <c r="Q27" s="41">
        <v>7884.93501291341</v>
      </c>
      <c r="R27" s="41">
        <v>7893.1625905036617</v>
      </c>
      <c r="S27" s="41">
        <v>7901.4035446517846</v>
      </c>
      <c r="T27" s="41">
        <v>7909.6568878435282</v>
      </c>
      <c r="U27" s="41">
        <v>7917.9218030508164</v>
      </c>
      <c r="V27" s="41">
        <v>7926.1976039727788</v>
      </c>
      <c r="W27" s="41">
        <v>7933.5635422932028</v>
      </c>
      <c r="X27" s="41">
        <v>7940.939273742717</v>
      </c>
      <c r="Y27" s="41">
        <v>7948.3243525961652</v>
      </c>
      <c r="Z27" s="41">
        <v>7955.7183817331397</v>
      </c>
      <c r="AA27" s="41">
        <v>7963.1210029616705</v>
      </c>
      <c r="AB27" s="41">
        <f t="shared" ref="AB27:AB46" si="137">AVERAGE(P27:AA27)</f>
        <v>7920.97216825542</v>
      </c>
      <c r="AC27" s="41">
        <v>8010.550621921082</v>
      </c>
      <c r="AD27" s="41">
        <v>8093.2605663907652</v>
      </c>
      <c r="AE27" s="41">
        <v>8178.4287854880322</v>
      </c>
      <c r="AF27" s="41">
        <v>0</v>
      </c>
      <c r="AG27" s="41">
        <v>0</v>
      </c>
      <c r="AH27" s="41">
        <v>0</v>
      </c>
      <c r="AI27" s="41">
        <v>0</v>
      </c>
      <c r="AJ27" s="41">
        <v>0</v>
      </c>
      <c r="AK27" s="41">
        <v>0</v>
      </c>
      <c r="AL27" s="13"/>
      <c r="AM27" t="s">
        <v>0</v>
      </c>
      <c r="AN27" s="41">
        <v>612.54680200228097</v>
      </c>
      <c r="AO27" s="41">
        <v>637.50356898903851</v>
      </c>
      <c r="AP27" s="41">
        <v>543.59629809949843</v>
      </c>
      <c r="AQ27" s="41">
        <v>484.69489463969961</v>
      </c>
      <c r="AR27" s="41">
        <v>434.92062661724594</v>
      </c>
      <c r="AS27" s="41">
        <v>416.62276037515164</v>
      </c>
      <c r="AT27" s="41">
        <v>364.98070573868762</v>
      </c>
      <c r="AU27" s="41">
        <v>360.09194401078543</v>
      </c>
      <c r="AV27" s="41">
        <v>494.97356550536045</v>
      </c>
      <c r="AW27" s="41">
        <v>326.61148254298297</v>
      </c>
      <c r="AX27" s="41">
        <v>430.95908911856674</v>
      </c>
      <c r="AY27" s="41">
        <v>535.24698108826624</v>
      </c>
      <c r="AZ27" s="41">
        <f t="shared" si="133"/>
        <v>5642.7487187275656</v>
      </c>
      <c r="BA27" s="41">
        <v>636.22898501293628</v>
      </c>
      <c r="BB27" s="41">
        <v>660.76779451395169</v>
      </c>
      <c r="BC27" s="41">
        <v>563.77732528175216</v>
      </c>
      <c r="BD27" s="41">
        <v>503.47791117695903</v>
      </c>
      <c r="BE27" s="41">
        <v>452.20985462855231</v>
      </c>
      <c r="BF27" s="41">
        <v>432.94024324142566</v>
      </c>
      <c r="BG27" s="41">
        <v>379.00754964778366</v>
      </c>
      <c r="BH27" s="41">
        <v>373.52583516472481</v>
      </c>
      <c r="BI27" s="41">
        <v>512.27520174523272</v>
      </c>
      <c r="BJ27" s="41">
        <v>338.45844211577588</v>
      </c>
      <c r="BK27" s="41">
        <v>443.34116229082758</v>
      </c>
      <c r="BL27" s="41">
        <v>548.19858738055052</v>
      </c>
      <c r="BM27" s="41">
        <f t="shared" ref="BM27:BM67" si="138">SUM(BA27:BL27)</f>
        <v>5844.2088922004732</v>
      </c>
      <c r="BN27" s="41">
        <v>5895.699885316767</v>
      </c>
      <c r="BO27" s="41">
        <v>5976.8423217290047</v>
      </c>
      <c r="BP27" s="41">
        <v>6041.8740789715839</v>
      </c>
      <c r="BQ27" s="41">
        <v>0</v>
      </c>
      <c r="BR27" s="41">
        <v>0</v>
      </c>
      <c r="BS27" s="41">
        <v>0</v>
      </c>
      <c r="BT27" s="41">
        <v>0</v>
      </c>
      <c r="BU27" s="41">
        <v>0</v>
      </c>
      <c r="BV27" s="41">
        <v>0</v>
      </c>
      <c r="BX27" t="str">
        <f t="shared" ref="BX27:BX46" si="139">+AM27</f>
        <v>SGS</v>
      </c>
      <c r="BY27" s="4">
        <f t="shared" ref="BY27:BY41" si="140">+AN27/C27*1000</f>
        <v>81.401295220930308</v>
      </c>
      <c r="BZ27" s="4">
        <f t="shared" ref="BZ27:BZ41" si="141">+AO27/D27*1000</f>
        <v>84.584031630321419</v>
      </c>
      <c r="CA27" s="4">
        <f t="shared" ref="CA27:CA41" si="142">+AP27/E27*1000</f>
        <v>72.030795451849443</v>
      </c>
      <c r="CB27" s="4">
        <f t="shared" ref="CB27:CB41" si="143">+AQ27/F27*1000</f>
        <v>64.144777682324417</v>
      </c>
      <c r="CC27" s="4">
        <f t="shared" ref="CC27:CC41" si="144">+AR27/G27*1000</f>
        <v>57.478604674725744</v>
      </c>
      <c r="CD27" s="4">
        <f t="shared" ref="CD27:CD41" si="145">+AS27/H27*1000</f>
        <v>55.002349483948116</v>
      </c>
      <c r="CE27" s="4">
        <f t="shared" ref="CE27:CE41" si="146">+AT27/I27*1000</f>
        <v>46.6246228759627</v>
      </c>
      <c r="CF27" s="4">
        <f t="shared" ref="CF27:CF41" si="147">+AU27/J27*1000</f>
        <v>45.953862793445118</v>
      </c>
      <c r="CG27" s="4">
        <f t="shared" ref="CG27:CG41" si="148">+AV27/K27*1000</f>
        <v>63.101764877700738</v>
      </c>
      <c r="CH27" s="4">
        <f t="shared" ref="CH27:CH41" si="149">+AW27/L27*1000</f>
        <v>41.594966328581883</v>
      </c>
      <c r="CI27" s="4">
        <f t="shared" ref="CI27:CI41" si="150">+AX27/M27*1000</f>
        <v>54.826985669011172</v>
      </c>
      <c r="CJ27" s="4">
        <f t="shared" ref="CJ27:CJ41" si="151">+AY27/N27*1000</f>
        <v>68.023800215052006</v>
      </c>
      <c r="CK27" s="4">
        <f t="shared" ref="CK27:CK41" si="152">+AZ27/O27*1000</f>
        <v>732.8613999639332</v>
      </c>
      <c r="CL27" s="4">
        <f t="shared" ref="CL27:CL46" si="153">+BA27/P27*1000</f>
        <v>80.773319557441297</v>
      </c>
      <c r="CM27" s="4">
        <f t="shared" ref="CM27:CM46" si="154">+BB27/Q27*1000</f>
        <v>83.801298733824851</v>
      </c>
      <c r="CN27" s="4">
        <f t="shared" ref="CN27:CN46" si="155">+BC27/R27*1000</f>
        <v>71.426037259138425</v>
      </c>
      <c r="CO27" s="4">
        <f t="shared" ref="CO27:CO46" si="156">+BD27/S27*1000</f>
        <v>63.720060408476122</v>
      </c>
      <c r="CP27" s="4">
        <f t="shared" ref="CP27:CP46" si="157">+BE27/T27*1000</f>
        <v>57.171867381954392</v>
      </c>
      <c r="CQ27" s="4">
        <f t="shared" ref="CQ27:CQ46" si="158">+BF27/U27*1000</f>
        <v>54.67851969371705</v>
      </c>
      <c r="CR27" s="4">
        <f t="shared" ref="CR27:CR46" si="159">+BG27/V27*1000</f>
        <v>47.817070502736016</v>
      </c>
      <c r="CS27" s="4">
        <f t="shared" ref="CS27:CS46" si="160">+BH27/W27*1000</f>
        <v>47.081722251733154</v>
      </c>
      <c r="CT27" s="4">
        <f t="shared" ref="CT27:CT46" si="161">+BI27/X27*1000</f>
        <v>64.510655992434948</v>
      </c>
      <c r="CU27" s="4">
        <f t="shared" ref="CU27:CU46" si="162">+BJ27/Y27*1000</f>
        <v>42.582364169024508</v>
      </c>
      <c r="CV27" s="4">
        <f t="shared" ref="CV27:CV46" si="163">+BK27/Z27*1000</f>
        <v>55.726100525223274</v>
      </c>
      <c r="CW27" s="4">
        <f t="shared" ref="CW27:CW46" si="164">+BL27/AA27*1000</f>
        <v>68.84217722883561</v>
      </c>
      <c r="CX27" s="4">
        <f t="shared" ref="CX27:CX46" si="165">+BM27/AB27*1000</f>
        <v>737.81459750888757</v>
      </c>
      <c r="CY27" s="4">
        <f t="shared" ref="CY27:CY41" si="166">+BN27/AC27*1000</f>
        <v>735.99183921053191</v>
      </c>
      <c r="CZ27" s="4">
        <f t="shared" ref="CZ27:CZ41" si="167">+BO27/AD27*1000</f>
        <v>738.49621826699831</v>
      </c>
      <c r="DA27" s="4">
        <f t="shared" ref="DA27:DA41" si="168">+BP27/AE27*1000</f>
        <v>738.75731359211761</v>
      </c>
      <c r="DB27" s="4" t="e">
        <f t="shared" ref="DB27:DB41" si="169">+BQ27/AF27*1000</f>
        <v>#DIV/0!</v>
      </c>
      <c r="DC27" s="4" t="e">
        <f t="shared" ref="DC27:DC41" si="170">+BR27/AG27*1000</f>
        <v>#DIV/0!</v>
      </c>
      <c r="DD27" s="4" t="e">
        <f t="shared" ref="DD27:DD41" si="171">+BS27/AH27*1000</f>
        <v>#DIV/0!</v>
      </c>
      <c r="DE27" s="4" t="e">
        <f t="shared" ref="DE27:DE46" si="172">+BT27/AI27*1000</f>
        <v>#DIV/0!</v>
      </c>
      <c r="DF27" s="4" t="e">
        <f t="shared" ref="DF27:DF46" si="173">+BU27/AJ27*1000</f>
        <v>#DIV/0!</v>
      </c>
      <c r="DG27" s="4" t="e">
        <f t="shared" ref="DG27:DG46" si="174">+BV27/AK27*1000</f>
        <v>#DIV/0!</v>
      </c>
      <c r="DI27" s="4"/>
      <c r="DJ27" s="20"/>
    </row>
    <row r="28" spans="1:114" x14ac:dyDescent="0.25">
      <c r="A28" t="s">
        <v>14</v>
      </c>
      <c r="B28" t="s">
        <v>49</v>
      </c>
      <c r="C28" s="41">
        <v>4983.21041019522</v>
      </c>
      <c r="D28" s="41">
        <v>4993.9926912771389</v>
      </c>
      <c r="E28" s="41">
        <v>5002.9899498402128</v>
      </c>
      <c r="F28" s="41">
        <v>5011.6513389592492</v>
      </c>
      <c r="G28" s="41">
        <v>5020.7852174823447</v>
      </c>
      <c r="H28" s="41">
        <v>5027.8366876687624</v>
      </c>
      <c r="I28" s="41">
        <v>4837.0814756576292</v>
      </c>
      <c r="J28" s="41">
        <v>4843.7186866332841</v>
      </c>
      <c r="K28" s="41">
        <v>4850.4287594506786</v>
      </c>
      <c r="L28" s="41">
        <v>4857.1305565503853</v>
      </c>
      <c r="M28" s="41">
        <v>4863.8266118080874</v>
      </c>
      <c r="N28" s="41">
        <v>4870.5190220028353</v>
      </c>
      <c r="O28" s="41">
        <f t="shared" si="135"/>
        <v>4930.264283960486</v>
      </c>
      <c r="P28" s="41">
        <v>4877.2095080976369</v>
      </c>
      <c r="Q28" s="41">
        <v>4883.8994707867359</v>
      </c>
      <c r="R28" s="41">
        <v>4890.5900398802632</v>
      </c>
      <c r="S28" s="41">
        <v>4897.2821175686531</v>
      </c>
      <c r="T28" s="41">
        <v>4903.976415891836</v>
      </c>
      <c r="U28" s="41">
        <v>4910.67348889184</v>
      </c>
      <c r="V28" s="41">
        <v>4917.3737599955502</v>
      </c>
      <c r="W28" s="41">
        <v>4923.5272442013174</v>
      </c>
      <c r="X28" s="41">
        <v>4929.6844705452904</v>
      </c>
      <c r="Y28" s="41">
        <v>4935.8455954817236</v>
      </c>
      <c r="Z28" s="41">
        <v>4942.0107175024159</v>
      </c>
      <c r="AA28" s="41">
        <v>4948.1798884662921</v>
      </c>
      <c r="AB28" s="41">
        <f t="shared" si="137"/>
        <v>4913.3543931091299</v>
      </c>
      <c r="AC28" s="41">
        <v>4987.9192784473626</v>
      </c>
      <c r="AD28" s="41">
        <v>5058.7835704044992</v>
      </c>
      <c r="AE28" s="41">
        <v>5131.167171510072</v>
      </c>
      <c r="AF28" s="41">
        <v>0</v>
      </c>
      <c r="AG28" s="41">
        <v>0</v>
      </c>
      <c r="AH28" s="41">
        <v>0</v>
      </c>
      <c r="AI28" s="41">
        <v>0</v>
      </c>
      <c r="AJ28" s="41">
        <v>0</v>
      </c>
      <c r="AK28" s="41">
        <v>0</v>
      </c>
      <c r="AL28" s="13"/>
      <c r="AM28" t="s">
        <v>49</v>
      </c>
      <c r="AN28" s="41">
        <v>578.91195749333951</v>
      </c>
      <c r="AO28" s="41">
        <v>641.97709134433933</v>
      </c>
      <c r="AP28" s="41">
        <v>475.03640307000455</v>
      </c>
      <c r="AQ28" s="41">
        <v>465.32885780962118</v>
      </c>
      <c r="AR28" s="41">
        <v>405.17782765532206</v>
      </c>
      <c r="AS28" s="41">
        <v>378.79108867123466</v>
      </c>
      <c r="AT28" s="41">
        <v>311.14283284039453</v>
      </c>
      <c r="AU28" s="41">
        <v>329.10102979469303</v>
      </c>
      <c r="AV28" s="41">
        <v>350.48693050407837</v>
      </c>
      <c r="AW28" s="41">
        <v>347.94398104056239</v>
      </c>
      <c r="AX28" s="41">
        <v>414.27770276855949</v>
      </c>
      <c r="AY28" s="41">
        <v>516.42970874855473</v>
      </c>
      <c r="AZ28" s="41">
        <f t="shared" si="133"/>
        <v>5214.6054117407039</v>
      </c>
      <c r="BA28" s="41">
        <v>603.32104539995214</v>
      </c>
      <c r="BB28" s="41">
        <v>668.05013560139037</v>
      </c>
      <c r="BC28" s="41">
        <v>494.14597504099203</v>
      </c>
      <c r="BD28" s="41">
        <v>485.57070284492653</v>
      </c>
      <c r="BE28" s="41">
        <v>423.31876510324423</v>
      </c>
      <c r="BF28" s="41">
        <v>395.58948097793893</v>
      </c>
      <c r="BG28" s="41">
        <v>324.79728550658342</v>
      </c>
      <c r="BH28" s="41">
        <v>343.08225390772571</v>
      </c>
      <c r="BI28" s="41">
        <v>364.86319634893647</v>
      </c>
      <c r="BJ28" s="41">
        <v>361.97965176439897</v>
      </c>
      <c r="BK28" s="41">
        <v>429.06003706716263</v>
      </c>
      <c r="BL28" s="41">
        <v>532.20204190128015</v>
      </c>
      <c r="BM28" s="41">
        <f t="shared" si="138"/>
        <v>5425.9805714645317</v>
      </c>
      <c r="BN28" s="41">
        <v>5492.9205512516055</v>
      </c>
      <c r="BO28" s="41">
        <v>5597.315061326668</v>
      </c>
      <c r="BP28" s="41">
        <v>5684.5878098565236</v>
      </c>
      <c r="BQ28" s="41">
        <v>0</v>
      </c>
      <c r="BR28" s="41">
        <v>0</v>
      </c>
      <c r="BS28" s="41">
        <v>0</v>
      </c>
      <c r="BT28" s="41">
        <v>0</v>
      </c>
      <c r="BU28" s="41">
        <v>0</v>
      </c>
      <c r="BV28" s="41">
        <v>0</v>
      </c>
      <c r="BX28" t="str">
        <f t="shared" si="139"/>
        <v>STGS</v>
      </c>
      <c r="BY28" s="4">
        <f t="shared" si="140"/>
        <v>116.17248918667681</v>
      </c>
      <c r="BZ28" s="4">
        <f t="shared" si="141"/>
        <v>128.54986601515498</v>
      </c>
      <c r="CA28" s="4">
        <f t="shared" si="142"/>
        <v>94.950501166842514</v>
      </c>
      <c r="CB28" s="4">
        <f t="shared" si="143"/>
        <v>92.849407577953002</v>
      </c>
      <c r="CC28" s="4">
        <f t="shared" si="144"/>
        <v>80.70009173953413</v>
      </c>
      <c r="CD28" s="4">
        <f t="shared" si="145"/>
        <v>75.338781309316403</v>
      </c>
      <c r="CE28" s="4">
        <f t="shared" si="146"/>
        <v>64.324496993942589</v>
      </c>
      <c r="CF28" s="4">
        <f t="shared" si="147"/>
        <v>67.943877645677389</v>
      </c>
      <c r="CG28" s="4">
        <f t="shared" si="148"/>
        <v>72.258958513962739</v>
      </c>
      <c r="CH28" s="4">
        <f t="shared" si="149"/>
        <v>71.635706923982283</v>
      </c>
      <c r="CI28" s="4">
        <f t="shared" si="150"/>
        <v>85.17526133904579</v>
      </c>
      <c r="CJ28" s="4">
        <f t="shared" si="151"/>
        <v>106.03176097158338</v>
      </c>
      <c r="CK28" s="4">
        <f t="shared" si="152"/>
        <v>1057.6725934764306</v>
      </c>
      <c r="CL28" s="4">
        <f t="shared" si="153"/>
        <v>123.70209735674825</v>
      </c>
      <c r="CM28" s="4">
        <f t="shared" si="154"/>
        <v>136.78621757007124</v>
      </c>
      <c r="CN28" s="4">
        <f t="shared" si="155"/>
        <v>101.04015487118815</v>
      </c>
      <c r="CO28" s="4">
        <f t="shared" si="156"/>
        <v>99.151057910871828</v>
      </c>
      <c r="CP28" s="4">
        <f t="shared" si="157"/>
        <v>86.321533629614649</v>
      </c>
      <c r="CQ28" s="4">
        <f t="shared" si="158"/>
        <v>80.557072644471234</v>
      </c>
      <c r="CR28" s="4">
        <f t="shared" si="159"/>
        <v>66.050965690042915</v>
      </c>
      <c r="CS28" s="4">
        <f t="shared" si="160"/>
        <v>69.682208890341926</v>
      </c>
      <c r="CT28" s="4">
        <f t="shared" si="161"/>
        <v>74.01349894277871</v>
      </c>
      <c r="CU28" s="4">
        <f t="shared" si="162"/>
        <v>73.336907478579832</v>
      </c>
      <c r="CV28" s="4">
        <f t="shared" si="163"/>
        <v>86.818920798294045</v>
      </c>
      <c r="CW28" s="4">
        <f t="shared" si="164"/>
        <v>107.5551119598116</v>
      </c>
      <c r="CX28" s="4">
        <f t="shared" si="165"/>
        <v>1104.3332390340802</v>
      </c>
      <c r="CY28" s="4">
        <f t="shared" si="166"/>
        <v>1101.2448767938843</v>
      </c>
      <c r="CZ28" s="4">
        <f t="shared" si="167"/>
        <v>1106.4547402408655</v>
      </c>
      <c r="DA28" s="4">
        <f t="shared" si="168"/>
        <v>1107.854727754579</v>
      </c>
      <c r="DB28" s="4" t="e">
        <f t="shared" si="169"/>
        <v>#DIV/0!</v>
      </c>
      <c r="DC28" s="4" t="e">
        <f t="shared" si="170"/>
        <v>#DIV/0!</v>
      </c>
      <c r="DD28" s="4" t="e">
        <f t="shared" si="171"/>
        <v>#DIV/0!</v>
      </c>
      <c r="DE28" s="4" t="e">
        <f t="shared" si="172"/>
        <v>#DIV/0!</v>
      </c>
      <c r="DF28" s="4" t="e">
        <f t="shared" si="173"/>
        <v>#DIV/0!</v>
      </c>
      <c r="DG28" s="4" t="e">
        <f t="shared" si="174"/>
        <v>#DIV/0!</v>
      </c>
      <c r="DI28" s="4"/>
      <c r="DJ28" s="20"/>
    </row>
    <row r="29" spans="1:114" x14ac:dyDescent="0.25">
      <c r="A29" t="s">
        <v>14</v>
      </c>
      <c r="B29" t="s">
        <v>23</v>
      </c>
      <c r="C29" s="41">
        <v>3797.2000103828477</v>
      </c>
      <c r="D29" s="41">
        <v>3804.1010734545121</v>
      </c>
      <c r="E29" s="41">
        <v>3809.7000163301113</v>
      </c>
      <c r="F29" s="41">
        <v>3815.2051120126807</v>
      </c>
      <c r="G29" s="41">
        <v>3821.2035685523333</v>
      </c>
      <c r="H29" s="41">
        <v>3825.8552713334125</v>
      </c>
      <c r="I29" s="41">
        <v>3761.8465972447666</v>
      </c>
      <c r="J29" s="41">
        <v>3766.4122582112732</v>
      </c>
      <c r="K29" s="41">
        <v>3771.1027414638793</v>
      </c>
      <c r="L29" s="41">
        <v>3775.7954902802599</v>
      </c>
      <c r="M29" s="41">
        <v>3780.4900470092161</v>
      </c>
      <c r="N29" s="41">
        <v>3785.1861609212206</v>
      </c>
      <c r="O29" s="41">
        <f t="shared" si="135"/>
        <v>3792.8415289330428</v>
      </c>
      <c r="P29" s="41">
        <v>3789.8837175228296</v>
      </c>
      <c r="Q29" s="41">
        <v>3794.582688841012</v>
      </c>
      <c r="R29" s="41">
        <v>3799.2830988613778</v>
      </c>
      <c r="S29" s="41">
        <v>3803.9849998645814</v>
      </c>
      <c r="T29" s="41">
        <v>3808.6884565538503</v>
      </c>
      <c r="U29" s="41">
        <v>3813.3935357109926</v>
      </c>
      <c r="V29" s="41">
        <v>3818.1002997382116</v>
      </c>
      <c r="W29" s="41">
        <v>3822.3568542976273</v>
      </c>
      <c r="X29" s="41">
        <v>3826.6151921945598</v>
      </c>
      <c r="Y29" s="41">
        <v>3830.8753468911277</v>
      </c>
      <c r="Z29" s="41">
        <v>3835.1373412181351</v>
      </c>
      <c r="AA29" s="41">
        <v>3839.4011879792993</v>
      </c>
      <c r="AB29" s="41">
        <f t="shared" si="137"/>
        <v>3815.1918933061334</v>
      </c>
      <c r="AC29" s="41">
        <v>3866.7325788510743</v>
      </c>
      <c r="AD29" s="41">
        <v>3914.7415767559642</v>
      </c>
      <c r="AE29" s="41">
        <v>3963.8580058981934</v>
      </c>
      <c r="AF29" s="41">
        <v>0</v>
      </c>
      <c r="AG29" s="41">
        <v>0</v>
      </c>
      <c r="AH29" s="41">
        <v>0</v>
      </c>
      <c r="AI29" s="41">
        <v>0</v>
      </c>
      <c r="AJ29" s="41">
        <v>0</v>
      </c>
      <c r="AK29" s="41">
        <v>0</v>
      </c>
      <c r="AL29" s="13"/>
      <c r="AM29" t="s">
        <v>23</v>
      </c>
      <c r="AN29" s="41">
        <v>1699.3854820199745</v>
      </c>
      <c r="AO29" s="41">
        <v>1694.9054446588623</v>
      </c>
      <c r="AP29" s="41">
        <v>1626.0737659970432</v>
      </c>
      <c r="AQ29" s="41">
        <v>1497.3813414631152</v>
      </c>
      <c r="AR29" s="41">
        <v>1381.7901265773774</v>
      </c>
      <c r="AS29" s="41">
        <v>1356.4895853362812</v>
      </c>
      <c r="AT29" s="41">
        <v>1258.6250007870256</v>
      </c>
      <c r="AU29" s="41">
        <v>1215.6872212052672</v>
      </c>
      <c r="AV29" s="41">
        <v>1327.786896744693</v>
      </c>
      <c r="AW29" s="41">
        <v>1230.4449527817164</v>
      </c>
      <c r="AX29" s="41">
        <v>1383.5075286630022</v>
      </c>
      <c r="AY29" s="41">
        <v>1738.8163560602525</v>
      </c>
      <c r="AZ29" s="41">
        <f t="shared" si="133"/>
        <v>17410.893702294608</v>
      </c>
      <c r="BA29" s="41">
        <v>1772.7466924981763</v>
      </c>
      <c r="BB29" s="41">
        <v>1765.2194521936747</v>
      </c>
      <c r="BC29" s="41">
        <v>1693.0639378311275</v>
      </c>
      <c r="BD29" s="41">
        <v>1561.6943031962328</v>
      </c>
      <c r="BE29" s="41">
        <v>1442.5057964611235</v>
      </c>
      <c r="BF29" s="41">
        <v>1415.7658057017147</v>
      </c>
      <c r="BG29" s="41">
        <v>1313.3847616708379</v>
      </c>
      <c r="BH29" s="41">
        <v>1267.278701772475</v>
      </c>
      <c r="BI29" s="41">
        <v>1381.1291622920564</v>
      </c>
      <c r="BJ29" s="41">
        <v>1278.3163899390595</v>
      </c>
      <c r="BK29" s="41">
        <v>1430.5527412217734</v>
      </c>
      <c r="BL29" s="41">
        <v>1790.0379726086232</v>
      </c>
      <c r="BM29" s="41">
        <f t="shared" si="138"/>
        <v>18111.695717386876</v>
      </c>
      <c r="BN29" s="41">
        <v>18535.396741813278</v>
      </c>
      <c r="BO29" s="41">
        <v>18858.803520020578</v>
      </c>
      <c r="BP29" s="41">
        <v>19125.106785586693</v>
      </c>
      <c r="BQ29" s="41">
        <v>0</v>
      </c>
      <c r="BR29" s="41">
        <v>0</v>
      </c>
      <c r="BS29" s="41">
        <v>0</v>
      </c>
      <c r="BT29" s="41">
        <v>0</v>
      </c>
      <c r="BU29" s="41">
        <v>0</v>
      </c>
      <c r="BV29" s="41">
        <v>0</v>
      </c>
      <c r="BX29" t="str">
        <f t="shared" si="139"/>
        <v>GS1</v>
      </c>
      <c r="BY29" s="4">
        <f t="shared" si="140"/>
        <v>447.536468285387</v>
      </c>
      <c r="BZ29" s="4">
        <f t="shared" si="141"/>
        <v>445.54690107634678</v>
      </c>
      <c r="CA29" s="4">
        <f t="shared" si="142"/>
        <v>426.82462110584811</v>
      </c>
      <c r="CB29" s="4">
        <f t="shared" si="143"/>
        <v>392.47728431386582</v>
      </c>
      <c r="CC29" s="4">
        <f t="shared" si="144"/>
        <v>361.61123106583665</v>
      </c>
      <c r="CD29" s="4">
        <f t="shared" si="145"/>
        <v>354.55852067909206</v>
      </c>
      <c r="CE29" s="4">
        <f t="shared" si="146"/>
        <v>334.57637579077823</v>
      </c>
      <c r="CF29" s="4">
        <f t="shared" si="147"/>
        <v>322.77062038413595</v>
      </c>
      <c r="CG29" s="4">
        <f t="shared" si="148"/>
        <v>352.09512648527527</v>
      </c>
      <c r="CH29" s="4">
        <f t="shared" si="149"/>
        <v>325.87701212874384</v>
      </c>
      <c r="CI29" s="4">
        <f t="shared" si="150"/>
        <v>365.95983892551413</v>
      </c>
      <c r="CJ29" s="4">
        <f t="shared" si="151"/>
        <v>459.37406567001386</v>
      </c>
      <c r="CK29" s="4">
        <f t="shared" si="152"/>
        <v>4590.4616814276533</v>
      </c>
      <c r="CL29" s="4">
        <f t="shared" si="153"/>
        <v>467.75754208545783</v>
      </c>
      <c r="CM29" s="4">
        <f t="shared" si="154"/>
        <v>465.19462005262812</v>
      </c>
      <c r="CN29" s="4">
        <f t="shared" si="155"/>
        <v>445.62721275983057</v>
      </c>
      <c r="CO29" s="4">
        <f t="shared" si="156"/>
        <v>410.54165651332164</v>
      </c>
      <c r="CP29" s="4">
        <f t="shared" si="157"/>
        <v>378.7408219170336</v>
      </c>
      <c r="CQ29" s="4">
        <f t="shared" si="158"/>
        <v>371.26139551126886</v>
      </c>
      <c r="CR29" s="4">
        <f t="shared" si="159"/>
        <v>343.98906748491919</v>
      </c>
      <c r="CS29" s="4">
        <f t="shared" si="160"/>
        <v>331.5437961653484</v>
      </c>
      <c r="CT29" s="4">
        <f t="shared" si="161"/>
        <v>360.92710997156217</v>
      </c>
      <c r="CU29" s="4">
        <f t="shared" si="162"/>
        <v>333.68780609801155</v>
      </c>
      <c r="CV29" s="4">
        <f t="shared" si="163"/>
        <v>373.01212810475107</v>
      </c>
      <c r="CW29" s="4">
        <f t="shared" si="164"/>
        <v>466.22842598815032</v>
      </c>
      <c r="CX29" s="4">
        <f t="shared" si="165"/>
        <v>4747.2568153555731</v>
      </c>
      <c r="CY29" s="4">
        <f t="shared" si="166"/>
        <v>4793.5553762346599</v>
      </c>
      <c r="CZ29" s="4">
        <f t="shared" si="167"/>
        <v>4817.3814670158472</v>
      </c>
      <c r="DA29" s="4">
        <f t="shared" si="168"/>
        <v>4824.8718185991193</v>
      </c>
      <c r="DB29" s="4" t="e">
        <f t="shared" si="169"/>
        <v>#DIV/0!</v>
      </c>
      <c r="DC29" s="4" t="e">
        <f t="shared" si="170"/>
        <v>#DIV/0!</v>
      </c>
      <c r="DD29" s="4" t="e">
        <f t="shared" si="171"/>
        <v>#DIV/0!</v>
      </c>
      <c r="DE29" s="4" t="e">
        <f t="shared" si="172"/>
        <v>#DIV/0!</v>
      </c>
      <c r="DF29" s="4" t="e">
        <f t="shared" si="173"/>
        <v>#DIV/0!</v>
      </c>
      <c r="DG29" s="4" t="e">
        <f t="shared" si="174"/>
        <v>#DIV/0!</v>
      </c>
      <c r="DI29" s="4"/>
      <c r="DJ29" s="20"/>
    </row>
    <row r="30" spans="1:114" x14ac:dyDescent="0.25">
      <c r="A30" t="s">
        <v>14</v>
      </c>
      <c r="B30" t="s">
        <v>24</v>
      </c>
      <c r="C30" s="41">
        <v>850.49372397963202</v>
      </c>
      <c r="D30" s="41">
        <v>852.15667702952896</v>
      </c>
      <c r="E30" s="41">
        <v>853.49443687338419</v>
      </c>
      <c r="F30" s="41">
        <v>854.80144863646535</v>
      </c>
      <c r="G30" s="41">
        <v>856.22369220249561</v>
      </c>
      <c r="H30" s="41">
        <v>857.33938769283191</v>
      </c>
      <c r="I30" s="41">
        <v>771.1791831723674</v>
      </c>
      <c r="J30" s="41">
        <v>772.22506199135773</v>
      </c>
      <c r="K30" s="41">
        <v>773.29474700705055</v>
      </c>
      <c r="L30" s="41">
        <v>774.36347073261322</v>
      </c>
      <c r="M30" s="41">
        <v>775.43142804745105</v>
      </c>
      <c r="N30" s="41">
        <v>776.4987954660071</v>
      </c>
      <c r="O30" s="41">
        <f t="shared" si="135"/>
        <v>813.95850440259881</v>
      </c>
      <c r="P30" s="41">
        <v>777.56572944579761</v>
      </c>
      <c r="Q30" s="41">
        <v>778.6323662886515</v>
      </c>
      <c r="R30" s="41">
        <v>779.69882301845928</v>
      </c>
      <c r="S30" s="41">
        <v>780.76519881525746</v>
      </c>
      <c r="T30" s="41">
        <v>781.83157672424727</v>
      </c>
      <c r="U30" s="41">
        <v>782.89802545560576</v>
      </c>
      <c r="V30" s="41">
        <v>783.96460115848151</v>
      </c>
      <c r="W30" s="41">
        <v>784.93417868086135</v>
      </c>
      <c r="X30" s="41">
        <v>785.90396436736421</v>
      </c>
      <c r="Y30" s="41">
        <v>786.87398619577573</v>
      </c>
      <c r="Z30" s="41">
        <v>787.84426542974325</v>
      </c>
      <c r="AA30" s="41">
        <v>788.81481770135269</v>
      </c>
      <c r="AB30" s="41">
        <f t="shared" si="137"/>
        <v>783.31062777346654</v>
      </c>
      <c r="AC30" s="41">
        <v>795.04022639507207</v>
      </c>
      <c r="AD30" s="41">
        <v>806.01326971065032</v>
      </c>
      <c r="AE30" s="41">
        <v>817.21793734725907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13"/>
      <c r="AM30" t="s">
        <v>24</v>
      </c>
      <c r="AN30" s="41">
        <v>1266.7980388763954</v>
      </c>
      <c r="AO30" s="41">
        <v>1249.6711223802488</v>
      </c>
      <c r="AP30" s="41">
        <v>1148.0971689300823</v>
      </c>
      <c r="AQ30" s="41">
        <v>1034.82240221336</v>
      </c>
      <c r="AR30" s="41">
        <v>927.34016489938824</v>
      </c>
      <c r="AS30" s="41">
        <v>905.3219789116032</v>
      </c>
      <c r="AT30" s="41">
        <v>895.2046473833874</v>
      </c>
      <c r="AU30" s="41">
        <v>766.68396368666299</v>
      </c>
      <c r="AV30" s="41">
        <v>867.61782293282113</v>
      </c>
      <c r="AW30" s="41">
        <v>822.04521403554247</v>
      </c>
      <c r="AX30" s="41">
        <v>983.55909119561261</v>
      </c>
      <c r="AY30" s="41">
        <v>1250.9015707433971</v>
      </c>
      <c r="AZ30" s="41">
        <f t="shared" si="133"/>
        <v>12118.063186188503</v>
      </c>
      <c r="BA30" s="41">
        <v>1325.2542029694671</v>
      </c>
      <c r="BB30" s="41">
        <v>1305.2574352679344</v>
      </c>
      <c r="BC30" s="41">
        <v>1199.2381608832095</v>
      </c>
      <c r="BD30" s="41">
        <v>1083.0181034934878</v>
      </c>
      <c r="BE30" s="41">
        <v>971.81066148642105</v>
      </c>
      <c r="BF30" s="41">
        <v>948.71699131826779</v>
      </c>
      <c r="BG30" s="41">
        <v>937.13313857599871</v>
      </c>
      <c r="BH30" s="41">
        <v>803.34414965156668</v>
      </c>
      <c r="BI30" s="41">
        <v>905.50186805322062</v>
      </c>
      <c r="BJ30" s="41">
        <v>858.11117849711172</v>
      </c>
      <c r="BK30" s="41">
        <v>1021.4937743004921</v>
      </c>
      <c r="BL30" s="41">
        <v>1292.5327321701648</v>
      </c>
      <c r="BM30" s="41">
        <f t="shared" si="138"/>
        <v>12651.412396667341</v>
      </c>
      <c r="BN30" s="41">
        <v>12914.124766454051</v>
      </c>
      <c r="BO30" s="41">
        <v>13175.660863887737</v>
      </c>
      <c r="BP30" s="41">
        <v>13391.971628698173</v>
      </c>
      <c r="BQ30" s="41">
        <v>0</v>
      </c>
      <c r="BR30" s="41">
        <v>0</v>
      </c>
      <c r="BS30" s="41">
        <v>0</v>
      </c>
      <c r="BT30" s="41">
        <v>0</v>
      </c>
      <c r="BU30" s="41">
        <v>0</v>
      </c>
      <c r="BV30" s="41">
        <v>0</v>
      </c>
      <c r="BX30" t="str">
        <f t="shared" si="139"/>
        <v>GS2</v>
      </c>
      <c r="BY30" s="4">
        <f t="shared" si="140"/>
        <v>1489.4854637477997</v>
      </c>
      <c r="BZ30" s="4">
        <f t="shared" si="141"/>
        <v>1466.4804678130158</v>
      </c>
      <c r="CA30" s="4">
        <f t="shared" si="142"/>
        <v>1345.1724104212319</v>
      </c>
      <c r="CB30" s="4">
        <f t="shared" si="143"/>
        <v>1210.5997291699198</v>
      </c>
      <c r="CC30" s="4">
        <f t="shared" si="144"/>
        <v>1083.058286455444</v>
      </c>
      <c r="CD30" s="4">
        <f t="shared" si="145"/>
        <v>1055.9668573584333</v>
      </c>
      <c r="CE30" s="4">
        <f t="shared" si="146"/>
        <v>1160.825741821533</v>
      </c>
      <c r="CF30" s="4">
        <f t="shared" si="147"/>
        <v>992.82450340266632</v>
      </c>
      <c r="CG30" s="4">
        <f t="shared" si="148"/>
        <v>1121.9755808387906</v>
      </c>
      <c r="CH30" s="4">
        <f t="shared" si="149"/>
        <v>1061.5754036768008</v>
      </c>
      <c r="CI30" s="4">
        <f t="shared" si="150"/>
        <v>1268.402408801292</v>
      </c>
      <c r="CJ30" s="4">
        <f t="shared" si="151"/>
        <v>1610.9510768689377</v>
      </c>
      <c r="CK30" s="4">
        <f t="shared" si="152"/>
        <v>14887.814453247222</v>
      </c>
      <c r="CL30" s="4">
        <f t="shared" si="153"/>
        <v>1704.3629275097155</v>
      </c>
      <c r="CM30" s="4">
        <f t="shared" si="154"/>
        <v>1676.3462344744794</v>
      </c>
      <c r="CN30" s="4">
        <f t="shared" si="155"/>
        <v>1538.0787112651799</v>
      </c>
      <c r="CO30" s="4">
        <f t="shared" si="156"/>
        <v>1387.1239460171544</v>
      </c>
      <c r="CP30" s="4">
        <f t="shared" si="157"/>
        <v>1242.9923405730895</v>
      </c>
      <c r="CQ30" s="4">
        <f t="shared" si="158"/>
        <v>1211.8014868745697</v>
      </c>
      <c r="CR30" s="4">
        <f t="shared" si="159"/>
        <v>1195.3768539946532</v>
      </c>
      <c r="CS30" s="4">
        <f t="shared" si="160"/>
        <v>1023.4541589227832</v>
      </c>
      <c r="CT30" s="4">
        <f t="shared" si="161"/>
        <v>1152.1787764261121</v>
      </c>
      <c r="CU30" s="4">
        <f t="shared" si="162"/>
        <v>1090.5318939894553</v>
      </c>
      <c r="CV30" s="4">
        <f t="shared" si="163"/>
        <v>1296.568140587151</v>
      </c>
      <c r="CW30" s="4">
        <f t="shared" si="164"/>
        <v>1638.5756240440212</v>
      </c>
      <c r="CX30" s="4">
        <f t="shared" si="165"/>
        <v>16151.207385796035</v>
      </c>
      <c r="CY30" s="4">
        <f t="shared" si="166"/>
        <v>16243.360194502604</v>
      </c>
      <c r="CZ30" s="4">
        <f t="shared" si="167"/>
        <v>16346.704649934174</v>
      </c>
      <c r="DA30" s="4">
        <f t="shared" si="168"/>
        <v>16387.270783812401</v>
      </c>
      <c r="DB30" s="4" t="e">
        <f t="shared" si="169"/>
        <v>#DIV/0!</v>
      </c>
      <c r="DC30" s="4" t="e">
        <f t="shared" si="170"/>
        <v>#DIV/0!</v>
      </c>
      <c r="DD30" s="4" t="e">
        <f t="shared" si="171"/>
        <v>#DIV/0!</v>
      </c>
      <c r="DE30" s="4" t="e">
        <f t="shared" si="172"/>
        <v>#DIV/0!</v>
      </c>
      <c r="DF30" s="4" t="e">
        <f t="shared" si="173"/>
        <v>#DIV/0!</v>
      </c>
      <c r="DG30" s="4" t="e">
        <f t="shared" si="174"/>
        <v>#DIV/0!</v>
      </c>
      <c r="DI30" s="4"/>
      <c r="DJ30" s="20"/>
    </row>
    <row r="31" spans="1:114" x14ac:dyDescent="0.25">
      <c r="A31" t="s">
        <v>14</v>
      </c>
      <c r="B31" t="s">
        <v>25</v>
      </c>
      <c r="C31" s="41">
        <v>46.415696234664388</v>
      </c>
      <c r="D31" s="41">
        <v>46.496167302509853</v>
      </c>
      <c r="E31" s="41">
        <v>46.562416529287106</v>
      </c>
      <c r="F31" s="41">
        <v>46.628722448787286</v>
      </c>
      <c r="G31" s="41">
        <v>46.700598215596898</v>
      </c>
      <c r="H31" s="41">
        <v>46.766572770292299</v>
      </c>
      <c r="I31" s="41">
        <v>48.137831991686085</v>
      </c>
      <c r="J31" s="41">
        <v>48.206481357566062</v>
      </c>
      <c r="K31" s="41">
        <v>48.277003065180011</v>
      </c>
      <c r="L31" s="41">
        <v>48.34733881415184</v>
      </c>
      <c r="M31" s="41">
        <v>48.417536074737839</v>
      </c>
      <c r="N31" s="41">
        <v>48.4876331423864</v>
      </c>
      <c r="O31" s="41">
        <f t="shared" si="135"/>
        <v>47.453666495570502</v>
      </c>
      <c r="P31" s="41">
        <v>48.557660768624309</v>
      </c>
      <c r="Q31" s="41">
        <v>48.627643520057951</v>
      </c>
      <c r="R31" s="41">
        <v>48.697600906726343</v>
      </c>
      <c r="S31" s="41">
        <v>48.767548315912961</v>
      </c>
      <c r="T31" s="41">
        <v>48.837497782708006</v>
      </c>
      <c r="U31" s="41">
        <v>48.907458624188841</v>
      </c>
      <c r="V31" s="41">
        <v>48.977437960101042</v>
      </c>
      <c r="W31" s="41">
        <v>49.042316669381677</v>
      </c>
      <c r="X31" s="41">
        <v>49.107223148892146</v>
      </c>
      <c r="Y31" s="41">
        <v>49.172160187827131</v>
      </c>
      <c r="Z31" s="41">
        <v>49.237129669333889</v>
      </c>
      <c r="AA31" s="41">
        <v>49.30213275870392</v>
      </c>
      <c r="AB31" s="41">
        <f t="shared" si="137"/>
        <v>48.936150859371516</v>
      </c>
      <c r="AC31" s="41">
        <v>49.721631056314564</v>
      </c>
      <c r="AD31" s="41">
        <v>50.475151981674472</v>
      </c>
      <c r="AE31" s="41">
        <v>51.24264518744048</v>
      </c>
      <c r="AF31" s="41">
        <v>0</v>
      </c>
      <c r="AG31" s="41">
        <v>0</v>
      </c>
      <c r="AH31" s="41">
        <v>0</v>
      </c>
      <c r="AI31" s="41">
        <v>0</v>
      </c>
      <c r="AJ31" s="41">
        <v>0</v>
      </c>
      <c r="AK31" s="41">
        <v>0</v>
      </c>
      <c r="AL31" s="13"/>
      <c r="AM31" t="s">
        <v>25</v>
      </c>
      <c r="AN31" s="41">
        <v>369.71977965783651</v>
      </c>
      <c r="AO31" s="41">
        <v>374.16106228113392</v>
      </c>
      <c r="AP31" s="41">
        <v>322.46515151821939</v>
      </c>
      <c r="AQ31" s="41">
        <v>295.67177617068444</v>
      </c>
      <c r="AR31" s="41">
        <v>289.43347257836456</v>
      </c>
      <c r="AS31" s="41">
        <v>274.42680621568627</v>
      </c>
      <c r="AT31" s="41">
        <v>248.44019759069184</v>
      </c>
      <c r="AU31" s="41">
        <v>224.78813974249118</v>
      </c>
      <c r="AV31" s="41">
        <v>219.09532706654707</v>
      </c>
      <c r="AW31" s="41">
        <v>251.44063954958904</v>
      </c>
      <c r="AX31" s="41">
        <v>313.286075402552</v>
      </c>
      <c r="AY31" s="41">
        <v>283.07007909281702</v>
      </c>
      <c r="AZ31" s="41">
        <f t="shared" si="133"/>
        <v>3465.9985068666133</v>
      </c>
      <c r="BA31" s="41">
        <v>387.53082581945432</v>
      </c>
      <c r="BB31" s="41">
        <v>392.1062363633676</v>
      </c>
      <c r="BC31" s="41">
        <v>337.92027682917035</v>
      </c>
      <c r="BD31" s="41">
        <v>310.19651044869607</v>
      </c>
      <c r="BE31" s="41">
        <v>304.45479040072325</v>
      </c>
      <c r="BF31" s="41">
        <v>289.33805443881295</v>
      </c>
      <c r="BG31" s="41">
        <v>261.4052474357531</v>
      </c>
      <c r="BH31" s="41">
        <v>236.78396484358171</v>
      </c>
      <c r="BI31" s="41">
        <v>229.59907201702015</v>
      </c>
      <c r="BJ31" s="41">
        <v>263.11888336702299</v>
      </c>
      <c r="BK31" s="41">
        <v>325.97950504316759</v>
      </c>
      <c r="BL31" s="41">
        <v>291.98696971454626</v>
      </c>
      <c r="BM31" s="41">
        <f t="shared" si="138"/>
        <v>3630.4203367213163</v>
      </c>
      <c r="BN31" s="41">
        <v>3736.9836586893907</v>
      </c>
      <c r="BO31" s="41">
        <v>3823.7262448447286</v>
      </c>
      <c r="BP31" s="41">
        <v>3896.1264317441114</v>
      </c>
      <c r="BQ31" s="41">
        <v>0</v>
      </c>
      <c r="BR31" s="41">
        <v>0</v>
      </c>
      <c r="BS31" s="41">
        <v>0</v>
      </c>
      <c r="BT31" s="41">
        <v>0</v>
      </c>
      <c r="BU31" s="41">
        <v>0</v>
      </c>
      <c r="BV31" s="41">
        <v>0</v>
      </c>
      <c r="BX31" t="str">
        <f t="shared" si="139"/>
        <v>GS3</v>
      </c>
      <c r="BY31" s="4">
        <f t="shared" si="140"/>
        <v>7965.404155280572</v>
      </c>
      <c r="BZ31" s="4">
        <f t="shared" si="141"/>
        <v>8047.1377317359402</v>
      </c>
      <c r="CA31" s="4">
        <f t="shared" si="142"/>
        <v>6925.4384878283399</v>
      </c>
      <c r="CB31" s="4">
        <f t="shared" si="143"/>
        <v>6340.9795645896838</v>
      </c>
      <c r="CC31" s="4">
        <f t="shared" si="144"/>
        <v>6197.6395086455359</v>
      </c>
      <c r="CD31" s="4">
        <f t="shared" si="145"/>
        <v>5868.0119144846003</v>
      </c>
      <c r="CE31" s="4">
        <f t="shared" si="146"/>
        <v>5161.0175886940669</v>
      </c>
      <c r="CF31" s="4">
        <f t="shared" si="147"/>
        <v>4663.0273235491068</v>
      </c>
      <c r="CG31" s="4">
        <f t="shared" si="148"/>
        <v>4538.295941252627</v>
      </c>
      <c r="CH31" s="4">
        <f t="shared" si="149"/>
        <v>5200.7131254138312</v>
      </c>
      <c r="CI31" s="4">
        <f t="shared" si="150"/>
        <v>6470.5084314691312</v>
      </c>
      <c r="CJ31" s="4">
        <f t="shared" si="151"/>
        <v>5837.9850850126531</v>
      </c>
      <c r="CK31" s="4">
        <f t="shared" si="152"/>
        <v>73039.635560934839</v>
      </c>
      <c r="CL31" s="4">
        <f t="shared" si="153"/>
        <v>7980.8380322525463</v>
      </c>
      <c r="CM31" s="4">
        <f t="shared" si="154"/>
        <v>8063.4430949061198</v>
      </c>
      <c r="CN31" s="4">
        <f t="shared" si="155"/>
        <v>6939.156560841895</v>
      </c>
      <c r="CO31" s="4">
        <f t="shared" si="156"/>
        <v>6360.7157046170041</v>
      </c>
      <c r="CP31" s="4">
        <f t="shared" si="157"/>
        <v>6234.0374553039082</v>
      </c>
      <c r="CQ31" s="4">
        <f t="shared" si="158"/>
        <v>5916.0312675848381</v>
      </c>
      <c r="CR31" s="4">
        <f t="shared" si="159"/>
        <v>5337.2585076562018</v>
      </c>
      <c r="CS31" s="4">
        <f t="shared" si="160"/>
        <v>4828.1561909046559</v>
      </c>
      <c r="CT31" s="4">
        <f t="shared" si="161"/>
        <v>4675.4643674491681</v>
      </c>
      <c r="CU31" s="4">
        <f t="shared" si="162"/>
        <v>5350.9726308944973</v>
      </c>
      <c r="CV31" s="4">
        <f t="shared" si="163"/>
        <v>6620.6033380169956</v>
      </c>
      <c r="CW31" s="4">
        <f t="shared" si="164"/>
        <v>5922.4003785718205</v>
      </c>
      <c r="CX31" s="4">
        <f t="shared" si="165"/>
        <v>74186.879698693607</v>
      </c>
      <c r="CY31" s="4">
        <f t="shared" si="166"/>
        <v>75158.106829940763</v>
      </c>
      <c r="CZ31" s="4">
        <f t="shared" si="167"/>
        <v>75754.625686574902</v>
      </c>
      <c r="DA31" s="4">
        <f t="shared" si="168"/>
        <v>76032.89052492255</v>
      </c>
      <c r="DB31" s="4" t="e">
        <f t="shared" si="169"/>
        <v>#DIV/0!</v>
      </c>
      <c r="DC31" s="4" t="e">
        <f t="shared" si="170"/>
        <v>#DIV/0!</v>
      </c>
      <c r="DD31" s="4" t="e">
        <f t="shared" si="171"/>
        <v>#DIV/0!</v>
      </c>
      <c r="DE31" s="4" t="e">
        <f t="shared" si="172"/>
        <v>#DIV/0!</v>
      </c>
      <c r="DF31" s="4" t="e">
        <f t="shared" si="173"/>
        <v>#DIV/0!</v>
      </c>
      <c r="DG31" s="4" t="e">
        <f t="shared" si="174"/>
        <v>#DIV/0!</v>
      </c>
      <c r="DI31" s="4"/>
      <c r="DJ31" s="20"/>
    </row>
    <row r="32" spans="1:114" x14ac:dyDescent="0.25">
      <c r="A32" t="s">
        <v>14</v>
      </c>
      <c r="B32" t="s">
        <v>26</v>
      </c>
      <c r="C32" s="41">
        <v>3</v>
      </c>
      <c r="D32" s="41">
        <v>3</v>
      </c>
      <c r="E32" s="41">
        <v>3</v>
      </c>
      <c r="F32" s="41">
        <v>3</v>
      </c>
      <c r="G32" s="41">
        <v>3</v>
      </c>
      <c r="H32" s="41">
        <v>3</v>
      </c>
      <c r="I32" s="41">
        <v>3</v>
      </c>
      <c r="J32" s="41">
        <v>3</v>
      </c>
      <c r="K32" s="41">
        <v>3</v>
      </c>
      <c r="L32" s="41">
        <v>3</v>
      </c>
      <c r="M32" s="41">
        <v>3</v>
      </c>
      <c r="N32" s="41">
        <v>3</v>
      </c>
      <c r="O32" s="41">
        <f t="shared" si="135"/>
        <v>3</v>
      </c>
      <c r="P32" s="41">
        <v>3</v>
      </c>
      <c r="Q32" s="41">
        <v>3</v>
      </c>
      <c r="R32" s="41">
        <v>3</v>
      </c>
      <c r="S32" s="41">
        <v>3</v>
      </c>
      <c r="T32" s="41">
        <v>3</v>
      </c>
      <c r="U32" s="41">
        <v>3</v>
      </c>
      <c r="V32" s="41">
        <v>3</v>
      </c>
      <c r="W32" s="41">
        <v>3</v>
      </c>
      <c r="X32" s="41">
        <v>3</v>
      </c>
      <c r="Y32" s="41">
        <v>3</v>
      </c>
      <c r="Z32" s="41">
        <v>3</v>
      </c>
      <c r="AA32" s="41">
        <v>3</v>
      </c>
      <c r="AB32" s="41">
        <f t="shared" si="137"/>
        <v>3</v>
      </c>
      <c r="AC32" s="41">
        <v>3</v>
      </c>
      <c r="AD32" s="41">
        <v>3</v>
      </c>
      <c r="AE32" s="41">
        <v>3</v>
      </c>
      <c r="AF32" s="41">
        <v>3</v>
      </c>
      <c r="AG32" s="41">
        <v>3</v>
      </c>
      <c r="AH32" s="41">
        <v>3</v>
      </c>
      <c r="AI32" s="41">
        <v>3</v>
      </c>
      <c r="AJ32" s="41">
        <v>3</v>
      </c>
      <c r="AK32" s="41">
        <v>3</v>
      </c>
      <c r="AL32" s="13"/>
      <c r="AM32" t="s">
        <v>26</v>
      </c>
      <c r="AN32" s="41">
        <v>37.955444931506847</v>
      </c>
      <c r="AO32" s="41">
        <v>27.480756712328766</v>
      </c>
      <c r="AP32" s="41">
        <v>29.921444931506851</v>
      </c>
      <c r="AQ32" s="41">
        <v>29.25288219178082</v>
      </c>
      <c r="AR32" s="41">
        <v>31.150444931506851</v>
      </c>
      <c r="AS32" s="41">
        <v>29.212882191780821</v>
      </c>
      <c r="AT32" s="41">
        <v>38.340444931506852</v>
      </c>
      <c r="AU32" s="41">
        <v>23.858444931506849</v>
      </c>
      <c r="AV32" s="41">
        <v>28.370882191780822</v>
      </c>
      <c r="AW32" s="41">
        <v>27.29244493150685</v>
      </c>
      <c r="AX32" s="41">
        <v>23.145882191780821</v>
      </c>
      <c r="AY32" s="41">
        <v>34.638444931506847</v>
      </c>
      <c r="AZ32" s="41">
        <f t="shared" si="133"/>
        <v>360.62039999999996</v>
      </c>
      <c r="BA32" s="41">
        <v>37.955444931506847</v>
      </c>
      <c r="BB32" s="41">
        <v>27.480756712328766</v>
      </c>
      <c r="BC32" s="41">
        <v>29.921444931506851</v>
      </c>
      <c r="BD32" s="41">
        <v>29.25288219178082</v>
      </c>
      <c r="BE32" s="41">
        <v>31.150444931506851</v>
      </c>
      <c r="BF32" s="41">
        <v>29.212882191780821</v>
      </c>
      <c r="BG32" s="41">
        <v>38.340444931506852</v>
      </c>
      <c r="BH32" s="41">
        <v>23.858444931506849</v>
      </c>
      <c r="BI32" s="41">
        <v>28.370882191780822</v>
      </c>
      <c r="BJ32" s="41">
        <v>27.29244493150685</v>
      </c>
      <c r="BK32" s="41">
        <v>23.145882191780821</v>
      </c>
      <c r="BL32" s="41">
        <v>34.638444931506847</v>
      </c>
      <c r="BM32" s="41">
        <f t="shared" si="138"/>
        <v>360.62039999999996</v>
      </c>
      <c r="BN32" s="41">
        <v>360.62040000000002</v>
      </c>
      <c r="BO32" s="41">
        <v>360.62040000000002</v>
      </c>
      <c r="BP32" s="41">
        <v>360.62040000000002</v>
      </c>
      <c r="BQ32" s="41">
        <v>360.62040000000002</v>
      </c>
      <c r="BR32" s="41">
        <v>360.62040000000002</v>
      </c>
      <c r="BS32" s="41">
        <v>360.62040000000002</v>
      </c>
      <c r="BT32" s="41">
        <v>360.62040000000002</v>
      </c>
      <c r="BU32" s="41">
        <v>360.62040000000002</v>
      </c>
      <c r="BV32" s="41">
        <v>360.62040000000002</v>
      </c>
      <c r="BX32" t="str">
        <f t="shared" si="139"/>
        <v>GS4</v>
      </c>
      <c r="BY32" s="4">
        <f t="shared" si="140"/>
        <v>12651.814977168948</v>
      </c>
      <c r="BZ32" s="4">
        <f t="shared" si="141"/>
        <v>9160.2522374429227</v>
      </c>
      <c r="CA32" s="4">
        <f t="shared" si="142"/>
        <v>9973.8149771689514</v>
      </c>
      <c r="CB32" s="4">
        <f t="shared" si="143"/>
        <v>9750.9607305936061</v>
      </c>
      <c r="CC32" s="4">
        <f t="shared" si="144"/>
        <v>10383.481643835617</v>
      </c>
      <c r="CD32" s="4">
        <f t="shared" si="145"/>
        <v>9737.6273972602739</v>
      </c>
      <c r="CE32" s="4">
        <f t="shared" si="146"/>
        <v>12780.148310502283</v>
      </c>
      <c r="CF32" s="4">
        <f t="shared" si="147"/>
        <v>7952.8149771689496</v>
      </c>
      <c r="CG32" s="4">
        <f t="shared" si="148"/>
        <v>9456.9607305936079</v>
      </c>
      <c r="CH32" s="4">
        <f t="shared" si="149"/>
        <v>9097.4816438356156</v>
      </c>
      <c r="CI32" s="4">
        <f t="shared" si="150"/>
        <v>7715.29406392694</v>
      </c>
      <c r="CJ32" s="4">
        <f t="shared" si="151"/>
        <v>11546.148310502282</v>
      </c>
      <c r="CK32" s="4">
        <f t="shared" si="152"/>
        <v>120206.79999999999</v>
      </c>
      <c r="CL32" s="4">
        <f t="shared" si="153"/>
        <v>12651.814977168948</v>
      </c>
      <c r="CM32" s="4">
        <f t="shared" si="154"/>
        <v>9160.2522374429227</v>
      </c>
      <c r="CN32" s="4">
        <f t="shared" si="155"/>
        <v>9973.8149771689514</v>
      </c>
      <c r="CO32" s="4">
        <f t="shared" si="156"/>
        <v>9750.9607305936061</v>
      </c>
      <c r="CP32" s="4">
        <f t="shared" si="157"/>
        <v>10383.481643835617</v>
      </c>
      <c r="CQ32" s="4">
        <f t="shared" si="158"/>
        <v>9737.6273972602739</v>
      </c>
      <c r="CR32" s="4">
        <f t="shared" si="159"/>
        <v>12780.148310502283</v>
      </c>
      <c r="CS32" s="4">
        <f t="shared" si="160"/>
        <v>7952.8149771689496</v>
      </c>
      <c r="CT32" s="4">
        <f t="shared" si="161"/>
        <v>9456.9607305936079</v>
      </c>
      <c r="CU32" s="4">
        <f t="shared" si="162"/>
        <v>9097.4816438356156</v>
      </c>
      <c r="CV32" s="4">
        <f t="shared" si="163"/>
        <v>7715.29406392694</v>
      </c>
      <c r="CW32" s="4">
        <f t="shared" si="164"/>
        <v>11546.148310502282</v>
      </c>
      <c r="CX32" s="4">
        <f t="shared" si="165"/>
        <v>120206.79999999999</v>
      </c>
      <c r="CY32" s="4">
        <f t="shared" si="166"/>
        <v>120206.8</v>
      </c>
      <c r="CZ32" s="4">
        <f t="shared" si="167"/>
        <v>120206.8</v>
      </c>
      <c r="DA32" s="4">
        <f t="shared" si="168"/>
        <v>120206.8</v>
      </c>
      <c r="DB32" s="4">
        <f t="shared" si="169"/>
        <v>120206.8</v>
      </c>
      <c r="DC32" s="4">
        <f t="shared" si="170"/>
        <v>120206.8</v>
      </c>
      <c r="DD32" s="4">
        <f t="shared" si="171"/>
        <v>120206.8</v>
      </c>
      <c r="DE32" s="4">
        <f t="shared" si="172"/>
        <v>120206.8</v>
      </c>
      <c r="DF32" s="4">
        <f t="shared" si="173"/>
        <v>120206.8</v>
      </c>
      <c r="DG32" s="4">
        <f t="shared" si="174"/>
        <v>120206.8</v>
      </c>
      <c r="DI32" s="4"/>
      <c r="DJ32" s="20"/>
    </row>
    <row r="33" spans="1:114" x14ac:dyDescent="0.25">
      <c r="A33" t="s">
        <v>14</v>
      </c>
      <c r="B33" t="s">
        <v>27</v>
      </c>
      <c r="C33" s="41">
        <v>4</v>
      </c>
      <c r="D33" s="41">
        <v>4</v>
      </c>
      <c r="E33" s="41">
        <v>4</v>
      </c>
      <c r="F33" s="41">
        <v>4</v>
      </c>
      <c r="G33" s="41">
        <v>4</v>
      </c>
      <c r="H33" s="41">
        <v>4</v>
      </c>
      <c r="I33" s="41">
        <v>4</v>
      </c>
      <c r="J33" s="41">
        <v>4</v>
      </c>
      <c r="K33" s="41">
        <v>4</v>
      </c>
      <c r="L33" s="41">
        <v>4</v>
      </c>
      <c r="M33" s="41">
        <v>4</v>
      </c>
      <c r="N33" s="41">
        <v>4</v>
      </c>
      <c r="O33" s="41">
        <f t="shared" si="135"/>
        <v>4</v>
      </c>
      <c r="P33" s="41">
        <v>4</v>
      </c>
      <c r="Q33" s="41">
        <v>4</v>
      </c>
      <c r="R33" s="41">
        <v>4</v>
      </c>
      <c r="S33" s="41">
        <v>4</v>
      </c>
      <c r="T33" s="41">
        <v>4</v>
      </c>
      <c r="U33" s="41">
        <v>4</v>
      </c>
      <c r="V33" s="41">
        <v>4</v>
      </c>
      <c r="W33" s="41">
        <v>4</v>
      </c>
      <c r="X33" s="41">
        <v>4</v>
      </c>
      <c r="Y33" s="41">
        <v>4</v>
      </c>
      <c r="Z33" s="41">
        <v>4</v>
      </c>
      <c r="AA33" s="41">
        <v>4</v>
      </c>
      <c r="AB33" s="41">
        <f t="shared" si="137"/>
        <v>4</v>
      </c>
      <c r="AC33" s="41">
        <v>4</v>
      </c>
      <c r="AD33" s="41">
        <v>4</v>
      </c>
      <c r="AE33" s="41">
        <v>4</v>
      </c>
      <c r="AF33" s="41">
        <v>4</v>
      </c>
      <c r="AG33" s="41">
        <v>4</v>
      </c>
      <c r="AH33" s="41">
        <v>4</v>
      </c>
      <c r="AI33" s="41">
        <v>4</v>
      </c>
      <c r="AJ33" s="41">
        <v>4</v>
      </c>
      <c r="AK33" s="41">
        <v>4</v>
      </c>
      <c r="AL33" s="13"/>
      <c r="AM33" t="s">
        <v>27</v>
      </c>
      <c r="AN33" s="41">
        <v>369.38433836692758</v>
      </c>
      <c r="AO33" s="41">
        <v>333.60666929109584</v>
      </c>
      <c r="AP33" s="41">
        <v>411.34878786692764</v>
      </c>
      <c r="AQ33" s="41">
        <v>255.06658825831698</v>
      </c>
      <c r="AR33" s="41">
        <v>397.51823786692751</v>
      </c>
      <c r="AS33" s="41">
        <v>361.184488258317</v>
      </c>
      <c r="AT33" s="41">
        <v>406.6156878669276</v>
      </c>
      <c r="AU33" s="41">
        <v>364.9619378669276</v>
      </c>
      <c r="AV33" s="41">
        <v>425.74633825831705</v>
      </c>
      <c r="AW33" s="41">
        <v>382.63643786692762</v>
      </c>
      <c r="AX33" s="41">
        <v>348.87443825831701</v>
      </c>
      <c r="AY33" s="41">
        <v>428.56038786692761</v>
      </c>
      <c r="AZ33" s="41">
        <f t="shared" si="133"/>
        <v>4485.5043378928567</v>
      </c>
      <c r="BA33" s="41">
        <v>369.38433836692758</v>
      </c>
      <c r="BB33" s="41">
        <v>333.60666929109584</v>
      </c>
      <c r="BC33" s="41">
        <v>411.34878786692764</v>
      </c>
      <c r="BD33" s="41">
        <v>255.06658825831698</v>
      </c>
      <c r="BE33" s="41">
        <v>397.51823786692751</v>
      </c>
      <c r="BF33" s="41">
        <v>361.184488258317</v>
      </c>
      <c r="BG33" s="41">
        <v>406.6156878669276</v>
      </c>
      <c r="BH33" s="41">
        <v>364.9619378669276</v>
      </c>
      <c r="BI33" s="41">
        <v>425.74633825831705</v>
      </c>
      <c r="BJ33" s="41">
        <v>382.63643786692762</v>
      </c>
      <c r="BK33" s="41">
        <v>348.87443825831701</v>
      </c>
      <c r="BL33" s="41">
        <v>428.56038786692761</v>
      </c>
      <c r="BM33" s="41">
        <f t="shared" si="138"/>
        <v>4485.5043378928567</v>
      </c>
      <c r="BN33" s="41">
        <v>4485.5043378928567</v>
      </c>
      <c r="BO33" s="41">
        <v>4485.5043378928567</v>
      </c>
      <c r="BP33" s="41">
        <v>4485.5043378928567</v>
      </c>
      <c r="BQ33" s="41">
        <v>4485.5043378928567</v>
      </c>
      <c r="BR33" s="41">
        <v>4485.5043378928567</v>
      </c>
      <c r="BS33" s="41">
        <v>4485.5043378928567</v>
      </c>
      <c r="BT33" s="41">
        <v>4485.5043378928567</v>
      </c>
      <c r="BU33" s="41">
        <v>4485.5043378928567</v>
      </c>
      <c r="BV33" s="41">
        <v>4485.5043378928567</v>
      </c>
      <c r="BX33" t="str">
        <f t="shared" si="139"/>
        <v>GS5</v>
      </c>
      <c r="BY33" s="4">
        <f t="shared" si="140"/>
        <v>92346.084591731895</v>
      </c>
      <c r="BZ33" s="4">
        <f t="shared" si="141"/>
        <v>83401.667322773967</v>
      </c>
      <c r="CA33" s="4">
        <f t="shared" si="142"/>
        <v>102837.19696673191</v>
      </c>
      <c r="CB33" s="4">
        <f t="shared" si="143"/>
        <v>63766.647064579243</v>
      </c>
      <c r="CC33" s="4">
        <f t="shared" si="144"/>
        <v>99379.55946673188</v>
      </c>
      <c r="CD33" s="4">
        <f t="shared" si="145"/>
        <v>90296.122064579249</v>
      </c>
      <c r="CE33" s="4">
        <f t="shared" si="146"/>
        <v>101653.9219667319</v>
      </c>
      <c r="CF33" s="4">
        <f t="shared" si="147"/>
        <v>91240.484466731898</v>
      </c>
      <c r="CG33" s="4">
        <f t="shared" si="148"/>
        <v>106436.58456457926</v>
      </c>
      <c r="CH33" s="4">
        <f t="shared" si="149"/>
        <v>95659.109466731912</v>
      </c>
      <c r="CI33" s="4">
        <f t="shared" si="150"/>
        <v>87218.609564579252</v>
      </c>
      <c r="CJ33" s="4">
        <f t="shared" si="151"/>
        <v>107140.0969667319</v>
      </c>
      <c r="CK33" s="4">
        <f t="shared" si="152"/>
        <v>1121376.0844732141</v>
      </c>
      <c r="CL33" s="4">
        <f t="shared" si="153"/>
        <v>92346.084591731895</v>
      </c>
      <c r="CM33" s="4">
        <f t="shared" si="154"/>
        <v>83401.667322773967</v>
      </c>
      <c r="CN33" s="4">
        <f t="shared" si="155"/>
        <v>102837.19696673191</v>
      </c>
      <c r="CO33" s="4">
        <f t="shared" si="156"/>
        <v>63766.647064579243</v>
      </c>
      <c r="CP33" s="4">
        <f t="shared" si="157"/>
        <v>99379.55946673188</v>
      </c>
      <c r="CQ33" s="4">
        <f t="shared" si="158"/>
        <v>90296.122064579249</v>
      </c>
      <c r="CR33" s="4">
        <f t="shared" si="159"/>
        <v>101653.9219667319</v>
      </c>
      <c r="CS33" s="4">
        <f t="shared" si="160"/>
        <v>91240.484466731898</v>
      </c>
      <c r="CT33" s="4">
        <f t="shared" si="161"/>
        <v>106436.58456457926</v>
      </c>
      <c r="CU33" s="4">
        <f t="shared" si="162"/>
        <v>95659.109466731912</v>
      </c>
      <c r="CV33" s="4">
        <f t="shared" si="163"/>
        <v>87218.609564579252</v>
      </c>
      <c r="CW33" s="4">
        <f t="shared" si="164"/>
        <v>107140.0969667319</v>
      </c>
      <c r="CX33" s="4">
        <f t="shared" si="165"/>
        <v>1121376.0844732141</v>
      </c>
      <c r="CY33" s="4">
        <f t="shared" si="166"/>
        <v>1121376.0844732141</v>
      </c>
      <c r="CZ33" s="4">
        <f t="shared" si="167"/>
        <v>1121376.0844732141</v>
      </c>
      <c r="DA33" s="4">
        <f t="shared" si="168"/>
        <v>1121376.0844732141</v>
      </c>
      <c r="DB33" s="4">
        <f t="shared" si="169"/>
        <v>1121376.0844732141</v>
      </c>
      <c r="DC33" s="4">
        <f t="shared" si="170"/>
        <v>1121376.0844732141</v>
      </c>
      <c r="DD33" s="4">
        <f t="shared" si="171"/>
        <v>1121376.0844732141</v>
      </c>
      <c r="DE33" s="4">
        <f t="shared" si="172"/>
        <v>1121376.0844732141</v>
      </c>
      <c r="DF33" s="4">
        <f t="shared" si="173"/>
        <v>1121376.0844732141</v>
      </c>
      <c r="DG33" s="4">
        <f t="shared" si="174"/>
        <v>1121376.0844732141</v>
      </c>
      <c r="DI33" s="4"/>
      <c r="DJ33" s="20"/>
    </row>
    <row r="34" spans="1:114" x14ac:dyDescent="0.25">
      <c r="A34" t="s">
        <v>14</v>
      </c>
      <c r="B34" t="s">
        <v>28</v>
      </c>
      <c r="C34" s="41">
        <v>13468.298611580891</v>
      </c>
      <c r="D34" s="41">
        <v>13497.40139263313</v>
      </c>
      <c r="E34" s="41">
        <v>13520.961932438357</v>
      </c>
      <c r="F34" s="41">
        <v>13544.035401406167</v>
      </c>
      <c r="G34" s="41">
        <v>13568.966378595958</v>
      </c>
      <c r="H34" s="41">
        <v>13587.898372026475</v>
      </c>
      <c r="I34" s="41">
        <v>13486.881180478706</v>
      </c>
      <c r="J34" s="41">
        <v>13505.668833218077</v>
      </c>
      <c r="K34" s="41">
        <v>13524.903065621025</v>
      </c>
      <c r="L34" s="41">
        <v>13544.113397389961</v>
      </c>
      <c r="M34" s="41">
        <v>13563.304826712845</v>
      </c>
      <c r="N34" s="41">
        <v>13582.481695564877</v>
      </c>
      <c r="O34" s="41">
        <f t="shared" si="135"/>
        <v>13532.909590638874</v>
      </c>
      <c r="P34" s="41">
        <v>13601.647731508374</v>
      </c>
      <c r="Q34" s="41">
        <v>13620.806101798473</v>
      </c>
      <c r="R34" s="41">
        <v>13639.959472491149</v>
      </c>
      <c r="S34" s="41">
        <v>13659.110067881988</v>
      </c>
      <c r="T34" s="41">
        <v>13678.259727421071</v>
      </c>
      <c r="U34" s="41">
        <v>13697.409958484501</v>
      </c>
      <c r="V34" s="41">
        <v>13716.561984205746</v>
      </c>
      <c r="W34" s="41">
        <v>13734.086479985144</v>
      </c>
      <c r="X34" s="41">
        <v>13751.614529362972</v>
      </c>
      <c r="Y34" s="41">
        <v>13769.146738318688</v>
      </c>
      <c r="Z34" s="41">
        <v>13786.683569602485</v>
      </c>
      <c r="AA34" s="41">
        <v>13804.225366929893</v>
      </c>
      <c r="AB34" s="41">
        <f t="shared" si="137"/>
        <v>13704.959310665874</v>
      </c>
      <c r="AC34" s="41">
        <v>13916.937540507681</v>
      </c>
      <c r="AD34" s="41">
        <v>14116.790115442693</v>
      </c>
      <c r="AE34" s="41">
        <v>14320.648042567376</v>
      </c>
      <c r="AF34" s="41">
        <v>0</v>
      </c>
      <c r="AG34" s="41">
        <v>0</v>
      </c>
      <c r="AH34" s="41">
        <v>0</v>
      </c>
      <c r="AI34" s="41">
        <v>0</v>
      </c>
      <c r="AJ34" s="41">
        <v>0</v>
      </c>
      <c r="AK34" s="41">
        <v>0</v>
      </c>
      <c r="AL34" s="13"/>
      <c r="AM34" t="s">
        <v>28</v>
      </c>
      <c r="AN34" s="41">
        <v>7156.7856522036091</v>
      </c>
      <c r="AO34" s="41">
        <v>6960.7309541313607</v>
      </c>
      <c r="AP34" s="41">
        <v>6698.2897135844223</v>
      </c>
      <c r="AQ34" s="41">
        <v>6248.0054624292052</v>
      </c>
      <c r="AR34" s="41">
        <v>5763.6001920431499</v>
      </c>
      <c r="AS34" s="41">
        <v>5715.5202465040657</v>
      </c>
      <c r="AT34" s="41">
        <v>5403.8944284521704</v>
      </c>
      <c r="AU34" s="41">
        <v>5277.6682999282293</v>
      </c>
      <c r="AV34" s="41">
        <v>5661.1636514118218</v>
      </c>
      <c r="AW34" s="41">
        <v>5303.1807354321809</v>
      </c>
      <c r="AX34" s="41">
        <v>5875.7195608247775</v>
      </c>
      <c r="AY34" s="41">
        <v>6873.4694117885947</v>
      </c>
      <c r="AZ34" s="41">
        <f t="shared" si="133"/>
        <v>72938.028308733585</v>
      </c>
      <c r="BA34" s="41">
        <v>7475.7261131013775</v>
      </c>
      <c r="BB34" s="41">
        <v>7259.2604236982543</v>
      </c>
      <c r="BC34" s="41">
        <v>6987.7214185300445</v>
      </c>
      <c r="BD34" s="41">
        <v>6529.9477391865867</v>
      </c>
      <c r="BE34" s="41">
        <v>6031.368991675462</v>
      </c>
      <c r="BF34" s="41">
        <v>5981.4792662251457</v>
      </c>
      <c r="BG34" s="41">
        <v>5655.7983868181354</v>
      </c>
      <c r="BH34" s="41">
        <v>5519.7586268749101</v>
      </c>
      <c r="BI34" s="41">
        <v>5906.3810621395032</v>
      </c>
      <c r="BJ34" s="41">
        <v>5530.1226810971193</v>
      </c>
      <c r="BK34" s="41">
        <v>6098.8031324872991</v>
      </c>
      <c r="BL34" s="41">
        <v>7098.6582550633548</v>
      </c>
      <c r="BM34" s="41">
        <f t="shared" si="138"/>
        <v>76075.026096897185</v>
      </c>
      <c r="BN34" s="41">
        <v>78311.206929471518</v>
      </c>
      <c r="BO34" s="41">
        <v>79919.028680864154</v>
      </c>
      <c r="BP34" s="41">
        <v>81265.890987972176</v>
      </c>
      <c r="BQ34" s="41">
        <v>0</v>
      </c>
      <c r="BR34" s="41">
        <v>0</v>
      </c>
      <c r="BS34" s="41">
        <v>0</v>
      </c>
      <c r="BT34" s="41">
        <v>0</v>
      </c>
      <c r="BU34" s="41">
        <v>0</v>
      </c>
      <c r="BV34" s="41">
        <v>0</v>
      </c>
      <c r="BX34" t="str">
        <f t="shared" si="139"/>
        <v>GTS1</v>
      </c>
      <c r="BY34" s="4">
        <f t="shared" si="140"/>
        <v>531.3800843448596</v>
      </c>
      <c r="BZ34" s="4">
        <f t="shared" si="141"/>
        <v>515.70896883384682</v>
      </c>
      <c r="CA34" s="4">
        <f t="shared" si="142"/>
        <v>495.40038253598271</v>
      </c>
      <c r="CB34" s="4">
        <f t="shared" si="143"/>
        <v>461.31047928156818</v>
      </c>
      <c r="CC34" s="4">
        <f t="shared" si="144"/>
        <v>424.76339252596301</v>
      </c>
      <c r="CD34" s="4">
        <f t="shared" si="145"/>
        <v>420.63313177780731</v>
      </c>
      <c r="CE34" s="4">
        <f t="shared" si="146"/>
        <v>400.67784064665153</v>
      </c>
      <c r="CF34" s="4">
        <f t="shared" si="147"/>
        <v>390.77430115474607</v>
      </c>
      <c r="CG34" s="4">
        <f t="shared" si="148"/>
        <v>418.57332536467072</v>
      </c>
      <c r="CH34" s="4">
        <f t="shared" si="149"/>
        <v>391.5487547862777</v>
      </c>
      <c r="CI34" s="4">
        <f t="shared" si="150"/>
        <v>433.20707127753883</v>
      </c>
      <c r="CJ34" s="4">
        <f t="shared" si="151"/>
        <v>506.05401618417102</v>
      </c>
      <c r="CK34" s="4">
        <f t="shared" si="152"/>
        <v>5389.678237353115</v>
      </c>
      <c r="CL34" s="4">
        <f t="shared" si="153"/>
        <v>549.61915355179883</v>
      </c>
      <c r="CM34" s="4">
        <f t="shared" si="154"/>
        <v>532.95380386772786</v>
      </c>
      <c r="CN34" s="4">
        <f t="shared" si="155"/>
        <v>512.29781383315469</v>
      </c>
      <c r="CO34" s="4">
        <f t="shared" si="156"/>
        <v>478.06538689084124</v>
      </c>
      <c r="CP34" s="4">
        <f t="shared" si="157"/>
        <v>440.94564015217964</v>
      </c>
      <c r="CQ34" s="4">
        <f t="shared" si="158"/>
        <v>436.68688345858232</v>
      </c>
      <c r="CR34" s="4">
        <f t="shared" si="159"/>
        <v>412.33352740509144</v>
      </c>
      <c r="CS34" s="4">
        <f t="shared" si="160"/>
        <v>401.90213123522437</v>
      </c>
      <c r="CT34" s="4">
        <f t="shared" si="161"/>
        <v>429.50455377642913</v>
      </c>
      <c r="CU34" s="4">
        <f t="shared" si="162"/>
        <v>401.63147261021828</v>
      </c>
      <c r="CV34" s="4">
        <f t="shared" si="163"/>
        <v>442.3691239229006</v>
      </c>
      <c r="CW34" s="4">
        <f t="shared" si="164"/>
        <v>514.23807322569962</v>
      </c>
      <c r="CX34" s="4">
        <f t="shared" si="165"/>
        <v>5550.912218885017</v>
      </c>
      <c r="CY34" s="4">
        <f t="shared" si="166"/>
        <v>5627.0430690324692</v>
      </c>
      <c r="CZ34" s="4">
        <f t="shared" si="167"/>
        <v>5661.2748384945398</v>
      </c>
      <c r="DA34" s="4">
        <f t="shared" si="168"/>
        <v>5674.7355808489656</v>
      </c>
      <c r="DB34" s="4" t="e">
        <f t="shared" si="169"/>
        <v>#DIV/0!</v>
      </c>
      <c r="DC34" s="4" t="e">
        <f t="shared" si="170"/>
        <v>#DIV/0!</v>
      </c>
      <c r="DD34" s="4" t="e">
        <f t="shared" si="171"/>
        <v>#DIV/0!</v>
      </c>
      <c r="DE34" s="4" t="e">
        <f t="shared" si="172"/>
        <v>#DIV/0!</v>
      </c>
      <c r="DF34" s="4" t="e">
        <f t="shared" si="173"/>
        <v>#DIV/0!</v>
      </c>
      <c r="DG34" s="4" t="e">
        <f t="shared" si="174"/>
        <v>#DIV/0!</v>
      </c>
      <c r="DI34" s="4"/>
      <c r="DJ34" s="20"/>
    </row>
    <row r="35" spans="1:114" x14ac:dyDescent="0.25">
      <c r="A35" t="s">
        <v>14</v>
      </c>
      <c r="B35" t="s">
        <v>29</v>
      </c>
      <c r="C35" s="41">
        <v>6596.0287563402453</v>
      </c>
      <c r="D35" s="41">
        <v>6609.6640618674764</v>
      </c>
      <c r="E35" s="41">
        <v>6620.4364269165981</v>
      </c>
      <c r="F35" s="41">
        <v>6630.9754245924096</v>
      </c>
      <c r="G35" s="41">
        <v>6642.5530523067209</v>
      </c>
      <c r="H35" s="41">
        <v>6651.2238844807162</v>
      </c>
      <c r="I35" s="41">
        <v>6875.833437269408</v>
      </c>
      <c r="J35" s="41">
        <v>6884.882844805541</v>
      </c>
      <c r="K35" s="41">
        <v>6894.1969728130707</v>
      </c>
      <c r="L35" s="41">
        <v>6903.5062089771809</v>
      </c>
      <c r="M35" s="41">
        <v>6912.8114591389622</v>
      </c>
      <c r="N35" s="41">
        <v>6922.1136360398359</v>
      </c>
      <c r="O35" s="41">
        <f t="shared" si="135"/>
        <v>6762.018847129013</v>
      </c>
      <c r="P35" s="41">
        <v>6931.4136101976255</v>
      </c>
      <c r="Q35" s="41">
        <v>6940.7121816598337</v>
      </c>
      <c r="R35" s="41">
        <v>6950.0100658631327</v>
      </c>
      <c r="S35" s="41">
        <v>6959.307888809004</v>
      </c>
      <c r="T35" s="41">
        <v>6968.6061881964715</v>
      </c>
      <c r="U35" s="41">
        <v>6977.9054181809033</v>
      </c>
      <c r="V35" s="41">
        <v>6987.205956162421</v>
      </c>
      <c r="W35" s="41">
        <v>6995.6313309507177</v>
      </c>
      <c r="X35" s="41">
        <v>7004.0585694950687</v>
      </c>
      <c r="Y35" s="41">
        <v>7012.4878659431688</v>
      </c>
      <c r="Z35" s="41">
        <v>7020.9193685492</v>
      </c>
      <c r="AA35" s="41">
        <v>7029.3531863904282</v>
      </c>
      <c r="AB35" s="41">
        <f t="shared" si="137"/>
        <v>6981.4676358664974</v>
      </c>
      <c r="AC35" s="41">
        <v>7083.4140408170288</v>
      </c>
      <c r="AD35" s="41">
        <v>7178.4918914926966</v>
      </c>
      <c r="AE35" s="41">
        <v>7275.635114941655</v>
      </c>
      <c r="AF35" s="41">
        <v>0</v>
      </c>
      <c r="AG35" s="41">
        <v>0</v>
      </c>
      <c r="AH35" s="41">
        <v>0</v>
      </c>
      <c r="AI35" s="41">
        <v>0</v>
      </c>
      <c r="AJ35" s="41">
        <v>0</v>
      </c>
      <c r="AK35" s="41">
        <v>0</v>
      </c>
      <c r="AL35" s="13"/>
      <c r="AM35" t="s">
        <v>29</v>
      </c>
      <c r="AN35" s="41">
        <v>12628.964533473722</v>
      </c>
      <c r="AO35" s="41">
        <v>12205.64632167574</v>
      </c>
      <c r="AP35" s="41">
        <v>11709.420356707064</v>
      </c>
      <c r="AQ35" s="41">
        <v>10791.613354490484</v>
      </c>
      <c r="AR35" s="41">
        <v>9748.5371130327312</v>
      </c>
      <c r="AS35" s="41">
        <v>9472.8955311112168</v>
      </c>
      <c r="AT35" s="41">
        <v>9052.8841467355778</v>
      </c>
      <c r="AU35" s="41">
        <v>8883.8082294511987</v>
      </c>
      <c r="AV35" s="41">
        <v>9401.6490779555879</v>
      </c>
      <c r="AW35" s="41">
        <v>8911.7481525559251</v>
      </c>
      <c r="AX35" s="41">
        <v>10015.626603836099</v>
      </c>
      <c r="AY35" s="41">
        <v>12010.622815504896</v>
      </c>
      <c r="AZ35" s="41">
        <f t="shared" si="133"/>
        <v>124833.41623653026</v>
      </c>
      <c r="BA35" s="41">
        <v>13197.090647295092</v>
      </c>
      <c r="BB35" s="41">
        <v>12732.635488266134</v>
      </c>
      <c r="BC35" s="41">
        <v>12216.196604212382</v>
      </c>
      <c r="BD35" s="41">
        <v>11279.051184075242</v>
      </c>
      <c r="BE35" s="41">
        <v>10199.934131718393</v>
      </c>
      <c r="BF35" s="41">
        <v>9910.2198662857281</v>
      </c>
      <c r="BG35" s="41">
        <v>9469.2236888268617</v>
      </c>
      <c r="BH35" s="41">
        <v>9285.3550097098869</v>
      </c>
      <c r="BI35" s="41">
        <v>9801.1796306563556</v>
      </c>
      <c r="BJ35" s="41">
        <v>9283.7204877415934</v>
      </c>
      <c r="BK35" s="41">
        <v>10385.461126687129</v>
      </c>
      <c r="BL35" s="41">
        <v>12390.266472770069</v>
      </c>
      <c r="BM35" s="41">
        <f t="shared" si="138"/>
        <v>130150.33433824489</v>
      </c>
      <c r="BN35" s="41">
        <v>133423.48086557837</v>
      </c>
      <c r="BO35" s="41">
        <v>135998.05491440892</v>
      </c>
      <c r="BP35" s="41">
        <v>138128.32093131141</v>
      </c>
      <c r="BQ35" s="41">
        <v>0</v>
      </c>
      <c r="BR35" s="41">
        <v>0</v>
      </c>
      <c r="BS35" s="41">
        <v>0</v>
      </c>
      <c r="BT35" s="41">
        <v>0</v>
      </c>
      <c r="BU35" s="41">
        <v>0</v>
      </c>
      <c r="BV35" s="41">
        <v>0</v>
      </c>
      <c r="BX35" t="str">
        <f t="shared" si="139"/>
        <v>GTS2</v>
      </c>
      <c r="BY35" s="4">
        <f t="shared" si="140"/>
        <v>1914.6315154151637</v>
      </c>
      <c r="BZ35" s="4">
        <f t="shared" si="141"/>
        <v>1846.6364110836807</v>
      </c>
      <c r="CA35" s="4">
        <f t="shared" si="142"/>
        <v>1768.6780148058319</v>
      </c>
      <c r="CB35" s="4">
        <f t="shared" si="143"/>
        <v>1627.4548861193855</v>
      </c>
      <c r="CC35" s="4">
        <f t="shared" si="144"/>
        <v>1467.5888978632115</v>
      </c>
      <c r="CD35" s="4">
        <f t="shared" si="145"/>
        <v>1424.2334487062299</v>
      </c>
      <c r="CE35" s="4">
        <f t="shared" si="146"/>
        <v>1316.6235379795266</v>
      </c>
      <c r="CF35" s="4">
        <f t="shared" si="147"/>
        <v>1290.335424683921</v>
      </c>
      <c r="CG35" s="4">
        <f t="shared" si="148"/>
        <v>1363.7047382067167</v>
      </c>
      <c r="CH35" s="4">
        <f t="shared" si="149"/>
        <v>1290.9017364201493</v>
      </c>
      <c r="CI35" s="4">
        <f t="shared" si="150"/>
        <v>1448.8499596781444</v>
      </c>
      <c r="CJ35" s="4">
        <f t="shared" si="151"/>
        <v>1735.109165641524</v>
      </c>
      <c r="CK35" s="4">
        <f t="shared" si="152"/>
        <v>18460.968396964978</v>
      </c>
      <c r="CL35" s="4">
        <f t="shared" si="153"/>
        <v>1903.9537083574533</v>
      </c>
      <c r="CM35" s="4">
        <f t="shared" si="154"/>
        <v>1834.4854468840967</v>
      </c>
      <c r="CN35" s="4">
        <f t="shared" si="155"/>
        <v>1757.7235843463823</v>
      </c>
      <c r="CO35" s="4">
        <f t="shared" si="156"/>
        <v>1620.7144969419521</v>
      </c>
      <c r="CP35" s="4">
        <f t="shared" si="157"/>
        <v>1463.6978839463181</v>
      </c>
      <c r="CQ35" s="4">
        <f t="shared" si="158"/>
        <v>1420.228460028233</v>
      </c>
      <c r="CR35" s="4">
        <f t="shared" si="159"/>
        <v>1355.223210570372</v>
      </c>
      <c r="CS35" s="4">
        <f t="shared" si="160"/>
        <v>1327.307653939504</v>
      </c>
      <c r="CT35" s="4">
        <f t="shared" si="161"/>
        <v>1399.3571774718805</v>
      </c>
      <c r="CU35" s="4">
        <f t="shared" si="162"/>
        <v>1323.884000260291</v>
      </c>
      <c r="CV35" s="4">
        <f t="shared" si="163"/>
        <v>1479.2166925046422</v>
      </c>
      <c r="CW35" s="4">
        <f t="shared" si="164"/>
        <v>1762.6467392133511</v>
      </c>
      <c r="CX35" s="4">
        <f t="shared" si="165"/>
        <v>18642.259926782779</v>
      </c>
      <c r="CY35" s="4">
        <f t="shared" si="166"/>
        <v>18836.041504385754</v>
      </c>
      <c r="CZ35" s="4">
        <f t="shared" si="167"/>
        <v>18945.212583660032</v>
      </c>
      <c r="DA35" s="4">
        <f t="shared" si="168"/>
        <v>18985.053366357432</v>
      </c>
      <c r="DB35" s="4" t="e">
        <f t="shared" si="169"/>
        <v>#DIV/0!</v>
      </c>
      <c r="DC35" s="4" t="e">
        <f t="shared" si="170"/>
        <v>#DIV/0!</v>
      </c>
      <c r="DD35" s="4" t="e">
        <f t="shared" si="171"/>
        <v>#DIV/0!</v>
      </c>
      <c r="DE35" s="4" t="e">
        <f t="shared" si="172"/>
        <v>#DIV/0!</v>
      </c>
      <c r="DF35" s="4" t="e">
        <f t="shared" si="173"/>
        <v>#DIV/0!</v>
      </c>
      <c r="DG35" s="4" t="e">
        <f t="shared" si="174"/>
        <v>#DIV/0!</v>
      </c>
      <c r="DI35" s="4"/>
      <c r="DJ35" s="20"/>
    </row>
    <row r="36" spans="1:114" x14ac:dyDescent="0.25">
      <c r="A36" t="s">
        <v>14</v>
      </c>
      <c r="B36" t="s">
        <v>30</v>
      </c>
      <c r="C36" s="41">
        <v>714.25992576463057</v>
      </c>
      <c r="D36" s="41">
        <v>715.69304741845053</v>
      </c>
      <c r="E36" s="41">
        <v>716.84527562450501</v>
      </c>
      <c r="F36" s="41">
        <v>717.95489982407457</v>
      </c>
      <c r="G36" s="41">
        <v>719.15593850543905</v>
      </c>
      <c r="H36" s="41">
        <v>720.09151228331973</v>
      </c>
      <c r="I36" s="41">
        <v>749.04678812278644</v>
      </c>
      <c r="J36" s="41">
        <v>750.0272302877089</v>
      </c>
      <c r="K36" s="41">
        <v>751.0224422972093</v>
      </c>
      <c r="L36" s="41">
        <v>752.01747577171727</v>
      </c>
      <c r="M36" s="41">
        <v>753.0123943645284</v>
      </c>
      <c r="N36" s="41">
        <v>754.00726499061898</v>
      </c>
      <c r="O36" s="41">
        <f t="shared" si="135"/>
        <v>734.42784960458255</v>
      </c>
      <c r="P36" s="41">
        <v>755.00215256957654</v>
      </c>
      <c r="Q36" s="41">
        <v>755.99711694831149</v>
      </c>
      <c r="R36" s="41">
        <v>756.99221129162049</v>
      </c>
      <c r="S36" s="41">
        <v>757.98748144004333</v>
      </c>
      <c r="T36" s="41">
        <v>758.98296588603182</v>
      </c>
      <c r="U36" s="41">
        <v>759.97869612760098</v>
      </c>
      <c r="V36" s="41">
        <v>760.97469723541087</v>
      </c>
      <c r="W36" s="41">
        <v>761.87239950108847</v>
      </c>
      <c r="X36" s="41">
        <v>762.77040620671244</v>
      </c>
      <c r="Y36" s="41">
        <v>763.66872724665677</v>
      </c>
      <c r="Z36" s="41">
        <v>764.56736879813184</v>
      </c>
      <c r="AA36" s="41">
        <v>765.46633391393857</v>
      </c>
      <c r="AB36" s="41">
        <f t="shared" si="137"/>
        <v>760.35504643042702</v>
      </c>
      <c r="AC36" s="41">
        <v>771.22204656901602</v>
      </c>
      <c r="AD36" s="41">
        <v>781.29653567732066</v>
      </c>
      <c r="AE36" s="41">
        <v>791.59839734548268</v>
      </c>
      <c r="AF36" s="41">
        <v>0</v>
      </c>
      <c r="AG36" s="41">
        <v>0</v>
      </c>
      <c r="AH36" s="41">
        <v>0</v>
      </c>
      <c r="AI36" s="41">
        <v>0</v>
      </c>
      <c r="AJ36" s="41">
        <v>0</v>
      </c>
      <c r="AK36" s="41">
        <v>0</v>
      </c>
      <c r="AL36" s="13"/>
      <c r="AM36" t="s">
        <v>30</v>
      </c>
      <c r="AN36" s="41">
        <v>7569.1965781105137</v>
      </c>
      <c r="AO36" s="41">
        <v>7365.1169929298321</v>
      </c>
      <c r="AP36" s="41">
        <v>7235.6353837743864</v>
      </c>
      <c r="AQ36" s="41">
        <v>6354.727464214976</v>
      </c>
      <c r="AR36" s="41">
        <v>5926.4638420452839</v>
      </c>
      <c r="AS36" s="41">
        <v>5700.1958294432952</v>
      </c>
      <c r="AT36" s="41">
        <v>5524.2508422106503</v>
      </c>
      <c r="AU36" s="41">
        <v>5262.4857576058612</v>
      </c>
      <c r="AV36" s="41">
        <v>5411.3446540729028</v>
      </c>
      <c r="AW36" s="41">
        <v>5480.2774778276553</v>
      </c>
      <c r="AX36" s="41">
        <v>6151.4614315937406</v>
      </c>
      <c r="AY36" s="41">
        <v>7239.1501508620286</v>
      </c>
      <c r="AZ36" s="41">
        <f t="shared" si="133"/>
        <v>75220.306404691131</v>
      </c>
      <c r="BA36" s="41">
        <v>7914.3774872410277</v>
      </c>
      <c r="BB36" s="41">
        <v>7692.1974961317337</v>
      </c>
      <c r="BC36" s="41">
        <v>7555.636593342344</v>
      </c>
      <c r="BD36" s="41">
        <v>6646.8238585668187</v>
      </c>
      <c r="BE36" s="41">
        <v>6207.3017760592402</v>
      </c>
      <c r="BF36" s="41">
        <v>5967.5589445436644</v>
      </c>
      <c r="BG36" s="41">
        <v>5781.1033514544533</v>
      </c>
      <c r="BH36" s="41">
        <v>5506.9731305893692</v>
      </c>
      <c r="BI36" s="41">
        <v>5645.8599692127646</v>
      </c>
      <c r="BJ36" s="41">
        <v>5714.4297101394568</v>
      </c>
      <c r="BK36" s="41">
        <v>6387.6421630799405</v>
      </c>
      <c r="BL36" s="41">
        <v>7481.2985189331002</v>
      </c>
      <c r="BM36" s="41">
        <f t="shared" si="138"/>
        <v>78501.202999293891</v>
      </c>
      <c r="BN36" s="41">
        <v>80524.986094558713</v>
      </c>
      <c r="BO36" s="41">
        <v>82154.801363993727</v>
      </c>
      <c r="BP36" s="41">
        <v>83503.228840167634</v>
      </c>
      <c r="BQ36" s="41">
        <v>0</v>
      </c>
      <c r="BR36" s="41">
        <v>0</v>
      </c>
      <c r="BS36" s="41">
        <v>0</v>
      </c>
      <c r="BT36" s="41">
        <v>0</v>
      </c>
      <c r="BU36" s="41">
        <v>0</v>
      </c>
      <c r="BV36" s="41">
        <v>0</v>
      </c>
      <c r="BX36" t="str">
        <f t="shared" si="139"/>
        <v>GTS3</v>
      </c>
      <c r="BY36" s="4">
        <f t="shared" si="140"/>
        <v>10597.25781200384</v>
      </c>
      <c r="BZ36" s="4">
        <f t="shared" si="141"/>
        <v>10290.887999396205</v>
      </c>
      <c r="CA36" s="4">
        <f t="shared" si="142"/>
        <v>10093.719844175312</v>
      </c>
      <c r="CB36" s="4">
        <f t="shared" si="143"/>
        <v>8851.15132687599</v>
      </c>
      <c r="CC36" s="4">
        <f t="shared" si="144"/>
        <v>8240.8606043937452</v>
      </c>
      <c r="CD36" s="4">
        <f t="shared" si="145"/>
        <v>7915.9325338646058</v>
      </c>
      <c r="CE36" s="4">
        <f t="shared" si="146"/>
        <v>7375.0410919659344</v>
      </c>
      <c r="CF36" s="4">
        <f t="shared" si="147"/>
        <v>7016.3929322768481</v>
      </c>
      <c r="CG36" s="4">
        <f t="shared" si="148"/>
        <v>7205.303529307077</v>
      </c>
      <c r="CH36" s="4">
        <f t="shared" si="149"/>
        <v>7287.4336759312901</v>
      </c>
      <c r="CI36" s="4">
        <f t="shared" si="150"/>
        <v>8169.137025672725</v>
      </c>
      <c r="CJ36" s="4">
        <f t="shared" si="151"/>
        <v>9600.9023877934324</v>
      </c>
      <c r="CK36" s="4">
        <f t="shared" si="152"/>
        <v>102420.28055606809</v>
      </c>
      <c r="CL36" s="4">
        <f t="shared" si="153"/>
        <v>10482.589301640019</v>
      </c>
      <c r="CM36" s="4">
        <f t="shared" si="154"/>
        <v>10174.903215480992</v>
      </c>
      <c r="CN36" s="4">
        <f t="shared" si="155"/>
        <v>9981.1285778627935</v>
      </c>
      <c r="CO36" s="4">
        <f t="shared" si="156"/>
        <v>8769.0417339597989</v>
      </c>
      <c r="CP36" s="4">
        <f t="shared" si="157"/>
        <v>8178.4467571190835</v>
      </c>
      <c r="CQ36" s="4">
        <f t="shared" si="158"/>
        <v>7852.2713530665951</v>
      </c>
      <c r="CR36" s="4">
        <f t="shared" si="159"/>
        <v>7596.9718473649118</v>
      </c>
      <c r="CS36" s="4">
        <f t="shared" si="160"/>
        <v>7228.2092568199168</v>
      </c>
      <c r="CT36" s="4">
        <f t="shared" si="161"/>
        <v>7401.7816151125353</v>
      </c>
      <c r="CU36" s="4">
        <f t="shared" si="162"/>
        <v>7482.8646326036569</v>
      </c>
      <c r="CV36" s="4">
        <f t="shared" si="163"/>
        <v>8354.5838127005718</v>
      </c>
      <c r="CW36" s="4">
        <f t="shared" si="164"/>
        <v>9773.5173808104046</v>
      </c>
      <c r="CX36" s="4">
        <f t="shared" si="165"/>
        <v>103242.82500369623</v>
      </c>
      <c r="CY36" s="4">
        <f t="shared" si="166"/>
        <v>104412.19419594562</v>
      </c>
      <c r="CZ36" s="4">
        <f t="shared" si="167"/>
        <v>105151.88230390934</v>
      </c>
      <c r="DA36" s="4">
        <f t="shared" si="168"/>
        <v>105486.85939762426</v>
      </c>
      <c r="DB36" s="4" t="e">
        <f t="shared" si="169"/>
        <v>#DIV/0!</v>
      </c>
      <c r="DC36" s="4" t="e">
        <f t="shared" si="170"/>
        <v>#DIV/0!</v>
      </c>
      <c r="DD36" s="4" t="e">
        <f t="shared" si="171"/>
        <v>#DIV/0!</v>
      </c>
      <c r="DE36" s="4" t="e">
        <f t="shared" si="172"/>
        <v>#DIV/0!</v>
      </c>
      <c r="DF36" s="4" t="e">
        <f t="shared" si="173"/>
        <v>#DIV/0!</v>
      </c>
      <c r="DG36" s="4" t="e">
        <f t="shared" si="174"/>
        <v>#DIV/0!</v>
      </c>
      <c r="DI36" s="4"/>
      <c r="DJ36" s="20"/>
    </row>
    <row r="37" spans="1:114" x14ac:dyDescent="0.25">
      <c r="A37" t="s">
        <v>14</v>
      </c>
      <c r="B37" t="s">
        <v>31</v>
      </c>
      <c r="C37" s="41">
        <v>138</v>
      </c>
      <c r="D37" s="41">
        <v>138</v>
      </c>
      <c r="E37" s="41">
        <v>138</v>
      </c>
      <c r="F37" s="41">
        <v>138</v>
      </c>
      <c r="G37" s="41">
        <v>138</v>
      </c>
      <c r="H37" s="41">
        <v>138</v>
      </c>
      <c r="I37" s="41">
        <v>139</v>
      </c>
      <c r="J37" s="41">
        <v>139</v>
      </c>
      <c r="K37" s="41">
        <v>139</v>
      </c>
      <c r="L37" s="41">
        <v>139</v>
      </c>
      <c r="M37" s="41">
        <v>139</v>
      </c>
      <c r="N37" s="41">
        <v>139</v>
      </c>
      <c r="O37" s="41">
        <f t="shared" si="135"/>
        <v>138.5</v>
      </c>
      <c r="P37" s="41">
        <v>139</v>
      </c>
      <c r="Q37" s="41">
        <v>139</v>
      </c>
      <c r="R37" s="41">
        <v>139</v>
      </c>
      <c r="S37" s="41">
        <v>139</v>
      </c>
      <c r="T37" s="41">
        <v>139</v>
      </c>
      <c r="U37" s="41">
        <v>139</v>
      </c>
      <c r="V37" s="41">
        <v>139</v>
      </c>
      <c r="W37" s="41">
        <v>139</v>
      </c>
      <c r="X37" s="41">
        <v>139</v>
      </c>
      <c r="Y37" s="41">
        <v>139</v>
      </c>
      <c r="Z37" s="41">
        <v>139</v>
      </c>
      <c r="AA37" s="41">
        <v>139</v>
      </c>
      <c r="AB37" s="41">
        <f t="shared" si="137"/>
        <v>139</v>
      </c>
      <c r="AC37" s="41">
        <v>139</v>
      </c>
      <c r="AD37" s="41">
        <v>139</v>
      </c>
      <c r="AE37" s="41">
        <v>139</v>
      </c>
      <c r="AF37" s="41">
        <v>139</v>
      </c>
      <c r="AG37" s="41">
        <v>139</v>
      </c>
      <c r="AH37" s="41">
        <v>139</v>
      </c>
      <c r="AI37" s="41">
        <v>139</v>
      </c>
      <c r="AJ37" s="41">
        <v>139</v>
      </c>
      <c r="AK37" s="41">
        <v>139</v>
      </c>
      <c r="AL37" s="4"/>
      <c r="AM37" t="s">
        <v>31</v>
      </c>
      <c r="AN37" s="41">
        <v>4999.8840005137372</v>
      </c>
      <c r="AO37" s="41">
        <v>4564.8932977019222</v>
      </c>
      <c r="AP37" s="41">
        <v>4725.621926263736</v>
      </c>
      <c r="AQ37" s="41">
        <v>4703.4924318681315</v>
      </c>
      <c r="AR37" s="41">
        <v>4620.9253262637358</v>
      </c>
      <c r="AS37" s="41">
        <v>4438.5809818681309</v>
      </c>
      <c r="AT37" s="41">
        <v>4661.329742930403</v>
      </c>
      <c r="AU37" s="41">
        <v>4582.8935429304029</v>
      </c>
      <c r="AV37" s="41">
        <v>4507.8716485347977</v>
      </c>
      <c r="AW37" s="41">
        <v>4278.8044429304027</v>
      </c>
      <c r="AX37" s="41">
        <v>4416.9724485347988</v>
      </c>
      <c r="AY37" s="41">
        <v>4614.5257429304029</v>
      </c>
      <c r="AZ37" s="41">
        <f t="shared" si="133"/>
        <v>55115.795533270604</v>
      </c>
      <c r="BA37" s="41">
        <v>5029.0506671804042</v>
      </c>
      <c r="BB37" s="41">
        <v>4594.0599643685882</v>
      </c>
      <c r="BC37" s="41">
        <v>4754.788592930403</v>
      </c>
      <c r="BD37" s="41">
        <v>4732.6590985347975</v>
      </c>
      <c r="BE37" s="41">
        <v>4650.0919929304018</v>
      </c>
      <c r="BF37" s="41">
        <v>4467.7476485347979</v>
      </c>
      <c r="BG37" s="41">
        <v>4661.329742930403</v>
      </c>
      <c r="BH37" s="41">
        <v>4582.8935429304029</v>
      </c>
      <c r="BI37" s="41">
        <v>4507.8716485347977</v>
      </c>
      <c r="BJ37" s="41">
        <v>4278.8044429304027</v>
      </c>
      <c r="BK37" s="41">
        <v>4416.9724485347988</v>
      </c>
      <c r="BL37" s="41">
        <v>4614.5257429304029</v>
      </c>
      <c r="BM37" s="41">
        <f t="shared" si="138"/>
        <v>55290.795533270604</v>
      </c>
      <c r="BN37" s="41">
        <v>55290.795533270604</v>
      </c>
      <c r="BO37" s="41">
        <v>55290.795533270604</v>
      </c>
      <c r="BP37" s="41">
        <v>55290.795533270604</v>
      </c>
      <c r="BQ37" s="41">
        <v>55290.795533270604</v>
      </c>
      <c r="BR37" s="41">
        <v>55290.795533270604</v>
      </c>
      <c r="BS37" s="41">
        <v>55290.795533270604</v>
      </c>
      <c r="BT37" s="41">
        <v>55290.795533270604</v>
      </c>
      <c r="BU37" s="41">
        <v>55290.795533270604</v>
      </c>
      <c r="BV37" s="41">
        <v>55290.795533270604</v>
      </c>
      <c r="BX37" t="str">
        <f t="shared" si="139"/>
        <v>GTS4</v>
      </c>
      <c r="BY37" s="4">
        <f t="shared" si="140"/>
        <v>36231.043481983608</v>
      </c>
      <c r="BZ37" s="4">
        <f t="shared" si="141"/>
        <v>33078.936939869003</v>
      </c>
      <c r="CA37" s="4">
        <f t="shared" si="142"/>
        <v>34243.637146838664</v>
      </c>
      <c r="CB37" s="4">
        <f t="shared" si="143"/>
        <v>34083.278491798053</v>
      </c>
      <c r="CC37" s="4">
        <f t="shared" si="144"/>
        <v>33484.966132345908</v>
      </c>
      <c r="CD37" s="4">
        <f t="shared" si="145"/>
        <v>32163.630303392252</v>
      </c>
      <c r="CE37" s="4">
        <f t="shared" si="146"/>
        <v>33534.74635201729</v>
      </c>
      <c r="CF37" s="4">
        <f t="shared" si="147"/>
        <v>32970.457143384192</v>
      </c>
      <c r="CG37" s="4">
        <f t="shared" si="148"/>
        <v>32430.731284423004</v>
      </c>
      <c r="CH37" s="4">
        <f t="shared" si="149"/>
        <v>30782.765776477718</v>
      </c>
      <c r="CI37" s="4">
        <f t="shared" si="150"/>
        <v>31776.780205286323</v>
      </c>
      <c r="CJ37" s="4">
        <f t="shared" si="151"/>
        <v>33198.02692755685</v>
      </c>
      <c r="CK37" s="4">
        <f t="shared" si="152"/>
        <v>397947.98218967946</v>
      </c>
      <c r="CL37" s="4">
        <f t="shared" si="153"/>
        <v>36180.220627197152</v>
      </c>
      <c r="CM37" s="4">
        <f t="shared" si="154"/>
        <v>33050.791110565384</v>
      </c>
      <c r="CN37" s="4">
        <f t="shared" si="155"/>
        <v>34207.112179355419</v>
      </c>
      <c r="CO37" s="4">
        <f t="shared" si="156"/>
        <v>34047.907183703581</v>
      </c>
      <c r="CP37" s="4">
        <f t="shared" si="157"/>
        <v>33453.89922971512</v>
      </c>
      <c r="CQ37" s="4">
        <f t="shared" si="158"/>
        <v>32142.069413919409</v>
      </c>
      <c r="CR37" s="4">
        <f t="shared" si="159"/>
        <v>33534.74635201729</v>
      </c>
      <c r="CS37" s="4">
        <f t="shared" si="160"/>
        <v>32970.457143384192</v>
      </c>
      <c r="CT37" s="4">
        <f t="shared" si="161"/>
        <v>32430.731284423004</v>
      </c>
      <c r="CU37" s="4">
        <f t="shared" si="162"/>
        <v>30782.765776477718</v>
      </c>
      <c r="CV37" s="4">
        <f t="shared" si="163"/>
        <v>31776.780205286323</v>
      </c>
      <c r="CW37" s="4">
        <f t="shared" si="164"/>
        <v>33198.02692755685</v>
      </c>
      <c r="CX37" s="4">
        <f t="shared" si="165"/>
        <v>397775.50743360148</v>
      </c>
      <c r="CY37" s="4">
        <f t="shared" si="166"/>
        <v>397775.50743360148</v>
      </c>
      <c r="CZ37" s="4">
        <f t="shared" si="167"/>
        <v>397775.50743360148</v>
      </c>
      <c r="DA37" s="4">
        <f t="shared" si="168"/>
        <v>397775.50743360148</v>
      </c>
      <c r="DB37" s="4">
        <f t="shared" si="169"/>
        <v>397775.50743360148</v>
      </c>
      <c r="DC37" s="4">
        <f t="shared" si="170"/>
        <v>397775.50743360148</v>
      </c>
      <c r="DD37" s="4">
        <f t="shared" si="171"/>
        <v>397775.50743360148</v>
      </c>
      <c r="DE37" s="4">
        <f t="shared" si="172"/>
        <v>397775.50743360148</v>
      </c>
      <c r="DF37" s="4">
        <f t="shared" si="173"/>
        <v>397775.50743360148</v>
      </c>
      <c r="DG37" s="4">
        <f t="shared" si="174"/>
        <v>397775.50743360148</v>
      </c>
      <c r="DI37" s="4"/>
      <c r="DJ37" s="20"/>
    </row>
    <row r="38" spans="1:114" x14ac:dyDescent="0.25">
      <c r="A38" t="s">
        <v>14</v>
      </c>
      <c r="B38" t="s">
        <v>32</v>
      </c>
      <c r="C38" s="41">
        <v>188</v>
      </c>
      <c r="D38" s="41">
        <v>188</v>
      </c>
      <c r="E38" s="41">
        <v>189</v>
      </c>
      <c r="F38" s="41">
        <v>189</v>
      </c>
      <c r="G38" s="41">
        <v>191</v>
      </c>
      <c r="H38" s="41">
        <v>191</v>
      </c>
      <c r="I38" s="41">
        <v>192</v>
      </c>
      <c r="J38" s="41">
        <v>192</v>
      </c>
      <c r="K38" s="41">
        <v>192</v>
      </c>
      <c r="L38" s="41">
        <v>192</v>
      </c>
      <c r="M38" s="41">
        <v>192</v>
      </c>
      <c r="N38" s="41">
        <v>192</v>
      </c>
      <c r="O38" s="41">
        <f t="shared" si="135"/>
        <v>190.66666666666666</v>
      </c>
      <c r="P38" s="41">
        <v>193</v>
      </c>
      <c r="Q38" s="41">
        <v>193</v>
      </c>
      <c r="R38" s="41">
        <v>193</v>
      </c>
      <c r="S38" s="41">
        <v>193</v>
      </c>
      <c r="T38" s="41">
        <v>193</v>
      </c>
      <c r="U38" s="41">
        <v>193</v>
      </c>
      <c r="V38" s="41">
        <v>193</v>
      </c>
      <c r="W38" s="41">
        <v>193</v>
      </c>
      <c r="X38" s="41">
        <v>193</v>
      </c>
      <c r="Y38" s="41">
        <v>193</v>
      </c>
      <c r="Z38" s="41">
        <v>193</v>
      </c>
      <c r="AA38" s="41">
        <v>193</v>
      </c>
      <c r="AB38" s="41">
        <f t="shared" si="137"/>
        <v>193</v>
      </c>
      <c r="AC38" s="41">
        <v>193</v>
      </c>
      <c r="AD38" s="41">
        <v>193</v>
      </c>
      <c r="AE38" s="41">
        <v>193</v>
      </c>
      <c r="AF38" s="41">
        <v>193</v>
      </c>
      <c r="AG38" s="41">
        <v>193</v>
      </c>
      <c r="AH38" s="41">
        <v>193</v>
      </c>
      <c r="AI38" s="41">
        <v>193</v>
      </c>
      <c r="AJ38" s="41">
        <v>193</v>
      </c>
      <c r="AK38" s="41">
        <v>193</v>
      </c>
      <c r="AL38" s="4"/>
      <c r="AM38" t="s">
        <v>32</v>
      </c>
      <c r="AN38" s="41">
        <v>13773.678552450488</v>
      </c>
      <c r="AO38" s="41">
        <v>12459.177971552059</v>
      </c>
      <c r="AP38" s="41">
        <v>13953.74612825049</v>
      </c>
      <c r="AQ38" s="41">
        <v>13493.672107984345</v>
      </c>
      <c r="AR38" s="41">
        <v>13363.553478250487</v>
      </c>
      <c r="AS38" s="41">
        <v>13294.129257984345</v>
      </c>
      <c r="AT38" s="41">
        <v>13041.456678250492</v>
      </c>
      <c r="AU38" s="41">
        <v>13437.026528250486</v>
      </c>
      <c r="AV38" s="41">
        <v>12965.512957984343</v>
      </c>
      <c r="AW38" s="41">
        <v>13729.52852825049</v>
      </c>
      <c r="AX38" s="41">
        <v>13873.187507984345</v>
      </c>
      <c r="AY38" s="41">
        <v>13812.973628250489</v>
      </c>
      <c r="AZ38" s="41">
        <f t="shared" si="133"/>
        <v>161197.64332544286</v>
      </c>
      <c r="BA38" s="41">
        <v>14365.345222450491</v>
      </c>
      <c r="BB38" s="41">
        <v>13050.844641552058</v>
      </c>
      <c r="BC38" s="41">
        <v>14495.412798250491</v>
      </c>
      <c r="BD38" s="41">
        <v>14035.338777984347</v>
      </c>
      <c r="BE38" s="41">
        <v>13530.220148250488</v>
      </c>
      <c r="BF38" s="41">
        <v>13460.795927984345</v>
      </c>
      <c r="BG38" s="41">
        <v>13083.123348250492</v>
      </c>
      <c r="BH38" s="41">
        <v>13478.693198250487</v>
      </c>
      <c r="BI38" s="41">
        <v>13007.179627984344</v>
      </c>
      <c r="BJ38" s="41">
        <v>13771.195198250489</v>
      </c>
      <c r="BK38" s="41">
        <v>13914.854177984344</v>
      </c>
      <c r="BL38" s="41">
        <v>13854.64029825049</v>
      </c>
      <c r="BM38" s="41">
        <f t="shared" si="138"/>
        <v>164047.64336544287</v>
      </c>
      <c r="BN38" s="41">
        <v>164047.64336544293</v>
      </c>
      <c r="BO38" s="41">
        <v>164047.64336544293</v>
      </c>
      <c r="BP38" s="41">
        <v>164047.64336544293</v>
      </c>
      <c r="BQ38" s="41">
        <v>164047.64336544293</v>
      </c>
      <c r="BR38" s="41">
        <v>164047.64336544293</v>
      </c>
      <c r="BS38" s="41">
        <v>164047.64336544293</v>
      </c>
      <c r="BT38" s="41">
        <v>164047.64336544293</v>
      </c>
      <c r="BU38" s="41">
        <v>164047.64336544293</v>
      </c>
      <c r="BV38" s="41">
        <v>164047.64336544293</v>
      </c>
      <c r="BX38" t="str">
        <f t="shared" si="139"/>
        <v>GTS5</v>
      </c>
      <c r="BY38" s="4">
        <f t="shared" si="140"/>
        <v>73264.247619417496</v>
      </c>
      <c r="BZ38" s="4">
        <f t="shared" si="141"/>
        <v>66272.223252936485</v>
      </c>
      <c r="CA38" s="4">
        <f t="shared" si="142"/>
        <v>73829.344593917936</v>
      </c>
      <c r="CB38" s="4">
        <f t="shared" si="143"/>
        <v>71395.090518435682</v>
      </c>
      <c r="CC38" s="4">
        <f t="shared" si="144"/>
        <v>69966.248577227685</v>
      </c>
      <c r="CD38" s="4">
        <f t="shared" si="145"/>
        <v>69602.770984211238</v>
      </c>
      <c r="CE38" s="4">
        <f t="shared" si="146"/>
        <v>67924.253532554649</v>
      </c>
      <c r="CF38" s="4">
        <f t="shared" si="147"/>
        <v>69984.513167971279</v>
      </c>
      <c r="CG38" s="4">
        <f t="shared" si="148"/>
        <v>67528.713322835116</v>
      </c>
      <c r="CH38" s="4">
        <f t="shared" si="149"/>
        <v>71507.961084637966</v>
      </c>
      <c r="CI38" s="4">
        <f t="shared" si="150"/>
        <v>72256.184937418468</v>
      </c>
      <c r="CJ38" s="4">
        <f t="shared" si="151"/>
        <v>71942.570980471297</v>
      </c>
      <c r="CK38" s="4">
        <f t="shared" si="152"/>
        <v>845442.18527330179</v>
      </c>
      <c r="CL38" s="4">
        <f t="shared" si="153"/>
        <v>74431.840530831571</v>
      </c>
      <c r="CM38" s="4">
        <f t="shared" si="154"/>
        <v>67620.956691979576</v>
      </c>
      <c r="CN38" s="4">
        <f t="shared" si="155"/>
        <v>75105.765794043997</v>
      </c>
      <c r="CO38" s="4">
        <f t="shared" si="156"/>
        <v>72721.962580229767</v>
      </c>
      <c r="CP38" s="4">
        <f t="shared" si="157"/>
        <v>70104.767607515489</v>
      </c>
      <c r="CQ38" s="4">
        <f t="shared" si="158"/>
        <v>69745.056621680546</v>
      </c>
      <c r="CR38" s="4">
        <f t="shared" si="159"/>
        <v>67788.203876945554</v>
      </c>
      <c r="CS38" s="4">
        <f t="shared" si="160"/>
        <v>69837.788591971432</v>
      </c>
      <c r="CT38" s="4">
        <f t="shared" si="161"/>
        <v>67394.713098364475</v>
      </c>
      <c r="CU38" s="4">
        <f t="shared" si="162"/>
        <v>71353.342996116524</v>
      </c>
      <c r="CV38" s="4">
        <f t="shared" si="163"/>
        <v>72097.690041369657</v>
      </c>
      <c r="CW38" s="4">
        <f t="shared" si="164"/>
        <v>71785.701027204603</v>
      </c>
      <c r="CX38" s="4">
        <f t="shared" si="165"/>
        <v>849987.78945825319</v>
      </c>
      <c r="CY38" s="4">
        <f t="shared" si="166"/>
        <v>849987.78945825342</v>
      </c>
      <c r="CZ38" s="4">
        <f t="shared" si="167"/>
        <v>849987.78945825342</v>
      </c>
      <c r="DA38" s="4">
        <f t="shared" si="168"/>
        <v>849987.78945825342</v>
      </c>
      <c r="DB38" s="4">
        <f t="shared" si="169"/>
        <v>849987.78945825342</v>
      </c>
      <c r="DC38" s="4">
        <f t="shared" si="170"/>
        <v>849987.78945825342</v>
      </c>
      <c r="DD38" s="4">
        <f t="shared" si="171"/>
        <v>849987.78945825342</v>
      </c>
      <c r="DE38" s="4">
        <f t="shared" si="172"/>
        <v>849987.78945825342</v>
      </c>
      <c r="DF38" s="4">
        <f t="shared" si="173"/>
        <v>849987.78945825342</v>
      </c>
      <c r="DG38" s="4">
        <f t="shared" si="174"/>
        <v>849987.78945825342</v>
      </c>
      <c r="DI38" s="4"/>
      <c r="DJ38" s="20"/>
    </row>
    <row r="39" spans="1:114" x14ac:dyDescent="0.25">
      <c r="A39" t="s">
        <v>14</v>
      </c>
      <c r="B39" t="s">
        <v>33</v>
      </c>
      <c r="C39" s="41">
        <v>976</v>
      </c>
      <c r="D39" s="41">
        <v>972</v>
      </c>
      <c r="E39" s="41">
        <v>973</v>
      </c>
      <c r="F39" s="41">
        <v>974</v>
      </c>
      <c r="G39" s="41">
        <v>972</v>
      </c>
      <c r="H39" s="41">
        <v>971</v>
      </c>
      <c r="I39" s="41">
        <v>974</v>
      </c>
      <c r="J39" s="41">
        <v>923.28571428571422</v>
      </c>
      <c r="K39" s="41">
        <v>923.28571428571422</v>
      </c>
      <c r="L39" s="41">
        <v>923.28571428571422</v>
      </c>
      <c r="M39" s="41">
        <v>923.28571428571422</v>
      </c>
      <c r="N39" s="41">
        <v>923.28571428571422</v>
      </c>
      <c r="O39" s="41">
        <f t="shared" si="135"/>
        <v>952.36904761904736</v>
      </c>
      <c r="P39" s="41">
        <v>976</v>
      </c>
      <c r="Q39" s="41">
        <v>972</v>
      </c>
      <c r="R39" s="41">
        <v>973</v>
      </c>
      <c r="S39" s="41">
        <v>974</v>
      </c>
      <c r="T39" s="41">
        <v>972</v>
      </c>
      <c r="U39" s="41">
        <v>971</v>
      </c>
      <c r="V39" s="41">
        <v>974</v>
      </c>
      <c r="W39" s="41">
        <v>923.28571428571422</v>
      </c>
      <c r="X39" s="41">
        <v>923.28571428571422</v>
      </c>
      <c r="Y39" s="41">
        <v>923.28571428571422</v>
      </c>
      <c r="Z39" s="41">
        <v>923.28571428571422</v>
      </c>
      <c r="AA39" s="41">
        <v>923.28571428571422</v>
      </c>
      <c r="AB39" s="41">
        <f t="shared" si="137"/>
        <v>952.36904761904736</v>
      </c>
      <c r="AC39" s="41">
        <v>952.36904761904771</v>
      </c>
      <c r="AD39" s="41">
        <v>952.36904761904771</v>
      </c>
      <c r="AE39" s="41">
        <v>952.36904761904771</v>
      </c>
      <c r="AF39" s="41">
        <v>952.36904761904771</v>
      </c>
      <c r="AG39" s="41">
        <v>952.36904761904771</v>
      </c>
      <c r="AH39" s="41">
        <v>952.36904761904771</v>
      </c>
      <c r="AI39" s="41">
        <v>952.36904761904771</v>
      </c>
      <c r="AJ39" s="41">
        <v>952.36904761904771</v>
      </c>
      <c r="AK39" s="41">
        <v>952.36904761904771</v>
      </c>
      <c r="AL39" s="4"/>
      <c r="AM39" t="s">
        <v>33</v>
      </c>
      <c r="AN39" s="41">
        <v>14.980600000000003</v>
      </c>
      <c r="AO39" s="41">
        <v>14.597999999999999</v>
      </c>
      <c r="AP39" s="41">
        <v>14.963099999999999</v>
      </c>
      <c r="AQ39" s="41">
        <v>15.450200000000001</v>
      </c>
      <c r="AR39" s="41">
        <v>13.903799999999999</v>
      </c>
      <c r="AS39" s="41">
        <v>12.875957142857141</v>
      </c>
      <c r="AT39" s="41">
        <v>12.776957142857142</v>
      </c>
      <c r="AU39" s="41">
        <v>12.653657142857142</v>
      </c>
      <c r="AV39" s="41">
        <v>12.653657142857142</v>
      </c>
      <c r="AW39" s="41">
        <v>12.653657142857142</v>
      </c>
      <c r="AX39" s="41">
        <v>32.868985714285714</v>
      </c>
      <c r="AY39" s="41">
        <v>52.941371428571436</v>
      </c>
      <c r="AZ39" s="41">
        <f t="shared" si="133"/>
        <v>223.31994285714288</v>
      </c>
      <c r="BA39" s="41">
        <v>14.415300000000002</v>
      </c>
      <c r="BB39" s="41">
        <v>14.462299999999999</v>
      </c>
      <c r="BC39" s="41">
        <v>15.329299999999998</v>
      </c>
      <c r="BD39" s="41">
        <v>15.1807</v>
      </c>
      <c r="BE39" s="41">
        <v>14.073757142857142</v>
      </c>
      <c r="BF39" s="41">
        <v>12.875957142857141</v>
      </c>
      <c r="BG39" s="41">
        <v>12.776957142857142</v>
      </c>
      <c r="BH39" s="41">
        <v>12.653657142857142</v>
      </c>
      <c r="BI39" s="41">
        <v>12.653657142857142</v>
      </c>
      <c r="BJ39" s="41">
        <v>32.868985714285714</v>
      </c>
      <c r="BK39" s="41">
        <v>52.941371428571436</v>
      </c>
      <c r="BL39" s="41">
        <v>93.338342857142877</v>
      </c>
      <c r="BM39" s="41">
        <f t="shared" si="138"/>
        <v>303.57028571428572</v>
      </c>
      <c r="BN39" s="41">
        <v>303.57028571428566</v>
      </c>
      <c r="BO39" s="41">
        <v>303.57028571428566</v>
      </c>
      <c r="BP39" s="41">
        <v>303.57028571428566</v>
      </c>
      <c r="BQ39" s="41">
        <v>303.57028571428566</v>
      </c>
      <c r="BR39" s="41">
        <v>303.57028571428566</v>
      </c>
      <c r="BS39" s="41">
        <v>303.57028571428566</v>
      </c>
      <c r="BT39" s="41">
        <v>303.57028571428566</v>
      </c>
      <c r="BU39" s="41">
        <v>303.57028571428566</v>
      </c>
      <c r="BV39" s="41">
        <v>303.57028571428566</v>
      </c>
      <c r="BX39" t="str">
        <f t="shared" si="139"/>
        <v>CSG</v>
      </c>
      <c r="BY39" s="4">
        <f t="shared" si="140"/>
        <v>15.348975409836068</v>
      </c>
      <c r="BZ39" s="4">
        <f t="shared" si="141"/>
        <v>15.018518518518517</v>
      </c>
      <c r="CA39" s="4">
        <f t="shared" si="142"/>
        <v>15.378314491264131</v>
      </c>
      <c r="CB39" s="4">
        <f t="shared" si="143"/>
        <v>15.862628336755648</v>
      </c>
      <c r="CC39" s="4">
        <f t="shared" si="144"/>
        <v>14.30432098765432</v>
      </c>
      <c r="CD39" s="4">
        <f t="shared" si="145"/>
        <v>13.26051199058408</v>
      </c>
      <c r="CE39" s="4">
        <f t="shared" si="146"/>
        <v>13.118025814021706</v>
      </c>
      <c r="CF39" s="4">
        <f t="shared" si="147"/>
        <v>13.705028624477796</v>
      </c>
      <c r="CG39" s="4">
        <f t="shared" si="148"/>
        <v>13.705028624477796</v>
      </c>
      <c r="CH39" s="4">
        <f t="shared" si="149"/>
        <v>13.705028624477796</v>
      </c>
      <c r="CI39" s="4">
        <f t="shared" si="150"/>
        <v>35.600015472690707</v>
      </c>
      <c r="CJ39" s="4">
        <f t="shared" si="151"/>
        <v>57.340182577750284</v>
      </c>
      <c r="CK39" s="4">
        <f t="shared" si="152"/>
        <v>234.48887111088899</v>
      </c>
      <c r="CL39" s="4">
        <f t="shared" si="153"/>
        <v>14.769774590163935</v>
      </c>
      <c r="CM39" s="4">
        <f t="shared" si="154"/>
        <v>14.878909465020575</v>
      </c>
      <c r="CN39" s="4">
        <f t="shared" si="155"/>
        <v>15.754676258992806</v>
      </c>
      <c r="CO39" s="4">
        <f t="shared" si="156"/>
        <v>15.585934291581109</v>
      </c>
      <c r="CP39" s="4">
        <f t="shared" si="157"/>
        <v>14.479174015285125</v>
      </c>
      <c r="CQ39" s="4">
        <f t="shared" si="158"/>
        <v>13.26051199058408</v>
      </c>
      <c r="CR39" s="4">
        <f t="shared" si="159"/>
        <v>13.118025814021706</v>
      </c>
      <c r="CS39" s="4">
        <f t="shared" si="160"/>
        <v>13.705028624477796</v>
      </c>
      <c r="CT39" s="4">
        <f t="shared" si="161"/>
        <v>13.705028624477796</v>
      </c>
      <c r="CU39" s="4">
        <f t="shared" si="162"/>
        <v>35.600015472690707</v>
      </c>
      <c r="CV39" s="4">
        <f t="shared" si="163"/>
        <v>57.340182577750284</v>
      </c>
      <c r="CW39" s="4">
        <f t="shared" si="164"/>
        <v>101.09367166950335</v>
      </c>
      <c r="CX39" s="4">
        <f t="shared" si="165"/>
        <v>318.7527844098052</v>
      </c>
      <c r="CY39" s="4">
        <f t="shared" si="166"/>
        <v>318.75278440980503</v>
      </c>
      <c r="CZ39" s="4">
        <f t="shared" si="167"/>
        <v>318.75278440980503</v>
      </c>
      <c r="DA39" s="4">
        <f t="shared" si="168"/>
        <v>318.75278440980503</v>
      </c>
      <c r="DB39" s="4">
        <f t="shared" si="169"/>
        <v>318.75278440980503</v>
      </c>
      <c r="DC39" s="4">
        <f t="shared" si="170"/>
        <v>318.75278440980503</v>
      </c>
      <c r="DD39" s="4">
        <f t="shared" si="171"/>
        <v>318.75278440980503</v>
      </c>
      <c r="DE39" s="4">
        <f t="shared" si="172"/>
        <v>318.75278440980503</v>
      </c>
      <c r="DF39" s="4">
        <f t="shared" si="173"/>
        <v>318.75278440980503</v>
      </c>
      <c r="DG39" s="4">
        <f t="shared" si="174"/>
        <v>318.75278440980503</v>
      </c>
      <c r="DI39" s="4"/>
      <c r="DJ39" s="20"/>
    </row>
    <row r="40" spans="1:114" x14ac:dyDescent="0.25">
      <c r="A40" t="s">
        <v>14</v>
      </c>
      <c r="B40" t="s">
        <v>35</v>
      </c>
      <c r="C40" s="41">
        <v>167</v>
      </c>
      <c r="D40" s="41">
        <v>168</v>
      </c>
      <c r="E40" s="41">
        <v>165</v>
      </c>
      <c r="F40" s="41">
        <v>166</v>
      </c>
      <c r="G40" s="41">
        <v>166</v>
      </c>
      <c r="H40" s="41">
        <v>167</v>
      </c>
      <c r="I40" s="41">
        <v>166</v>
      </c>
      <c r="J40" s="41">
        <v>154</v>
      </c>
      <c r="K40" s="41">
        <v>154</v>
      </c>
      <c r="L40" s="41">
        <v>154</v>
      </c>
      <c r="M40" s="41">
        <v>154</v>
      </c>
      <c r="N40" s="41">
        <v>154</v>
      </c>
      <c r="O40" s="41">
        <f t="shared" si="135"/>
        <v>161.25</v>
      </c>
      <c r="P40" s="41">
        <v>167</v>
      </c>
      <c r="Q40" s="41">
        <v>168</v>
      </c>
      <c r="R40" s="41">
        <v>165</v>
      </c>
      <c r="S40" s="41">
        <v>166</v>
      </c>
      <c r="T40" s="41">
        <v>166</v>
      </c>
      <c r="U40" s="41">
        <v>167</v>
      </c>
      <c r="V40" s="41">
        <v>166</v>
      </c>
      <c r="W40" s="41">
        <v>154</v>
      </c>
      <c r="X40" s="41">
        <v>154</v>
      </c>
      <c r="Y40" s="41">
        <v>154</v>
      </c>
      <c r="Z40" s="41">
        <v>154</v>
      </c>
      <c r="AA40" s="41">
        <v>154</v>
      </c>
      <c r="AB40" s="41">
        <f t="shared" si="137"/>
        <v>161.25</v>
      </c>
      <c r="AC40" s="41">
        <v>161.25000000000003</v>
      </c>
      <c r="AD40" s="41">
        <v>161.25000000000003</v>
      </c>
      <c r="AE40" s="41">
        <v>161.25000000000003</v>
      </c>
      <c r="AF40" s="41">
        <v>161.25000000000003</v>
      </c>
      <c r="AG40" s="41">
        <v>161.25000000000003</v>
      </c>
      <c r="AH40" s="41">
        <v>161.25000000000003</v>
      </c>
      <c r="AI40" s="41">
        <v>161.25000000000003</v>
      </c>
      <c r="AJ40" s="41">
        <v>161.25000000000003</v>
      </c>
      <c r="AK40" s="41">
        <v>161.25000000000003</v>
      </c>
      <c r="AL40" s="4"/>
      <c r="AM40" t="s">
        <v>35</v>
      </c>
      <c r="AN40" s="41">
        <v>14.970108400000003</v>
      </c>
      <c r="AO40" s="41">
        <v>15.419812700000001</v>
      </c>
      <c r="AP40" s="41">
        <v>13.6362021</v>
      </c>
      <c r="AQ40" s="41">
        <v>14.555308399999998</v>
      </c>
      <c r="AR40" s="41">
        <v>16.798211599999998</v>
      </c>
      <c r="AS40" s="41">
        <v>14.394008400000001</v>
      </c>
      <c r="AT40" s="41">
        <v>14.157109499999999</v>
      </c>
      <c r="AU40" s="41">
        <v>12.183109500000002</v>
      </c>
      <c r="AV40" s="41">
        <v>12.183109500000002</v>
      </c>
      <c r="AW40" s="41">
        <v>12.183109500000002</v>
      </c>
      <c r="AX40" s="41">
        <v>29.152809499999993</v>
      </c>
      <c r="AY40" s="41">
        <v>46.215609499999992</v>
      </c>
      <c r="AZ40" s="41">
        <f t="shared" si="133"/>
        <v>215.8485086</v>
      </c>
      <c r="BA40" s="41">
        <v>14.3037084</v>
      </c>
      <c r="BB40" s="41">
        <v>15.096912700000001</v>
      </c>
      <c r="BC40" s="41">
        <v>13.653902100000002</v>
      </c>
      <c r="BD40" s="41">
        <v>14.657108399999998</v>
      </c>
      <c r="BE40" s="41">
        <v>17.031411599999998</v>
      </c>
      <c r="BF40" s="41">
        <v>14.394008400000001</v>
      </c>
      <c r="BG40" s="41">
        <v>14.157109499999999</v>
      </c>
      <c r="BH40" s="41">
        <v>12.183109500000002</v>
      </c>
      <c r="BI40" s="41">
        <v>12.183109500000002</v>
      </c>
      <c r="BJ40" s="41">
        <v>29.152809499999993</v>
      </c>
      <c r="BK40" s="41">
        <v>46.215609499999992</v>
      </c>
      <c r="BL40" s="41">
        <v>79.840909499999981</v>
      </c>
      <c r="BM40" s="41">
        <f t="shared" si="138"/>
        <v>282.86970859999997</v>
      </c>
      <c r="BN40" s="41">
        <v>282.86970859999997</v>
      </c>
      <c r="BO40" s="41">
        <v>282.86970859999997</v>
      </c>
      <c r="BP40" s="41">
        <v>282.86970859999997</v>
      </c>
      <c r="BQ40" s="41">
        <v>282.86970859999997</v>
      </c>
      <c r="BR40" s="41">
        <v>282.86970859999997</v>
      </c>
      <c r="BS40" s="41">
        <v>282.86970859999997</v>
      </c>
      <c r="BT40" s="41">
        <v>282.86970859999997</v>
      </c>
      <c r="BU40" s="41">
        <v>282.86970859999997</v>
      </c>
      <c r="BV40" s="41">
        <v>282.86970859999997</v>
      </c>
      <c r="BX40" t="str">
        <f t="shared" si="139"/>
        <v>CTSG</v>
      </c>
      <c r="BY40" s="4">
        <f t="shared" si="140"/>
        <v>89.641367664670682</v>
      </c>
      <c r="BZ40" s="4">
        <f t="shared" si="141"/>
        <v>91.784599404761906</v>
      </c>
      <c r="CA40" s="4">
        <f t="shared" si="142"/>
        <v>82.643649090909079</v>
      </c>
      <c r="CB40" s="4">
        <f t="shared" si="143"/>
        <v>87.682580722891544</v>
      </c>
      <c r="CC40" s="4">
        <f t="shared" si="144"/>
        <v>101.19404578313251</v>
      </c>
      <c r="CD40" s="4">
        <f t="shared" si="145"/>
        <v>86.191667065868273</v>
      </c>
      <c r="CE40" s="4">
        <f t="shared" si="146"/>
        <v>85.283792168674694</v>
      </c>
      <c r="CF40" s="4">
        <f t="shared" si="147"/>
        <v>79.111100649350661</v>
      </c>
      <c r="CG40" s="4">
        <f t="shared" si="148"/>
        <v>79.111100649350661</v>
      </c>
      <c r="CH40" s="4">
        <f t="shared" si="149"/>
        <v>79.111100649350661</v>
      </c>
      <c r="CI40" s="4">
        <f t="shared" si="150"/>
        <v>189.30395779220774</v>
      </c>
      <c r="CJ40" s="4">
        <f t="shared" si="151"/>
        <v>300.10136038961031</v>
      </c>
      <c r="CK40" s="4">
        <f t="shared" si="152"/>
        <v>1338.5954021705427</v>
      </c>
      <c r="CL40" s="4">
        <f t="shared" si="153"/>
        <v>85.650948502994012</v>
      </c>
      <c r="CM40" s="4">
        <f t="shared" si="154"/>
        <v>89.862575595238098</v>
      </c>
      <c r="CN40" s="4">
        <f t="shared" si="155"/>
        <v>82.750921818181837</v>
      </c>
      <c r="CO40" s="4">
        <f t="shared" si="156"/>
        <v>88.295833734939748</v>
      </c>
      <c r="CP40" s="4">
        <f t="shared" si="157"/>
        <v>102.59886506024095</v>
      </c>
      <c r="CQ40" s="4">
        <f t="shared" si="158"/>
        <v>86.191667065868273</v>
      </c>
      <c r="CR40" s="4">
        <f t="shared" si="159"/>
        <v>85.283792168674694</v>
      </c>
      <c r="CS40" s="4">
        <f t="shared" si="160"/>
        <v>79.111100649350661</v>
      </c>
      <c r="CT40" s="4">
        <f t="shared" si="161"/>
        <v>79.111100649350661</v>
      </c>
      <c r="CU40" s="4">
        <f t="shared" si="162"/>
        <v>189.30395779220774</v>
      </c>
      <c r="CV40" s="4">
        <f t="shared" si="163"/>
        <v>300.10136038961031</v>
      </c>
      <c r="CW40" s="4">
        <f t="shared" si="164"/>
        <v>518.4474642857142</v>
      </c>
      <c r="CX40" s="4">
        <f t="shared" si="165"/>
        <v>1754.2307510077517</v>
      </c>
      <c r="CY40" s="4">
        <f t="shared" si="166"/>
        <v>1754.2307510077515</v>
      </c>
      <c r="CZ40" s="4">
        <f t="shared" si="167"/>
        <v>1754.2307510077515</v>
      </c>
      <c r="DA40" s="4">
        <f t="shared" si="168"/>
        <v>1754.2307510077515</v>
      </c>
      <c r="DB40" s="4">
        <f t="shared" si="169"/>
        <v>1754.2307510077515</v>
      </c>
      <c r="DC40" s="4">
        <f t="shared" si="170"/>
        <v>1754.2307510077515</v>
      </c>
      <c r="DD40" s="4">
        <f t="shared" si="171"/>
        <v>1754.2307510077515</v>
      </c>
      <c r="DE40" s="4">
        <f t="shared" si="172"/>
        <v>1754.2307510077515</v>
      </c>
      <c r="DF40" s="4">
        <f t="shared" si="173"/>
        <v>1754.2307510077515</v>
      </c>
      <c r="DG40" s="4">
        <f t="shared" si="174"/>
        <v>1754.2307510077515</v>
      </c>
      <c r="DI40" s="4"/>
      <c r="DJ40" s="140"/>
    </row>
    <row r="41" spans="1:114" x14ac:dyDescent="0.25">
      <c r="A41" t="s">
        <v>14</v>
      </c>
      <c r="B41" t="s">
        <v>34</v>
      </c>
      <c r="C41" s="41">
        <v>0</v>
      </c>
      <c r="D41" s="41">
        <v>0</v>
      </c>
      <c r="E41" s="41">
        <v>0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0</v>
      </c>
      <c r="N41" s="41">
        <v>0</v>
      </c>
      <c r="O41" s="41">
        <f t="shared" si="135"/>
        <v>0</v>
      </c>
      <c r="P41" s="41">
        <v>0</v>
      </c>
      <c r="Q41" s="41">
        <v>0</v>
      </c>
      <c r="R41" s="41">
        <v>0</v>
      </c>
      <c r="S41" s="41">
        <v>0</v>
      </c>
      <c r="T41" s="41">
        <v>0</v>
      </c>
      <c r="U41" s="41">
        <v>0</v>
      </c>
      <c r="V41" s="41">
        <v>0</v>
      </c>
      <c r="W41" s="41">
        <v>0</v>
      </c>
      <c r="X41" s="41">
        <v>0</v>
      </c>
      <c r="Y41" s="41">
        <v>0</v>
      </c>
      <c r="Z41" s="41">
        <v>0</v>
      </c>
      <c r="AA41" s="41">
        <v>0</v>
      </c>
      <c r="AB41" s="41">
        <f t="shared" si="137"/>
        <v>0</v>
      </c>
      <c r="AC41" s="41">
        <v>0</v>
      </c>
      <c r="AD41" s="41">
        <v>0</v>
      </c>
      <c r="AE41" s="41">
        <v>0</v>
      </c>
      <c r="AF41" s="41">
        <v>0</v>
      </c>
      <c r="AG41" s="41">
        <v>0</v>
      </c>
      <c r="AH41" s="41">
        <v>0</v>
      </c>
      <c r="AI41" s="41">
        <v>0</v>
      </c>
      <c r="AJ41" s="41">
        <v>0</v>
      </c>
      <c r="AK41" s="41">
        <v>0</v>
      </c>
      <c r="AL41" s="4"/>
      <c r="AM41" t="s">
        <v>34</v>
      </c>
      <c r="AN41" s="41">
        <v>3.2000999999999999</v>
      </c>
      <c r="AO41" s="41">
        <v>2.8111000000000002</v>
      </c>
      <c r="AP41" s="41">
        <v>2.9327000000000001</v>
      </c>
      <c r="AQ41" s="41">
        <v>2.7967</v>
      </c>
      <c r="AR41" s="41">
        <v>2.4142999999999999</v>
      </c>
      <c r="AS41" s="41">
        <v>2.5150000000000001</v>
      </c>
      <c r="AT41" s="41">
        <v>2.3171999999999997</v>
      </c>
      <c r="AU41" s="41">
        <v>2.9248000000000003</v>
      </c>
      <c r="AV41" s="41">
        <v>2.9248000000000003</v>
      </c>
      <c r="AW41" s="41">
        <v>2.9248000000000003</v>
      </c>
      <c r="AX41" s="41">
        <v>2.9248000000000003</v>
      </c>
      <c r="AY41" s="41">
        <v>2.9248000000000003</v>
      </c>
      <c r="AZ41" s="41">
        <f t="shared" si="133"/>
        <v>33.611100000000008</v>
      </c>
      <c r="BA41" s="41">
        <v>3.2000999999999999</v>
      </c>
      <c r="BB41" s="41">
        <v>2.8111000000000002</v>
      </c>
      <c r="BC41" s="41">
        <v>2.9327000000000001</v>
      </c>
      <c r="BD41" s="41">
        <v>2.7967</v>
      </c>
      <c r="BE41" s="41">
        <v>2.4142999999999999</v>
      </c>
      <c r="BF41" s="41">
        <v>2.5150000000000001</v>
      </c>
      <c r="BG41" s="41">
        <v>2.3171999999999997</v>
      </c>
      <c r="BH41" s="41">
        <v>2.9248000000000003</v>
      </c>
      <c r="BI41" s="41">
        <v>2.9248000000000003</v>
      </c>
      <c r="BJ41" s="41">
        <v>2.9248000000000003</v>
      </c>
      <c r="BK41" s="41">
        <v>2.9248000000000003</v>
      </c>
      <c r="BL41" s="41">
        <v>2.9248000000000003</v>
      </c>
      <c r="BM41" s="41">
        <f t="shared" si="138"/>
        <v>33.611100000000008</v>
      </c>
      <c r="BN41" s="41">
        <v>33.6111</v>
      </c>
      <c r="BO41" s="41">
        <v>33.6111</v>
      </c>
      <c r="BP41" s="41">
        <v>33.6111</v>
      </c>
      <c r="BQ41" s="41">
        <v>33.6111</v>
      </c>
      <c r="BR41" s="41">
        <v>33.6111</v>
      </c>
      <c r="BS41" s="41">
        <v>33.6111</v>
      </c>
      <c r="BT41" s="41">
        <v>33.6111</v>
      </c>
      <c r="BU41" s="41">
        <v>33.6111</v>
      </c>
      <c r="BV41" s="41">
        <v>33.6111</v>
      </c>
      <c r="BX41" t="str">
        <f t="shared" si="139"/>
        <v>CSLS</v>
      </c>
      <c r="BY41" s="4" t="e">
        <f t="shared" si="140"/>
        <v>#DIV/0!</v>
      </c>
      <c r="BZ41" s="4" t="e">
        <f t="shared" si="141"/>
        <v>#DIV/0!</v>
      </c>
      <c r="CA41" s="4" t="e">
        <f t="shared" si="142"/>
        <v>#DIV/0!</v>
      </c>
      <c r="CB41" s="4" t="e">
        <f t="shared" si="143"/>
        <v>#DIV/0!</v>
      </c>
      <c r="CC41" s="4" t="e">
        <f t="shared" si="144"/>
        <v>#DIV/0!</v>
      </c>
      <c r="CD41" s="4" t="e">
        <f t="shared" si="145"/>
        <v>#DIV/0!</v>
      </c>
      <c r="CE41" s="4" t="e">
        <f t="shared" si="146"/>
        <v>#DIV/0!</v>
      </c>
      <c r="CF41" s="4" t="e">
        <f t="shared" si="147"/>
        <v>#DIV/0!</v>
      </c>
      <c r="CG41" s="4" t="e">
        <f t="shared" si="148"/>
        <v>#DIV/0!</v>
      </c>
      <c r="CH41" s="4" t="e">
        <f t="shared" si="149"/>
        <v>#DIV/0!</v>
      </c>
      <c r="CI41" s="4" t="e">
        <f t="shared" si="150"/>
        <v>#DIV/0!</v>
      </c>
      <c r="CJ41" s="4" t="e">
        <f t="shared" si="151"/>
        <v>#DIV/0!</v>
      </c>
      <c r="CK41" s="4" t="e">
        <f t="shared" si="152"/>
        <v>#DIV/0!</v>
      </c>
      <c r="CL41" s="4" t="e">
        <f t="shared" si="153"/>
        <v>#DIV/0!</v>
      </c>
      <c r="CM41" s="4" t="e">
        <f t="shared" si="154"/>
        <v>#DIV/0!</v>
      </c>
      <c r="CN41" s="4" t="e">
        <f t="shared" si="155"/>
        <v>#DIV/0!</v>
      </c>
      <c r="CO41" s="4" t="e">
        <f t="shared" si="156"/>
        <v>#DIV/0!</v>
      </c>
      <c r="CP41" s="4" t="e">
        <f t="shared" si="157"/>
        <v>#DIV/0!</v>
      </c>
      <c r="CQ41" s="4" t="e">
        <f t="shared" si="158"/>
        <v>#DIV/0!</v>
      </c>
      <c r="CR41" s="4" t="e">
        <f t="shared" si="159"/>
        <v>#DIV/0!</v>
      </c>
      <c r="CS41" s="4" t="e">
        <f t="shared" si="160"/>
        <v>#DIV/0!</v>
      </c>
      <c r="CT41" s="4" t="e">
        <f t="shared" si="161"/>
        <v>#DIV/0!</v>
      </c>
      <c r="CU41" s="4" t="e">
        <f t="shared" si="162"/>
        <v>#DIV/0!</v>
      </c>
      <c r="CV41" s="4" t="e">
        <f t="shared" si="163"/>
        <v>#DIV/0!</v>
      </c>
      <c r="CW41" s="4" t="e">
        <f t="shared" si="164"/>
        <v>#DIV/0!</v>
      </c>
      <c r="CX41" s="4" t="e">
        <f t="shared" si="165"/>
        <v>#DIV/0!</v>
      </c>
      <c r="CY41" s="4" t="e">
        <f t="shared" si="166"/>
        <v>#DIV/0!</v>
      </c>
      <c r="CZ41" s="4" t="e">
        <f t="shared" si="167"/>
        <v>#DIV/0!</v>
      </c>
      <c r="DA41" s="4" t="e">
        <f t="shared" si="168"/>
        <v>#DIV/0!</v>
      </c>
      <c r="DB41" s="4" t="e">
        <f t="shared" si="169"/>
        <v>#DIV/0!</v>
      </c>
      <c r="DC41" s="4" t="e">
        <f t="shared" si="170"/>
        <v>#DIV/0!</v>
      </c>
      <c r="DD41" s="4" t="e">
        <f t="shared" si="171"/>
        <v>#DIV/0!</v>
      </c>
      <c r="DE41" s="4" t="e">
        <f t="shared" si="172"/>
        <v>#DIV/0!</v>
      </c>
      <c r="DF41" s="4" t="e">
        <f t="shared" si="173"/>
        <v>#DIV/0!</v>
      </c>
      <c r="DG41" s="4" t="e">
        <f t="shared" si="174"/>
        <v>#DIV/0!</v>
      </c>
      <c r="DI41" s="4"/>
      <c r="DJ41" s="20"/>
    </row>
    <row r="42" spans="1:114" x14ac:dyDescent="0.25">
      <c r="A42" t="s">
        <v>14</v>
      </c>
      <c r="B42" t="s">
        <v>36</v>
      </c>
      <c r="C42" s="41">
        <v>0</v>
      </c>
      <c r="D42" s="41">
        <v>0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f t="shared" si="135"/>
        <v>0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f t="shared" si="137"/>
        <v>0</v>
      </c>
      <c r="AC42" s="41">
        <v>0</v>
      </c>
      <c r="AD42" s="41">
        <v>0</v>
      </c>
      <c r="AE42" s="41">
        <v>0</v>
      </c>
      <c r="AF42" s="41">
        <v>0</v>
      </c>
      <c r="AG42" s="41">
        <v>0</v>
      </c>
      <c r="AH42" s="41">
        <v>0</v>
      </c>
      <c r="AI42" s="41">
        <v>0</v>
      </c>
      <c r="AJ42" s="41">
        <v>0</v>
      </c>
      <c r="AK42" s="41">
        <v>0</v>
      </c>
      <c r="AL42" s="4"/>
      <c r="AM42" t="s">
        <v>36</v>
      </c>
      <c r="AN42" s="41">
        <v>40.429099999999998</v>
      </c>
      <c r="AO42" s="41">
        <v>35.251599999999996</v>
      </c>
      <c r="AP42" s="41">
        <v>38.183799999999998</v>
      </c>
      <c r="AQ42" s="41">
        <v>39.193699999999993</v>
      </c>
      <c r="AR42" s="41">
        <v>36.677700000000002</v>
      </c>
      <c r="AS42" s="41">
        <v>36.252257142857133</v>
      </c>
      <c r="AT42" s="41">
        <v>38.408157142857149</v>
      </c>
      <c r="AU42" s="41">
        <v>39.689757142857147</v>
      </c>
      <c r="AV42" s="41">
        <v>39.689757142857147</v>
      </c>
      <c r="AW42" s="41">
        <v>39.689757142857147</v>
      </c>
      <c r="AX42" s="41">
        <v>45.055085714285717</v>
      </c>
      <c r="AY42" s="41">
        <v>50.27337142857143</v>
      </c>
      <c r="AZ42" s="41">
        <f t="shared" si="133"/>
        <v>478.79404285714293</v>
      </c>
      <c r="BA42" s="41">
        <v>40.405499999999996</v>
      </c>
      <c r="BB42" s="41">
        <v>35.135599999999997</v>
      </c>
      <c r="BC42" s="41">
        <v>38.264199999999995</v>
      </c>
      <c r="BD42" s="41">
        <v>39.154999999999994</v>
      </c>
      <c r="BE42" s="41">
        <v>36.742357142857145</v>
      </c>
      <c r="BF42" s="41">
        <v>36.252257142857133</v>
      </c>
      <c r="BG42" s="41">
        <v>38.408157142857149</v>
      </c>
      <c r="BH42" s="41">
        <v>39.689757142857147</v>
      </c>
      <c r="BI42" s="41">
        <v>39.689757142857147</v>
      </c>
      <c r="BJ42" s="41">
        <v>45.055085714285717</v>
      </c>
      <c r="BK42" s="41">
        <v>50.27337142857143</v>
      </c>
      <c r="BL42" s="41">
        <v>60.849942857142857</v>
      </c>
      <c r="BM42" s="41">
        <f t="shared" si="138"/>
        <v>499.92098571428573</v>
      </c>
      <c r="BN42" s="41">
        <v>499.92098571428579</v>
      </c>
      <c r="BO42" s="41">
        <v>499.92098571428579</v>
      </c>
      <c r="BP42" s="41">
        <v>499.92098571428579</v>
      </c>
      <c r="BQ42" s="41">
        <v>499.92098571428579</v>
      </c>
      <c r="BR42" s="41">
        <v>499.92098571428579</v>
      </c>
      <c r="BS42" s="41">
        <v>499.92098571428579</v>
      </c>
      <c r="BT42" s="41">
        <v>499.92098571428579</v>
      </c>
      <c r="BU42" s="41">
        <v>499.92098571428579</v>
      </c>
      <c r="BV42" s="41">
        <v>499.92098571428579</v>
      </c>
      <c r="BX42" t="str">
        <f t="shared" si="139"/>
        <v>CTSLS</v>
      </c>
      <c r="BY42" s="4" t="e">
        <f t="shared" ref="BY42:CK46" si="175">+AN42/C42*1000</f>
        <v>#DIV/0!</v>
      </c>
      <c r="BZ42" s="4" t="e">
        <f t="shared" si="175"/>
        <v>#DIV/0!</v>
      </c>
      <c r="CA42" s="4" t="e">
        <f t="shared" si="175"/>
        <v>#DIV/0!</v>
      </c>
      <c r="CB42" s="4" t="e">
        <f t="shared" si="175"/>
        <v>#DIV/0!</v>
      </c>
      <c r="CC42" s="4" t="e">
        <f t="shared" si="175"/>
        <v>#DIV/0!</v>
      </c>
      <c r="CD42" s="4" t="e">
        <f t="shared" si="175"/>
        <v>#DIV/0!</v>
      </c>
      <c r="CE42" s="4" t="e">
        <f t="shared" si="175"/>
        <v>#DIV/0!</v>
      </c>
      <c r="CF42" s="4" t="e">
        <f t="shared" si="175"/>
        <v>#DIV/0!</v>
      </c>
      <c r="CG42" s="4" t="e">
        <f t="shared" si="175"/>
        <v>#DIV/0!</v>
      </c>
      <c r="CH42" s="4" t="e">
        <f t="shared" si="175"/>
        <v>#DIV/0!</v>
      </c>
      <c r="CI42" s="4" t="e">
        <f t="shared" si="175"/>
        <v>#DIV/0!</v>
      </c>
      <c r="CJ42" s="4" t="e">
        <f t="shared" si="175"/>
        <v>#DIV/0!</v>
      </c>
      <c r="CK42" s="4" t="e">
        <f t="shared" si="175"/>
        <v>#DIV/0!</v>
      </c>
      <c r="CL42" s="4" t="e">
        <f t="shared" si="153"/>
        <v>#DIV/0!</v>
      </c>
      <c r="CM42" s="4" t="e">
        <f t="shared" si="154"/>
        <v>#DIV/0!</v>
      </c>
      <c r="CN42" s="4" t="e">
        <f t="shared" si="155"/>
        <v>#DIV/0!</v>
      </c>
      <c r="CO42" s="4" t="e">
        <f t="shared" si="156"/>
        <v>#DIV/0!</v>
      </c>
      <c r="CP42" s="4" t="e">
        <f t="shared" si="157"/>
        <v>#DIV/0!</v>
      </c>
      <c r="CQ42" s="4" t="e">
        <f t="shared" si="158"/>
        <v>#DIV/0!</v>
      </c>
      <c r="CR42" s="4" t="e">
        <f t="shared" si="159"/>
        <v>#DIV/0!</v>
      </c>
      <c r="CS42" s="4" t="e">
        <f t="shared" si="160"/>
        <v>#DIV/0!</v>
      </c>
      <c r="CT42" s="4" t="e">
        <f t="shared" si="161"/>
        <v>#DIV/0!</v>
      </c>
      <c r="CU42" s="4" t="e">
        <f t="shared" si="162"/>
        <v>#DIV/0!</v>
      </c>
      <c r="CV42" s="4" t="e">
        <f t="shared" si="163"/>
        <v>#DIV/0!</v>
      </c>
      <c r="CW42" s="4" t="e">
        <f t="shared" si="164"/>
        <v>#DIV/0!</v>
      </c>
      <c r="CX42" s="4" t="e">
        <f t="shared" si="165"/>
        <v>#DIV/0!</v>
      </c>
      <c r="CY42" s="4" t="e">
        <f t="shared" ref="CY42:CY46" si="176">+BN42/AC42*1000</f>
        <v>#DIV/0!</v>
      </c>
      <c r="CZ42" s="4" t="e">
        <f t="shared" ref="CZ42:CZ46" si="177">+BO42/AD42*1000</f>
        <v>#DIV/0!</v>
      </c>
      <c r="DA42" s="4" t="e">
        <f t="shared" ref="DA42:DD46" si="178">+BP42/AE42*1000</f>
        <v>#DIV/0!</v>
      </c>
      <c r="DB42" s="4" t="e">
        <f t="shared" si="178"/>
        <v>#DIV/0!</v>
      </c>
      <c r="DC42" s="4" t="e">
        <f t="shared" si="178"/>
        <v>#DIV/0!</v>
      </c>
      <c r="DD42" s="4" t="e">
        <f t="shared" si="178"/>
        <v>#DIV/0!</v>
      </c>
      <c r="DE42" s="4" t="e">
        <f t="shared" si="172"/>
        <v>#DIV/0!</v>
      </c>
      <c r="DF42" s="4" t="e">
        <f t="shared" si="173"/>
        <v>#DIV/0!</v>
      </c>
      <c r="DG42" s="4" t="e">
        <f t="shared" si="174"/>
        <v>#DIV/0!</v>
      </c>
      <c r="DI42" s="4"/>
      <c r="DJ42" s="20"/>
    </row>
    <row r="43" spans="1:114" x14ac:dyDescent="0.25">
      <c r="A43" t="s">
        <v>14</v>
      </c>
      <c r="B43" t="s">
        <v>37</v>
      </c>
      <c r="C43" s="41">
        <v>0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f t="shared" si="135"/>
        <v>0</v>
      </c>
      <c r="P43" s="41">
        <v>0</v>
      </c>
      <c r="Q43" s="41">
        <v>0</v>
      </c>
      <c r="R43" s="41">
        <v>0</v>
      </c>
      <c r="S43" s="41">
        <v>0</v>
      </c>
      <c r="T43" s="41">
        <v>0</v>
      </c>
      <c r="U43" s="41">
        <v>0</v>
      </c>
      <c r="V43" s="41">
        <v>0</v>
      </c>
      <c r="W43" s="41">
        <v>0</v>
      </c>
      <c r="X43" s="41">
        <v>0</v>
      </c>
      <c r="Y43" s="41">
        <v>0</v>
      </c>
      <c r="Z43" s="41">
        <v>0</v>
      </c>
      <c r="AA43" s="41">
        <v>0</v>
      </c>
      <c r="AB43" s="41">
        <f t="shared" si="137"/>
        <v>0</v>
      </c>
      <c r="AC43" s="41">
        <v>0</v>
      </c>
      <c r="AD43" s="41">
        <v>0</v>
      </c>
      <c r="AE43" s="41">
        <v>0</v>
      </c>
      <c r="AF43" s="41">
        <v>0</v>
      </c>
      <c r="AG43" s="41">
        <v>0</v>
      </c>
      <c r="AH43" s="41">
        <v>0</v>
      </c>
      <c r="AI43" s="41">
        <v>0</v>
      </c>
      <c r="AJ43" s="41">
        <v>0</v>
      </c>
      <c r="AK43" s="41">
        <v>0</v>
      </c>
      <c r="AL43" s="4"/>
      <c r="AM43" t="s">
        <v>37</v>
      </c>
      <c r="AN43" s="41">
        <v>0</v>
      </c>
      <c r="AO43" s="41">
        <v>0</v>
      </c>
      <c r="AP43" s="41">
        <v>0</v>
      </c>
      <c r="AQ43" s="41">
        <v>0</v>
      </c>
      <c r="AR43" s="41">
        <v>0</v>
      </c>
      <c r="AS43" s="41">
        <v>0</v>
      </c>
      <c r="AT43" s="41">
        <v>0</v>
      </c>
      <c r="AU43" s="41">
        <v>0</v>
      </c>
      <c r="AV43" s="41">
        <v>0</v>
      </c>
      <c r="AW43" s="41">
        <v>0</v>
      </c>
      <c r="AX43" s="41">
        <v>0</v>
      </c>
      <c r="AY43" s="41">
        <v>0</v>
      </c>
      <c r="AZ43" s="41">
        <f t="shared" si="133"/>
        <v>0</v>
      </c>
      <c r="BA43" s="41">
        <v>0</v>
      </c>
      <c r="BB43" s="41">
        <v>0</v>
      </c>
      <c r="BC43" s="41">
        <v>0</v>
      </c>
      <c r="BD43" s="41">
        <v>0</v>
      </c>
      <c r="BE43" s="41">
        <v>0</v>
      </c>
      <c r="BF43" s="41">
        <v>0</v>
      </c>
      <c r="BG43" s="41">
        <v>0</v>
      </c>
      <c r="BH43" s="41">
        <v>0</v>
      </c>
      <c r="BI43" s="41">
        <v>0</v>
      </c>
      <c r="BJ43" s="41">
        <v>0</v>
      </c>
      <c r="BK43" s="41">
        <v>0</v>
      </c>
      <c r="BL43" s="41">
        <v>0</v>
      </c>
      <c r="BM43" s="41">
        <f t="shared" si="138"/>
        <v>0</v>
      </c>
      <c r="BN43" s="41">
        <v>0</v>
      </c>
      <c r="BO43" s="41">
        <v>0</v>
      </c>
      <c r="BP43" s="41">
        <v>0</v>
      </c>
      <c r="BQ43" s="41">
        <v>0</v>
      </c>
      <c r="BR43" s="41">
        <v>0</v>
      </c>
      <c r="BS43" s="41">
        <v>0</v>
      </c>
      <c r="BT43" s="41">
        <v>0</v>
      </c>
      <c r="BU43" s="41">
        <v>0</v>
      </c>
      <c r="BV43" s="41">
        <v>0</v>
      </c>
      <c r="BX43" t="str">
        <f t="shared" si="139"/>
        <v>NGVS</v>
      </c>
      <c r="BY43" s="4" t="e">
        <f t="shared" si="175"/>
        <v>#DIV/0!</v>
      </c>
      <c r="BZ43" s="4" t="e">
        <f t="shared" si="175"/>
        <v>#DIV/0!</v>
      </c>
      <c r="CA43" s="4" t="e">
        <f t="shared" si="175"/>
        <v>#DIV/0!</v>
      </c>
      <c r="CB43" s="4" t="e">
        <f t="shared" si="175"/>
        <v>#DIV/0!</v>
      </c>
      <c r="CC43" s="4" t="e">
        <f t="shared" si="175"/>
        <v>#DIV/0!</v>
      </c>
      <c r="CD43" s="4" t="e">
        <f t="shared" si="175"/>
        <v>#DIV/0!</v>
      </c>
      <c r="CE43" s="4" t="e">
        <f t="shared" si="175"/>
        <v>#DIV/0!</v>
      </c>
      <c r="CF43" s="4" t="e">
        <f t="shared" si="175"/>
        <v>#DIV/0!</v>
      </c>
      <c r="CG43" s="4" t="e">
        <f t="shared" si="175"/>
        <v>#DIV/0!</v>
      </c>
      <c r="CH43" s="4" t="e">
        <f t="shared" si="175"/>
        <v>#DIV/0!</v>
      </c>
      <c r="CI43" s="4" t="e">
        <f t="shared" si="175"/>
        <v>#DIV/0!</v>
      </c>
      <c r="CJ43" s="4" t="e">
        <f t="shared" si="175"/>
        <v>#DIV/0!</v>
      </c>
      <c r="CK43" s="4" t="e">
        <f t="shared" si="175"/>
        <v>#DIV/0!</v>
      </c>
      <c r="CL43" s="4" t="e">
        <f t="shared" si="153"/>
        <v>#DIV/0!</v>
      </c>
      <c r="CM43" s="4" t="e">
        <f t="shared" si="154"/>
        <v>#DIV/0!</v>
      </c>
      <c r="CN43" s="4" t="e">
        <f t="shared" si="155"/>
        <v>#DIV/0!</v>
      </c>
      <c r="CO43" s="4" t="e">
        <f t="shared" si="156"/>
        <v>#DIV/0!</v>
      </c>
      <c r="CP43" s="4" t="e">
        <f t="shared" si="157"/>
        <v>#DIV/0!</v>
      </c>
      <c r="CQ43" s="4" t="e">
        <f t="shared" si="158"/>
        <v>#DIV/0!</v>
      </c>
      <c r="CR43" s="4" t="e">
        <f t="shared" si="159"/>
        <v>#DIV/0!</v>
      </c>
      <c r="CS43" s="4" t="e">
        <f t="shared" si="160"/>
        <v>#DIV/0!</v>
      </c>
      <c r="CT43" s="4" t="e">
        <f t="shared" si="161"/>
        <v>#DIV/0!</v>
      </c>
      <c r="CU43" s="4" t="e">
        <f t="shared" si="162"/>
        <v>#DIV/0!</v>
      </c>
      <c r="CV43" s="4" t="e">
        <f t="shared" si="163"/>
        <v>#DIV/0!</v>
      </c>
      <c r="CW43" s="4" t="e">
        <f t="shared" si="164"/>
        <v>#DIV/0!</v>
      </c>
      <c r="CX43" s="4" t="e">
        <f t="shared" si="165"/>
        <v>#DIV/0!</v>
      </c>
      <c r="CY43" s="4" t="e">
        <f t="shared" si="176"/>
        <v>#DIV/0!</v>
      </c>
      <c r="CZ43" s="4" t="e">
        <f t="shared" si="177"/>
        <v>#DIV/0!</v>
      </c>
      <c r="DA43" s="4" t="e">
        <f t="shared" si="178"/>
        <v>#DIV/0!</v>
      </c>
      <c r="DB43" s="4" t="e">
        <f t="shared" si="178"/>
        <v>#DIV/0!</v>
      </c>
      <c r="DC43" s="4" t="e">
        <f t="shared" si="178"/>
        <v>#DIV/0!</v>
      </c>
      <c r="DD43" s="4" t="e">
        <f t="shared" si="178"/>
        <v>#DIV/0!</v>
      </c>
      <c r="DE43" s="4" t="e">
        <f t="shared" si="172"/>
        <v>#DIV/0!</v>
      </c>
      <c r="DF43" s="4" t="e">
        <f t="shared" si="173"/>
        <v>#DIV/0!</v>
      </c>
      <c r="DG43" s="4" t="e">
        <f t="shared" si="174"/>
        <v>#DIV/0!</v>
      </c>
      <c r="DI43" s="4"/>
      <c r="DJ43" s="140"/>
    </row>
    <row r="44" spans="1:114" x14ac:dyDescent="0.25">
      <c r="A44" t="s">
        <v>14</v>
      </c>
      <c r="B44" t="s">
        <v>38</v>
      </c>
      <c r="C44" s="41">
        <v>0</v>
      </c>
      <c r="D44" s="41">
        <v>0</v>
      </c>
      <c r="E44" s="41">
        <v>0</v>
      </c>
      <c r="F44" s="41">
        <v>0</v>
      </c>
      <c r="G44" s="41">
        <v>0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f t="shared" si="135"/>
        <v>0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0</v>
      </c>
      <c r="V44" s="41">
        <v>0</v>
      </c>
      <c r="W44" s="41">
        <v>0</v>
      </c>
      <c r="X44" s="41">
        <v>0</v>
      </c>
      <c r="Y44" s="41">
        <v>0</v>
      </c>
      <c r="Z44" s="41">
        <v>0</v>
      </c>
      <c r="AA44" s="41">
        <v>0</v>
      </c>
      <c r="AB44" s="41">
        <f t="shared" si="137"/>
        <v>0</v>
      </c>
      <c r="AC44" s="41">
        <v>0</v>
      </c>
      <c r="AD44" s="41">
        <v>0</v>
      </c>
      <c r="AE44" s="41">
        <v>0</v>
      </c>
      <c r="AF44" s="41">
        <v>0</v>
      </c>
      <c r="AG44" s="41">
        <v>0</v>
      </c>
      <c r="AH44" s="41">
        <v>0</v>
      </c>
      <c r="AI44" s="41">
        <v>0</v>
      </c>
      <c r="AJ44" s="41">
        <v>0</v>
      </c>
      <c r="AK44" s="41">
        <v>0</v>
      </c>
      <c r="AL44" s="4"/>
      <c r="AM44" t="s">
        <v>38</v>
      </c>
      <c r="AN44" s="41">
        <v>0</v>
      </c>
      <c r="AO44" s="41">
        <v>0</v>
      </c>
      <c r="AP44" s="41">
        <v>0</v>
      </c>
      <c r="AQ44" s="41">
        <v>0</v>
      </c>
      <c r="AR44" s="41">
        <v>0</v>
      </c>
      <c r="AS44" s="41">
        <v>0</v>
      </c>
      <c r="AT44" s="41">
        <v>0</v>
      </c>
      <c r="AU44" s="41">
        <v>0</v>
      </c>
      <c r="AV44" s="41">
        <v>0</v>
      </c>
      <c r="AW44" s="41">
        <v>0</v>
      </c>
      <c r="AX44" s="41">
        <v>0</v>
      </c>
      <c r="AY44" s="41">
        <v>0</v>
      </c>
      <c r="AZ44" s="41">
        <f t="shared" si="133"/>
        <v>0</v>
      </c>
      <c r="BA44" s="41">
        <v>0</v>
      </c>
      <c r="BB44" s="41">
        <v>0</v>
      </c>
      <c r="BC44" s="41">
        <v>0</v>
      </c>
      <c r="BD44" s="41">
        <v>0</v>
      </c>
      <c r="BE44" s="41">
        <v>0</v>
      </c>
      <c r="BF44" s="41">
        <v>0</v>
      </c>
      <c r="BG44" s="41">
        <v>0</v>
      </c>
      <c r="BH44" s="41">
        <v>0</v>
      </c>
      <c r="BI44" s="41">
        <v>0</v>
      </c>
      <c r="BJ44" s="41">
        <v>0</v>
      </c>
      <c r="BK44" s="41">
        <v>0</v>
      </c>
      <c r="BL44" s="41">
        <v>0</v>
      </c>
      <c r="BM44" s="41">
        <f t="shared" si="138"/>
        <v>0</v>
      </c>
      <c r="BN44" s="41">
        <v>0</v>
      </c>
      <c r="BO44" s="41">
        <v>0</v>
      </c>
      <c r="BP44" s="41">
        <v>0</v>
      </c>
      <c r="BQ44" s="41">
        <v>0</v>
      </c>
      <c r="BR44" s="41">
        <v>0</v>
      </c>
      <c r="BS44" s="41">
        <v>0</v>
      </c>
      <c r="BT44" s="41">
        <v>0</v>
      </c>
      <c r="BU44" s="41">
        <v>0</v>
      </c>
      <c r="BV44" s="41">
        <v>0</v>
      </c>
      <c r="BX44" t="str">
        <f t="shared" si="139"/>
        <v>NTGVS</v>
      </c>
      <c r="BY44" s="4" t="e">
        <f t="shared" si="175"/>
        <v>#DIV/0!</v>
      </c>
      <c r="BZ44" s="4" t="e">
        <f t="shared" si="175"/>
        <v>#DIV/0!</v>
      </c>
      <c r="CA44" s="4" t="e">
        <f t="shared" si="175"/>
        <v>#DIV/0!</v>
      </c>
      <c r="CB44" s="4" t="e">
        <f t="shared" si="175"/>
        <v>#DIV/0!</v>
      </c>
      <c r="CC44" s="4" t="e">
        <f t="shared" si="175"/>
        <v>#DIV/0!</v>
      </c>
      <c r="CD44" s="4" t="e">
        <f t="shared" si="175"/>
        <v>#DIV/0!</v>
      </c>
      <c r="CE44" s="4" t="e">
        <f t="shared" si="175"/>
        <v>#DIV/0!</v>
      </c>
      <c r="CF44" s="4" t="e">
        <f t="shared" si="175"/>
        <v>#DIV/0!</v>
      </c>
      <c r="CG44" s="4" t="e">
        <f t="shared" si="175"/>
        <v>#DIV/0!</v>
      </c>
      <c r="CH44" s="4" t="e">
        <f t="shared" si="175"/>
        <v>#DIV/0!</v>
      </c>
      <c r="CI44" s="4" t="e">
        <f t="shared" si="175"/>
        <v>#DIV/0!</v>
      </c>
      <c r="CJ44" s="4" t="e">
        <f t="shared" si="175"/>
        <v>#DIV/0!</v>
      </c>
      <c r="CK44" s="4" t="e">
        <f t="shared" si="175"/>
        <v>#DIV/0!</v>
      </c>
      <c r="CL44" s="4" t="e">
        <f t="shared" si="153"/>
        <v>#DIV/0!</v>
      </c>
      <c r="CM44" s="4" t="e">
        <f t="shared" si="154"/>
        <v>#DIV/0!</v>
      </c>
      <c r="CN44" s="4" t="e">
        <f t="shared" si="155"/>
        <v>#DIV/0!</v>
      </c>
      <c r="CO44" s="4" t="e">
        <f t="shared" si="156"/>
        <v>#DIV/0!</v>
      </c>
      <c r="CP44" s="4" t="e">
        <f t="shared" si="157"/>
        <v>#DIV/0!</v>
      </c>
      <c r="CQ44" s="4" t="e">
        <f t="shared" si="158"/>
        <v>#DIV/0!</v>
      </c>
      <c r="CR44" s="4" t="e">
        <f t="shared" si="159"/>
        <v>#DIV/0!</v>
      </c>
      <c r="CS44" s="4" t="e">
        <f t="shared" si="160"/>
        <v>#DIV/0!</v>
      </c>
      <c r="CT44" s="4" t="e">
        <f t="shared" si="161"/>
        <v>#DIV/0!</v>
      </c>
      <c r="CU44" s="4" t="e">
        <f t="shared" si="162"/>
        <v>#DIV/0!</v>
      </c>
      <c r="CV44" s="4" t="e">
        <f t="shared" si="163"/>
        <v>#DIV/0!</v>
      </c>
      <c r="CW44" s="4" t="e">
        <f t="shared" si="164"/>
        <v>#DIV/0!</v>
      </c>
      <c r="CX44" s="4" t="e">
        <f t="shared" si="165"/>
        <v>#DIV/0!</v>
      </c>
      <c r="CY44" s="4" t="e">
        <f t="shared" si="176"/>
        <v>#DIV/0!</v>
      </c>
      <c r="CZ44" s="4" t="e">
        <f t="shared" si="177"/>
        <v>#DIV/0!</v>
      </c>
      <c r="DA44" s="4" t="e">
        <f t="shared" si="178"/>
        <v>#DIV/0!</v>
      </c>
      <c r="DB44" s="4" t="e">
        <f t="shared" si="178"/>
        <v>#DIV/0!</v>
      </c>
      <c r="DC44" s="4" t="e">
        <f t="shared" si="178"/>
        <v>#DIV/0!</v>
      </c>
      <c r="DD44" s="4" t="e">
        <f t="shared" si="178"/>
        <v>#DIV/0!</v>
      </c>
      <c r="DE44" s="4" t="e">
        <f t="shared" si="172"/>
        <v>#DIV/0!</v>
      </c>
      <c r="DF44" s="4" t="e">
        <f t="shared" si="173"/>
        <v>#DIV/0!</v>
      </c>
      <c r="DG44" s="4" t="e">
        <f t="shared" si="174"/>
        <v>#DIV/0!</v>
      </c>
      <c r="DI44" s="4"/>
      <c r="DJ44" s="20"/>
    </row>
    <row r="45" spans="1:114" x14ac:dyDescent="0.25">
      <c r="A45" t="s">
        <v>14</v>
      </c>
      <c r="B45" t="s">
        <v>40</v>
      </c>
      <c r="C45" s="41">
        <v>10</v>
      </c>
      <c r="D45" s="41">
        <v>10</v>
      </c>
      <c r="E45" s="41">
        <v>10</v>
      </c>
      <c r="F45" s="41">
        <v>10</v>
      </c>
      <c r="G45" s="41">
        <v>10</v>
      </c>
      <c r="H45" s="41">
        <v>10</v>
      </c>
      <c r="I45" s="41">
        <v>10</v>
      </c>
      <c r="J45" s="41">
        <v>10</v>
      </c>
      <c r="K45" s="41">
        <v>10</v>
      </c>
      <c r="L45" s="41">
        <v>10</v>
      </c>
      <c r="M45" s="41">
        <v>10</v>
      </c>
      <c r="N45" s="41">
        <v>10</v>
      </c>
      <c r="O45" s="41">
        <f t="shared" si="135"/>
        <v>10</v>
      </c>
      <c r="P45" s="41">
        <v>10</v>
      </c>
      <c r="Q45" s="41">
        <v>10</v>
      </c>
      <c r="R45" s="41">
        <v>10</v>
      </c>
      <c r="S45" s="41">
        <v>10</v>
      </c>
      <c r="T45" s="41">
        <v>10</v>
      </c>
      <c r="U45" s="41">
        <v>10</v>
      </c>
      <c r="V45" s="41">
        <v>10</v>
      </c>
      <c r="W45" s="41">
        <v>10</v>
      </c>
      <c r="X45" s="41">
        <v>10</v>
      </c>
      <c r="Y45" s="41">
        <v>10</v>
      </c>
      <c r="Z45" s="41">
        <v>10</v>
      </c>
      <c r="AA45" s="41">
        <v>10</v>
      </c>
      <c r="AB45" s="41">
        <f t="shared" si="137"/>
        <v>10</v>
      </c>
      <c r="AC45" s="41">
        <v>10</v>
      </c>
      <c r="AD45" s="41">
        <v>10</v>
      </c>
      <c r="AE45" s="41">
        <v>10</v>
      </c>
      <c r="AF45" s="41">
        <v>10</v>
      </c>
      <c r="AG45" s="41">
        <v>10</v>
      </c>
      <c r="AH45" s="41">
        <v>10</v>
      </c>
      <c r="AI45" s="41">
        <v>10</v>
      </c>
      <c r="AJ45" s="41">
        <v>10</v>
      </c>
      <c r="AK45" s="41">
        <v>10</v>
      </c>
      <c r="AL45" s="4"/>
      <c r="AM45" t="s">
        <v>40</v>
      </c>
      <c r="AN45" s="41">
        <v>298.96706796829744</v>
      </c>
      <c r="AO45" s="41">
        <v>269.98961640684934</v>
      </c>
      <c r="AP45" s="41">
        <v>181.31404416829744</v>
      </c>
      <c r="AQ45" s="41">
        <v>209.19202661448142</v>
      </c>
      <c r="AR45" s="41">
        <v>149.86429416829748</v>
      </c>
      <c r="AS45" s="41">
        <v>129.46432661448142</v>
      </c>
      <c r="AT45" s="41">
        <v>99.184894168297447</v>
      </c>
      <c r="AU45" s="41">
        <v>117.33334416829746</v>
      </c>
      <c r="AV45" s="41">
        <v>103.37127661448139</v>
      </c>
      <c r="AW45" s="41">
        <v>136.30569416829746</v>
      </c>
      <c r="AX45" s="41">
        <v>145.7843766144814</v>
      </c>
      <c r="AY45" s="41">
        <v>209.37214416829744</v>
      </c>
      <c r="AZ45" s="41">
        <f t="shared" si="133"/>
        <v>2050.143105842857</v>
      </c>
      <c r="BA45" s="41">
        <v>298.96706796829744</v>
      </c>
      <c r="BB45" s="41">
        <v>269.98961640684934</v>
      </c>
      <c r="BC45" s="41">
        <v>181.31404416829744</v>
      </c>
      <c r="BD45" s="41">
        <v>209.19202661448142</v>
      </c>
      <c r="BE45" s="41">
        <v>149.86429416829748</v>
      </c>
      <c r="BF45" s="41">
        <v>129.46432661448142</v>
      </c>
      <c r="BG45" s="41">
        <v>99.184894168297447</v>
      </c>
      <c r="BH45" s="41">
        <v>117.33334416829746</v>
      </c>
      <c r="BI45" s="41">
        <v>103.37127661448139</v>
      </c>
      <c r="BJ45" s="41">
        <v>136.30569416829746</v>
      </c>
      <c r="BK45" s="41">
        <v>145.7843766144814</v>
      </c>
      <c r="BL45" s="41">
        <v>209.37214416829744</v>
      </c>
      <c r="BM45" s="41">
        <f t="shared" si="138"/>
        <v>2050.143105842857</v>
      </c>
      <c r="BN45" s="41">
        <v>2050.143105842857</v>
      </c>
      <c r="BO45" s="41">
        <v>2050.143105842857</v>
      </c>
      <c r="BP45" s="41">
        <v>2050.143105842857</v>
      </c>
      <c r="BQ45" s="41">
        <v>2050.143105842857</v>
      </c>
      <c r="BR45" s="41">
        <v>2050.143105842857</v>
      </c>
      <c r="BS45" s="41">
        <v>2050.143105842857</v>
      </c>
      <c r="BT45" s="41">
        <v>2050.143105842857</v>
      </c>
      <c r="BU45" s="41">
        <v>2050.143105842857</v>
      </c>
      <c r="BV45" s="41">
        <v>2050.143105842857</v>
      </c>
      <c r="BX45" t="str">
        <f t="shared" si="139"/>
        <v>WHSE</v>
      </c>
      <c r="BY45" s="4">
        <f t="shared" si="175"/>
        <v>29896.706796829745</v>
      </c>
      <c r="BZ45" s="4">
        <f t="shared" si="175"/>
        <v>26998.961640684931</v>
      </c>
      <c r="CA45" s="4">
        <f t="shared" si="175"/>
        <v>18131.404416829744</v>
      </c>
      <c r="CB45" s="4">
        <f t="shared" si="175"/>
        <v>20919.202661448144</v>
      </c>
      <c r="CC45" s="4">
        <f t="shared" si="175"/>
        <v>14986.429416829747</v>
      </c>
      <c r="CD45" s="4">
        <f t="shared" si="175"/>
        <v>12946.432661448142</v>
      </c>
      <c r="CE45" s="4">
        <f t="shared" si="175"/>
        <v>9918.4894168297451</v>
      </c>
      <c r="CF45" s="4">
        <f t="shared" si="175"/>
        <v>11733.334416829744</v>
      </c>
      <c r="CG45" s="4">
        <f t="shared" si="175"/>
        <v>10337.127661448139</v>
      </c>
      <c r="CH45" s="4">
        <f t="shared" si="175"/>
        <v>13630.569416829747</v>
      </c>
      <c r="CI45" s="4">
        <f t="shared" si="175"/>
        <v>14578.437661448141</v>
      </c>
      <c r="CJ45" s="4">
        <f t="shared" si="175"/>
        <v>20937.214416829742</v>
      </c>
      <c r="CK45" s="4">
        <f t="shared" si="175"/>
        <v>205014.3105842857</v>
      </c>
      <c r="CL45" s="4">
        <f t="shared" si="153"/>
        <v>29896.706796829745</v>
      </c>
      <c r="CM45" s="4">
        <f t="shared" si="154"/>
        <v>26998.961640684931</v>
      </c>
      <c r="CN45" s="4">
        <f t="shared" si="155"/>
        <v>18131.404416829744</v>
      </c>
      <c r="CO45" s="4">
        <f t="shared" si="156"/>
        <v>20919.202661448144</v>
      </c>
      <c r="CP45" s="4">
        <f t="shared" si="157"/>
        <v>14986.429416829747</v>
      </c>
      <c r="CQ45" s="4">
        <f t="shared" si="158"/>
        <v>12946.432661448142</v>
      </c>
      <c r="CR45" s="4">
        <f t="shared" si="159"/>
        <v>9918.4894168297451</v>
      </c>
      <c r="CS45" s="4">
        <f t="shared" si="160"/>
        <v>11733.334416829744</v>
      </c>
      <c r="CT45" s="4">
        <f t="shared" si="161"/>
        <v>10337.127661448139</v>
      </c>
      <c r="CU45" s="4">
        <f t="shared" si="162"/>
        <v>13630.569416829747</v>
      </c>
      <c r="CV45" s="4">
        <f t="shared" si="163"/>
        <v>14578.437661448141</v>
      </c>
      <c r="CW45" s="4">
        <f t="shared" si="164"/>
        <v>20937.214416829742</v>
      </c>
      <c r="CX45" s="4">
        <f t="shared" si="165"/>
        <v>205014.3105842857</v>
      </c>
      <c r="CY45" s="4">
        <f t="shared" si="176"/>
        <v>205014.3105842857</v>
      </c>
      <c r="CZ45" s="4">
        <f t="shared" si="177"/>
        <v>205014.3105842857</v>
      </c>
      <c r="DA45" s="4">
        <f t="shared" si="178"/>
        <v>205014.3105842857</v>
      </c>
      <c r="DB45" s="4">
        <f t="shared" si="178"/>
        <v>205014.3105842857</v>
      </c>
      <c r="DC45" s="4">
        <f t="shared" si="178"/>
        <v>205014.3105842857</v>
      </c>
      <c r="DD45" s="4">
        <f t="shared" si="178"/>
        <v>205014.3105842857</v>
      </c>
      <c r="DE45" s="4">
        <f t="shared" si="172"/>
        <v>205014.3105842857</v>
      </c>
      <c r="DF45" s="4">
        <f t="shared" si="173"/>
        <v>205014.3105842857</v>
      </c>
      <c r="DG45" s="4">
        <f t="shared" si="174"/>
        <v>205014.3105842857</v>
      </c>
      <c r="DI45" s="4"/>
      <c r="DJ45" s="20"/>
    </row>
    <row r="46" spans="1:114" x14ac:dyDescent="0.25">
      <c r="A46" t="s">
        <v>14</v>
      </c>
      <c r="B46" t="s">
        <v>39</v>
      </c>
      <c r="C46" s="41">
        <v>5</v>
      </c>
      <c r="D46" s="41">
        <v>5</v>
      </c>
      <c r="E46" s="41">
        <v>5</v>
      </c>
      <c r="F46" s="41">
        <v>5</v>
      </c>
      <c r="G46" s="41">
        <v>5</v>
      </c>
      <c r="H46" s="41">
        <v>5</v>
      </c>
      <c r="I46" s="41">
        <v>5</v>
      </c>
      <c r="J46" s="41">
        <v>5</v>
      </c>
      <c r="K46" s="41">
        <v>5</v>
      </c>
      <c r="L46" s="41">
        <v>5</v>
      </c>
      <c r="M46" s="41">
        <v>5</v>
      </c>
      <c r="N46" s="41">
        <v>5</v>
      </c>
      <c r="O46" s="41">
        <f t="shared" si="135"/>
        <v>5</v>
      </c>
      <c r="P46" s="41">
        <v>5</v>
      </c>
      <c r="Q46" s="41">
        <v>5</v>
      </c>
      <c r="R46" s="41">
        <v>5</v>
      </c>
      <c r="S46" s="41">
        <v>5</v>
      </c>
      <c r="T46" s="41">
        <v>5</v>
      </c>
      <c r="U46" s="41">
        <v>5</v>
      </c>
      <c r="V46" s="41">
        <v>5</v>
      </c>
      <c r="W46" s="41">
        <v>5</v>
      </c>
      <c r="X46" s="41">
        <v>5</v>
      </c>
      <c r="Y46" s="41">
        <v>5</v>
      </c>
      <c r="Z46" s="41">
        <v>5</v>
      </c>
      <c r="AA46" s="41">
        <v>5</v>
      </c>
      <c r="AB46" s="41">
        <f t="shared" si="137"/>
        <v>5</v>
      </c>
      <c r="AC46" s="41">
        <v>5</v>
      </c>
      <c r="AD46" s="41">
        <v>5</v>
      </c>
      <c r="AE46" s="41">
        <v>5</v>
      </c>
      <c r="AF46" s="41">
        <v>5</v>
      </c>
      <c r="AG46" s="41">
        <v>5</v>
      </c>
      <c r="AH46" s="41">
        <v>5</v>
      </c>
      <c r="AI46" s="41">
        <v>5</v>
      </c>
      <c r="AJ46" s="41">
        <v>5</v>
      </c>
      <c r="AK46" s="41">
        <v>5</v>
      </c>
      <c r="AL46" s="4"/>
      <c r="AM46" t="s">
        <v>39</v>
      </c>
      <c r="AN46" s="41">
        <v>55.065484045792573</v>
      </c>
      <c r="AO46" s="41">
        <v>49.729267412328767</v>
      </c>
      <c r="AP46" s="41">
        <v>53.457370645792565</v>
      </c>
      <c r="AQ46" s="41">
        <v>50.254089334637975</v>
      </c>
      <c r="AR46" s="41">
        <v>48.957270645792562</v>
      </c>
      <c r="AS46" s="41">
        <v>45.465339334637974</v>
      </c>
      <c r="AT46" s="41">
        <v>45.580820645792556</v>
      </c>
      <c r="AU46" s="41">
        <v>46.458720645792567</v>
      </c>
      <c r="AV46" s="41">
        <v>44.470939334637961</v>
      </c>
      <c r="AW46" s="41">
        <v>46.881720645792569</v>
      </c>
      <c r="AX46" s="41">
        <v>48.005539334637966</v>
      </c>
      <c r="AY46" s="41">
        <v>52.049570645792556</v>
      </c>
      <c r="AZ46" s="41">
        <f t="shared" si="133"/>
        <v>586.37613267142865</v>
      </c>
      <c r="BA46" s="41">
        <v>55.065484045792573</v>
      </c>
      <c r="BB46" s="41">
        <v>49.729267412328767</v>
      </c>
      <c r="BC46" s="41">
        <v>53.457370645792565</v>
      </c>
      <c r="BD46" s="41">
        <v>50.254089334637975</v>
      </c>
      <c r="BE46" s="41">
        <v>48.957270645792562</v>
      </c>
      <c r="BF46" s="41">
        <v>45.465339334637974</v>
      </c>
      <c r="BG46" s="41">
        <v>45.580820645792556</v>
      </c>
      <c r="BH46" s="41">
        <v>46.458720645792567</v>
      </c>
      <c r="BI46" s="41">
        <v>44.470939334637961</v>
      </c>
      <c r="BJ46" s="41">
        <v>46.881720645792569</v>
      </c>
      <c r="BK46" s="41">
        <v>48.005539334637966</v>
      </c>
      <c r="BL46" s="41">
        <v>52.049570645792556</v>
      </c>
      <c r="BM46" s="41">
        <f t="shared" si="138"/>
        <v>586.37613267142865</v>
      </c>
      <c r="BN46" s="41">
        <v>586.37613267142865</v>
      </c>
      <c r="BO46" s="41">
        <v>586.37613267142865</v>
      </c>
      <c r="BP46" s="41">
        <v>586.37613267142865</v>
      </c>
      <c r="BQ46" s="41">
        <v>586.37613267142865</v>
      </c>
      <c r="BR46" s="41">
        <v>586.37613267142865</v>
      </c>
      <c r="BS46" s="41">
        <v>586.37613267142865</v>
      </c>
      <c r="BT46" s="41">
        <v>586.37613267142865</v>
      </c>
      <c r="BU46" s="41">
        <v>586.37613267142865</v>
      </c>
      <c r="BV46" s="41">
        <v>586.37613267142865</v>
      </c>
      <c r="BX46" t="str">
        <f t="shared" si="139"/>
        <v>WHST</v>
      </c>
      <c r="BY46" s="4">
        <f t="shared" si="175"/>
        <v>11013.096809158515</v>
      </c>
      <c r="BZ46" s="4">
        <f t="shared" si="175"/>
        <v>9945.8534824657545</v>
      </c>
      <c r="CA46" s="4">
        <f t="shared" si="175"/>
        <v>10691.474129158512</v>
      </c>
      <c r="CB46" s="4">
        <f t="shared" si="175"/>
        <v>10050.817866927595</v>
      </c>
      <c r="CC46" s="4">
        <f t="shared" si="175"/>
        <v>9791.4541291585138</v>
      </c>
      <c r="CD46" s="4">
        <f t="shared" si="175"/>
        <v>9093.0678669275949</v>
      </c>
      <c r="CE46" s="4">
        <f t="shared" si="175"/>
        <v>9116.1641291585111</v>
      </c>
      <c r="CF46" s="4">
        <f t="shared" si="175"/>
        <v>9291.7441291585128</v>
      </c>
      <c r="CG46" s="4">
        <f t="shared" si="175"/>
        <v>8894.187866927592</v>
      </c>
      <c r="CH46" s="4">
        <f t="shared" si="175"/>
        <v>9376.344129158515</v>
      </c>
      <c r="CI46" s="4">
        <f t="shared" si="175"/>
        <v>9601.1078669275939</v>
      </c>
      <c r="CJ46" s="4">
        <f t="shared" si="175"/>
        <v>10409.914129158513</v>
      </c>
      <c r="CK46" s="4">
        <f t="shared" si="175"/>
        <v>117275.22653428574</v>
      </c>
      <c r="CL46" s="4">
        <f t="shared" si="153"/>
        <v>11013.096809158515</v>
      </c>
      <c r="CM46" s="4">
        <f t="shared" si="154"/>
        <v>9945.8534824657545</v>
      </c>
      <c r="CN46" s="4">
        <f t="shared" si="155"/>
        <v>10691.474129158512</v>
      </c>
      <c r="CO46" s="4">
        <f t="shared" si="156"/>
        <v>10050.817866927595</v>
      </c>
      <c r="CP46" s="4">
        <f t="shared" si="157"/>
        <v>9791.4541291585138</v>
      </c>
      <c r="CQ46" s="4">
        <f t="shared" si="158"/>
        <v>9093.0678669275949</v>
      </c>
      <c r="CR46" s="4">
        <f t="shared" si="159"/>
        <v>9116.1641291585111</v>
      </c>
      <c r="CS46" s="4">
        <f t="shared" si="160"/>
        <v>9291.7441291585128</v>
      </c>
      <c r="CT46" s="4">
        <f t="shared" si="161"/>
        <v>8894.187866927592</v>
      </c>
      <c r="CU46" s="4">
        <f t="shared" si="162"/>
        <v>9376.344129158515</v>
      </c>
      <c r="CV46" s="4">
        <f t="shared" si="163"/>
        <v>9601.1078669275939</v>
      </c>
      <c r="CW46" s="4">
        <f t="shared" si="164"/>
        <v>10409.914129158513</v>
      </c>
      <c r="CX46" s="4">
        <f t="shared" si="165"/>
        <v>117275.22653428574</v>
      </c>
      <c r="CY46" s="4">
        <f t="shared" si="176"/>
        <v>117275.22653428574</v>
      </c>
      <c r="CZ46" s="4">
        <f t="shared" si="177"/>
        <v>117275.22653428574</v>
      </c>
      <c r="DA46" s="4">
        <f t="shared" si="178"/>
        <v>117275.22653428574</v>
      </c>
      <c r="DB46" s="4">
        <f t="shared" si="178"/>
        <v>117275.22653428574</v>
      </c>
      <c r="DC46" s="4">
        <f t="shared" si="178"/>
        <v>117275.22653428574</v>
      </c>
      <c r="DD46" s="4">
        <f t="shared" si="178"/>
        <v>117275.22653428574</v>
      </c>
      <c r="DE46" s="4">
        <f t="shared" si="172"/>
        <v>117275.22653428574</v>
      </c>
      <c r="DF46" s="4">
        <f t="shared" si="173"/>
        <v>117275.22653428574</v>
      </c>
      <c r="DG46" s="4">
        <f t="shared" si="174"/>
        <v>117275.22653428574</v>
      </c>
      <c r="DI46" s="4"/>
      <c r="DJ46" s="20"/>
    </row>
    <row r="47" spans="1:114" x14ac:dyDescent="0.25">
      <c r="A47" t="s">
        <v>14</v>
      </c>
      <c r="B47" t="s">
        <v>553</v>
      </c>
      <c r="C47" s="41">
        <v>0</v>
      </c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/>
      <c r="P47" s="41">
        <v>0</v>
      </c>
      <c r="Q47" s="41">
        <v>0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/>
      <c r="AC47" s="41">
        <v>0</v>
      </c>
      <c r="AD47" s="41">
        <v>0</v>
      </c>
      <c r="AE47" s="41">
        <v>0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4"/>
      <c r="AM47" s="4" t="str">
        <f>+B47</f>
        <v>PG-C-GHPT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f t="shared" si="133"/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f t="shared" si="138"/>
        <v>0</v>
      </c>
      <c r="BN47" s="41">
        <v>0</v>
      </c>
      <c r="BO47" s="41">
        <v>0</v>
      </c>
      <c r="BP47" s="41">
        <v>0</v>
      </c>
      <c r="BQ47" s="41">
        <v>0</v>
      </c>
      <c r="BR47" s="41">
        <v>0</v>
      </c>
      <c r="BS47" s="41">
        <v>0</v>
      </c>
      <c r="BT47" s="41">
        <v>0</v>
      </c>
      <c r="BU47" s="41">
        <v>0</v>
      </c>
      <c r="BV47" s="41">
        <v>0</v>
      </c>
      <c r="BW47" s="4"/>
      <c r="BX47" t="str">
        <f>+B47</f>
        <v>PG-C-GHPT</v>
      </c>
      <c r="DI47" s="4"/>
      <c r="DJ47" s="20"/>
    </row>
    <row r="48" spans="1:114" x14ac:dyDescent="0.25">
      <c r="A48" t="s">
        <v>15</v>
      </c>
      <c r="B48" t="s">
        <v>1</v>
      </c>
      <c r="C48" s="41">
        <v>0</v>
      </c>
      <c r="D48" s="41">
        <v>0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f t="shared" si="135"/>
        <v>0</v>
      </c>
      <c r="P48" s="41">
        <v>0</v>
      </c>
      <c r="Q48" s="41">
        <v>0</v>
      </c>
      <c r="R48" s="41">
        <v>0</v>
      </c>
      <c r="S48" s="41">
        <v>0</v>
      </c>
      <c r="T48" s="41">
        <v>0</v>
      </c>
      <c r="U48" s="41">
        <v>0</v>
      </c>
      <c r="V48" s="41">
        <v>0</v>
      </c>
      <c r="W48" s="41">
        <v>0</v>
      </c>
      <c r="X48" s="41">
        <v>0</v>
      </c>
      <c r="Y48" s="41">
        <v>0</v>
      </c>
      <c r="Z48" s="41">
        <v>0</v>
      </c>
      <c r="AA48" s="41">
        <v>0</v>
      </c>
      <c r="AB48" s="41">
        <f t="shared" ref="AB48:AB53" si="179">AVERAGE(P48:AA48)</f>
        <v>0</v>
      </c>
      <c r="AC48" s="41">
        <v>0</v>
      </c>
      <c r="AD48" s="41">
        <v>0</v>
      </c>
      <c r="AE48" s="41">
        <v>0</v>
      </c>
      <c r="AF48" s="41">
        <v>0</v>
      </c>
      <c r="AG48" s="41">
        <v>0</v>
      </c>
      <c r="AH48" s="41">
        <v>0</v>
      </c>
      <c r="AI48" s="41">
        <v>0</v>
      </c>
      <c r="AJ48" s="41">
        <v>0</v>
      </c>
      <c r="AK48" s="41">
        <v>0</v>
      </c>
      <c r="AL48" s="4"/>
      <c r="AM48" t="s">
        <v>1</v>
      </c>
      <c r="AN48" s="41">
        <v>0</v>
      </c>
      <c r="AO48" s="41">
        <v>0</v>
      </c>
      <c r="AP48" s="41">
        <v>0</v>
      </c>
      <c r="AQ48" s="41">
        <v>0</v>
      </c>
      <c r="AR48" s="41">
        <v>0</v>
      </c>
      <c r="AS48" s="41">
        <v>0</v>
      </c>
      <c r="AT48" s="41">
        <v>0</v>
      </c>
      <c r="AU48" s="41">
        <v>0</v>
      </c>
      <c r="AV48" s="41">
        <v>0</v>
      </c>
      <c r="AW48" s="41">
        <v>0</v>
      </c>
      <c r="AX48" s="41">
        <v>0</v>
      </c>
      <c r="AY48" s="41">
        <v>0</v>
      </c>
      <c r="AZ48" s="41">
        <f t="shared" si="133"/>
        <v>0</v>
      </c>
      <c r="BA48" s="41">
        <v>0</v>
      </c>
      <c r="BB48" s="41">
        <v>0</v>
      </c>
      <c r="BC48" s="41">
        <v>0</v>
      </c>
      <c r="BD48" s="41">
        <v>0</v>
      </c>
      <c r="BE48" s="41">
        <v>0</v>
      </c>
      <c r="BF48" s="41">
        <v>0</v>
      </c>
      <c r="BG48" s="41">
        <v>0</v>
      </c>
      <c r="BH48" s="41">
        <v>0</v>
      </c>
      <c r="BI48" s="41">
        <v>0</v>
      </c>
      <c r="BJ48" s="41">
        <v>0</v>
      </c>
      <c r="BK48" s="41">
        <v>0</v>
      </c>
      <c r="BL48" s="41">
        <v>0</v>
      </c>
      <c r="BM48" s="41">
        <f t="shared" si="138"/>
        <v>0</v>
      </c>
      <c r="BN48" s="41">
        <v>0</v>
      </c>
      <c r="BO48" s="41">
        <v>0</v>
      </c>
      <c r="BP48" s="41">
        <v>0</v>
      </c>
      <c r="BQ48" s="41">
        <v>0</v>
      </c>
      <c r="BR48" s="41">
        <v>0</v>
      </c>
      <c r="BS48" s="41">
        <v>0</v>
      </c>
      <c r="BT48" s="41">
        <v>0</v>
      </c>
      <c r="BU48" s="41">
        <v>0</v>
      </c>
      <c r="BV48" s="41">
        <v>0</v>
      </c>
      <c r="BX48" t="str">
        <f t="shared" ref="BX48:BX53" si="180">+AM48</f>
        <v>SIS</v>
      </c>
      <c r="BY48" s="4" t="e">
        <f t="shared" ref="BY48:CK53" si="181">+AN48/C48*1000</f>
        <v>#DIV/0!</v>
      </c>
      <c r="BZ48" s="4" t="e">
        <f t="shared" si="181"/>
        <v>#DIV/0!</v>
      </c>
      <c r="CA48" s="4" t="e">
        <f t="shared" si="181"/>
        <v>#DIV/0!</v>
      </c>
      <c r="CB48" s="4" t="e">
        <f t="shared" si="181"/>
        <v>#DIV/0!</v>
      </c>
      <c r="CC48" s="4" t="e">
        <f t="shared" si="181"/>
        <v>#DIV/0!</v>
      </c>
      <c r="CD48" s="4" t="e">
        <f t="shared" si="181"/>
        <v>#DIV/0!</v>
      </c>
      <c r="CE48" s="4" t="e">
        <f t="shared" si="181"/>
        <v>#DIV/0!</v>
      </c>
      <c r="CF48" s="4" t="e">
        <f t="shared" si="181"/>
        <v>#DIV/0!</v>
      </c>
      <c r="CG48" s="4" t="e">
        <f t="shared" si="181"/>
        <v>#DIV/0!</v>
      </c>
      <c r="CH48" s="4" t="e">
        <f t="shared" si="181"/>
        <v>#DIV/0!</v>
      </c>
      <c r="CI48" s="4" t="e">
        <f t="shared" si="181"/>
        <v>#DIV/0!</v>
      </c>
      <c r="CJ48" s="4" t="e">
        <f t="shared" si="181"/>
        <v>#DIV/0!</v>
      </c>
      <c r="CK48" s="4" t="e">
        <f t="shared" si="181"/>
        <v>#DIV/0!</v>
      </c>
      <c r="CL48" s="4" t="e">
        <f t="shared" ref="CL48:CL53" si="182">+BA48/P48*1000</f>
        <v>#DIV/0!</v>
      </c>
      <c r="CM48" s="4" t="e">
        <f t="shared" ref="CM48:CM53" si="183">+BB48/Q48*1000</f>
        <v>#DIV/0!</v>
      </c>
      <c r="CN48" s="4" t="e">
        <f t="shared" ref="CN48:CN53" si="184">+BC48/R48*1000</f>
        <v>#DIV/0!</v>
      </c>
      <c r="CO48" s="4" t="e">
        <f t="shared" ref="CO48:CO53" si="185">+BD48/S48*1000</f>
        <v>#DIV/0!</v>
      </c>
      <c r="CP48" s="4" t="e">
        <f t="shared" ref="CP48:CP53" si="186">+BE48/T48*1000</f>
        <v>#DIV/0!</v>
      </c>
      <c r="CQ48" s="4" t="e">
        <f t="shared" ref="CQ48:CQ53" si="187">+BF48/U48*1000</f>
        <v>#DIV/0!</v>
      </c>
      <c r="CR48" s="4" t="e">
        <f t="shared" ref="CR48:CR53" si="188">+BG48/V48*1000</f>
        <v>#DIV/0!</v>
      </c>
      <c r="CS48" s="4" t="e">
        <f t="shared" ref="CS48:CS53" si="189">+BH48/W48*1000</f>
        <v>#DIV/0!</v>
      </c>
      <c r="CT48" s="4" t="e">
        <f t="shared" ref="CT48:CT53" si="190">+BI48/X48*1000</f>
        <v>#DIV/0!</v>
      </c>
      <c r="CU48" s="4" t="e">
        <f t="shared" ref="CU48:CU53" si="191">+BJ48/Y48*1000</f>
        <v>#DIV/0!</v>
      </c>
      <c r="CV48" s="4" t="e">
        <f t="shared" ref="CV48:CV53" si="192">+BK48/Z48*1000</f>
        <v>#DIV/0!</v>
      </c>
      <c r="CW48" s="4" t="e">
        <f t="shared" ref="CW48:CW53" si="193">+BL48/AA48*1000</f>
        <v>#DIV/0!</v>
      </c>
      <c r="CX48" s="4" t="e">
        <f t="shared" ref="CX48:CX53" si="194">+BM48/AB48*1000</f>
        <v>#DIV/0!</v>
      </c>
      <c r="CY48" s="4" t="e">
        <f t="shared" ref="CY48:DG53" si="195">+BN48/AC48*1000</f>
        <v>#DIV/0!</v>
      </c>
      <c r="CZ48" s="4" t="e">
        <f t="shared" si="195"/>
        <v>#DIV/0!</v>
      </c>
      <c r="DA48" s="4" t="e">
        <f t="shared" si="195"/>
        <v>#DIV/0!</v>
      </c>
      <c r="DB48" s="4" t="e">
        <f t="shared" si="195"/>
        <v>#DIV/0!</v>
      </c>
      <c r="DC48" s="4" t="e">
        <f t="shared" si="195"/>
        <v>#DIV/0!</v>
      </c>
      <c r="DD48" s="4" t="e">
        <f t="shared" si="195"/>
        <v>#DIV/0!</v>
      </c>
      <c r="DE48" s="4" t="e">
        <f t="shared" si="195"/>
        <v>#DIV/0!</v>
      </c>
      <c r="DF48" s="4" t="e">
        <f t="shared" si="195"/>
        <v>#DIV/0!</v>
      </c>
      <c r="DG48" s="4" t="e">
        <f t="shared" si="195"/>
        <v>#DIV/0!</v>
      </c>
      <c r="DI48" s="4"/>
      <c r="DJ48" s="20"/>
    </row>
    <row r="49" spans="1:114" x14ac:dyDescent="0.25">
      <c r="A49" t="s">
        <v>15</v>
      </c>
      <c r="B49" t="s">
        <v>42</v>
      </c>
      <c r="C49" s="41">
        <v>27</v>
      </c>
      <c r="D49" s="41">
        <v>27</v>
      </c>
      <c r="E49" s="41">
        <v>27</v>
      </c>
      <c r="F49" s="41">
        <v>27</v>
      </c>
      <c r="G49" s="41">
        <v>27</v>
      </c>
      <c r="H49" s="41">
        <v>27</v>
      </c>
      <c r="I49" s="41">
        <v>27</v>
      </c>
      <c r="J49" s="41">
        <v>27</v>
      </c>
      <c r="K49" s="41">
        <v>27</v>
      </c>
      <c r="L49" s="41">
        <v>27</v>
      </c>
      <c r="M49" s="41">
        <v>27</v>
      </c>
      <c r="N49" s="41">
        <v>27</v>
      </c>
      <c r="O49" s="41">
        <f t="shared" si="135"/>
        <v>27</v>
      </c>
      <c r="P49" s="41">
        <v>27</v>
      </c>
      <c r="Q49" s="41">
        <v>27</v>
      </c>
      <c r="R49" s="41">
        <v>27</v>
      </c>
      <c r="S49" s="41">
        <v>27</v>
      </c>
      <c r="T49" s="41">
        <v>27</v>
      </c>
      <c r="U49" s="41">
        <v>27</v>
      </c>
      <c r="V49" s="41">
        <v>27</v>
      </c>
      <c r="W49" s="41">
        <v>27</v>
      </c>
      <c r="X49" s="41">
        <v>27</v>
      </c>
      <c r="Y49" s="41">
        <v>27</v>
      </c>
      <c r="Z49" s="41">
        <v>27</v>
      </c>
      <c r="AA49" s="41">
        <v>27</v>
      </c>
      <c r="AB49" s="41">
        <f t="shared" si="179"/>
        <v>27</v>
      </c>
      <c r="AC49" s="41">
        <v>27</v>
      </c>
      <c r="AD49" s="41">
        <v>27</v>
      </c>
      <c r="AE49" s="41">
        <v>27</v>
      </c>
      <c r="AF49" s="41">
        <v>27</v>
      </c>
      <c r="AG49" s="41">
        <v>27</v>
      </c>
      <c r="AH49" s="41">
        <v>27</v>
      </c>
      <c r="AI49" s="41">
        <v>27</v>
      </c>
      <c r="AJ49" s="41">
        <v>27</v>
      </c>
      <c r="AK49" s="41">
        <v>27</v>
      </c>
      <c r="AL49" s="4"/>
      <c r="AM49" t="s">
        <v>42</v>
      </c>
      <c r="AN49" s="41">
        <v>4133.3583492243642</v>
      </c>
      <c r="AO49" s="41">
        <v>3732.7162017873284</v>
      </c>
      <c r="AP49" s="41">
        <v>4060.0518820743646</v>
      </c>
      <c r="AQ49" s="41">
        <v>3811.5464536203517</v>
      </c>
      <c r="AR49" s="41">
        <v>3678.0142320743644</v>
      </c>
      <c r="AS49" s="41">
        <v>3512.8125036203523</v>
      </c>
      <c r="AT49" s="41">
        <v>3528.396032074364</v>
      </c>
      <c r="AU49" s="41">
        <v>3619.7350820743636</v>
      </c>
      <c r="AV49" s="41">
        <v>3433.0703036203522</v>
      </c>
      <c r="AW49" s="41">
        <v>3490.7098820743636</v>
      </c>
      <c r="AX49" s="41">
        <v>3602.0078036203522</v>
      </c>
      <c r="AY49" s="41">
        <v>3627.0044320743636</v>
      </c>
      <c r="AZ49" s="41">
        <f t="shared" si="133"/>
        <v>44229.42315793928</v>
      </c>
      <c r="BA49" s="41">
        <v>4133.3583492243642</v>
      </c>
      <c r="BB49" s="41">
        <v>3732.7162017873284</v>
      </c>
      <c r="BC49" s="41">
        <v>4060.0518820743646</v>
      </c>
      <c r="BD49" s="41">
        <v>3811.5464536203517</v>
      </c>
      <c r="BE49" s="41">
        <v>3678.0142320743644</v>
      </c>
      <c r="BF49" s="41">
        <v>3512.8125036203523</v>
      </c>
      <c r="BG49" s="41">
        <v>3528.396032074364</v>
      </c>
      <c r="BH49" s="41">
        <v>3619.7350820743636</v>
      </c>
      <c r="BI49" s="41">
        <v>3433.0703036203522</v>
      </c>
      <c r="BJ49" s="41">
        <v>3490.7098820743636</v>
      </c>
      <c r="BK49" s="41">
        <v>3602.0078036203522</v>
      </c>
      <c r="BL49" s="41">
        <v>3627.0044320743636</v>
      </c>
      <c r="BM49" s="41">
        <f t="shared" si="138"/>
        <v>44229.42315793928</v>
      </c>
      <c r="BN49" s="41">
        <v>44229.42315793928</v>
      </c>
      <c r="BO49" s="41">
        <v>44229.42315793928</v>
      </c>
      <c r="BP49" s="41">
        <v>44229.42315793928</v>
      </c>
      <c r="BQ49" s="41">
        <v>44229.42315793928</v>
      </c>
      <c r="BR49" s="41">
        <v>44229.42315793928</v>
      </c>
      <c r="BS49" s="41">
        <v>44229.42315793928</v>
      </c>
      <c r="BT49" s="41">
        <v>44229.42315793928</v>
      </c>
      <c r="BU49" s="41">
        <v>44229.42315793928</v>
      </c>
      <c r="BV49" s="41">
        <v>44229.42315793928</v>
      </c>
      <c r="BX49" t="str">
        <f t="shared" si="180"/>
        <v>STIS</v>
      </c>
      <c r="BY49" s="4">
        <f t="shared" si="181"/>
        <v>153087.34626756905</v>
      </c>
      <c r="BZ49" s="4">
        <f t="shared" si="181"/>
        <v>138248.74821434548</v>
      </c>
      <c r="CA49" s="4">
        <f t="shared" si="181"/>
        <v>150372.29192868018</v>
      </c>
      <c r="CB49" s="4">
        <f t="shared" si="181"/>
        <v>141168.38717112414</v>
      </c>
      <c r="CC49" s="4">
        <f t="shared" si="181"/>
        <v>136222.74933608755</v>
      </c>
      <c r="CD49" s="4">
        <f t="shared" si="181"/>
        <v>130104.1668007538</v>
      </c>
      <c r="CE49" s="4">
        <f t="shared" si="181"/>
        <v>130681.33452127273</v>
      </c>
      <c r="CF49" s="4">
        <f t="shared" si="181"/>
        <v>134064.26229905052</v>
      </c>
      <c r="CG49" s="4">
        <f t="shared" si="181"/>
        <v>127150.75198593897</v>
      </c>
      <c r="CH49" s="4">
        <f t="shared" si="181"/>
        <v>129285.5511879394</v>
      </c>
      <c r="CI49" s="4">
        <f t="shared" si="181"/>
        <v>133407.69643038342</v>
      </c>
      <c r="CJ49" s="4">
        <f t="shared" si="181"/>
        <v>134333.4974842357</v>
      </c>
      <c r="CK49" s="4">
        <f t="shared" si="181"/>
        <v>1638126.7836273808</v>
      </c>
      <c r="CL49" s="4">
        <f t="shared" si="182"/>
        <v>153087.34626756905</v>
      </c>
      <c r="CM49" s="4">
        <f t="shared" si="183"/>
        <v>138248.74821434548</v>
      </c>
      <c r="CN49" s="4">
        <f t="shared" si="184"/>
        <v>150372.29192868018</v>
      </c>
      <c r="CO49" s="4">
        <f t="shared" si="185"/>
        <v>141168.38717112414</v>
      </c>
      <c r="CP49" s="4">
        <f t="shared" si="186"/>
        <v>136222.74933608755</v>
      </c>
      <c r="CQ49" s="4">
        <f t="shared" si="187"/>
        <v>130104.1668007538</v>
      </c>
      <c r="CR49" s="4">
        <f t="shared" si="188"/>
        <v>130681.33452127273</v>
      </c>
      <c r="CS49" s="4">
        <f t="shared" si="189"/>
        <v>134064.26229905052</v>
      </c>
      <c r="CT49" s="4">
        <f t="shared" si="190"/>
        <v>127150.75198593897</v>
      </c>
      <c r="CU49" s="4">
        <f t="shared" si="191"/>
        <v>129285.5511879394</v>
      </c>
      <c r="CV49" s="4">
        <f t="shared" si="192"/>
        <v>133407.69643038342</v>
      </c>
      <c r="CW49" s="4">
        <f t="shared" si="193"/>
        <v>134333.4974842357</v>
      </c>
      <c r="CX49" s="4">
        <f t="shared" si="194"/>
        <v>1638126.7836273808</v>
      </c>
      <c r="CY49" s="4">
        <f t="shared" si="195"/>
        <v>1638126.7836273808</v>
      </c>
      <c r="CZ49" s="4">
        <f t="shared" si="195"/>
        <v>1638126.7836273808</v>
      </c>
      <c r="DA49" s="4">
        <f t="shared" si="195"/>
        <v>1638126.7836273808</v>
      </c>
      <c r="DB49" s="4">
        <f t="shared" si="195"/>
        <v>1638126.7836273808</v>
      </c>
      <c r="DC49" s="4">
        <f t="shared" si="195"/>
        <v>1638126.7836273808</v>
      </c>
      <c r="DD49" s="4">
        <f t="shared" si="195"/>
        <v>1638126.7836273808</v>
      </c>
      <c r="DE49" s="4">
        <f t="shared" si="195"/>
        <v>1638126.7836273808</v>
      </c>
      <c r="DF49" s="4">
        <f t="shared" si="195"/>
        <v>1638126.7836273808</v>
      </c>
      <c r="DG49" s="4">
        <f t="shared" si="195"/>
        <v>1638126.7836273808</v>
      </c>
      <c r="DI49" s="4"/>
      <c r="DJ49" s="20"/>
    </row>
    <row r="50" spans="1:114" x14ac:dyDescent="0.25">
      <c r="A50" t="s">
        <v>15</v>
      </c>
      <c r="B50" t="s">
        <v>2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f t="shared" si="135"/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f t="shared" si="179"/>
        <v>0</v>
      </c>
      <c r="AC50" s="41">
        <v>0</v>
      </c>
      <c r="AD50" s="41">
        <v>0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4"/>
      <c r="AM50" t="s">
        <v>2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f t="shared" si="133"/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f t="shared" si="138"/>
        <v>0</v>
      </c>
      <c r="BN50" s="41">
        <v>0</v>
      </c>
      <c r="BO50" s="41">
        <v>0</v>
      </c>
      <c r="BP50" s="41">
        <v>0</v>
      </c>
      <c r="BQ50" s="41">
        <v>0</v>
      </c>
      <c r="BR50" s="41">
        <v>0</v>
      </c>
      <c r="BS50" s="41">
        <v>0</v>
      </c>
      <c r="BT50" s="41">
        <v>0</v>
      </c>
      <c r="BU50" s="41">
        <v>0</v>
      </c>
      <c r="BV50" s="41">
        <v>0</v>
      </c>
      <c r="BX50" t="str">
        <f t="shared" si="180"/>
        <v>IS</v>
      </c>
      <c r="BY50" s="4" t="e">
        <f t="shared" si="181"/>
        <v>#DIV/0!</v>
      </c>
      <c r="BZ50" s="4" t="e">
        <f t="shared" si="181"/>
        <v>#DIV/0!</v>
      </c>
      <c r="CA50" s="4" t="e">
        <f t="shared" si="181"/>
        <v>#DIV/0!</v>
      </c>
      <c r="CB50" s="4" t="e">
        <f t="shared" si="181"/>
        <v>#DIV/0!</v>
      </c>
      <c r="CC50" s="4" t="e">
        <f t="shared" si="181"/>
        <v>#DIV/0!</v>
      </c>
      <c r="CD50" s="4" t="e">
        <f t="shared" si="181"/>
        <v>#DIV/0!</v>
      </c>
      <c r="CE50" s="4" t="e">
        <f t="shared" si="181"/>
        <v>#DIV/0!</v>
      </c>
      <c r="CF50" s="4" t="e">
        <f t="shared" si="181"/>
        <v>#DIV/0!</v>
      </c>
      <c r="CG50" s="4" t="e">
        <f t="shared" si="181"/>
        <v>#DIV/0!</v>
      </c>
      <c r="CH50" s="4" t="e">
        <f t="shared" si="181"/>
        <v>#DIV/0!</v>
      </c>
      <c r="CI50" s="4" t="e">
        <f t="shared" si="181"/>
        <v>#DIV/0!</v>
      </c>
      <c r="CJ50" s="4" t="e">
        <f t="shared" si="181"/>
        <v>#DIV/0!</v>
      </c>
      <c r="CK50" s="4" t="e">
        <f t="shared" si="181"/>
        <v>#DIV/0!</v>
      </c>
      <c r="CL50" s="4" t="e">
        <f t="shared" si="182"/>
        <v>#DIV/0!</v>
      </c>
      <c r="CM50" s="4" t="e">
        <f t="shared" si="183"/>
        <v>#DIV/0!</v>
      </c>
      <c r="CN50" s="4" t="e">
        <f t="shared" si="184"/>
        <v>#DIV/0!</v>
      </c>
      <c r="CO50" s="4" t="e">
        <f t="shared" si="185"/>
        <v>#DIV/0!</v>
      </c>
      <c r="CP50" s="4" t="e">
        <f t="shared" si="186"/>
        <v>#DIV/0!</v>
      </c>
      <c r="CQ50" s="4" t="e">
        <f t="shared" si="187"/>
        <v>#DIV/0!</v>
      </c>
      <c r="CR50" s="4" t="e">
        <f t="shared" si="188"/>
        <v>#DIV/0!</v>
      </c>
      <c r="CS50" s="4" t="e">
        <f t="shared" si="189"/>
        <v>#DIV/0!</v>
      </c>
      <c r="CT50" s="4" t="e">
        <f t="shared" si="190"/>
        <v>#DIV/0!</v>
      </c>
      <c r="CU50" s="4" t="e">
        <f t="shared" si="191"/>
        <v>#DIV/0!</v>
      </c>
      <c r="CV50" s="4" t="e">
        <f t="shared" si="192"/>
        <v>#DIV/0!</v>
      </c>
      <c r="CW50" s="4" t="e">
        <f t="shared" si="193"/>
        <v>#DIV/0!</v>
      </c>
      <c r="CX50" s="4" t="e">
        <f t="shared" si="194"/>
        <v>#DIV/0!</v>
      </c>
      <c r="CY50" s="4" t="e">
        <f t="shared" si="195"/>
        <v>#DIV/0!</v>
      </c>
      <c r="CZ50" s="4" t="e">
        <f t="shared" si="195"/>
        <v>#DIV/0!</v>
      </c>
      <c r="DA50" s="4" t="e">
        <f t="shared" si="195"/>
        <v>#DIV/0!</v>
      </c>
      <c r="DB50" s="4" t="e">
        <f t="shared" si="195"/>
        <v>#DIV/0!</v>
      </c>
      <c r="DC50" s="4" t="e">
        <f t="shared" si="195"/>
        <v>#DIV/0!</v>
      </c>
      <c r="DD50" s="4" t="e">
        <f t="shared" si="195"/>
        <v>#DIV/0!</v>
      </c>
      <c r="DE50" s="4" t="e">
        <f t="shared" si="195"/>
        <v>#DIV/0!</v>
      </c>
      <c r="DF50" s="4" t="e">
        <f t="shared" si="195"/>
        <v>#DIV/0!</v>
      </c>
      <c r="DG50" s="4" t="e">
        <f t="shared" si="195"/>
        <v>#DIV/0!</v>
      </c>
      <c r="DI50" s="4"/>
      <c r="DJ50" s="20"/>
    </row>
    <row r="51" spans="1:114" x14ac:dyDescent="0.25">
      <c r="A51" t="s">
        <v>15</v>
      </c>
      <c r="B51" t="s">
        <v>41</v>
      </c>
      <c r="C51" s="41">
        <v>14</v>
      </c>
      <c r="D51" s="41">
        <v>14</v>
      </c>
      <c r="E51" s="41">
        <v>14</v>
      </c>
      <c r="F51" s="41">
        <v>14</v>
      </c>
      <c r="G51" s="41">
        <v>14</v>
      </c>
      <c r="H51" s="41">
        <v>14</v>
      </c>
      <c r="I51" s="41">
        <v>14</v>
      </c>
      <c r="J51" s="41">
        <v>14</v>
      </c>
      <c r="K51" s="41">
        <v>14</v>
      </c>
      <c r="L51" s="41">
        <v>14</v>
      </c>
      <c r="M51" s="41">
        <v>14</v>
      </c>
      <c r="N51" s="41">
        <v>14</v>
      </c>
      <c r="O51" s="41">
        <f t="shared" si="135"/>
        <v>14</v>
      </c>
      <c r="P51" s="41">
        <v>14</v>
      </c>
      <c r="Q51" s="41">
        <v>14</v>
      </c>
      <c r="R51" s="41">
        <v>14</v>
      </c>
      <c r="S51" s="41">
        <v>14</v>
      </c>
      <c r="T51" s="41">
        <v>14</v>
      </c>
      <c r="U51" s="41">
        <v>14</v>
      </c>
      <c r="V51" s="41">
        <v>14</v>
      </c>
      <c r="W51" s="41">
        <v>14</v>
      </c>
      <c r="X51" s="41">
        <v>14</v>
      </c>
      <c r="Y51" s="41">
        <v>14</v>
      </c>
      <c r="Z51" s="41">
        <v>14</v>
      </c>
      <c r="AA51" s="41">
        <v>14</v>
      </c>
      <c r="AB51" s="41">
        <f t="shared" si="179"/>
        <v>14</v>
      </c>
      <c r="AC51" s="41">
        <v>14</v>
      </c>
      <c r="AD51" s="41">
        <v>14</v>
      </c>
      <c r="AE51" s="41">
        <v>14</v>
      </c>
      <c r="AF51" s="41">
        <v>14</v>
      </c>
      <c r="AG51" s="41">
        <v>14</v>
      </c>
      <c r="AH51" s="41">
        <v>14</v>
      </c>
      <c r="AI51" s="41">
        <v>14</v>
      </c>
      <c r="AJ51" s="41">
        <v>14</v>
      </c>
      <c r="AK51" s="41">
        <v>14</v>
      </c>
      <c r="AL51" s="4"/>
      <c r="AM51" t="s">
        <v>41</v>
      </c>
      <c r="AN51" s="41">
        <v>11927.537778599999</v>
      </c>
      <c r="AO51" s="41">
        <v>10771.413675299998</v>
      </c>
      <c r="AP51" s="41">
        <v>13797.713600000001</v>
      </c>
      <c r="AQ51" s="41">
        <v>12723.665649999999</v>
      </c>
      <c r="AR51" s="41">
        <v>12509.443200000002</v>
      </c>
      <c r="AS51" s="41">
        <v>11903.365399999999</v>
      </c>
      <c r="AT51" s="41">
        <v>12200.22575</v>
      </c>
      <c r="AU51" s="41">
        <v>10946.573399999999</v>
      </c>
      <c r="AV51" s="41">
        <v>10256.106399999999</v>
      </c>
      <c r="AW51" s="41">
        <v>11721.9169</v>
      </c>
      <c r="AX51" s="41">
        <v>11430.868850000001</v>
      </c>
      <c r="AY51" s="41">
        <v>12903.782899999998</v>
      </c>
      <c r="AZ51" s="41">
        <f t="shared" si="133"/>
        <v>143092.61350389998</v>
      </c>
      <c r="BA51" s="41">
        <v>11927.537778599999</v>
      </c>
      <c r="BB51" s="41">
        <v>10771.413675299998</v>
      </c>
      <c r="BC51" s="41">
        <v>13797.713600000001</v>
      </c>
      <c r="BD51" s="41">
        <v>12723.665649999999</v>
      </c>
      <c r="BE51" s="41">
        <v>12509.443200000002</v>
      </c>
      <c r="BF51" s="41">
        <v>11903.365399999999</v>
      </c>
      <c r="BG51" s="41">
        <v>12200.22575</v>
      </c>
      <c r="BH51" s="41">
        <v>10946.573399999999</v>
      </c>
      <c r="BI51" s="41">
        <v>10256.106399999999</v>
      </c>
      <c r="BJ51" s="41">
        <v>11721.9169</v>
      </c>
      <c r="BK51" s="41">
        <v>11430.868850000001</v>
      </c>
      <c r="BL51" s="41">
        <v>12903.782899999998</v>
      </c>
      <c r="BM51" s="41">
        <f t="shared" si="138"/>
        <v>143092.61350389998</v>
      </c>
      <c r="BN51" s="41">
        <v>143092.61350389998</v>
      </c>
      <c r="BO51" s="41">
        <v>143092.61350389998</v>
      </c>
      <c r="BP51" s="41">
        <v>143092.61350389998</v>
      </c>
      <c r="BQ51" s="41">
        <v>143092.61350389998</v>
      </c>
      <c r="BR51" s="41">
        <v>143092.61350389998</v>
      </c>
      <c r="BS51" s="41">
        <v>143092.61350389998</v>
      </c>
      <c r="BT51" s="41">
        <v>143092.61350389998</v>
      </c>
      <c r="BU51" s="41">
        <v>143092.61350389998</v>
      </c>
      <c r="BV51" s="41">
        <v>143092.61350389998</v>
      </c>
      <c r="BX51" t="str">
        <f t="shared" si="180"/>
        <v>ITS</v>
      </c>
      <c r="BY51" s="4">
        <f t="shared" si="181"/>
        <v>851966.98418571416</v>
      </c>
      <c r="BZ51" s="4">
        <f t="shared" si="181"/>
        <v>769386.69109285704</v>
      </c>
      <c r="CA51" s="4">
        <f t="shared" si="181"/>
        <v>985550.9714285715</v>
      </c>
      <c r="CB51" s="4">
        <f t="shared" si="181"/>
        <v>908833.26071428566</v>
      </c>
      <c r="CC51" s="4">
        <f t="shared" si="181"/>
        <v>893531.65714285732</v>
      </c>
      <c r="CD51" s="4">
        <f t="shared" si="181"/>
        <v>850240.38571428554</v>
      </c>
      <c r="CE51" s="4">
        <f t="shared" si="181"/>
        <v>871444.69642857148</v>
      </c>
      <c r="CF51" s="4">
        <f t="shared" si="181"/>
        <v>781898.1</v>
      </c>
      <c r="CG51" s="4">
        <f t="shared" si="181"/>
        <v>732579.0285714285</v>
      </c>
      <c r="CH51" s="4">
        <f t="shared" si="181"/>
        <v>837279.7785714285</v>
      </c>
      <c r="CI51" s="4">
        <f t="shared" si="181"/>
        <v>816490.63214285718</v>
      </c>
      <c r="CJ51" s="4">
        <f t="shared" si="181"/>
        <v>921698.77857142838</v>
      </c>
      <c r="CK51" s="4">
        <f t="shared" si="181"/>
        <v>10220900.964564284</v>
      </c>
      <c r="CL51" s="4">
        <f t="shared" si="182"/>
        <v>851966.98418571416</v>
      </c>
      <c r="CM51" s="4">
        <f t="shared" si="183"/>
        <v>769386.69109285704</v>
      </c>
      <c r="CN51" s="4">
        <f t="shared" si="184"/>
        <v>985550.9714285715</v>
      </c>
      <c r="CO51" s="4">
        <f t="shared" si="185"/>
        <v>908833.26071428566</v>
      </c>
      <c r="CP51" s="4">
        <f t="shared" si="186"/>
        <v>893531.65714285732</v>
      </c>
      <c r="CQ51" s="4">
        <f t="shared" si="187"/>
        <v>850240.38571428554</v>
      </c>
      <c r="CR51" s="4">
        <f t="shared" si="188"/>
        <v>871444.69642857148</v>
      </c>
      <c r="CS51" s="4">
        <f t="shared" si="189"/>
        <v>781898.1</v>
      </c>
      <c r="CT51" s="4">
        <f t="shared" si="190"/>
        <v>732579.0285714285</v>
      </c>
      <c r="CU51" s="4">
        <f t="shared" si="191"/>
        <v>837279.7785714285</v>
      </c>
      <c r="CV51" s="4">
        <f t="shared" si="192"/>
        <v>816490.63214285718</v>
      </c>
      <c r="CW51" s="4">
        <f t="shared" si="193"/>
        <v>921698.77857142838</v>
      </c>
      <c r="CX51" s="4">
        <f t="shared" si="194"/>
        <v>10220900.964564284</v>
      </c>
      <c r="CY51" s="4">
        <f t="shared" si="195"/>
        <v>10220900.964564284</v>
      </c>
      <c r="CZ51" s="4">
        <f t="shared" si="195"/>
        <v>10220900.964564284</v>
      </c>
      <c r="DA51" s="4">
        <f t="shared" si="195"/>
        <v>10220900.964564284</v>
      </c>
      <c r="DB51" s="4">
        <f t="shared" si="195"/>
        <v>10220900.964564284</v>
      </c>
      <c r="DC51" s="4">
        <f t="shared" si="195"/>
        <v>10220900.964564284</v>
      </c>
      <c r="DD51" s="4">
        <f t="shared" si="195"/>
        <v>10220900.964564284</v>
      </c>
      <c r="DE51" s="4">
        <f t="shared" si="195"/>
        <v>10220900.964564284</v>
      </c>
      <c r="DF51" s="4">
        <f t="shared" si="195"/>
        <v>10220900.964564284</v>
      </c>
      <c r="DG51" s="4">
        <f t="shared" si="195"/>
        <v>10220900.964564284</v>
      </c>
      <c r="DI51" s="4"/>
      <c r="DJ51" s="20"/>
    </row>
    <row r="52" spans="1:114" x14ac:dyDescent="0.25">
      <c r="A52" t="s">
        <v>15</v>
      </c>
      <c r="B52" t="s">
        <v>3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f t="shared" si="135"/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>
        <v>0</v>
      </c>
      <c r="AA52" s="41">
        <v>0</v>
      </c>
      <c r="AB52" s="41">
        <f t="shared" si="179"/>
        <v>0</v>
      </c>
      <c r="AC52" s="41">
        <v>0</v>
      </c>
      <c r="AD52" s="41">
        <v>0</v>
      </c>
      <c r="AE52" s="41">
        <v>0</v>
      </c>
      <c r="AF52" s="41">
        <v>0</v>
      </c>
      <c r="AG52" s="41">
        <v>0</v>
      </c>
      <c r="AH52" s="41">
        <v>0</v>
      </c>
      <c r="AI52" s="41">
        <v>0</v>
      </c>
      <c r="AJ52" s="41">
        <v>0</v>
      </c>
      <c r="AK52" s="41">
        <v>0</v>
      </c>
      <c r="AL52" s="4"/>
      <c r="AM52" t="s">
        <v>3</v>
      </c>
      <c r="AN52" s="41">
        <v>0</v>
      </c>
      <c r="AO52" s="41">
        <v>0</v>
      </c>
      <c r="AP52" s="41">
        <v>0</v>
      </c>
      <c r="AQ52" s="41">
        <v>0</v>
      </c>
      <c r="AR52" s="41">
        <v>0</v>
      </c>
      <c r="AS52" s="41">
        <v>0</v>
      </c>
      <c r="AT52" s="41">
        <v>0</v>
      </c>
      <c r="AU52" s="41">
        <v>0</v>
      </c>
      <c r="AV52" s="41">
        <v>0</v>
      </c>
      <c r="AW52" s="41">
        <v>0</v>
      </c>
      <c r="AX52" s="41">
        <v>0</v>
      </c>
      <c r="AY52" s="41">
        <v>0</v>
      </c>
      <c r="AZ52" s="41">
        <f t="shared" si="133"/>
        <v>0</v>
      </c>
      <c r="BA52" s="41">
        <v>0</v>
      </c>
      <c r="BB52" s="41">
        <v>0</v>
      </c>
      <c r="BC52" s="41">
        <v>0</v>
      </c>
      <c r="BD52" s="41">
        <v>0</v>
      </c>
      <c r="BE52" s="41">
        <v>0</v>
      </c>
      <c r="BF52" s="41">
        <v>0</v>
      </c>
      <c r="BG52" s="41">
        <v>0</v>
      </c>
      <c r="BH52" s="41">
        <v>0</v>
      </c>
      <c r="BI52" s="41">
        <v>0</v>
      </c>
      <c r="BJ52" s="41">
        <v>0</v>
      </c>
      <c r="BK52" s="41">
        <v>0</v>
      </c>
      <c r="BL52" s="41">
        <v>0</v>
      </c>
      <c r="BM52" s="41">
        <f t="shared" si="138"/>
        <v>0</v>
      </c>
      <c r="BN52" s="41">
        <v>0</v>
      </c>
      <c r="BO52" s="41">
        <v>0</v>
      </c>
      <c r="BP52" s="41">
        <v>0</v>
      </c>
      <c r="BQ52" s="41">
        <v>0</v>
      </c>
      <c r="BR52" s="41">
        <v>0</v>
      </c>
      <c r="BS52" s="41">
        <v>0</v>
      </c>
      <c r="BT52" s="41">
        <v>0</v>
      </c>
      <c r="BU52" s="41">
        <v>0</v>
      </c>
      <c r="BV52" s="41">
        <v>0</v>
      </c>
      <c r="BX52" t="str">
        <f t="shared" si="180"/>
        <v>ISLV</v>
      </c>
      <c r="BY52" s="4" t="e">
        <f t="shared" si="181"/>
        <v>#DIV/0!</v>
      </c>
      <c r="BZ52" s="4" t="e">
        <f t="shared" si="181"/>
        <v>#DIV/0!</v>
      </c>
      <c r="CA52" s="4" t="e">
        <f t="shared" si="181"/>
        <v>#DIV/0!</v>
      </c>
      <c r="CB52" s="4" t="e">
        <f t="shared" si="181"/>
        <v>#DIV/0!</v>
      </c>
      <c r="CC52" s="4" t="e">
        <f t="shared" si="181"/>
        <v>#DIV/0!</v>
      </c>
      <c r="CD52" s="4" t="e">
        <f t="shared" si="181"/>
        <v>#DIV/0!</v>
      </c>
      <c r="CE52" s="4" t="e">
        <f t="shared" si="181"/>
        <v>#DIV/0!</v>
      </c>
      <c r="CF52" s="4" t="e">
        <f t="shared" si="181"/>
        <v>#DIV/0!</v>
      </c>
      <c r="CG52" s="4" t="e">
        <f t="shared" si="181"/>
        <v>#DIV/0!</v>
      </c>
      <c r="CH52" s="4" t="e">
        <f t="shared" si="181"/>
        <v>#DIV/0!</v>
      </c>
      <c r="CI52" s="4" t="e">
        <f t="shared" si="181"/>
        <v>#DIV/0!</v>
      </c>
      <c r="CJ52" s="4" t="e">
        <f t="shared" si="181"/>
        <v>#DIV/0!</v>
      </c>
      <c r="CK52" s="4" t="e">
        <f t="shared" si="181"/>
        <v>#DIV/0!</v>
      </c>
      <c r="CL52" s="4" t="e">
        <f t="shared" si="182"/>
        <v>#DIV/0!</v>
      </c>
      <c r="CM52" s="4" t="e">
        <f t="shared" si="183"/>
        <v>#DIV/0!</v>
      </c>
      <c r="CN52" s="4" t="e">
        <f t="shared" si="184"/>
        <v>#DIV/0!</v>
      </c>
      <c r="CO52" s="4" t="e">
        <f t="shared" si="185"/>
        <v>#DIV/0!</v>
      </c>
      <c r="CP52" s="4" t="e">
        <f t="shared" si="186"/>
        <v>#DIV/0!</v>
      </c>
      <c r="CQ52" s="4" t="e">
        <f t="shared" si="187"/>
        <v>#DIV/0!</v>
      </c>
      <c r="CR52" s="4" t="e">
        <f t="shared" si="188"/>
        <v>#DIV/0!</v>
      </c>
      <c r="CS52" s="4" t="e">
        <f t="shared" si="189"/>
        <v>#DIV/0!</v>
      </c>
      <c r="CT52" s="4" t="e">
        <f t="shared" si="190"/>
        <v>#DIV/0!</v>
      </c>
      <c r="CU52" s="4" t="e">
        <f t="shared" si="191"/>
        <v>#DIV/0!</v>
      </c>
      <c r="CV52" s="4" t="e">
        <f t="shared" si="192"/>
        <v>#DIV/0!</v>
      </c>
      <c r="CW52" s="4" t="e">
        <f t="shared" si="193"/>
        <v>#DIV/0!</v>
      </c>
      <c r="CX52" s="4" t="e">
        <f t="shared" si="194"/>
        <v>#DIV/0!</v>
      </c>
      <c r="CY52" s="4" t="e">
        <f t="shared" si="195"/>
        <v>#DIV/0!</v>
      </c>
      <c r="CZ52" s="4" t="e">
        <f t="shared" si="195"/>
        <v>#DIV/0!</v>
      </c>
      <c r="DA52" s="4" t="e">
        <f t="shared" si="195"/>
        <v>#DIV/0!</v>
      </c>
      <c r="DB52" s="4" t="e">
        <f t="shared" si="195"/>
        <v>#DIV/0!</v>
      </c>
      <c r="DC52" s="4" t="e">
        <f t="shared" si="195"/>
        <v>#DIV/0!</v>
      </c>
      <c r="DD52" s="4" t="e">
        <f t="shared" si="195"/>
        <v>#DIV/0!</v>
      </c>
      <c r="DE52" s="4" t="e">
        <f t="shared" si="195"/>
        <v>#DIV/0!</v>
      </c>
      <c r="DF52" s="4" t="e">
        <f t="shared" si="195"/>
        <v>#DIV/0!</v>
      </c>
      <c r="DG52" s="4" t="e">
        <f t="shared" si="195"/>
        <v>#DIV/0!</v>
      </c>
      <c r="DI52" s="4"/>
      <c r="DJ52" s="20"/>
    </row>
    <row r="53" spans="1:114" x14ac:dyDescent="0.25">
      <c r="A53" t="s">
        <v>15</v>
      </c>
      <c r="B53" t="s">
        <v>43</v>
      </c>
      <c r="C53" s="41">
        <v>0</v>
      </c>
      <c r="D53" s="41">
        <v>0</v>
      </c>
      <c r="E53" s="41">
        <v>0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f t="shared" si="135"/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>
        <v>0</v>
      </c>
      <c r="AA53" s="41">
        <v>0</v>
      </c>
      <c r="AB53" s="41">
        <f t="shared" si="179"/>
        <v>0</v>
      </c>
      <c r="AC53" s="41">
        <v>0</v>
      </c>
      <c r="AD53" s="41">
        <v>0</v>
      </c>
      <c r="AE53" s="41">
        <v>0</v>
      </c>
      <c r="AF53" s="41">
        <v>0</v>
      </c>
      <c r="AG53" s="41">
        <v>0</v>
      </c>
      <c r="AH53" s="41">
        <v>0</v>
      </c>
      <c r="AI53" s="41">
        <v>0</v>
      </c>
      <c r="AJ53" s="41">
        <v>0</v>
      </c>
      <c r="AK53" s="41">
        <v>0</v>
      </c>
      <c r="AL53" s="4"/>
      <c r="AM53" t="s">
        <v>43</v>
      </c>
      <c r="AN53" s="41">
        <v>0</v>
      </c>
      <c r="AO53" s="41">
        <v>0</v>
      </c>
      <c r="AP53" s="41">
        <v>0</v>
      </c>
      <c r="AQ53" s="41">
        <v>0</v>
      </c>
      <c r="AR53" s="41">
        <v>0</v>
      </c>
      <c r="AS53" s="41">
        <v>0</v>
      </c>
      <c r="AT53" s="41">
        <v>0</v>
      </c>
      <c r="AU53" s="41">
        <v>0</v>
      </c>
      <c r="AV53" s="41">
        <v>0</v>
      </c>
      <c r="AW53" s="41">
        <v>0</v>
      </c>
      <c r="AX53" s="41">
        <v>0</v>
      </c>
      <c r="AY53" s="41">
        <v>0</v>
      </c>
      <c r="AZ53" s="41">
        <f t="shared" si="133"/>
        <v>0</v>
      </c>
      <c r="BA53" s="41">
        <v>0</v>
      </c>
      <c r="BB53" s="41">
        <v>0</v>
      </c>
      <c r="BC53" s="41">
        <v>0</v>
      </c>
      <c r="BD53" s="41">
        <v>0</v>
      </c>
      <c r="BE53" s="41">
        <v>0</v>
      </c>
      <c r="BF53" s="41">
        <v>0</v>
      </c>
      <c r="BG53" s="41">
        <v>0</v>
      </c>
      <c r="BH53" s="41">
        <v>0</v>
      </c>
      <c r="BI53" s="41">
        <v>0</v>
      </c>
      <c r="BJ53" s="41">
        <v>0</v>
      </c>
      <c r="BK53" s="41">
        <v>0</v>
      </c>
      <c r="BL53" s="41">
        <v>0</v>
      </c>
      <c r="BM53" s="41">
        <f t="shared" si="138"/>
        <v>0</v>
      </c>
      <c r="BN53" s="41">
        <v>0</v>
      </c>
      <c r="BO53" s="41">
        <v>0</v>
      </c>
      <c r="BP53" s="41">
        <v>0</v>
      </c>
      <c r="BQ53" s="41">
        <v>0</v>
      </c>
      <c r="BR53" s="41">
        <v>0</v>
      </c>
      <c r="BS53" s="41">
        <v>0</v>
      </c>
      <c r="BT53" s="41">
        <v>0</v>
      </c>
      <c r="BU53" s="41">
        <v>0</v>
      </c>
      <c r="BV53" s="41">
        <v>0</v>
      </c>
      <c r="BX53" t="str">
        <f t="shared" si="180"/>
        <v>ITSLV</v>
      </c>
      <c r="BY53" s="4" t="e">
        <f t="shared" si="181"/>
        <v>#DIV/0!</v>
      </c>
      <c r="BZ53" s="4" t="e">
        <f t="shared" si="181"/>
        <v>#DIV/0!</v>
      </c>
      <c r="CA53" s="4" t="e">
        <f t="shared" si="181"/>
        <v>#DIV/0!</v>
      </c>
      <c r="CB53" s="4" t="e">
        <f t="shared" si="181"/>
        <v>#DIV/0!</v>
      </c>
      <c r="CC53" s="4" t="e">
        <f t="shared" si="181"/>
        <v>#DIV/0!</v>
      </c>
      <c r="CD53" s="4" t="e">
        <f t="shared" si="181"/>
        <v>#DIV/0!</v>
      </c>
      <c r="CE53" s="4" t="e">
        <f t="shared" si="181"/>
        <v>#DIV/0!</v>
      </c>
      <c r="CF53" s="4" t="e">
        <f t="shared" si="181"/>
        <v>#DIV/0!</v>
      </c>
      <c r="CG53" s="4" t="e">
        <f t="shared" si="181"/>
        <v>#DIV/0!</v>
      </c>
      <c r="CH53" s="4" t="e">
        <f t="shared" si="181"/>
        <v>#DIV/0!</v>
      </c>
      <c r="CI53" s="4" t="e">
        <f t="shared" si="181"/>
        <v>#DIV/0!</v>
      </c>
      <c r="CJ53" s="4" t="e">
        <f t="shared" si="181"/>
        <v>#DIV/0!</v>
      </c>
      <c r="CK53" s="4" t="e">
        <f t="shared" si="181"/>
        <v>#DIV/0!</v>
      </c>
      <c r="CL53" s="4" t="e">
        <f t="shared" si="182"/>
        <v>#DIV/0!</v>
      </c>
      <c r="CM53" s="4" t="e">
        <f t="shared" si="183"/>
        <v>#DIV/0!</v>
      </c>
      <c r="CN53" s="4" t="e">
        <f t="shared" si="184"/>
        <v>#DIV/0!</v>
      </c>
      <c r="CO53" s="4" t="e">
        <f t="shared" si="185"/>
        <v>#DIV/0!</v>
      </c>
      <c r="CP53" s="4" t="e">
        <f t="shared" si="186"/>
        <v>#DIV/0!</v>
      </c>
      <c r="CQ53" s="4" t="e">
        <f t="shared" si="187"/>
        <v>#DIV/0!</v>
      </c>
      <c r="CR53" s="4" t="e">
        <f t="shared" si="188"/>
        <v>#DIV/0!</v>
      </c>
      <c r="CS53" s="4" t="e">
        <f t="shared" si="189"/>
        <v>#DIV/0!</v>
      </c>
      <c r="CT53" s="4" t="e">
        <f t="shared" si="190"/>
        <v>#DIV/0!</v>
      </c>
      <c r="CU53" s="4" t="e">
        <f t="shared" si="191"/>
        <v>#DIV/0!</v>
      </c>
      <c r="CV53" s="4" t="e">
        <f t="shared" si="192"/>
        <v>#DIV/0!</v>
      </c>
      <c r="CW53" s="4" t="e">
        <f t="shared" si="193"/>
        <v>#DIV/0!</v>
      </c>
      <c r="CX53" s="4" t="e">
        <f t="shared" si="194"/>
        <v>#DIV/0!</v>
      </c>
      <c r="CY53" s="4" t="e">
        <f t="shared" si="195"/>
        <v>#DIV/0!</v>
      </c>
      <c r="CZ53" s="4" t="e">
        <f t="shared" si="195"/>
        <v>#DIV/0!</v>
      </c>
      <c r="DA53" s="4" t="e">
        <f t="shared" si="195"/>
        <v>#DIV/0!</v>
      </c>
      <c r="DB53" s="4" t="e">
        <f t="shared" si="195"/>
        <v>#DIV/0!</v>
      </c>
      <c r="DC53" s="4" t="e">
        <f t="shared" si="195"/>
        <v>#DIV/0!</v>
      </c>
      <c r="DD53" s="4" t="e">
        <f t="shared" si="195"/>
        <v>#DIV/0!</v>
      </c>
      <c r="DE53" s="4" t="e">
        <f t="shared" si="195"/>
        <v>#DIV/0!</v>
      </c>
      <c r="DF53" s="4" t="e">
        <f t="shared" si="195"/>
        <v>#DIV/0!</v>
      </c>
      <c r="DG53" s="4" t="e">
        <f t="shared" si="195"/>
        <v>#DIV/0!</v>
      </c>
      <c r="DI53" s="4"/>
      <c r="DJ53" s="20"/>
    </row>
    <row r="54" spans="1:114" x14ac:dyDescent="0.25">
      <c r="C54" s="41">
        <v>0</v>
      </c>
      <c r="D54" s="41">
        <v>0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/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0</v>
      </c>
      <c r="V54" s="41">
        <v>0</v>
      </c>
      <c r="W54" s="41">
        <v>0</v>
      </c>
      <c r="X54" s="41">
        <v>0</v>
      </c>
      <c r="Y54" s="41">
        <v>0</v>
      </c>
      <c r="Z54" s="41">
        <v>0</v>
      </c>
      <c r="AA54" s="41">
        <v>0</v>
      </c>
      <c r="AB54" s="41"/>
      <c r="AC54" s="41">
        <v>0</v>
      </c>
      <c r="AD54" s="41">
        <v>0</v>
      </c>
      <c r="AE54" s="41">
        <v>0</v>
      </c>
      <c r="AF54" s="41">
        <v>0</v>
      </c>
      <c r="AG54" s="41">
        <v>0</v>
      </c>
      <c r="AH54" s="41">
        <v>0</v>
      </c>
      <c r="AI54" s="41">
        <v>0</v>
      </c>
      <c r="AJ54" s="41">
        <v>0</v>
      </c>
      <c r="AK54" s="41">
        <v>0</v>
      </c>
      <c r="AL54" s="4"/>
      <c r="AN54" s="41">
        <v>0</v>
      </c>
      <c r="AO54" s="41">
        <v>0</v>
      </c>
      <c r="AP54" s="41">
        <v>0</v>
      </c>
      <c r="AQ54" s="41">
        <v>0</v>
      </c>
      <c r="AR54" s="41">
        <v>0</v>
      </c>
      <c r="AS54" s="41">
        <v>0</v>
      </c>
      <c r="AT54" s="41">
        <v>0</v>
      </c>
      <c r="AU54" s="41">
        <v>0</v>
      </c>
      <c r="AV54" s="41">
        <v>0</v>
      </c>
      <c r="AW54" s="41">
        <v>0</v>
      </c>
      <c r="AX54" s="41">
        <v>0</v>
      </c>
      <c r="AY54" s="41">
        <v>0</v>
      </c>
      <c r="AZ54" s="41">
        <f t="shared" si="133"/>
        <v>0</v>
      </c>
      <c r="BA54" s="41">
        <v>0</v>
      </c>
      <c r="BB54" s="41">
        <v>0</v>
      </c>
      <c r="BC54" s="41">
        <v>0</v>
      </c>
      <c r="BD54" s="41">
        <v>0</v>
      </c>
      <c r="BE54" s="41">
        <v>0</v>
      </c>
      <c r="BF54" s="41">
        <v>0</v>
      </c>
      <c r="BG54" s="41">
        <v>0</v>
      </c>
      <c r="BH54" s="41">
        <v>0</v>
      </c>
      <c r="BI54" s="41">
        <v>0</v>
      </c>
      <c r="BJ54" s="41">
        <v>0</v>
      </c>
      <c r="BK54" s="41">
        <v>0</v>
      </c>
      <c r="BL54" s="41">
        <v>0</v>
      </c>
      <c r="BM54" s="41">
        <f t="shared" si="138"/>
        <v>0</v>
      </c>
      <c r="BN54" s="41">
        <v>0</v>
      </c>
      <c r="BO54" s="41">
        <v>0</v>
      </c>
      <c r="BP54" s="41">
        <v>0</v>
      </c>
      <c r="BQ54" s="41">
        <v>0</v>
      </c>
      <c r="BR54" s="41">
        <v>0</v>
      </c>
      <c r="BS54" s="41">
        <v>0</v>
      </c>
      <c r="BT54" s="41">
        <v>0</v>
      </c>
      <c r="BU54" s="41">
        <v>0</v>
      </c>
      <c r="BV54" s="41">
        <v>0</v>
      </c>
      <c r="DI54" s="4"/>
      <c r="DJ54" s="20"/>
    </row>
    <row r="55" spans="1:114" x14ac:dyDescent="0.25">
      <c r="A55" s="70" t="s">
        <v>408</v>
      </c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"/>
      <c r="AN55" s="41">
        <v>0</v>
      </c>
      <c r="AO55" s="41">
        <v>0</v>
      </c>
      <c r="AP55" s="41">
        <v>0</v>
      </c>
      <c r="AQ55" s="41">
        <v>0</v>
      </c>
      <c r="AR55" s="41">
        <v>0</v>
      </c>
      <c r="AS55" s="41">
        <v>0</v>
      </c>
      <c r="AT55" s="41">
        <v>0</v>
      </c>
      <c r="AU55" s="41">
        <v>0</v>
      </c>
      <c r="AV55" s="41">
        <v>0</v>
      </c>
      <c r="AW55" s="41">
        <v>0</v>
      </c>
      <c r="AX55" s="41">
        <v>0</v>
      </c>
      <c r="AY55" s="41">
        <v>0</v>
      </c>
      <c r="AZ55" s="41">
        <f t="shared" si="133"/>
        <v>0</v>
      </c>
      <c r="BA55" s="41">
        <v>0</v>
      </c>
      <c r="BB55" s="41">
        <v>0</v>
      </c>
      <c r="BC55" s="41">
        <v>0</v>
      </c>
      <c r="BD55" s="41">
        <v>0</v>
      </c>
      <c r="BE55" s="41">
        <v>0</v>
      </c>
      <c r="BF55" s="41">
        <v>0</v>
      </c>
      <c r="BG55" s="41">
        <v>0</v>
      </c>
      <c r="BH55" s="41">
        <v>0</v>
      </c>
      <c r="BI55" s="41">
        <v>0</v>
      </c>
      <c r="BJ55" s="41">
        <v>0</v>
      </c>
      <c r="BK55" s="41">
        <v>0</v>
      </c>
      <c r="BL55" s="41">
        <v>0</v>
      </c>
      <c r="BM55" s="41">
        <f t="shared" si="138"/>
        <v>0</v>
      </c>
      <c r="BN55" s="41">
        <v>0</v>
      </c>
      <c r="BO55" s="41">
        <v>0</v>
      </c>
      <c r="BP55" s="41">
        <v>0</v>
      </c>
      <c r="BQ55" s="41">
        <v>0</v>
      </c>
      <c r="BR55" s="41">
        <v>0</v>
      </c>
      <c r="BS55" s="41">
        <v>0</v>
      </c>
      <c r="BT55" s="41">
        <v>0</v>
      </c>
      <c r="BU55" s="41">
        <v>0</v>
      </c>
      <c r="BV55" s="41">
        <v>0</v>
      </c>
      <c r="DI55" s="4"/>
      <c r="DJ55" s="20"/>
    </row>
    <row r="56" spans="1:114" x14ac:dyDescent="0.25">
      <c r="A56" t="s">
        <v>15</v>
      </c>
      <c r="B56" t="s">
        <v>1</v>
      </c>
      <c r="C56" s="41">
        <v>0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f t="shared" si="135"/>
        <v>0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0</v>
      </c>
      <c r="V56" s="41">
        <v>0</v>
      </c>
      <c r="W56" s="41">
        <v>0</v>
      </c>
      <c r="X56" s="41">
        <v>0</v>
      </c>
      <c r="Y56" s="41">
        <v>0</v>
      </c>
      <c r="Z56" s="41">
        <v>0</v>
      </c>
      <c r="AA56" s="41">
        <v>0</v>
      </c>
      <c r="AB56" s="41">
        <f t="shared" ref="AB56:AB67" si="196">AVERAGE(P56:AA56)</f>
        <v>0</v>
      </c>
      <c r="AC56" s="41">
        <v>0</v>
      </c>
      <c r="AD56" s="41">
        <v>0</v>
      </c>
      <c r="AE56" s="41">
        <v>0</v>
      </c>
      <c r="AF56" s="41">
        <v>0</v>
      </c>
      <c r="AG56" s="41">
        <v>0</v>
      </c>
      <c r="AH56" s="41">
        <v>0</v>
      </c>
      <c r="AI56" s="41">
        <v>0</v>
      </c>
      <c r="AJ56" s="41">
        <v>0</v>
      </c>
      <c r="AK56" s="41">
        <v>0</v>
      </c>
      <c r="AL56" s="4"/>
      <c r="AM56" t="s">
        <v>1</v>
      </c>
      <c r="AN56" s="41">
        <v>0</v>
      </c>
      <c r="AO56" s="41">
        <v>0</v>
      </c>
      <c r="AP56" s="41">
        <v>0</v>
      </c>
      <c r="AQ56" s="41">
        <v>0</v>
      </c>
      <c r="AR56" s="41">
        <v>0</v>
      </c>
      <c r="AS56" s="41">
        <v>0</v>
      </c>
      <c r="AT56" s="41">
        <v>0</v>
      </c>
      <c r="AU56" s="41">
        <v>0</v>
      </c>
      <c r="AV56" s="41">
        <v>0</v>
      </c>
      <c r="AW56" s="41">
        <v>0</v>
      </c>
      <c r="AX56" s="41">
        <v>0</v>
      </c>
      <c r="AY56" s="41">
        <v>0</v>
      </c>
      <c r="AZ56" s="41">
        <f t="shared" si="133"/>
        <v>0</v>
      </c>
      <c r="BA56" s="41">
        <v>0</v>
      </c>
      <c r="BB56" s="41">
        <v>0</v>
      </c>
      <c r="BC56" s="41">
        <v>0</v>
      </c>
      <c r="BD56" s="41">
        <v>0</v>
      </c>
      <c r="BE56" s="41">
        <v>0</v>
      </c>
      <c r="BF56" s="41">
        <v>0</v>
      </c>
      <c r="BG56" s="41">
        <v>0</v>
      </c>
      <c r="BH56" s="41">
        <v>0</v>
      </c>
      <c r="BI56" s="41">
        <v>0</v>
      </c>
      <c r="BJ56" s="41">
        <v>0</v>
      </c>
      <c r="BK56" s="41">
        <v>0</v>
      </c>
      <c r="BL56" s="41">
        <v>0</v>
      </c>
      <c r="BM56" s="41">
        <f t="shared" si="138"/>
        <v>0</v>
      </c>
      <c r="BN56" s="41">
        <v>0</v>
      </c>
      <c r="BO56" s="41">
        <v>0</v>
      </c>
      <c r="BP56" s="41">
        <v>0</v>
      </c>
      <c r="BQ56" s="41">
        <v>0</v>
      </c>
      <c r="BR56" s="41">
        <v>0</v>
      </c>
      <c r="BS56" s="41">
        <v>0</v>
      </c>
      <c r="BT56" s="41">
        <v>0</v>
      </c>
      <c r="BU56" s="41">
        <v>0</v>
      </c>
      <c r="BV56" s="41">
        <v>0</v>
      </c>
      <c r="BX56" t="str">
        <f t="shared" ref="BX56:BX65" si="197">+AM56</f>
        <v>SIS</v>
      </c>
      <c r="BY56" s="4" t="e">
        <f t="shared" ref="BY56:CK63" si="198">+AN56/C56*1000</f>
        <v>#DIV/0!</v>
      </c>
      <c r="BZ56" s="4" t="e">
        <f t="shared" si="198"/>
        <v>#DIV/0!</v>
      </c>
      <c r="CA56" s="4" t="e">
        <f t="shared" si="198"/>
        <v>#DIV/0!</v>
      </c>
      <c r="CB56" s="4" t="e">
        <f t="shared" si="198"/>
        <v>#DIV/0!</v>
      </c>
      <c r="CC56" s="4" t="e">
        <f t="shared" si="198"/>
        <v>#DIV/0!</v>
      </c>
      <c r="CD56" s="4" t="e">
        <f t="shared" si="198"/>
        <v>#DIV/0!</v>
      </c>
      <c r="CE56" s="4" t="e">
        <f t="shared" si="198"/>
        <v>#DIV/0!</v>
      </c>
      <c r="CF56" s="4" t="e">
        <f t="shared" si="198"/>
        <v>#DIV/0!</v>
      </c>
      <c r="CG56" s="4" t="e">
        <f t="shared" si="198"/>
        <v>#DIV/0!</v>
      </c>
      <c r="CH56" s="4" t="e">
        <f t="shared" si="198"/>
        <v>#DIV/0!</v>
      </c>
      <c r="CI56" s="4" t="e">
        <f t="shared" si="198"/>
        <v>#DIV/0!</v>
      </c>
      <c r="CJ56" s="4" t="e">
        <f t="shared" si="198"/>
        <v>#DIV/0!</v>
      </c>
      <c r="CK56" s="4" t="e">
        <f t="shared" si="198"/>
        <v>#DIV/0!</v>
      </c>
      <c r="CL56" s="4" t="e">
        <f t="shared" ref="CL56:CL67" si="199">+BA56/P56*1000</f>
        <v>#DIV/0!</v>
      </c>
      <c r="CM56" s="4" t="e">
        <f t="shared" ref="CM56:CM67" si="200">+BB56/Q56*1000</f>
        <v>#DIV/0!</v>
      </c>
      <c r="CN56" s="4" t="e">
        <f t="shared" ref="CN56:CN67" si="201">+BC56/R56*1000</f>
        <v>#DIV/0!</v>
      </c>
      <c r="CO56" s="4" t="e">
        <f t="shared" ref="CO56:CO67" si="202">+BD56/S56*1000</f>
        <v>#DIV/0!</v>
      </c>
      <c r="CP56" s="4" t="e">
        <f t="shared" ref="CP56:CP67" si="203">+BE56/T56*1000</f>
        <v>#DIV/0!</v>
      </c>
      <c r="CQ56" s="4" t="e">
        <f t="shared" ref="CQ56:CQ67" si="204">+BF56/U56*1000</f>
        <v>#DIV/0!</v>
      </c>
      <c r="CR56" s="4" t="e">
        <f t="shared" ref="CR56:CR67" si="205">+BG56/V56*1000</f>
        <v>#DIV/0!</v>
      </c>
      <c r="CS56" s="4" t="e">
        <f t="shared" ref="CS56:CS67" si="206">+BH56/W56*1000</f>
        <v>#DIV/0!</v>
      </c>
      <c r="CT56" s="4" t="e">
        <f t="shared" ref="CT56:CT67" si="207">+BI56/X56*1000</f>
        <v>#DIV/0!</v>
      </c>
      <c r="CU56" s="4" t="e">
        <f t="shared" ref="CU56:CU67" si="208">+BJ56/Y56*1000</f>
        <v>#DIV/0!</v>
      </c>
      <c r="CV56" s="4" t="e">
        <f t="shared" ref="CV56:CV67" si="209">+BK56/Z56*1000</f>
        <v>#DIV/0!</v>
      </c>
      <c r="CW56" s="4" t="e">
        <f t="shared" ref="CW56:CW67" si="210">+BL56/AA56*1000</f>
        <v>#DIV/0!</v>
      </c>
      <c r="CX56" s="4" t="e">
        <f t="shared" ref="CX56:CX67" si="211">+BM56/AB56*1000</f>
        <v>#DIV/0!</v>
      </c>
      <c r="CY56" s="4" t="e">
        <f t="shared" ref="CY56:DG63" si="212">+BN56/AC56*1000</f>
        <v>#DIV/0!</v>
      </c>
      <c r="CZ56" s="4" t="e">
        <f t="shared" si="212"/>
        <v>#DIV/0!</v>
      </c>
      <c r="DA56" s="4" t="e">
        <f t="shared" si="212"/>
        <v>#DIV/0!</v>
      </c>
      <c r="DB56" s="4" t="e">
        <f t="shared" si="212"/>
        <v>#DIV/0!</v>
      </c>
      <c r="DC56" s="4" t="e">
        <f t="shared" si="212"/>
        <v>#DIV/0!</v>
      </c>
      <c r="DD56" s="4" t="e">
        <f t="shared" si="212"/>
        <v>#DIV/0!</v>
      </c>
      <c r="DE56" s="4" t="e">
        <f t="shared" si="212"/>
        <v>#DIV/0!</v>
      </c>
      <c r="DF56" s="4" t="e">
        <f t="shared" si="212"/>
        <v>#DIV/0!</v>
      </c>
      <c r="DG56" s="4" t="e">
        <f t="shared" si="212"/>
        <v>#DIV/0!</v>
      </c>
      <c r="DI56" s="4"/>
      <c r="DJ56" s="20"/>
    </row>
    <row r="57" spans="1:114" x14ac:dyDescent="0.25">
      <c r="A57" t="s">
        <v>15</v>
      </c>
      <c r="B57" t="s">
        <v>42</v>
      </c>
      <c r="C57" s="41">
        <v>0</v>
      </c>
      <c r="D57" s="41">
        <v>0</v>
      </c>
      <c r="E57" s="41">
        <v>0</v>
      </c>
      <c r="F57" s="41">
        <v>0</v>
      </c>
      <c r="G57" s="41">
        <v>0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1">
        <v>0</v>
      </c>
      <c r="N57" s="41">
        <v>0</v>
      </c>
      <c r="O57" s="41">
        <f t="shared" si="135"/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f t="shared" si="196"/>
        <v>0</v>
      </c>
      <c r="AC57" s="41">
        <v>0</v>
      </c>
      <c r="AD57" s="41">
        <v>0</v>
      </c>
      <c r="AE57" s="41">
        <v>0</v>
      </c>
      <c r="AF57" s="41">
        <v>0</v>
      </c>
      <c r="AG57" s="41">
        <v>0</v>
      </c>
      <c r="AH57" s="41">
        <v>0</v>
      </c>
      <c r="AI57" s="41">
        <v>0</v>
      </c>
      <c r="AJ57" s="41">
        <v>0</v>
      </c>
      <c r="AK57" s="41">
        <v>0</v>
      </c>
      <c r="AL57" s="4"/>
      <c r="AM57" t="s">
        <v>42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f t="shared" si="133"/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f t="shared" si="138"/>
        <v>0</v>
      </c>
      <c r="BN57" s="41">
        <v>0</v>
      </c>
      <c r="BO57" s="41">
        <v>0</v>
      </c>
      <c r="BP57" s="41">
        <v>0</v>
      </c>
      <c r="BQ57" s="41">
        <v>0</v>
      </c>
      <c r="BR57" s="41">
        <v>0</v>
      </c>
      <c r="BS57" s="41">
        <v>0</v>
      </c>
      <c r="BT57" s="41">
        <v>0</v>
      </c>
      <c r="BU57" s="41">
        <v>0</v>
      </c>
      <c r="BV57" s="41">
        <v>0</v>
      </c>
      <c r="BX57" t="str">
        <f t="shared" si="197"/>
        <v>STIS</v>
      </c>
      <c r="BY57" s="4" t="e">
        <f t="shared" si="198"/>
        <v>#DIV/0!</v>
      </c>
      <c r="BZ57" s="4" t="e">
        <f t="shared" si="198"/>
        <v>#DIV/0!</v>
      </c>
      <c r="CA57" s="4" t="e">
        <f t="shared" si="198"/>
        <v>#DIV/0!</v>
      </c>
      <c r="CB57" s="4" t="e">
        <f t="shared" si="198"/>
        <v>#DIV/0!</v>
      </c>
      <c r="CC57" s="4" t="e">
        <f t="shared" si="198"/>
        <v>#DIV/0!</v>
      </c>
      <c r="CD57" s="4" t="e">
        <f t="shared" si="198"/>
        <v>#DIV/0!</v>
      </c>
      <c r="CE57" s="4" t="e">
        <f t="shared" si="198"/>
        <v>#DIV/0!</v>
      </c>
      <c r="CF57" s="4" t="e">
        <f t="shared" si="198"/>
        <v>#DIV/0!</v>
      </c>
      <c r="CG57" s="4" t="e">
        <f t="shared" si="198"/>
        <v>#DIV/0!</v>
      </c>
      <c r="CH57" s="4" t="e">
        <f t="shared" si="198"/>
        <v>#DIV/0!</v>
      </c>
      <c r="CI57" s="4" t="e">
        <f t="shared" si="198"/>
        <v>#DIV/0!</v>
      </c>
      <c r="CJ57" s="4" t="e">
        <f t="shared" si="198"/>
        <v>#DIV/0!</v>
      </c>
      <c r="CK57" s="4" t="e">
        <f t="shared" si="198"/>
        <v>#DIV/0!</v>
      </c>
      <c r="CL57" s="4" t="e">
        <f t="shared" si="199"/>
        <v>#DIV/0!</v>
      </c>
      <c r="CM57" s="4" t="e">
        <f t="shared" si="200"/>
        <v>#DIV/0!</v>
      </c>
      <c r="CN57" s="4" t="e">
        <f t="shared" si="201"/>
        <v>#DIV/0!</v>
      </c>
      <c r="CO57" s="4" t="e">
        <f t="shared" si="202"/>
        <v>#DIV/0!</v>
      </c>
      <c r="CP57" s="4" t="e">
        <f t="shared" si="203"/>
        <v>#DIV/0!</v>
      </c>
      <c r="CQ57" s="4" t="e">
        <f t="shared" si="204"/>
        <v>#DIV/0!</v>
      </c>
      <c r="CR57" s="4" t="e">
        <f t="shared" si="205"/>
        <v>#DIV/0!</v>
      </c>
      <c r="CS57" s="4" t="e">
        <f t="shared" si="206"/>
        <v>#DIV/0!</v>
      </c>
      <c r="CT57" s="4" t="e">
        <f t="shared" si="207"/>
        <v>#DIV/0!</v>
      </c>
      <c r="CU57" s="4" t="e">
        <f t="shared" si="208"/>
        <v>#DIV/0!</v>
      </c>
      <c r="CV57" s="4" t="e">
        <f t="shared" si="209"/>
        <v>#DIV/0!</v>
      </c>
      <c r="CW57" s="4" t="e">
        <f t="shared" si="210"/>
        <v>#DIV/0!</v>
      </c>
      <c r="CX57" s="4" t="e">
        <f t="shared" si="211"/>
        <v>#DIV/0!</v>
      </c>
      <c r="CY57" s="4" t="e">
        <f t="shared" si="212"/>
        <v>#DIV/0!</v>
      </c>
      <c r="CZ57" s="4" t="e">
        <f t="shared" si="212"/>
        <v>#DIV/0!</v>
      </c>
      <c r="DA57" s="4" t="e">
        <f t="shared" si="212"/>
        <v>#DIV/0!</v>
      </c>
      <c r="DB57" s="4" t="e">
        <f t="shared" si="212"/>
        <v>#DIV/0!</v>
      </c>
      <c r="DC57" s="4" t="e">
        <f t="shared" si="212"/>
        <v>#DIV/0!</v>
      </c>
      <c r="DD57" s="4" t="e">
        <f t="shared" si="212"/>
        <v>#DIV/0!</v>
      </c>
      <c r="DE57" s="4" t="e">
        <f t="shared" si="212"/>
        <v>#DIV/0!</v>
      </c>
      <c r="DF57" s="4" t="e">
        <f t="shared" si="212"/>
        <v>#DIV/0!</v>
      </c>
      <c r="DG57" s="4" t="e">
        <f t="shared" si="212"/>
        <v>#DIV/0!</v>
      </c>
      <c r="DI57" s="4"/>
      <c r="DJ57" s="20"/>
    </row>
    <row r="58" spans="1:114" x14ac:dyDescent="0.25">
      <c r="A58" t="s">
        <v>15</v>
      </c>
      <c r="B58" t="s">
        <v>2</v>
      </c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f t="shared" si="135"/>
        <v>0</v>
      </c>
      <c r="P58" s="41">
        <v>0</v>
      </c>
      <c r="Q58" s="41">
        <v>0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f t="shared" si="196"/>
        <v>0</v>
      </c>
      <c r="AC58" s="41">
        <v>0</v>
      </c>
      <c r="AD58" s="41">
        <v>0</v>
      </c>
      <c r="AE58" s="41">
        <v>0</v>
      </c>
      <c r="AF58" s="41">
        <v>0</v>
      </c>
      <c r="AG58" s="41">
        <v>0</v>
      </c>
      <c r="AH58" s="41">
        <v>0</v>
      </c>
      <c r="AI58" s="41">
        <v>0</v>
      </c>
      <c r="AJ58" s="41">
        <v>0</v>
      </c>
      <c r="AK58" s="41">
        <v>0</v>
      </c>
      <c r="AL58" s="4"/>
      <c r="AM58" t="s">
        <v>2</v>
      </c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f t="shared" si="133"/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f t="shared" si="138"/>
        <v>0</v>
      </c>
      <c r="BN58" s="41">
        <v>0</v>
      </c>
      <c r="BO58" s="41">
        <v>0</v>
      </c>
      <c r="BP58" s="41">
        <v>0</v>
      </c>
      <c r="BQ58" s="41">
        <v>0</v>
      </c>
      <c r="BR58" s="41">
        <v>0</v>
      </c>
      <c r="BS58" s="41">
        <v>0</v>
      </c>
      <c r="BT58" s="41">
        <v>0</v>
      </c>
      <c r="BU58" s="41">
        <v>0</v>
      </c>
      <c r="BV58" s="41">
        <v>0</v>
      </c>
      <c r="BX58" t="str">
        <f t="shared" si="197"/>
        <v>IS</v>
      </c>
      <c r="BY58" s="4" t="e">
        <f t="shared" si="198"/>
        <v>#DIV/0!</v>
      </c>
      <c r="BZ58" s="4" t="e">
        <f t="shared" si="198"/>
        <v>#DIV/0!</v>
      </c>
      <c r="CA58" s="4" t="e">
        <f t="shared" si="198"/>
        <v>#DIV/0!</v>
      </c>
      <c r="CB58" s="4" t="e">
        <f t="shared" si="198"/>
        <v>#DIV/0!</v>
      </c>
      <c r="CC58" s="4" t="e">
        <f t="shared" si="198"/>
        <v>#DIV/0!</v>
      </c>
      <c r="CD58" s="4" t="e">
        <f t="shared" si="198"/>
        <v>#DIV/0!</v>
      </c>
      <c r="CE58" s="4" t="e">
        <f t="shared" si="198"/>
        <v>#DIV/0!</v>
      </c>
      <c r="CF58" s="4" t="e">
        <f t="shared" si="198"/>
        <v>#DIV/0!</v>
      </c>
      <c r="CG58" s="4" t="e">
        <f t="shared" si="198"/>
        <v>#DIV/0!</v>
      </c>
      <c r="CH58" s="4" t="e">
        <f t="shared" si="198"/>
        <v>#DIV/0!</v>
      </c>
      <c r="CI58" s="4" t="e">
        <f t="shared" si="198"/>
        <v>#DIV/0!</v>
      </c>
      <c r="CJ58" s="4" t="e">
        <f t="shared" si="198"/>
        <v>#DIV/0!</v>
      </c>
      <c r="CK58" s="4" t="e">
        <f t="shared" si="198"/>
        <v>#DIV/0!</v>
      </c>
      <c r="CL58" s="4" t="e">
        <f t="shared" si="199"/>
        <v>#DIV/0!</v>
      </c>
      <c r="CM58" s="4" t="e">
        <f t="shared" si="200"/>
        <v>#DIV/0!</v>
      </c>
      <c r="CN58" s="4" t="e">
        <f t="shared" si="201"/>
        <v>#DIV/0!</v>
      </c>
      <c r="CO58" s="4" t="e">
        <f t="shared" si="202"/>
        <v>#DIV/0!</v>
      </c>
      <c r="CP58" s="4" t="e">
        <f t="shared" si="203"/>
        <v>#DIV/0!</v>
      </c>
      <c r="CQ58" s="4" t="e">
        <f t="shared" si="204"/>
        <v>#DIV/0!</v>
      </c>
      <c r="CR58" s="4" t="e">
        <f t="shared" si="205"/>
        <v>#DIV/0!</v>
      </c>
      <c r="CS58" s="4" t="e">
        <f t="shared" si="206"/>
        <v>#DIV/0!</v>
      </c>
      <c r="CT58" s="4" t="e">
        <f t="shared" si="207"/>
        <v>#DIV/0!</v>
      </c>
      <c r="CU58" s="4" t="e">
        <f t="shared" si="208"/>
        <v>#DIV/0!</v>
      </c>
      <c r="CV58" s="4" t="e">
        <f t="shared" si="209"/>
        <v>#DIV/0!</v>
      </c>
      <c r="CW58" s="4" t="e">
        <f t="shared" si="210"/>
        <v>#DIV/0!</v>
      </c>
      <c r="CX58" s="4" t="e">
        <f t="shared" si="211"/>
        <v>#DIV/0!</v>
      </c>
      <c r="CY58" s="4" t="e">
        <f t="shared" si="212"/>
        <v>#DIV/0!</v>
      </c>
      <c r="CZ58" s="4" t="e">
        <f t="shared" si="212"/>
        <v>#DIV/0!</v>
      </c>
      <c r="DA58" s="4" t="e">
        <f t="shared" si="212"/>
        <v>#DIV/0!</v>
      </c>
      <c r="DB58" s="4" t="e">
        <f t="shared" si="212"/>
        <v>#DIV/0!</v>
      </c>
      <c r="DC58" s="4" t="e">
        <f t="shared" si="212"/>
        <v>#DIV/0!</v>
      </c>
      <c r="DD58" s="4" t="e">
        <f t="shared" si="212"/>
        <v>#DIV/0!</v>
      </c>
      <c r="DE58" s="4" t="e">
        <f t="shared" si="212"/>
        <v>#DIV/0!</v>
      </c>
      <c r="DF58" s="4" t="e">
        <f t="shared" si="212"/>
        <v>#DIV/0!</v>
      </c>
      <c r="DG58" s="4" t="e">
        <f t="shared" si="212"/>
        <v>#DIV/0!</v>
      </c>
      <c r="DI58" s="4"/>
      <c r="DJ58" s="20"/>
    </row>
    <row r="59" spans="1:114" x14ac:dyDescent="0.25">
      <c r="A59" t="s">
        <v>15</v>
      </c>
      <c r="B59" t="s">
        <v>41</v>
      </c>
      <c r="C59" s="41">
        <v>0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f t="shared" si="135"/>
        <v>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0</v>
      </c>
      <c r="V59" s="41">
        <v>0</v>
      </c>
      <c r="W59" s="41">
        <v>0</v>
      </c>
      <c r="X59" s="41">
        <v>0</v>
      </c>
      <c r="Y59" s="41">
        <v>0</v>
      </c>
      <c r="Z59" s="41">
        <v>0</v>
      </c>
      <c r="AA59" s="41">
        <v>0</v>
      </c>
      <c r="AB59" s="41">
        <f t="shared" si="196"/>
        <v>0</v>
      </c>
      <c r="AC59" s="41">
        <v>0</v>
      </c>
      <c r="AD59" s="41">
        <v>0</v>
      </c>
      <c r="AE59" s="41">
        <v>0</v>
      </c>
      <c r="AF59" s="41">
        <v>0</v>
      </c>
      <c r="AG59" s="41">
        <v>0</v>
      </c>
      <c r="AH59" s="41">
        <v>0</v>
      </c>
      <c r="AI59" s="41">
        <v>0</v>
      </c>
      <c r="AJ59" s="41">
        <v>0</v>
      </c>
      <c r="AK59" s="41">
        <v>0</v>
      </c>
      <c r="AL59" s="4"/>
      <c r="AM59" t="s">
        <v>41</v>
      </c>
      <c r="AN59" s="41">
        <v>0</v>
      </c>
      <c r="AO59" s="41">
        <v>0</v>
      </c>
      <c r="AP59" s="41">
        <v>0</v>
      </c>
      <c r="AQ59" s="41">
        <v>0</v>
      </c>
      <c r="AR59" s="41">
        <v>0</v>
      </c>
      <c r="AS59" s="41">
        <v>0</v>
      </c>
      <c r="AT59" s="41">
        <v>0</v>
      </c>
      <c r="AU59" s="41">
        <v>0</v>
      </c>
      <c r="AV59" s="41">
        <v>0</v>
      </c>
      <c r="AW59" s="41">
        <v>0</v>
      </c>
      <c r="AX59" s="41">
        <v>0</v>
      </c>
      <c r="AY59" s="41">
        <v>0</v>
      </c>
      <c r="AZ59" s="41">
        <f t="shared" si="133"/>
        <v>0</v>
      </c>
      <c r="BA59" s="41">
        <v>0</v>
      </c>
      <c r="BB59" s="41">
        <v>0</v>
      </c>
      <c r="BC59" s="41">
        <v>0</v>
      </c>
      <c r="BD59" s="41">
        <v>0</v>
      </c>
      <c r="BE59" s="41">
        <v>0</v>
      </c>
      <c r="BF59" s="41">
        <v>0</v>
      </c>
      <c r="BG59" s="41">
        <v>0</v>
      </c>
      <c r="BH59" s="41">
        <v>0</v>
      </c>
      <c r="BI59" s="41">
        <v>0</v>
      </c>
      <c r="BJ59" s="41">
        <v>0</v>
      </c>
      <c r="BK59" s="41">
        <v>0</v>
      </c>
      <c r="BL59" s="41">
        <v>0</v>
      </c>
      <c r="BM59" s="41">
        <f t="shared" si="138"/>
        <v>0</v>
      </c>
      <c r="BN59" s="41">
        <v>0</v>
      </c>
      <c r="BO59" s="41">
        <v>0</v>
      </c>
      <c r="BP59" s="41">
        <v>0</v>
      </c>
      <c r="BQ59" s="41">
        <v>0</v>
      </c>
      <c r="BR59" s="41">
        <v>0</v>
      </c>
      <c r="BS59" s="41">
        <v>0</v>
      </c>
      <c r="BT59" s="41">
        <v>0</v>
      </c>
      <c r="BU59" s="41">
        <v>0</v>
      </c>
      <c r="BV59" s="41">
        <v>0</v>
      </c>
      <c r="BX59" t="str">
        <f t="shared" si="197"/>
        <v>ITS</v>
      </c>
      <c r="BY59" s="4" t="e">
        <f t="shared" si="198"/>
        <v>#DIV/0!</v>
      </c>
      <c r="BZ59" s="4" t="e">
        <f t="shared" si="198"/>
        <v>#DIV/0!</v>
      </c>
      <c r="CA59" s="4" t="e">
        <f t="shared" si="198"/>
        <v>#DIV/0!</v>
      </c>
      <c r="CB59" s="4" t="e">
        <f t="shared" si="198"/>
        <v>#DIV/0!</v>
      </c>
      <c r="CC59" s="4" t="e">
        <f t="shared" si="198"/>
        <v>#DIV/0!</v>
      </c>
      <c r="CD59" s="4" t="e">
        <f t="shared" si="198"/>
        <v>#DIV/0!</v>
      </c>
      <c r="CE59" s="4" t="e">
        <f t="shared" si="198"/>
        <v>#DIV/0!</v>
      </c>
      <c r="CF59" s="4" t="e">
        <f t="shared" si="198"/>
        <v>#DIV/0!</v>
      </c>
      <c r="CG59" s="4" t="e">
        <f t="shared" si="198"/>
        <v>#DIV/0!</v>
      </c>
      <c r="CH59" s="4" t="e">
        <f t="shared" si="198"/>
        <v>#DIV/0!</v>
      </c>
      <c r="CI59" s="4" t="e">
        <f t="shared" si="198"/>
        <v>#DIV/0!</v>
      </c>
      <c r="CJ59" s="4" t="e">
        <f t="shared" si="198"/>
        <v>#DIV/0!</v>
      </c>
      <c r="CK59" s="4" t="e">
        <f t="shared" si="198"/>
        <v>#DIV/0!</v>
      </c>
      <c r="CL59" s="4" t="e">
        <f t="shared" si="199"/>
        <v>#DIV/0!</v>
      </c>
      <c r="CM59" s="4" t="e">
        <f t="shared" si="200"/>
        <v>#DIV/0!</v>
      </c>
      <c r="CN59" s="4" t="e">
        <f t="shared" si="201"/>
        <v>#DIV/0!</v>
      </c>
      <c r="CO59" s="4" t="e">
        <f t="shared" si="202"/>
        <v>#DIV/0!</v>
      </c>
      <c r="CP59" s="4" t="e">
        <f t="shared" si="203"/>
        <v>#DIV/0!</v>
      </c>
      <c r="CQ59" s="4" t="e">
        <f t="shared" si="204"/>
        <v>#DIV/0!</v>
      </c>
      <c r="CR59" s="4" t="e">
        <f t="shared" si="205"/>
        <v>#DIV/0!</v>
      </c>
      <c r="CS59" s="4" t="e">
        <f t="shared" si="206"/>
        <v>#DIV/0!</v>
      </c>
      <c r="CT59" s="4" t="e">
        <f t="shared" si="207"/>
        <v>#DIV/0!</v>
      </c>
      <c r="CU59" s="4" t="e">
        <f t="shared" si="208"/>
        <v>#DIV/0!</v>
      </c>
      <c r="CV59" s="4" t="e">
        <f t="shared" si="209"/>
        <v>#DIV/0!</v>
      </c>
      <c r="CW59" s="4" t="e">
        <f t="shared" si="210"/>
        <v>#DIV/0!</v>
      </c>
      <c r="CX59" s="4" t="e">
        <f t="shared" si="211"/>
        <v>#DIV/0!</v>
      </c>
      <c r="CY59" s="4" t="e">
        <f t="shared" si="212"/>
        <v>#DIV/0!</v>
      </c>
      <c r="CZ59" s="4" t="e">
        <f t="shared" si="212"/>
        <v>#DIV/0!</v>
      </c>
      <c r="DA59" s="4" t="e">
        <f t="shared" si="212"/>
        <v>#DIV/0!</v>
      </c>
      <c r="DB59" s="4" t="e">
        <f t="shared" si="212"/>
        <v>#DIV/0!</v>
      </c>
      <c r="DC59" s="4" t="e">
        <f t="shared" si="212"/>
        <v>#DIV/0!</v>
      </c>
      <c r="DD59" s="4" t="e">
        <f t="shared" si="212"/>
        <v>#DIV/0!</v>
      </c>
      <c r="DE59" s="4" t="e">
        <f t="shared" si="212"/>
        <v>#DIV/0!</v>
      </c>
      <c r="DF59" s="4" t="e">
        <f t="shared" si="212"/>
        <v>#DIV/0!</v>
      </c>
      <c r="DG59" s="4" t="e">
        <f t="shared" si="212"/>
        <v>#DIV/0!</v>
      </c>
      <c r="DI59" s="4"/>
      <c r="DJ59" s="20"/>
    </row>
    <row r="60" spans="1:114" x14ac:dyDescent="0.25">
      <c r="A60" t="s">
        <v>15</v>
      </c>
      <c r="B60" t="s">
        <v>3</v>
      </c>
      <c r="C60" s="41">
        <v>0</v>
      </c>
      <c r="D60" s="41">
        <v>0</v>
      </c>
      <c r="E60" s="41">
        <v>0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f t="shared" si="135"/>
        <v>0</v>
      </c>
      <c r="P60" s="41">
        <v>0</v>
      </c>
      <c r="Q60" s="41">
        <v>0</v>
      </c>
      <c r="R60" s="41">
        <v>0</v>
      </c>
      <c r="S60" s="41">
        <v>0</v>
      </c>
      <c r="T60" s="41">
        <v>0</v>
      </c>
      <c r="U60" s="41">
        <v>0</v>
      </c>
      <c r="V60" s="41">
        <v>0</v>
      </c>
      <c r="W60" s="41">
        <v>0</v>
      </c>
      <c r="X60" s="41">
        <v>0</v>
      </c>
      <c r="Y60" s="41">
        <v>0</v>
      </c>
      <c r="Z60" s="41">
        <v>0</v>
      </c>
      <c r="AA60" s="41">
        <v>0</v>
      </c>
      <c r="AB60" s="41">
        <f t="shared" si="196"/>
        <v>0</v>
      </c>
      <c r="AC60" s="41">
        <v>0</v>
      </c>
      <c r="AD60" s="41">
        <v>0</v>
      </c>
      <c r="AE60" s="41">
        <v>0</v>
      </c>
      <c r="AF60" s="41">
        <v>0</v>
      </c>
      <c r="AG60" s="41">
        <v>0</v>
      </c>
      <c r="AH60" s="41">
        <v>0</v>
      </c>
      <c r="AI60" s="41">
        <v>0</v>
      </c>
      <c r="AJ60" s="41">
        <v>0</v>
      </c>
      <c r="AK60" s="41">
        <v>0</v>
      </c>
      <c r="AL60" s="4"/>
      <c r="AM60" t="s">
        <v>3</v>
      </c>
      <c r="AN60" s="41">
        <v>0</v>
      </c>
      <c r="AO60" s="41">
        <v>0</v>
      </c>
      <c r="AP60" s="41">
        <v>0</v>
      </c>
      <c r="AQ60" s="41">
        <v>0</v>
      </c>
      <c r="AR60" s="41">
        <v>0</v>
      </c>
      <c r="AS60" s="41">
        <v>0</v>
      </c>
      <c r="AT60" s="41">
        <v>0</v>
      </c>
      <c r="AU60" s="41">
        <v>0</v>
      </c>
      <c r="AV60" s="41">
        <v>0</v>
      </c>
      <c r="AW60" s="41">
        <v>0</v>
      </c>
      <c r="AX60" s="41">
        <v>0</v>
      </c>
      <c r="AY60" s="41">
        <v>0</v>
      </c>
      <c r="AZ60" s="41">
        <f t="shared" si="133"/>
        <v>0</v>
      </c>
      <c r="BA60" s="41">
        <v>0</v>
      </c>
      <c r="BB60" s="41">
        <v>0</v>
      </c>
      <c r="BC60" s="41">
        <v>0</v>
      </c>
      <c r="BD60" s="41">
        <v>0</v>
      </c>
      <c r="BE60" s="41">
        <v>0</v>
      </c>
      <c r="BF60" s="41">
        <v>0</v>
      </c>
      <c r="BG60" s="41">
        <v>0</v>
      </c>
      <c r="BH60" s="41">
        <v>0</v>
      </c>
      <c r="BI60" s="41">
        <v>0</v>
      </c>
      <c r="BJ60" s="41">
        <v>0</v>
      </c>
      <c r="BK60" s="41">
        <v>0</v>
      </c>
      <c r="BL60" s="41">
        <v>0</v>
      </c>
      <c r="BM60" s="41">
        <f t="shared" si="138"/>
        <v>0</v>
      </c>
      <c r="BN60" s="41">
        <v>0</v>
      </c>
      <c r="BO60" s="41">
        <v>0</v>
      </c>
      <c r="BP60" s="41">
        <v>0</v>
      </c>
      <c r="BQ60" s="41">
        <v>0</v>
      </c>
      <c r="BR60" s="41">
        <v>0</v>
      </c>
      <c r="BS60" s="41">
        <v>0</v>
      </c>
      <c r="BT60" s="41">
        <v>0</v>
      </c>
      <c r="BU60" s="41">
        <v>0</v>
      </c>
      <c r="BV60" s="41">
        <v>0</v>
      </c>
      <c r="BX60" t="str">
        <f t="shared" si="197"/>
        <v>ISLV</v>
      </c>
      <c r="BY60" s="4" t="e">
        <f t="shared" si="198"/>
        <v>#DIV/0!</v>
      </c>
      <c r="BZ60" s="4" t="e">
        <f t="shared" si="198"/>
        <v>#DIV/0!</v>
      </c>
      <c r="CA60" s="4" t="e">
        <f t="shared" si="198"/>
        <v>#DIV/0!</v>
      </c>
      <c r="CB60" s="4" t="e">
        <f t="shared" si="198"/>
        <v>#DIV/0!</v>
      </c>
      <c r="CC60" s="4" t="e">
        <f t="shared" si="198"/>
        <v>#DIV/0!</v>
      </c>
      <c r="CD60" s="4" t="e">
        <f t="shared" si="198"/>
        <v>#DIV/0!</v>
      </c>
      <c r="CE60" s="4" t="e">
        <f t="shared" si="198"/>
        <v>#DIV/0!</v>
      </c>
      <c r="CF60" s="4" t="e">
        <f t="shared" si="198"/>
        <v>#DIV/0!</v>
      </c>
      <c r="CG60" s="4" t="e">
        <f t="shared" si="198"/>
        <v>#DIV/0!</v>
      </c>
      <c r="CH60" s="4" t="e">
        <f t="shared" si="198"/>
        <v>#DIV/0!</v>
      </c>
      <c r="CI60" s="4" t="e">
        <f t="shared" si="198"/>
        <v>#DIV/0!</v>
      </c>
      <c r="CJ60" s="4" t="e">
        <f t="shared" si="198"/>
        <v>#DIV/0!</v>
      </c>
      <c r="CK60" s="4" t="e">
        <f t="shared" si="198"/>
        <v>#DIV/0!</v>
      </c>
      <c r="CL60" s="4" t="e">
        <f t="shared" si="199"/>
        <v>#DIV/0!</v>
      </c>
      <c r="CM60" s="4" t="e">
        <f t="shared" si="200"/>
        <v>#DIV/0!</v>
      </c>
      <c r="CN60" s="4" t="e">
        <f t="shared" si="201"/>
        <v>#DIV/0!</v>
      </c>
      <c r="CO60" s="4" t="e">
        <f t="shared" si="202"/>
        <v>#DIV/0!</v>
      </c>
      <c r="CP60" s="4" t="e">
        <f t="shared" si="203"/>
        <v>#DIV/0!</v>
      </c>
      <c r="CQ60" s="4" t="e">
        <f t="shared" si="204"/>
        <v>#DIV/0!</v>
      </c>
      <c r="CR60" s="4" t="e">
        <f t="shared" si="205"/>
        <v>#DIV/0!</v>
      </c>
      <c r="CS60" s="4" t="e">
        <f t="shared" si="206"/>
        <v>#DIV/0!</v>
      </c>
      <c r="CT60" s="4" t="e">
        <f t="shared" si="207"/>
        <v>#DIV/0!</v>
      </c>
      <c r="CU60" s="4" t="e">
        <f t="shared" si="208"/>
        <v>#DIV/0!</v>
      </c>
      <c r="CV60" s="4" t="e">
        <f t="shared" si="209"/>
        <v>#DIV/0!</v>
      </c>
      <c r="CW60" s="4" t="e">
        <f t="shared" si="210"/>
        <v>#DIV/0!</v>
      </c>
      <c r="CX60" s="4" t="e">
        <f t="shared" si="211"/>
        <v>#DIV/0!</v>
      </c>
      <c r="CY60" s="4" t="e">
        <f t="shared" si="212"/>
        <v>#DIV/0!</v>
      </c>
      <c r="CZ60" s="4" t="e">
        <f t="shared" si="212"/>
        <v>#DIV/0!</v>
      </c>
      <c r="DA60" s="4" t="e">
        <f t="shared" si="212"/>
        <v>#DIV/0!</v>
      </c>
      <c r="DB60" s="4" t="e">
        <f t="shared" si="212"/>
        <v>#DIV/0!</v>
      </c>
      <c r="DC60" s="4" t="e">
        <f t="shared" si="212"/>
        <v>#DIV/0!</v>
      </c>
      <c r="DD60" s="4" t="e">
        <f t="shared" si="212"/>
        <v>#DIV/0!</v>
      </c>
      <c r="DE60" s="4" t="e">
        <f t="shared" si="212"/>
        <v>#DIV/0!</v>
      </c>
      <c r="DF60" s="4" t="e">
        <f t="shared" si="212"/>
        <v>#DIV/0!</v>
      </c>
      <c r="DG60" s="4" t="e">
        <f t="shared" si="212"/>
        <v>#DIV/0!</v>
      </c>
      <c r="DI60" s="4"/>
      <c r="DJ60" s="20"/>
    </row>
    <row r="61" spans="1:114" x14ac:dyDescent="0.25">
      <c r="A61" t="s">
        <v>15</v>
      </c>
      <c r="B61" t="s">
        <v>43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f t="shared" si="135"/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0</v>
      </c>
      <c r="V61" s="41">
        <v>0</v>
      </c>
      <c r="W61" s="41">
        <v>0</v>
      </c>
      <c r="X61" s="41">
        <v>0</v>
      </c>
      <c r="Y61" s="41">
        <v>0</v>
      </c>
      <c r="Z61" s="41">
        <v>0</v>
      </c>
      <c r="AA61" s="41">
        <v>0</v>
      </c>
      <c r="AB61" s="41">
        <f t="shared" si="196"/>
        <v>0</v>
      </c>
      <c r="AC61" s="41">
        <v>0</v>
      </c>
      <c r="AD61" s="41">
        <v>0</v>
      </c>
      <c r="AE61" s="41">
        <v>0</v>
      </c>
      <c r="AF61" s="41">
        <v>0</v>
      </c>
      <c r="AG61" s="41">
        <v>0</v>
      </c>
      <c r="AH61" s="41">
        <v>0</v>
      </c>
      <c r="AI61" s="41">
        <v>0</v>
      </c>
      <c r="AJ61" s="41">
        <v>0</v>
      </c>
      <c r="AK61" s="41">
        <v>0</v>
      </c>
      <c r="AL61" s="4"/>
      <c r="AM61" t="s">
        <v>43</v>
      </c>
      <c r="AN61" s="41">
        <v>0</v>
      </c>
      <c r="AO61" s="41">
        <v>0</v>
      </c>
      <c r="AP61" s="41">
        <v>0</v>
      </c>
      <c r="AQ61" s="41">
        <v>0</v>
      </c>
      <c r="AR61" s="41">
        <v>0</v>
      </c>
      <c r="AS61" s="41">
        <v>0</v>
      </c>
      <c r="AT61" s="41">
        <v>0</v>
      </c>
      <c r="AU61" s="41">
        <v>0</v>
      </c>
      <c r="AV61" s="41">
        <v>0</v>
      </c>
      <c r="AW61" s="41">
        <v>0</v>
      </c>
      <c r="AX61" s="41">
        <v>0</v>
      </c>
      <c r="AY61" s="41">
        <v>0</v>
      </c>
      <c r="AZ61" s="41">
        <f t="shared" si="133"/>
        <v>0</v>
      </c>
      <c r="BA61" s="41">
        <v>0</v>
      </c>
      <c r="BB61" s="41">
        <v>0</v>
      </c>
      <c r="BC61" s="41">
        <v>0</v>
      </c>
      <c r="BD61" s="41">
        <v>0</v>
      </c>
      <c r="BE61" s="41">
        <v>0</v>
      </c>
      <c r="BF61" s="41">
        <v>0</v>
      </c>
      <c r="BG61" s="41">
        <v>0</v>
      </c>
      <c r="BH61" s="41">
        <v>0</v>
      </c>
      <c r="BI61" s="41">
        <v>0</v>
      </c>
      <c r="BJ61" s="41">
        <v>0</v>
      </c>
      <c r="BK61" s="41">
        <v>0</v>
      </c>
      <c r="BL61" s="41">
        <v>0</v>
      </c>
      <c r="BM61" s="41">
        <f t="shared" si="138"/>
        <v>0</v>
      </c>
      <c r="BN61" s="41">
        <v>0</v>
      </c>
      <c r="BO61" s="41">
        <v>0</v>
      </c>
      <c r="BP61" s="41">
        <v>0</v>
      </c>
      <c r="BQ61" s="41">
        <v>0</v>
      </c>
      <c r="BR61" s="41">
        <v>0</v>
      </c>
      <c r="BS61" s="41">
        <v>0</v>
      </c>
      <c r="BT61" s="41">
        <v>0</v>
      </c>
      <c r="BU61" s="41">
        <v>0</v>
      </c>
      <c r="BV61" s="41">
        <v>0</v>
      </c>
      <c r="BX61" t="str">
        <f t="shared" si="197"/>
        <v>ITSLV</v>
      </c>
      <c r="BY61" s="4" t="e">
        <f t="shared" si="198"/>
        <v>#DIV/0!</v>
      </c>
      <c r="BZ61" s="4" t="e">
        <f t="shared" si="198"/>
        <v>#DIV/0!</v>
      </c>
      <c r="CA61" s="4" t="e">
        <f t="shared" si="198"/>
        <v>#DIV/0!</v>
      </c>
      <c r="CB61" s="4" t="e">
        <f t="shared" si="198"/>
        <v>#DIV/0!</v>
      </c>
      <c r="CC61" s="4" t="e">
        <f t="shared" si="198"/>
        <v>#DIV/0!</v>
      </c>
      <c r="CD61" s="4" t="e">
        <f t="shared" si="198"/>
        <v>#DIV/0!</v>
      </c>
      <c r="CE61" s="4" t="e">
        <f t="shared" si="198"/>
        <v>#DIV/0!</v>
      </c>
      <c r="CF61" s="4" t="e">
        <f t="shared" si="198"/>
        <v>#DIV/0!</v>
      </c>
      <c r="CG61" s="4" t="e">
        <f t="shared" si="198"/>
        <v>#DIV/0!</v>
      </c>
      <c r="CH61" s="4" t="e">
        <f t="shared" si="198"/>
        <v>#DIV/0!</v>
      </c>
      <c r="CI61" s="4" t="e">
        <f t="shared" si="198"/>
        <v>#DIV/0!</v>
      </c>
      <c r="CJ61" s="4" t="e">
        <f t="shared" si="198"/>
        <v>#DIV/0!</v>
      </c>
      <c r="CK61" s="4" t="e">
        <f t="shared" si="198"/>
        <v>#DIV/0!</v>
      </c>
      <c r="CL61" s="4" t="e">
        <f t="shared" si="199"/>
        <v>#DIV/0!</v>
      </c>
      <c r="CM61" s="4" t="e">
        <f t="shared" si="200"/>
        <v>#DIV/0!</v>
      </c>
      <c r="CN61" s="4" t="e">
        <f t="shared" si="201"/>
        <v>#DIV/0!</v>
      </c>
      <c r="CO61" s="4" t="e">
        <f t="shared" si="202"/>
        <v>#DIV/0!</v>
      </c>
      <c r="CP61" s="4" t="e">
        <f t="shared" si="203"/>
        <v>#DIV/0!</v>
      </c>
      <c r="CQ61" s="4" t="e">
        <f t="shared" si="204"/>
        <v>#DIV/0!</v>
      </c>
      <c r="CR61" s="4" t="e">
        <f t="shared" si="205"/>
        <v>#DIV/0!</v>
      </c>
      <c r="CS61" s="4" t="e">
        <f t="shared" si="206"/>
        <v>#DIV/0!</v>
      </c>
      <c r="CT61" s="4" t="e">
        <f t="shared" si="207"/>
        <v>#DIV/0!</v>
      </c>
      <c r="CU61" s="4" t="e">
        <f t="shared" si="208"/>
        <v>#DIV/0!</v>
      </c>
      <c r="CV61" s="4" t="e">
        <f t="shared" si="209"/>
        <v>#DIV/0!</v>
      </c>
      <c r="CW61" s="4" t="e">
        <f t="shared" si="210"/>
        <v>#DIV/0!</v>
      </c>
      <c r="CX61" s="4" t="e">
        <f t="shared" si="211"/>
        <v>#DIV/0!</v>
      </c>
      <c r="CY61" s="4" t="e">
        <f t="shared" si="212"/>
        <v>#DIV/0!</v>
      </c>
      <c r="CZ61" s="4" t="e">
        <f t="shared" si="212"/>
        <v>#DIV/0!</v>
      </c>
      <c r="DA61" s="4" t="e">
        <f t="shared" si="212"/>
        <v>#DIV/0!</v>
      </c>
      <c r="DB61" s="4" t="e">
        <f t="shared" si="212"/>
        <v>#DIV/0!</v>
      </c>
      <c r="DC61" s="4" t="e">
        <f t="shared" si="212"/>
        <v>#DIV/0!</v>
      </c>
      <c r="DD61" s="4" t="e">
        <f t="shared" si="212"/>
        <v>#DIV/0!</v>
      </c>
      <c r="DE61" s="4" t="e">
        <f t="shared" si="212"/>
        <v>#DIV/0!</v>
      </c>
      <c r="DF61" s="4" t="e">
        <f t="shared" si="212"/>
        <v>#DIV/0!</v>
      </c>
      <c r="DG61" s="4" t="e">
        <f t="shared" si="212"/>
        <v>#DIV/0!</v>
      </c>
      <c r="DI61" s="4"/>
      <c r="DJ61" s="20"/>
    </row>
    <row r="62" spans="1:114" x14ac:dyDescent="0.25">
      <c r="A62" t="s">
        <v>14</v>
      </c>
      <c r="B62" t="s">
        <v>26</v>
      </c>
      <c r="C62" s="41">
        <v>0</v>
      </c>
      <c r="D62" s="41">
        <v>0</v>
      </c>
      <c r="E62" s="41">
        <v>0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f t="shared" si="135"/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0</v>
      </c>
      <c r="AA62" s="41">
        <v>0</v>
      </c>
      <c r="AB62" s="41">
        <f t="shared" si="196"/>
        <v>0</v>
      </c>
      <c r="AC62" s="41">
        <v>0</v>
      </c>
      <c r="AD62" s="41">
        <v>0</v>
      </c>
      <c r="AE62" s="41">
        <v>0</v>
      </c>
      <c r="AF62" s="41">
        <v>0</v>
      </c>
      <c r="AG62" s="41">
        <v>0</v>
      </c>
      <c r="AH62" s="41">
        <v>0</v>
      </c>
      <c r="AI62" s="41">
        <v>0</v>
      </c>
      <c r="AJ62" s="41">
        <v>0</v>
      </c>
      <c r="AK62" s="41">
        <v>0</v>
      </c>
      <c r="AL62" s="4"/>
      <c r="AM62" t="s">
        <v>26</v>
      </c>
      <c r="AN62" s="41">
        <v>0</v>
      </c>
      <c r="AO62" s="41">
        <v>0</v>
      </c>
      <c r="AP62" s="41">
        <v>0</v>
      </c>
      <c r="AQ62" s="41">
        <v>0</v>
      </c>
      <c r="AR62" s="41">
        <v>0</v>
      </c>
      <c r="AS62" s="41">
        <v>0</v>
      </c>
      <c r="AT62" s="41">
        <v>0</v>
      </c>
      <c r="AU62" s="41">
        <v>0</v>
      </c>
      <c r="AV62" s="41">
        <v>0</v>
      </c>
      <c r="AW62" s="41">
        <v>0</v>
      </c>
      <c r="AX62" s="41">
        <v>0</v>
      </c>
      <c r="AY62" s="41">
        <v>0</v>
      </c>
      <c r="AZ62" s="41">
        <f t="shared" si="133"/>
        <v>0</v>
      </c>
      <c r="BA62" s="41">
        <v>0</v>
      </c>
      <c r="BB62" s="41">
        <v>0</v>
      </c>
      <c r="BC62" s="41">
        <v>0</v>
      </c>
      <c r="BD62" s="41">
        <v>0</v>
      </c>
      <c r="BE62" s="41">
        <v>0</v>
      </c>
      <c r="BF62" s="41">
        <v>0</v>
      </c>
      <c r="BG62" s="41">
        <v>0</v>
      </c>
      <c r="BH62" s="41">
        <v>0</v>
      </c>
      <c r="BI62" s="41">
        <v>0</v>
      </c>
      <c r="BJ62" s="41">
        <v>0</v>
      </c>
      <c r="BK62" s="41">
        <v>0</v>
      </c>
      <c r="BL62" s="41">
        <v>0</v>
      </c>
      <c r="BM62" s="41">
        <f t="shared" si="138"/>
        <v>0</v>
      </c>
      <c r="BN62" s="41">
        <v>0</v>
      </c>
      <c r="BO62" s="41">
        <v>0</v>
      </c>
      <c r="BP62" s="41">
        <v>0</v>
      </c>
      <c r="BQ62" s="41">
        <v>0</v>
      </c>
      <c r="BR62" s="41">
        <v>0</v>
      </c>
      <c r="BS62" s="41">
        <v>0</v>
      </c>
      <c r="BT62" s="41">
        <v>0</v>
      </c>
      <c r="BU62" s="41">
        <v>0</v>
      </c>
      <c r="BV62" s="41">
        <v>0</v>
      </c>
      <c r="BX62" t="str">
        <f t="shared" si="197"/>
        <v>GS4</v>
      </c>
      <c r="BY62" s="4" t="e">
        <f t="shared" si="198"/>
        <v>#DIV/0!</v>
      </c>
      <c r="BZ62" s="4" t="e">
        <f t="shared" si="198"/>
        <v>#DIV/0!</v>
      </c>
      <c r="CA62" s="4" t="e">
        <f t="shared" si="198"/>
        <v>#DIV/0!</v>
      </c>
      <c r="CB62" s="4" t="e">
        <f t="shared" si="198"/>
        <v>#DIV/0!</v>
      </c>
      <c r="CC62" s="4" t="e">
        <f t="shared" si="198"/>
        <v>#DIV/0!</v>
      </c>
      <c r="CD62" s="4" t="e">
        <f t="shared" si="198"/>
        <v>#DIV/0!</v>
      </c>
      <c r="CE62" s="4" t="e">
        <f t="shared" si="198"/>
        <v>#DIV/0!</v>
      </c>
      <c r="CF62" s="4" t="e">
        <f t="shared" si="198"/>
        <v>#DIV/0!</v>
      </c>
      <c r="CG62" s="4" t="e">
        <f t="shared" si="198"/>
        <v>#DIV/0!</v>
      </c>
      <c r="CH62" s="4" t="e">
        <f t="shared" si="198"/>
        <v>#DIV/0!</v>
      </c>
      <c r="CI62" s="4" t="e">
        <f t="shared" si="198"/>
        <v>#DIV/0!</v>
      </c>
      <c r="CJ62" s="4" t="e">
        <f t="shared" si="198"/>
        <v>#DIV/0!</v>
      </c>
      <c r="CK62" s="4" t="e">
        <f t="shared" si="198"/>
        <v>#DIV/0!</v>
      </c>
      <c r="CL62" s="4" t="e">
        <f t="shared" si="199"/>
        <v>#DIV/0!</v>
      </c>
      <c r="CM62" s="4" t="e">
        <f t="shared" si="200"/>
        <v>#DIV/0!</v>
      </c>
      <c r="CN62" s="4" t="e">
        <f t="shared" si="201"/>
        <v>#DIV/0!</v>
      </c>
      <c r="CO62" s="4" t="e">
        <f t="shared" si="202"/>
        <v>#DIV/0!</v>
      </c>
      <c r="CP62" s="4" t="e">
        <f t="shared" si="203"/>
        <v>#DIV/0!</v>
      </c>
      <c r="CQ62" s="4" t="e">
        <f t="shared" si="204"/>
        <v>#DIV/0!</v>
      </c>
      <c r="CR62" s="4" t="e">
        <f t="shared" si="205"/>
        <v>#DIV/0!</v>
      </c>
      <c r="CS62" s="4" t="e">
        <f t="shared" si="206"/>
        <v>#DIV/0!</v>
      </c>
      <c r="CT62" s="4" t="e">
        <f t="shared" si="207"/>
        <v>#DIV/0!</v>
      </c>
      <c r="CU62" s="4" t="e">
        <f t="shared" si="208"/>
        <v>#DIV/0!</v>
      </c>
      <c r="CV62" s="4" t="e">
        <f t="shared" si="209"/>
        <v>#DIV/0!</v>
      </c>
      <c r="CW62" s="4" t="e">
        <f t="shared" si="210"/>
        <v>#DIV/0!</v>
      </c>
      <c r="CX62" s="4" t="e">
        <f t="shared" si="211"/>
        <v>#DIV/0!</v>
      </c>
      <c r="CY62" s="4" t="e">
        <f t="shared" si="212"/>
        <v>#DIV/0!</v>
      </c>
      <c r="CZ62" s="4" t="e">
        <f t="shared" si="212"/>
        <v>#DIV/0!</v>
      </c>
      <c r="DA62" s="4" t="e">
        <f t="shared" si="212"/>
        <v>#DIV/0!</v>
      </c>
      <c r="DB62" s="4" t="e">
        <f t="shared" si="212"/>
        <v>#DIV/0!</v>
      </c>
      <c r="DC62" s="4" t="e">
        <f t="shared" si="212"/>
        <v>#DIV/0!</v>
      </c>
      <c r="DD62" s="4" t="e">
        <f t="shared" si="212"/>
        <v>#DIV/0!</v>
      </c>
      <c r="DE62" s="4" t="e">
        <f t="shared" si="212"/>
        <v>#DIV/0!</v>
      </c>
      <c r="DF62" s="4" t="e">
        <f t="shared" si="212"/>
        <v>#DIV/0!</v>
      </c>
      <c r="DG62" s="4" t="e">
        <f t="shared" si="212"/>
        <v>#DIV/0!</v>
      </c>
      <c r="DI62" s="4"/>
      <c r="DJ62" s="20"/>
    </row>
    <row r="63" spans="1:114" x14ac:dyDescent="0.25">
      <c r="A63" t="s">
        <v>14</v>
      </c>
      <c r="B63" t="s">
        <v>32</v>
      </c>
      <c r="C63" s="41">
        <v>0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f t="shared" si="135"/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0</v>
      </c>
      <c r="AB63" s="41">
        <f t="shared" si="196"/>
        <v>0</v>
      </c>
      <c r="AC63" s="41">
        <v>0</v>
      </c>
      <c r="AD63" s="41">
        <v>0</v>
      </c>
      <c r="AE63" s="41">
        <v>0</v>
      </c>
      <c r="AF63" s="41">
        <v>0</v>
      </c>
      <c r="AG63" s="41">
        <v>0</v>
      </c>
      <c r="AH63" s="41">
        <v>0</v>
      </c>
      <c r="AI63" s="41">
        <v>0</v>
      </c>
      <c r="AJ63" s="41">
        <v>0</v>
      </c>
      <c r="AK63" s="41">
        <v>0</v>
      </c>
      <c r="AL63" s="4"/>
      <c r="AM63" t="s">
        <v>32</v>
      </c>
      <c r="AN63" s="41">
        <v>0</v>
      </c>
      <c r="AO63" s="41">
        <v>0</v>
      </c>
      <c r="AP63" s="41">
        <v>0</v>
      </c>
      <c r="AQ63" s="41">
        <v>0</v>
      </c>
      <c r="AR63" s="41">
        <v>0</v>
      </c>
      <c r="AS63" s="41">
        <v>0</v>
      </c>
      <c r="AT63" s="41">
        <v>0</v>
      </c>
      <c r="AU63" s="41">
        <v>0</v>
      </c>
      <c r="AV63" s="41">
        <v>0</v>
      </c>
      <c r="AW63" s="41">
        <v>0</v>
      </c>
      <c r="AX63" s="41">
        <v>0</v>
      </c>
      <c r="AY63" s="41">
        <v>0</v>
      </c>
      <c r="AZ63" s="41">
        <f t="shared" si="133"/>
        <v>0</v>
      </c>
      <c r="BA63" s="41">
        <v>0</v>
      </c>
      <c r="BB63" s="41">
        <v>0</v>
      </c>
      <c r="BC63" s="41">
        <v>0</v>
      </c>
      <c r="BD63" s="41">
        <v>0</v>
      </c>
      <c r="BE63" s="41">
        <v>0</v>
      </c>
      <c r="BF63" s="41">
        <v>0</v>
      </c>
      <c r="BG63" s="41">
        <v>0</v>
      </c>
      <c r="BH63" s="41">
        <v>0</v>
      </c>
      <c r="BI63" s="41">
        <v>0</v>
      </c>
      <c r="BJ63" s="41">
        <v>0</v>
      </c>
      <c r="BK63" s="41">
        <v>0</v>
      </c>
      <c r="BL63" s="41">
        <v>0</v>
      </c>
      <c r="BM63" s="41">
        <f t="shared" si="138"/>
        <v>0</v>
      </c>
      <c r="BN63" s="41">
        <v>0</v>
      </c>
      <c r="BO63" s="41">
        <v>0</v>
      </c>
      <c r="BP63" s="41">
        <v>0</v>
      </c>
      <c r="BQ63" s="41">
        <v>0</v>
      </c>
      <c r="BR63" s="41">
        <v>0</v>
      </c>
      <c r="BS63" s="41">
        <v>0</v>
      </c>
      <c r="BT63" s="41">
        <v>0</v>
      </c>
      <c r="BU63" s="41">
        <v>0</v>
      </c>
      <c r="BV63" s="41">
        <v>0</v>
      </c>
      <c r="BX63" t="str">
        <f t="shared" si="197"/>
        <v>GTS5</v>
      </c>
      <c r="BY63" s="4" t="e">
        <f t="shared" si="198"/>
        <v>#DIV/0!</v>
      </c>
      <c r="BZ63" s="4" t="e">
        <f t="shared" si="198"/>
        <v>#DIV/0!</v>
      </c>
      <c r="CA63" s="4" t="e">
        <f t="shared" si="198"/>
        <v>#DIV/0!</v>
      </c>
      <c r="CB63" s="4" t="e">
        <f t="shared" si="198"/>
        <v>#DIV/0!</v>
      </c>
      <c r="CC63" s="4" t="e">
        <f t="shared" si="198"/>
        <v>#DIV/0!</v>
      </c>
      <c r="CD63" s="4" t="e">
        <f t="shared" si="198"/>
        <v>#DIV/0!</v>
      </c>
      <c r="CE63" s="4" t="e">
        <f t="shared" si="198"/>
        <v>#DIV/0!</v>
      </c>
      <c r="CF63" s="4" t="e">
        <f t="shared" si="198"/>
        <v>#DIV/0!</v>
      </c>
      <c r="CG63" s="4" t="e">
        <f t="shared" si="198"/>
        <v>#DIV/0!</v>
      </c>
      <c r="CH63" s="4" t="e">
        <f t="shared" si="198"/>
        <v>#DIV/0!</v>
      </c>
      <c r="CI63" s="4" t="e">
        <f t="shared" si="198"/>
        <v>#DIV/0!</v>
      </c>
      <c r="CJ63" s="4" t="e">
        <f t="shared" si="198"/>
        <v>#DIV/0!</v>
      </c>
      <c r="CK63" s="4" t="e">
        <f t="shared" si="198"/>
        <v>#DIV/0!</v>
      </c>
      <c r="CL63" s="4" t="e">
        <f t="shared" si="199"/>
        <v>#DIV/0!</v>
      </c>
      <c r="CM63" s="4" t="e">
        <f t="shared" si="200"/>
        <v>#DIV/0!</v>
      </c>
      <c r="CN63" s="4" t="e">
        <f t="shared" si="201"/>
        <v>#DIV/0!</v>
      </c>
      <c r="CO63" s="4" t="e">
        <f t="shared" si="202"/>
        <v>#DIV/0!</v>
      </c>
      <c r="CP63" s="4" t="e">
        <f t="shared" si="203"/>
        <v>#DIV/0!</v>
      </c>
      <c r="CQ63" s="4" t="e">
        <f t="shared" si="204"/>
        <v>#DIV/0!</v>
      </c>
      <c r="CR63" s="4" t="e">
        <f t="shared" si="205"/>
        <v>#DIV/0!</v>
      </c>
      <c r="CS63" s="4" t="e">
        <f t="shared" si="206"/>
        <v>#DIV/0!</v>
      </c>
      <c r="CT63" s="4" t="e">
        <f t="shared" si="207"/>
        <v>#DIV/0!</v>
      </c>
      <c r="CU63" s="4" t="e">
        <f t="shared" si="208"/>
        <v>#DIV/0!</v>
      </c>
      <c r="CV63" s="4" t="e">
        <f t="shared" si="209"/>
        <v>#DIV/0!</v>
      </c>
      <c r="CW63" s="4" t="e">
        <f t="shared" si="210"/>
        <v>#DIV/0!</v>
      </c>
      <c r="CX63" s="4" t="e">
        <f t="shared" si="211"/>
        <v>#DIV/0!</v>
      </c>
      <c r="CY63" s="4" t="e">
        <f t="shared" si="212"/>
        <v>#DIV/0!</v>
      </c>
      <c r="CZ63" s="4" t="e">
        <f t="shared" si="212"/>
        <v>#DIV/0!</v>
      </c>
      <c r="DA63" s="4" t="e">
        <f t="shared" si="212"/>
        <v>#DIV/0!</v>
      </c>
      <c r="DB63" s="4" t="e">
        <f t="shared" si="212"/>
        <v>#DIV/0!</v>
      </c>
      <c r="DC63" s="4" t="e">
        <f t="shared" si="212"/>
        <v>#DIV/0!</v>
      </c>
      <c r="DD63" s="4" t="e">
        <f t="shared" si="212"/>
        <v>#DIV/0!</v>
      </c>
      <c r="DE63" s="4" t="e">
        <f t="shared" si="212"/>
        <v>#DIV/0!</v>
      </c>
      <c r="DF63" s="4" t="e">
        <f t="shared" si="212"/>
        <v>#DIV/0!</v>
      </c>
      <c r="DG63" s="4" t="e">
        <f t="shared" si="212"/>
        <v>#DIV/0!</v>
      </c>
      <c r="DI63" s="4"/>
      <c r="DJ63" s="20"/>
    </row>
    <row r="64" spans="1:114" x14ac:dyDescent="0.25">
      <c r="A64" t="s">
        <v>15</v>
      </c>
      <c r="B64" t="s">
        <v>454</v>
      </c>
      <c r="C64" s="41">
        <v>19</v>
      </c>
      <c r="D64" s="41">
        <v>19</v>
      </c>
      <c r="E64" s="41">
        <v>20</v>
      </c>
      <c r="F64" s="41">
        <v>21</v>
      </c>
      <c r="G64" s="41">
        <v>21</v>
      </c>
      <c r="H64" s="41">
        <v>21</v>
      </c>
      <c r="I64" s="41">
        <v>21</v>
      </c>
      <c r="J64" s="41">
        <v>21</v>
      </c>
      <c r="K64" s="41">
        <v>21</v>
      </c>
      <c r="L64" s="41">
        <v>21</v>
      </c>
      <c r="M64" s="41">
        <v>21</v>
      </c>
      <c r="N64" s="41">
        <v>21</v>
      </c>
      <c r="O64" s="41">
        <f t="shared" si="135"/>
        <v>20.583333333333332</v>
      </c>
      <c r="P64" s="41">
        <v>21</v>
      </c>
      <c r="Q64" s="41">
        <v>21</v>
      </c>
      <c r="R64" s="41">
        <v>21</v>
      </c>
      <c r="S64" s="41">
        <v>21</v>
      </c>
      <c r="T64" s="41">
        <v>21</v>
      </c>
      <c r="U64" s="41">
        <v>21</v>
      </c>
      <c r="V64" s="41">
        <v>21</v>
      </c>
      <c r="W64" s="41">
        <v>21</v>
      </c>
      <c r="X64" s="41">
        <v>21</v>
      </c>
      <c r="Y64" s="41">
        <v>21</v>
      </c>
      <c r="Z64" s="41">
        <v>21</v>
      </c>
      <c r="AA64" s="41">
        <v>20</v>
      </c>
      <c r="AB64" s="41">
        <f t="shared" si="196"/>
        <v>20.916666666666668</v>
      </c>
      <c r="AC64" s="41">
        <v>20.916666666666668</v>
      </c>
      <c r="AD64" s="41">
        <v>20.916666666666668</v>
      </c>
      <c r="AE64" s="41">
        <v>20.916666666666668</v>
      </c>
      <c r="AF64" s="41">
        <v>20.916666666666668</v>
      </c>
      <c r="AG64" s="41">
        <v>20.916666666666668</v>
      </c>
      <c r="AH64" s="41">
        <v>20.916666666666668</v>
      </c>
      <c r="AI64" s="41">
        <v>20.916666666666668</v>
      </c>
      <c r="AJ64" s="41">
        <v>20.916666666666668</v>
      </c>
      <c r="AK64" s="41">
        <v>20.916666666666668</v>
      </c>
      <c r="AL64" s="4"/>
      <c r="AM64" t="s">
        <v>454</v>
      </c>
      <c r="AN64" s="41">
        <v>61623.948117736669</v>
      </c>
      <c r="AO64" s="41">
        <v>55685.508552901658</v>
      </c>
      <c r="AP64" s="41">
        <v>64897.241118333324</v>
      </c>
      <c r="AQ64" s="41">
        <v>72342.532225833333</v>
      </c>
      <c r="AR64" s="41">
        <v>80458.360465833335</v>
      </c>
      <c r="AS64" s="41">
        <v>84296.744423333352</v>
      </c>
      <c r="AT64" s="41">
        <v>89925.515145833342</v>
      </c>
      <c r="AU64" s="41">
        <v>84537.329668333332</v>
      </c>
      <c r="AV64" s="41">
        <v>74442.839724971825</v>
      </c>
      <c r="AW64" s="41">
        <v>76363.169246787569</v>
      </c>
      <c r="AX64" s="41">
        <v>53909.336334458334</v>
      </c>
      <c r="AY64" s="41">
        <v>56256.147731395831</v>
      </c>
      <c r="AZ64" s="41">
        <f t="shared" si="133"/>
        <v>854738.67275575176</v>
      </c>
      <c r="BA64" s="41">
        <v>61965.61478440334</v>
      </c>
      <c r="BB64" s="41">
        <v>56027.175219568322</v>
      </c>
      <c r="BC64" s="41">
        <v>65197.241118333324</v>
      </c>
      <c r="BD64" s="41">
        <v>72342.532225833333</v>
      </c>
      <c r="BE64" s="41">
        <v>80458.360465833321</v>
      </c>
      <c r="BF64" s="41">
        <v>84296.744423333337</v>
      </c>
      <c r="BG64" s="41">
        <v>89925.515145833328</v>
      </c>
      <c r="BH64" s="41">
        <v>84537.329668333332</v>
      </c>
      <c r="BI64" s="41">
        <v>74442.839724971825</v>
      </c>
      <c r="BJ64" s="41">
        <v>76363.169246787569</v>
      </c>
      <c r="BK64" s="41">
        <v>53909.336334458327</v>
      </c>
      <c r="BL64" s="41">
        <v>56256.147731395831</v>
      </c>
      <c r="BM64" s="41">
        <f t="shared" si="138"/>
        <v>855722.00608908501</v>
      </c>
      <c r="BN64" s="41">
        <v>855722.00608908513</v>
      </c>
      <c r="BO64" s="41">
        <v>855722.00608908513</v>
      </c>
      <c r="BP64" s="41">
        <v>855722.00608908513</v>
      </c>
      <c r="BQ64" s="41">
        <v>855722.00608908513</v>
      </c>
      <c r="BR64" s="41">
        <v>855722.00608908513</v>
      </c>
      <c r="BS64" s="41">
        <v>855722.00608908513</v>
      </c>
      <c r="BT64" s="41">
        <v>855722.00608908513</v>
      </c>
      <c r="BU64" s="41">
        <v>855722.00608908513</v>
      </c>
      <c r="BV64" s="41">
        <v>855722.00608908513</v>
      </c>
      <c r="BX64" t="s">
        <v>454</v>
      </c>
      <c r="BY64" s="4">
        <f t="shared" ref="BY64" si="213">+AN64/C64*1000</f>
        <v>3243365.6904071933</v>
      </c>
      <c r="BZ64" s="4">
        <f t="shared" ref="BZ64" si="214">+AO64/D64*1000</f>
        <v>2930816.239626403</v>
      </c>
      <c r="CA64" s="4">
        <f t="shared" ref="CA64" si="215">+AP64/E64*1000</f>
        <v>3244862.0559166661</v>
      </c>
      <c r="CB64" s="4">
        <f t="shared" ref="CB64" si="216">+AQ64/F64*1000</f>
        <v>3444882.4869444445</v>
      </c>
      <c r="CC64" s="4">
        <f t="shared" ref="CC64" si="217">+AR64/G64*1000</f>
        <v>3831350.4983730158</v>
      </c>
      <c r="CD64" s="4">
        <f t="shared" ref="CD64" si="218">+AS64/H64*1000</f>
        <v>4014130.6868253979</v>
      </c>
      <c r="CE64" s="4">
        <f t="shared" ref="CE64" si="219">+AT64/I64*1000</f>
        <v>4282167.3878968256</v>
      </c>
      <c r="CF64" s="4">
        <f t="shared" ref="CF64" si="220">+AU64/J64*1000</f>
        <v>4025587.1270634918</v>
      </c>
      <c r="CG64" s="4">
        <f t="shared" ref="CG64" si="221">+AV64/K64*1000</f>
        <v>3544897.1297605629</v>
      </c>
      <c r="CH64" s="4">
        <f t="shared" ref="CH64" si="222">+AW64/L64*1000</f>
        <v>3636341.3927041702</v>
      </c>
      <c r="CI64" s="4">
        <f t="shared" ref="CI64" si="223">+AX64/M64*1000</f>
        <v>2567111.2540218257</v>
      </c>
      <c r="CJ64" s="4">
        <f t="shared" ref="CJ64" si="224">+AY64/N64*1000</f>
        <v>2678864.1776855155</v>
      </c>
      <c r="CK64" s="4">
        <f t="shared" ref="CK64" si="225">+AZ64/O64*1000</f>
        <v>41525765.478012234</v>
      </c>
      <c r="CL64" s="4">
        <f t="shared" si="199"/>
        <v>2950743.5611620639</v>
      </c>
      <c r="CM64" s="4">
        <f t="shared" si="200"/>
        <v>2667960.7247413485</v>
      </c>
      <c r="CN64" s="4">
        <f t="shared" si="201"/>
        <v>3104630.529444444</v>
      </c>
      <c r="CO64" s="4">
        <f t="shared" si="202"/>
        <v>3444882.4869444445</v>
      </c>
      <c r="CP64" s="4">
        <f t="shared" si="203"/>
        <v>3831350.4983730153</v>
      </c>
      <c r="CQ64" s="4">
        <f t="shared" si="204"/>
        <v>4014130.686825397</v>
      </c>
      <c r="CR64" s="4">
        <f t="shared" si="205"/>
        <v>4282167.3878968246</v>
      </c>
      <c r="CS64" s="4">
        <f t="shared" si="206"/>
        <v>4025587.1270634918</v>
      </c>
      <c r="CT64" s="4">
        <f t="shared" si="207"/>
        <v>3544897.1297605629</v>
      </c>
      <c r="CU64" s="4">
        <f t="shared" si="208"/>
        <v>3636341.3927041702</v>
      </c>
      <c r="CV64" s="4">
        <f t="shared" si="209"/>
        <v>2567111.2540218253</v>
      </c>
      <c r="CW64" s="4">
        <f t="shared" si="210"/>
        <v>2812807.3865697915</v>
      </c>
      <c r="CX64" s="4">
        <f t="shared" si="211"/>
        <v>40911012.243302867</v>
      </c>
      <c r="CY64" s="4">
        <f t="shared" ref="CY64" si="226">+BN64/AC64*1000</f>
        <v>40911012.243302874</v>
      </c>
      <c r="CZ64" s="4">
        <f t="shared" ref="CZ64" si="227">+BO64/AD64*1000</f>
        <v>40911012.243302874</v>
      </c>
      <c r="DA64" s="4">
        <f t="shared" ref="DA64" si="228">+BP64/AE64*1000</f>
        <v>40911012.243302874</v>
      </c>
      <c r="DB64" s="4">
        <f t="shared" ref="DB64" si="229">+BQ64/AF64*1000</f>
        <v>40911012.243302874</v>
      </c>
      <c r="DC64" s="4">
        <f t="shared" ref="DC64" si="230">+BR64/AG64*1000</f>
        <v>40911012.243302874</v>
      </c>
      <c r="DD64" s="4">
        <f t="shared" ref="DD64" si="231">+BS64/AH64*1000</f>
        <v>40911012.243302874</v>
      </c>
      <c r="DE64" s="4">
        <f t="shared" ref="DE64:DG67" si="232">+BT64/AI64*1000</f>
        <v>40911012.243302874</v>
      </c>
      <c r="DF64" s="4">
        <f t="shared" si="232"/>
        <v>40911012.243302874</v>
      </c>
      <c r="DG64" s="4">
        <f t="shared" si="232"/>
        <v>40911012.243302874</v>
      </c>
      <c r="DI64" s="4"/>
      <c r="DJ64" s="20"/>
    </row>
    <row r="65" spans="1:114" x14ac:dyDescent="0.25">
      <c r="A65" t="s">
        <v>14</v>
      </c>
      <c r="B65" t="s">
        <v>24</v>
      </c>
      <c r="C65" s="41">
        <v>0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f t="shared" si="135"/>
        <v>0</v>
      </c>
      <c r="P65" s="41">
        <v>0</v>
      </c>
      <c r="Q65" s="41">
        <v>0</v>
      </c>
      <c r="R65" s="41">
        <v>0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f t="shared" si="196"/>
        <v>0</v>
      </c>
      <c r="AC65" s="41">
        <v>0</v>
      </c>
      <c r="AD65" s="41">
        <v>0</v>
      </c>
      <c r="AE65" s="41">
        <v>0</v>
      </c>
      <c r="AF65" s="41">
        <v>0</v>
      </c>
      <c r="AG65" s="41">
        <v>0</v>
      </c>
      <c r="AH65" s="41">
        <v>0</v>
      </c>
      <c r="AI65" s="41">
        <v>0</v>
      </c>
      <c r="AJ65" s="41">
        <v>0</v>
      </c>
      <c r="AK65" s="41">
        <v>0</v>
      </c>
      <c r="AL65" s="4"/>
      <c r="AM65" t="s">
        <v>24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f t="shared" si="133"/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0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f t="shared" si="138"/>
        <v>0</v>
      </c>
      <c r="BN65" s="41">
        <v>0</v>
      </c>
      <c r="BO65" s="41">
        <v>0</v>
      </c>
      <c r="BP65" s="41">
        <v>0</v>
      </c>
      <c r="BQ65" s="41">
        <v>0</v>
      </c>
      <c r="BR65" s="41">
        <v>0</v>
      </c>
      <c r="BS65" s="41">
        <v>0</v>
      </c>
      <c r="BT65" s="41">
        <v>0</v>
      </c>
      <c r="BU65" s="41">
        <v>0</v>
      </c>
      <c r="BV65" s="41">
        <v>0</v>
      </c>
      <c r="BX65" t="str">
        <f t="shared" si="197"/>
        <v>GS2</v>
      </c>
      <c r="BY65" s="4" t="e">
        <f t="shared" ref="BY65:CK67" si="233">+AN65/C65*1000</f>
        <v>#DIV/0!</v>
      </c>
      <c r="BZ65" s="4" t="e">
        <f t="shared" si="233"/>
        <v>#DIV/0!</v>
      </c>
      <c r="CA65" s="4" t="e">
        <f t="shared" si="233"/>
        <v>#DIV/0!</v>
      </c>
      <c r="CB65" s="4" t="e">
        <f t="shared" si="233"/>
        <v>#DIV/0!</v>
      </c>
      <c r="CC65" s="4" t="e">
        <f t="shared" si="233"/>
        <v>#DIV/0!</v>
      </c>
      <c r="CD65" s="4" t="e">
        <f t="shared" si="233"/>
        <v>#DIV/0!</v>
      </c>
      <c r="CE65" s="4" t="e">
        <f t="shared" si="233"/>
        <v>#DIV/0!</v>
      </c>
      <c r="CF65" s="4" t="e">
        <f t="shared" si="233"/>
        <v>#DIV/0!</v>
      </c>
      <c r="CG65" s="4" t="e">
        <f t="shared" si="233"/>
        <v>#DIV/0!</v>
      </c>
      <c r="CH65" s="4" t="e">
        <f t="shared" si="233"/>
        <v>#DIV/0!</v>
      </c>
      <c r="CI65" s="4" t="e">
        <f t="shared" si="233"/>
        <v>#DIV/0!</v>
      </c>
      <c r="CJ65" s="4" t="e">
        <f t="shared" si="233"/>
        <v>#DIV/0!</v>
      </c>
      <c r="CK65" s="4" t="e">
        <f t="shared" si="233"/>
        <v>#DIV/0!</v>
      </c>
      <c r="CL65" s="4" t="e">
        <f t="shared" si="199"/>
        <v>#DIV/0!</v>
      </c>
      <c r="CM65" s="4" t="e">
        <f t="shared" si="200"/>
        <v>#DIV/0!</v>
      </c>
      <c r="CN65" s="4" t="e">
        <f t="shared" si="201"/>
        <v>#DIV/0!</v>
      </c>
      <c r="CO65" s="4" t="e">
        <f t="shared" si="202"/>
        <v>#DIV/0!</v>
      </c>
      <c r="CP65" s="4" t="e">
        <f t="shared" si="203"/>
        <v>#DIV/0!</v>
      </c>
      <c r="CQ65" s="4" t="e">
        <f t="shared" si="204"/>
        <v>#DIV/0!</v>
      </c>
      <c r="CR65" s="4" t="e">
        <f t="shared" si="205"/>
        <v>#DIV/0!</v>
      </c>
      <c r="CS65" s="4" t="e">
        <f t="shared" si="206"/>
        <v>#DIV/0!</v>
      </c>
      <c r="CT65" s="4" t="e">
        <f t="shared" si="207"/>
        <v>#DIV/0!</v>
      </c>
      <c r="CU65" s="4" t="e">
        <f t="shared" si="208"/>
        <v>#DIV/0!</v>
      </c>
      <c r="CV65" s="4" t="e">
        <f t="shared" si="209"/>
        <v>#DIV/0!</v>
      </c>
      <c r="CW65" s="4" t="e">
        <f t="shared" si="210"/>
        <v>#DIV/0!</v>
      </c>
      <c r="CX65" s="4" t="e">
        <f t="shared" si="211"/>
        <v>#DIV/0!</v>
      </c>
      <c r="CY65" s="4" t="e">
        <f t="shared" ref="CY65:DD67" si="234">+BN65/AC65*1000</f>
        <v>#DIV/0!</v>
      </c>
      <c r="CZ65" s="4" t="e">
        <f t="shared" si="234"/>
        <v>#DIV/0!</v>
      </c>
      <c r="DA65" s="4" t="e">
        <f t="shared" si="234"/>
        <v>#DIV/0!</v>
      </c>
      <c r="DB65" s="4" t="e">
        <f t="shared" si="234"/>
        <v>#DIV/0!</v>
      </c>
      <c r="DC65" s="4" t="e">
        <f t="shared" si="234"/>
        <v>#DIV/0!</v>
      </c>
      <c r="DD65" s="4" t="e">
        <f t="shared" si="234"/>
        <v>#DIV/0!</v>
      </c>
      <c r="DE65" s="4" t="e">
        <f t="shared" si="232"/>
        <v>#DIV/0!</v>
      </c>
      <c r="DF65" s="4" t="e">
        <f t="shared" si="232"/>
        <v>#DIV/0!</v>
      </c>
      <c r="DG65" s="4" t="e">
        <f t="shared" si="232"/>
        <v>#DIV/0!</v>
      </c>
      <c r="DI65" s="4"/>
      <c r="DJ65" s="20"/>
    </row>
    <row r="66" spans="1:114" s="150" customFormat="1" x14ac:dyDescent="0.25">
      <c r="A66" s="150" t="s">
        <v>16</v>
      </c>
      <c r="B66" s="150" t="s">
        <v>4</v>
      </c>
      <c r="C66" s="40">
        <v>4</v>
      </c>
      <c r="D66" s="40">
        <v>4</v>
      </c>
      <c r="E66" s="40">
        <v>4</v>
      </c>
      <c r="F66" s="40">
        <v>4</v>
      </c>
      <c r="G66" s="40">
        <v>4</v>
      </c>
      <c r="H66" s="40">
        <v>4</v>
      </c>
      <c r="I66" s="40">
        <v>4</v>
      </c>
      <c r="J66" s="40">
        <v>4</v>
      </c>
      <c r="K66" s="40">
        <v>4</v>
      </c>
      <c r="L66" s="40">
        <v>4</v>
      </c>
      <c r="M66" s="40">
        <v>4</v>
      </c>
      <c r="N66" s="40">
        <v>4</v>
      </c>
      <c r="O66" s="40">
        <f t="shared" si="135"/>
        <v>4</v>
      </c>
      <c r="P66" s="40">
        <v>3</v>
      </c>
      <c r="Q66" s="40">
        <v>3</v>
      </c>
      <c r="R66" s="40">
        <v>3</v>
      </c>
      <c r="S66" s="40">
        <v>3</v>
      </c>
      <c r="T66" s="40">
        <v>3</v>
      </c>
      <c r="U66" s="40">
        <v>3</v>
      </c>
      <c r="V66" s="40">
        <v>3</v>
      </c>
      <c r="W66" s="40">
        <v>3</v>
      </c>
      <c r="X66" s="40">
        <v>3</v>
      </c>
      <c r="Y66" s="40">
        <v>3</v>
      </c>
      <c r="Z66" s="40">
        <v>3</v>
      </c>
      <c r="AA66" s="40">
        <v>3</v>
      </c>
      <c r="AB66" s="40">
        <f t="shared" si="196"/>
        <v>3</v>
      </c>
      <c r="AC66" s="40">
        <v>4</v>
      </c>
      <c r="AD66" s="40">
        <v>4</v>
      </c>
      <c r="AE66" s="40">
        <v>4</v>
      </c>
      <c r="AF66" s="40">
        <v>4</v>
      </c>
      <c r="AG66" s="40">
        <v>4</v>
      </c>
      <c r="AH66" s="40">
        <v>4</v>
      </c>
      <c r="AI66" s="40">
        <v>4</v>
      </c>
      <c r="AJ66" s="40">
        <v>4</v>
      </c>
      <c r="AK66" s="40">
        <v>4</v>
      </c>
      <c r="AL66" s="151"/>
      <c r="AM66" s="150" t="str">
        <f>+B66</f>
        <v>OSS</v>
      </c>
      <c r="AN66" s="40">
        <v>5896</v>
      </c>
      <c r="AO66" s="40">
        <v>5506</v>
      </c>
      <c r="AP66" s="40">
        <v>5988</v>
      </c>
      <c r="AQ66" s="40">
        <v>5646</v>
      </c>
      <c r="AR66" s="40">
        <v>6005</v>
      </c>
      <c r="AS66" s="40">
        <v>6029</v>
      </c>
      <c r="AT66" s="40">
        <v>5744</v>
      </c>
      <c r="AU66" s="40">
        <v>5646</v>
      </c>
      <c r="AV66" s="40">
        <v>5641</v>
      </c>
      <c r="AW66" s="40">
        <v>4483</v>
      </c>
      <c r="AX66" s="40">
        <v>4136</v>
      </c>
      <c r="AY66" s="40">
        <v>4062</v>
      </c>
      <c r="AZ66" s="40">
        <f t="shared" si="133"/>
        <v>64782</v>
      </c>
      <c r="BA66" s="40">
        <v>4756</v>
      </c>
      <c r="BB66" s="40">
        <v>4354</v>
      </c>
      <c r="BC66" s="40">
        <v>3714</v>
      </c>
      <c r="BD66" s="40">
        <v>3696</v>
      </c>
      <c r="BE66" s="40">
        <v>3714</v>
      </c>
      <c r="BF66" s="40">
        <v>4391</v>
      </c>
      <c r="BG66" s="40">
        <v>4409</v>
      </c>
      <c r="BH66" s="40">
        <v>4409</v>
      </c>
      <c r="BI66" s="40">
        <v>5085</v>
      </c>
      <c r="BJ66" s="40">
        <v>4409</v>
      </c>
      <c r="BK66" s="40">
        <v>3696</v>
      </c>
      <c r="BL66" s="40">
        <v>3367</v>
      </c>
      <c r="BM66" s="40">
        <f t="shared" si="138"/>
        <v>50000</v>
      </c>
      <c r="BN66" s="40">
        <f>+BM66</f>
        <v>50000</v>
      </c>
      <c r="BO66" s="40">
        <f t="shared" ref="BO66:BV66" si="235">+BN66</f>
        <v>50000</v>
      </c>
      <c r="BP66" s="40">
        <f t="shared" si="235"/>
        <v>50000</v>
      </c>
      <c r="BQ66" s="40">
        <f t="shared" si="235"/>
        <v>50000</v>
      </c>
      <c r="BR66" s="40">
        <f t="shared" si="235"/>
        <v>50000</v>
      </c>
      <c r="BS66" s="40">
        <f t="shared" si="235"/>
        <v>50000</v>
      </c>
      <c r="BT66" s="40">
        <f t="shared" si="235"/>
        <v>50000</v>
      </c>
      <c r="BU66" s="40">
        <f t="shared" si="235"/>
        <v>50000</v>
      </c>
      <c r="BV66" s="40">
        <f t="shared" si="235"/>
        <v>50000</v>
      </c>
      <c r="BX66" s="150" t="str">
        <f>+AM66</f>
        <v>OSS</v>
      </c>
      <c r="BY66" s="151">
        <f t="shared" si="233"/>
        <v>1474000</v>
      </c>
      <c r="BZ66" s="151">
        <f t="shared" si="233"/>
        <v>1376500</v>
      </c>
      <c r="CA66" s="151">
        <f t="shared" si="233"/>
        <v>1497000</v>
      </c>
      <c r="CB66" s="151">
        <f t="shared" si="233"/>
        <v>1411500</v>
      </c>
      <c r="CC66" s="151">
        <f t="shared" si="233"/>
        <v>1501250</v>
      </c>
      <c r="CD66" s="151">
        <f t="shared" si="233"/>
        <v>1507250</v>
      </c>
      <c r="CE66" s="151">
        <f t="shared" si="233"/>
        <v>1436000</v>
      </c>
      <c r="CF66" s="151">
        <f t="shared" si="233"/>
        <v>1411500</v>
      </c>
      <c r="CG66" s="151">
        <f t="shared" si="233"/>
        <v>1410250</v>
      </c>
      <c r="CH66" s="151">
        <f t="shared" si="233"/>
        <v>1120750</v>
      </c>
      <c r="CI66" s="151">
        <f t="shared" si="233"/>
        <v>1034000</v>
      </c>
      <c r="CJ66" s="151">
        <f t="shared" si="233"/>
        <v>1015500</v>
      </c>
      <c r="CK66" s="151">
        <f t="shared" si="233"/>
        <v>16195500</v>
      </c>
      <c r="CL66" s="151">
        <f t="shared" si="199"/>
        <v>1585333.3333333333</v>
      </c>
      <c r="CM66" s="151">
        <f t="shared" si="200"/>
        <v>1451333.3333333333</v>
      </c>
      <c r="CN66" s="151">
        <f t="shared" si="201"/>
        <v>1238000</v>
      </c>
      <c r="CO66" s="151">
        <f t="shared" si="202"/>
        <v>1232000</v>
      </c>
      <c r="CP66" s="151">
        <f t="shared" si="203"/>
        <v>1238000</v>
      </c>
      <c r="CQ66" s="151">
        <f t="shared" si="204"/>
        <v>1463666.6666666667</v>
      </c>
      <c r="CR66" s="151">
        <f t="shared" si="205"/>
        <v>1469666.6666666667</v>
      </c>
      <c r="CS66" s="151">
        <f t="shared" si="206"/>
        <v>1469666.6666666667</v>
      </c>
      <c r="CT66" s="151">
        <f t="shared" si="207"/>
        <v>1695000</v>
      </c>
      <c r="CU66" s="151">
        <f t="shared" si="208"/>
        <v>1469666.6666666667</v>
      </c>
      <c r="CV66" s="151">
        <f t="shared" si="209"/>
        <v>1232000</v>
      </c>
      <c r="CW66" s="151">
        <f t="shared" si="210"/>
        <v>1122333.3333333333</v>
      </c>
      <c r="CX66" s="151">
        <f t="shared" si="211"/>
        <v>16666666.666666668</v>
      </c>
      <c r="CY66" s="151">
        <f t="shared" si="234"/>
        <v>12500000</v>
      </c>
      <c r="CZ66" s="151">
        <f t="shared" si="234"/>
        <v>12500000</v>
      </c>
      <c r="DA66" s="151">
        <f t="shared" si="234"/>
        <v>12500000</v>
      </c>
      <c r="DB66" s="151">
        <f t="shared" si="234"/>
        <v>12500000</v>
      </c>
      <c r="DC66" s="151">
        <f t="shared" si="234"/>
        <v>12500000</v>
      </c>
      <c r="DD66" s="151">
        <f t="shared" si="234"/>
        <v>12500000</v>
      </c>
      <c r="DE66" s="151">
        <f t="shared" si="232"/>
        <v>12500000</v>
      </c>
      <c r="DF66" s="151">
        <f t="shared" si="232"/>
        <v>12500000</v>
      </c>
      <c r="DG66" s="151">
        <f t="shared" si="232"/>
        <v>12500000</v>
      </c>
    </row>
    <row r="67" spans="1:114" x14ac:dyDescent="0.25">
      <c r="A67" t="s">
        <v>16</v>
      </c>
      <c r="B67" t="s">
        <v>588</v>
      </c>
      <c r="C67" s="41">
        <v>0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f t="shared" si="135"/>
        <v>0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f t="shared" si="196"/>
        <v>0</v>
      </c>
      <c r="AC67" s="41">
        <v>0</v>
      </c>
      <c r="AD67" s="41">
        <v>0</v>
      </c>
      <c r="AE67" s="41">
        <v>0</v>
      </c>
      <c r="AF67" s="41">
        <v>0</v>
      </c>
      <c r="AG67" s="41">
        <v>0</v>
      </c>
      <c r="AH67" s="41">
        <v>0</v>
      </c>
      <c r="AI67" s="41">
        <v>0</v>
      </c>
      <c r="AJ67" s="41">
        <v>0</v>
      </c>
      <c r="AK67" s="41">
        <v>0</v>
      </c>
      <c r="AL67" s="4"/>
      <c r="AM67" t="str">
        <f>+B67</f>
        <v>WHTS</v>
      </c>
      <c r="AN67" s="41">
        <v>0</v>
      </c>
      <c r="AO67" s="41">
        <v>0</v>
      </c>
      <c r="AP67" s="41">
        <v>0</v>
      </c>
      <c r="AQ67" s="41">
        <v>0</v>
      </c>
      <c r="AR67" s="41">
        <v>0</v>
      </c>
      <c r="AS67" s="41">
        <v>0</v>
      </c>
      <c r="AT67" s="41">
        <v>0</v>
      </c>
      <c r="AU67" s="41">
        <v>0</v>
      </c>
      <c r="AV67" s="41">
        <v>0</v>
      </c>
      <c r="AW67" s="41">
        <v>0</v>
      </c>
      <c r="AX67" s="41">
        <v>0</v>
      </c>
      <c r="AY67" s="41">
        <v>0</v>
      </c>
      <c r="AZ67" s="41">
        <f t="shared" si="133"/>
        <v>0</v>
      </c>
      <c r="BA67" s="41">
        <v>0</v>
      </c>
      <c r="BB67" s="41">
        <v>0</v>
      </c>
      <c r="BC67" s="41">
        <v>0</v>
      </c>
      <c r="BD67" s="41">
        <v>0</v>
      </c>
      <c r="BE67" s="41">
        <v>0</v>
      </c>
      <c r="BF67" s="41">
        <v>0</v>
      </c>
      <c r="BG67" s="41">
        <v>0</v>
      </c>
      <c r="BH67" s="41">
        <v>0</v>
      </c>
      <c r="BI67" s="41">
        <v>0</v>
      </c>
      <c r="BJ67" s="41">
        <v>0</v>
      </c>
      <c r="BK67" s="41">
        <v>0</v>
      </c>
      <c r="BL67" s="41">
        <v>0</v>
      </c>
      <c r="BM67" s="41">
        <f t="shared" si="138"/>
        <v>0</v>
      </c>
      <c r="BN67" s="41">
        <v>0</v>
      </c>
      <c r="BO67" s="41">
        <v>0</v>
      </c>
      <c r="BP67" s="41">
        <v>0</v>
      </c>
      <c r="BQ67" s="41">
        <v>0</v>
      </c>
      <c r="BR67" s="41">
        <v>0</v>
      </c>
      <c r="BS67" s="41">
        <v>0</v>
      </c>
      <c r="BT67" s="41">
        <v>0</v>
      </c>
      <c r="BU67" s="41">
        <v>0</v>
      </c>
      <c r="BV67" s="41">
        <v>0</v>
      </c>
      <c r="BX67" t="str">
        <f>+AM67</f>
        <v>WHTS</v>
      </c>
      <c r="BY67" s="4" t="e">
        <f t="shared" si="233"/>
        <v>#DIV/0!</v>
      </c>
      <c r="BZ67" s="4" t="e">
        <f t="shared" si="233"/>
        <v>#DIV/0!</v>
      </c>
      <c r="CA67" s="4" t="e">
        <f t="shared" si="233"/>
        <v>#DIV/0!</v>
      </c>
      <c r="CB67" s="4" t="e">
        <f t="shared" si="233"/>
        <v>#DIV/0!</v>
      </c>
      <c r="CC67" s="4" t="e">
        <f t="shared" si="233"/>
        <v>#DIV/0!</v>
      </c>
      <c r="CD67" s="4" t="e">
        <f t="shared" si="233"/>
        <v>#DIV/0!</v>
      </c>
      <c r="CE67" s="4" t="e">
        <f t="shared" si="233"/>
        <v>#DIV/0!</v>
      </c>
      <c r="CF67" s="4" t="e">
        <f t="shared" si="233"/>
        <v>#DIV/0!</v>
      </c>
      <c r="CG67" s="4" t="e">
        <f t="shared" si="233"/>
        <v>#DIV/0!</v>
      </c>
      <c r="CH67" s="4" t="e">
        <f t="shared" si="233"/>
        <v>#DIV/0!</v>
      </c>
      <c r="CI67" s="4" t="e">
        <f t="shared" si="233"/>
        <v>#DIV/0!</v>
      </c>
      <c r="CJ67" s="4" t="e">
        <f t="shared" si="233"/>
        <v>#DIV/0!</v>
      </c>
      <c r="CK67" s="4" t="e">
        <f t="shared" si="233"/>
        <v>#DIV/0!</v>
      </c>
      <c r="CL67" s="4" t="e">
        <f t="shared" si="199"/>
        <v>#DIV/0!</v>
      </c>
      <c r="CM67" s="4" t="e">
        <f t="shared" si="200"/>
        <v>#DIV/0!</v>
      </c>
      <c r="CN67" s="4" t="e">
        <f t="shared" si="201"/>
        <v>#DIV/0!</v>
      </c>
      <c r="CO67" s="4" t="e">
        <f t="shared" si="202"/>
        <v>#DIV/0!</v>
      </c>
      <c r="CP67" s="4" t="e">
        <f t="shared" si="203"/>
        <v>#DIV/0!</v>
      </c>
      <c r="CQ67" s="4" t="e">
        <f t="shared" si="204"/>
        <v>#DIV/0!</v>
      </c>
      <c r="CR67" s="4" t="e">
        <f t="shared" si="205"/>
        <v>#DIV/0!</v>
      </c>
      <c r="CS67" s="4" t="e">
        <f t="shared" si="206"/>
        <v>#DIV/0!</v>
      </c>
      <c r="CT67" s="4" t="e">
        <f t="shared" si="207"/>
        <v>#DIV/0!</v>
      </c>
      <c r="CU67" s="4" t="e">
        <f t="shared" si="208"/>
        <v>#DIV/0!</v>
      </c>
      <c r="CV67" s="4" t="e">
        <f t="shared" si="209"/>
        <v>#DIV/0!</v>
      </c>
      <c r="CW67" s="4" t="e">
        <f t="shared" si="210"/>
        <v>#DIV/0!</v>
      </c>
      <c r="CX67" s="4" t="e">
        <f t="shared" si="211"/>
        <v>#DIV/0!</v>
      </c>
      <c r="CY67" s="4" t="e">
        <f t="shared" si="234"/>
        <v>#DIV/0!</v>
      </c>
      <c r="CZ67" s="4" t="e">
        <f t="shared" si="234"/>
        <v>#DIV/0!</v>
      </c>
      <c r="DA67" s="4" t="e">
        <f t="shared" si="234"/>
        <v>#DIV/0!</v>
      </c>
      <c r="DB67" s="4" t="e">
        <f t="shared" si="234"/>
        <v>#DIV/0!</v>
      </c>
      <c r="DC67" s="4" t="e">
        <f t="shared" si="234"/>
        <v>#DIV/0!</v>
      </c>
      <c r="DD67" s="4" t="e">
        <f t="shared" si="234"/>
        <v>#DIV/0!</v>
      </c>
      <c r="DE67" s="4" t="e">
        <f t="shared" si="232"/>
        <v>#DIV/0!</v>
      </c>
      <c r="DF67" s="4" t="e">
        <f t="shared" si="232"/>
        <v>#DIV/0!</v>
      </c>
      <c r="DG67" s="4" t="e">
        <f t="shared" si="232"/>
        <v>#DIV/0!</v>
      </c>
    </row>
    <row r="68" spans="1:114" x14ac:dyDescent="0.25">
      <c r="C68" s="18"/>
      <c r="D68" s="2"/>
      <c r="P68" s="18"/>
      <c r="Q68" s="2"/>
      <c r="AN68" s="2"/>
      <c r="AO68" s="18"/>
      <c r="AQ68" s="4"/>
      <c r="AR68" s="15"/>
      <c r="AS68" s="15"/>
      <c r="AT68" s="15"/>
      <c r="AU68" s="15"/>
      <c r="AV68" s="15"/>
      <c r="AW68" s="15"/>
      <c r="AX68" s="15"/>
      <c r="AY68" s="15"/>
      <c r="AZ68" s="15"/>
      <c r="BA68" s="2"/>
      <c r="BB68" s="18"/>
      <c r="BD68" s="4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</row>
    <row r="69" spans="1:114" x14ac:dyDescent="0.25">
      <c r="B69" s="165" t="s">
        <v>446</v>
      </c>
      <c r="C69" s="166">
        <f>SUM(C16:C67)-C8</f>
        <v>0</v>
      </c>
      <c r="D69" s="166">
        <f t="shared" ref="D69:AH69" si="236">SUM(D16:D67)-D8</f>
        <v>0</v>
      </c>
      <c r="E69" s="166">
        <f t="shared" si="236"/>
        <v>0</v>
      </c>
      <c r="F69" s="166">
        <f t="shared" si="236"/>
        <v>0</v>
      </c>
      <c r="G69" s="166">
        <f t="shared" si="236"/>
        <v>0</v>
      </c>
      <c r="H69" s="166">
        <f t="shared" si="236"/>
        <v>0</v>
      </c>
      <c r="I69" s="166">
        <f t="shared" si="236"/>
        <v>0</v>
      </c>
      <c r="J69" s="166">
        <f t="shared" si="236"/>
        <v>0</v>
      </c>
      <c r="K69" s="166">
        <f t="shared" si="236"/>
        <v>0</v>
      </c>
      <c r="L69" s="166">
        <f t="shared" si="236"/>
        <v>0</v>
      </c>
      <c r="M69" s="166">
        <f t="shared" si="236"/>
        <v>0</v>
      </c>
      <c r="N69" s="166">
        <f t="shared" si="236"/>
        <v>0</v>
      </c>
      <c r="O69" s="166">
        <f t="shared" si="236"/>
        <v>0</v>
      </c>
      <c r="P69" s="166">
        <f>SUM(P16:P67)-P8</f>
        <v>0</v>
      </c>
      <c r="Q69" s="166">
        <f t="shared" ref="Q69:AB69" si="237">SUM(Q16:Q67)-Q8</f>
        <v>0</v>
      </c>
      <c r="R69" s="166">
        <f t="shared" si="237"/>
        <v>0</v>
      </c>
      <c r="S69" s="166">
        <f t="shared" si="237"/>
        <v>0</v>
      </c>
      <c r="T69" s="166">
        <f t="shared" si="237"/>
        <v>0</v>
      </c>
      <c r="U69" s="166">
        <f t="shared" si="237"/>
        <v>0</v>
      </c>
      <c r="V69" s="166">
        <f t="shared" si="237"/>
        <v>0</v>
      </c>
      <c r="W69" s="166">
        <f t="shared" si="237"/>
        <v>0</v>
      </c>
      <c r="X69" s="166">
        <f t="shared" si="237"/>
        <v>0</v>
      </c>
      <c r="Y69" s="166">
        <f t="shared" si="237"/>
        <v>0</v>
      </c>
      <c r="Z69" s="166">
        <f t="shared" si="237"/>
        <v>0</v>
      </c>
      <c r="AA69" s="166">
        <f t="shared" si="237"/>
        <v>0</v>
      </c>
      <c r="AB69" s="166">
        <f t="shared" si="237"/>
        <v>0</v>
      </c>
      <c r="AC69" s="166">
        <f t="shared" si="236"/>
        <v>0</v>
      </c>
      <c r="AD69" s="166">
        <f t="shared" si="236"/>
        <v>0</v>
      </c>
      <c r="AE69" s="166">
        <f t="shared" si="236"/>
        <v>0</v>
      </c>
      <c r="AF69" s="166">
        <f t="shared" si="236"/>
        <v>0</v>
      </c>
      <c r="AG69" s="166">
        <f t="shared" si="236"/>
        <v>0</v>
      </c>
      <c r="AH69" s="166">
        <f t="shared" si="236"/>
        <v>0</v>
      </c>
      <c r="AI69" s="166">
        <f t="shared" ref="AI69:AK69" si="238">SUM(AI16:AI67)-AI8</f>
        <v>0</v>
      </c>
      <c r="AJ69" s="166">
        <f t="shared" si="238"/>
        <v>0</v>
      </c>
      <c r="AK69" s="166">
        <f t="shared" si="238"/>
        <v>0</v>
      </c>
      <c r="AM69" s="165" t="s">
        <v>446</v>
      </c>
      <c r="AN69" s="166">
        <f>SUM(AN16:AN67)-AN8</f>
        <v>0</v>
      </c>
      <c r="AO69" s="166">
        <f t="shared" ref="AO69:BS69" si="239">SUM(AO16:AO67)-AO8</f>
        <v>0</v>
      </c>
      <c r="AP69" s="166">
        <f t="shared" si="239"/>
        <v>0</v>
      </c>
      <c r="AQ69" s="166">
        <f t="shared" si="239"/>
        <v>0</v>
      </c>
      <c r="AR69" s="166">
        <f t="shared" si="239"/>
        <v>0</v>
      </c>
      <c r="AS69" s="166">
        <f t="shared" si="239"/>
        <v>0</v>
      </c>
      <c r="AT69" s="166">
        <f t="shared" si="239"/>
        <v>0</v>
      </c>
      <c r="AU69" s="166">
        <f t="shared" si="239"/>
        <v>0</v>
      </c>
      <c r="AV69" s="166">
        <f t="shared" si="239"/>
        <v>0</v>
      </c>
      <c r="AW69" s="166">
        <f t="shared" si="239"/>
        <v>0</v>
      </c>
      <c r="AX69" s="166">
        <f t="shared" si="239"/>
        <v>0</v>
      </c>
      <c r="AY69" s="166">
        <f t="shared" si="239"/>
        <v>0</v>
      </c>
      <c r="AZ69" s="166">
        <f t="shared" si="239"/>
        <v>0</v>
      </c>
      <c r="BA69" s="166">
        <f>SUM(BA16:BA67)-BA8</f>
        <v>0</v>
      </c>
      <c r="BB69" s="166">
        <f t="shared" ref="BB69:BM69" si="240">SUM(BB16:BB67)-BB8</f>
        <v>0</v>
      </c>
      <c r="BC69" s="166">
        <f t="shared" si="240"/>
        <v>0</v>
      </c>
      <c r="BD69" s="166">
        <f t="shared" si="240"/>
        <v>0</v>
      </c>
      <c r="BE69" s="166">
        <f t="shared" si="240"/>
        <v>0</v>
      </c>
      <c r="BF69" s="166">
        <f t="shared" si="240"/>
        <v>0</v>
      </c>
      <c r="BG69" s="166">
        <f t="shared" si="240"/>
        <v>0</v>
      </c>
      <c r="BH69" s="166">
        <f t="shared" si="240"/>
        <v>0</v>
      </c>
      <c r="BI69" s="166">
        <f t="shared" si="240"/>
        <v>0</v>
      </c>
      <c r="BJ69" s="166">
        <f t="shared" si="240"/>
        <v>0</v>
      </c>
      <c r="BK69" s="166">
        <f t="shared" si="240"/>
        <v>0</v>
      </c>
      <c r="BL69" s="166">
        <f t="shared" si="240"/>
        <v>0</v>
      </c>
      <c r="BM69" s="166">
        <f t="shared" si="240"/>
        <v>0</v>
      </c>
      <c r="BN69" s="166">
        <f t="shared" si="239"/>
        <v>0</v>
      </c>
      <c r="BO69" s="166">
        <f t="shared" si="239"/>
        <v>0</v>
      </c>
      <c r="BP69" s="166">
        <f t="shared" si="239"/>
        <v>0</v>
      </c>
      <c r="BQ69" s="166">
        <f t="shared" si="239"/>
        <v>0</v>
      </c>
      <c r="BR69" s="166">
        <f t="shared" si="239"/>
        <v>0</v>
      </c>
      <c r="BS69" s="166">
        <f t="shared" si="239"/>
        <v>0</v>
      </c>
      <c r="BT69" s="166">
        <f t="shared" ref="BT69:BV69" si="241">SUM(BT16:BT67)-BT8</f>
        <v>0</v>
      </c>
      <c r="BU69" s="166">
        <f t="shared" si="241"/>
        <v>0</v>
      </c>
      <c r="BV69" s="166">
        <f t="shared" si="241"/>
        <v>0</v>
      </c>
    </row>
    <row r="70" spans="1:114" x14ac:dyDescent="0.25">
      <c r="B70" t="s">
        <v>401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-1.1017609013360925</v>
      </c>
      <c r="J70" s="5">
        <v>-1.1040733670815825</v>
      </c>
      <c r="K70" s="5">
        <v>-1.1065147403860465</v>
      </c>
      <c r="L70" s="5">
        <v>-1.109151651035063</v>
      </c>
      <c r="M70" s="5">
        <v>-1.111943100229837</v>
      </c>
      <c r="N70" s="5">
        <v>-1.1145452828495763</v>
      </c>
      <c r="O70" s="5">
        <v>-0.55399908684194088</v>
      </c>
      <c r="P70" s="5">
        <v>-1.1169689892558381</v>
      </c>
      <c r="Q70" s="5">
        <v>-1.1195800804416649</v>
      </c>
      <c r="R70" s="5">
        <v>-1.1221804993692786</v>
      </c>
      <c r="S70" s="5">
        <v>-1.123974866757635</v>
      </c>
      <c r="T70" s="5">
        <v>-1.1253757919184864</v>
      </c>
      <c r="U70" s="5">
        <v>-1.1272606658749282</v>
      </c>
      <c r="V70" s="5">
        <v>-1.1290208252612501</v>
      </c>
      <c r="W70" s="5">
        <v>-1.1315717301913537</v>
      </c>
      <c r="X70" s="5">
        <v>-1.1342204242828302</v>
      </c>
      <c r="Y70" s="5">
        <v>-1.1370377220446244</v>
      </c>
      <c r="Z70" s="5">
        <v>-1.1399862466496415</v>
      </c>
      <c r="AA70" s="5">
        <v>-1.142725327401422</v>
      </c>
      <c r="AB70" s="5">
        <v>-1.1291585973231122</v>
      </c>
      <c r="AC70" s="5">
        <v>-1.1579661875148304</v>
      </c>
      <c r="AD70" s="5">
        <v>-1.1879599125240929</v>
      </c>
      <c r="AE70" s="5">
        <v>-1.2180372404400259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</row>
    <row r="71" spans="1:114" x14ac:dyDescent="0.25">
      <c r="B71" s="6" t="s">
        <v>440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</row>
    <row r="72" spans="1:114" x14ac:dyDescent="0.25">
      <c r="C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E72" s="5"/>
      <c r="AF72" s="5"/>
      <c r="AG72" s="5"/>
      <c r="AH72" s="5"/>
      <c r="AI72" s="5"/>
      <c r="AJ72" s="5"/>
      <c r="AK72" s="5"/>
    </row>
    <row r="73" spans="1:114" x14ac:dyDescent="0.25">
      <c r="C73" s="5"/>
      <c r="M73" t="s">
        <v>571</v>
      </c>
      <c r="AX73" t="s">
        <v>447</v>
      </c>
    </row>
    <row r="74" spans="1:114" ht="18.75" x14ac:dyDescent="0.3">
      <c r="M74" s="123">
        <f>+B92+B109+B126+B143+B160</f>
        <v>1488099.6328146802</v>
      </c>
      <c r="N74" s="42" t="s">
        <v>431</v>
      </c>
      <c r="AX74" s="148">
        <f>+AM92+AM109+AM126+AM143+AM160</f>
        <v>2545403.0804714765</v>
      </c>
      <c r="AY74" s="42" t="s">
        <v>431</v>
      </c>
    </row>
    <row r="75" spans="1:114" ht="26.25" x14ac:dyDescent="0.4">
      <c r="C75" s="350" t="s">
        <v>430</v>
      </c>
      <c r="D75" s="351"/>
      <c r="E75" s="351"/>
      <c r="F75" s="351"/>
      <c r="G75" s="351"/>
      <c r="H75" s="351"/>
      <c r="I75" s="351"/>
      <c r="J75" s="351"/>
      <c r="K75" s="351"/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1"/>
      <c r="Y75" s="351"/>
      <c r="Z75" s="351"/>
      <c r="AA75" s="351"/>
      <c r="AB75" s="351"/>
      <c r="AC75" s="351"/>
      <c r="AD75" s="351"/>
      <c r="AE75" s="351"/>
      <c r="AF75" s="351"/>
      <c r="AG75" s="351"/>
      <c r="AH75" s="352"/>
      <c r="AI75" s="198"/>
      <c r="AJ75" s="198"/>
      <c r="AK75" s="198"/>
      <c r="AN75" s="350" t="s">
        <v>430</v>
      </c>
      <c r="AO75" s="351"/>
      <c r="AP75" s="351"/>
      <c r="AQ75" s="351"/>
      <c r="AR75" s="351"/>
      <c r="AS75" s="351"/>
      <c r="AT75" s="351"/>
      <c r="AU75" s="351"/>
      <c r="AV75" s="351"/>
      <c r="AW75" s="351"/>
      <c r="AX75" s="351"/>
      <c r="AY75" s="351"/>
      <c r="AZ75" s="351"/>
      <c r="BA75" s="351"/>
      <c r="BB75" s="351"/>
      <c r="BC75" s="351"/>
      <c r="BD75" s="351"/>
      <c r="BE75" s="351"/>
      <c r="BF75" s="351"/>
      <c r="BG75" s="351"/>
      <c r="BH75" s="351"/>
      <c r="BI75" s="351"/>
      <c r="BJ75" s="351"/>
      <c r="BK75" s="351"/>
      <c r="BL75" s="351"/>
      <c r="BM75" s="351"/>
      <c r="BN75" s="351"/>
      <c r="BO75" s="351"/>
      <c r="BP75" s="351"/>
      <c r="BQ75" s="351"/>
      <c r="BR75" s="351"/>
      <c r="BS75" s="352"/>
      <c r="BT75" s="198"/>
      <c r="BU75" s="198"/>
      <c r="BV75" s="198"/>
    </row>
    <row r="76" spans="1:114" x14ac:dyDescent="0.25">
      <c r="C76" s="122" t="str">
        <f t="shared" ref="C76:AH76" si="242">+C2</f>
        <v>Jan</v>
      </c>
      <c r="D76" s="122" t="str">
        <f t="shared" si="242"/>
        <v>Feb</v>
      </c>
      <c r="E76" s="122" t="str">
        <f t="shared" si="242"/>
        <v>Mar</v>
      </c>
      <c r="F76" s="122" t="str">
        <f t="shared" si="242"/>
        <v>Apr</v>
      </c>
      <c r="G76" s="122" t="str">
        <f t="shared" si="242"/>
        <v>May</v>
      </c>
      <c r="H76" s="122" t="str">
        <f t="shared" si="242"/>
        <v>Jun</v>
      </c>
      <c r="I76" s="122" t="str">
        <f t="shared" si="242"/>
        <v>Jul</v>
      </c>
      <c r="J76" s="122" t="str">
        <f t="shared" si="242"/>
        <v>Aug</v>
      </c>
      <c r="K76" s="122" t="str">
        <f t="shared" si="242"/>
        <v>Sep</v>
      </c>
      <c r="L76" s="122" t="str">
        <f t="shared" si="242"/>
        <v>Oct</v>
      </c>
      <c r="M76" s="122" t="str">
        <f t="shared" si="242"/>
        <v>Nov</v>
      </c>
      <c r="N76" s="122" t="str">
        <f t="shared" si="242"/>
        <v>Dec</v>
      </c>
      <c r="O76" s="142">
        <f t="shared" si="242"/>
        <v>2023</v>
      </c>
      <c r="P76" s="122" t="str">
        <f t="shared" ref="P76:AB76" si="243">+P2</f>
        <v>Jan</v>
      </c>
      <c r="Q76" s="122" t="str">
        <f t="shared" si="243"/>
        <v>Feb</v>
      </c>
      <c r="R76" s="122" t="str">
        <f t="shared" si="243"/>
        <v>Mar</v>
      </c>
      <c r="S76" s="122" t="str">
        <f t="shared" si="243"/>
        <v>Apr</v>
      </c>
      <c r="T76" s="122" t="str">
        <f t="shared" si="243"/>
        <v>May</v>
      </c>
      <c r="U76" s="122" t="str">
        <f t="shared" si="243"/>
        <v>Jun</v>
      </c>
      <c r="V76" s="122" t="str">
        <f t="shared" si="243"/>
        <v>Jul</v>
      </c>
      <c r="W76" s="122" t="str">
        <f t="shared" si="243"/>
        <v>Aug</v>
      </c>
      <c r="X76" s="122" t="str">
        <f t="shared" si="243"/>
        <v>Sep</v>
      </c>
      <c r="Y76" s="122" t="str">
        <f t="shared" si="243"/>
        <v>Oct</v>
      </c>
      <c r="Z76" s="122" t="str">
        <f t="shared" si="243"/>
        <v>Nov</v>
      </c>
      <c r="AA76" s="122" t="str">
        <f t="shared" si="243"/>
        <v>Dec</v>
      </c>
      <c r="AB76" s="142">
        <f t="shared" si="243"/>
        <v>2024</v>
      </c>
      <c r="AC76" s="122">
        <f t="shared" si="242"/>
        <v>2025</v>
      </c>
      <c r="AD76" s="122">
        <f t="shared" si="242"/>
        <v>2026</v>
      </c>
      <c r="AE76" s="122">
        <f t="shared" si="242"/>
        <v>2027</v>
      </c>
      <c r="AF76" s="122">
        <f t="shared" si="242"/>
        <v>2028</v>
      </c>
      <c r="AG76" s="122">
        <f t="shared" si="242"/>
        <v>2029</v>
      </c>
      <c r="AH76" s="122">
        <f t="shared" si="242"/>
        <v>2030</v>
      </c>
      <c r="AI76" s="122">
        <f t="shared" ref="AI76:AK76" si="244">+AI2</f>
        <v>2031</v>
      </c>
      <c r="AJ76" s="122">
        <f t="shared" si="244"/>
        <v>2032</v>
      </c>
      <c r="AK76" s="122">
        <f t="shared" si="244"/>
        <v>2033</v>
      </c>
      <c r="AN76" s="122" t="str">
        <f t="shared" ref="AN76:BS76" si="245">+AN2</f>
        <v>Jan</v>
      </c>
      <c r="AO76" s="122" t="str">
        <f t="shared" si="245"/>
        <v>Feb</v>
      </c>
      <c r="AP76" s="122" t="str">
        <f t="shared" si="245"/>
        <v>Mar</v>
      </c>
      <c r="AQ76" s="122" t="str">
        <f t="shared" si="245"/>
        <v>Apr</v>
      </c>
      <c r="AR76" s="122" t="str">
        <f t="shared" si="245"/>
        <v>May</v>
      </c>
      <c r="AS76" s="122" t="str">
        <f t="shared" si="245"/>
        <v>Jun</v>
      </c>
      <c r="AT76" s="122" t="str">
        <f t="shared" si="245"/>
        <v>Jul</v>
      </c>
      <c r="AU76" s="122" t="str">
        <f t="shared" si="245"/>
        <v>Aug</v>
      </c>
      <c r="AV76" s="122" t="str">
        <f t="shared" si="245"/>
        <v>Sep</v>
      </c>
      <c r="AW76" s="122" t="str">
        <f t="shared" si="245"/>
        <v>Oct</v>
      </c>
      <c r="AX76" s="122" t="str">
        <f t="shared" si="245"/>
        <v>Nov</v>
      </c>
      <c r="AY76" s="122" t="str">
        <f t="shared" si="245"/>
        <v>Dec</v>
      </c>
      <c r="AZ76" s="142">
        <f t="shared" si="245"/>
        <v>2023</v>
      </c>
      <c r="BA76" s="122" t="str">
        <f t="shared" ref="BA76:BM76" si="246">+BA2</f>
        <v>Jan</v>
      </c>
      <c r="BB76" s="122" t="str">
        <f t="shared" si="246"/>
        <v>Feb</v>
      </c>
      <c r="BC76" s="122" t="str">
        <f t="shared" si="246"/>
        <v>Mar</v>
      </c>
      <c r="BD76" s="122" t="str">
        <f t="shared" si="246"/>
        <v>Apr</v>
      </c>
      <c r="BE76" s="122" t="str">
        <f t="shared" si="246"/>
        <v>May</v>
      </c>
      <c r="BF76" s="122" t="str">
        <f t="shared" si="246"/>
        <v>Jun</v>
      </c>
      <c r="BG76" s="122" t="str">
        <f t="shared" si="246"/>
        <v>Jul</v>
      </c>
      <c r="BH76" s="122" t="str">
        <f t="shared" si="246"/>
        <v>Aug</v>
      </c>
      <c r="BI76" s="122" t="str">
        <f t="shared" si="246"/>
        <v>Sep</v>
      </c>
      <c r="BJ76" s="122" t="str">
        <f t="shared" si="246"/>
        <v>Oct</v>
      </c>
      <c r="BK76" s="122" t="str">
        <f t="shared" si="246"/>
        <v>Nov</v>
      </c>
      <c r="BL76" s="122" t="str">
        <f t="shared" si="246"/>
        <v>Dec</v>
      </c>
      <c r="BM76" s="142">
        <f t="shared" si="246"/>
        <v>2024</v>
      </c>
      <c r="BN76" s="122">
        <f t="shared" si="245"/>
        <v>2025</v>
      </c>
      <c r="BO76" s="122">
        <f t="shared" si="245"/>
        <v>2026</v>
      </c>
      <c r="BP76" s="122">
        <f t="shared" si="245"/>
        <v>2027</v>
      </c>
      <c r="BQ76" s="122">
        <f t="shared" si="245"/>
        <v>2028</v>
      </c>
      <c r="BR76" s="122">
        <f t="shared" si="245"/>
        <v>2029</v>
      </c>
      <c r="BS76" s="122">
        <f t="shared" si="245"/>
        <v>2030</v>
      </c>
      <c r="BT76" s="122">
        <f t="shared" ref="BT76:BV76" si="247">+BT2</f>
        <v>2031</v>
      </c>
      <c r="BU76" s="122">
        <f t="shared" si="247"/>
        <v>2032</v>
      </c>
      <c r="BV76" s="122">
        <f t="shared" si="247"/>
        <v>2033</v>
      </c>
      <c r="BY76" s="122" t="str">
        <f t="shared" ref="BY76:DD76" si="248">+BY2</f>
        <v>Jan</v>
      </c>
      <c r="BZ76" s="122" t="str">
        <f t="shared" si="248"/>
        <v>Feb</v>
      </c>
      <c r="CA76" s="122" t="str">
        <f t="shared" si="248"/>
        <v>Mar</v>
      </c>
      <c r="CB76" s="122" t="str">
        <f t="shared" si="248"/>
        <v>Apr</v>
      </c>
      <c r="CC76" s="122" t="str">
        <f t="shared" si="248"/>
        <v>May</v>
      </c>
      <c r="CD76" s="122" t="str">
        <f t="shared" si="248"/>
        <v>Jun</v>
      </c>
      <c r="CE76" s="122" t="str">
        <f t="shared" si="248"/>
        <v>Jul</v>
      </c>
      <c r="CF76" s="122" t="str">
        <f t="shared" si="248"/>
        <v>Aug</v>
      </c>
      <c r="CG76" s="122" t="str">
        <f t="shared" si="248"/>
        <v>Sep</v>
      </c>
      <c r="CH76" s="122" t="str">
        <f t="shared" si="248"/>
        <v>Oct</v>
      </c>
      <c r="CI76" s="122" t="str">
        <f t="shared" si="248"/>
        <v>Nov</v>
      </c>
      <c r="CJ76" s="122" t="str">
        <f t="shared" si="248"/>
        <v>Dec</v>
      </c>
      <c r="CK76" s="122">
        <f t="shared" si="248"/>
        <v>2023</v>
      </c>
      <c r="CL76" s="122" t="str">
        <f t="shared" ref="CL76:CX76" si="249">+CL2</f>
        <v>Jan</v>
      </c>
      <c r="CM76" s="122" t="str">
        <f t="shared" si="249"/>
        <v>Feb</v>
      </c>
      <c r="CN76" s="122" t="str">
        <f t="shared" si="249"/>
        <v>Mar</v>
      </c>
      <c r="CO76" s="122" t="str">
        <f t="shared" si="249"/>
        <v>Apr</v>
      </c>
      <c r="CP76" s="122" t="str">
        <f t="shared" si="249"/>
        <v>May</v>
      </c>
      <c r="CQ76" s="122" t="str">
        <f t="shared" si="249"/>
        <v>Jun</v>
      </c>
      <c r="CR76" s="122" t="str">
        <f t="shared" si="249"/>
        <v>Jul</v>
      </c>
      <c r="CS76" s="122" t="str">
        <f t="shared" si="249"/>
        <v>Aug</v>
      </c>
      <c r="CT76" s="122" t="str">
        <f t="shared" si="249"/>
        <v>Sep</v>
      </c>
      <c r="CU76" s="122" t="str">
        <f t="shared" si="249"/>
        <v>Oct</v>
      </c>
      <c r="CV76" s="122" t="str">
        <f t="shared" si="249"/>
        <v>Nov</v>
      </c>
      <c r="CW76" s="122" t="str">
        <f t="shared" si="249"/>
        <v>Dec</v>
      </c>
      <c r="CX76" s="122">
        <f t="shared" si="249"/>
        <v>2024</v>
      </c>
      <c r="CY76" s="122">
        <f t="shared" si="248"/>
        <v>2025</v>
      </c>
      <c r="CZ76" s="122">
        <f t="shared" si="248"/>
        <v>2026</v>
      </c>
      <c r="DA76" s="122">
        <f t="shared" si="248"/>
        <v>2027</v>
      </c>
      <c r="DB76" s="122">
        <f t="shared" si="248"/>
        <v>2028</v>
      </c>
      <c r="DC76" s="122">
        <f t="shared" si="248"/>
        <v>2029</v>
      </c>
      <c r="DD76" s="122">
        <f t="shared" si="248"/>
        <v>2030</v>
      </c>
      <c r="DE76" s="122">
        <f t="shared" ref="DE76:DG76" si="250">+DE2</f>
        <v>2031</v>
      </c>
      <c r="DF76" s="122">
        <f t="shared" si="250"/>
        <v>2032</v>
      </c>
      <c r="DG76" s="122">
        <f t="shared" si="250"/>
        <v>2033</v>
      </c>
    </row>
    <row r="77" spans="1:114" x14ac:dyDescent="0.25">
      <c r="A77" s="114" t="s">
        <v>401</v>
      </c>
      <c r="B77" t="s">
        <v>414</v>
      </c>
      <c r="C77" s="4">
        <v>50972</v>
      </c>
      <c r="D77" s="4">
        <v>51082.999999999993</v>
      </c>
      <c r="E77" s="4">
        <v>51208.999999999993</v>
      </c>
      <c r="F77" s="4">
        <v>51280.999999999993</v>
      </c>
      <c r="G77" s="4">
        <v>51325.999999999993</v>
      </c>
      <c r="H77" s="4">
        <v>51429.000000000007</v>
      </c>
      <c r="I77" s="4">
        <v>51337</v>
      </c>
      <c r="J77" s="4">
        <v>51300.9</v>
      </c>
      <c r="K77" s="4">
        <v>51235.530000000013</v>
      </c>
      <c r="L77" s="4">
        <v>51338.05000000001</v>
      </c>
      <c r="M77" s="4">
        <v>51270.29</v>
      </c>
      <c r="N77" s="4">
        <v>51432.960000000006</v>
      </c>
      <c r="O77" s="143">
        <v>51267.894166666665</v>
      </c>
      <c r="P77" s="4">
        <v>51544.74</v>
      </c>
      <c r="Q77" s="4">
        <v>51444.30000000001</v>
      </c>
      <c r="R77" s="4">
        <v>51598.719999999987</v>
      </c>
      <c r="S77" s="4">
        <v>51625.33</v>
      </c>
      <c r="T77" s="4">
        <v>51616.259999999987</v>
      </c>
      <c r="U77" s="4">
        <v>51654.990000000005</v>
      </c>
      <c r="V77" s="4">
        <v>51599.61</v>
      </c>
      <c r="W77" s="4">
        <v>51674.030000000006</v>
      </c>
      <c r="X77" s="4">
        <v>51627.839999999997</v>
      </c>
      <c r="Y77" s="4">
        <v>51722.569999999985</v>
      </c>
      <c r="Z77" s="4">
        <v>51647.06</v>
      </c>
      <c r="AA77" s="4">
        <v>51802.02</v>
      </c>
      <c r="AB77" s="143">
        <v>51629.789166666676</v>
      </c>
      <c r="AC77" s="4">
        <v>51994.993333333332</v>
      </c>
      <c r="AD77" s="4">
        <v>52353.969999999994</v>
      </c>
      <c r="AE77" s="4">
        <v>52707.555</v>
      </c>
      <c r="AF77" s="4">
        <v>53056.835833333316</v>
      </c>
      <c r="AG77" s="4">
        <v>53402.386666666651</v>
      </c>
      <c r="AH77" s="4">
        <v>53744.473333333335</v>
      </c>
      <c r="AI77" s="4">
        <v>54083.332500000004</v>
      </c>
      <c r="AJ77" s="4">
        <v>54419.193333333344</v>
      </c>
      <c r="AK77" s="4">
        <v>0</v>
      </c>
      <c r="AL77" s="4"/>
      <c r="AM77" t="s">
        <v>414</v>
      </c>
      <c r="AN77" s="4">
        <v>2221.3597599999994</v>
      </c>
      <c r="AO77" s="4">
        <v>1961.0763699999995</v>
      </c>
      <c r="AP77" s="4">
        <v>1768.2467699999997</v>
      </c>
      <c r="AQ77" s="4">
        <v>1730.7337500000001</v>
      </c>
      <c r="AR77" s="4">
        <v>1380.1561399999998</v>
      </c>
      <c r="AS77" s="4">
        <v>1213.2101100000004</v>
      </c>
      <c r="AT77" s="4">
        <v>1060.1090499999998</v>
      </c>
      <c r="AU77" s="4">
        <v>923.41620000000012</v>
      </c>
      <c r="AV77" s="4">
        <v>989.87043960000051</v>
      </c>
      <c r="AW77" s="4">
        <v>1030.8680440000001</v>
      </c>
      <c r="AX77" s="4">
        <v>1262.7872427</v>
      </c>
      <c r="AY77" s="4">
        <v>1639.1684352000004</v>
      </c>
      <c r="AZ77" s="143">
        <v>17181.0023115</v>
      </c>
      <c r="BA77" s="4">
        <v>1923.1342493999996</v>
      </c>
      <c r="BB77" s="4">
        <v>1871.5436340000006</v>
      </c>
      <c r="BC77" s="4">
        <v>1714.6254655999992</v>
      </c>
      <c r="BD77" s="4">
        <v>1585.4138843000003</v>
      </c>
      <c r="BE77" s="4">
        <v>1355.4429875999999</v>
      </c>
      <c r="BF77" s="4">
        <v>1160.1710754000003</v>
      </c>
      <c r="BG77" s="4">
        <v>998.96844959999999</v>
      </c>
      <c r="BH77" s="4">
        <v>930.13254000000018</v>
      </c>
      <c r="BI77" s="4">
        <v>997.44986880000022</v>
      </c>
      <c r="BJ77" s="4">
        <v>1038.5892055999996</v>
      </c>
      <c r="BK77" s="4">
        <v>1272.0670877999996</v>
      </c>
      <c r="BL77" s="4">
        <v>1650.9303774</v>
      </c>
      <c r="BM77" s="143">
        <v>16498.4688255</v>
      </c>
      <c r="BN77" s="4">
        <v>16619.159719133331</v>
      </c>
      <c r="BO77" s="4">
        <v>16733.899431099999</v>
      </c>
      <c r="BP77" s="4">
        <v>16846.915804650002</v>
      </c>
      <c r="BQ77" s="4">
        <v>16958.556437408326</v>
      </c>
      <c r="BR77" s="4">
        <v>17069.004850266665</v>
      </c>
      <c r="BS77" s="4">
        <v>17178.346011533336</v>
      </c>
      <c r="BT77" s="4">
        <v>17286.655566975001</v>
      </c>
      <c r="BU77" s="4">
        <v>17394.006765133337</v>
      </c>
      <c r="BV77" s="4">
        <v>0</v>
      </c>
      <c r="BX77" t="s">
        <v>414</v>
      </c>
      <c r="BY77" s="4">
        <f t="shared" ref="BY77:BY91" si="251">+AN77/C77*1000</f>
        <v>43.579999999999984</v>
      </c>
      <c r="BZ77" s="4">
        <f t="shared" ref="BZ77:BZ91" si="252">+AO77/D77*1000</f>
        <v>38.389999999999993</v>
      </c>
      <c r="CA77" s="4">
        <f t="shared" ref="CA77:CA91" si="253">+AP77/E77*1000</f>
        <v>34.53</v>
      </c>
      <c r="CB77" s="4">
        <f t="shared" ref="CB77:CB91" si="254">+AQ77/F77*1000</f>
        <v>33.750000000000007</v>
      </c>
      <c r="CC77" s="4">
        <f t="shared" ref="CC77:CC91" si="255">+AR77/G77*1000</f>
        <v>26.89</v>
      </c>
      <c r="CD77" s="4">
        <f t="shared" ref="CD77:CD91" si="256">+AS77/H77*1000</f>
        <v>23.590000000000007</v>
      </c>
      <c r="CE77" s="4">
        <f t="shared" ref="CE77:CE91" si="257">+AT77/I77*1000</f>
        <v>20.649999999999995</v>
      </c>
      <c r="CF77" s="4">
        <f t="shared" ref="CF77:CF91" si="258">+AU77/J77*1000</f>
        <v>18.000000000000004</v>
      </c>
      <c r="CG77" s="4">
        <f t="shared" ref="CG77:CG91" si="259">+AV77/K77*1000</f>
        <v>19.320000000000004</v>
      </c>
      <c r="CH77" s="4">
        <f t="shared" ref="CH77:CH91" si="260">+AW77/L77*1000</f>
        <v>20.079999999999998</v>
      </c>
      <c r="CI77" s="4">
        <f t="shared" ref="CI77:CI91" si="261">+AX77/M77*1000</f>
        <v>24.63</v>
      </c>
      <c r="CJ77" s="4">
        <f t="shared" ref="CJ77:CJ91" si="262">+AY77/N77*1000</f>
        <v>31.87</v>
      </c>
      <c r="CK77" s="4">
        <f t="shared" ref="CK77:CK91" si="263">+AZ77/O77*1000</f>
        <v>335.12206012687636</v>
      </c>
      <c r="CL77" s="4">
        <f t="shared" ref="CL77:CL91" si="264">+BA77/P77*1000</f>
        <v>37.309999999999995</v>
      </c>
      <c r="CM77" s="4">
        <f t="shared" ref="CM77:CM91" si="265">+BB77/Q77*1000</f>
        <v>36.380000000000003</v>
      </c>
      <c r="CN77" s="4">
        <f t="shared" ref="CN77:CN91" si="266">+BC77/R77*1000</f>
        <v>33.229999999999997</v>
      </c>
      <c r="CO77" s="4">
        <f t="shared" ref="CO77:CO91" si="267">+BD77/S77*1000</f>
        <v>30.710000000000004</v>
      </c>
      <c r="CP77" s="4">
        <f t="shared" ref="CP77:CP91" si="268">+BE77/T77*1000</f>
        <v>26.260000000000005</v>
      </c>
      <c r="CQ77" s="4">
        <f t="shared" ref="CQ77:CQ91" si="269">+BF77/U77*1000</f>
        <v>22.460000000000004</v>
      </c>
      <c r="CR77" s="4">
        <f t="shared" ref="CR77:CR91" si="270">+BG77/V77*1000</f>
        <v>19.36</v>
      </c>
      <c r="CS77" s="4">
        <f t="shared" ref="CS77:CS91" si="271">+BH77/W77*1000</f>
        <v>18.000000000000004</v>
      </c>
      <c r="CT77" s="4">
        <f t="shared" ref="CT77:CT91" si="272">+BI77/X77*1000</f>
        <v>19.320000000000004</v>
      </c>
      <c r="CU77" s="4">
        <f t="shared" ref="CU77:CU91" si="273">+BJ77/Y77*1000</f>
        <v>20.079999999999998</v>
      </c>
      <c r="CV77" s="4">
        <f t="shared" ref="CV77:CV91" si="274">+BK77/Z77*1000</f>
        <v>24.629999999999992</v>
      </c>
      <c r="CW77" s="4">
        <f t="shared" ref="CW77:CW91" si="275">+BL77/AA77*1000</f>
        <v>31.87</v>
      </c>
      <c r="CX77" s="4">
        <f t="shared" ref="CX77:CX91" si="276">+BM77/AB77*1000</f>
        <v>319.55328680969654</v>
      </c>
      <c r="CY77" s="4">
        <f t="shared" ref="CY77:CY91" si="277">+BN77/AC77*1000</f>
        <v>319.63</v>
      </c>
      <c r="CZ77" s="4">
        <f t="shared" ref="CZ77:CZ91" si="278">+BO77/AD77*1000</f>
        <v>319.63000000000005</v>
      </c>
      <c r="DA77" s="4">
        <f t="shared" ref="DA77:DA91" si="279">+BP77/AE77*1000</f>
        <v>319.63000000000005</v>
      </c>
      <c r="DB77" s="4">
        <f t="shared" ref="DB77:DB91" si="280">+BQ77/AF77*1000</f>
        <v>319.63</v>
      </c>
      <c r="DC77" s="4">
        <f t="shared" ref="DC77:DC91" si="281">+BR77/AG77*1000</f>
        <v>319.63000000000011</v>
      </c>
      <c r="DD77" s="4">
        <f t="shared" ref="DD77:DD91" si="282">+BS77/AH77*1000</f>
        <v>319.63000000000005</v>
      </c>
      <c r="DE77" s="4">
        <f t="shared" ref="DE77:DE91" si="283">+BT77/AI77*1000</f>
        <v>319.63000000000005</v>
      </c>
      <c r="DF77" s="4">
        <f t="shared" ref="DF77:DF91" si="284">+BU77/AJ77*1000</f>
        <v>319.63000000000005</v>
      </c>
      <c r="DG77" s="4" t="e">
        <f t="shared" ref="DG77:DG91" si="285">+BV77/AK77*1000</f>
        <v>#DIV/0!</v>
      </c>
    </row>
    <row r="78" spans="1:114" x14ac:dyDescent="0.25">
      <c r="A78" s="114"/>
      <c r="B78" t="s">
        <v>415</v>
      </c>
      <c r="C78" s="4">
        <v>74663.999999999985</v>
      </c>
      <c r="D78" s="4">
        <v>74978</v>
      </c>
      <c r="E78" s="4">
        <v>75203</v>
      </c>
      <c r="F78" s="4">
        <v>75303</v>
      </c>
      <c r="G78" s="4">
        <v>75486.999999999985</v>
      </c>
      <c r="H78" s="4">
        <v>75801</v>
      </c>
      <c r="I78" s="4">
        <v>75846</v>
      </c>
      <c r="J78" s="4">
        <v>76327.020000000019</v>
      </c>
      <c r="K78" s="4">
        <v>76439.280000000013</v>
      </c>
      <c r="L78" s="4">
        <v>76582.23000000001</v>
      </c>
      <c r="M78" s="4">
        <v>76795.720000000016</v>
      </c>
      <c r="N78" s="4">
        <v>77176.790000000008</v>
      </c>
      <c r="O78" s="143">
        <v>75883.58666666667</v>
      </c>
      <c r="P78" s="4">
        <v>77332.789999999979</v>
      </c>
      <c r="Q78" s="4">
        <v>77624.81</v>
      </c>
      <c r="R78" s="4">
        <v>77896.880000000019</v>
      </c>
      <c r="S78" s="4">
        <v>78140.819999999992</v>
      </c>
      <c r="T78" s="4">
        <v>78278.37000000001</v>
      </c>
      <c r="U78" s="4">
        <v>78467.73</v>
      </c>
      <c r="V78" s="4">
        <v>78656.639999999999</v>
      </c>
      <c r="W78" s="4">
        <v>78718.64999999998</v>
      </c>
      <c r="X78" s="4">
        <v>78781.819999999992</v>
      </c>
      <c r="Y78" s="4">
        <v>78876.09</v>
      </c>
      <c r="Z78" s="4">
        <v>79041.329999999973</v>
      </c>
      <c r="AA78" s="4">
        <v>79374.53</v>
      </c>
      <c r="AB78" s="143">
        <v>78432.538333333316</v>
      </c>
      <c r="AC78" s="4">
        <v>80595.061666666646</v>
      </c>
      <c r="AD78" s="4">
        <v>82700.537499999977</v>
      </c>
      <c r="AE78" s="4">
        <v>84757.004166666637</v>
      </c>
      <c r="AF78" s="4">
        <v>86773.146666666667</v>
      </c>
      <c r="AG78" s="4">
        <v>88754.153333333321</v>
      </c>
      <c r="AH78" s="4">
        <v>90703.058333333305</v>
      </c>
      <c r="AI78" s="4">
        <v>92622.481666666645</v>
      </c>
      <c r="AJ78" s="4">
        <v>94514.78499999996</v>
      </c>
      <c r="AK78" s="4">
        <v>0</v>
      </c>
      <c r="AM78" t="s">
        <v>415</v>
      </c>
      <c r="AN78" s="4">
        <v>2801.3932800000002</v>
      </c>
      <c r="AO78" s="4">
        <v>2300.3250400000002</v>
      </c>
      <c r="AP78" s="4">
        <v>1638.6733699999997</v>
      </c>
      <c r="AQ78" s="4">
        <v>1430.7570000000003</v>
      </c>
      <c r="AR78" s="4">
        <v>1146.6475299999995</v>
      </c>
      <c r="AS78" s="4">
        <v>1035.44166</v>
      </c>
      <c r="AT78" s="4">
        <v>993.58259999999996</v>
      </c>
      <c r="AU78" s="4">
        <v>848.75646240000015</v>
      </c>
      <c r="AV78" s="4">
        <v>903.51228960000026</v>
      </c>
      <c r="AW78" s="4">
        <v>944.25889590000008</v>
      </c>
      <c r="AX78" s="4">
        <v>1116.6097688000002</v>
      </c>
      <c r="AY78" s="4">
        <v>1734.1624712999999</v>
      </c>
      <c r="AZ78" s="143">
        <v>16894.120368000004</v>
      </c>
      <c r="BA78" s="4">
        <v>2671.8478944999993</v>
      </c>
      <c r="BB78" s="4">
        <v>2780.5206942</v>
      </c>
      <c r="BC78" s="4">
        <v>2026.0978488000007</v>
      </c>
      <c r="BD78" s="4">
        <v>1517.4947244</v>
      </c>
      <c r="BE78" s="4">
        <v>1239.1465971000007</v>
      </c>
      <c r="BF78" s="4">
        <v>1032.6353268</v>
      </c>
      <c r="BG78" s="4">
        <v>927.36178560000019</v>
      </c>
      <c r="BH78" s="4">
        <v>875.3513879999997</v>
      </c>
      <c r="BI78" s="4">
        <v>931.20111239999994</v>
      </c>
      <c r="BJ78" s="4">
        <v>972.54218970000011</v>
      </c>
      <c r="BK78" s="4">
        <v>1149.2609381999996</v>
      </c>
      <c r="BL78" s="4">
        <v>1783.5456890999997</v>
      </c>
      <c r="BM78" s="143">
        <v>17907.006188800002</v>
      </c>
      <c r="BN78" s="4">
        <v>18444.179862416666</v>
      </c>
      <c r="BO78" s="4">
        <v>18926.018006874998</v>
      </c>
      <c r="BP78" s="4">
        <v>19396.640403541653</v>
      </c>
      <c r="BQ78" s="4">
        <v>19858.034614666663</v>
      </c>
      <c r="BR78" s="4">
        <v>20311.387990333333</v>
      </c>
      <c r="BS78" s="4">
        <v>20757.394899583327</v>
      </c>
      <c r="BT78" s="4">
        <v>21196.654929416662</v>
      </c>
      <c r="BU78" s="4">
        <v>21629.708547249993</v>
      </c>
      <c r="BV78" s="4">
        <v>0</v>
      </c>
      <c r="BX78" t="s">
        <v>415</v>
      </c>
      <c r="BY78" s="4">
        <f t="shared" si="251"/>
        <v>37.52000000000001</v>
      </c>
      <c r="BZ78" s="4">
        <f t="shared" si="252"/>
        <v>30.680000000000003</v>
      </c>
      <c r="CA78" s="4">
        <f t="shared" si="253"/>
        <v>21.789999999999996</v>
      </c>
      <c r="CB78" s="4">
        <f t="shared" si="254"/>
        <v>19.000000000000004</v>
      </c>
      <c r="CC78" s="4">
        <f t="shared" si="255"/>
        <v>15.189999999999998</v>
      </c>
      <c r="CD78" s="4">
        <f t="shared" si="256"/>
        <v>13.66</v>
      </c>
      <c r="CE78" s="4">
        <f t="shared" si="257"/>
        <v>13.1</v>
      </c>
      <c r="CF78" s="4">
        <f t="shared" si="258"/>
        <v>11.12</v>
      </c>
      <c r="CG78" s="4">
        <f t="shared" si="259"/>
        <v>11.82</v>
      </c>
      <c r="CH78" s="4">
        <f t="shared" si="260"/>
        <v>12.329999999999998</v>
      </c>
      <c r="CI78" s="4">
        <f t="shared" si="261"/>
        <v>14.54</v>
      </c>
      <c r="CJ78" s="4">
        <f t="shared" si="262"/>
        <v>22.469999999999995</v>
      </c>
      <c r="CK78" s="4">
        <f t="shared" si="263"/>
        <v>222.63207513122296</v>
      </c>
      <c r="CL78" s="4">
        <f t="shared" si="264"/>
        <v>34.549999999999997</v>
      </c>
      <c r="CM78" s="4">
        <f t="shared" si="265"/>
        <v>35.82</v>
      </c>
      <c r="CN78" s="4">
        <f t="shared" si="266"/>
        <v>26.01</v>
      </c>
      <c r="CO78" s="4">
        <f t="shared" si="267"/>
        <v>19.420000000000002</v>
      </c>
      <c r="CP78" s="4">
        <f t="shared" si="268"/>
        <v>15.830000000000007</v>
      </c>
      <c r="CQ78" s="4">
        <f t="shared" si="269"/>
        <v>13.160000000000002</v>
      </c>
      <c r="CR78" s="4">
        <f t="shared" si="270"/>
        <v>11.790000000000003</v>
      </c>
      <c r="CS78" s="4">
        <f t="shared" si="271"/>
        <v>11.12</v>
      </c>
      <c r="CT78" s="4">
        <f t="shared" si="272"/>
        <v>11.82</v>
      </c>
      <c r="CU78" s="4">
        <f t="shared" si="273"/>
        <v>12.330000000000002</v>
      </c>
      <c r="CV78" s="4">
        <f t="shared" si="274"/>
        <v>14.540000000000001</v>
      </c>
      <c r="CW78" s="4">
        <f t="shared" si="275"/>
        <v>22.469999999999995</v>
      </c>
      <c r="CX78" s="4">
        <f t="shared" si="276"/>
        <v>228.31093535053475</v>
      </c>
      <c r="CY78" s="4">
        <f t="shared" si="277"/>
        <v>228.85000000000005</v>
      </c>
      <c r="CZ78" s="4">
        <f t="shared" si="278"/>
        <v>228.85000000000002</v>
      </c>
      <c r="DA78" s="4">
        <f t="shared" si="279"/>
        <v>228.84999999999991</v>
      </c>
      <c r="DB78" s="4">
        <f t="shared" si="280"/>
        <v>228.84999999999997</v>
      </c>
      <c r="DC78" s="4">
        <f t="shared" si="281"/>
        <v>228.85000000000002</v>
      </c>
      <c r="DD78" s="4">
        <f t="shared" si="282"/>
        <v>228.85</v>
      </c>
      <c r="DE78" s="4">
        <f t="shared" si="283"/>
        <v>228.85</v>
      </c>
      <c r="DF78" s="4">
        <f t="shared" si="284"/>
        <v>228.85000000000002</v>
      </c>
      <c r="DG78" s="4" t="e">
        <f t="shared" si="285"/>
        <v>#DIV/0!</v>
      </c>
    </row>
    <row r="79" spans="1:114" x14ac:dyDescent="0.25">
      <c r="A79" s="114"/>
      <c r="B79" t="s">
        <v>416</v>
      </c>
      <c r="C79" s="4">
        <v>21492.999999999996</v>
      </c>
      <c r="D79" s="4">
        <v>21518</v>
      </c>
      <c r="E79" s="4">
        <v>21532</v>
      </c>
      <c r="F79" s="4">
        <v>21528</v>
      </c>
      <c r="G79" s="4">
        <v>21519.999999999993</v>
      </c>
      <c r="H79" s="4">
        <v>21541.000000000004</v>
      </c>
      <c r="I79" s="4">
        <v>21551</v>
      </c>
      <c r="J79" s="4">
        <v>21578.05</v>
      </c>
      <c r="K79" s="4">
        <v>21603.82</v>
      </c>
      <c r="L79" s="4">
        <v>21628.079999999998</v>
      </c>
      <c r="M79" s="4">
        <v>21645.009999999995</v>
      </c>
      <c r="N79" s="4">
        <v>21666.500000000007</v>
      </c>
      <c r="O79" s="143">
        <v>21567.03833333333</v>
      </c>
      <c r="P79" s="4">
        <v>21698.239999999998</v>
      </c>
      <c r="Q79" s="4">
        <v>21717.98</v>
      </c>
      <c r="R79" s="4">
        <v>21735.180000000004</v>
      </c>
      <c r="S79" s="4">
        <v>21748.490000000005</v>
      </c>
      <c r="T79" s="4">
        <v>21760.75</v>
      </c>
      <c r="U79" s="4">
        <v>21778.57</v>
      </c>
      <c r="V79" s="4">
        <v>21794.020000000004</v>
      </c>
      <c r="W79" s="4">
        <v>21812.709999999995</v>
      </c>
      <c r="X79" s="4">
        <v>21831.000000000004</v>
      </c>
      <c r="Y79" s="4">
        <v>21848.879999999997</v>
      </c>
      <c r="Z79" s="4">
        <v>21865.19</v>
      </c>
      <c r="AA79" s="4">
        <v>21882.320000000003</v>
      </c>
      <c r="AB79" s="143">
        <v>21789.444166666672</v>
      </c>
      <c r="AC79" s="4">
        <v>21995.840833333328</v>
      </c>
      <c r="AD79" s="4">
        <v>22198.197500000002</v>
      </c>
      <c r="AE79" s="4">
        <v>22397.364166666663</v>
      </c>
      <c r="AF79" s="4">
        <v>22594.27</v>
      </c>
      <c r="AG79" s="4">
        <v>22789.297499999997</v>
      </c>
      <c r="AH79" s="4">
        <v>22982.584166666667</v>
      </c>
      <c r="AI79" s="4">
        <v>23174.23916666667</v>
      </c>
      <c r="AJ79" s="4">
        <v>23364.365833333326</v>
      </c>
      <c r="AK79" s="4">
        <v>0</v>
      </c>
      <c r="AM79" t="s">
        <v>416</v>
      </c>
      <c r="AN79" s="4">
        <v>534.10104999999999</v>
      </c>
      <c r="AO79" s="4">
        <v>482.86392000000006</v>
      </c>
      <c r="AP79" s="4">
        <v>361.30696</v>
      </c>
      <c r="AQ79" s="4">
        <v>339.49655999999993</v>
      </c>
      <c r="AR79" s="4">
        <v>254.79679999999993</v>
      </c>
      <c r="AS79" s="4">
        <v>219.07197000000005</v>
      </c>
      <c r="AT79" s="4">
        <v>190.07981999999998</v>
      </c>
      <c r="AU79" s="4">
        <v>180.60827849999998</v>
      </c>
      <c r="AV79" s="4">
        <v>186.44096660000002</v>
      </c>
      <c r="AW79" s="4">
        <v>197.89693200000002</v>
      </c>
      <c r="AX79" s="4">
        <v>233.54965789999991</v>
      </c>
      <c r="AY79" s="4">
        <v>358.14724500000017</v>
      </c>
      <c r="AZ79" s="143">
        <v>3538.3601600000002</v>
      </c>
      <c r="BA79" s="4">
        <v>556.12589119999996</v>
      </c>
      <c r="BB79" s="4">
        <v>528.18127359999983</v>
      </c>
      <c r="BC79" s="4">
        <v>411.22960560000018</v>
      </c>
      <c r="BD79" s="4">
        <v>337.31907990000013</v>
      </c>
      <c r="BE79" s="4">
        <v>259.82335499999999</v>
      </c>
      <c r="BF79" s="4">
        <v>207.54977210000001</v>
      </c>
      <c r="BG79" s="4">
        <v>187.86445239999998</v>
      </c>
      <c r="BH79" s="4">
        <v>182.57238269999996</v>
      </c>
      <c r="BI79" s="4">
        <v>188.40153000000009</v>
      </c>
      <c r="BJ79" s="4">
        <v>199.91725200000005</v>
      </c>
      <c r="BK79" s="4">
        <v>235.92540009999993</v>
      </c>
      <c r="BL79" s="4">
        <v>361.71474960000012</v>
      </c>
      <c r="BM79" s="143">
        <v>3656.6247442000008</v>
      </c>
      <c r="BN79" s="4">
        <v>3693.7615511416652</v>
      </c>
      <c r="BO79" s="4">
        <v>3727.7433061750012</v>
      </c>
      <c r="BP79" s="4">
        <v>3761.1893645083328</v>
      </c>
      <c r="BQ79" s="4">
        <v>3794.2557611000007</v>
      </c>
      <c r="BR79" s="4">
        <v>3827.0067291750001</v>
      </c>
      <c r="BS79" s="4">
        <v>3859.4653591083334</v>
      </c>
      <c r="BT79" s="4">
        <v>3891.649983258334</v>
      </c>
      <c r="BU79" s="4">
        <v>3923.5779543916651</v>
      </c>
      <c r="BV79" s="4">
        <v>0</v>
      </c>
      <c r="BX79" t="s">
        <v>416</v>
      </c>
      <c r="BY79" s="4">
        <f t="shared" si="251"/>
        <v>24.850000000000005</v>
      </c>
      <c r="BZ79" s="4">
        <f t="shared" si="252"/>
        <v>22.44</v>
      </c>
      <c r="CA79" s="4">
        <f t="shared" si="253"/>
        <v>16.78</v>
      </c>
      <c r="CB79" s="4">
        <f t="shared" si="254"/>
        <v>15.769999999999996</v>
      </c>
      <c r="CC79" s="4">
        <f t="shared" si="255"/>
        <v>11.840000000000002</v>
      </c>
      <c r="CD79" s="4">
        <f t="shared" si="256"/>
        <v>10.17</v>
      </c>
      <c r="CE79" s="4">
        <f t="shared" si="257"/>
        <v>8.82</v>
      </c>
      <c r="CF79" s="4">
        <f t="shared" si="258"/>
        <v>8.3699999999999992</v>
      </c>
      <c r="CG79" s="4">
        <f t="shared" si="259"/>
        <v>8.6300000000000008</v>
      </c>
      <c r="CH79" s="4">
        <f t="shared" si="260"/>
        <v>9.1500000000000021</v>
      </c>
      <c r="CI79" s="4">
        <f t="shared" si="261"/>
        <v>10.79</v>
      </c>
      <c r="CJ79" s="4">
        <f t="shared" si="262"/>
        <v>16.530000000000005</v>
      </c>
      <c r="CK79" s="4">
        <f t="shared" si="263"/>
        <v>164.0633315206392</v>
      </c>
      <c r="CL79" s="4">
        <f t="shared" si="264"/>
        <v>25.63</v>
      </c>
      <c r="CM79" s="4">
        <f t="shared" si="265"/>
        <v>24.31999999999999</v>
      </c>
      <c r="CN79" s="4">
        <f t="shared" si="266"/>
        <v>18.920000000000005</v>
      </c>
      <c r="CO79" s="4">
        <f t="shared" si="267"/>
        <v>15.510000000000003</v>
      </c>
      <c r="CP79" s="4">
        <f t="shared" si="268"/>
        <v>11.94</v>
      </c>
      <c r="CQ79" s="4">
        <f t="shared" si="269"/>
        <v>9.5300000000000011</v>
      </c>
      <c r="CR79" s="4">
        <f t="shared" si="270"/>
        <v>8.6199999999999974</v>
      </c>
      <c r="CS79" s="4">
        <f t="shared" si="271"/>
        <v>8.370000000000001</v>
      </c>
      <c r="CT79" s="4">
        <f t="shared" si="272"/>
        <v>8.6300000000000026</v>
      </c>
      <c r="CU79" s="4">
        <f t="shared" si="273"/>
        <v>9.1500000000000039</v>
      </c>
      <c r="CV79" s="4">
        <f t="shared" si="274"/>
        <v>10.789999999999997</v>
      </c>
      <c r="CW79" s="4">
        <f t="shared" si="275"/>
        <v>16.530000000000005</v>
      </c>
      <c r="CX79" s="4">
        <f t="shared" si="276"/>
        <v>167.816338784533</v>
      </c>
      <c r="CY79" s="4">
        <f t="shared" si="277"/>
        <v>167.92999999999998</v>
      </c>
      <c r="CZ79" s="4">
        <f t="shared" si="278"/>
        <v>167.93000000000006</v>
      </c>
      <c r="DA79" s="4">
        <f t="shared" si="279"/>
        <v>167.93</v>
      </c>
      <c r="DB79" s="4">
        <f t="shared" si="280"/>
        <v>167.93000000000004</v>
      </c>
      <c r="DC79" s="4">
        <f t="shared" si="281"/>
        <v>167.93000000000004</v>
      </c>
      <c r="DD79" s="4">
        <f t="shared" si="282"/>
        <v>167.93</v>
      </c>
      <c r="DE79" s="4">
        <f t="shared" si="283"/>
        <v>167.93</v>
      </c>
      <c r="DF79" s="4">
        <f t="shared" si="284"/>
        <v>167.93</v>
      </c>
      <c r="DG79" s="4" t="e">
        <f t="shared" si="285"/>
        <v>#DIV/0!</v>
      </c>
    </row>
    <row r="80" spans="1:114" x14ac:dyDescent="0.25">
      <c r="A80" s="114"/>
      <c r="B80" t="s">
        <v>417</v>
      </c>
      <c r="C80" s="4">
        <v>50559.000000000007</v>
      </c>
      <c r="D80" s="4">
        <v>50660.999999999993</v>
      </c>
      <c r="E80" s="4">
        <v>50835</v>
      </c>
      <c r="F80" s="4">
        <v>50966.999999999993</v>
      </c>
      <c r="G80" s="4">
        <v>51025.999999999985</v>
      </c>
      <c r="H80" s="4">
        <v>51234.999999999993</v>
      </c>
      <c r="I80" s="4">
        <v>51291</v>
      </c>
      <c r="J80" s="4">
        <v>51226.070000000007</v>
      </c>
      <c r="K80" s="4">
        <v>51173.15</v>
      </c>
      <c r="L80" s="4">
        <v>51208.070000000007</v>
      </c>
      <c r="M80" s="4">
        <v>51296.26</v>
      </c>
      <c r="N80" s="4">
        <v>51405.42</v>
      </c>
      <c r="O80" s="143">
        <v>51073.580833333341</v>
      </c>
      <c r="P80" s="4">
        <v>51512.04</v>
      </c>
      <c r="Q80" s="4">
        <v>51725.09</v>
      </c>
      <c r="R80" s="4">
        <v>51939.320000000007</v>
      </c>
      <c r="S80" s="4">
        <v>52002.05</v>
      </c>
      <c r="T80" s="4">
        <v>52020.630000000012</v>
      </c>
      <c r="U80" s="4">
        <v>52053.17</v>
      </c>
      <c r="V80" s="4">
        <v>52112.31</v>
      </c>
      <c r="W80" s="4">
        <v>52050.05000000001</v>
      </c>
      <c r="X80" s="4">
        <v>51996.72</v>
      </c>
      <c r="Y80" s="4">
        <v>52028.62</v>
      </c>
      <c r="Z80" s="4">
        <v>52111.540000000008</v>
      </c>
      <c r="AA80" s="4">
        <v>52213.55000000001</v>
      </c>
      <c r="AB80" s="143">
        <v>51980.424166666671</v>
      </c>
      <c r="AC80" s="4">
        <v>52820.503333333334</v>
      </c>
      <c r="AD80" s="4">
        <v>53670.226666666676</v>
      </c>
      <c r="AE80" s="4">
        <v>54510.224166666667</v>
      </c>
      <c r="AF80" s="4">
        <v>55339.849166666674</v>
      </c>
      <c r="AG80" s="4">
        <v>56160.069166666661</v>
      </c>
      <c r="AH80" s="4">
        <v>56971.531666666669</v>
      </c>
      <c r="AI80" s="4">
        <v>57774.866666666676</v>
      </c>
      <c r="AJ80" s="4">
        <v>58570.675833333349</v>
      </c>
      <c r="AK80" s="4">
        <v>0</v>
      </c>
      <c r="AM80" t="s">
        <v>417</v>
      </c>
      <c r="AN80" s="4">
        <v>1900.0072200000002</v>
      </c>
      <c r="AO80" s="4">
        <v>1685.9980800000001</v>
      </c>
      <c r="AP80" s="4">
        <v>1274.9418000000001</v>
      </c>
      <c r="AQ80" s="4">
        <v>1351.1351700000002</v>
      </c>
      <c r="AR80" s="4">
        <v>952.14515999999958</v>
      </c>
      <c r="AS80" s="4">
        <v>847.93925000000002</v>
      </c>
      <c r="AT80" s="4">
        <v>751.92606000000001</v>
      </c>
      <c r="AU80" s="4">
        <v>653.13239249999992</v>
      </c>
      <c r="AV80" s="4">
        <v>669.85653350000007</v>
      </c>
      <c r="AW80" s="4">
        <v>711.28009229999986</v>
      </c>
      <c r="AX80" s="4">
        <v>842.28458920000014</v>
      </c>
      <c r="AY80" s="4">
        <v>1181.2965515999999</v>
      </c>
      <c r="AZ80" s="143">
        <v>12821.942899100002</v>
      </c>
      <c r="BA80" s="4">
        <v>1776.6502595999996</v>
      </c>
      <c r="BB80" s="4">
        <v>1635.0300949000004</v>
      </c>
      <c r="BC80" s="4">
        <v>1434.0446252000002</v>
      </c>
      <c r="BD80" s="4">
        <v>1232.4485849999999</v>
      </c>
      <c r="BE80" s="4">
        <v>936.37134000000026</v>
      </c>
      <c r="BF80" s="4">
        <v>776.63329640000006</v>
      </c>
      <c r="BG80" s="4">
        <v>711.85415460000024</v>
      </c>
      <c r="BH80" s="4">
        <v>663.6381375000002</v>
      </c>
      <c r="BI80" s="4">
        <v>680.63706480000019</v>
      </c>
      <c r="BJ80" s="4">
        <v>722.67753179999988</v>
      </c>
      <c r="BK80" s="4">
        <v>855.67148680000003</v>
      </c>
      <c r="BL80" s="4">
        <v>1199.8673790000003</v>
      </c>
      <c r="BM80" s="143">
        <v>12625.523955600001</v>
      </c>
      <c r="BN80" s="4">
        <v>12842.248975433333</v>
      </c>
      <c r="BO80" s="4">
        <v>13048.842209466668</v>
      </c>
      <c r="BP80" s="4">
        <v>13253.070801641665</v>
      </c>
      <c r="BQ80" s="4">
        <v>13454.777527891667</v>
      </c>
      <c r="BR80" s="4">
        <v>13654.197616491663</v>
      </c>
      <c r="BS80" s="4">
        <v>13851.488494116666</v>
      </c>
      <c r="BT80" s="4">
        <v>14046.803332666666</v>
      </c>
      <c r="BU80" s="4">
        <v>14240.288415358336</v>
      </c>
      <c r="BV80" s="4">
        <v>0</v>
      </c>
      <c r="BX80" t="s">
        <v>417</v>
      </c>
      <c r="BY80" s="4">
        <f t="shared" si="251"/>
        <v>37.58</v>
      </c>
      <c r="BZ80" s="4">
        <f t="shared" si="252"/>
        <v>33.28</v>
      </c>
      <c r="CA80" s="4">
        <f t="shared" si="253"/>
        <v>25.080000000000002</v>
      </c>
      <c r="CB80" s="4">
        <f t="shared" si="254"/>
        <v>26.510000000000009</v>
      </c>
      <c r="CC80" s="4">
        <f t="shared" si="255"/>
        <v>18.659999999999997</v>
      </c>
      <c r="CD80" s="4">
        <f t="shared" si="256"/>
        <v>16.55</v>
      </c>
      <c r="CE80" s="4">
        <f t="shared" si="257"/>
        <v>14.66</v>
      </c>
      <c r="CF80" s="4">
        <f t="shared" si="258"/>
        <v>12.749999999999998</v>
      </c>
      <c r="CG80" s="4">
        <f t="shared" si="259"/>
        <v>13.090000000000002</v>
      </c>
      <c r="CH80" s="4">
        <f t="shared" si="260"/>
        <v>13.889999999999995</v>
      </c>
      <c r="CI80" s="4">
        <f t="shared" si="261"/>
        <v>16.420000000000002</v>
      </c>
      <c r="CJ80" s="4">
        <f t="shared" si="262"/>
        <v>22.98</v>
      </c>
      <c r="CK80" s="4">
        <f t="shared" si="263"/>
        <v>251.04844206912779</v>
      </c>
      <c r="CL80" s="4">
        <f t="shared" si="264"/>
        <v>34.489999999999995</v>
      </c>
      <c r="CM80" s="4">
        <f t="shared" si="265"/>
        <v>31.610000000000014</v>
      </c>
      <c r="CN80" s="4">
        <f t="shared" si="266"/>
        <v>27.61</v>
      </c>
      <c r="CO80" s="4">
        <f t="shared" si="267"/>
        <v>23.699999999999996</v>
      </c>
      <c r="CP80" s="4">
        <f t="shared" si="268"/>
        <v>18.000000000000004</v>
      </c>
      <c r="CQ80" s="4">
        <f t="shared" si="269"/>
        <v>14.920000000000002</v>
      </c>
      <c r="CR80" s="4">
        <f t="shared" si="270"/>
        <v>13.660000000000005</v>
      </c>
      <c r="CS80" s="4">
        <f t="shared" si="271"/>
        <v>12.750000000000002</v>
      </c>
      <c r="CT80" s="4">
        <f t="shared" si="272"/>
        <v>13.090000000000003</v>
      </c>
      <c r="CU80" s="4">
        <f t="shared" si="273"/>
        <v>13.889999999999997</v>
      </c>
      <c r="CV80" s="4">
        <f t="shared" si="274"/>
        <v>16.419999999999998</v>
      </c>
      <c r="CW80" s="4">
        <f t="shared" si="275"/>
        <v>22.98</v>
      </c>
      <c r="CX80" s="4">
        <f t="shared" si="276"/>
        <v>242.88997556307618</v>
      </c>
      <c r="CY80" s="4">
        <f t="shared" si="277"/>
        <v>243.13</v>
      </c>
      <c r="CZ80" s="4">
        <f t="shared" si="278"/>
        <v>243.13</v>
      </c>
      <c r="DA80" s="4">
        <f t="shared" si="279"/>
        <v>243.12999999999997</v>
      </c>
      <c r="DB80" s="4">
        <f t="shared" si="280"/>
        <v>243.13</v>
      </c>
      <c r="DC80" s="4">
        <f t="shared" si="281"/>
        <v>243.12999999999997</v>
      </c>
      <c r="DD80" s="4">
        <f t="shared" si="282"/>
        <v>243.12999999999997</v>
      </c>
      <c r="DE80" s="4">
        <f t="shared" si="283"/>
        <v>243.12999999999997</v>
      </c>
      <c r="DF80" s="4">
        <f t="shared" si="284"/>
        <v>243.13</v>
      </c>
      <c r="DG80" s="4" t="e">
        <f t="shared" si="285"/>
        <v>#DIV/0!</v>
      </c>
    </row>
    <row r="81" spans="1:111" x14ac:dyDescent="0.25">
      <c r="A81" s="114"/>
      <c r="B81" t="s">
        <v>418</v>
      </c>
      <c r="C81" s="4">
        <v>5714.0000000000009</v>
      </c>
      <c r="D81" s="4">
        <v>5719</v>
      </c>
      <c r="E81" s="4">
        <v>5708</v>
      </c>
      <c r="F81" s="4">
        <v>5723.0000000000009</v>
      </c>
      <c r="G81" s="4">
        <v>5779</v>
      </c>
      <c r="H81" s="4">
        <v>5807</v>
      </c>
      <c r="I81" s="4">
        <v>5782</v>
      </c>
      <c r="J81" s="4">
        <v>5756.8700000000008</v>
      </c>
      <c r="K81" s="4">
        <v>5762.62</v>
      </c>
      <c r="L81" s="4">
        <v>5768.35</v>
      </c>
      <c r="M81" s="4">
        <v>5774.06</v>
      </c>
      <c r="N81" s="4">
        <v>5779.75</v>
      </c>
      <c r="O81" s="4">
        <v>5756.1374999999998</v>
      </c>
      <c r="P81" s="4">
        <v>5785.43</v>
      </c>
      <c r="Q81" s="4">
        <v>5791.08</v>
      </c>
      <c r="R81" s="4">
        <v>5796.72</v>
      </c>
      <c r="S81" s="4">
        <v>5802.34</v>
      </c>
      <c r="T81" s="4">
        <v>5807.94</v>
      </c>
      <c r="U81" s="4">
        <v>5813.52</v>
      </c>
      <c r="V81" s="4">
        <v>5818.3811762351033</v>
      </c>
      <c r="W81" s="4">
        <v>5823.9205109265567</v>
      </c>
      <c r="X81" s="4">
        <v>5829.4398480198452</v>
      </c>
      <c r="Y81" s="4">
        <v>5834.9491863140511</v>
      </c>
      <c r="Z81" s="4">
        <v>5840.4285282110131</v>
      </c>
      <c r="AA81" s="4">
        <v>5845.8978713088927</v>
      </c>
      <c r="AB81" s="143">
        <v>5815.8372600846205</v>
      </c>
      <c r="AC81" s="4">
        <v>5881.6969049556456</v>
      </c>
      <c r="AD81" s="4">
        <v>5946.8799094047563</v>
      </c>
      <c r="AE81" s="4">
        <v>6011.171354269055</v>
      </c>
      <c r="AF81" s="4">
        <v>6074.7528843985274</v>
      </c>
      <c r="AG81" s="4">
        <v>6137.7203216177104</v>
      </c>
      <c r="AH81" s="4">
        <v>6200.1094949566477</v>
      </c>
      <c r="AI81" s="4">
        <v>6261.9603996116684</v>
      </c>
      <c r="AJ81" s="4">
        <v>6323.3038652132791</v>
      </c>
      <c r="AK81" s="4">
        <v>0</v>
      </c>
      <c r="AM81" t="s">
        <v>418</v>
      </c>
      <c r="AN81" s="4">
        <v>199.07576000000006</v>
      </c>
      <c r="AO81" s="4">
        <v>142.86061999999998</v>
      </c>
      <c r="AP81" s="4">
        <v>91.21383999999999</v>
      </c>
      <c r="AQ81" s="4">
        <v>81.209370000000021</v>
      </c>
      <c r="AR81" s="4">
        <v>57.558840000000004</v>
      </c>
      <c r="AS81" s="4">
        <v>48.546520000000001</v>
      </c>
      <c r="AT81" s="4">
        <v>45.909079999999996</v>
      </c>
      <c r="AU81" s="4">
        <v>45.018723400000006</v>
      </c>
      <c r="AV81" s="4">
        <v>47.944998400000003</v>
      </c>
      <c r="AW81" s="4">
        <v>50.011594500000008</v>
      </c>
      <c r="AX81" s="4">
        <v>62.359848000000014</v>
      </c>
      <c r="AY81" s="4">
        <v>119.98761000000002</v>
      </c>
      <c r="AZ81" s="143">
        <v>991.69680430000017</v>
      </c>
      <c r="BA81" s="4">
        <v>184.61307130000003</v>
      </c>
      <c r="BB81" s="4">
        <v>166.89892559999998</v>
      </c>
      <c r="BC81" s="4">
        <v>113.4997776</v>
      </c>
      <c r="BD81" s="4">
        <v>76.532864599999996</v>
      </c>
      <c r="BE81" s="4">
        <v>58.776352799999984</v>
      </c>
      <c r="BF81" s="4">
        <v>51.624057600000008</v>
      </c>
      <c r="BG81" s="4">
        <v>47.885277080414902</v>
      </c>
      <c r="BH81" s="4">
        <v>45.543058395445676</v>
      </c>
      <c r="BI81" s="4">
        <v>48.500939535525113</v>
      </c>
      <c r="BJ81" s="4">
        <v>50.589009445342832</v>
      </c>
      <c r="BK81" s="4">
        <v>63.076628104678953</v>
      </c>
      <c r="BL81" s="4">
        <v>121.36083980837263</v>
      </c>
      <c r="BM81" s="143">
        <v>1028.9008018697803</v>
      </c>
      <c r="BN81" s="4">
        <v>1040.6930037596765</v>
      </c>
      <c r="BO81" s="4">
        <v>1052.2263244646369</v>
      </c>
      <c r="BP81" s="4">
        <v>1063.6018948065057</v>
      </c>
      <c r="BQ81" s="4">
        <v>1074.8518545788847</v>
      </c>
      <c r="BR81" s="4">
        <v>1085.99315826005</v>
      </c>
      <c r="BS81" s="4">
        <v>1097.0321453505742</v>
      </c>
      <c r="BT81" s="4">
        <v>1107.97589250226</v>
      </c>
      <c r="BU81" s="4">
        <v>1118.8298546342053</v>
      </c>
      <c r="BV81" s="4">
        <v>0</v>
      </c>
      <c r="BX81" t="s">
        <v>418</v>
      </c>
      <c r="BY81" s="4">
        <f t="shared" si="251"/>
        <v>34.840000000000003</v>
      </c>
      <c r="BZ81" s="4">
        <f t="shared" si="252"/>
        <v>24.98</v>
      </c>
      <c r="CA81" s="4">
        <f t="shared" si="253"/>
        <v>15.979999999999997</v>
      </c>
      <c r="CB81" s="4">
        <f t="shared" si="254"/>
        <v>14.190000000000001</v>
      </c>
      <c r="CC81" s="4">
        <f t="shared" si="255"/>
        <v>9.9600000000000009</v>
      </c>
      <c r="CD81" s="4">
        <f t="shared" si="256"/>
        <v>8.36</v>
      </c>
      <c r="CE81" s="4">
        <f t="shared" si="257"/>
        <v>7.9399999999999995</v>
      </c>
      <c r="CF81" s="4">
        <f t="shared" si="258"/>
        <v>7.82</v>
      </c>
      <c r="CG81" s="4">
        <f t="shared" si="259"/>
        <v>8.32</v>
      </c>
      <c r="CH81" s="4">
        <f t="shared" si="260"/>
        <v>8.67</v>
      </c>
      <c r="CI81" s="4">
        <f t="shared" si="261"/>
        <v>10.800000000000002</v>
      </c>
      <c r="CJ81" s="4">
        <f t="shared" si="262"/>
        <v>20.760000000000005</v>
      </c>
      <c r="CK81" s="4">
        <f t="shared" si="263"/>
        <v>172.2851138111277</v>
      </c>
      <c r="CL81" s="4">
        <f t="shared" si="264"/>
        <v>31.91</v>
      </c>
      <c r="CM81" s="4">
        <f t="shared" si="265"/>
        <v>28.819999999999997</v>
      </c>
      <c r="CN81" s="4">
        <f t="shared" si="266"/>
        <v>19.580000000000002</v>
      </c>
      <c r="CO81" s="4">
        <f t="shared" si="267"/>
        <v>13.189999999999998</v>
      </c>
      <c r="CP81" s="4">
        <f t="shared" si="268"/>
        <v>10.119999999999997</v>
      </c>
      <c r="CQ81" s="4">
        <f t="shared" si="269"/>
        <v>8.8800000000000008</v>
      </c>
      <c r="CR81" s="4">
        <f t="shared" si="270"/>
        <v>8.2299999999999986</v>
      </c>
      <c r="CS81" s="4">
        <f t="shared" si="271"/>
        <v>7.82</v>
      </c>
      <c r="CT81" s="4">
        <f t="shared" si="272"/>
        <v>8.32</v>
      </c>
      <c r="CU81" s="4">
        <f t="shared" si="273"/>
        <v>8.6700000000000017</v>
      </c>
      <c r="CV81" s="4">
        <f t="shared" si="274"/>
        <v>10.800000000000002</v>
      </c>
      <c r="CW81" s="4">
        <f t="shared" si="275"/>
        <v>20.760000000000005</v>
      </c>
      <c r="CX81" s="4">
        <f t="shared" si="276"/>
        <v>176.91361636463839</v>
      </c>
      <c r="CY81" s="4">
        <f t="shared" si="277"/>
        <v>176.93754380353002</v>
      </c>
      <c r="CZ81" s="4">
        <f t="shared" si="278"/>
        <v>176.93754380353005</v>
      </c>
      <c r="DA81" s="4">
        <f t="shared" si="279"/>
        <v>176.93754380352999</v>
      </c>
      <c r="DB81" s="4">
        <f t="shared" si="280"/>
        <v>176.93754380353002</v>
      </c>
      <c r="DC81" s="4">
        <f t="shared" si="281"/>
        <v>176.93754380353002</v>
      </c>
      <c r="DD81" s="4">
        <f t="shared" si="282"/>
        <v>176.93754380353002</v>
      </c>
      <c r="DE81" s="4">
        <f t="shared" si="283"/>
        <v>176.93754380353002</v>
      </c>
      <c r="DF81" s="4">
        <f t="shared" si="284"/>
        <v>176.93754380353002</v>
      </c>
      <c r="DG81" s="4" t="e">
        <f t="shared" si="285"/>
        <v>#DIV/0!</v>
      </c>
    </row>
    <row r="82" spans="1:111" x14ac:dyDescent="0.25">
      <c r="A82" s="114"/>
      <c r="B82" t="s">
        <v>419</v>
      </c>
      <c r="C82" s="4">
        <v>35821.000000000007</v>
      </c>
      <c r="D82" s="4">
        <v>36337</v>
      </c>
      <c r="E82" s="4">
        <v>36691</v>
      </c>
      <c r="F82" s="4">
        <v>36988</v>
      </c>
      <c r="G82" s="4">
        <v>37332</v>
      </c>
      <c r="H82" s="4">
        <v>37789.999999999985</v>
      </c>
      <c r="I82" s="4">
        <v>38160</v>
      </c>
      <c r="J82" s="4">
        <v>38452.909999999996</v>
      </c>
      <c r="K82" s="4">
        <v>38799.83</v>
      </c>
      <c r="L82" s="4">
        <v>39148.720000000001</v>
      </c>
      <c r="M82" s="4">
        <v>39582.9</v>
      </c>
      <c r="N82" s="4">
        <v>40014.279999999992</v>
      </c>
      <c r="O82" s="4">
        <v>37926.469999999994</v>
      </c>
      <c r="P82" s="4">
        <v>40316.570000000007</v>
      </c>
      <c r="Q82" s="4">
        <v>40642.629999999997</v>
      </c>
      <c r="R82" s="4">
        <v>40967.060000000005</v>
      </c>
      <c r="S82" s="4">
        <v>41202</v>
      </c>
      <c r="T82" s="4">
        <v>41447.120000000003</v>
      </c>
      <c r="U82" s="4">
        <v>41665.12999999999</v>
      </c>
      <c r="V82" s="4">
        <v>41885.24</v>
      </c>
      <c r="W82" s="4">
        <v>42091.68</v>
      </c>
      <c r="X82" s="4">
        <v>42352.479999999996</v>
      </c>
      <c r="Y82" s="4">
        <v>42615.540000000008</v>
      </c>
      <c r="Z82" s="4">
        <v>42964.179999999993</v>
      </c>
      <c r="AA82" s="4">
        <v>43310.330000000009</v>
      </c>
      <c r="AB82" s="128">
        <v>41788.329999999994</v>
      </c>
      <c r="AC82" s="4">
        <v>45080.1</v>
      </c>
      <c r="AD82" s="4">
        <v>48366.712500000031</v>
      </c>
      <c r="AE82" s="4">
        <v>51649.3675</v>
      </c>
      <c r="AF82" s="4">
        <v>54932.791666666657</v>
      </c>
      <c r="AG82" s="4">
        <v>58217.808333333349</v>
      </c>
      <c r="AH82" s="4">
        <v>61502.945000000007</v>
      </c>
      <c r="AI82" s="4">
        <v>64787.058333333342</v>
      </c>
      <c r="AJ82" s="4">
        <v>68069.387499999997</v>
      </c>
      <c r="AK82" s="4">
        <v>0</v>
      </c>
      <c r="AM82" t="s">
        <v>419</v>
      </c>
      <c r="AN82" s="4">
        <v>1045.6149900000005</v>
      </c>
      <c r="AO82" s="4">
        <v>963.65723999999989</v>
      </c>
      <c r="AP82" s="4">
        <v>727.58252999999991</v>
      </c>
      <c r="AQ82" s="4">
        <v>681.68883999999991</v>
      </c>
      <c r="AR82" s="4">
        <v>518.16816000000017</v>
      </c>
      <c r="AS82" s="4">
        <v>484.84569999999991</v>
      </c>
      <c r="AT82" s="4">
        <v>419.76</v>
      </c>
      <c r="AU82" s="4">
        <v>362.99547039999999</v>
      </c>
      <c r="AV82" s="4">
        <v>382.17832550000003</v>
      </c>
      <c r="AW82" s="4">
        <v>407.92966239999998</v>
      </c>
      <c r="AX82" s="4">
        <v>498.74453999999986</v>
      </c>
      <c r="AY82" s="4">
        <v>966.74500479999949</v>
      </c>
      <c r="AZ82" s="143">
        <v>7459.9104630999991</v>
      </c>
      <c r="BA82" s="4">
        <v>1244.1693502000005</v>
      </c>
      <c r="BB82" s="4">
        <v>1265.2050718999999</v>
      </c>
      <c r="BC82" s="4">
        <v>997.54791100000023</v>
      </c>
      <c r="BD82" s="4">
        <v>755.23265999999967</v>
      </c>
      <c r="BE82" s="4">
        <v>527.2073664000003</v>
      </c>
      <c r="BF82" s="4">
        <v>497.8983035</v>
      </c>
      <c r="BG82" s="4">
        <v>433.51223399999998</v>
      </c>
      <c r="BH82" s="4">
        <v>395.66179199999988</v>
      </c>
      <c r="BI82" s="4">
        <v>415.90135359999999</v>
      </c>
      <c r="BJ82" s="4">
        <v>440.64468360000012</v>
      </c>
      <c r="BK82" s="4">
        <v>546.9340113999998</v>
      </c>
      <c r="BL82" s="4">
        <v>1049.8423991999998</v>
      </c>
      <c r="BM82" s="143">
        <v>8569.7571368000008</v>
      </c>
      <c r="BN82" s="4">
        <v>9474.4846169999983</v>
      </c>
      <c r="BO82" s="4">
        <v>10229.076026625007</v>
      </c>
      <c r="BP82" s="4">
        <v>10946.050454274999</v>
      </c>
      <c r="BQ82" s="4">
        <v>11650.146456666667</v>
      </c>
      <c r="BR82" s="4">
        <v>12349.743681750004</v>
      </c>
      <c r="BS82" s="4">
        <v>13047.849781749999</v>
      </c>
      <c r="BT82" s="4">
        <v>13744.574425416669</v>
      </c>
      <c r="BU82" s="4">
        <v>14440.920558125003</v>
      </c>
      <c r="BV82" s="4">
        <v>0</v>
      </c>
      <c r="BX82" t="s">
        <v>419</v>
      </c>
      <c r="BY82" s="4">
        <f t="shared" si="251"/>
        <v>29.190000000000008</v>
      </c>
      <c r="BZ82" s="4">
        <f t="shared" si="252"/>
        <v>26.52</v>
      </c>
      <c r="CA82" s="4">
        <f t="shared" si="253"/>
        <v>19.829999999999998</v>
      </c>
      <c r="CB82" s="4">
        <f t="shared" si="254"/>
        <v>18.43</v>
      </c>
      <c r="CC82" s="4">
        <f t="shared" si="255"/>
        <v>13.880000000000004</v>
      </c>
      <c r="CD82" s="4">
        <f t="shared" si="256"/>
        <v>12.830000000000004</v>
      </c>
      <c r="CE82" s="4">
        <f t="shared" si="257"/>
        <v>11</v>
      </c>
      <c r="CF82" s="4">
        <f t="shared" si="258"/>
        <v>9.4400000000000013</v>
      </c>
      <c r="CG82" s="4">
        <f t="shared" si="259"/>
        <v>9.8500000000000014</v>
      </c>
      <c r="CH82" s="4">
        <f t="shared" si="260"/>
        <v>10.419999999999998</v>
      </c>
      <c r="CI82" s="4">
        <f t="shared" si="261"/>
        <v>12.599999999999996</v>
      </c>
      <c r="CJ82" s="4">
        <f t="shared" si="262"/>
        <v>24.159999999999993</v>
      </c>
      <c r="CK82" s="4">
        <f t="shared" si="263"/>
        <v>196.69403619951976</v>
      </c>
      <c r="CL82" s="4">
        <f t="shared" si="264"/>
        <v>30.86000000000001</v>
      </c>
      <c r="CM82" s="4">
        <f t="shared" si="265"/>
        <v>31.13</v>
      </c>
      <c r="CN82" s="4">
        <f t="shared" si="266"/>
        <v>24.350000000000005</v>
      </c>
      <c r="CO82" s="4">
        <f t="shared" si="267"/>
        <v>18.329999999999991</v>
      </c>
      <c r="CP82" s="4">
        <f t="shared" si="268"/>
        <v>12.720000000000006</v>
      </c>
      <c r="CQ82" s="4">
        <f t="shared" si="269"/>
        <v>11.950000000000003</v>
      </c>
      <c r="CR82" s="4">
        <f t="shared" si="270"/>
        <v>10.35</v>
      </c>
      <c r="CS82" s="4">
        <f t="shared" si="271"/>
        <v>9.3999999999999968</v>
      </c>
      <c r="CT82" s="4">
        <f t="shared" si="272"/>
        <v>9.82</v>
      </c>
      <c r="CU82" s="4">
        <f t="shared" si="273"/>
        <v>10.34</v>
      </c>
      <c r="CV82" s="4">
        <f t="shared" si="274"/>
        <v>12.729999999999999</v>
      </c>
      <c r="CW82" s="4">
        <f t="shared" si="275"/>
        <v>24.239999999999991</v>
      </c>
      <c r="CX82" s="4">
        <f t="shared" si="276"/>
        <v>205.07536761579135</v>
      </c>
      <c r="CY82" s="4">
        <f t="shared" si="277"/>
        <v>210.16999999999996</v>
      </c>
      <c r="CZ82" s="4">
        <f t="shared" si="278"/>
        <v>211.49</v>
      </c>
      <c r="DA82" s="4">
        <f t="shared" si="279"/>
        <v>211.92999999999998</v>
      </c>
      <c r="DB82" s="4">
        <f t="shared" si="280"/>
        <v>212.08000000000004</v>
      </c>
      <c r="DC82" s="4">
        <f t="shared" si="281"/>
        <v>212.13000000000002</v>
      </c>
      <c r="DD82" s="4">
        <f t="shared" si="282"/>
        <v>212.14999999999995</v>
      </c>
      <c r="DE82" s="4">
        <f t="shared" si="283"/>
        <v>212.15</v>
      </c>
      <c r="DF82" s="4">
        <f t="shared" si="284"/>
        <v>212.15000000000003</v>
      </c>
      <c r="DG82" s="4" t="e">
        <f t="shared" si="285"/>
        <v>#DIV/0!</v>
      </c>
    </row>
    <row r="83" spans="1:111" ht="14.25" customHeight="1" x14ac:dyDescent="0.25">
      <c r="A83" s="114"/>
      <c r="B83" t="s">
        <v>420</v>
      </c>
      <c r="C83" s="4">
        <v>4667</v>
      </c>
      <c r="D83" s="4">
        <v>4716.0000000000009</v>
      </c>
      <c r="E83" s="4">
        <v>4767.0000000000009</v>
      </c>
      <c r="F83" s="4">
        <v>4818</v>
      </c>
      <c r="G83" s="4">
        <v>4830.0000000000009</v>
      </c>
      <c r="H83" s="4">
        <v>4815.0000000000009</v>
      </c>
      <c r="I83" s="4">
        <v>4804</v>
      </c>
      <c r="J83" s="4">
        <v>4613.1099999999997</v>
      </c>
      <c r="K83" s="4">
        <v>4595.22</v>
      </c>
      <c r="L83" s="4">
        <v>4602.6599999999989</v>
      </c>
      <c r="M83" s="4">
        <v>4646.8999999999987</v>
      </c>
      <c r="N83" s="4">
        <v>4679.13</v>
      </c>
      <c r="O83" s="143">
        <v>4712.835</v>
      </c>
      <c r="P83" s="4">
        <v>4725.9000000000005</v>
      </c>
      <c r="Q83" s="4">
        <v>4750.5</v>
      </c>
      <c r="R83" s="4">
        <v>4784.0000000000009</v>
      </c>
      <c r="S83" s="4">
        <v>4758.6000000000004</v>
      </c>
      <c r="T83" s="4">
        <v>4679.4999999999991</v>
      </c>
      <c r="U83" s="4">
        <v>4659.9000000000005</v>
      </c>
      <c r="V83" s="4">
        <v>4647.0999999999995</v>
      </c>
      <c r="W83" s="4">
        <v>4613.1099999999997</v>
      </c>
      <c r="X83" s="4">
        <v>4595.2200000000012</v>
      </c>
      <c r="Y83" s="4">
        <v>4602.66</v>
      </c>
      <c r="Z83" s="4">
        <v>4646.8999999999996</v>
      </c>
      <c r="AA83" s="4">
        <v>4679.13</v>
      </c>
      <c r="AB83" s="143">
        <v>4678.543333333334</v>
      </c>
      <c r="AC83" s="4">
        <v>4678.543333333334</v>
      </c>
      <c r="AD83" s="4">
        <v>4678.543333333334</v>
      </c>
      <c r="AE83" s="4">
        <v>4678.543333333334</v>
      </c>
      <c r="AF83" s="4">
        <v>4678.543333333334</v>
      </c>
      <c r="AG83" s="4">
        <v>4678.543333333334</v>
      </c>
      <c r="AH83" s="4">
        <v>4678.543333333334</v>
      </c>
      <c r="AI83" s="4">
        <v>4678.543333333334</v>
      </c>
      <c r="AJ83" s="4">
        <v>4678.543333333334</v>
      </c>
      <c r="AK83" s="4">
        <v>0</v>
      </c>
      <c r="AM83" t="s">
        <v>420</v>
      </c>
      <c r="AN83" s="4">
        <v>111.26127999999999</v>
      </c>
      <c r="AO83" s="4">
        <v>94.744439999999997</v>
      </c>
      <c r="AP83" s="4">
        <v>71.504999999999995</v>
      </c>
      <c r="AQ83" s="4">
        <v>62.39309999999999</v>
      </c>
      <c r="AR83" s="4">
        <v>54.289200000000015</v>
      </c>
      <c r="AS83" s="4">
        <v>47.861100000000008</v>
      </c>
      <c r="AT83" s="4">
        <v>49.000799999999991</v>
      </c>
      <c r="AU83" s="4">
        <v>41.148941199999996</v>
      </c>
      <c r="AV83" s="4">
        <v>46.549578600000018</v>
      </c>
      <c r="AW83" s="4">
        <v>46.624945799999992</v>
      </c>
      <c r="AX83" s="4">
        <v>51.719996999999985</v>
      </c>
      <c r="AY83" s="4">
        <v>79.404836100000011</v>
      </c>
      <c r="AZ83" s="143">
        <v>756.50321870000005</v>
      </c>
      <c r="BA83" s="4">
        <v>108.41214599999999</v>
      </c>
      <c r="BB83" s="4">
        <v>99.190439999999967</v>
      </c>
      <c r="BC83" s="4">
        <v>77.692160000000001</v>
      </c>
      <c r="BD83" s="4">
        <v>63.955584000000002</v>
      </c>
      <c r="BE83" s="4">
        <v>52.550784999999998</v>
      </c>
      <c r="BF83" s="4">
        <v>46.039812000000012</v>
      </c>
      <c r="BG83" s="4">
        <v>45.63452199999999</v>
      </c>
      <c r="BH83" s="4">
        <v>40.872154600000002</v>
      </c>
      <c r="BI83" s="4">
        <v>46.779339600000007</v>
      </c>
      <c r="BJ83" s="4">
        <v>46.256732999999997</v>
      </c>
      <c r="BK83" s="4">
        <v>51.627058999999988</v>
      </c>
      <c r="BL83" s="4">
        <v>78.936923099999987</v>
      </c>
      <c r="BM83" s="143">
        <v>757.94765829999983</v>
      </c>
      <c r="BN83" s="4">
        <v>764.05291176666674</v>
      </c>
      <c r="BO83" s="4">
        <v>767.74896100000024</v>
      </c>
      <c r="BP83" s="4">
        <v>769.3864511666668</v>
      </c>
      <c r="BQ83" s="4">
        <v>770.08823266666684</v>
      </c>
      <c r="BR83" s="4">
        <v>770.41573070000015</v>
      </c>
      <c r="BS83" s="4">
        <v>770.55608700000005</v>
      </c>
      <c r="BT83" s="4">
        <v>770.60287243333357</v>
      </c>
      <c r="BU83" s="4">
        <v>770.64965786666676</v>
      </c>
      <c r="BV83" s="4">
        <v>0</v>
      </c>
      <c r="BX83" t="s">
        <v>420</v>
      </c>
      <c r="BY83" s="4">
        <f t="shared" si="251"/>
        <v>23.839999999999996</v>
      </c>
      <c r="BZ83" s="4">
        <f t="shared" si="252"/>
        <v>20.089999999999996</v>
      </c>
      <c r="CA83" s="4">
        <f t="shared" si="253"/>
        <v>14.999999999999996</v>
      </c>
      <c r="CB83" s="4">
        <f t="shared" si="254"/>
        <v>12.949999999999998</v>
      </c>
      <c r="CC83" s="4">
        <f t="shared" si="255"/>
        <v>11.240000000000002</v>
      </c>
      <c r="CD83" s="4">
        <f t="shared" si="256"/>
        <v>9.94</v>
      </c>
      <c r="CE83" s="4">
        <f t="shared" si="257"/>
        <v>10.199999999999999</v>
      </c>
      <c r="CF83" s="4">
        <f t="shared" si="258"/>
        <v>8.92</v>
      </c>
      <c r="CG83" s="4">
        <f t="shared" si="259"/>
        <v>10.130000000000004</v>
      </c>
      <c r="CH83" s="4">
        <f t="shared" si="260"/>
        <v>10.130000000000001</v>
      </c>
      <c r="CI83" s="4">
        <f t="shared" si="261"/>
        <v>11.129999999999999</v>
      </c>
      <c r="CJ83" s="4">
        <f t="shared" si="262"/>
        <v>16.970000000000002</v>
      </c>
      <c r="CK83" s="4">
        <f t="shared" si="263"/>
        <v>160.51977603714113</v>
      </c>
      <c r="CL83" s="4">
        <f t="shared" si="264"/>
        <v>22.939999999999994</v>
      </c>
      <c r="CM83" s="4">
        <f t="shared" si="265"/>
        <v>20.879999999999992</v>
      </c>
      <c r="CN83" s="4">
        <f t="shared" si="266"/>
        <v>16.239999999999998</v>
      </c>
      <c r="CO83" s="4">
        <f t="shared" si="267"/>
        <v>13.44</v>
      </c>
      <c r="CP83" s="4">
        <f t="shared" si="268"/>
        <v>11.230000000000002</v>
      </c>
      <c r="CQ83" s="4">
        <f t="shared" si="269"/>
        <v>9.8800000000000008</v>
      </c>
      <c r="CR83" s="4">
        <f t="shared" si="270"/>
        <v>9.8199999999999985</v>
      </c>
      <c r="CS83" s="4">
        <f t="shared" si="271"/>
        <v>8.8600000000000012</v>
      </c>
      <c r="CT83" s="4">
        <f t="shared" si="272"/>
        <v>10.18</v>
      </c>
      <c r="CU83" s="4">
        <f t="shared" si="273"/>
        <v>10.050000000000001</v>
      </c>
      <c r="CV83" s="4">
        <f t="shared" si="274"/>
        <v>11.109999999999998</v>
      </c>
      <c r="CW83" s="4">
        <f t="shared" si="275"/>
        <v>16.869999999999997</v>
      </c>
      <c r="CX83" s="4">
        <f t="shared" si="276"/>
        <v>162.00505249140932</v>
      </c>
      <c r="CY83" s="4">
        <f t="shared" si="277"/>
        <v>163.30999999999997</v>
      </c>
      <c r="CZ83" s="4">
        <f t="shared" si="278"/>
        <v>164.10000000000002</v>
      </c>
      <c r="DA83" s="4">
        <f t="shared" si="279"/>
        <v>164.45000000000002</v>
      </c>
      <c r="DB83" s="4">
        <f t="shared" si="280"/>
        <v>164.60000000000002</v>
      </c>
      <c r="DC83" s="4">
        <f t="shared" si="281"/>
        <v>164.67000000000002</v>
      </c>
      <c r="DD83" s="4">
        <f t="shared" si="282"/>
        <v>164.7</v>
      </c>
      <c r="DE83" s="4">
        <f t="shared" si="283"/>
        <v>164.71000000000004</v>
      </c>
      <c r="DF83" s="4">
        <f t="shared" si="284"/>
        <v>164.72</v>
      </c>
      <c r="DG83" s="4" t="e">
        <f t="shared" si="285"/>
        <v>#DIV/0!</v>
      </c>
    </row>
    <row r="84" spans="1:111" x14ac:dyDescent="0.25">
      <c r="A84" s="114"/>
      <c r="B84" t="s">
        <v>421</v>
      </c>
      <c r="C84" s="4">
        <v>7233.0000000000018</v>
      </c>
      <c r="D84" s="4">
        <v>7296.9999999999991</v>
      </c>
      <c r="E84" s="4">
        <v>7360.0000000000009</v>
      </c>
      <c r="F84" s="4">
        <v>7401.0000000000009</v>
      </c>
      <c r="G84" s="4">
        <v>7484</v>
      </c>
      <c r="H84" s="4">
        <v>7533</v>
      </c>
      <c r="I84" s="4">
        <v>7567</v>
      </c>
      <c r="J84" s="4">
        <v>7561.54</v>
      </c>
      <c r="K84" s="4">
        <v>7570.4500000000007</v>
      </c>
      <c r="L84" s="4">
        <v>7588.7599999999993</v>
      </c>
      <c r="M84" s="4">
        <v>7620.23</v>
      </c>
      <c r="N84" s="4">
        <v>7662.48</v>
      </c>
      <c r="O84" s="143">
        <v>7489.871666666666</v>
      </c>
      <c r="P84" s="4">
        <v>7706.7899999999991</v>
      </c>
      <c r="Q84" s="4">
        <v>7731.4800000000005</v>
      </c>
      <c r="R84" s="4">
        <v>7775.0700000000006</v>
      </c>
      <c r="S84" s="4">
        <v>7797.25</v>
      </c>
      <c r="T84" s="4">
        <v>7812.130000000001</v>
      </c>
      <c r="U84" s="4">
        <v>7825.1400000000012</v>
      </c>
      <c r="V84" s="4">
        <v>7824.47</v>
      </c>
      <c r="W84" s="4">
        <v>7822.27</v>
      </c>
      <c r="X84" s="4">
        <v>7834.4100000000008</v>
      </c>
      <c r="Y84" s="4">
        <v>7855.8799999999992</v>
      </c>
      <c r="Z84" s="4">
        <v>7890.4699999999993</v>
      </c>
      <c r="AA84" s="4">
        <v>7935.8100000000013</v>
      </c>
      <c r="AB84" s="143">
        <v>7817.5975000000008</v>
      </c>
      <c r="AC84" s="4">
        <v>8096.7183333333332</v>
      </c>
      <c r="AD84" s="4">
        <v>8384.2775000000001</v>
      </c>
      <c r="AE84" s="4">
        <v>8677.2824999999993</v>
      </c>
      <c r="AF84" s="4">
        <v>8974.055833333332</v>
      </c>
      <c r="AG84" s="4">
        <v>9273.160833333337</v>
      </c>
      <c r="AH84" s="4">
        <v>9573.4758333333375</v>
      </c>
      <c r="AI84" s="4">
        <v>9873.9841666666689</v>
      </c>
      <c r="AJ84" s="4">
        <v>10174.154166666669</v>
      </c>
      <c r="AK84" s="4">
        <v>0</v>
      </c>
      <c r="AM84" t="s">
        <v>421</v>
      </c>
      <c r="AN84" s="4">
        <v>208.45506000000009</v>
      </c>
      <c r="AO84" s="4">
        <v>187.67883999999998</v>
      </c>
      <c r="AP84" s="4">
        <v>146.83199999999999</v>
      </c>
      <c r="AQ84" s="4">
        <v>133.21800000000002</v>
      </c>
      <c r="AR84" s="4">
        <v>94.672599999999989</v>
      </c>
      <c r="AS84" s="4">
        <v>83.616299999999995</v>
      </c>
      <c r="AT84" s="4">
        <v>75.74566999999999</v>
      </c>
      <c r="AU84" s="4">
        <v>75.766630799999987</v>
      </c>
      <c r="AV84" s="4">
        <v>76.310136</v>
      </c>
      <c r="AW84" s="4">
        <v>82.641596399999997</v>
      </c>
      <c r="AX84" s="4">
        <v>100.58703600000001</v>
      </c>
      <c r="AY84" s="4">
        <v>156.85096560000005</v>
      </c>
      <c r="AZ84" s="143">
        <v>1422.3748348000004</v>
      </c>
      <c r="BA84" s="4">
        <v>250.47067499999994</v>
      </c>
      <c r="BB84" s="4">
        <v>251.58235919999996</v>
      </c>
      <c r="BC84" s="4">
        <v>205.4951001</v>
      </c>
      <c r="BD84" s="4">
        <v>148.53761250000002</v>
      </c>
      <c r="BE84" s="4">
        <v>106.32308930000001</v>
      </c>
      <c r="BF84" s="4">
        <v>91.006378200000015</v>
      </c>
      <c r="BG84" s="4">
        <v>83.17411610000002</v>
      </c>
      <c r="BH84" s="4">
        <v>78.37914539999997</v>
      </c>
      <c r="BI84" s="4">
        <v>78.970852799999975</v>
      </c>
      <c r="BJ84" s="4">
        <v>85.55053319999999</v>
      </c>
      <c r="BK84" s="4">
        <v>104.15420399999998</v>
      </c>
      <c r="BL84" s="4">
        <v>162.44603070000002</v>
      </c>
      <c r="BM84" s="143">
        <v>1646.0900964999996</v>
      </c>
      <c r="BN84" s="4">
        <v>1708.8124042500001</v>
      </c>
      <c r="BO84" s="4">
        <v>1769.5017663750002</v>
      </c>
      <c r="BP84" s="4">
        <v>1831.3404716250002</v>
      </c>
      <c r="BQ84" s="4">
        <v>1893.9744836249999</v>
      </c>
      <c r="BR84" s="4">
        <v>1957.1005938750011</v>
      </c>
      <c r="BS84" s="4">
        <v>2020.4820746250011</v>
      </c>
      <c r="BT84" s="4">
        <v>2083.9043583750008</v>
      </c>
      <c r="BU84" s="4">
        <v>2147.2552368750003</v>
      </c>
      <c r="BV84" s="4">
        <v>0</v>
      </c>
      <c r="BX84" t="s">
        <v>421</v>
      </c>
      <c r="BY84" s="4">
        <f t="shared" si="251"/>
        <v>28.820000000000004</v>
      </c>
      <c r="BZ84" s="4">
        <f t="shared" si="252"/>
        <v>25.72</v>
      </c>
      <c r="CA84" s="4">
        <f t="shared" si="253"/>
        <v>19.949999999999996</v>
      </c>
      <c r="CB84" s="4">
        <f t="shared" si="254"/>
        <v>18</v>
      </c>
      <c r="CC84" s="4">
        <f t="shared" si="255"/>
        <v>12.649999999999999</v>
      </c>
      <c r="CD84" s="4">
        <f t="shared" si="256"/>
        <v>11.099999999999998</v>
      </c>
      <c r="CE84" s="4">
        <f t="shared" si="257"/>
        <v>10.009999999999998</v>
      </c>
      <c r="CF84" s="4">
        <f t="shared" si="258"/>
        <v>10.019999999999998</v>
      </c>
      <c r="CG84" s="4">
        <f t="shared" si="259"/>
        <v>10.079999999999998</v>
      </c>
      <c r="CH84" s="4">
        <f t="shared" si="260"/>
        <v>10.89</v>
      </c>
      <c r="CI84" s="4">
        <f t="shared" si="261"/>
        <v>13.200000000000001</v>
      </c>
      <c r="CJ84" s="4">
        <f t="shared" si="262"/>
        <v>20.47000000000001</v>
      </c>
      <c r="CK84" s="4">
        <f t="shared" si="263"/>
        <v>189.90643606488146</v>
      </c>
      <c r="CL84" s="4">
        <f t="shared" si="264"/>
        <v>32.499999999999993</v>
      </c>
      <c r="CM84" s="4">
        <f t="shared" si="265"/>
        <v>32.539999999999992</v>
      </c>
      <c r="CN84" s="4">
        <f t="shared" si="266"/>
        <v>26.43</v>
      </c>
      <c r="CO84" s="4">
        <f t="shared" si="267"/>
        <v>19.050000000000004</v>
      </c>
      <c r="CP84" s="4">
        <f t="shared" si="268"/>
        <v>13.61</v>
      </c>
      <c r="CQ84" s="4">
        <f t="shared" si="269"/>
        <v>11.629999999999999</v>
      </c>
      <c r="CR84" s="4">
        <f t="shared" si="270"/>
        <v>10.630000000000003</v>
      </c>
      <c r="CS84" s="4">
        <f t="shared" si="271"/>
        <v>10.019999999999996</v>
      </c>
      <c r="CT84" s="4">
        <f t="shared" si="272"/>
        <v>10.079999999999995</v>
      </c>
      <c r="CU84" s="4">
        <f t="shared" si="273"/>
        <v>10.89</v>
      </c>
      <c r="CV84" s="4">
        <f t="shared" si="274"/>
        <v>13.199999999999998</v>
      </c>
      <c r="CW84" s="4">
        <f t="shared" si="275"/>
        <v>20.47</v>
      </c>
      <c r="CX84" s="4">
        <f t="shared" si="276"/>
        <v>210.56214476378446</v>
      </c>
      <c r="CY84" s="4">
        <f t="shared" si="277"/>
        <v>211.05</v>
      </c>
      <c r="CZ84" s="4">
        <f t="shared" si="278"/>
        <v>211.05</v>
      </c>
      <c r="DA84" s="4">
        <f t="shared" si="279"/>
        <v>211.05000000000004</v>
      </c>
      <c r="DB84" s="4">
        <f t="shared" si="280"/>
        <v>211.05</v>
      </c>
      <c r="DC84" s="4">
        <f t="shared" si="281"/>
        <v>211.05000000000004</v>
      </c>
      <c r="DD84" s="4">
        <f t="shared" si="282"/>
        <v>211.05</v>
      </c>
      <c r="DE84" s="4">
        <f t="shared" si="283"/>
        <v>211.05000000000004</v>
      </c>
      <c r="DF84" s="4">
        <f t="shared" si="284"/>
        <v>211.04999999999998</v>
      </c>
      <c r="DG84" s="4" t="e">
        <f t="shared" si="285"/>
        <v>#DIV/0!</v>
      </c>
    </row>
    <row r="85" spans="1:111" x14ac:dyDescent="0.25">
      <c r="A85" s="114"/>
      <c r="B85" t="s">
        <v>422</v>
      </c>
      <c r="C85" s="4">
        <v>262</v>
      </c>
      <c r="D85" s="4">
        <v>264</v>
      </c>
      <c r="E85" s="4">
        <v>262</v>
      </c>
      <c r="F85" s="4">
        <v>261</v>
      </c>
      <c r="G85" s="4">
        <v>258</v>
      </c>
      <c r="H85" s="4">
        <v>254</v>
      </c>
      <c r="I85" s="4">
        <v>250</v>
      </c>
      <c r="J85" s="4">
        <v>248.93</v>
      </c>
      <c r="K85" s="4">
        <v>249.07000000000002</v>
      </c>
      <c r="L85" s="4">
        <v>249.61</v>
      </c>
      <c r="M85" s="4">
        <v>250.16</v>
      </c>
      <c r="N85" s="4">
        <v>250.3</v>
      </c>
      <c r="O85" s="143">
        <v>254.92250000000001</v>
      </c>
      <c r="P85" s="4">
        <v>250.29</v>
      </c>
      <c r="Q85" s="4">
        <v>250.69</v>
      </c>
      <c r="R85" s="4">
        <v>249.47000000000003</v>
      </c>
      <c r="S85" s="4">
        <v>248.65999999999997</v>
      </c>
      <c r="T85" s="4">
        <v>247.04000000000002</v>
      </c>
      <c r="U85" s="4">
        <v>245.02000000000004</v>
      </c>
      <c r="V85" s="4">
        <v>243</v>
      </c>
      <c r="W85" s="4">
        <v>242.16999999999996</v>
      </c>
      <c r="X85" s="4">
        <v>241.82</v>
      </c>
      <c r="Y85" s="4">
        <v>241.64999999999998</v>
      </c>
      <c r="Z85" s="4">
        <v>241.47</v>
      </c>
      <c r="AA85" s="4">
        <v>241.13</v>
      </c>
      <c r="AB85" s="143">
        <v>245.20083333333335</v>
      </c>
      <c r="AC85" s="4">
        <v>236.92666666666665</v>
      </c>
      <c r="AD85" s="4">
        <v>229.73083333333329</v>
      </c>
      <c r="AE85" s="4">
        <v>223.13666666666668</v>
      </c>
      <c r="AF85" s="4">
        <v>216.95000000000002</v>
      </c>
      <c r="AG85" s="4">
        <v>211.07749999999996</v>
      </c>
      <c r="AH85" s="4">
        <v>205.48666666666668</v>
      </c>
      <c r="AI85" s="4">
        <v>200.14916666666664</v>
      </c>
      <c r="AJ85" s="4">
        <v>195.05500000000001</v>
      </c>
      <c r="AK85" s="4">
        <v>0</v>
      </c>
      <c r="AM85" t="s">
        <v>422</v>
      </c>
      <c r="AN85" s="4">
        <v>3.9142799999999998</v>
      </c>
      <c r="AO85" s="4">
        <v>3.7303200000000007</v>
      </c>
      <c r="AP85" s="4">
        <v>3.1518600000000001</v>
      </c>
      <c r="AQ85" s="4">
        <v>2.5108199999999998</v>
      </c>
      <c r="AR85" s="4">
        <v>2.3735999999999993</v>
      </c>
      <c r="AS85" s="4">
        <v>2.2453600000000002</v>
      </c>
      <c r="AT85" s="4">
        <v>2.125</v>
      </c>
      <c r="AU85" s="4">
        <v>1.9690363</v>
      </c>
      <c r="AV85" s="4">
        <v>2.0373926000000004</v>
      </c>
      <c r="AW85" s="4">
        <v>2.3488301000000003</v>
      </c>
      <c r="AX85" s="4">
        <v>2.8668336000000005</v>
      </c>
      <c r="AY85" s="4">
        <v>3.6944280000000003</v>
      </c>
      <c r="AZ85" s="143">
        <v>32.967760599999998</v>
      </c>
      <c r="BA85" s="4">
        <v>4.7279781000000005</v>
      </c>
      <c r="BB85" s="4">
        <v>4.5976546000000003</v>
      </c>
      <c r="BC85" s="4">
        <v>3.7096189000000006</v>
      </c>
      <c r="BD85" s="4">
        <v>3.0261921999999997</v>
      </c>
      <c r="BE85" s="4">
        <v>2.5321599999999997</v>
      </c>
      <c r="BF85" s="4">
        <v>2.1561760000000003</v>
      </c>
      <c r="BG85" s="4">
        <v>1.9877400000000001</v>
      </c>
      <c r="BH85" s="4">
        <v>1.9155646999999993</v>
      </c>
      <c r="BI85" s="4">
        <v>1.9780875999999998</v>
      </c>
      <c r="BJ85" s="4">
        <v>2.2739265</v>
      </c>
      <c r="BK85" s="4">
        <v>2.7672462000000002</v>
      </c>
      <c r="BL85" s="4">
        <v>3.5590788</v>
      </c>
      <c r="BM85" s="143">
        <v>35.231423599999992</v>
      </c>
      <c r="BN85" s="4">
        <v>33.932637199999995</v>
      </c>
      <c r="BO85" s="4">
        <v>32.902049949999991</v>
      </c>
      <c r="BP85" s="4">
        <v>31.957633400000002</v>
      </c>
      <c r="BQ85" s="4">
        <v>31.071579</v>
      </c>
      <c r="BR85" s="4">
        <v>30.230519549999993</v>
      </c>
      <c r="BS85" s="4">
        <v>29.429800400000005</v>
      </c>
      <c r="BT85" s="4">
        <v>28.665363649999996</v>
      </c>
      <c r="BU85" s="4">
        <v>27.935777099999999</v>
      </c>
      <c r="BV85" s="4">
        <v>0</v>
      </c>
      <c r="BX85" t="s">
        <v>422</v>
      </c>
      <c r="BY85" s="4">
        <f t="shared" si="251"/>
        <v>14.939999999999998</v>
      </c>
      <c r="BZ85" s="4">
        <f t="shared" si="252"/>
        <v>14.130000000000004</v>
      </c>
      <c r="CA85" s="4">
        <f t="shared" si="253"/>
        <v>12.030000000000001</v>
      </c>
      <c r="CB85" s="4">
        <f t="shared" si="254"/>
        <v>9.6199999999999992</v>
      </c>
      <c r="CC85" s="4">
        <f t="shared" si="255"/>
        <v>9.1999999999999957</v>
      </c>
      <c r="CD85" s="4">
        <f t="shared" si="256"/>
        <v>8.84</v>
      </c>
      <c r="CE85" s="4">
        <f t="shared" si="257"/>
        <v>8.5</v>
      </c>
      <c r="CF85" s="4">
        <f t="shared" si="258"/>
        <v>7.91</v>
      </c>
      <c r="CG85" s="4">
        <f t="shared" si="259"/>
        <v>8.1800000000000015</v>
      </c>
      <c r="CH85" s="4">
        <f t="shared" si="260"/>
        <v>9.41</v>
      </c>
      <c r="CI85" s="4">
        <f t="shared" si="261"/>
        <v>11.460000000000003</v>
      </c>
      <c r="CJ85" s="4">
        <f t="shared" si="262"/>
        <v>14.76</v>
      </c>
      <c r="CK85" s="4">
        <f t="shared" si="263"/>
        <v>129.32464023379652</v>
      </c>
      <c r="CL85" s="4">
        <f t="shared" si="264"/>
        <v>18.890000000000004</v>
      </c>
      <c r="CM85" s="4">
        <f t="shared" si="265"/>
        <v>18.340000000000003</v>
      </c>
      <c r="CN85" s="4">
        <f t="shared" si="266"/>
        <v>14.870000000000001</v>
      </c>
      <c r="CO85" s="4">
        <f t="shared" si="267"/>
        <v>12.17</v>
      </c>
      <c r="CP85" s="4">
        <f t="shared" si="268"/>
        <v>10.249999999999998</v>
      </c>
      <c r="CQ85" s="4">
        <f t="shared" si="269"/>
        <v>8.8000000000000007</v>
      </c>
      <c r="CR85" s="4">
        <f t="shared" si="270"/>
        <v>8.18</v>
      </c>
      <c r="CS85" s="4">
        <f t="shared" si="271"/>
        <v>7.9099999999999984</v>
      </c>
      <c r="CT85" s="4">
        <f t="shared" si="272"/>
        <v>8.18</v>
      </c>
      <c r="CU85" s="4">
        <f t="shared" si="273"/>
        <v>9.41</v>
      </c>
      <c r="CV85" s="4">
        <f t="shared" si="274"/>
        <v>11.46</v>
      </c>
      <c r="CW85" s="4">
        <f t="shared" si="275"/>
        <v>14.76</v>
      </c>
      <c r="CX85" s="4">
        <f t="shared" si="276"/>
        <v>143.68394724052726</v>
      </c>
      <c r="CY85" s="4">
        <f t="shared" si="277"/>
        <v>143.22</v>
      </c>
      <c r="CZ85" s="4">
        <f t="shared" si="278"/>
        <v>143.22</v>
      </c>
      <c r="DA85" s="4">
        <f t="shared" si="279"/>
        <v>143.22</v>
      </c>
      <c r="DB85" s="4">
        <f t="shared" si="280"/>
        <v>143.22</v>
      </c>
      <c r="DC85" s="4">
        <f t="shared" si="281"/>
        <v>143.22</v>
      </c>
      <c r="DD85" s="4">
        <f t="shared" si="282"/>
        <v>143.22000000000003</v>
      </c>
      <c r="DE85" s="4">
        <f t="shared" si="283"/>
        <v>143.22</v>
      </c>
      <c r="DF85" s="4">
        <f t="shared" si="284"/>
        <v>143.22</v>
      </c>
      <c r="DG85" s="4" t="e">
        <f t="shared" si="285"/>
        <v>#DIV/0!</v>
      </c>
    </row>
    <row r="86" spans="1:111" x14ac:dyDescent="0.25">
      <c r="A86" s="114"/>
      <c r="B86" t="s">
        <v>423</v>
      </c>
      <c r="C86" s="4">
        <v>45235</v>
      </c>
      <c r="D86" s="4">
        <v>45627</v>
      </c>
      <c r="E86" s="4">
        <v>46101</v>
      </c>
      <c r="F86" s="4">
        <v>46373</v>
      </c>
      <c r="G86" s="4">
        <v>46658.999999999993</v>
      </c>
      <c r="H86" s="4">
        <v>46972</v>
      </c>
      <c r="I86" s="4">
        <v>47180</v>
      </c>
      <c r="J86" s="4">
        <v>47409.16</v>
      </c>
      <c r="K86" s="4">
        <v>47652.969999999994</v>
      </c>
      <c r="L86" s="4">
        <v>47874.37</v>
      </c>
      <c r="M86" s="4">
        <v>48122.47</v>
      </c>
      <c r="N86" s="4">
        <v>48408.14</v>
      </c>
      <c r="O86" s="143">
        <v>46967.842499999999</v>
      </c>
      <c r="P86" s="4">
        <v>48645.82</v>
      </c>
      <c r="Q86" s="4">
        <v>48877.39</v>
      </c>
      <c r="R86" s="4">
        <v>49149.52</v>
      </c>
      <c r="S86" s="4">
        <v>49360.74</v>
      </c>
      <c r="T86" s="4">
        <v>49528.61</v>
      </c>
      <c r="U86" s="4">
        <v>49733.919999999998</v>
      </c>
      <c r="V86" s="4">
        <v>49848.76999999999</v>
      </c>
      <c r="W86" s="4">
        <v>50041.909999999982</v>
      </c>
      <c r="X86" s="4">
        <v>50249.339999999982</v>
      </c>
      <c r="Y86" s="4">
        <v>50434.029999999992</v>
      </c>
      <c r="Z86" s="4">
        <v>50645.1</v>
      </c>
      <c r="AA86" s="4">
        <v>50893.449999999975</v>
      </c>
      <c r="AB86" s="143">
        <v>49784.049999999981</v>
      </c>
      <c r="AC86" s="4">
        <v>52296.34166666666</v>
      </c>
      <c r="AD86" s="4">
        <v>54835.815833333327</v>
      </c>
      <c r="AE86" s="4">
        <v>57382.384166666656</v>
      </c>
      <c r="AF86" s="4">
        <v>59929.75499999999</v>
      </c>
      <c r="AG86" s="4">
        <v>62474.24749999999</v>
      </c>
      <c r="AH86" s="4">
        <v>65013.189166666678</v>
      </c>
      <c r="AI86" s="4">
        <v>67545.455833333341</v>
      </c>
      <c r="AJ86" s="4">
        <v>70070.814166666663</v>
      </c>
      <c r="AK86" s="4">
        <v>0</v>
      </c>
      <c r="AM86" t="s">
        <v>423</v>
      </c>
      <c r="AN86" s="4">
        <v>2003.4581499999997</v>
      </c>
      <c r="AO86" s="4">
        <v>1737.9324300000001</v>
      </c>
      <c r="AP86" s="4">
        <v>1577.5762199999999</v>
      </c>
      <c r="AQ86" s="4">
        <v>1540.0473300000001</v>
      </c>
      <c r="AR86" s="4">
        <v>1004.10168</v>
      </c>
      <c r="AS86" s="4">
        <v>832.81356000000005</v>
      </c>
      <c r="AT86" s="4">
        <v>679.39199999999994</v>
      </c>
      <c r="AU86" s="4">
        <v>541.88669879999998</v>
      </c>
      <c r="AV86" s="4">
        <v>581.84276369999998</v>
      </c>
      <c r="AW86" s="4">
        <v>701.35952050000003</v>
      </c>
      <c r="AX86" s="4">
        <v>1032.2269815</v>
      </c>
      <c r="AY86" s="4">
        <v>1568.4237360000002</v>
      </c>
      <c r="AZ86" s="143">
        <v>13801.0610705</v>
      </c>
      <c r="BA86" s="4">
        <v>2205.6014788000002</v>
      </c>
      <c r="BB86" s="4">
        <v>2009.8382767999997</v>
      </c>
      <c r="BC86" s="4">
        <v>1784.6190711999998</v>
      </c>
      <c r="BD86" s="4">
        <v>1594.3519019999999</v>
      </c>
      <c r="BE86" s="4">
        <v>1074.2755509000003</v>
      </c>
      <c r="BF86" s="4">
        <v>764.90768960000014</v>
      </c>
      <c r="BG86" s="4">
        <v>628.59298969999975</v>
      </c>
      <c r="BH86" s="4">
        <v>572.47945039999979</v>
      </c>
      <c r="BI86" s="4">
        <v>614.54942819999985</v>
      </c>
      <c r="BJ86" s="4">
        <v>739.36287980000009</v>
      </c>
      <c r="BK86" s="4">
        <v>1086.8438460000002</v>
      </c>
      <c r="BL86" s="4">
        <v>1649.4567144999992</v>
      </c>
      <c r="BM86" s="143">
        <v>14724.8792779</v>
      </c>
      <c r="BN86" s="4">
        <v>15536.197182333332</v>
      </c>
      <c r="BO86" s="4">
        <v>16298.301181983337</v>
      </c>
      <c r="BP86" s="4">
        <v>17063.225755800002</v>
      </c>
      <c r="BQ86" s="4">
        <v>17829.102112499993</v>
      </c>
      <c r="BR86" s="4">
        <v>18594.8350259</v>
      </c>
      <c r="BS86" s="4">
        <v>19359.62747005</v>
      </c>
      <c r="BT86" s="4">
        <v>20122.466747308343</v>
      </c>
      <c r="BU86" s="4">
        <v>20884.606162375003</v>
      </c>
      <c r="BV86" s="4">
        <v>0</v>
      </c>
      <c r="BX86" t="s">
        <v>423</v>
      </c>
      <c r="BY86" s="4">
        <f t="shared" si="251"/>
        <v>44.29</v>
      </c>
      <c r="BZ86" s="4">
        <f t="shared" si="252"/>
        <v>38.089999999999996</v>
      </c>
      <c r="CA86" s="4">
        <f t="shared" si="253"/>
        <v>34.22</v>
      </c>
      <c r="CB86" s="4">
        <f t="shared" si="254"/>
        <v>33.21</v>
      </c>
      <c r="CC86" s="4">
        <f t="shared" si="255"/>
        <v>21.520000000000003</v>
      </c>
      <c r="CD86" s="4">
        <f t="shared" si="256"/>
        <v>17.730000000000004</v>
      </c>
      <c r="CE86" s="4">
        <f t="shared" si="257"/>
        <v>14.399999999999999</v>
      </c>
      <c r="CF86" s="4">
        <f t="shared" si="258"/>
        <v>11.43</v>
      </c>
      <c r="CG86" s="4">
        <f t="shared" si="259"/>
        <v>12.21</v>
      </c>
      <c r="CH86" s="4">
        <f t="shared" si="260"/>
        <v>14.65</v>
      </c>
      <c r="CI86" s="4">
        <f t="shared" si="261"/>
        <v>21.45</v>
      </c>
      <c r="CJ86" s="4">
        <f t="shared" si="262"/>
        <v>32.400000000000006</v>
      </c>
      <c r="CK86" s="4">
        <f t="shared" si="263"/>
        <v>293.84064363825104</v>
      </c>
      <c r="CL86" s="4">
        <f t="shared" si="264"/>
        <v>45.34</v>
      </c>
      <c r="CM86" s="4">
        <f t="shared" si="265"/>
        <v>41.12</v>
      </c>
      <c r="CN86" s="4">
        <f t="shared" si="266"/>
        <v>36.309999999999995</v>
      </c>
      <c r="CO86" s="4">
        <f t="shared" si="267"/>
        <v>32.300000000000004</v>
      </c>
      <c r="CP86" s="4">
        <f t="shared" si="268"/>
        <v>21.690000000000008</v>
      </c>
      <c r="CQ86" s="4">
        <f t="shared" si="269"/>
        <v>15.380000000000003</v>
      </c>
      <c r="CR86" s="4">
        <f t="shared" si="270"/>
        <v>12.609999999999998</v>
      </c>
      <c r="CS86" s="4">
        <f t="shared" si="271"/>
        <v>11.440000000000001</v>
      </c>
      <c r="CT86" s="4">
        <f t="shared" si="272"/>
        <v>12.23</v>
      </c>
      <c r="CU86" s="4">
        <f t="shared" si="273"/>
        <v>14.660000000000005</v>
      </c>
      <c r="CV86" s="4">
        <f t="shared" si="274"/>
        <v>21.460000000000004</v>
      </c>
      <c r="CW86" s="4">
        <f t="shared" si="275"/>
        <v>32.410000000000004</v>
      </c>
      <c r="CX86" s="4">
        <f t="shared" si="276"/>
        <v>295.77503794689272</v>
      </c>
      <c r="CY86" s="4">
        <f t="shared" si="277"/>
        <v>297.08</v>
      </c>
      <c r="CZ86" s="4">
        <f t="shared" si="278"/>
        <v>297.22000000000008</v>
      </c>
      <c r="DA86" s="4">
        <f t="shared" si="279"/>
        <v>297.36000000000007</v>
      </c>
      <c r="DB86" s="4">
        <f t="shared" si="280"/>
        <v>297.49999999999994</v>
      </c>
      <c r="DC86" s="4">
        <f t="shared" si="281"/>
        <v>297.64000000000004</v>
      </c>
      <c r="DD86" s="4">
        <f t="shared" si="282"/>
        <v>297.77999999999992</v>
      </c>
      <c r="DE86" s="4">
        <f t="shared" si="283"/>
        <v>297.91000000000014</v>
      </c>
      <c r="DF86" s="4">
        <f t="shared" si="284"/>
        <v>298.05</v>
      </c>
      <c r="DG86" s="4" t="e">
        <f t="shared" si="285"/>
        <v>#DIV/0!</v>
      </c>
    </row>
    <row r="87" spans="1:111" x14ac:dyDescent="0.25">
      <c r="A87" s="114"/>
      <c r="B87" t="s">
        <v>424</v>
      </c>
      <c r="C87" s="4">
        <v>12598</v>
      </c>
      <c r="D87" s="4">
        <v>12630.000000000004</v>
      </c>
      <c r="E87" s="4">
        <v>12667</v>
      </c>
      <c r="F87" s="4">
        <v>12664</v>
      </c>
      <c r="G87" s="4">
        <v>12683.000000000002</v>
      </c>
      <c r="H87" s="4">
        <v>12704</v>
      </c>
      <c r="I87" s="4">
        <v>12722</v>
      </c>
      <c r="J87" s="4">
        <v>12741.850000000002</v>
      </c>
      <c r="K87" s="4">
        <v>12761.750000000002</v>
      </c>
      <c r="L87" s="4">
        <v>12781.019999999999</v>
      </c>
      <c r="M87" s="4">
        <v>12800.990000000002</v>
      </c>
      <c r="N87" s="4">
        <v>12820.34</v>
      </c>
      <c r="O87" s="143">
        <v>12714.495833333334</v>
      </c>
      <c r="P87" s="4">
        <v>12840.560000000001</v>
      </c>
      <c r="Q87" s="4">
        <v>12860.819999999998</v>
      </c>
      <c r="R87" s="4">
        <v>12879.089999999998</v>
      </c>
      <c r="S87" s="4">
        <v>12899.420000000002</v>
      </c>
      <c r="T87" s="4">
        <v>12919.099999999999</v>
      </c>
      <c r="U87" s="4">
        <v>12939.479999999998</v>
      </c>
      <c r="V87" s="4">
        <v>12959.22</v>
      </c>
      <c r="W87" s="4">
        <v>12979.659999999998</v>
      </c>
      <c r="X87" s="4">
        <v>13000.119999999997</v>
      </c>
      <c r="Y87" s="4">
        <v>13019.94</v>
      </c>
      <c r="Z87" s="4">
        <v>13040.459999999995</v>
      </c>
      <c r="AA87" s="4">
        <v>13060.319999999998</v>
      </c>
      <c r="AB87" s="143">
        <v>12949.849166666667</v>
      </c>
      <c r="AC87" s="4">
        <v>13191.809166666668</v>
      </c>
      <c r="AD87" s="4">
        <v>13437.023333333333</v>
      </c>
      <c r="AE87" s="4">
        <v>13683.496666666666</v>
      </c>
      <c r="AF87" s="4">
        <v>13930.942499999999</v>
      </c>
      <c r="AG87" s="4">
        <v>14179.066666666664</v>
      </c>
      <c r="AH87" s="4">
        <v>14428.174166666671</v>
      </c>
      <c r="AI87" s="4">
        <v>14677.094166666666</v>
      </c>
      <c r="AJ87" s="4">
        <v>14926.059166666664</v>
      </c>
      <c r="AK87" s="4">
        <v>0</v>
      </c>
      <c r="AM87" t="s">
        <v>424</v>
      </c>
      <c r="AN87" s="4">
        <v>817.48421999999971</v>
      </c>
      <c r="AO87" s="4">
        <v>651.96060000000011</v>
      </c>
      <c r="AP87" s="4">
        <v>615.61620000000016</v>
      </c>
      <c r="AQ87" s="4">
        <v>602.80639999999983</v>
      </c>
      <c r="AR87" s="4">
        <v>395.70959999999997</v>
      </c>
      <c r="AS87" s="4">
        <v>297.01951999999994</v>
      </c>
      <c r="AT87" s="4">
        <v>250.62339999999998</v>
      </c>
      <c r="AU87" s="4">
        <v>210.11310649999996</v>
      </c>
      <c r="AV87" s="4">
        <v>229.71149999999997</v>
      </c>
      <c r="AW87" s="4">
        <v>243.09500039999992</v>
      </c>
      <c r="AX87" s="4">
        <v>358.04369030000009</v>
      </c>
      <c r="AY87" s="4">
        <v>521.6596346</v>
      </c>
      <c r="AZ87" s="143">
        <v>5193.8428717999996</v>
      </c>
      <c r="BA87" s="4">
        <v>758.87709600000017</v>
      </c>
      <c r="BB87" s="4">
        <v>608.70261059999996</v>
      </c>
      <c r="BC87" s="4">
        <v>607.76425710000001</v>
      </c>
      <c r="BD87" s="4">
        <v>571.18631759999982</v>
      </c>
      <c r="BE87" s="4">
        <v>384.3432249999999</v>
      </c>
      <c r="BF87" s="4">
        <v>281.30429520000001</v>
      </c>
      <c r="BG87" s="4">
        <v>230.15574720000001</v>
      </c>
      <c r="BH87" s="4">
        <v>214.03459339999989</v>
      </c>
      <c r="BI87" s="4">
        <v>234.00215999999992</v>
      </c>
      <c r="BJ87" s="4">
        <v>247.63925880000002</v>
      </c>
      <c r="BK87" s="4">
        <v>364.74166619999994</v>
      </c>
      <c r="BL87" s="4">
        <v>531.42442079999989</v>
      </c>
      <c r="BM87" s="143">
        <v>5034.1756478999996</v>
      </c>
      <c r="BN87" s="4">
        <v>5135.7032266749993</v>
      </c>
      <c r="BO87" s="4">
        <v>5231.1675538999998</v>
      </c>
      <c r="BP87" s="4">
        <v>5327.1220873000002</v>
      </c>
      <c r="BQ87" s="4">
        <v>5423.455224675</v>
      </c>
      <c r="BR87" s="4">
        <v>5520.0524439999999</v>
      </c>
      <c r="BS87" s="4">
        <v>5617.032484825002</v>
      </c>
      <c r="BT87" s="4">
        <v>5713.9395300249989</v>
      </c>
      <c r="BU87" s="4">
        <v>5810.8640941749991</v>
      </c>
      <c r="BV87" s="4">
        <v>0</v>
      </c>
      <c r="BX87" t="s">
        <v>424</v>
      </c>
      <c r="BY87" s="4">
        <f t="shared" si="251"/>
        <v>64.889999999999972</v>
      </c>
      <c r="BZ87" s="4">
        <f t="shared" si="252"/>
        <v>51.61999999999999</v>
      </c>
      <c r="CA87" s="4">
        <f t="shared" si="253"/>
        <v>48.600000000000009</v>
      </c>
      <c r="CB87" s="4">
        <f t="shared" si="254"/>
        <v>47.599999999999987</v>
      </c>
      <c r="CC87" s="4">
        <f t="shared" si="255"/>
        <v>31.199999999999992</v>
      </c>
      <c r="CD87" s="4">
        <f t="shared" si="256"/>
        <v>23.379999999999995</v>
      </c>
      <c r="CE87" s="4">
        <f t="shared" si="257"/>
        <v>19.7</v>
      </c>
      <c r="CF87" s="4">
        <f t="shared" si="258"/>
        <v>16.489999999999995</v>
      </c>
      <c r="CG87" s="4">
        <f t="shared" si="259"/>
        <v>17.999999999999996</v>
      </c>
      <c r="CH87" s="4">
        <f t="shared" si="260"/>
        <v>19.019999999999996</v>
      </c>
      <c r="CI87" s="4">
        <f t="shared" si="261"/>
        <v>27.970000000000006</v>
      </c>
      <c r="CJ87" s="4">
        <f t="shared" si="262"/>
        <v>40.69</v>
      </c>
      <c r="CK87" s="4">
        <f t="shared" si="263"/>
        <v>408.4977446123666</v>
      </c>
      <c r="CL87" s="4">
        <f t="shared" si="264"/>
        <v>59.100000000000009</v>
      </c>
      <c r="CM87" s="4">
        <f t="shared" si="265"/>
        <v>47.330000000000005</v>
      </c>
      <c r="CN87" s="4">
        <f t="shared" si="266"/>
        <v>47.190000000000012</v>
      </c>
      <c r="CO87" s="4">
        <f t="shared" si="267"/>
        <v>44.27999999999998</v>
      </c>
      <c r="CP87" s="4">
        <f t="shared" si="268"/>
        <v>29.749999999999996</v>
      </c>
      <c r="CQ87" s="4">
        <f t="shared" si="269"/>
        <v>21.740000000000006</v>
      </c>
      <c r="CR87" s="4">
        <f t="shared" si="270"/>
        <v>17.760000000000002</v>
      </c>
      <c r="CS87" s="4">
        <f t="shared" si="271"/>
        <v>16.489999999999995</v>
      </c>
      <c r="CT87" s="4">
        <f t="shared" si="272"/>
        <v>18</v>
      </c>
      <c r="CU87" s="4">
        <f t="shared" si="273"/>
        <v>19.020000000000003</v>
      </c>
      <c r="CV87" s="4">
        <f t="shared" si="274"/>
        <v>27.970000000000006</v>
      </c>
      <c r="CW87" s="4">
        <f t="shared" si="275"/>
        <v>40.69</v>
      </c>
      <c r="CX87" s="4">
        <f t="shared" si="276"/>
        <v>388.74396011176185</v>
      </c>
      <c r="CY87" s="4">
        <f t="shared" si="277"/>
        <v>389.30999999999995</v>
      </c>
      <c r="CZ87" s="4">
        <f t="shared" si="278"/>
        <v>389.31</v>
      </c>
      <c r="DA87" s="4">
        <f t="shared" si="279"/>
        <v>389.31000000000006</v>
      </c>
      <c r="DB87" s="4">
        <f t="shared" si="280"/>
        <v>389.31000000000006</v>
      </c>
      <c r="DC87" s="4">
        <f t="shared" si="281"/>
        <v>389.31000000000006</v>
      </c>
      <c r="DD87" s="4">
        <f t="shared" si="282"/>
        <v>389.31000000000006</v>
      </c>
      <c r="DE87" s="4">
        <f t="shared" si="283"/>
        <v>389.30999999999995</v>
      </c>
      <c r="DF87" s="4">
        <f t="shared" si="284"/>
        <v>389.31</v>
      </c>
      <c r="DG87" s="4" t="e">
        <f t="shared" si="285"/>
        <v>#DIV/0!</v>
      </c>
    </row>
    <row r="88" spans="1:111" x14ac:dyDescent="0.25">
      <c r="A88" s="114"/>
      <c r="B88" t="s">
        <v>425</v>
      </c>
      <c r="C88" s="4">
        <v>14500</v>
      </c>
      <c r="D88" s="4">
        <v>14537</v>
      </c>
      <c r="E88" s="4">
        <v>14585.000000000002</v>
      </c>
      <c r="F88" s="4">
        <v>14610</v>
      </c>
      <c r="G88" s="4">
        <v>14624</v>
      </c>
      <c r="H88" s="4">
        <v>14670</v>
      </c>
      <c r="I88" s="4">
        <v>14685</v>
      </c>
      <c r="J88" s="4">
        <v>14600.2</v>
      </c>
      <c r="K88" s="4">
        <v>14624.62</v>
      </c>
      <c r="L88" s="4">
        <v>14599.980000000001</v>
      </c>
      <c r="M88" s="4">
        <v>14599.64</v>
      </c>
      <c r="N88" s="4">
        <v>14672.78</v>
      </c>
      <c r="O88" s="143">
        <v>14609.018333333333</v>
      </c>
      <c r="P88" s="4">
        <v>14707.160000000002</v>
      </c>
      <c r="Q88" s="4">
        <v>14823.58</v>
      </c>
      <c r="R88" s="4">
        <v>14848.729999999998</v>
      </c>
      <c r="S88" s="4">
        <v>14846.600000000002</v>
      </c>
      <c r="T88" s="4">
        <v>14859.789999999999</v>
      </c>
      <c r="U88" s="4">
        <v>14885.000000000002</v>
      </c>
      <c r="V88" s="4">
        <v>14814.43</v>
      </c>
      <c r="W88" s="4">
        <v>14820.450000000003</v>
      </c>
      <c r="X88" s="4">
        <v>14850.54</v>
      </c>
      <c r="Y88" s="4">
        <v>14831.550000000001</v>
      </c>
      <c r="Z88" s="4">
        <v>14836.819999999998</v>
      </c>
      <c r="AA88" s="4">
        <v>14915.560000000001</v>
      </c>
      <c r="AB88" s="143">
        <v>14836.684166666666</v>
      </c>
      <c r="AC88" s="4">
        <v>15076.223333333339</v>
      </c>
      <c r="AD88" s="4">
        <v>15310.588333333337</v>
      </c>
      <c r="AE88" s="4">
        <v>15540.565833333332</v>
      </c>
      <c r="AF88" s="4">
        <v>15767.034166666666</v>
      </c>
      <c r="AG88" s="4">
        <v>15990.496666666668</v>
      </c>
      <c r="AH88" s="4">
        <v>16211.218333333332</v>
      </c>
      <c r="AI88" s="4">
        <v>16429.430833333332</v>
      </c>
      <c r="AJ88" s="4">
        <v>16645.344166666673</v>
      </c>
      <c r="AK88" s="4">
        <v>0</v>
      </c>
      <c r="AM88" t="s">
        <v>425</v>
      </c>
      <c r="AN88" s="4">
        <v>501.41000000000014</v>
      </c>
      <c r="AO88" s="4">
        <v>486.55339000000015</v>
      </c>
      <c r="AP88" s="4">
        <v>394.81595000000004</v>
      </c>
      <c r="AQ88" s="4">
        <v>307.39439999999991</v>
      </c>
      <c r="AR88" s="4">
        <v>241.29600000000002</v>
      </c>
      <c r="AS88" s="4">
        <v>190.71</v>
      </c>
      <c r="AT88" s="4">
        <v>165.20625000000001</v>
      </c>
      <c r="AU88" s="4">
        <v>136.94987600000002</v>
      </c>
      <c r="AV88" s="4">
        <v>144.19875319999997</v>
      </c>
      <c r="AW88" s="4">
        <v>147.31379820000001</v>
      </c>
      <c r="AX88" s="4">
        <v>194.61320119999996</v>
      </c>
      <c r="AY88" s="4">
        <v>361.24384360000005</v>
      </c>
      <c r="AZ88" s="143">
        <v>3271.7054622000005</v>
      </c>
      <c r="BA88" s="4">
        <v>551.51850000000024</v>
      </c>
      <c r="BB88" s="4">
        <v>522.82766660000016</v>
      </c>
      <c r="BC88" s="4">
        <v>416.20990189999992</v>
      </c>
      <c r="BD88" s="4">
        <v>323.95281199999999</v>
      </c>
      <c r="BE88" s="4">
        <v>211.30621380000002</v>
      </c>
      <c r="BF88" s="4">
        <v>168.64705000000001</v>
      </c>
      <c r="BG88" s="4">
        <v>150.6627531</v>
      </c>
      <c r="BH88" s="4">
        <v>139.01582100000002</v>
      </c>
      <c r="BI88" s="4">
        <v>146.42632439999997</v>
      </c>
      <c r="BJ88" s="4">
        <v>149.65033949999994</v>
      </c>
      <c r="BK88" s="4">
        <v>197.7748106</v>
      </c>
      <c r="BL88" s="4">
        <v>367.22108719999994</v>
      </c>
      <c r="BM88" s="143">
        <v>3345.2132800999998</v>
      </c>
      <c r="BN88" s="4">
        <v>3401.6452555346464</v>
      </c>
      <c r="BO88" s="4">
        <v>3454.5249836128783</v>
      </c>
      <c r="BP88" s="4">
        <v>3506.4147609435872</v>
      </c>
      <c r="BQ88" s="4">
        <v>3557.5127657011126</v>
      </c>
      <c r="BR88" s="4">
        <v>3607.932564884788</v>
      </c>
      <c r="BS88" s="4">
        <v>3657.7339503916155</v>
      </c>
      <c r="BT88" s="4">
        <v>3706.9691931252632</v>
      </c>
      <c r="BU88" s="4">
        <v>3755.6856753437341</v>
      </c>
      <c r="BV88" s="4">
        <v>0</v>
      </c>
      <c r="BX88" t="s">
        <v>425</v>
      </c>
      <c r="BY88" s="4">
        <f t="shared" si="251"/>
        <v>34.580000000000005</v>
      </c>
      <c r="BZ88" s="4">
        <f t="shared" si="252"/>
        <v>33.470000000000013</v>
      </c>
      <c r="CA88" s="4">
        <f t="shared" si="253"/>
        <v>27.07</v>
      </c>
      <c r="CB88" s="4">
        <f t="shared" si="254"/>
        <v>21.039999999999992</v>
      </c>
      <c r="CC88" s="4">
        <f t="shared" si="255"/>
        <v>16.5</v>
      </c>
      <c r="CD88" s="4">
        <f t="shared" si="256"/>
        <v>13.000000000000002</v>
      </c>
      <c r="CE88" s="4">
        <f t="shared" si="257"/>
        <v>11.250000000000002</v>
      </c>
      <c r="CF88" s="4">
        <f t="shared" si="258"/>
        <v>9.3800000000000008</v>
      </c>
      <c r="CG88" s="4">
        <f t="shared" si="259"/>
        <v>9.8599999999999977</v>
      </c>
      <c r="CH88" s="4">
        <f t="shared" si="260"/>
        <v>10.09</v>
      </c>
      <c r="CI88" s="4">
        <f t="shared" si="261"/>
        <v>13.329999999999998</v>
      </c>
      <c r="CJ88" s="4">
        <f t="shared" si="262"/>
        <v>24.620000000000005</v>
      </c>
      <c r="CK88" s="4">
        <f t="shared" si="263"/>
        <v>223.95108196523816</v>
      </c>
      <c r="CL88" s="4">
        <f t="shared" si="264"/>
        <v>37.500000000000014</v>
      </c>
      <c r="CM88" s="4">
        <f t="shared" si="265"/>
        <v>35.27000000000001</v>
      </c>
      <c r="CN88" s="4">
        <f t="shared" si="266"/>
        <v>28.03</v>
      </c>
      <c r="CO88" s="4">
        <f t="shared" si="267"/>
        <v>21.819999999999997</v>
      </c>
      <c r="CP88" s="4">
        <f t="shared" si="268"/>
        <v>14.220000000000002</v>
      </c>
      <c r="CQ88" s="4">
        <f t="shared" si="269"/>
        <v>11.33</v>
      </c>
      <c r="CR88" s="4">
        <f t="shared" si="270"/>
        <v>10.17</v>
      </c>
      <c r="CS88" s="4">
        <f t="shared" si="271"/>
        <v>9.379999999999999</v>
      </c>
      <c r="CT88" s="4">
        <f t="shared" si="272"/>
        <v>9.8599999999999977</v>
      </c>
      <c r="CU88" s="4">
        <f t="shared" si="273"/>
        <v>10.089999999999995</v>
      </c>
      <c r="CV88" s="4">
        <f t="shared" si="274"/>
        <v>13.330000000000002</v>
      </c>
      <c r="CW88" s="4">
        <f t="shared" si="275"/>
        <v>24.619999999999994</v>
      </c>
      <c r="CX88" s="4">
        <f t="shared" si="276"/>
        <v>225.46906320319437</v>
      </c>
      <c r="CY88" s="4">
        <f t="shared" si="277"/>
        <v>225.62980000526073</v>
      </c>
      <c r="CZ88" s="4">
        <f t="shared" si="278"/>
        <v>225.62980000526068</v>
      </c>
      <c r="DA88" s="4">
        <f t="shared" si="279"/>
        <v>225.62980000526071</v>
      </c>
      <c r="DB88" s="4">
        <f t="shared" si="280"/>
        <v>225.62980000526073</v>
      </c>
      <c r="DC88" s="4">
        <f t="shared" si="281"/>
        <v>225.62980000526071</v>
      </c>
      <c r="DD88" s="4">
        <f t="shared" si="282"/>
        <v>225.62980000526071</v>
      </c>
      <c r="DE88" s="4">
        <f t="shared" si="283"/>
        <v>225.62980000526071</v>
      </c>
      <c r="DF88" s="4">
        <f t="shared" si="284"/>
        <v>225.62980000526071</v>
      </c>
      <c r="DG88" s="4" t="e">
        <f t="shared" si="285"/>
        <v>#DIV/0!</v>
      </c>
    </row>
    <row r="89" spans="1:111" x14ac:dyDescent="0.25">
      <c r="A89" s="114"/>
      <c r="B89" t="s">
        <v>426</v>
      </c>
      <c r="C89" s="4">
        <v>47264.999999999993</v>
      </c>
      <c r="D89" s="4">
        <v>47494.999999999993</v>
      </c>
      <c r="E89" s="4">
        <v>47627.999999999993</v>
      </c>
      <c r="F89" s="4">
        <v>47612.000000000007</v>
      </c>
      <c r="G89" s="4">
        <v>47630</v>
      </c>
      <c r="H89" s="4">
        <v>47697</v>
      </c>
      <c r="I89" s="4">
        <v>47701</v>
      </c>
      <c r="J89" s="4">
        <v>47761.060000000012</v>
      </c>
      <c r="K89" s="4">
        <v>47822.13</v>
      </c>
      <c r="L89" s="4">
        <v>47884.12</v>
      </c>
      <c r="M89" s="4">
        <v>47946.94999999999</v>
      </c>
      <c r="N89" s="4">
        <v>48010.530000000006</v>
      </c>
      <c r="O89" s="143">
        <v>47704.39916666667</v>
      </c>
      <c r="P89" s="4">
        <v>48093.060000000005</v>
      </c>
      <c r="Q89" s="4">
        <v>48176.08</v>
      </c>
      <c r="R89" s="4">
        <v>48259.510000000009</v>
      </c>
      <c r="S89" s="4">
        <v>48343.3</v>
      </c>
      <c r="T89" s="4">
        <v>48427.390000000007</v>
      </c>
      <c r="U89" s="4">
        <v>48511.700000000004</v>
      </c>
      <c r="V89" s="4">
        <v>48588.923989251147</v>
      </c>
      <c r="W89" s="4">
        <v>48673.571296210481</v>
      </c>
      <c r="X89" s="4">
        <v>48758.318588176837</v>
      </c>
      <c r="Y89" s="4">
        <v>48843.165865150244</v>
      </c>
      <c r="Z89" s="4">
        <v>48928.053136126466</v>
      </c>
      <c r="AA89" s="4">
        <v>49012.980401105509</v>
      </c>
      <c r="AB89" s="143">
        <v>48551.337773001724</v>
      </c>
      <c r="AC89" s="4">
        <v>49587.668392106287</v>
      </c>
      <c r="AD89" s="4">
        <v>50563.9494967133</v>
      </c>
      <c r="AE89" s="4">
        <v>51377.137557463262</v>
      </c>
      <c r="AF89" s="4">
        <v>52109.874348715974</v>
      </c>
      <c r="AG89" s="4">
        <v>52836.51538737287</v>
      </c>
      <c r="AH89" s="4">
        <v>53556.474094725963</v>
      </c>
      <c r="AI89" s="4">
        <v>54269.827959155744</v>
      </c>
      <c r="AJ89" s="4">
        <v>54976.910264018996</v>
      </c>
      <c r="AK89" s="4">
        <v>0</v>
      </c>
      <c r="AM89" t="s">
        <v>426</v>
      </c>
      <c r="AN89" s="4">
        <v>1972.3684499999995</v>
      </c>
      <c r="AO89" s="4">
        <v>1515.0904999999998</v>
      </c>
      <c r="AP89" s="4">
        <v>846.34955999999966</v>
      </c>
      <c r="AQ89" s="4">
        <v>745.60392000000002</v>
      </c>
      <c r="AR89" s="4">
        <v>520.11959999999988</v>
      </c>
      <c r="AS89" s="4">
        <v>430.70391000000001</v>
      </c>
      <c r="AT89" s="4">
        <v>395.9183000000001</v>
      </c>
      <c r="AU89" s="4">
        <v>322.86476560000017</v>
      </c>
      <c r="AV89" s="4">
        <v>333.79846739999999</v>
      </c>
      <c r="AW89" s="4">
        <v>369.18656520000002</v>
      </c>
      <c r="AX89" s="4">
        <v>459.81125049999986</v>
      </c>
      <c r="AY89" s="4">
        <v>986.61639149999996</v>
      </c>
      <c r="AZ89" s="143">
        <v>8898.4316801999994</v>
      </c>
      <c r="BA89" s="4">
        <v>1812.1465008000005</v>
      </c>
      <c r="BB89" s="4">
        <v>1675.5640624</v>
      </c>
      <c r="BC89" s="4">
        <v>1163.5367861</v>
      </c>
      <c r="BD89" s="4">
        <v>726.11636600000008</v>
      </c>
      <c r="BE89" s="4">
        <v>486.21099559999999</v>
      </c>
      <c r="BF89" s="4">
        <v>380.33172800000006</v>
      </c>
      <c r="BG89" s="4">
        <v>352.26969892207086</v>
      </c>
      <c r="BH89" s="4">
        <v>329.03334196238285</v>
      </c>
      <c r="BI89" s="4">
        <v>340.33306374547425</v>
      </c>
      <c r="BJ89" s="4">
        <v>376.58080882030828</v>
      </c>
      <c r="BK89" s="4">
        <v>469.22002957545271</v>
      </c>
      <c r="BL89" s="4">
        <v>1007.216747242718</v>
      </c>
      <c r="BM89" s="143">
        <v>9118.5601291684088</v>
      </c>
      <c r="BN89" s="4">
        <v>9337.7305738485211</v>
      </c>
      <c r="BO89" s="4">
        <v>9521.5716418954034</v>
      </c>
      <c r="BP89" s="4">
        <v>9674.7010642572386</v>
      </c>
      <c r="BQ89" s="4">
        <v>9812.6809080393959</v>
      </c>
      <c r="BR89" s="4">
        <v>9949.5128758025676</v>
      </c>
      <c r="BS89" s="4">
        <v>10085.086510368326</v>
      </c>
      <c r="BT89" s="4">
        <v>10219.416403380988</v>
      </c>
      <c r="BU89" s="4">
        <v>10352.565314601019</v>
      </c>
      <c r="BV89" s="4">
        <v>0</v>
      </c>
      <c r="BX89" t="s">
        <v>426</v>
      </c>
      <c r="BY89" s="4">
        <f t="shared" si="251"/>
        <v>41.73</v>
      </c>
      <c r="BZ89" s="4">
        <f t="shared" si="252"/>
        <v>31.9</v>
      </c>
      <c r="CA89" s="4">
        <f t="shared" si="253"/>
        <v>17.769999999999992</v>
      </c>
      <c r="CB89" s="4">
        <f t="shared" si="254"/>
        <v>15.659999999999997</v>
      </c>
      <c r="CC89" s="4">
        <f t="shared" si="255"/>
        <v>10.919999999999998</v>
      </c>
      <c r="CD89" s="4">
        <f t="shared" si="256"/>
        <v>9.0299999999999994</v>
      </c>
      <c r="CE89" s="4">
        <f t="shared" si="257"/>
        <v>8.3000000000000025</v>
      </c>
      <c r="CF89" s="4">
        <f t="shared" si="258"/>
        <v>6.7600000000000025</v>
      </c>
      <c r="CG89" s="4">
        <f t="shared" si="259"/>
        <v>6.98</v>
      </c>
      <c r="CH89" s="4">
        <f t="shared" si="260"/>
        <v>7.71</v>
      </c>
      <c r="CI89" s="4">
        <f t="shared" si="261"/>
        <v>9.59</v>
      </c>
      <c r="CJ89" s="4">
        <f t="shared" si="262"/>
        <v>20.549999999999994</v>
      </c>
      <c r="CK89" s="4">
        <f t="shared" si="263"/>
        <v>186.53272728813144</v>
      </c>
      <c r="CL89" s="4">
        <f t="shared" si="264"/>
        <v>37.680000000000007</v>
      </c>
      <c r="CM89" s="4">
        <f t="shared" si="265"/>
        <v>34.78</v>
      </c>
      <c r="CN89" s="4">
        <f t="shared" si="266"/>
        <v>24.109999999999996</v>
      </c>
      <c r="CO89" s="4">
        <f t="shared" si="267"/>
        <v>15.02</v>
      </c>
      <c r="CP89" s="4">
        <f t="shared" si="268"/>
        <v>10.039999999999999</v>
      </c>
      <c r="CQ89" s="4">
        <f t="shared" si="269"/>
        <v>7.84</v>
      </c>
      <c r="CR89" s="4">
        <f t="shared" si="270"/>
        <v>7.2500000000000009</v>
      </c>
      <c r="CS89" s="4">
        <f t="shared" si="271"/>
        <v>6.7600000000000007</v>
      </c>
      <c r="CT89" s="4">
        <f t="shared" si="272"/>
        <v>6.9799999999999986</v>
      </c>
      <c r="CU89" s="4">
        <f t="shared" si="273"/>
        <v>7.7099999999999982</v>
      </c>
      <c r="CV89" s="4">
        <f t="shared" si="274"/>
        <v>9.5899999999999981</v>
      </c>
      <c r="CW89" s="4">
        <f t="shared" si="275"/>
        <v>20.549999999999994</v>
      </c>
      <c r="CX89" s="4">
        <f t="shared" si="276"/>
        <v>187.8127472367822</v>
      </c>
      <c r="CY89" s="4">
        <f t="shared" si="277"/>
        <v>188.30751427979959</v>
      </c>
      <c r="CZ89" s="4">
        <f t="shared" si="278"/>
        <v>188.30751427979956</v>
      </c>
      <c r="DA89" s="4">
        <f t="shared" si="279"/>
        <v>188.30751427979956</v>
      </c>
      <c r="DB89" s="4">
        <f t="shared" si="280"/>
        <v>188.30751427979962</v>
      </c>
      <c r="DC89" s="4">
        <f t="shared" si="281"/>
        <v>188.30751427979959</v>
      </c>
      <c r="DD89" s="4">
        <f t="shared" si="282"/>
        <v>188.30751427979959</v>
      </c>
      <c r="DE89" s="4">
        <f t="shared" si="283"/>
        <v>188.30751427979962</v>
      </c>
      <c r="DF89" s="4">
        <f t="shared" si="284"/>
        <v>188.30751427979962</v>
      </c>
      <c r="DG89" s="4" t="e">
        <f t="shared" si="285"/>
        <v>#DIV/0!</v>
      </c>
    </row>
    <row r="90" spans="1:111" x14ac:dyDescent="0.25">
      <c r="A90" s="114"/>
      <c r="B90" t="s">
        <v>427</v>
      </c>
      <c r="C90" s="115">
        <v>18761</v>
      </c>
      <c r="D90" s="115">
        <v>18894.000000000004</v>
      </c>
      <c r="E90" s="115">
        <v>19088</v>
      </c>
      <c r="F90" s="115">
        <v>19266</v>
      </c>
      <c r="G90" s="115">
        <v>19428.999999999996</v>
      </c>
      <c r="H90" s="115">
        <v>19624.000000000004</v>
      </c>
      <c r="I90" s="115">
        <v>19825</v>
      </c>
      <c r="J90" s="115">
        <v>19974.720000000005</v>
      </c>
      <c r="K90" s="115">
        <v>20094.859999999997</v>
      </c>
      <c r="L90" s="115">
        <v>20256.349999999999</v>
      </c>
      <c r="M90" s="115">
        <v>20405.77</v>
      </c>
      <c r="N90" s="115">
        <v>20611.759999999995</v>
      </c>
      <c r="O90" s="144">
        <v>19685.871666666662</v>
      </c>
      <c r="P90" s="115">
        <v>20795.929999999993</v>
      </c>
      <c r="Q90" s="115">
        <v>20895.16</v>
      </c>
      <c r="R90" s="115">
        <v>21022.21</v>
      </c>
      <c r="S90" s="115">
        <v>21169.299999999996</v>
      </c>
      <c r="T90" s="115">
        <v>21292.290000000005</v>
      </c>
      <c r="U90" s="115">
        <v>21411</v>
      </c>
      <c r="V90" s="115">
        <v>21476.49</v>
      </c>
      <c r="W90" s="115">
        <v>21596.730000000003</v>
      </c>
      <c r="X90" s="115">
        <v>21686.850000000006</v>
      </c>
      <c r="Y90" s="115">
        <v>21817.85</v>
      </c>
      <c r="Z90" s="115">
        <v>21936.400000000005</v>
      </c>
      <c r="AA90" s="115">
        <v>22111.21</v>
      </c>
      <c r="AB90" s="144">
        <v>21434.285</v>
      </c>
      <c r="AC90" s="115">
        <v>22933.090833333335</v>
      </c>
      <c r="AD90" s="115">
        <v>24417.6675</v>
      </c>
      <c r="AE90" s="115">
        <v>25882.781666666673</v>
      </c>
      <c r="AF90" s="115">
        <v>27330.991666666669</v>
      </c>
      <c r="AG90" s="115">
        <v>28764.248333333333</v>
      </c>
      <c r="AH90" s="115">
        <v>30183.604166666661</v>
      </c>
      <c r="AI90" s="115">
        <v>31589.854166666668</v>
      </c>
      <c r="AJ90" s="115">
        <v>32983.961666666662</v>
      </c>
      <c r="AK90" s="115">
        <v>0</v>
      </c>
      <c r="AM90" t="s">
        <v>427</v>
      </c>
      <c r="AN90" s="115">
        <v>1164.4952700000001</v>
      </c>
      <c r="AO90" s="115">
        <v>1022.1654000000003</v>
      </c>
      <c r="AP90" s="115">
        <v>954.39999999999986</v>
      </c>
      <c r="AQ90" s="115">
        <v>1041.5199600000001</v>
      </c>
      <c r="AR90" s="115">
        <v>578.59561999999983</v>
      </c>
      <c r="AS90" s="115">
        <v>400.91831999999999</v>
      </c>
      <c r="AT90" s="115">
        <v>288.05725000000001</v>
      </c>
      <c r="AU90" s="115">
        <v>246.48804480000007</v>
      </c>
      <c r="AV90" s="115">
        <v>255.60661919999998</v>
      </c>
      <c r="AW90" s="115">
        <v>279.74019350000003</v>
      </c>
      <c r="AX90" s="115">
        <v>511.57265390000009</v>
      </c>
      <c r="AY90" s="115">
        <v>812.72169679999979</v>
      </c>
      <c r="AZ90" s="144">
        <v>7556.2810281999991</v>
      </c>
      <c r="BA90" s="115">
        <v>1090.7465284999996</v>
      </c>
      <c r="BB90" s="115">
        <v>1024.6986463999999</v>
      </c>
      <c r="BC90" s="115">
        <v>1109.7624658999998</v>
      </c>
      <c r="BD90" s="115">
        <v>1072.4367379999997</v>
      </c>
      <c r="BE90" s="115">
        <v>673.90097850000018</v>
      </c>
      <c r="BF90" s="115">
        <v>388.39554000000004</v>
      </c>
      <c r="BG90" s="115">
        <v>301.74468449999989</v>
      </c>
      <c r="BH90" s="115">
        <v>266.50364820000004</v>
      </c>
      <c r="BI90" s="115">
        <v>275.85673200000014</v>
      </c>
      <c r="BJ90" s="115">
        <v>301.30450850000005</v>
      </c>
      <c r="BK90" s="115">
        <v>549.94554800000026</v>
      </c>
      <c r="BL90" s="115">
        <v>871.8450102999999</v>
      </c>
      <c r="BM90" s="144">
        <v>7927.1410287999988</v>
      </c>
      <c r="BN90" s="115">
        <v>8534.3204227166698</v>
      </c>
      <c r="BO90" s="115">
        <v>9086.790783450002</v>
      </c>
      <c r="BP90" s="115">
        <v>9632.0183694333355</v>
      </c>
      <c r="BQ90" s="115">
        <v>10170.955238833336</v>
      </c>
      <c r="BR90" s="115">
        <v>10704.327374766668</v>
      </c>
      <c r="BS90" s="115">
        <v>11232.526454583332</v>
      </c>
      <c r="BT90" s="115">
        <v>11755.848329583334</v>
      </c>
      <c r="BU90" s="115">
        <v>12274.65149463333</v>
      </c>
      <c r="BV90" s="115">
        <v>0</v>
      </c>
      <c r="BX90" t="s">
        <v>427</v>
      </c>
      <c r="BY90" s="115">
        <f t="shared" si="251"/>
        <v>62.070000000000007</v>
      </c>
      <c r="BZ90" s="115">
        <f t="shared" si="252"/>
        <v>54.100000000000009</v>
      </c>
      <c r="CA90" s="115">
        <f t="shared" si="253"/>
        <v>49.999999999999993</v>
      </c>
      <c r="CB90" s="115">
        <f t="shared" si="254"/>
        <v>54.06</v>
      </c>
      <c r="CC90" s="115">
        <f t="shared" si="255"/>
        <v>29.779999999999998</v>
      </c>
      <c r="CD90" s="115">
        <f t="shared" si="256"/>
        <v>20.429999999999996</v>
      </c>
      <c r="CE90" s="115">
        <f t="shared" si="257"/>
        <v>14.530000000000001</v>
      </c>
      <c r="CF90" s="115">
        <f t="shared" si="258"/>
        <v>12.34</v>
      </c>
      <c r="CG90" s="115">
        <f t="shared" si="259"/>
        <v>12.72</v>
      </c>
      <c r="CH90" s="115">
        <f t="shared" si="260"/>
        <v>13.810000000000002</v>
      </c>
      <c r="CI90" s="115">
        <f t="shared" si="261"/>
        <v>25.070000000000004</v>
      </c>
      <c r="CJ90" s="115">
        <f t="shared" si="262"/>
        <v>39.43</v>
      </c>
      <c r="CK90" s="115">
        <f t="shared" si="263"/>
        <v>383.84284710108938</v>
      </c>
      <c r="CL90" s="115">
        <f t="shared" si="264"/>
        <v>52.449999999999996</v>
      </c>
      <c r="CM90" s="115">
        <f t="shared" si="265"/>
        <v>49.039999999999992</v>
      </c>
      <c r="CN90" s="115">
        <f t="shared" si="266"/>
        <v>52.79</v>
      </c>
      <c r="CO90" s="115">
        <f t="shared" si="267"/>
        <v>50.66</v>
      </c>
      <c r="CP90" s="115">
        <f t="shared" si="268"/>
        <v>31.650000000000006</v>
      </c>
      <c r="CQ90" s="115">
        <f t="shared" si="269"/>
        <v>18.140000000000004</v>
      </c>
      <c r="CR90" s="115">
        <f t="shared" si="270"/>
        <v>14.049999999999994</v>
      </c>
      <c r="CS90" s="115">
        <f t="shared" si="271"/>
        <v>12.34</v>
      </c>
      <c r="CT90" s="115">
        <f t="shared" si="272"/>
        <v>12.720000000000002</v>
      </c>
      <c r="CU90" s="115">
        <f t="shared" si="273"/>
        <v>13.810000000000002</v>
      </c>
      <c r="CV90" s="115">
        <f t="shared" si="274"/>
        <v>25.070000000000004</v>
      </c>
      <c r="CW90" s="115">
        <f t="shared" si="275"/>
        <v>39.43</v>
      </c>
      <c r="CX90" s="115">
        <f t="shared" si="276"/>
        <v>369.83463776841631</v>
      </c>
      <c r="CY90" s="115">
        <f t="shared" si="277"/>
        <v>372.1400000000001</v>
      </c>
      <c r="CZ90" s="115">
        <f t="shared" si="278"/>
        <v>372.1400000000001</v>
      </c>
      <c r="DA90" s="115">
        <f t="shared" si="279"/>
        <v>372.14</v>
      </c>
      <c r="DB90" s="115">
        <f t="shared" si="280"/>
        <v>372.1400000000001</v>
      </c>
      <c r="DC90" s="115">
        <f t="shared" si="281"/>
        <v>372.14000000000004</v>
      </c>
      <c r="DD90" s="115">
        <f t="shared" si="282"/>
        <v>372.14000000000004</v>
      </c>
      <c r="DE90" s="115">
        <f t="shared" si="283"/>
        <v>372.14000000000004</v>
      </c>
      <c r="DF90" s="115">
        <f t="shared" si="284"/>
        <v>372.14</v>
      </c>
      <c r="DG90" s="115" t="e">
        <f t="shared" si="285"/>
        <v>#DIV/0!</v>
      </c>
    </row>
    <row r="91" spans="1:111" x14ac:dyDescent="0.25">
      <c r="A91" s="114"/>
      <c r="C91" s="5">
        <f>SUM(C77:C90)</f>
        <v>389744</v>
      </c>
      <c r="D91" s="5">
        <f t="shared" ref="D91:AP91" si="286">SUM(D77:D90)</f>
        <v>391756</v>
      </c>
      <c r="E91" s="5">
        <f t="shared" si="286"/>
        <v>393636</v>
      </c>
      <c r="F91" s="5">
        <f t="shared" si="286"/>
        <v>394795</v>
      </c>
      <c r="G91" s="5">
        <f t="shared" si="286"/>
        <v>396066.99999999994</v>
      </c>
      <c r="H91" s="5">
        <f t="shared" si="286"/>
        <v>397872</v>
      </c>
      <c r="I91" s="5">
        <f t="shared" si="286"/>
        <v>398701</v>
      </c>
      <c r="J91" s="5">
        <f t="shared" si="286"/>
        <v>399552.39</v>
      </c>
      <c r="K91" s="5">
        <f t="shared" si="286"/>
        <v>400385.30000000005</v>
      </c>
      <c r="L91" s="5">
        <f t="shared" si="286"/>
        <v>401510.37</v>
      </c>
      <c r="M91" s="5">
        <f t="shared" si="286"/>
        <v>402757.35000000003</v>
      </c>
      <c r="N91" s="5">
        <f t="shared" si="286"/>
        <v>404591.16000000015</v>
      </c>
      <c r="O91" s="145">
        <f t="shared" si="286"/>
        <v>397613.96416666667</v>
      </c>
      <c r="P91" s="5">
        <f>SUM(P77:P90)</f>
        <v>405955.31999999995</v>
      </c>
      <c r="Q91" s="5">
        <f t="shared" ref="Q91:AB91" si="287">SUM(Q77:Q90)</f>
        <v>407311.59</v>
      </c>
      <c r="R91" s="5">
        <f t="shared" si="287"/>
        <v>408901.48000000004</v>
      </c>
      <c r="S91" s="5">
        <f t="shared" si="287"/>
        <v>409944.89999999991</v>
      </c>
      <c r="T91" s="5">
        <f t="shared" si="287"/>
        <v>410696.91999999993</v>
      </c>
      <c r="U91" s="5">
        <f t="shared" si="287"/>
        <v>411644.26999999996</v>
      </c>
      <c r="V91" s="5">
        <f t="shared" si="287"/>
        <v>412268.60516548617</v>
      </c>
      <c r="W91" s="5">
        <f t="shared" si="287"/>
        <v>412960.9118071369</v>
      </c>
      <c r="X91" s="5">
        <f t="shared" si="287"/>
        <v>413635.91843619663</v>
      </c>
      <c r="Y91" s="5">
        <f t="shared" si="287"/>
        <v>414573.37505146419</v>
      </c>
      <c r="Z91" s="5">
        <f t="shared" si="287"/>
        <v>415635.40166433743</v>
      </c>
      <c r="AA91" s="5">
        <f t="shared" si="287"/>
        <v>417278.23827241448</v>
      </c>
      <c r="AB91" s="145">
        <f t="shared" si="287"/>
        <v>411733.91086641961</v>
      </c>
      <c r="AC91" s="5">
        <f t="shared" si="286"/>
        <v>424465.51779706188</v>
      </c>
      <c r="AD91" s="5">
        <f t="shared" si="286"/>
        <v>437094.12023945141</v>
      </c>
      <c r="AE91" s="5">
        <f t="shared" si="286"/>
        <v>449478.01474506559</v>
      </c>
      <c r="AF91" s="5">
        <f t="shared" si="286"/>
        <v>461709.79306644795</v>
      </c>
      <c r="AG91" s="5">
        <f t="shared" si="286"/>
        <v>473868.79154232383</v>
      </c>
      <c r="AH91" s="5">
        <f t="shared" si="286"/>
        <v>485954.86775634933</v>
      </c>
      <c r="AI91" s="5">
        <f t="shared" ref="AI91:AK91" si="288">SUM(AI77:AI90)</f>
        <v>497968.27835876751</v>
      </c>
      <c r="AJ91" s="5">
        <f t="shared" si="288"/>
        <v>509912.55329589883</v>
      </c>
      <c r="AK91" s="5">
        <f t="shared" si="288"/>
        <v>0</v>
      </c>
      <c r="AN91" s="5">
        <f t="shared" si="286"/>
        <v>15484.398770000002</v>
      </c>
      <c r="AO91" s="5">
        <f t="shared" si="286"/>
        <v>13236.637190000001</v>
      </c>
      <c r="AP91" s="5">
        <f t="shared" si="286"/>
        <v>10472.21206</v>
      </c>
      <c r="AQ91" s="5">
        <f>SUM(AQ77:AQ90)</f>
        <v>10050.51462</v>
      </c>
      <c r="AR91" s="5">
        <f t="shared" ref="AR91:BQ91" si="289">SUM(AR77:AR90)</f>
        <v>7200.6305299999995</v>
      </c>
      <c r="AS91" s="5">
        <f t="shared" si="289"/>
        <v>6134.9432799999995</v>
      </c>
      <c r="AT91" s="5">
        <f t="shared" si="289"/>
        <v>5367.4352799999997</v>
      </c>
      <c r="AU91" s="5">
        <f t="shared" si="289"/>
        <v>4591.1146272000005</v>
      </c>
      <c r="AV91" s="5">
        <f t="shared" si="289"/>
        <v>4849.8587639000016</v>
      </c>
      <c r="AW91" s="5">
        <f t="shared" si="289"/>
        <v>5214.5556711999998</v>
      </c>
      <c r="AX91" s="5">
        <f t="shared" si="289"/>
        <v>6727.7772906</v>
      </c>
      <c r="AY91" s="5">
        <f t="shared" si="289"/>
        <v>10490.122850099999</v>
      </c>
      <c r="AZ91" s="145">
        <f t="shared" si="289"/>
        <v>99820.200933000015</v>
      </c>
      <c r="BA91" s="5">
        <f t="shared" si="289"/>
        <v>15139.041619399999</v>
      </c>
      <c r="BB91" s="5">
        <f t="shared" si="289"/>
        <v>14444.381410800001</v>
      </c>
      <c r="BC91" s="5">
        <f t="shared" si="289"/>
        <v>12065.834595</v>
      </c>
      <c r="BD91" s="5">
        <f>SUM(BD77:BD90)</f>
        <v>10008.005322500001</v>
      </c>
      <c r="BE91" s="5">
        <f t="shared" ref="BE91:BM91" si="290">SUM(BE77:BE90)</f>
        <v>7368.2109970000001</v>
      </c>
      <c r="BF91" s="5">
        <f t="shared" si="290"/>
        <v>5849.3005008</v>
      </c>
      <c r="BG91" s="5">
        <f t="shared" si="290"/>
        <v>5101.6686048024858</v>
      </c>
      <c r="BH91" s="5">
        <f t="shared" si="290"/>
        <v>4735.1330182578276</v>
      </c>
      <c r="BI91" s="5">
        <f t="shared" si="290"/>
        <v>5000.9878574810009</v>
      </c>
      <c r="BJ91" s="5">
        <f t="shared" si="290"/>
        <v>5373.5788602656512</v>
      </c>
      <c r="BK91" s="5">
        <f t="shared" si="290"/>
        <v>6950.0099619801313</v>
      </c>
      <c r="BL91" s="5">
        <f t="shared" si="290"/>
        <v>10839.367446751088</v>
      </c>
      <c r="BM91" s="145">
        <f t="shared" si="290"/>
        <v>102875.52019503819</v>
      </c>
      <c r="BN91" s="5">
        <f t="shared" si="289"/>
        <v>106566.9223432095</v>
      </c>
      <c r="BO91" s="5">
        <f t="shared" si="289"/>
        <v>109880.31422687293</v>
      </c>
      <c r="BP91" s="5">
        <f t="shared" si="289"/>
        <v>113103.63531734898</v>
      </c>
      <c r="BQ91" s="5">
        <f t="shared" si="289"/>
        <v>116279.46319735271</v>
      </c>
      <c r="BR91" s="5">
        <f>SUM(BR77:BR90)</f>
        <v>119431.74115575574</v>
      </c>
      <c r="BS91" s="5">
        <f>SUM(BS77:BS90)</f>
        <v>122564.05152368554</v>
      </c>
      <c r="BT91" s="5">
        <f t="shared" ref="BT91:BV91" si="291">SUM(BT77:BT90)</f>
        <v>125676.12692811685</v>
      </c>
      <c r="BU91" s="5">
        <f t="shared" si="291"/>
        <v>128771.54550786231</v>
      </c>
      <c r="BV91" s="5">
        <f t="shared" si="291"/>
        <v>0</v>
      </c>
      <c r="BY91" s="4">
        <f t="shared" si="251"/>
        <v>39.729665549694161</v>
      </c>
      <c r="BZ91" s="4">
        <f t="shared" si="252"/>
        <v>33.787962890166334</v>
      </c>
      <c r="CA91" s="4">
        <f t="shared" si="253"/>
        <v>26.603796553160787</v>
      </c>
      <c r="CB91" s="4">
        <f t="shared" si="254"/>
        <v>25.457552957864209</v>
      </c>
      <c r="CC91" s="4">
        <f t="shared" si="255"/>
        <v>18.18033446361348</v>
      </c>
      <c r="CD91" s="4">
        <f t="shared" si="256"/>
        <v>15.419389351349176</v>
      </c>
      <c r="CE91" s="4">
        <f t="shared" si="257"/>
        <v>13.462307042119281</v>
      </c>
      <c r="CF91" s="4">
        <f t="shared" si="258"/>
        <v>11.490644886894557</v>
      </c>
      <c r="CG91" s="4">
        <f t="shared" si="259"/>
        <v>12.112979082648641</v>
      </c>
      <c r="CH91" s="4">
        <f t="shared" si="260"/>
        <v>12.987349918758014</v>
      </c>
      <c r="CI91" s="4">
        <f t="shared" si="261"/>
        <v>16.704294262041401</v>
      </c>
      <c r="CJ91" s="4">
        <f t="shared" si="262"/>
        <v>25.927711446043446</v>
      </c>
      <c r="CK91" s="4">
        <f t="shared" si="263"/>
        <v>251.04802629909312</v>
      </c>
      <c r="CL91" s="4">
        <f t="shared" si="264"/>
        <v>37.292383850025665</v>
      </c>
      <c r="CM91" s="4">
        <f t="shared" si="265"/>
        <v>35.462731150861671</v>
      </c>
      <c r="CN91" s="4">
        <f t="shared" si="266"/>
        <v>29.507925955660518</v>
      </c>
      <c r="CO91" s="4">
        <f t="shared" si="267"/>
        <v>24.413049955006155</v>
      </c>
      <c r="CP91" s="4">
        <f t="shared" si="268"/>
        <v>17.940750558830587</v>
      </c>
      <c r="CQ91" s="4">
        <f t="shared" si="269"/>
        <v>14.2096001987347</v>
      </c>
      <c r="CR91" s="4">
        <f t="shared" si="270"/>
        <v>12.374623099798388</v>
      </c>
      <c r="CS91" s="4">
        <f t="shared" si="271"/>
        <v>11.46629834174052</v>
      </c>
      <c r="CT91" s="4">
        <f t="shared" si="272"/>
        <v>12.090313327691351</v>
      </c>
      <c r="CU91" s="4">
        <f t="shared" si="273"/>
        <v>12.961707585776795</v>
      </c>
      <c r="CV91" s="4">
        <f t="shared" si="274"/>
        <v>16.721410000567953</v>
      </c>
      <c r="CW91" s="4">
        <f t="shared" si="275"/>
        <v>25.976354510188365</v>
      </c>
      <c r="CX91" s="4">
        <f t="shared" si="276"/>
        <v>249.85923549157087</v>
      </c>
      <c r="CY91" s="4">
        <f t="shared" si="277"/>
        <v>251.06143579408356</v>
      </c>
      <c r="CZ91" s="4">
        <f t="shared" si="278"/>
        <v>251.38822312841376</v>
      </c>
      <c r="DA91" s="4">
        <f t="shared" si="279"/>
        <v>251.63329819701852</v>
      </c>
      <c r="DB91" s="4">
        <f t="shared" si="280"/>
        <v>251.8453473232224</v>
      </c>
      <c r="DC91" s="4">
        <f t="shared" si="281"/>
        <v>252.03546485311983</v>
      </c>
      <c r="DD91" s="4">
        <f t="shared" si="282"/>
        <v>252.2128280956687</v>
      </c>
      <c r="DE91" s="4">
        <f t="shared" si="283"/>
        <v>252.37777663735423</v>
      </c>
      <c r="DF91" s="4">
        <f t="shared" si="284"/>
        <v>252.53652744088663</v>
      </c>
      <c r="DG91" s="4" t="e">
        <f t="shared" si="285"/>
        <v>#DIV/0!</v>
      </c>
    </row>
    <row r="92" spans="1:111" x14ac:dyDescent="0.25">
      <c r="A92" s="114"/>
      <c r="B92" s="125">
        <f>SUM(C92:AK92)</f>
        <v>1325720.6193211833</v>
      </c>
      <c r="C92" s="5">
        <f>+C91-C3</f>
        <v>-38247.109510606679</v>
      </c>
      <c r="D92" s="5">
        <f t="shared" ref="D92:AH92" si="292">+D91-D3</f>
        <v>-37525.017351208022</v>
      </c>
      <c r="E92" s="5">
        <f t="shared" si="292"/>
        <v>-37006.314929666521</v>
      </c>
      <c r="F92" s="5">
        <f t="shared" si="292"/>
        <v>-37209.42591549881</v>
      </c>
      <c r="G92" s="5">
        <f t="shared" si="292"/>
        <v>-37230.796781933925</v>
      </c>
      <c r="H92" s="5">
        <f t="shared" si="292"/>
        <v>-36660.449114415562</v>
      </c>
      <c r="I92" s="5">
        <f t="shared" si="292"/>
        <v>-37027.733307933609</v>
      </c>
      <c r="J92" s="5">
        <f t="shared" si="292"/>
        <v>-37284.723000600701</v>
      </c>
      <c r="K92" s="5">
        <f t="shared" si="292"/>
        <v>-37603.201560921909</v>
      </c>
      <c r="L92" s="5">
        <f t="shared" si="292"/>
        <v>-37643.61172672658</v>
      </c>
      <c r="M92" s="5">
        <f t="shared" si="292"/>
        <v>-37575.26247111574</v>
      </c>
      <c r="N92" s="5">
        <f t="shared" si="292"/>
        <v>-36928.930179976742</v>
      </c>
      <c r="O92" s="145">
        <f t="shared" si="292"/>
        <v>-37328.547987550381</v>
      </c>
      <c r="P92" s="5">
        <f>+P91-P3</f>
        <v>-37320.5898299978</v>
      </c>
      <c r="Q92" s="5">
        <f t="shared" ref="Q92:AB92" si="293">+Q91-Q3</f>
        <v>-37146.987960180151</v>
      </c>
      <c r="R92" s="5">
        <f t="shared" si="293"/>
        <v>-36742.734656830551</v>
      </c>
      <c r="S92" s="5">
        <f t="shared" si="293"/>
        <v>-36844.642765305995</v>
      </c>
      <c r="T92" s="5">
        <f t="shared" si="293"/>
        <v>-37213.239680765313</v>
      </c>
      <c r="U92" s="5">
        <f t="shared" si="293"/>
        <v>-37404.289494285767</v>
      </c>
      <c r="V92" s="5">
        <f t="shared" si="293"/>
        <v>-37911.527693673328</v>
      </c>
      <c r="W92" s="5">
        <f t="shared" si="293"/>
        <v>-38380.266104393988</v>
      </c>
      <c r="X92" s="5">
        <f t="shared" si="293"/>
        <v>-38884.871295610268</v>
      </c>
      <c r="Y92" s="5">
        <f t="shared" si="293"/>
        <v>-39138.979169343365</v>
      </c>
      <c r="Z92" s="5">
        <f t="shared" si="293"/>
        <v>-39279.764534960967</v>
      </c>
      <c r="AA92" s="5">
        <f t="shared" si="293"/>
        <v>-38846.890224367322</v>
      </c>
      <c r="AB92" s="145">
        <f t="shared" si="293"/>
        <v>-37926.231950809655</v>
      </c>
      <c r="AC92" s="5">
        <f t="shared" si="292"/>
        <v>-39683.207223376026</v>
      </c>
      <c r="AD92" s="5">
        <f t="shared" si="292"/>
        <v>-41688.496475779393</v>
      </c>
      <c r="AE92" s="5">
        <f t="shared" si="292"/>
        <v>-44009.821800768725</v>
      </c>
      <c r="AF92" s="5">
        <f t="shared" si="292"/>
        <v>461709.79306644795</v>
      </c>
      <c r="AG92" s="5">
        <f t="shared" si="292"/>
        <v>473868.79154232383</v>
      </c>
      <c r="AH92" s="5">
        <f t="shared" si="292"/>
        <v>485954.86775634933</v>
      </c>
      <c r="AI92" s="5">
        <f t="shared" ref="AI92:AK92" si="294">+AI91-AI3</f>
        <v>497968.27835876751</v>
      </c>
      <c r="AJ92" s="5">
        <f t="shared" si="294"/>
        <v>509912.55329589883</v>
      </c>
      <c r="AK92" s="5">
        <f t="shared" si="294"/>
        <v>0</v>
      </c>
      <c r="AM92" s="125">
        <f>SUM(AN92:BV92)</f>
        <v>554167.65016210591</v>
      </c>
      <c r="AN92" s="5">
        <f t="shared" ref="AN92:BS92" si="295">+AN91-AN3</f>
        <v>359.82600135808389</v>
      </c>
      <c r="AO92" s="5">
        <f t="shared" si="295"/>
        <v>-1574.0538547476644</v>
      </c>
      <c r="AP92" s="5">
        <f t="shared" si="295"/>
        <v>-2288.2400011392547</v>
      </c>
      <c r="AQ92" s="5">
        <f t="shared" si="295"/>
        <v>-319.17789422087299</v>
      </c>
      <c r="AR92" s="5">
        <f t="shared" si="295"/>
        <v>-573.54749881861335</v>
      </c>
      <c r="AS92" s="5">
        <f t="shared" si="295"/>
        <v>-133.76755124692227</v>
      </c>
      <c r="AT92" s="5">
        <f t="shared" si="295"/>
        <v>97.113590946202748</v>
      </c>
      <c r="AU92" s="5">
        <f t="shared" si="295"/>
        <v>-348.32354022959589</v>
      </c>
      <c r="AV92" s="5">
        <f t="shared" si="295"/>
        <v>-705.81882878967372</v>
      </c>
      <c r="AW92" s="5">
        <f t="shared" si="295"/>
        <v>-587.33480663849059</v>
      </c>
      <c r="AX92" s="5">
        <f t="shared" si="295"/>
        <v>-1332.6749359573078</v>
      </c>
      <c r="AY92" s="5">
        <f t="shared" si="295"/>
        <v>-2085.0388255435901</v>
      </c>
      <c r="AZ92" s="145">
        <f t="shared" si="295"/>
        <v>-9491.0381450276909</v>
      </c>
      <c r="BA92" s="5">
        <f t="shared" ref="BA92:BM92" si="296">+BA91-BA3</f>
        <v>-364.65449415353214</v>
      </c>
      <c r="BB92" s="5">
        <f t="shared" si="296"/>
        <v>-739.0296053962029</v>
      </c>
      <c r="BC92" s="5">
        <f t="shared" si="296"/>
        <v>-1022.394372227096</v>
      </c>
      <c r="BD92" s="5">
        <f t="shared" si="296"/>
        <v>-622.30866963711196</v>
      </c>
      <c r="BE92" s="5">
        <f t="shared" si="296"/>
        <v>-580.97714204137537</v>
      </c>
      <c r="BF92" s="5">
        <f t="shared" si="296"/>
        <v>-543.19165109185906</v>
      </c>
      <c r="BG92" s="5">
        <f t="shared" si="296"/>
        <v>-264.90182972537605</v>
      </c>
      <c r="BH92" s="5">
        <f t="shared" si="296"/>
        <v>-293.24327753848775</v>
      </c>
      <c r="BI92" s="5">
        <f t="shared" si="296"/>
        <v>-663.63183580236273</v>
      </c>
      <c r="BJ92" s="5">
        <f t="shared" si="296"/>
        <v>-545.7295436946988</v>
      </c>
      <c r="BK92" s="5">
        <f t="shared" si="296"/>
        <v>-1295.3766543595248</v>
      </c>
      <c r="BL92" s="5">
        <f t="shared" si="296"/>
        <v>-2049.8823133983551</v>
      </c>
      <c r="BM92" s="145">
        <f t="shared" si="296"/>
        <v>-8985.3213890659972</v>
      </c>
      <c r="BN92" s="5">
        <f t="shared" si="295"/>
        <v>-7707.2340291799774</v>
      </c>
      <c r="BO92" s="5">
        <f t="shared" si="295"/>
        <v>-7130.5937529317162</v>
      </c>
      <c r="BP92" s="5">
        <f t="shared" si="295"/>
        <v>-6764.7313003681484</v>
      </c>
      <c r="BQ92" s="5">
        <f t="shared" si="295"/>
        <v>116279.46319735271</v>
      </c>
      <c r="BR92" s="5">
        <f t="shared" si="295"/>
        <v>119431.74115575574</v>
      </c>
      <c r="BS92" s="5">
        <f t="shared" si="295"/>
        <v>122564.05152368554</v>
      </c>
      <c r="BT92" s="5">
        <f t="shared" ref="BT92:BV92" si="297">+BT91-BT3</f>
        <v>125676.12692811685</v>
      </c>
      <c r="BU92" s="5">
        <f t="shared" si="297"/>
        <v>128771.54550786231</v>
      </c>
      <c r="BV92" s="5">
        <f t="shared" si="297"/>
        <v>0</v>
      </c>
      <c r="BX92" s="125" t="e">
        <f>SUM(BY92:DG92)</f>
        <v>#DIV/0!</v>
      </c>
      <c r="BY92" s="5">
        <f t="shared" ref="BY92:DD92" si="298">+BY91-BY3</f>
        <v>4.3911446492568729</v>
      </c>
      <c r="BZ92" s="5">
        <f t="shared" si="298"/>
        <v>-0.71319240464276135</v>
      </c>
      <c r="CA92" s="5">
        <f t="shared" si="298"/>
        <v>-3.0274115719007746</v>
      </c>
      <c r="CB92" s="5">
        <f t="shared" si="298"/>
        <v>1.4538810226854437</v>
      </c>
      <c r="CC92" s="5">
        <f t="shared" si="298"/>
        <v>0.23845226029563094</v>
      </c>
      <c r="CD92" s="5">
        <f t="shared" si="298"/>
        <v>0.99305400165858337</v>
      </c>
      <c r="CE92" s="5">
        <f t="shared" si="298"/>
        <v>1.3668878370488411</v>
      </c>
      <c r="CF92" s="5">
        <f t="shared" si="298"/>
        <v>0.18336805434483772</v>
      </c>
      <c r="CG92" s="5">
        <f t="shared" si="298"/>
        <v>-0.57154933051772261</v>
      </c>
      <c r="CH92" s="5">
        <f t="shared" si="298"/>
        <v>-0.22416749712835049</v>
      </c>
      <c r="CI92" s="5">
        <f t="shared" si="298"/>
        <v>-1.6010776279092767</v>
      </c>
      <c r="CJ92" s="5">
        <f t="shared" si="298"/>
        <v>-2.5538049228211612</v>
      </c>
      <c r="CK92" s="5">
        <f t="shared" si="298"/>
        <v>-0.2753923674854093</v>
      </c>
      <c r="CL92" s="5">
        <f t="shared" ref="CL92:CX92" si="299">+CL91-CL3</f>
        <v>2.317110505035167</v>
      </c>
      <c r="CM92" s="5">
        <f t="shared" si="299"/>
        <v>1.301142716952512</v>
      </c>
      <c r="CN92" s="5">
        <f t="shared" si="299"/>
        <v>0.13869252511835484</v>
      </c>
      <c r="CO92" s="5">
        <f t="shared" si="299"/>
        <v>0.62038478575641065</v>
      </c>
      <c r="CP92" s="5">
        <f t="shared" si="299"/>
        <v>0.19346805756532248</v>
      </c>
      <c r="CQ92" s="5">
        <f t="shared" si="299"/>
        <v>-2.6036497419106297E-2</v>
      </c>
      <c r="CR92" s="5">
        <f t="shared" si="299"/>
        <v>0.45368291871133692</v>
      </c>
      <c r="CS92" s="5">
        <f t="shared" si="299"/>
        <v>0.32533327610242146</v>
      </c>
      <c r="CT92" s="5">
        <f t="shared" si="299"/>
        <v>-0.42760810668204741</v>
      </c>
      <c r="CU92" s="5">
        <f t="shared" si="299"/>
        <v>-8.4682597109008384E-2</v>
      </c>
      <c r="CV92" s="5">
        <f t="shared" si="299"/>
        <v>-1.4036982151633097</v>
      </c>
      <c r="CW92" s="5">
        <f t="shared" si="299"/>
        <v>-2.2817899218616766</v>
      </c>
      <c r="CX92" s="5">
        <f t="shared" si="299"/>
        <v>1.0917087918082018</v>
      </c>
      <c r="CY92" s="5">
        <f t="shared" si="298"/>
        <v>4.8598408907309079</v>
      </c>
      <c r="CZ92" s="5">
        <f t="shared" si="298"/>
        <v>6.9956660581972585</v>
      </c>
      <c r="DA92" s="5">
        <f t="shared" si="298"/>
        <v>8.7329514392642125</v>
      </c>
      <c r="DB92" s="5" t="e">
        <f t="shared" si="298"/>
        <v>#DIV/0!</v>
      </c>
      <c r="DC92" s="5" t="e">
        <f t="shared" si="298"/>
        <v>#DIV/0!</v>
      </c>
      <c r="DD92" s="5" t="e">
        <f t="shared" si="298"/>
        <v>#DIV/0!</v>
      </c>
      <c r="DE92" s="5" t="e">
        <f t="shared" ref="DE92:DG92" si="300">+DE91-DE3</f>
        <v>#DIV/0!</v>
      </c>
      <c r="DF92" s="5" t="e">
        <f t="shared" si="300"/>
        <v>#DIV/0!</v>
      </c>
      <c r="DG92" s="5" t="e">
        <f t="shared" si="300"/>
        <v>#DIV/0!</v>
      </c>
    </row>
    <row r="93" spans="1:111" x14ac:dyDescent="0.25">
      <c r="A93" s="11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14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145"/>
      <c r="AC93" s="5"/>
      <c r="AD93" s="5"/>
      <c r="AE93" s="5"/>
      <c r="AF93" s="5"/>
      <c r="AG93" s="5"/>
      <c r="AH93" s="5"/>
      <c r="AI93" s="5"/>
      <c r="AJ93" s="5"/>
      <c r="AK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14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145"/>
      <c r="BN93" s="5"/>
      <c r="BO93" s="5"/>
      <c r="BP93" s="5"/>
      <c r="BQ93" s="5"/>
      <c r="BR93" s="5"/>
      <c r="BS93" s="5"/>
      <c r="BT93" s="5"/>
      <c r="BU93" s="5"/>
      <c r="BV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</row>
    <row r="94" spans="1:111" x14ac:dyDescent="0.25">
      <c r="A94" s="114" t="s">
        <v>402</v>
      </c>
      <c r="B94" t="s">
        <v>414</v>
      </c>
      <c r="C94" s="4">
        <v>9050</v>
      </c>
      <c r="D94" s="4">
        <v>9036</v>
      </c>
      <c r="E94" s="4">
        <v>9060.0000000000018</v>
      </c>
      <c r="F94" s="4">
        <v>9084</v>
      </c>
      <c r="G94" s="4">
        <v>9079</v>
      </c>
      <c r="H94" s="4">
        <v>9114</v>
      </c>
      <c r="I94" s="4">
        <v>9141</v>
      </c>
      <c r="J94" s="4">
        <v>9063.2699999999986</v>
      </c>
      <c r="K94" s="4">
        <v>9061.68</v>
      </c>
      <c r="L94" s="4">
        <v>9067.7099999999991</v>
      </c>
      <c r="M94" s="4">
        <v>9071.42</v>
      </c>
      <c r="N94" s="4">
        <v>9093.6299999999992</v>
      </c>
      <c r="O94" s="143">
        <v>9076.8091666666678</v>
      </c>
      <c r="P94" s="4">
        <v>9140.41</v>
      </c>
      <c r="Q94" s="4">
        <v>9141.69</v>
      </c>
      <c r="R94" s="4">
        <v>9158</v>
      </c>
      <c r="S94" s="4">
        <v>9159.4699999999993</v>
      </c>
      <c r="T94" s="4">
        <v>9153.8199999999979</v>
      </c>
      <c r="U94" s="4">
        <v>9157.7199999999993</v>
      </c>
      <c r="V94" s="4">
        <v>9153.83</v>
      </c>
      <c r="W94" s="4">
        <v>9118.6299999999992</v>
      </c>
      <c r="X94" s="4">
        <v>9115.64</v>
      </c>
      <c r="Y94" s="4">
        <v>9120.2900000000009</v>
      </c>
      <c r="Z94" s="4">
        <v>9122.65</v>
      </c>
      <c r="AA94" s="4">
        <v>9143.5300000000007</v>
      </c>
      <c r="AB94" s="143">
        <v>9140.4733333333334</v>
      </c>
      <c r="AC94" s="4">
        <v>9191.5708333333332</v>
      </c>
      <c r="AD94" s="4">
        <v>9239.75</v>
      </c>
      <c r="AE94" s="4">
        <v>9285.4375000000018</v>
      </c>
      <c r="AF94" s="4">
        <v>9329.02</v>
      </c>
      <c r="AG94" s="4">
        <v>9370.760000000002</v>
      </c>
      <c r="AH94" s="4">
        <v>9410.8524999999991</v>
      </c>
      <c r="AI94" s="4">
        <v>9449.4550000000017</v>
      </c>
      <c r="AJ94" s="4">
        <v>9486.711666666668</v>
      </c>
      <c r="AK94" s="4">
        <v>428.83333333333331</v>
      </c>
      <c r="AM94" t="s">
        <v>414</v>
      </c>
      <c r="AN94" s="4">
        <v>9202.148629999996</v>
      </c>
      <c r="AO94" s="4">
        <v>8527.6247499999972</v>
      </c>
      <c r="AP94" s="4">
        <v>8472.087800000003</v>
      </c>
      <c r="AQ94" s="4">
        <v>8939.5494500000023</v>
      </c>
      <c r="AR94" s="4">
        <v>8049.6635400000005</v>
      </c>
      <c r="AS94" s="4">
        <v>7916.3812600000001</v>
      </c>
      <c r="AT94" s="4">
        <v>8443.7924000000039</v>
      </c>
      <c r="AU94" s="4">
        <v>7966.5592711984073</v>
      </c>
      <c r="AV94" s="4">
        <v>7869.0678495482034</v>
      </c>
      <c r="AW94" s="4">
        <v>8027.9087168826627</v>
      </c>
      <c r="AX94" s="4">
        <v>8480.8869728066365</v>
      </c>
      <c r="AY94" s="4">
        <v>9098.9727370174769</v>
      </c>
      <c r="AZ94" s="143">
        <v>100994.64337745339</v>
      </c>
      <c r="BA94" s="4">
        <v>9840.5738841333332</v>
      </c>
      <c r="BB94" s="4">
        <v>9381.1601557666654</v>
      </c>
      <c r="BC94" s="4">
        <v>9476.5859326666687</v>
      </c>
      <c r="BD94" s="4">
        <v>9043.2480380000015</v>
      </c>
      <c r="BE94" s="4">
        <v>8824.8827793</v>
      </c>
      <c r="BF94" s="4">
        <v>8327.4574395500003</v>
      </c>
      <c r="BG94" s="4">
        <v>8057.1866507249988</v>
      </c>
      <c r="BH94" s="4">
        <v>7963.6407214017872</v>
      </c>
      <c r="BI94" s="4">
        <v>8015.8463937797187</v>
      </c>
      <c r="BJ94" s="4">
        <v>7937.5204628451265</v>
      </c>
      <c r="BK94" s="4">
        <v>8315.2086905388496</v>
      </c>
      <c r="BL94" s="4">
        <v>9143.9578597864765</v>
      </c>
      <c r="BM94" s="143">
        <v>104327.26900849365</v>
      </c>
      <c r="BN94" s="4">
        <v>104759.8087010686</v>
      </c>
      <c r="BO94" s="4">
        <v>105167.86167136027</v>
      </c>
      <c r="BP94" s="4">
        <v>105554.81149573531</v>
      </c>
      <c r="BQ94" s="4">
        <v>105923.93304366028</v>
      </c>
      <c r="BR94" s="4">
        <v>106277.44955626031</v>
      </c>
      <c r="BS94" s="4">
        <v>106617.01258408526</v>
      </c>
      <c r="BT94" s="4">
        <v>106943.95607181027</v>
      </c>
      <c r="BU94" s="4">
        <v>107259.50103757693</v>
      </c>
      <c r="BV94" s="4">
        <v>30543.891072193626</v>
      </c>
      <c r="BW94" s="5"/>
      <c r="BX94" t="s">
        <v>414</v>
      </c>
      <c r="BY94" s="4">
        <f t="shared" ref="BY94:BY108" si="301">+AN94/C94*1000</f>
        <v>1016.8120033149166</v>
      </c>
      <c r="BZ94" s="4">
        <f t="shared" ref="BZ94:BZ108" si="302">+AO94/D94*1000</f>
        <v>943.73890548915415</v>
      </c>
      <c r="CA94" s="4">
        <f t="shared" ref="CA94:CA108" si="303">+AP94/E94*1000</f>
        <v>935.10902869757183</v>
      </c>
      <c r="CB94" s="4">
        <f t="shared" ref="CB94:CB108" si="304">+AQ94/F94*1000</f>
        <v>984.0983542492296</v>
      </c>
      <c r="CC94" s="4">
        <f t="shared" ref="CC94:CC108" si="305">+AR94/G94*1000</f>
        <v>886.62446745236264</v>
      </c>
      <c r="CD94" s="4">
        <f t="shared" ref="CD94:CD108" si="306">+AS94/H94*1000</f>
        <v>868.5957055080097</v>
      </c>
      <c r="CE94" s="4">
        <f t="shared" ref="CE94:CE108" si="307">+AT94/I94*1000</f>
        <v>923.72742588338292</v>
      </c>
      <c r="CF94" s="4">
        <f t="shared" ref="CF94:CF108" si="308">+AU94/J94*1000</f>
        <v>878.99392506219158</v>
      </c>
      <c r="CG94" s="4">
        <f t="shared" ref="CG94:CG108" si="309">+AV94/K94*1000</f>
        <v>868.3895094009282</v>
      </c>
      <c r="CH94" s="4">
        <f t="shared" ref="CH94:CH108" si="310">+AW94/L94*1000</f>
        <v>885.32923052045805</v>
      </c>
      <c r="CI94" s="4">
        <f t="shared" ref="CI94:CI108" si="311">+AX94/M94*1000</f>
        <v>934.9018095079532</v>
      </c>
      <c r="CJ94" s="4">
        <f t="shared" ref="CJ94:CJ108" si="312">+AY94/N94*1000</f>
        <v>1000.5875252256225</v>
      </c>
      <c r="CK94" s="4">
        <f t="shared" ref="CK94:CK108" si="313">+AZ94/O94*1000</f>
        <v>11126.668141084459</v>
      </c>
      <c r="CL94" s="4">
        <f t="shared" ref="CL94:CL108" si="314">+BA94/P94*1000</f>
        <v>1076.6009275440965</v>
      </c>
      <c r="CM94" s="4">
        <f t="shared" ref="CM94:CM108" si="315">+BB94/Q94*1000</f>
        <v>1026.1953922925263</v>
      </c>
      <c r="CN94" s="4">
        <f t="shared" ref="CN94:CN108" si="316">+BC94/R94*1000</f>
        <v>1034.7877192254498</v>
      </c>
      <c r="CO94" s="4">
        <f t="shared" ref="CO94:CO108" si="317">+BD94/S94*1000</f>
        <v>987.31127870935791</v>
      </c>
      <c r="CP94" s="4">
        <f t="shared" ref="CP94:CP108" si="318">+BE94/T94*1000</f>
        <v>964.06557910249512</v>
      </c>
      <c r="CQ94" s="4">
        <f t="shared" ref="CQ94:CQ108" si="319">+BF94/U94*1000</f>
        <v>909.33741581419838</v>
      </c>
      <c r="CR94" s="4">
        <f t="shared" ref="CR94:CR108" si="320">+BG94/V94*1000</f>
        <v>880.19841429489065</v>
      </c>
      <c r="CS94" s="4">
        <f t="shared" ref="CS94:CS108" si="321">+BH94/W94*1000</f>
        <v>873.3374115850504</v>
      </c>
      <c r="CT94" s="4">
        <f t="shared" ref="CT94:CT108" si="322">+BI94/X94*1000</f>
        <v>879.35091708094217</v>
      </c>
      <c r="CU94" s="4">
        <f t="shared" ref="CU94:CU108" si="323">+BJ94/Y94*1000</f>
        <v>870.31448154007455</v>
      </c>
      <c r="CV94" s="4">
        <f t="shared" ref="CV94:CV108" si="324">+BK94/Z94*1000</f>
        <v>911.49048692417773</v>
      </c>
      <c r="CW94" s="4">
        <f t="shared" ref="CW94:CW108" si="325">+BL94/AA94*1000</f>
        <v>1000.0467937204205</v>
      </c>
      <c r="CX94" s="4">
        <f t="shared" ref="CX94:CX108" si="326">+BM94/AB94*1000</f>
        <v>11413.770950792516</v>
      </c>
      <c r="CY94" s="4">
        <f t="shared" ref="CY94:CY108" si="327">+BN94/AC94*1000</f>
        <v>11397.378163170544</v>
      </c>
      <c r="CZ94" s="4">
        <f t="shared" ref="CZ94:CZ108" si="328">+BO94/AD94*1000</f>
        <v>11382.111168739442</v>
      </c>
      <c r="DA94" s="4">
        <f t="shared" ref="DA94:DA108" si="329">+BP94/AE94*1000</f>
        <v>11367.780085293265</v>
      </c>
      <c r="DB94" s="4">
        <f t="shared" ref="DB94:DB108" si="330">+BQ94/AF94*1000</f>
        <v>11354.240107070225</v>
      </c>
      <c r="DC94" s="4">
        <f t="shared" ref="DC94:DC108" si="331">+BR94/AG94*1000</f>
        <v>11341.390618931688</v>
      </c>
      <c r="DD94" s="4">
        <f t="shared" ref="DD94:DD108" si="332">+BS94/AH94*1000</f>
        <v>11329.155630064894</v>
      </c>
      <c r="DE94" s="4">
        <f t="shared" ref="DE94:DE108" si="333">+BT94/AI94*1000</f>
        <v>11317.473449189425</v>
      </c>
      <c r="DF94" s="4">
        <f t="shared" ref="DF94:DF108" si="334">+BU94/AJ94*1000</f>
        <v>11306.288712710983</v>
      </c>
      <c r="DG94" s="4">
        <f t="shared" ref="DG94:DG108" si="335">+BV94/AK94*1000</f>
        <v>71225.552441959488</v>
      </c>
    </row>
    <row r="95" spans="1:111" x14ac:dyDescent="0.25">
      <c r="A95" s="114"/>
      <c r="B95" t="s">
        <v>415</v>
      </c>
      <c r="C95" s="4">
        <v>4467</v>
      </c>
      <c r="D95" s="4">
        <v>4470</v>
      </c>
      <c r="E95" s="4">
        <v>4488</v>
      </c>
      <c r="F95" s="4">
        <v>4498</v>
      </c>
      <c r="G95" s="4">
        <v>4508</v>
      </c>
      <c r="H95" s="4">
        <v>4529</v>
      </c>
      <c r="I95" s="4">
        <v>4524</v>
      </c>
      <c r="J95" s="4">
        <v>4545.7657142857142</v>
      </c>
      <c r="K95" s="4">
        <v>4554.965714285715</v>
      </c>
      <c r="L95" s="4">
        <v>4564.1057142857153</v>
      </c>
      <c r="M95" s="4">
        <v>4573.1857142857134</v>
      </c>
      <c r="N95" s="4">
        <v>4582.215714285715</v>
      </c>
      <c r="O95" s="143">
        <v>4525.3532142857148</v>
      </c>
      <c r="P95" s="4">
        <v>4592.41</v>
      </c>
      <c r="Q95" s="4">
        <v>4599.84</v>
      </c>
      <c r="R95" s="4">
        <v>4608.24</v>
      </c>
      <c r="S95" s="4">
        <v>4616.5999999999995</v>
      </c>
      <c r="T95" s="4">
        <v>4623.91</v>
      </c>
      <c r="U95" s="4">
        <v>4631.1899999999996</v>
      </c>
      <c r="V95" s="4">
        <v>4638.43</v>
      </c>
      <c r="W95" s="4">
        <v>4644.9057142857146</v>
      </c>
      <c r="X95" s="4">
        <v>4652.0657142857144</v>
      </c>
      <c r="Y95" s="4">
        <v>4659.1957142857145</v>
      </c>
      <c r="Z95" s="4">
        <v>4666.2757142857145</v>
      </c>
      <c r="AA95" s="4">
        <v>4673.3257142857155</v>
      </c>
      <c r="AB95" s="143">
        <v>4633.8657142857146</v>
      </c>
      <c r="AC95" s="4">
        <v>4719.1557142857146</v>
      </c>
      <c r="AD95" s="4">
        <v>4801.4932142857151</v>
      </c>
      <c r="AE95" s="4">
        <v>4881.299047619048</v>
      </c>
      <c r="AF95" s="4">
        <v>4958.9965476190482</v>
      </c>
      <c r="AG95" s="4">
        <v>5034.8498809523817</v>
      </c>
      <c r="AH95" s="4">
        <v>5109.0332142857142</v>
      </c>
      <c r="AI95" s="4">
        <v>5181.6907142857144</v>
      </c>
      <c r="AJ95" s="4">
        <v>5252.9515476190472</v>
      </c>
      <c r="AK95" s="4">
        <v>186.28571428571428</v>
      </c>
      <c r="AM95" t="s">
        <v>415</v>
      </c>
      <c r="AN95" s="4">
        <v>7468.4682999999995</v>
      </c>
      <c r="AO95" s="4">
        <v>6771.1557000000012</v>
      </c>
      <c r="AP95" s="4">
        <v>6696.5259499999993</v>
      </c>
      <c r="AQ95" s="4">
        <v>7170.6453399999991</v>
      </c>
      <c r="AR95" s="4">
        <v>5986.60196</v>
      </c>
      <c r="AS95" s="4">
        <v>6208.6363500000007</v>
      </c>
      <c r="AT95" s="4">
        <v>6287.4656800000002</v>
      </c>
      <c r="AU95" s="4">
        <v>6289.5778057889593</v>
      </c>
      <c r="AV95" s="4">
        <v>6223.080733867062</v>
      </c>
      <c r="AW95" s="4">
        <v>6176.345736307514</v>
      </c>
      <c r="AX95" s="4">
        <v>6571.6931606740582</v>
      </c>
      <c r="AY95" s="4">
        <v>6835.6622207195314</v>
      </c>
      <c r="AZ95" s="143">
        <v>78685.85893735713</v>
      </c>
      <c r="BA95" s="4">
        <v>7786.0099899666675</v>
      </c>
      <c r="BB95" s="4">
        <v>7443.927901733332</v>
      </c>
      <c r="BC95" s="4">
        <v>7373.9784422666662</v>
      </c>
      <c r="BD95" s="4">
        <v>7193.6720059999989</v>
      </c>
      <c r="BE95" s="4">
        <v>6857.1870071999983</v>
      </c>
      <c r="BF95" s="4">
        <v>6513.2019227999999</v>
      </c>
      <c r="BG95" s="4">
        <v>6716.0766892857155</v>
      </c>
      <c r="BH95" s="4">
        <v>6558.9824008642854</v>
      </c>
      <c r="BI95" s="4">
        <v>6588.4106721897952</v>
      </c>
      <c r="BJ95" s="4">
        <v>6643.6614096832363</v>
      </c>
      <c r="BK95" s="4">
        <v>7071.1807042257378</v>
      </c>
      <c r="BL95" s="4">
        <v>7327.8967660457438</v>
      </c>
      <c r="BM95" s="143">
        <v>84074.185912261179</v>
      </c>
      <c r="BN95" s="4">
        <v>84866.154537861177</v>
      </c>
      <c r="BO95" s="4">
        <v>85617.179576611175</v>
      </c>
      <c r="BP95" s="4">
        <v>86345.112524194512</v>
      </c>
      <c r="BQ95" s="4">
        <v>87053.814730944505</v>
      </c>
      <c r="BR95" s="4">
        <v>87745.695740277835</v>
      </c>
      <c r="BS95" s="4">
        <v>88422.344178611165</v>
      </c>
      <c r="BT95" s="4">
        <v>89085.07503336118</v>
      </c>
      <c r="BU95" s="4">
        <v>89735.066472444509</v>
      </c>
      <c r="BV95" s="4">
        <v>43520.487406861168</v>
      </c>
      <c r="BW95" s="5"/>
      <c r="BX95" t="s">
        <v>415</v>
      </c>
      <c r="BY95" s="4">
        <f t="shared" si="301"/>
        <v>1671.9203716140585</v>
      </c>
      <c r="BZ95" s="4">
        <f t="shared" si="302"/>
        <v>1514.7999328859064</v>
      </c>
      <c r="CA95" s="4">
        <f t="shared" si="303"/>
        <v>1492.0957999108732</v>
      </c>
      <c r="CB95" s="4">
        <f t="shared" si="304"/>
        <v>1594.1852690084479</v>
      </c>
      <c r="CC95" s="4">
        <f t="shared" si="305"/>
        <v>1327.9951109139308</v>
      </c>
      <c r="CD95" s="4">
        <f t="shared" si="306"/>
        <v>1370.8625193199384</v>
      </c>
      <c r="CE95" s="4">
        <f t="shared" si="307"/>
        <v>1389.8023165340408</v>
      </c>
      <c r="CF95" s="4">
        <f t="shared" si="308"/>
        <v>1383.6123991219054</v>
      </c>
      <c r="CG95" s="4">
        <f t="shared" si="309"/>
        <v>1366.2190067314111</v>
      </c>
      <c r="CH95" s="4">
        <f t="shared" si="310"/>
        <v>1353.2433565189924</v>
      </c>
      <c r="CI95" s="4">
        <f t="shared" si="311"/>
        <v>1437.0055298968964</v>
      </c>
      <c r="CJ95" s="4">
        <f t="shared" si="312"/>
        <v>1491.7809738656288</v>
      </c>
      <c r="CK95" s="4">
        <f t="shared" si="313"/>
        <v>17387.782834047128</v>
      </c>
      <c r="CL95" s="4">
        <f t="shared" si="314"/>
        <v>1695.4082910643142</v>
      </c>
      <c r="CM95" s="4">
        <f t="shared" si="315"/>
        <v>1618.3014847762818</v>
      </c>
      <c r="CN95" s="4">
        <f t="shared" si="316"/>
        <v>1600.1723960268273</v>
      </c>
      <c r="CO95" s="4">
        <f t="shared" si="317"/>
        <v>1558.2186037343499</v>
      </c>
      <c r="CP95" s="4">
        <f t="shared" si="318"/>
        <v>1482.9845319653709</v>
      </c>
      <c r="CQ95" s="4">
        <f t="shared" si="319"/>
        <v>1406.377609815188</v>
      </c>
      <c r="CR95" s="4">
        <f t="shared" si="320"/>
        <v>1447.9202422556157</v>
      </c>
      <c r="CS95" s="4">
        <f t="shared" si="321"/>
        <v>1412.0808482057455</v>
      </c>
      <c r="CT95" s="4">
        <f t="shared" si="322"/>
        <v>1416.2333631612059</v>
      </c>
      <c r="CU95" s="4">
        <f t="shared" si="323"/>
        <v>1425.9245193999654</v>
      </c>
      <c r="CV95" s="4">
        <f t="shared" si="324"/>
        <v>1515.3799597776558</v>
      </c>
      <c r="CW95" s="4">
        <f t="shared" si="325"/>
        <v>1568.0261154589266</v>
      </c>
      <c r="CX95" s="4">
        <f t="shared" si="326"/>
        <v>18143.423028653899</v>
      </c>
      <c r="CY95" s="4">
        <f t="shared" si="327"/>
        <v>17983.334239418375</v>
      </c>
      <c r="CZ95" s="4">
        <f t="shared" si="328"/>
        <v>17831.365318163393</v>
      </c>
      <c r="DA95" s="4">
        <f t="shared" si="329"/>
        <v>17688.961827960753</v>
      </c>
      <c r="DB95" s="4">
        <f t="shared" si="330"/>
        <v>17554.723802488115</v>
      </c>
      <c r="DC95" s="4">
        <f t="shared" si="331"/>
        <v>17427.668712076884</v>
      </c>
      <c r="DD95" s="4">
        <f t="shared" si="332"/>
        <v>17307.059960261649</v>
      </c>
      <c r="DE95" s="4">
        <f t="shared" si="333"/>
        <v>17192.27949822578</v>
      </c>
      <c r="DF95" s="4">
        <f t="shared" si="334"/>
        <v>17082.789677189736</v>
      </c>
      <c r="DG95" s="4">
        <f t="shared" si="335"/>
        <v>233622.24834971488</v>
      </c>
    </row>
    <row r="96" spans="1:111" x14ac:dyDescent="0.25">
      <c r="A96" s="114"/>
      <c r="B96" t="s">
        <v>416</v>
      </c>
      <c r="C96" s="4">
        <v>2433</v>
      </c>
      <c r="D96" s="4">
        <v>2437</v>
      </c>
      <c r="E96" s="4">
        <v>2438</v>
      </c>
      <c r="F96" s="4">
        <v>2438</v>
      </c>
      <c r="G96" s="4">
        <v>2436</v>
      </c>
      <c r="H96" s="4">
        <v>2440</v>
      </c>
      <c r="I96" s="4">
        <v>2437</v>
      </c>
      <c r="J96" s="4">
        <v>2432.29</v>
      </c>
      <c r="K96" s="4">
        <v>2436.66</v>
      </c>
      <c r="L96" s="4">
        <v>2434.8800000000006</v>
      </c>
      <c r="M96" s="4">
        <v>2442.4299999999998</v>
      </c>
      <c r="N96" s="4">
        <v>2447.6799999999998</v>
      </c>
      <c r="O96" s="143">
        <v>2437.7450000000003</v>
      </c>
      <c r="P96" s="4">
        <v>2461.87</v>
      </c>
      <c r="Q96" s="4">
        <v>2460.33</v>
      </c>
      <c r="R96" s="4">
        <v>2463.5700000000002</v>
      </c>
      <c r="S96" s="4">
        <v>2463.7800000000007</v>
      </c>
      <c r="T96" s="4">
        <v>2464.37</v>
      </c>
      <c r="U96" s="4">
        <v>2472.19</v>
      </c>
      <c r="V96" s="4">
        <v>2472.9499999999998</v>
      </c>
      <c r="W96" s="4">
        <v>2468.13</v>
      </c>
      <c r="X96" s="4">
        <v>2471.44</v>
      </c>
      <c r="Y96" s="4">
        <v>2468.6199999999994</v>
      </c>
      <c r="Z96" s="4">
        <v>2475.1700000000005</v>
      </c>
      <c r="AA96" s="4">
        <v>2479.4499999999998</v>
      </c>
      <c r="AB96" s="143">
        <v>2468.4891666666667</v>
      </c>
      <c r="AC96" s="4">
        <v>2494.8291666666664</v>
      </c>
      <c r="AD96" s="4">
        <v>2518.1641666666665</v>
      </c>
      <c r="AE96" s="4">
        <v>2539.7274999999995</v>
      </c>
      <c r="AF96" s="4">
        <v>2560.1516666666666</v>
      </c>
      <c r="AG96" s="4">
        <v>2579.7558333333332</v>
      </c>
      <c r="AH96" s="4">
        <v>2598.6958333333328</v>
      </c>
      <c r="AI96" s="4">
        <v>2617.0683333333341</v>
      </c>
      <c r="AJ96" s="4">
        <v>2634.9408333333331</v>
      </c>
      <c r="AK96" s="4">
        <v>94.166666666666671</v>
      </c>
      <c r="AM96" t="s">
        <v>416</v>
      </c>
      <c r="AN96" s="4">
        <v>2699.8456100000003</v>
      </c>
      <c r="AO96" s="4">
        <v>2522.1820399999997</v>
      </c>
      <c r="AP96" s="4">
        <v>2345.6497199999999</v>
      </c>
      <c r="AQ96" s="4">
        <v>2549.5929999999998</v>
      </c>
      <c r="AR96" s="4">
        <v>2203.8589499999998</v>
      </c>
      <c r="AS96" s="4">
        <v>2267.9654300000002</v>
      </c>
      <c r="AT96" s="4">
        <v>2174.8412799999996</v>
      </c>
      <c r="AU96" s="4">
        <v>2285.5251120372996</v>
      </c>
      <c r="AV96" s="4">
        <v>2249.0946631970182</v>
      </c>
      <c r="AW96" s="4">
        <v>2276.5853003077718</v>
      </c>
      <c r="AX96" s="4">
        <v>2296.8991731533747</v>
      </c>
      <c r="AY96" s="4">
        <v>2563.2049033528706</v>
      </c>
      <c r="AZ96" s="143">
        <v>28435.245182048333</v>
      </c>
      <c r="BA96" s="4">
        <v>2919.9774258666671</v>
      </c>
      <c r="BB96" s="4">
        <v>2817.5751918333322</v>
      </c>
      <c r="BC96" s="4">
        <v>2778.7628037333334</v>
      </c>
      <c r="BD96" s="4">
        <v>2789.7899258000002</v>
      </c>
      <c r="BE96" s="4">
        <v>2517.2325286999999</v>
      </c>
      <c r="BF96" s="4">
        <v>2423.5268547999995</v>
      </c>
      <c r="BG96" s="4">
        <v>2376.1578116222222</v>
      </c>
      <c r="BH96" s="4">
        <v>2348.1063591650791</v>
      </c>
      <c r="BI96" s="4">
        <v>2351.5204101997733</v>
      </c>
      <c r="BJ96" s="4">
        <v>2385.2656663537086</v>
      </c>
      <c r="BK96" s="4">
        <v>2362.387514386779</v>
      </c>
      <c r="BL96" s="4">
        <v>2690.7793773817143</v>
      </c>
      <c r="BM96" s="143">
        <v>30761.081869842612</v>
      </c>
      <c r="BN96" s="4">
        <v>30976.872839792613</v>
      </c>
      <c r="BO96" s="4">
        <v>31163.515037092609</v>
      </c>
      <c r="BP96" s="4">
        <v>31335.986771159278</v>
      </c>
      <c r="BQ96" s="4">
        <v>31499.347017342614</v>
      </c>
      <c r="BR96" s="4">
        <v>31656.148591925947</v>
      </c>
      <c r="BS96" s="4">
        <v>31807.63790912594</v>
      </c>
      <c r="BT96" s="4">
        <v>31954.588145675956</v>
      </c>
      <c r="BU96" s="4">
        <v>32097.539192225948</v>
      </c>
      <c r="BV96" s="4">
        <v>11775.461913042611</v>
      </c>
      <c r="BW96" s="5"/>
      <c r="BX96" t="s">
        <v>416</v>
      </c>
      <c r="BY96" s="4">
        <f t="shared" si="301"/>
        <v>1109.6776037813402</v>
      </c>
      <c r="BZ96" s="4">
        <f t="shared" si="302"/>
        <v>1034.9536479277799</v>
      </c>
      <c r="CA96" s="4">
        <f t="shared" si="303"/>
        <v>962.12047579983584</v>
      </c>
      <c r="CB96" s="4">
        <f t="shared" si="304"/>
        <v>1045.7723543888433</v>
      </c>
      <c r="CC96" s="4">
        <f t="shared" si="305"/>
        <v>904.70400246305417</v>
      </c>
      <c r="CD96" s="4">
        <f t="shared" si="306"/>
        <v>929.49402868852474</v>
      </c>
      <c r="CE96" s="4">
        <f t="shared" si="307"/>
        <v>892.42563807960596</v>
      </c>
      <c r="CF96" s="4">
        <f t="shared" si="308"/>
        <v>939.65979058307175</v>
      </c>
      <c r="CG96" s="4">
        <f t="shared" si="309"/>
        <v>923.02359097987346</v>
      </c>
      <c r="CH96" s="4">
        <f t="shared" si="310"/>
        <v>934.98870593531149</v>
      </c>
      <c r="CI96" s="4">
        <f t="shared" si="311"/>
        <v>940.41555874820358</v>
      </c>
      <c r="CJ96" s="4">
        <f t="shared" si="312"/>
        <v>1047.1977151232477</v>
      </c>
      <c r="CK96" s="4">
        <f t="shared" si="313"/>
        <v>11664.569174400247</v>
      </c>
      <c r="CL96" s="4">
        <f t="shared" si="314"/>
        <v>1186.0810789630107</v>
      </c>
      <c r="CM96" s="4">
        <f t="shared" si="315"/>
        <v>1145.2021443600379</v>
      </c>
      <c r="CN96" s="4">
        <f t="shared" si="316"/>
        <v>1127.9414848099846</v>
      </c>
      <c r="CO96" s="4">
        <f t="shared" si="317"/>
        <v>1132.3210375114659</v>
      </c>
      <c r="CP96" s="4">
        <f t="shared" si="318"/>
        <v>1021.4507272446913</v>
      </c>
      <c r="CQ96" s="4">
        <f t="shared" si="319"/>
        <v>980.31577459661241</v>
      </c>
      <c r="CR96" s="4">
        <f t="shared" si="320"/>
        <v>960.85962580004548</v>
      </c>
      <c r="CS96" s="4">
        <f t="shared" si="321"/>
        <v>951.37061628239962</v>
      </c>
      <c r="CT96" s="4">
        <f t="shared" si="322"/>
        <v>951.47784700408397</v>
      </c>
      <c r="CU96" s="4">
        <f t="shared" si="323"/>
        <v>966.23444124802893</v>
      </c>
      <c r="CV96" s="4">
        <f t="shared" si="324"/>
        <v>954.43444869919176</v>
      </c>
      <c r="CW96" s="4">
        <f t="shared" si="325"/>
        <v>1085.2323609597752</v>
      </c>
      <c r="CX96" s="4">
        <f t="shared" si="326"/>
        <v>12461.501668804545</v>
      </c>
      <c r="CY96" s="4">
        <f t="shared" si="327"/>
        <v>12416.430452903804</v>
      </c>
      <c r="CZ96" s="4">
        <f t="shared" si="328"/>
        <v>12375.489830889082</v>
      </c>
      <c r="DA96" s="4">
        <f t="shared" si="329"/>
        <v>12338.32636421005</v>
      </c>
      <c r="DB96" s="4">
        <f t="shared" si="330"/>
        <v>12303.703498298973</v>
      </c>
      <c r="DC96" s="4">
        <f t="shared" si="331"/>
        <v>12270.986340216028</v>
      </c>
      <c r="DD96" s="4">
        <f t="shared" si="332"/>
        <v>12239.846426477106</v>
      </c>
      <c r="DE96" s="4">
        <f t="shared" si="333"/>
        <v>12210.070229605246</v>
      </c>
      <c r="DF96" s="4">
        <f t="shared" si="334"/>
        <v>12181.502820168049</v>
      </c>
      <c r="DG96" s="4">
        <f t="shared" si="335"/>
        <v>125049.15305885958</v>
      </c>
    </row>
    <row r="97" spans="1:111" x14ac:dyDescent="0.25">
      <c r="A97" s="114"/>
      <c r="B97" t="s">
        <v>417</v>
      </c>
      <c r="C97" s="4">
        <v>5162</v>
      </c>
      <c r="D97" s="4">
        <v>5183.0000000000009</v>
      </c>
      <c r="E97" s="4">
        <v>5202</v>
      </c>
      <c r="F97" s="4">
        <v>5193</v>
      </c>
      <c r="G97" s="4">
        <v>5192</v>
      </c>
      <c r="H97" s="4">
        <v>5202.0000000000009</v>
      </c>
      <c r="I97" s="4">
        <v>5216</v>
      </c>
      <c r="J97" s="4">
        <v>5233.3500000000004</v>
      </c>
      <c r="K97" s="4">
        <v>5244.88</v>
      </c>
      <c r="L97" s="4">
        <v>5254.68</v>
      </c>
      <c r="M97" s="4">
        <v>5267.77</v>
      </c>
      <c r="N97" s="4">
        <v>5285.4300000000012</v>
      </c>
      <c r="O97" s="143">
        <v>5219.6758333333328</v>
      </c>
      <c r="P97" s="4">
        <v>5295.47</v>
      </c>
      <c r="Q97" s="4">
        <v>5308.5000000000009</v>
      </c>
      <c r="R97" s="4">
        <v>5324.58</v>
      </c>
      <c r="S97" s="4">
        <v>5322.37</v>
      </c>
      <c r="T97" s="4">
        <v>5331.8600000000006</v>
      </c>
      <c r="U97" s="4">
        <v>5346.88</v>
      </c>
      <c r="V97" s="4">
        <v>5352.51</v>
      </c>
      <c r="W97" s="4">
        <v>5357.6900000000005</v>
      </c>
      <c r="X97" s="4">
        <v>5362.15</v>
      </c>
      <c r="Y97" s="4">
        <v>5365.7900000000009</v>
      </c>
      <c r="Z97" s="4">
        <v>5373.45</v>
      </c>
      <c r="AA97" s="4">
        <v>5386.27</v>
      </c>
      <c r="AB97" s="143">
        <v>5343.96</v>
      </c>
      <c r="AC97" s="4">
        <v>5441.0966666666673</v>
      </c>
      <c r="AD97" s="4">
        <v>5530.3758333333353</v>
      </c>
      <c r="AE97" s="4">
        <v>5615.2383333333337</v>
      </c>
      <c r="AF97" s="4">
        <v>5696.5533333333342</v>
      </c>
      <c r="AG97" s="4">
        <v>5774.7916666666679</v>
      </c>
      <c r="AH97" s="4">
        <v>5850.2725000000009</v>
      </c>
      <c r="AI97" s="4">
        <v>5923.27</v>
      </c>
      <c r="AJ97" s="4">
        <v>5994.0133333333342</v>
      </c>
      <c r="AK97" s="4">
        <v>83.083333333333343</v>
      </c>
      <c r="AM97" t="s">
        <v>417</v>
      </c>
      <c r="AN97" s="4">
        <v>8926.3241899999994</v>
      </c>
      <c r="AO97" s="4">
        <v>8672.9234100000012</v>
      </c>
      <c r="AP97" s="4">
        <v>8063.15978</v>
      </c>
      <c r="AQ97" s="4">
        <v>7964.4367300000004</v>
      </c>
      <c r="AR97" s="4">
        <v>7513.6661399999984</v>
      </c>
      <c r="AS97" s="4">
        <v>7294.4551599999995</v>
      </c>
      <c r="AT97" s="4">
        <v>7244.2910399999992</v>
      </c>
      <c r="AU97" s="4">
        <v>6963.2557698617529</v>
      </c>
      <c r="AV97" s="4">
        <v>6901.4671314858269</v>
      </c>
      <c r="AW97" s="4">
        <v>7064.740880696947</v>
      </c>
      <c r="AX97" s="4">
        <v>7734.6205607218135</v>
      </c>
      <c r="AY97" s="4">
        <v>8689.2433791637868</v>
      </c>
      <c r="AZ97" s="143">
        <v>93032.584171930124</v>
      </c>
      <c r="BA97" s="4">
        <v>9812.6088185366643</v>
      </c>
      <c r="BB97" s="4">
        <v>8945.6973157183347</v>
      </c>
      <c r="BC97" s="4">
        <v>8917.2561991333332</v>
      </c>
      <c r="BD97" s="4">
        <v>8678.4814431999985</v>
      </c>
      <c r="BE97" s="4">
        <v>7836.4496505999987</v>
      </c>
      <c r="BF97" s="4">
        <v>7449.8970955999994</v>
      </c>
      <c r="BG97" s="4">
        <v>7234.8178215999988</v>
      </c>
      <c r="BH97" s="4">
        <v>7074.5754805999995</v>
      </c>
      <c r="BI97" s="4">
        <v>7048.8510692142845</v>
      </c>
      <c r="BJ97" s="4">
        <v>7195.4079881877542</v>
      </c>
      <c r="BK97" s="4">
        <v>7861.0571807431488</v>
      </c>
      <c r="BL97" s="4">
        <v>8961.7454867064571</v>
      </c>
      <c r="BM97" s="143">
        <v>97016.845549839985</v>
      </c>
      <c r="BN97" s="4">
        <v>98131.332552739972</v>
      </c>
      <c r="BO97" s="4">
        <v>99125.759622739977</v>
      </c>
      <c r="BP97" s="4">
        <v>100070.99209273997</v>
      </c>
      <c r="BQ97" s="4">
        <v>100976.71108873998</v>
      </c>
      <c r="BR97" s="4">
        <v>101848.16094073998</v>
      </c>
      <c r="BS97" s="4">
        <v>102688.89665473998</v>
      </c>
      <c r="BT97" s="4">
        <v>103501.97200873996</v>
      </c>
      <c r="BU97" s="4">
        <v>104289.93955273998</v>
      </c>
      <c r="BV97" s="4">
        <v>38451.636840739971</v>
      </c>
      <c r="BW97" s="5"/>
      <c r="BX97" t="s">
        <v>417</v>
      </c>
      <c r="BY97" s="4">
        <f t="shared" si="301"/>
        <v>1729.2375416505231</v>
      </c>
      <c r="BZ97" s="4">
        <f t="shared" si="302"/>
        <v>1673.3404225352112</v>
      </c>
      <c r="CA97" s="4">
        <f t="shared" si="303"/>
        <v>1550.0114917339486</v>
      </c>
      <c r="CB97" s="4">
        <f t="shared" si="304"/>
        <v>1533.6870267668014</v>
      </c>
      <c r="CC97" s="4">
        <f t="shared" si="305"/>
        <v>1447.1621995377502</v>
      </c>
      <c r="CD97" s="4">
        <f t="shared" si="306"/>
        <v>1402.2405151864664</v>
      </c>
      <c r="CE97" s="4">
        <f t="shared" si="307"/>
        <v>1388.8594785276071</v>
      </c>
      <c r="CF97" s="4">
        <f t="shared" si="308"/>
        <v>1330.5541899283924</v>
      </c>
      <c r="CG97" s="4">
        <f t="shared" si="309"/>
        <v>1315.8484334218947</v>
      </c>
      <c r="CH97" s="4">
        <f t="shared" si="310"/>
        <v>1344.4664338640882</v>
      </c>
      <c r="CI97" s="4">
        <f t="shared" si="311"/>
        <v>1468.2912429209728</v>
      </c>
      <c r="CJ97" s="4">
        <f t="shared" si="312"/>
        <v>1643.9993300760364</v>
      </c>
      <c r="CK97" s="4">
        <f t="shared" si="313"/>
        <v>17823.440984172896</v>
      </c>
      <c r="CL97" s="4">
        <f t="shared" si="314"/>
        <v>1853.0194333150152</v>
      </c>
      <c r="CM97" s="4">
        <f t="shared" si="315"/>
        <v>1685.1647952751875</v>
      </c>
      <c r="CN97" s="4">
        <f t="shared" si="316"/>
        <v>1674.7341948347726</v>
      </c>
      <c r="CO97" s="4">
        <f t="shared" si="317"/>
        <v>1630.5671051054321</v>
      </c>
      <c r="CP97" s="4">
        <f t="shared" si="318"/>
        <v>1469.7403252523507</v>
      </c>
      <c r="CQ97" s="4">
        <f t="shared" si="319"/>
        <v>1393.3166810551199</v>
      </c>
      <c r="CR97" s="4">
        <f t="shared" si="320"/>
        <v>1351.6682494007482</v>
      </c>
      <c r="CS97" s="4">
        <f t="shared" si="321"/>
        <v>1320.4525608237875</v>
      </c>
      <c r="CT97" s="4">
        <f t="shared" si="322"/>
        <v>1314.5568604411076</v>
      </c>
      <c r="CU97" s="4">
        <f t="shared" si="323"/>
        <v>1340.9783066776286</v>
      </c>
      <c r="CV97" s="4">
        <f t="shared" si="324"/>
        <v>1462.9441384479521</v>
      </c>
      <c r="CW97" s="4">
        <f t="shared" si="325"/>
        <v>1663.8128958827642</v>
      </c>
      <c r="CX97" s="4">
        <f t="shared" si="326"/>
        <v>18154.48572778239</v>
      </c>
      <c r="CY97" s="4">
        <f t="shared" si="327"/>
        <v>18035.212120731783</v>
      </c>
      <c r="CZ97" s="4">
        <f t="shared" si="328"/>
        <v>17923.874002428092</v>
      </c>
      <c r="DA97" s="4">
        <f t="shared" si="329"/>
        <v>17821.325855163752</v>
      </c>
      <c r="DB97" s="4">
        <f t="shared" si="330"/>
        <v>17725.930958615903</v>
      </c>
      <c r="DC97" s="4">
        <f t="shared" si="331"/>
        <v>17636.681428462492</v>
      </c>
      <c r="DD97" s="4">
        <f t="shared" si="332"/>
        <v>17552.839915532131</v>
      </c>
      <c r="DE97" s="4">
        <f t="shared" si="333"/>
        <v>17473.789310421431</v>
      </c>
      <c r="DF97" s="4">
        <f t="shared" si="334"/>
        <v>17399.016944585812</v>
      </c>
      <c r="DG97" s="4">
        <f t="shared" si="335"/>
        <v>462808.06628774281</v>
      </c>
    </row>
    <row r="98" spans="1:111" x14ac:dyDescent="0.25">
      <c r="A98" s="114"/>
      <c r="B98" t="s">
        <v>418</v>
      </c>
      <c r="C98" s="4">
        <v>482</v>
      </c>
      <c r="D98" s="4">
        <v>483.00000000000006</v>
      </c>
      <c r="E98" s="4">
        <v>482</v>
      </c>
      <c r="F98" s="4">
        <v>485</v>
      </c>
      <c r="G98" s="4">
        <v>485</v>
      </c>
      <c r="H98" s="4">
        <v>483.00000000000006</v>
      </c>
      <c r="I98" s="4">
        <v>483</v>
      </c>
      <c r="J98" s="4">
        <v>483.16000000000008</v>
      </c>
      <c r="K98" s="4">
        <v>482.03999999999996</v>
      </c>
      <c r="L98" s="4">
        <v>484.48</v>
      </c>
      <c r="M98" s="4">
        <v>483.7600000000001</v>
      </c>
      <c r="N98" s="4">
        <v>485.43</v>
      </c>
      <c r="O98" s="143">
        <v>483.48916666666673</v>
      </c>
      <c r="P98" s="4">
        <v>485.08999999999992</v>
      </c>
      <c r="Q98" s="4">
        <v>484.99</v>
      </c>
      <c r="R98" s="4">
        <v>485.65</v>
      </c>
      <c r="S98" s="4">
        <v>485.94000000000005</v>
      </c>
      <c r="T98" s="4">
        <v>484.88</v>
      </c>
      <c r="U98" s="4">
        <v>482.84</v>
      </c>
      <c r="V98" s="4">
        <v>482.93</v>
      </c>
      <c r="W98" s="4">
        <v>485.11</v>
      </c>
      <c r="X98" s="4">
        <v>484.99000000000007</v>
      </c>
      <c r="Y98" s="4">
        <v>487.90000000000003</v>
      </c>
      <c r="Z98" s="4">
        <v>487.42000000000013</v>
      </c>
      <c r="AA98" s="4">
        <v>489.20000000000005</v>
      </c>
      <c r="AB98" s="143">
        <v>485.57833333333332</v>
      </c>
      <c r="AC98" s="4">
        <v>489.40250000000009</v>
      </c>
      <c r="AD98" s="4">
        <v>493.13083333333333</v>
      </c>
      <c r="AE98" s="4">
        <v>496.76833333333349</v>
      </c>
      <c r="AF98" s="4">
        <v>500.32666666666677</v>
      </c>
      <c r="AG98" s="4">
        <v>503.81666666666666</v>
      </c>
      <c r="AH98" s="4">
        <v>507.24500000000006</v>
      </c>
      <c r="AI98" s="4">
        <v>510.61166666666668</v>
      </c>
      <c r="AJ98" s="4">
        <v>513.92583333333346</v>
      </c>
      <c r="AK98" s="4">
        <v>18</v>
      </c>
      <c r="AM98" t="s">
        <v>418</v>
      </c>
      <c r="AN98" s="4">
        <v>617.72640000000001</v>
      </c>
      <c r="AO98" s="4">
        <v>492.73141999999996</v>
      </c>
      <c r="AP98" s="4">
        <v>467.42326999999995</v>
      </c>
      <c r="AQ98" s="4">
        <v>443.33096</v>
      </c>
      <c r="AR98" s="4">
        <v>345.37471999999997</v>
      </c>
      <c r="AS98" s="4">
        <v>357.28512000000006</v>
      </c>
      <c r="AT98" s="4">
        <v>354.86659999999995</v>
      </c>
      <c r="AU98" s="4">
        <v>332.37101458646941</v>
      </c>
      <c r="AV98" s="4">
        <v>354.75563068882423</v>
      </c>
      <c r="AW98" s="4">
        <v>382.25701485640337</v>
      </c>
      <c r="AX98" s="4">
        <v>404.86597216341011</v>
      </c>
      <c r="AY98" s="4">
        <v>472.02391405175717</v>
      </c>
      <c r="AZ98" s="143">
        <v>5025.0120363468641</v>
      </c>
      <c r="BA98" s="4">
        <v>652.0243290666665</v>
      </c>
      <c r="BB98" s="4">
        <v>605.94303763333323</v>
      </c>
      <c r="BC98" s="4">
        <v>541.00069216666668</v>
      </c>
      <c r="BD98" s="4">
        <v>455.98605380000004</v>
      </c>
      <c r="BE98" s="4">
        <v>371.13950479999994</v>
      </c>
      <c r="BF98" s="4">
        <v>350.4676212</v>
      </c>
      <c r="BG98" s="4">
        <v>335.96119320000003</v>
      </c>
      <c r="BH98" s="4">
        <v>335.10649619999998</v>
      </c>
      <c r="BI98" s="4">
        <v>345.77578689999996</v>
      </c>
      <c r="BJ98" s="4">
        <v>382.43986600000005</v>
      </c>
      <c r="BK98" s="4">
        <v>393.53541640000003</v>
      </c>
      <c r="BL98" s="4">
        <v>479.26785399999994</v>
      </c>
      <c r="BM98" s="143">
        <v>5248.6478513666652</v>
      </c>
      <c r="BN98" s="4">
        <v>5270.2931561666674</v>
      </c>
      <c r="BO98" s="4">
        <v>5292.0676667666667</v>
      </c>
      <c r="BP98" s="4">
        <v>5313.3116852666672</v>
      </c>
      <c r="BQ98" s="4">
        <v>5334.0933482666669</v>
      </c>
      <c r="BR98" s="4">
        <v>5354.475925466666</v>
      </c>
      <c r="BS98" s="4">
        <v>5374.4983520666665</v>
      </c>
      <c r="BT98" s="4">
        <v>5394.1606280666665</v>
      </c>
      <c r="BU98" s="4">
        <v>5413.5162893666675</v>
      </c>
      <c r="BV98" s="4">
        <v>2517.1705634666664</v>
      </c>
      <c r="BW98" s="5"/>
      <c r="BX98" t="s">
        <v>418</v>
      </c>
      <c r="BY98" s="4">
        <f t="shared" si="301"/>
        <v>1281.590041493776</v>
      </c>
      <c r="BZ98" s="4">
        <f t="shared" si="302"/>
        <v>1020.1478674948239</v>
      </c>
      <c r="CA98" s="4">
        <f t="shared" si="303"/>
        <v>969.75782157676338</v>
      </c>
      <c r="CB98" s="4">
        <f t="shared" si="304"/>
        <v>914.08445360824737</v>
      </c>
      <c r="CC98" s="4">
        <f t="shared" si="305"/>
        <v>712.112824742268</v>
      </c>
      <c r="CD98" s="4">
        <f t="shared" si="306"/>
        <v>739.72074534161493</v>
      </c>
      <c r="CE98" s="4">
        <f t="shared" si="307"/>
        <v>734.71345755693574</v>
      </c>
      <c r="CF98" s="4">
        <f t="shared" si="308"/>
        <v>687.9108671795459</v>
      </c>
      <c r="CG98" s="4">
        <f t="shared" si="309"/>
        <v>735.94645815456033</v>
      </c>
      <c r="CH98" s="4">
        <f t="shared" si="310"/>
        <v>789.00473674125521</v>
      </c>
      <c r="CI98" s="4">
        <f t="shared" si="311"/>
        <v>836.9149416309948</v>
      </c>
      <c r="CJ98" s="4">
        <f t="shared" si="312"/>
        <v>972.38307078622483</v>
      </c>
      <c r="CK98" s="4">
        <f t="shared" si="313"/>
        <v>10393.225707601576</v>
      </c>
      <c r="CL98" s="4">
        <f t="shared" si="314"/>
        <v>1344.1306336281239</v>
      </c>
      <c r="CM98" s="4">
        <f t="shared" si="315"/>
        <v>1249.3928485810702</v>
      </c>
      <c r="CN98" s="4">
        <f t="shared" si="316"/>
        <v>1113.9723919832527</v>
      </c>
      <c r="CO98" s="4">
        <f t="shared" si="317"/>
        <v>938.35875581347489</v>
      </c>
      <c r="CP98" s="4">
        <f t="shared" si="318"/>
        <v>765.42547599406032</v>
      </c>
      <c r="CQ98" s="4">
        <f t="shared" si="319"/>
        <v>725.84628696876814</v>
      </c>
      <c r="CR98" s="4">
        <f t="shared" si="320"/>
        <v>695.67265069471773</v>
      </c>
      <c r="CS98" s="4">
        <f t="shared" si="321"/>
        <v>690.78455649234195</v>
      </c>
      <c r="CT98" s="4">
        <f t="shared" si="322"/>
        <v>712.9544668962244</v>
      </c>
      <c r="CU98" s="4">
        <f t="shared" si="323"/>
        <v>783.84887476942004</v>
      </c>
      <c r="CV98" s="4">
        <f t="shared" si="324"/>
        <v>807.3846300931433</v>
      </c>
      <c r="CW98" s="4">
        <f t="shared" si="325"/>
        <v>979.69716680294334</v>
      </c>
      <c r="CX98" s="4">
        <f t="shared" si="326"/>
        <v>10809.065172526229</v>
      </c>
      <c r="CY98" s="4">
        <f t="shared" si="327"/>
        <v>10768.831700219485</v>
      </c>
      <c r="CZ98" s="4">
        <f t="shared" si="328"/>
        <v>10731.569208509574</v>
      </c>
      <c r="DA98" s="4">
        <f t="shared" si="329"/>
        <v>10695.753591244744</v>
      </c>
      <c r="DB98" s="4">
        <f t="shared" si="330"/>
        <v>10661.221365241374</v>
      </c>
      <c r="DC98" s="4">
        <f t="shared" si="331"/>
        <v>10627.826111614673</v>
      </c>
      <c r="DD98" s="4">
        <f t="shared" si="332"/>
        <v>10595.468367488424</v>
      </c>
      <c r="DE98" s="4">
        <f t="shared" si="333"/>
        <v>10564.1155112659</v>
      </c>
      <c r="DF98" s="4">
        <f t="shared" si="334"/>
        <v>10533.652792377628</v>
      </c>
      <c r="DG98" s="4">
        <f t="shared" si="335"/>
        <v>139842.80908148148</v>
      </c>
    </row>
    <row r="99" spans="1:111" x14ac:dyDescent="0.25">
      <c r="A99" s="114"/>
      <c r="B99" t="s">
        <v>419</v>
      </c>
      <c r="C99" s="4">
        <v>3979</v>
      </c>
      <c r="D99" s="4">
        <v>3977</v>
      </c>
      <c r="E99" s="4">
        <v>3988</v>
      </c>
      <c r="F99" s="4">
        <v>4014</v>
      </c>
      <c r="G99" s="4">
        <v>4015.0000000000005</v>
      </c>
      <c r="H99" s="4">
        <v>4022</v>
      </c>
      <c r="I99" s="4">
        <v>4032</v>
      </c>
      <c r="J99" s="4">
        <v>4045.87</v>
      </c>
      <c r="K99" s="4">
        <v>4060.0700000000011</v>
      </c>
      <c r="L99" s="4">
        <v>4075.68</v>
      </c>
      <c r="M99" s="4">
        <v>4095.05</v>
      </c>
      <c r="N99" s="4">
        <v>4117.7299999999996</v>
      </c>
      <c r="O99" s="143">
        <v>4035.1166666666672</v>
      </c>
      <c r="P99" s="4">
        <v>4135.5500000000011</v>
      </c>
      <c r="Q99" s="4">
        <v>4150.3999999999996</v>
      </c>
      <c r="R99" s="4">
        <v>4161.4500000000007</v>
      </c>
      <c r="S99" s="4">
        <v>4166.1100000000006</v>
      </c>
      <c r="T99" s="4">
        <v>4156.33</v>
      </c>
      <c r="U99" s="4">
        <v>4161.83</v>
      </c>
      <c r="V99" s="4">
        <v>4173.3100000000013</v>
      </c>
      <c r="W99" s="4">
        <v>4179.67</v>
      </c>
      <c r="X99" s="4">
        <v>4188.6200000000008</v>
      </c>
      <c r="Y99" s="4">
        <v>4199.2300000000005</v>
      </c>
      <c r="Z99" s="4">
        <v>4213.8000000000011</v>
      </c>
      <c r="AA99" s="4">
        <v>4230.880000000001</v>
      </c>
      <c r="AB99" s="143">
        <v>4176.4316666666682</v>
      </c>
      <c r="AC99" s="4">
        <v>4284.1408333333338</v>
      </c>
      <c r="AD99" s="4">
        <v>4381.1950000000006</v>
      </c>
      <c r="AE99" s="4">
        <v>4472.1175000000021</v>
      </c>
      <c r="AF99" s="4">
        <v>4558.7475000000013</v>
      </c>
      <c r="AG99" s="4">
        <v>4641.9141666666674</v>
      </c>
      <c r="AH99" s="4">
        <v>4722.0616666666665</v>
      </c>
      <c r="AI99" s="4">
        <v>4799.5225000000009</v>
      </c>
      <c r="AJ99" s="4">
        <v>4874.5550000000012</v>
      </c>
      <c r="AK99" s="4">
        <v>92.75</v>
      </c>
      <c r="AM99" t="s">
        <v>419</v>
      </c>
      <c r="AN99" s="4">
        <v>6111.6729999999998</v>
      </c>
      <c r="AO99" s="4">
        <v>5917.42605</v>
      </c>
      <c r="AP99" s="4">
        <v>5357.7529600000007</v>
      </c>
      <c r="AQ99" s="4">
        <v>5837.9663999999993</v>
      </c>
      <c r="AR99" s="4">
        <v>4768.2330599999996</v>
      </c>
      <c r="AS99" s="4">
        <v>4890.2822900000001</v>
      </c>
      <c r="AT99" s="4">
        <v>4638.4554800000005</v>
      </c>
      <c r="AU99" s="4">
        <v>4978.3558078558226</v>
      </c>
      <c r="AV99" s="4">
        <v>4863.9080964795967</v>
      </c>
      <c r="AW99" s="4">
        <v>5037.1379206952561</v>
      </c>
      <c r="AX99" s="4">
        <v>5155.8625403137839</v>
      </c>
      <c r="AY99" s="4">
        <v>5835.7647211187086</v>
      </c>
      <c r="AZ99" s="143">
        <v>63392.818326463159</v>
      </c>
      <c r="BA99" s="4">
        <v>6626.5689966999989</v>
      </c>
      <c r="BB99" s="4">
        <v>6170.8816854499983</v>
      </c>
      <c r="BC99" s="4">
        <v>6084.2587813</v>
      </c>
      <c r="BD99" s="4">
        <v>5694.2687457000002</v>
      </c>
      <c r="BE99" s="4">
        <v>5183.7158889000002</v>
      </c>
      <c r="BF99" s="4">
        <v>5001.9174885500006</v>
      </c>
      <c r="BG99" s="4">
        <v>4818.7223271250004</v>
      </c>
      <c r="BH99" s="4">
        <v>4900.8414774303565</v>
      </c>
      <c r="BI99" s="4">
        <v>4768.7886171695154</v>
      </c>
      <c r="BJ99" s="4">
        <v>4985.492774983466</v>
      </c>
      <c r="BK99" s="4">
        <v>5124.8263688505231</v>
      </c>
      <c r="BL99" s="4">
        <v>5899.6031331944587</v>
      </c>
      <c r="BM99" s="143">
        <v>65259.886285353321</v>
      </c>
      <c r="BN99" s="4">
        <v>66195.302463970002</v>
      </c>
      <c r="BO99" s="4">
        <v>67024.080991553332</v>
      </c>
      <c r="BP99" s="4">
        <v>67800.499132703349</v>
      </c>
      <c r="BQ99" s="4">
        <v>68540.262156903336</v>
      </c>
      <c r="BR99" s="4">
        <v>69250.450600236669</v>
      </c>
      <c r="BS99" s="4">
        <v>69934.857352886655</v>
      </c>
      <c r="BT99" s="4">
        <v>70596.321745403344</v>
      </c>
      <c r="BU99" s="4">
        <v>71237.049773953331</v>
      </c>
      <c r="BV99" s="4">
        <v>30403.591065253313</v>
      </c>
      <c r="BW99" s="5"/>
      <c r="BX99" t="s">
        <v>419</v>
      </c>
      <c r="BY99" s="4">
        <f t="shared" si="301"/>
        <v>1535.9821563206835</v>
      </c>
      <c r="BZ99" s="4">
        <f t="shared" si="302"/>
        <v>1487.9120065375912</v>
      </c>
      <c r="CA99" s="4">
        <f t="shared" si="303"/>
        <v>1343.4686459378136</v>
      </c>
      <c r="CB99" s="4">
        <f t="shared" si="304"/>
        <v>1454.4011958146486</v>
      </c>
      <c r="CC99" s="4">
        <f t="shared" si="305"/>
        <v>1187.6047471980071</v>
      </c>
      <c r="CD99" s="4">
        <f t="shared" si="306"/>
        <v>1215.8832148184983</v>
      </c>
      <c r="CE99" s="4">
        <f t="shared" si="307"/>
        <v>1150.4105853174603</v>
      </c>
      <c r="CF99" s="4">
        <f t="shared" si="308"/>
        <v>1230.4784404481168</v>
      </c>
      <c r="CG99" s="4">
        <f t="shared" si="309"/>
        <v>1197.9862653795612</v>
      </c>
      <c r="CH99" s="4">
        <f t="shared" si="310"/>
        <v>1235.9012289225986</v>
      </c>
      <c r="CI99" s="4">
        <f t="shared" si="311"/>
        <v>1259.0475184219445</v>
      </c>
      <c r="CJ99" s="4">
        <f t="shared" si="312"/>
        <v>1417.2285995241818</v>
      </c>
      <c r="CK99" s="4">
        <f t="shared" si="313"/>
        <v>15710.281402800369</v>
      </c>
      <c r="CL99" s="4">
        <f t="shared" si="314"/>
        <v>1602.3428556540237</v>
      </c>
      <c r="CM99" s="4">
        <f t="shared" si="315"/>
        <v>1486.8161346978602</v>
      </c>
      <c r="CN99" s="4">
        <f t="shared" si="316"/>
        <v>1462.0525973638994</v>
      </c>
      <c r="CO99" s="4">
        <f t="shared" si="317"/>
        <v>1366.8071043971472</v>
      </c>
      <c r="CP99" s="4">
        <f t="shared" si="318"/>
        <v>1247.1858319478963</v>
      </c>
      <c r="CQ99" s="4">
        <f t="shared" si="319"/>
        <v>1201.8553108968893</v>
      </c>
      <c r="CR99" s="4">
        <f t="shared" si="320"/>
        <v>1154.6523807541253</v>
      </c>
      <c r="CS99" s="4">
        <f t="shared" si="321"/>
        <v>1172.5426833770025</v>
      </c>
      <c r="CT99" s="4">
        <f t="shared" si="322"/>
        <v>1138.5106830339143</v>
      </c>
      <c r="CU99" s="4">
        <f t="shared" si="323"/>
        <v>1187.2397499025931</v>
      </c>
      <c r="CV99" s="4">
        <f t="shared" si="324"/>
        <v>1216.2006665837303</v>
      </c>
      <c r="CW99" s="4">
        <f t="shared" si="325"/>
        <v>1394.4151413404441</v>
      </c>
      <c r="CX99" s="4">
        <f t="shared" si="326"/>
        <v>15625.75219563909</v>
      </c>
      <c r="CY99" s="4">
        <f t="shared" si="327"/>
        <v>15451.243327233444</v>
      </c>
      <c r="CZ99" s="4">
        <f t="shared" si="328"/>
        <v>15298.12779197304</v>
      </c>
      <c r="DA99" s="4">
        <f t="shared" si="329"/>
        <v>15160.71506008134</v>
      </c>
      <c r="DB99" s="4">
        <f t="shared" si="330"/>
        <v>15034.888893693567</v>
      </c>
      <c r="DC99" s="4">
        <f t="shared" si="331"/>
        <v>14918.51165571315</v>
      </c>
      <c r="DD99" s="4">
        <f t="shared" si="332"/>
        <v>14810.238046351928</v>
      </c>
      <c r="DE99" s="4">
        <f t="shared" si="333"/>
        <v>14709.03027236633</v>
      </c>
      <c r="DF99" s="4">
        <f t="shared" si="334"/>
        <v>14614.062160331212</v>
      </c>
      <c r="DG99" s="4">
        <f t="shared" si="335"/>
        <v>327801.5209191732</v>
      </c>
    </row>
    <row r="100" spans="1:111" x14ac:dyDescent="0.25">
      <c r="A100" s="114"/>
      <c r="B100" t="s">
        <v>420</v>
      </c>
      <c r="C100" s="4">
        <v>715</v>
      </c>
      <c r="D100" s="4">
        <v>721</v>
      </c>
      <c r="E100" s="4">
        <v>724</v>
      </c>
      <c r="F100" s="4">
        <v>724</v>
      </c>
      <c r="G100" s="4">
        <v>725</v>
      </c>
      <c r="H100" s="4">
        <v>729</v>
      </c>
      <c r="I100" s="4">
        <v>732</v>
      </c>
      <c r="J100" s="4">
        <v>726.04</v>
      </c>
      <c r="K100" s="4">
        <v>725.16</v>
      </c>
      <c r="L100" s="4">
        <v>724.97</v>
      </c>
      <c r="M100" s="4">
        <v>725.23</v>
      </c>
      <c r="N100" s="4">
        <v>725.78000000000009</v>
      </c>
      <c r="O100" s="143">
        <v>724.76499999999999</v>
      </c>
      <c r="P100" s="4">
        <v>730.43999999999994</v>
      </c>
      <c r="Q100" s="4">
        <v>731.20999999999992</v>
      </c>
      <c r="R100" s="4">
        <v>732.06</v>
      </c>
      <c r="S100" s="4">
        <v>732.95000000000016</v>
      </c>
      <c r="T100" s="4">
        <v>733.86999999999989</v>
      </c>
      <c r="U100" s="4">
        <v>734.8</v>
      </c>
      <c r="V100" s="4">
        <v>735.74</v>
      </c>
      <c r="W100" s="4">
        <v>732.68</v>
      </c>
      <c r="X100" s="4">
        <v>733.61999999999989</v>
      </c>
      <c r="Y100" s="4">
        <v>734.55999999999983</v>
      </c>
      <c r="Z100" s="4">
        <v>735.49</v>
      </c>
      <c r="AA100" s="4">
        <v>737.42</v>
      </c>
      <c r="AB100" s="143">
        <v>733.73666666666657</v>
      </c>
      <c r="AC100" s="4">
        <v>744.82916666666677</v>
      </c>
      <c r="AD100" s="4">
        <v>755.4525000000001</v>
      </c>
      <c r="AE100" s="4">
        <v>765.54916666666668</v>
      </c>
      <c r="AF100" s="4">
        <v>775.20500000000015</v>
      </c>
      <c r="AG100" s="4">
        <v>784.47916666666674</v>
      </c>
      <c r="AH100" s="4">
        <v>793.41249999999991</v>
      </c>
      <c r="AI100" s="4">
        <v>802.04166666666674</v>
      </c>
      <c r="AJ100" s="4">
        <v>810.39166666666642</v>
      </c>
      <c r="AK100" s="4">
        <v>38.416666666666671</v>
      </c>
      <c r="AM100" t="s">
        <v>420</v>
      </c>
      <c r="AN100" s="4">
        <v>1510.2108999999998</v>
      </c>
      <c r="AO100" s="4">
        <v>1385.0621099999996</v>
      </c>
      <c r="AP100" s="4">
        <v>1426.3267399999997</v>
      </c>
      <c r="AQ100" s="4">
        <v>1447.1391399999998</v>
      </c>
      <c r="AR100" s="4">
        <v>1371.3375999999998</v>
      </c>
      <c r="AS100" s="4">
        <v>1313.94526</v>
      </c>
      <c r="AT100" s="4">
        <v>1989.2164599999996</v>
      </c>
      <c r="AU100" s="4">
        <v>1416.2646749439439</v>
      </c>
      <c r="AV100" s="4">
        <v>1383.7066877744783</v>
      </c>
      <c r="AW100" s="4">
        <v>1418.9121137191923</v>
      </c>
      <c r="AX100" s="4">
        <v>1404.733323678061</v>
      </c>
      <c r="AY100" s="4">
        <v>1438.5596843501605</v>
      </c>
      <c r="AZ100" s="143">
        <v>17505.414694465835</v>
      </c>
      <c r="BA100" s="4">
        <v>1670.7939528666661</v>
      </c>
      <c r="BB100" s="4">
        <v>1542.2197757333329</v>
      </c>
      <c r="BC100" s="4">
        <v>1624.8066879333333</v>
      </c>
      <c r="BD100" s="4">
        <v>1542.9956199999999</v>
      </c>
      <c r="BE100" s="4">
        <v>1518.3008405999997</v>
      </c>
      <c r="BF100" s="4">
        <v>1484.1220439999997</v>
      </c>
      <c r="BG100" s="4">
        <v>1472.0526629999999</v>
      </c>
      <c r="BH100" s="4">
        <v>1556.7924641</v>
      </c>
      <c r="BI100" s="4">
        <v>1476.2769532999996</v>
      </c>
      <c r="BJ100" s="4">
        <v>1501.2886452999996</v>
      </c>
      <c r="BK100" s="4">
        <v>1478.6365754000001</v>
      </c>
      <c r="BL100" s="4">
        <v>1509.8443086999998</v>
      </c>
      <c r="BM100" s="143">
        <v>18378.130530933333</v>
      </c>
      <c r="BN100" s="4">
        <v>18479.24658718333</v>
      </c>
      <c r="BO100" s="4">
        <v>18574.534700183329</v>
      </c>
      <c r="BP100" s="4">
        <v>18665.09877118333</v>
      </c>
      <c r="BQ100" s="4">
        <v>18751.708699433329</v>
      </c>
      <c r="BR100" s="4">
        <v>18834.895192183329</v>
      </c>
      <c r="BS100" s="4">
        <v>18915.024512183329</v>
      </c>
      <c r="BT100" s="4">
        <v>18992.42554843333</v>
      </c>
      <c r="BU100" s="4">
        <v>19067.322543433329</v>
      </c>
      <c r="BV100" s="4">
        <v>12142.938385933328</v>
      </c>
      <c r="BW100" s="5"/>
      <c r="BX100" t="s">
        <v>420</v>
      </c>
      <c r="BY100" s="4">
        <f t="shared" si="301"/>
        <v>2112.1830769230769</v>
      </c>
      <c r="BZ100" s="4">
        <f t="shared" si="302"/>
        <v>1921.0292787794724</v>
      </c>
      <c r="CA100" s="4">
        <f t="shared" si="303"/>
        <v>1970.0645580110495</v>
      </c>
      <c r="CB100" s="4">
        <f t="shared" si="304"/>
        <v>1998.8109668508284</v>
      </c>
      <c r="CC100" s="4">
        <f t="shared" si="305"/>
        <v>1891.5001379310343</v>
      </c>
      <c r="CD100" s="4">
        <f t="shared" si="306"/>
        <v>1802.3940466392319</v>
      </c>
      <c r="CE100" s="4">
        <f t="shared" si="307"/>
        <v>2717.5088251366114</v>
      </c>
      <c r="CF100" s="4">
        <f t="shared" si="308"/>
        <v>1950.6703142305437</v>
      </c>
      <c r="CG100" s="4">
        <f t="shared" si="309"/>
        <v>1908.1398419307166</v>
      </c>
      <c r="CH100" s="4">
        <f t="shared" si="310"/>
        <v>1957.2011444876234</v>
      </c>
      <c r="CI100" s="4">
        <f t="shared" si="311"/>
        <v>1936.9487247880822</v>
      </c>
      <c r="CJ100" s="4">
        <f t="shared" si="312"/>
        <v>1982.0878011934201</v>
      </c>
      <c r="CK100" s="4">
        <f t="shared" si="313"/>
        <v>24153.228556105547</v>
      </c>
      <c r="CL100" s="4">
        <f t="shared" si="314"/>
        <v>2287.3801446616644</v>
      </c>
      <c r="CM100" s="4">
        <f t="shared" si="315"/>
        <v>2109.1338681546108</v>
      </c>
      <c r="CN100" s="4">
        <f t="shared" si="316"/>
        <v>2219.4993414929559</v>
      </c>
      <c r="CO100" s="4">
        <f t="shared" si="317"/>
        <v>2105.1853741728623</v>
      </c>
      <c r="CP100" s="4">
        <f t="shared" si="318"/>
        <v>2068.8961813400192</v>
      </c>
      <c r="CQ100" s="4">
        <f t="shared" si="319"/>
        <v>2019.7632607512244</v>
      </c>
      <c r="CR100" s="4">
        <f t="shared" si="320"/>
        <v>2000.7783496887487</v>
      </c>
      <c r="CS100" s="4">
        <f t="shared" si="321"/>
        <v>2124.7918110225473</v>
      </c>
      <c r="CT100" s="4">
        <f t="shared" si="322"/>
        <v>2012.3183027998141</v>
      </c>
      <c r="CU100" s="4">
        <f t="shared" si="323"/>
        <v>2043.793080619691</v>
      </c>
      <c r="CV100" s="4">
        <f t="shared" si="324"/>
        <v>2010.4101692749055</v>
      </c>
      <c r="CW100" s="4">
        <f t="shared" si="325"/>
        <v>2047.4686185620135</v>
      </c>
      <c r="CX100" s="4">
        <f t="shared" si="326"/>
        <v>25047.311066549762</v>
      </c>
      <c r="CY100" s="4">
        <f t="shared" si="327"/>
        <v>24810.046939868756</v>
      </c>
      <c r="CZ100" s="4">
        <f t="shared" si="328"/>
        <v>24587.296620480211</v>
      </c>
      <c r="DA100" s="4">
        <f t="shared" si="329"/>
        <v>24381.31942910263</v>
      </c>
      <c r="DB100" s="4">
        <f t="shared" si="330"/>
        <v>24189.354686093775</v>
      </c>
      <c r="DC100" s="4">
        <f t="shared" si="331"/>
        <v>24009.426881550917</v>
      </c>
      <c r="DD100" s="4">
        <f t="shared" si="332"/>
        <v>23840.088872034827</v>
      </c>
      <c r="DE100" s="4">
        <f t="shared" si="333"/>
        <v>23680.098351207849</v>
      </c>
      <c r="DF100" s="4">
        <f t="shared" si="334"/>
        <v>23528.527411765917</v>
      </c>
      <c r="DG100" s="4">
        <f t="shared" si="335"/>
        <v>316085.16405900201</v>
      </c>
    </row>
    <row r="101" spans="1:111" x14ac:dyDescent="0.25">
      <c r="A101" s="114"/>
      <c r="B101" t="s">
        <v>421</v>
      </c>
      <c r="C101" s="4">
        <v>1395.0000000000002</v>
      </c>
      <c r="D101" s="4">
        <v>1399</v>
      </c>
      <c r="E101" s="4">
        <v>1394.0000000000002</v>
      </c>
      <c r="F101" s="4">
        <v>1399</v>
      </c>
      <c r="G101" s="4">
        <v>1402</v>
      </c>
      <c r="H101" s="4">
        <v>1403</v>
      </c>
      <c r="I101" s="4">
        <v>1404</v>
      </c>
      <c r="J101" s="4">
        <v>1403.7700000000002</v>
      </c>
      <c r="K101" s="4">
        <v>1401.52</v>
      </c>
      <c r="L101" s="4">
        <v>1405.2200000000003</v>
      </c>
      <c r="M101" s="4">
        <v>1409.2800000000002</v>
      </c>
      <c r="N101" s="4">
        <v>1410.61</v>
      </c>
      <c r="O101" s="143">
        <v>1402.2</v>
      </c>
      <c r="P101" s="4">
        <v>1410.7200000000003</v>
      </c>
      <c r="Q101" s="4">
        <v>1412.4900000000002</v>
      </c>
      <c r="R101" s="4">
        <v>1413.62</v>
      </c>
      <c r="S101" s="4">
        <v>1412.35</v>
      </c>
      <c r="T101" s="4">
        <v>1412.21</v>
      </c>
      <c r="U101" s="4">
        <v>1417.81</v>
      </c>
      <c r="V101" s="4">
        <v>1419.5</v>
      </c>
      <c r="W101" s="4">
        <v>1418.98</v>
      </c>
      <c r="X101" s="4">
        <v>1416.96</v>
      </c>
      <c r="Y101" s="4">
        <v>1420.7400000000002</v>
      </c>
      <c r="Z101" s="4">
        <v>1424.84</v>
      </c>
      <c r="AA101" s="4">
        <v>1426.1900000000003</v>
      </c>
      <c r="AB101" s="143">
        <v>1417.2008333333333</v>
      </c>
      <c r="AC101" s="4">
        <v>1433.4250000000004</v>
      </c>
      <c r="AD101" s="4">
        <v>1449.0808333333332</v>
      </c>
      <c r="AE101" s="4">
        <v>1464.238333333333</v>
      </c>
      <c r="AF101" s="4">
        <v>1478.9866666666669</v>
      </c>
      <c r="AG101" s="4">
        <v>1493.3783333333336</v>
      </c>
      <c r="AH101" s="4">
        <v>1507.469166666667</v>
      </c>
      <c r="AI101" s="4">
        <v>1521.2641666666666</v>
      </c>
      <c r="AJ101" s="4">
        <v>1534.8016666666665</v>
      </c>
      <c r="AK101" s="4">
        <v>36.5</v>
      </c>
      <c r="AM101" t="s">
        <v>421</v>
      </c>
      <c r="AN101" s="4">
        <v>1600.1060184000003</v>
      </c>
      <c r="AO101" s="4">
        <v>1489.7381427</v>
      </c>
      <c r="AP101" s="4">
        <v>1521.3018221000002</v>
      </c>
      <c r="AQ101" s="4">
        <v>1531.4971484000002</v>
      </c>
      <c r="AR101" s="4">
        <v>1330.3394616000003</v>
      </c>
      <c r="AS101" s="4">
        <v>1276.5270484</v>
      </c>
      <c r="AT101" s="4">
        <v>1273.3390594999998</v>
      </c>
      <c r="AU101" s="4">
        <v>1336.5792958755865</v>
      </c>
      <c r="AV101" s="4">
        <v>1270.2042983799677</v>
      </c>
      <c r="AW101" s="4">
        <v>1326.9088780912948</v>
      </c>
      <c r="AX101" s="4">
        <v>1386.6270305631469</v>
      </c>
      <c r="AY101" s="4">
        <v>1522.3168254921734</v>
      </c>
      <c r="AZ101" s="143">
        <v>16865.485029502168</v>
      </c>
      <c r="BA101" s="4">
        <v>1679.5405500000004</v>
      </c>
      <c r="BB101" s="4">
        <v>1596.8316571000005</v>
      </c>
      <c r="BC101" s="4">
        <v>1629.443546433333</v>
      </c>
      <c r="BD101" s="4">
        <v>1548.5995093999998</v>
      </c>
      <c r="BE101" s="4">
        <v>1408.3791327000001</v>
      </c>
      <c r="BF101" s="4">
        <v>1322.7935842000002</v>
      </c>
      <c r="BG101" s="4">
        <v>1324.0000345000001</v>
      </c>
      <c r="BH101" s="4">
        <v>1294.3649503000004</v>
      </c>
      <c r="BI101" s="4">
        <v>1238.6952518999999</v>
      </c>
      <c r="BJ101" s="4">
        <v>1304.3509111000003</v>
      </c>
      <c r="BK101" s="4">
        <v>1380.9276855000001</v>
      </c>
      <c r="BL101" s="4">
        <v>1500.5977141999999</v>
      </c>
      <c r="BM101" s="143">
        <v>17228.524527333335</v>
      </c>
      <c r="BN101" s="4">
        <v>17357.090526633339</v>
      </c>
      <c r="BO101" s="4">
        <v>17478.535017616668</v>
      </c>
      <c r="BP101" s="4">
        <v>17596.113867166667</v>
      </c>
      <c r="BQ101" s="4">
        <v>17710.518753600001</v>
      </c>
      <c r="BR101" s="4">
        <v>17822.156926766667</v>
      </c>
      <c r="BS101" s="4">
        <v>17931.461493650004</v>
      </c>
      <c r="BT101" s="4">
        <v>18038.471239949999</v>
      </c>
      <c r="BU101" s="4">
        <v>18143.4835227</v>
      </c>
      <c r="BV101" s="4">
        <v>6520.9477321333334</v>
      </c>
      <c r="BW101" s="5"/>
      <c r="BX101" t="s">
        <v>421</v>
      </c>
      <c r="BY101" s="4">
        <f t="shared" si="301"/>
        <v>1147.0294038709678</v>
      </c>
      <c r="BZ101" s="4">
        <f t="shared" si="302"/>
        <v>1064.8592871336668</v>
      </c>
      <c r="CA101" s="4">
        <f t="shared" si="303"/>
        <v>1091.321249713056</v>
      </c>
      <c r="CB101" s="4">
        <f t="shared" si="304"/>
        <v>1094.7084691922803</v>
      </c>
      <c r="CC101" s="4">
        <f t="shared" si="305"/>
        <v>948.88691982881608</v>
      </c>
      <c r="CD101" s="4">
        <f t="shared" si="306"/>
        <v>909.85534454739843</v>
      </c>
      <c r="CE101" s="4">
        <f t="shared" si="307"/>
        <v>906.93665206552703</v>
      </c>
      <c r="CF101" s="4">
        <f t="shared" si="308"/>
        <v>952.13553208544579</v>
      </c>
      <c r="CG101" s="4">
        <f t="shared" si="309"/>
        <v>906.30479649235667</v>
      </c>
      <c r="CH101" s="4">
        <f t="shared" si="310"/>
        <v>944.27127289057557</v>
      </c>
      <c r="CI101" s="4">
        <f t="shared" si="311"/>
        <v>983.92585615572966</v>
      </c>
      <c r="CJ101" s="4">
        <f t="shared" si="312"/>
        <v>1079.1904392370488</v>
      </c>
      <c r="CK101" s="4">
        <f t="shared" si="313"/>
        <v>12027.874076096254</v>
      </c>
      <c r="CL101" s="4">
        <f t="shared" si="314"/>
        <v>1190.5555673698539</v>
      </c>
      <c r="CM101" s="4">
        <f t="shared" si="315"/>
        <v>1130.5082918109158</v>
      </c>
      <c r="CN101" s="4">
        <f t="shared" si="316"/>
        <v>1152.6743724857693</v>
      </c>
      <c r="CO101" s="4">
        <f t="shared" si="317"/>
        <v>1096.4700742733742</v>
      </c>
      <c r="CP101" s="4">
        <f t="shared" si="318"/>
        <v>997.28732461885988</v>
      </c>
      <c r="CQ101" s="4">
        <f t="shared" si="319"/>
        <v>932.98367496350022</v>
      </c>
      <c r="CR101" s="4">
        <f t="shared" si="320"/>
        <v>932.7228140190208</v>
      </c>
      <c r="CS101" s="4">
        <f t="shared" si="321"/>
        <v>912.17984066019278</v>
      </c>
      <c r="CT101" s="4">
        <f t="shared" si="322"/>
        <v>874.19210979844161</v>
      </c>
      <c r="CU101" s="4">
        <f t="shared" si="323"/>
        <v>918.07854435012746</v>
      </c>
      <c r="CV101" s="4">
        <f t="shared" si="324"/>
        <v>969.18088030936815</v>
      </c>
      <c r="CW101" s="4">
        <f t="shared" si="325"/>
        <v>1052.1723712829282</v>
      </c>
      <c r="CX101" s="4">
        <f t="shared" si="326"/>
        <v>12156.727629640825</v>
      </c>
      <c r="CY101" s="4">
        <f t="shared" si="327"/>
        <v>12108.823640325329</v>
      </c>
      <c r="CZ101" s="4">
        <f t="shared" si="328"/>
        <v>12061.808158355558</v>
      </c>
      <c r="DA101" s="4">
        <f t="shared" si="329"/>
        <v>12017.247101507839</v>
      </c>
      <c r="DB101" s="4">
        <f t="shared" si="330"/>
        <v>11974.765664058274</v>
      </c>
      <c r="DC101" s="4">
        <f t="shared" si="331"/>
        <v>11934.120462954797</v>
      </c>
      <c r="DD101" s="4">
        <f t="shared" si="332"/>
        <v>11895.076788403079</v>
      </c>
      <c r="DE101" s="4">
        <f t="shared" si="333"/>
        <v>11857.553497414705</v>
      </c>
      <c r="DF101" s="4">
        <f t="shared" si="334"/>
        <v>11821.386382844255</v>
      </c>
      <c r="DG101" s="4">
        <f t="shared" si="335"/>
        <v>178656.10225022832</v>
      </c>
    </row>
    <row r="102" spans="1:111" x14ac:dyDescent="0.25">
      <c r="A102" s="114"/>
      <c r="B102" t="s">
        <v>422</v>
      </c>
      <c r="C102" s="4">
        <v>109.99999999999999</v>
      </c>
      <c r="D102" s="4">
        <v>109.99999999999999</v>
      </c>
      <c r="E102" s="4">
        <v>109.99999999999999</v>
      </c>
      <c r="F102" s="4">
        <v>109.99999999999999</v>
      </c>
      <c r="G102" s="4">
        <v>111.99999999999999</v>
      </c>
      <c r="H102" s="4">
        <v>111.99999999999999</v>
      </c>
      <c r="I102" s="4">
        <v>111</v>
      </c>
      <c r="J102" s="4">
        <v>108.33</v>
      </c>
      <c r="K102" s="4">
        <v>108.9</v>
      </c>
      <c r="L102" s="4">
        <v>108.9</v>
      </c>
      <c r="M102" s="4">
        <v>109.80000000000001</v>
      </c>
      <c r="N102" s="4">
        <v>110.2</v>
      </c>
      <c r="O102" s="143">
        <v>110.09416666666665</v>
      </c>
      <c r="P102" s="4">
        <v>111.37</v>
      </c>
      <c r="Q102" s="4">
        <v>111.25</v>
      </c>
      <c r="R102" s="4">
        <v>111.72</v>
      </c>
      <c r="S102" s="4">
        <v>112.11</v>
      </c>
      <c r="T102" s="4">
        <v>111.27</v>
      </c>
      <c r="U102" s="4">
        <v>110.92999999999999</v>
      </c>
      <c r="V102" s="4">
        <v>110.48999999999997</v>
      </c>
      <c r="W102" s="4">
        <v>109.84999999999998</v>
      </c>
      <c r="X102" s="4">
        <v>110.43999999999998</v>
      </c>
      <c r="Y102" s="4">
        <v>110.47</v>
      </c>
      <c r="Z102" s="4">
        <v>111.38999999999999</v>
      </c>
      <c r="AA102" s="4">
        <v>111.82</v>
      </c>
      <c r="AB102" s="143">
        <v>111.09249999999999</v>
      </c>
      <c r="AC102" s="4">
        <v>110.75916666666663</v>
      </c>
      <c r="AD102" s="4">
        <v>110.49166666666666</v>
      </c>
      <c r="AE102" s="4">
        <v>110.26916666666662</v>
      </c>
      <c r="AF102" s="4">
        <v>110.07250000000003</v>
      </c>
      <c r="AG102" s="4">
        <v>109.89999999999998</v>
      </c>
      <c r="AH102" s="4">
        <v>109.73916666666665</v>
      </c>
      <c r="AI102" s="4">
        <v>109.59083333333335</v>
      </c>
      <c r="AJ102" s="4">
        <v>109.44583333333331</v>
      </c>
      <c r="AK102" s="4">
        <v>5</v>
      </c>
      <c r="AM102" t="s">
        <v>422</v>
      </c>
      <c r="AN102" s="4">
        <v>340.75259999999997</v>
      </c>
      <c r="AO102" s="4">
        <v>333.26335999999998</v>
      </c>
      <c r="AP102" s="4">
        <v>368.36061999999993</v>
      </c>
      <c r="AQ102" s="4">
        <v>323.59977999999995</v>
      </c>
      <c r="AR102" s="4">
        <v>299.07724000000002</v>
      </c>
      <c r="AS102" s="4">
        <v>313.55453999999997</v>
      </c>
      <c r="AT102" s="4">
        <v>297.37662</v>
      </c>
      <c r="AU102" s="4">
        <v>211.23009105450154</v>
      </c>
      <c r="AV102" s="4">
        <v>206.65886848646795</v>
      </c>
      <c r="AW102" s="4">
        <v>220.30052953885985</v>
      </c>
      <c r="AX102" s="4">
        <v>234.85608809020488</v>
      </c>
      <c r="AY102" s="4">
        <v>260.47906092680938</v>
      </c>
      <c r="AZ102" s="143">
        <v>3409.5093980968431</v>
      </c>
      <c r="BA102" s="4">
        <v>375.94242796666668</v>
      </c>
      <c r="BB102" s="4">
        <v>353.93022403333333</v>
      </c>
      <c r="BC102" s="4">
        <v>384.24747600000001</v>
      </c>
      <c r="BD102" s="4">
        <v>345.71620029999997</v>
      </c>
      <c r="BE102" s="4">
        <v>323.65125740000002</v>
      </c>
      <c r="BF102" s="4">
        <v>321.70695440000003</v>
      </c>
      <c r="BG102" s="4">
        <v>308.56044259999993</v>
      </c>
      <c r="BH102" s="4">
        <v>309.42667306428569</v>
      </c>
      <c r="BI102" s="4">
        <v>307.30786874489797</v>
      </c>
      <c r="BJ102" s="4">
        <v>323.23051188702624</v>
      </c>
      <c r="BK102" s="4">
        <v>339.64146061374424</v>
      </c>
      <c r="BL102" s="4">
        <v>373.10371095856487</v>
      </c>
      <c r="BM102" s="143">
        <v>4066.4652079685188</v>
      </c>
      <c r="BN102" s="4">
        <v>4061.5251993185184</v>
      </c>
      <c r="BO102" s="4">
        <v>4058.0030107685188</v>
      </c>
      <c r="BP102" s="4">
        <v>4055.0733399185183</v>
      </c>
      <c r="BQ102" s="4">
        <v>4052.4838181185196</v>
      </c>
      <c r="BR102" s="4">
        <v>4050.2125002685184</v>
      </c>
      <c r="BS102" s="4">
        <v>4048.0947981185186</v>
      </c>
      <c r="BT102" s="4">
        <v>4046.141684218519</v>
      </c>
      <c r="BU102" s="4">
        <v>4044.2324605185186</v>
      </c>
      <c r="BV102" s="4">
        <v>2668.9879062685191</v>
      </c>
      <c r="BW102" s="5"/>
      <c r="BX102" t="s">
        <v>422</v>
      </c>
      <c r="BY102" s="4">
        <f t="shared" si="301"/>
        <v>3097.7509090909093</v>
      </c>
      <c r="BZ102" s="4">
        <f t="shared" si="302"/>
        <v>3029.6669090909095</v>
      </c>
      <c r="CA102" s="4">
        <f t="shared" si="303"/>
        <v>3348.7329090909088</v>
      </c>
      <c r="CB102" s="4">
        <f t="shared" si="304"/>
        <v>2941.8161818181816</v>
      </c>
      <c r="CC102" s="4">
        <f t="shared" si="305"/>
        <v>2670.3325000000004</v>
      </c>
      <c r="CD102" s="4">
        <f t="shared" si="306"/>
        <v>2799.594107142857</v>
      </c>
      <c r="CE102" s="4">
        <f t="shared" si="307"/>
        <v>2679.0686486486484</v>
      </c>
      <c r="CF102" s="4">
        <f t="shared" si="308"/>
        <v>1949.8762213099008</v>
      </c>
      <c r="CG102" s="4">
        <f t="shared" si="309"/>
        <v>1897.6939254955735</v>
      </c>
      <c r="CH102" s="4">
        <f t="shared" si="310"/>
        <v>2022.9617037544519</v>
      </c>
      <c r="CI102" s="4">
        <f t="shared" si="311"/>
        <v>2138.944335976365</v>
      </c>
      <c r="CJ102" s="4">
        <f t="shared" si="312"/>
        <v>2363.6938378113373</v>
      </c>
      <c r="CK102" s="4">
        <f t="shared" si="313"/>
        <v>30969.028617291351</v>
      </c>
      <c r="CL102" s="4">
        <f t="shared" si="314"/>
        <v>3375.6166648708509</v>
      </c>
      <c r="CM102" s="4">
        <f t="shared" si="315"/>
        <v>3181.3952722097374</v>
      </c>
      <c r="CN102" s="4">
        <f t="shared" si="316"/>
        <v>3439.3794844253493</v>
      </c>
      <c r="CO102" s="4">
        <f t="shared" si="317"/>
        <v>3083.7231317456067</v>
      </c>
      <c r="CP102" s="4">
        <f t="shared" si="318"/>
        <v>2908.701872921722</v>
      </c>
      <c r="CQ102" s="4">
        <f t="shared" si="319"/>
        <v>2900.0897358694674</v>
      </c>
      <c r="CR102" s="4">
        <f t="shared" si="320"/>
        <v>2792.6549244275502</v>
      </c>
      <c r="CS102" s="4">
        <f t="shared" si="321"/>
        <v>2816.8108608492103</v>
      </c>
      <c r="CT102" s="4">
        <f t="shared" si="322"/>
        <v>2782.5775873315652</v>
      </c>
      <c r="CU102" s="4">
        <f t="shared" si="323"/>
        <v>2925.9573810720217</v>
      </c>
      <c r="CV102" s="4">
        <f t="shared" si="324"/>
        <v>3049.1198546884302</v>
      </c>
      <c r="CW102" s="4">
        <f t="shared" si="325"/>
        <v>3336.6455997009916</v>
      </c>
      <c r="CX102" s="4">
        <f t="shared" si="326"/>
        <v>36604.318094997587</v>
      </c>
      <c r="CY102" s="4">
        <f t="shared" si="327"/>
        <v>36669.878634441266</v>
      </c>
      <c r="CZ102" s="4">
        <f t="shared" si="328"/>
        <v>36726.778889224093</v>
      </c>
      <c r="DA102" s="4">
        <f t="shared" si="329"/>
        <v>36774.317449742099</v>
      </c>
      <c r="DB102" s="4">
        <f t="shared" si="330"/>
        <v>36816.496564705245</v>
      </c>
      <c r="DC102" s="4">
        <f t="shared" si="331"/>
        <v>36853.616926920105</v>
      </c>
      <c r="DD102" s="4">
        <f t="shared" si="332"/>
        <v>36888.331860716877</v>
      </c>
      <c r="DE102" s="4">
        <f t="shared" si="333"/>
        <v>36920.439065480095</v>
      </c>
      <c r="DF102" s="4">
        <f t="shared" si="334"/>
        <v>36951.908878990544</v>
      </c>
      <c r="DG102" s="4">
        <f t="shared" si="335"/>
        <v>533797.5812537038</v>
      </c>
    </row>
    <row r="103" spans="1:111" x14ac:dyDescent="0.25">
      <c r="A103" s="114"/>
      <c r="B103" t="s">
        <v>423</v>
      </c>
      <c r="C103" s="4">
        <v>2931</v>
      </c>
      <c r="D103" s="4">
        <v>2935.9999999999991</v>
      </c>
      <c r="E103" s="4">
        <v>2932</v>
      </c>
      <c r="F103" s="4">
        <v>2936.9999999999991</v>
      </c>
      <c r="G103" s="4">
        <v>2929</v>
      </c>
      <c r="H103" s="4">
        <v>2941.9999999999995</v>
      </c>
      <c r="I103" s="4">
        <v>2933</v>
      </c>
      <c r="J103" s="4">
        <v>2965.39</v>
      </c>
      <c r="K103" s="4">
        <v>2966.4600000000005</v>
      </c>
      <c r="L103" s="4">
        <v>2976.3399999999997</v>
      </c>
      <c r="M103" s="4">
        <v>2983.7000000000003</v>
      </c>
      <c r="N103" s="4">
        <v>2989.38</v>
      </c>
      <c r="O103" s="143">
        <v>2951.7724999999996</v>
      </c>
      <c r="P103" s="4">
        <v>2995.02</v>
      </c>
      <c r="Q103" s="4">
        <v>3007.1200000000003</v>
      </c>
      <c r="R103" s="4">
        <v>3013.6400000000003</v>
      </c>
      <c r="S103" s="4">
        <v>3009.2600000000007</v>
      </c>
      <c r="T103" s="4">
        <v>3018.1299999999997</v>
      </c>
      <c r="U103" s="4">
        <v>3021.14</v>
      </c>
      <c r="V103" s="4">
        <v>3023.0399999999995</v>
      </c>
      <c r="W103" s="4">
        <v>3030.59</v>
      </c>
      <c r="X103" s="4">
        <v>3030.3399999999997</v>
      </c>
      <c r="Y103" s="4">
        <v>3038.91</v>
      </c>
      <c r="Z103" s="4">
        <v>3044.9799999999996</v>
      </c>
      <c r="AA103" s="4">
        <v>3049.3999999999996</v>
      </c>
      <c r="AB103" s="143">
        <v>3023.4641666666666</v>
      </c>
      <c r="AC103" s="4">
        <v>3079.7166666666662</v>
      </c>
      <c r="AD103" s="4">
        <v>3133.0958333333333</v>
      </c>
      <c r="AE103" s="4">
        <v>3184.0258333333331</v>
      </c>
      <c r="AF103" s="4">
        <v>3232.8874999999998</v>
      </c>
      <c r="AG103" s="4">
        <v>3279.9458333333328</v>
      </c>
      <c r="AH103" s="4">
        <v>3325.3824999999997</v>
      </c>
      <c r="AI103" s="4">
        <v>3369.3549999999996</v>
      </c>
      <c r="AJ103" s="4">
        <v>3411.9916666666672</v>
      </c>
      <c r="AK103" s="4">
        <v>121.41666666666667</v>
      </c>
      <c r="AM103" t="s">
        <v>423</v>
      </c>
      <c r="AN103" s="4">
        <v>3013.7160999999992</v>
      </c>
      <c r="AO103" s="4">
        <v>3341.4160799999995</v>
      </c>
      <c r="AP103" s="4">
        <v>2946.6987699999991</v>
      </c>
      <c r="AQ103" s="4">
        <v>3003.6763799999994</v>
      </c>
      <c r="AR103" s="4">
        <v>2381.3453400000003</v>
      </c>
      <c r="AS103" s="4">
        <v>2369.31594</v>
      </c>
      <c r="AT103" s="4">
        <v>2442.3098400000003</v>
      </c>
      <c r="AU103" s="4">
        <v>2214.35965236732</v>
      </c>
      <c r="AV103" s="4">
        <v>2283.8472548585946</v>
      </c>
      <c r="AW103" s="4">
        <v>2393.1181362313255</v>
      </c>
      <c r="AX103" s="4">
        <v>2530.7127358602993</v>
      </c>
      <c r="AY103" s="4">
        <v>2881.5720155033514</v>
      </c>
      <c r="AZ103" s="143">
        <v>31802.08824482089</v>
      </c>
      <c r="BA103" s="4">
        <v>3365.7433297666662</v>
      </c>
      <c r="BB103" s="4">
        <v>3181.7186485633338</v>
      </c>
      <c r="BC103" s="4">
        <v>3094.1291719733335</v>
      </c>
      <c r="BD103" s="4">
        <v>2974.7878457600004</v>
      </c>
      <c r="BE103" s="4">
        <v>2586.6095258</v>
      </c>
      <c r="BF103" s="4">
        <v>2506.4633850299997</v>
      </c>
      <c r="BG103" s="4">
        <v>2446.0539855649995</v>
      </c>
      <c r="BH103" s="4">
        <v>2282.6013647975001</v>
      </c>
      <c r="BI103" s="4">
        <v>2343.4793221312498</v>
      </c>
      <c r="BJ103" s="4">
        <v>2440.0785960143749</v>
      </c>
      <c r="BK103" s="4">
        <v>2596.992034822812</v>
      </c>
      <c r="BL103" s="4">
        <v>2955.0226498685934</v>
      </c>
      <c r="BM103" s="143">
        <v>32773.679860092867</v>
      </c>
      <c r="BN103" s="4">
        <v>33205.100506792856</v>
      </c>
      <c r="BO103" s="4">
        <v>33604.400160292862</v>
      </c>
      <c r="BP103" s="4">
        <v>33985.378969492864</v>
      </c>
      <c r="BQ103" s="4">
        <v>34350.885735292868</v>
      </c>
      <c r="BR103" s="4">
        <v>34702.902774292867</v>
      </c>
      <c r="BS103" s="4">
        <v>35042.789033092864</v>
      </c>
      <c r="BT103" s="4">
        <v>35371.722680992869</v>
      </c>
      <c r="BU103" s="4">
        <v>35690.663707792868</v>
      </c>
      <c r="BV103" s="4">
        <v>11075.714854792863</v>
      </c>
      <c r="BW103" s="5"/>
      <c r="BX103" t="s">
        <v>423</v>
      </c>
      <c r="BY103" s="4">
        <f t="shared" si="301"/>
        <v>1028.2211190719888</v>
      </c>
      <c r="BZ103" s="4">
        <f t="shared" si="302"/>
        <v>1138.0844959128067</v>
      </c>
      <c r="CA103" s="4">
        <f t="shared" si="303"/>
        <v>1005.0132230559341</v>
      </c>
      <c r="CB103" s="4">
        <f t="shared" si="304"/>
        <v>1022.7022063329929</v>
      </c>
      <c r="CC103" s="4">
        <f t="shared" si="305"/>
        <v>813.0233321952885</v>
      </c>
      <c r="CD103" s="4">
        <f t="shared" si="306"/>
        <v>805.34192386131895</v>
      </c>
      <c r="CE103" s="4">
        <f t="shared" si="307"/>
        <v>832.700252301398</v>
      </c>
      <c r="CF103" s="4">
        <f t="shared" si="308"/>
        <v>746.73471360169151</v>
      </c>
      <c r="CG103" s="4">
        <f t="shared" si="309"/>
        <v>769.88978609473725</v>
      </c>
      <c r="CH103" s="4">
        <f t="shared" si="310"/>
        <v>804.0472984374519</v>
      </c>
      <c r="CI103" s="4">
        <f t="shared" si="311"/>
        <v>848.17935310530515</v>
      </c>
      <c r="CJ103" s="4">
        <f t="shared" si="312"/>
        <v>963.93633981071366</v>
      </c>
      <c r="CK103" s="4">
        <f t="shared" si="313"/>
        <v>10773.895428872278</v>
      </c>
      <c r="CL103" s="4">
        <f t="shared" si="314"/>
        <v>1123.7799179193016</v>
      </c>
      <c r="CM103" s="4">
        <f t="shared" si="315"/>
        <v>1058.06174963531</v>
      </c>
      <c r="CN103" s="4">
        <f t="shared" si="316"/>
        <v>1026.70829029789</v>
      </c>
      <c r="CO103" s="4">
        <f t="shared" si="317"/>
        <v>988.5446407954114</v>
      </c>
      <c r="CP103" s="4">
        <f t="shared" si="318"/>
        <v>857.02389419938856</v>
      </c>
      <c r="CQ103" s="4">
        <f t="shared" si="319"/>
        <v>829.64158729155213</v>
      </c>
      <c r="CR103" s="4">
        <f t="shared" si="320"/>
        <v>809.13715516996137</v>
      </c>
      <c r="CS103" s="4">
        <f t="shared" si="321"/>
        <v>753.18712356257367</v>
      </c>
      <c r="CT103" s="4">
        <f t="shared" si="322"/>
        <v>773.33874157066532</v>
      </c>
      <c r="CU103" s="4">
        <f t="shared" si="323"/>
        <v>802.94533106093138</v>
      </c>
      <c r="CV103" s="4">
        <f t="shared" si="324"/>
        <v>852.87654921306955</v>
      </c>
      <c r="CW103" s="4">
        <f t="shared" si="325"/>
        <v>969.05051809162262</v>
      </c>
      <c r="CX103" s="4">
        <f t="shared" si="326"/>
        <v>10839.777835444123</v>
      </c>
      <c r="CY103" s="4">
        <f t="shared" si="327"/>
        <v>10781.868626483885</v>
      </c>
      <c r="CZ103" s="4">
        <f t="shared" si="328"/>
        <v>10725.621541087938</v>
      </c>
      <c r="DA103" s="4">
        <f t="shared" si="329"/>
        <v>10673.713326601317</v>
      </c>
      <c r="DB103" s="4">
        <f t="shared" si="330"/>
        <v>10625.450386161865</v>
      </c>
      <c r="DC103" s="4">
        <f t="shared" si="331"/>
        <v>10580.328010790688</v>
      </c>
      <c r="DD103" s="4">
        <f t="shared" si="332"/>
        <v>10537.972408615511</v>
      </c>
      <c r="DE103" s="4">
        <f t="shared" si="333"/>
        <v>10498.069417141522</v>
      </c>
      <c r="DF103" s="4">
        <f t="shared" si="334"/>
        <v>10460.360749550346</v>
      </c>
      <c r="DG103" s="4">
        <f t="shared" si="335"/>
        <v>91220.712599529405</v>
      </c>
    </row>
    <row r="104" spans="1:111" x14ac:dyDescent="0.25">
      <c r="A104" s="114"/>
      <c r="B104" t="s">
        <v>424</v>
      </c>
      <c r="C104" s="4">
        <v>897</v>
      </c>
      <c r="D104" s="4">
        <v>898.99999999999989</v>
      </c>
      <c r="E104" s="4">
        <v>897</v>
      </c>
      <c r="F104" s="4">
        <v>897</v>
      </c>
      <c r="G104" s="4">
        <v>898.99999999999989</v>
      </c>
      <c r="H104" s="4">
        <v>898</v>
      </c>
      <c r="I104" s="4">
        <v>896</v>
      </c>
      <c r="J104" s="4">
        <v>900.04</v>
      </c>
      <c r="K104" s="4">
        <v>900.75999999999988</v>
      </c>
      <c r="L104" s="4">
        <v>901.46999999999991</v>
      </c>
      <c r="M104" s="4">
        <v>902.19</v>
      </c>
      <c r="N104" s="4">
        <v>902.9</v>
      </c>
      <c r="O104" s="143">
        <v>899.19666666666672</v>
      </c>
      <c r="P104" s="4">
        <v>905.11000000000013</v>
      </c>
      <c r="Q104" s="4">
        <v>906.32</v>
      </c>
      <c r="R104" s="4">
        <v>907.53</v>
      </c>
      <c r="S104" s="4">
        <v>908.7299999999999</v>
      </c>
      <c r="T104" s="4">
        <v>909.93</v>
      </c>
      <c r="U104" s="4">
        <v>911.12999999999988</v>
      </c>
      <c r="V104" s="4">
        <v>911.32</v>
      </c>
      <c r="W104" s="4">
        <v>912.51</v>
      </c>
      <c r="X104" s="4">
        <v>913.70000000000016</v>
      </c>
      <c r="Y104" s="4">
        <v>914.8900000000001</v>
      </c>
      <c r="Z104" s="4">
        <v>916.07000000000016</v>
      </c>
      <c r="AA104" s="4">
        <v>917.25000000000011</v>
      </c>
      <c r="AB104" s="143">
        <v>911.20749999999998</v>
      </c>
      <c r="AC104" s="4">
        <v>925.52666666666676</v>
      </c>
      <c r="AD104" s="4">
        <v>939.79750000000024</v>
      </c>
      <c r="AE104" s="4">
        <v>954.03250000000025</v>
      </c>
      <c r="AF104" s="4">
        <v>968.25583333333327</v>
      </c>
      <c r="AG104" s="4">
        <v>982.48416666666674</v>
      </c>
      <c r="AH104" s="4">
        <v>996.7125000000002</v>
      </c>
      <c r="AI104" s="4">
        <v>1010.9358333333334</v>
      </c>
      <c r="AJ104" s="4">
        <v>1025.1633333333334</v>
      </c>
      <c r="AK104" s="4">
        <v>44.5</v>
      </c>
      <c r="AM104" t="s">
        <v>424</v>
      </c>
      <c r="AN104" s="4">
        <v>800.04325999999992</v>
      </c>
      <c r="AO104" s="4">
        <v>798.07375999999999</v>
      </c>
      <c r="AP104" s="4">
        <v>716.42605999999989</v>
      </c>
      <c r="AQ104" s="4">
        <v>741.71879999999987</v>
      </c>
      <c r="AR104" s="4">
        <v>697.7985799999999</v>
      </c>
      <c r="AS104" s="4">
        <v>665.03057000000001</v>
      </c>
      <c r="AT104" s="4">
        <v>629.91215999999986</v>
      </c>
      <c r="AU104" s="4">
        <v>684.44572346150471</v>
      </c>
      <c r="AV104" s="4">
        <v>666.42503475391982</v>
      </c>
      <c r="AW104" s="4">
        <v>664.82586429803871</v>
      </c>
      <c r="AX104" s="4">
        <v>720.82569207048778</v>
      </c>
      <c r="AY104" s="4">
        <v>790.26261493504433</v>
      </c>
      <c r="AZ104" s="143">
        <v>8575.7881195189948</v>
      </c>
      <c r="BA104" s="4">
        <v>905.88520833333314</v>
      </c>
      <c r="BB104" s="4">
        <v>847.79439251666679</v>
      </c>
      <c r="BC104" s="4">
        <v>818.02846023333313</v>
      </c>
      <c r="BD104" s="4">
        <v>844.5678059999999</v>
      </c>
      <c r="BE104" s="4">
        <v>761.97441920000006</v>
      </c>
      <c r="BF104" s="4">
        <v>717.38343610000004</v>
      </c>
      <c r="BG104" s="4">
        <v>665.63502800000003</v>
      </c>
      <c r="BH104" s="4">
        <v>671.5433420999999</v>
      </c>
      <c r="BI104" s="4">
        <v>657.042913</v>
      </c>
      <c r="BJ104" s="4">
        <v>647.48457840000003</v>
      </c>
      <c r="BK104" s="4">
        <v>698.86043960000006</v>
      </c>
      <c r="BL104" s="4">
        <v>785.17590500000006</v>
      </c>
      <c r="BM104" s="143">
        <v>9021.3759284833322</v>
      </c>
      <c r="BN104" s="4">
        <v>9156.516513683333</v>
      </c>
      <c r="BO104" s="4">
        <v>9288.1401199333341</v>
      </c>
      <c r="BP104" s="4">
        <v>9419.433226033334</v>
      </c>
      <c r="BQ104" s="4">
        <v>9550.6187274333315</v>
      </c>
      <c r="BR104" s="4">
        <v>9681.8503451333327</v>
      </c>
      <c r="BS104" s="4">
        <v>9813.0819628333356</v>
      </c>
      <c r="BT104" s="4">
        <v>9944.2674642333295</v>
      </c>
      <c r="BU104" s="4">
        <v>10075.491395883331</v>
      </c>
      <c r="BV104" s="4">
        <v>1030.5785000833332</v>
      </c>
      <c r="BW104" s="5"/>
      <c r="BX104" t="s">
        <v>424</v>
      </c>
      <c r="BY104" s="4">
        <f t="shared" si="301"/>
        <v>891.90998885172792</v>
      </c>
      <c r="BZ104" s="4">
        <f t="shared" si="302"/>
        <v>887.73499443826483</v>
      </c>
      <c r="CA104" s="4">
        <f t="shared" si="303"/>
        <v>798.69125975473787</v>
      </c>
      <c r="CB104" s="4">
        <f t="shared" si="304"/>
        <v>826.88829431438114</v>
      </c>
      <c r="CC104" s="4">
        <f t="shared" si="305"/>
        <v>776.19419354838703</v>
      </c>
      <c r="CD104" s="4">
        <f t="shared" si="306"/>
        <v>740.56856347438747</v>
      </c>
      <c r="CE104" s="4">
        <f t="shared" si="307"/>
        <v>703.02696428571414</v>
      </c>
      <c r="CF104" s="4">
        <f t="shared" si="308"/>
        <v>760.46145000389402</v>
      </c>
      <c r="CG104" s="4">
        <f t="shared" si="309"/>
        <v>739.84750072596466</v>
      </c>
      <c r="CH104" s="4">
        <f t="shared" si="310"/>
        <v>737.49083640946321</v>
      </c>
      <c r="CI104" s="4">
        <f t="shared" si="311"/>
        <v>798.97326734999035</v>
      </c>
      <c r="CJ104" s="4">
        <f t="shared" si="312"/>
        <v>875.2493243272171</v>
      </c>
      <c r="CK104" s="4">
        <f t="shared" si="313"/>
        <v>9537.166270099231</v>
      </c>
      <c r="CL104" s="4">
        <f t="shared" si="314"/>
        <v>1000.8564796912343</v>
      </c>
      <c r="CM104" s="4">
        <f t="shared" si="315"/>
        <v>935.4250071902494</v>
      </c>
      <c r="CN104" s="4">
        <f t="shared" si="316"/>
        <v>901.37897395494713</v>
      </c>
      <c r="CO104" s="4">
        <f t="shared" si="317"/>
        <v>929.39355584166913</v>
      </c>
      <c r="CP104" s="4">
        <f t="shared" si="318"/>
        <v>837.39894189662959</v>
      </c>
      <c r="CQ104" s="4">
        <f t="shared" si="319"/>
        <v>787.35574078342302</v>
      </c>
      <c r="CR104" s="4">
        <f t="shared" si="320"/>
        <v>730.40757143484177</v>
      </c>
      <c r="CS104" s="4">
        <f t="shared" si="321"/>
        <v>735.92984416609124</v>
      </c>
      <c r="CT104" s="4">
        <f t="shared" si="322"/>
        <v>719.1013604027579</v>
      </c>
      <c r="CU104" s="4">
        <f t="shared" si="323"/>
        <v>707.71849992895318</v>
      </c>
      <c r="CV104" s="4">
        <f t="shared" si="324"/>
        <v>762.88977872869964</v>
      </c>
      <c r="CW104" s="4">
        <f t="shared" si="325"/>
        <v>856.01079858271999</v>
      </c>
      <c r="CX104" s="4">
        <f t="shared" si="326"/>
        <v>9900.4627688899982</v>
      </c>
      <c r="CY104" s="4">
        <f t="shared" si="327"/>
        <v>9893.3038273883685</v>
      </c>
      <c r="CZ104" s="4">
        <f t="shared" si="328"/>
        <v>9883.1292059548268</v>
      </c>
      <c r="DA104" s="4">
        <f t="shared" si="329"/>
        <v>9873.2833797940129</v>
      </c>
      <c r="DB104" s="4">
        <f t="shared" si="330"/>
        <v>9863.7347678600763</v>
      </c>
      <c r="DC104" s="4">
        <f t="shared" si="331"/>
        <v>9854.4594138158282</v>
      </c>
      <c r="DD104" s="4">
        <f t="shared" si="332"/>
        <v>9845.4488760132281</v>
      </c>
      <c r="DE104" s="4">
        <f t="shared" si="333"/>
        <v>9836.6950070850144</v>
      </c>
      <c r="DF104" s="4">
        <f t="shared" si="334"/>
        <v>9828.1815865601875</v>
      </c>
      <c r="DG104" s="4">
        <f t="shared" si="335"/>
        <v>23159.067417602993</v>
      </c>
    </row>
    <row r="105" spans="1:111" x14ac:dyDescent="0.25">
      <c r="A105" s="114"/>
      <c r="B105" t="s">
        <v>425</v>
      </c>
      <c r="C105" s="4">
        <v>1733</v>
      </c>
      <c r="D105" s="4">
        <v>1729</v>
      </c>
      <c r="E105" s="4">
        <v>1724</v>
      </c>
      <c r="F105" s="4">
        <v>1725</v>
      </c>
      <c r="G105" s="4">
        <v>1719</v>
      </c>
      <c r="H105" s="4">
        <v>1722</v>
      </c>
      <c r="I105" s="4">
        <v>1716</v>
      </c>
      <c r="J105" s="4">
        <v>1715.72</v>
      </c>
      <c r="K105" s="4">
        <v>1715.59</v>
      </c>
      <c r="L105" s="4">
        <v>1716.1999999999998</v>
      </c>
      <c r="M105" s="4">
        <v>1719.62</v>
      </c>
      <c r="N105" s="4">
        <v>1725.24</v>
      </c>
      <c r="O105" s="143">
        <v>1721.6975</v>
      </c>
      <c r="P105" s="4">
        <v>1739.85</v>
      </c>
      <c r="Q105" s="4">
        <v>1742.0499999999997</v>
      </c>
      <c r="R105" s="4">
        <v>1752.5199999999998</v>
      </c>
      <c r="S105" s="4">
        <v>1743.63</v>
      </c>
      <c r="T105" s="4">
        <v>1738.64</v>
      </c>
      <c r="U105" s="4">
        <v>1733.8000000000002</v>
      </c>
      <c r="V105" s="4">
        <v>1728.9700000000003</v>
      </c>
      <c r="W105" s="4">
        <v>1729.2700000000002</v>
      </c>
      <c r="X105" s="4">
        <v>1728.73</v>
      </c>
      <c r="Y105" s="4">
        <v>1728.9600000000003</v>
      </c>
      <c r="Z105" s="4">
        <v>1732.0100000000002</v>
      </c>
      <c r="AA105" s="4">
        <v>1737.2900000000002</v>
      </c>
      <c r="AB105" s="143">
        <v>1736.3100000000002</v>
      </c>
      <c r="AC105" s="4">
        <v>1745.5125000000003</v>
      </c>
      <c r="AD105" s="4">
        <v>1752.3866666666665</v>
      </c>
      <c r="AE105" s="4">
        <v>1757.9175</v>
      </c>
      <c r="AF105" s="4">
        <v>1762.6908333333333</v>
      </c>
      <c r="AG105" s="4">
        <v>1767.0308333333335</v>
      </c>
      <c r="AH105" s="4">
        <v>1771.1333333333334</v>
      </c>
      <c r="AI105" s="4">
        <v>1775.0916666666669</v>
      </c>
      <c r="AJ105" s="4">
        <v>1778.9650000000001</v>
      </c>
      <c r="AK105" s="4">
        <v>119.08333333333333</v>
      </c>
      <c r="AM105" t="s">
        <v>425</v>
      </c>
      <c r="AN105" s="4">
        <v>1411.4454900000001</v>
      </c>
      <c r="AO105" s="4">
        <v>1239.3047600000002</v>
      </c>
      <c r="AP105" s="4">
        <v>1244.04474</v>
      </c>
      <c r="AQ105" s="4">
        <v>1358.9068000000002</v>
      </c>
      <c r="AR105" s="4">
        <v>1070.2484000000002</v>
      </c>
      <c r="AS105" s="4">
        <v>893.1721399999999</v>
      </c>
      <c r="AT105" s="4">
        <v>976.67092000000014</v>
      </c>
      <c r="AU105" s="4">
        <v>917.49019582654023</v>
      </c>
      <c r="AV105" s="4">
        <v>935.22482659875504</v>
      </c>
      <c r="AW105" s="4">
        <v>992.61100147692684</v>
      </c>
      <c r="AX105" s="4">
        <v>1143.7061325999894</v>
      </c>
      <c r="AY105" s="4">
        <v>1300.5261425024007</v>
      </c>
      <c r="AZ105" s="143">
        <v>13483.351549004612</v>
      </c>
      <c r="BA105" s="4">
        <v>1362.9047757999999</v>
      </c>
      <c r="BB105" s="4">
        <v>1318.1206679000002</v>
      </c>
      <c r="BC105" s="4">
        <v>1224.9248795999997</v>
      </c>
      <c r="BD105" s="4">
        <v>1109.2904569000002</v>
      </c>
      <c r="BE105" s="4">
        <v>982.77488000000017</v>
      </c>
      <c r="BF105" s="4">
        <v>889.47389800000008</v>
      </c>
      <c r="BG105" s="4">
        <v>923.04016540000009</v>
      </c>
      <c r="BH105" s="4">
        <v>916.66419210000015</v>
      </c>
      <c r="BI105" s="4">
        <v>925.19432540000014</v>
      </c>
      <c r="BJ105" s="4">
        <v>890.31483520000018</v>
      </c>
      <c r="BK105" s="4">
        <v>1046.5592692</v>
      </c>
      <c r="BL105" s="4">
        <v>1232.7344057000003</v>
      </c>
      <c r="BM105" s="143">
        <v>12821.9967512</v>
      </c>
      <c r="BN105" s="4">
        <v>12868.573171467839</v>
      </c>
      <c r="BO105" s="4">
        <v>12906.75718964613</v>
      </c>
      <c r="BP105" s="4">
        <v>12937.479377626412</v>
      </c>
      <c r="BQ105" s="4">
        <v>12963.993871034738</v>
      </c>
      <c r="BR105" s="4">
        <v>12988.101322443705</v>
      </c>
      <c r="BS105" s="4">
        <v>13010.889529679947</v>
      </c>
      <c r="BT105" s="4">
        <v>13032.876932558709</v>
      </c>
      <c r="BU105" s="4">
        <v>13054.39218489144</v>
      </c>
      <c r="BV105" s="4">
        <v>3834.2270641999994</v>
      </c>
      <c r="BW105" s="5"/>
      <c r="BX105" t="s">
        <v>425</v>
      </c>
      <c r="BY105" s="4">
        <f t="shared" si="301"/>
        <v>814.45210040392385</v>
      </c>
      <c r="BZ105" s="4">
        <f t="shared" si="302"/>
        <v>716.77545401966472</v>
      </c>
      <c r="CA105" s="4">
        <f t="shared" si="303"/>
        <v>721.60367749419947</v>
      </c>
      <c r="CB105" s="4">
        <f t="shared" si="304"/>
        <v>787.77205797101453</v>
      </c>
      <c r="CC105" s="4">
        <f t="shared" si="305"/>
        <v>622.5994182664341</v>
      </c>
      <c r="CD105" s="4">
        <f t="shared" si="306"/>
        <v>518.68300813008125</v>
      </c>
      <c r="CE105" s="4">
        <f t="shared" si="307"/>
        <v>569.15554778554792</v>
      </c>
      <c r="CF105" s="4">
        <f t="shared" si="308"/>
        <v>534.75520237949092</v>
      </c>
      <c r="CG105" s="4">
        <f t="shared" si="309"/>
        <v>545.1330601127047</v>
      </c>
      <c r="CH105" s="4">
        <f t="shared" si="310"/>
        <v>578.37722962179635</v>
      </c>
      <c r="CI105" s="4">
        <f t="shared" si="311"/>
        <v>665.09236494108552</v>
      </c>
      <c r="CJ105" s="4">
        <f t="shared" si="312"/>
        <v>753.8233187860244</v>
      </c>
      <c r="CK105" s="4">
        <f t="shared" si="313"/>
        <v>7831.4288944513264</v>
      </c>
      <c r="CL105" s="4">
        <f t="shared" si="314"/>
        <v>783.34613662097308</v>
      </c>
      <c r="CM105" s="4">
        <f t="shared" si="315"/>
        <v>756.64915926638173</v>
      </c>
      <c r="CN105" s="4">
        <f t="shared" si="316"/>
        <v>698.950585214434</v>
      </c>
      <c r="CO105" s="4">
        <f t="shared" si="317"/>
        <v>636.19601457878116</v>
      </c>
      <c r="CP105" s="4">
        <f t="shared" si="318"/>
        <v>565.25495789812726</v>
      </c>
      <c r="CQ105" s="4">
        <f t="shared" si="319"/>
        <v>513.01989733533287</v>
      </c>
      <c r="CR105" s="4">
        <f t="shared" si="320"/>
        <v>533.86708005344224</v>
      </c>
      <c r="CS105" s="4">
        <f t="shared" si="321"/>
        <v>530.08737334250861</v>
      </c>
      <c r="CT105" s="4">
        <f t="shared" si="322"/>
        <v>535.18729090141323</v>
      </c>
      <c r="CU105" s="4">
        <f t="shared" si="323"/>
        <v>514.94241347399588</v>
      </c>
      <c r="CV105" s="4">
        <f t="shared" si="324"/>
        <v>604.24551197741346</v>
      </c>
      <c r="CW105" s="4">
        <f t="shared" si="325"/>
        <v>709.57318910487038</v>
      </c>
      <c r="CX105" s="4">
        <f t="shared" si="326"/>
        <v>7384.6241461490172</v>
      </c>
      <c r="CY105" s="4">
        <f t="shared" si="327"/>
        <v>7372.3752602561344</v>
      </c>
      <c r="CZ105" s="4">
        <f t="shared" si="328"/>
        <v>7365.2450313360059</v>
      </c>
      <c r="DA105" s="4">
        <f t="shared" si="329"/>
        <v>7359.5486577876454</v>
      </c>
      <c r="DB105" s="4">
        <f t="shared" si="330"/>
        <v>7354.6611951905379</v>
      </c>
      <c r="DC105" s="4">
        <f t="shared" si="331"/>
        <v>7350.2403452365925</v>
      </c>
      <c r="DD105" s="4">
        <f t="shared" si="332"/>
        <v>7346.0813394511688</v>
      </c>
      <c r="DE105" s="4">
        <f t="shared" si="333"/>
        <v>7342.0867087007</v>
      </c>
      <c r="DF105" s="4">
        <f t="shared" si="334"/>
        <v>7338.1950656091822</v>
      </c>
      <c r="DG105" s="4">
        <f t="shared" si="335"/>
        <v>32197.847984884531</v>
      </c>
    </row>
    <row r="106" spans="1:111" x14ac:dyDescent="0.25">
      <c r="A106" s="114"/>
      <c r="B106" t="s">
        <v>426</v>
      </c>
      <c r="C106" s="4">
        <v>1690.0000000000002</v>
      </c>
      <c r="D106" s="4">
        <v>1688.0000000000002</v>
      </c>
      <c r="E106" s="4">
        <v>1694</v>
      </c>
      <c r="F106" s="4">
        <v>1698</v>
      </c>
      <c r="G106" s="4">
        <v>1702</v>
      </c>
      <c r="H106" s="4">
        <v>1701</v>
      </c>
      <c r="I106" s="4">
        <v>1703</v>
      </c>
      <c r="J106" s="4">
        <v>1704.82</v>
      </c>
      <c r="K106" s="4">
        <v>1706.0200000000002</v>
      </c>
      <c r="L106" s="4">
        <v>1710.48</v>
      </c>
      <c r="M106" s="4">
        <v>1713.3900000000003</v>
      </c>
      <c r="N106" s="4">
        <v>1722.15</v>
      </c>
      <c r="O106" s="143">
        <v>1702.7383333333335</v>
      </c>
      <c r="P106" s="4">
        <v>1728.1300000000003</v>
      </c>
      <c r="Q106" s="4">
        <v>1729.13</v>
      </c>
      <c r="R106" s="4">
        <v>1728.1300000000003</v>
      </c>
      <c r="S106" s="4">
        <v>1735.67</v>
      </c>
      <c r="T106" s="4">
        <v>1729.5799999999997</v>
      </c>
      <c r="U106" s="4">
        <v>1734.4999999999998</v>
      </c>
      <c r="V106" s="4">
        <v>1738.3799999999999</v>
      </c>
      <c r="W106" s="4">
        <v>1741.7300000000002</v>
      </c>
      <c r="X106" s="4">
        <v>1744.3299999999997</v>
      </c>
      <c r="Y106" s="4">
        <v>1750.0899999999997</v>
      </c>
      <c r="Z106" s="4">
        <v>1754.21</v>
      </c>
      <c r="AA106" s="4">
        <v>1764.0999999999997</v>
      </c>
      <c r="AB106" s="143">
        <v>1739.8316666666663</v>
      </c>
      <c r="AC106" s="4">
        <v>1783.7241666666669</v>
      </c>
      <c r="AD106" s="4">
        <v>1825.1316666666664</v>
      </c>
      <c r="AE106" s="4">
        <v>1859.6066666666663</v>
      </c>
      <c r="AF106" s="4">
        <v>1890.6674999999998</v>
      </c>
      <c r="AG106" s="4">
        <v>1921.5166666666667</v>
      </c>
      <c r="AH106" s="4">
        <v>1952.1583333333333</v>
      </c>
      <c r="AI106" s="4">
        <v>1982.603333333333</v>
      </c>
      <c r="AJ106" s="4">
        <v>2012.8683333333333</v>
      </c>
      <c r="AK106" s="4">
        <v>98.75</v>
      </c>
      <c r="AM106" t="s">
        <v>426</v>
      </c>
      <c r="AN106" s="4">
        <v>2182.5190200000006</v>
      </c>
      <c r="AO106" s="4">
        <v>1781.8078</v>
      </c>
      <c r="AP106" s="4">
        <v>1647.4599600000001</v>
      </c>
      <c r="AQ106" s="4">
        <v>1708.9762000000001</v>
      </c>
      <c r="AR106" s="4">
        <v>1539.5756899999997</v>
      </c>
      <c r="AS106" s="4">
        <v>1476.7335199999998</v>
      </c>
      <c r="AT106" s="4">
        <v>1572.7945800000002</v>
      </c>
      <c r="AU106" s="4">
        <v>1449.2368519421586</v>
      </c>
      <c r="AV106" s="4">
        <v>1395.0007648278133</v>
      </c>
      <c r="AW106" s="4">
        <v>1431.5778724946761</v>
      </c>
      <c r="AX106" s="4">
        <v>1537.6700541754396</v>
      </c>
      <c r="AY106" s="4">
        <v>1714.729492874568</v>
      </c>
      <c r="AZ106" s="143">
        <v>19438.081806314654</v>
      </c>
      <c r="BA106" s="4">
        <v>2070.7168813500007</v>
      </c>
      <c r="BB106" s="4">
        <v>1903.7427735749998</v>
      </c>
      <c r="BC106" s="4">
        <v>1811.8324733666673</v>
      </c>
      <c r="BD106" s="4">
        <v>1706.5925471000003</v>
      </c>
      <c r="BE106" s="4">
        <v>1529.9524303999999</v>
      </c>
      <c r="BF106" s="4">
        <v>1481.5485199999998</v>
      </c>
      <c r="BG106" s="4">
        <v>1509.4136228</v>
      </c>
      <c r="BH106" s="4">
        <v>1422.9215887</v>
      </c>
      <c r="BI106" s="4">
        <v>1380.6997206999999</v>
      </c>
      <c r="BJ106" s="4">
        <v>1407.8395760999997</v>
      </c>
      <c r="BK106" s="4">
        <v>1536.9099912000004</v>
      </c>
      <c r="BL106" s="4">
        <v>1747.6676509999998</v>
      </c>
      <c r="BM106" s="143">
        <v>19509.837776291668</v>
      </c>
      <c r="BN106" s="4">
        <v>19823.503293408332</v>
      </c>
      <c r="BO106" s="4">
        <v>20116.190550858333</v>
      </c>
      <c r="BP106" s="4">
        <v>20359.87570935833</v>
      </c>
      <c r="BQ106" s="4">
        <v>20579.427967341664</v>
      </c>
      <c r="BR106" s="4">
        <v>20797.484067958332</v>
      </c>
      <c r="BS106" s="4">
        <v>21014.073463124998</v>
      </c>
      <c r="BT106" s="4">
        <v>21229.272727824991</v>
      </c>
      <c r="BU106" s="4">
        <v>21443.199669724996</v>
      </c>
      <c r="BV106" s="4">
        <v>7913.3307952916657</v>
      </c>
      <c r="BW106" s="5"/>
      <c r="BX106" t="s">
        <v>426</v>
      </c>
      <c r="BY106" s="4">
        <f t="shared" si="301"/>
        <v>1291.4313727810654</v>
      </c>
      <c r="BZ106" s="4">
        <f t="shared" si="302"/>
        <v>1055.5733412322274</v>
      </c>
      <c r="CA106" s="4">
        <f t="shared" si="303"/>
        <v>972.5265407319954</v>
      </c>
      <c r="CB106" s="4">
        <f t="shared" si="304"/>
        <v>1006.4641931684334</v>
      </c>
      <c r="CC106" s="4">
        <f t="shared" si="305"/>
        <v>904.56856051703858</v>
      </c>
      <c r="CD106" s="4">
        <f t="shared" si="306"/>
        <v>868.15609641387402</v>
      </c>
      <c r="CE106" s="4">
        <f t="shared" si="307"/>
        <v>923.54349970640055</v>
      </c>
      <c r="CF106" s="4">
        <f t="shared" si="308"/>
        <v>850.08203325990939</v>
      </c>
      <c r="CG106" s="4">
        <f t="shared" si="309"/>
        <v>817.69308966355209</v>
      </c>
      <c r="CH106" s="4">
        <f t="shared" si="310"/>
        <v>836.94511043372393</v>
      </c>
      <c r="CI106" s="4">
        <f t="shared" si="311"/>
        <v>897.44311229518053</v>
      </c>
      <c r="CJ106" s="4">
        <f t="shared" si="312"/>
        <v>995.69113774907407</v>
      </c>
      <c r="CK106" s="4">
        <f t="shared" si="313"/>
        <v>11415.777413234166</v>
      </c>
      <c r="CL106" s="4">
        <f t="shared" si="314"/>
        <v>1198.2413830846062</v>
      </c>
      <c r="CM106" s="4">
        <f t="shared" si="315"/>
        <v>1100.983022430355</v>
      </c>
      <c r="CN106" s="4">
        <f t="shared" si="316"/>
        <v>1048.4352874880169</v>
      </c>
      <c r="CO106" s="4">
        <f t="shared" si="317"/>
        <v>983.24713056053292</v>
      </c>
      <c r="CP106" s="4">
        <f t="shared" si="318"/>
        <v>884.58032030897687</v>
      </c>
      <c r="CQ106" s="4">
        <f t="shared" si="319"/>
        <v>854.16461228019602</v>
      </c>
      <c r="CR106" s="4">
        <f t="shared" si="320"/>
        <v>868.28749916589015</v>
      </c>
      <c r="CS106" s="4">
        <f t="shared" si="321"/>
        <v>816.95876438942878</v>
      </c>
      <c r="CT106" s="4">
        <f t="shared" si="322"/>
        <v>791.53584510958376</v>
      </c>
      <c r="CU106" s="4">
        <f t="shared" si="323"/>
        <v>804.43838665440057</v>
      </c>
      <c r="CV106" s="4">
        <f t="shared" si="324"/>
        <v>876.12657047901916</v>
      </c>
      <c r="CW106" s="4">
        <f t="shared" si="325"/>
        <v>990.6851374638627</v>
      </c>
      <c r="CX106" s="4">
        <f t="shared" si="326"/>
        <v>11213.635290171753</v>
      </c>
      <c r="CY106" s="4">
        <f t="shared" si="327"/>
        <v>11113.547522570987</v>
      </c>
      <c r="CZ106" s="4">
        <f t="shared" si="328"/>
        <v>11021.774986567181</v>
      </c>
      <c r="DA106" s="4">
        <f t="shared" si="329"/>
        <v>10948.485007237194</v>
      </c>
      <c r="DB106" s="4">
        <f t="shared" si="330"/>
        <v>10884.742011666074</v>
      </c>
      <c r="DC106" s="4">
        <f t="shared" si="331"/>
        <v>10823.473159895395</v>
      </c>
      <c r="DD106" s="4">
        <f t="shared" si="332"/>
        <v>10764.533339487489</v>
      </c>
      <c r="DE106" s="4">
        <f t="shared" si="333"/>
        <v>10707.776170300494</v>
      </c>
      <c r="DF106" s="4">
        <f t="shared" si="334"/>
        <v>10653.05629515012</v>
      </c>
      <c r="DG106" s="4">
        <f t="shared" si="335"/>
        <v>80134.995395358637</v>
      </c>
    </row>
    <row r="107" spans="1:111" x14ac:dyDescent="0.25">
      <c r="A107" s="114"/>
      <c r="B107" t="s">
        <v>427</v>
      </c>
      <c r="C107" s="115">
        <v>2937</v>
      </c>
      <c r="D107" s="115">
        <v>2940</v>
      </c>
      <c r="E107" s="115">
        <v>2956.0000000000005</v>
      </c>
      <c r="F107" s="115">
        <v>2968.0000000000005</v>
      </c>
      <c r="G107" s="115">
        <v>2980</v>
      </c>
      <c r="H107" s="115">
        <v>2968</v>
      </c>
      <c r="I107" s="115">
        <v>2969</v>
      </c>
      <c r="J107" s="115">
        <v>2999.24</v>
      </c>
      <c r="K107" s="115">
        <v>3001.23</v>
      </c>
      <c r="L107" s="115">
        <v>3020.6099999999997</v>
      </c>
      <c r="M107" s="115">
        <v>3024.7</v>
      </c>
      <c r="N107" s="115">
        <v>3038.01</v>
      </c>
      <c r="O107" s="144">
        <v>2983.4825000000001</v>
      </c>
      <c r="P107" s="115">
        <v>3040.7099999999996</v>
      </c>
      <c r="Q107" s="115">
        <v>3066.2399999999993</v>
      </c>
      <c r="R107" s="115">
        <v>3079.71</v>
      </c>
      <c r="S107" s="115">
        <v>3095.38</v>
      </c>
      <c r="T107" s="115">
        <v>3110.79</v>
      </c>
      <c r="U107" s="115">
        <v>3117.4</v>
      </c>
      <c r="V107" s="115">
        <v>3117.4900000000007</v>
      </c>
      <c r="W107" s="115">
        <v>3108.7500000000009</v>
      </c>
      <c r="X107" s="115">
        <v>3111.6600000000008</v>
      </c>
      <c r="Y107" s="115">
        <v>3131.9700000000003</v>
      </c>
      <c r="Z107" s="115">
        <v>3136.9700000000003</v>
      </c>
      <c r="AA107" s="115">
        <v>3151.1800000000007</v>
      </c>
      <c r="AB107" s="144">
        <v>3105.6875000000005</v>
      </c>
      <c r="AC107" s="115">
        <v>3212.2191666666677</v>
      </c>
      <c r="AD107" s="115">
        <v>3304.7800000000011</v>
      </c>
      <c r="AE107" s="115">
        <v>3378.229166666667</v>
      </c>
      <c r="AF107" s="115">
        <v>3442.1250000000014</v>
      </c>
      <c r="AG107" s="115">
        <v>3503.7408333333351</v>
      </c>
      <c r="AH107" s="115">
        <v>3563.2941666666684</v>
      </c>
      <c r="AI107" s="115">
        <v>3620.9875000000015</v>
      </c>
      <c r="AJ107" s="115">
        <v>3676.9791666666679</v>
      </c>
      <c r="AK107" s="115">
        <v>92.916666666666671</v>
      </c>
      <c r="AM107" t="s">
        <v>427</v>
      </c>
      <c r="AN107" s="115">
        <v>3809.5395199999998</v>
      </c>
      <c r="AO107" s="115">
        <v>3517.00972</v>
      </c>
      <c r="AP107" s="115">
        <v>3568.8170599999999</v>
      </c>
      <c r="AQ107" s="115">
        <v>3506.4673000000007</v>
      </c>
      <c r="AR107" s="115">
        <v>3304.1872799999996</v>
      </c>
      <c r="AS107" s="115">
        <v>3025.9303399999994</v>
      </c>
      <c r="AT107" s="115">
        <v>2894.2491000000009</v>
      </c>
      <c r="AU107" s="115">
        <v>2802.3745555044929</v>
      </c>
      <c r="AV107" s="115">
        <v>2818.6305017697173</v>
      </c>
      <c r="AW107" s="115">
        <v>2887.6132037506213</v>
      </c>
      <c r="AX107" s="115">
        <v>3184.1528103422693</v>
      </c>
      <c r="AY107" s="115">
        <v>3355.8905851896834</v>
      </c>
      <c r="AZ107" s="144">
        <v>38674.861976556786</v>
      </c>
      <c r="BA107" s="115">
        <v>3911.5149650666658</v>
      </c>
      <c r="BB107" s="115">
        <v>3668.5652484333332</v>
      </c>
      <c r="BC107" s="115">
        <v>3850.8717652666669</v>
      </c>
      <c r="BD107" s="115">
        <v>3807.3129457000005</v>
      </c>
      <c r="BE107" s="115">
        <v>3408.7244967000001</v>
      </c>
      <c r="BF107" s="115">
        <v>3150.3514614999995</v>
      </c>
      <c r="BG107" s="115">
        <v>2969.4336153000008</v>
      </c>
      <c r="BH107" s="115">
        <v>2881.5010427857146</v>
      </c>
      <c r="BI107" s="115">
        <v>2876.7581993408166</v>
      </c>
      <c r="BJ107" s="115">
        <v>2938.2020764752187</v>
      </c>
      <c r="BK107" s="115">
        <v>3227.3217860859645</v>
      </c>
      <c r="BL107" s="115">
        <v>3492.81791788396</v>
      </c>
      <c r="BM107" s="144">
        <v>40183.37552053835</v>
      </c>
      <c r="BN107" s="115">
        <v>41160.423961438355</v>
      </c>
      <c r="BO107" s="115">
        <v>41979.372595305023</v>
      </c>
      <c r="BP107" s="115">
        <v>42629.227318238351</v>
      </c>
      <c r="BQ107" s="115">
        <v>43194.557204905024</v>
      </c>
      <c r="BR107" s="115">
        <v>43739.714381171696</v>
      </c>
      <c r="BS107" s="115">
        <v>44266.623217438362</v>
      </c>
      <c r="BT107" s="115">
        <v>44777.075368905033</v>
      </c>
      <c r="BU107" s="115">
        <v>45272.471718238361</v>
      </c>
      <c r="BV107" s="115">
        <v>13561.833618238337</v>
      </c>
      <c r="BW107" s="5"/>
      <c r="BX107" t="s">
        <v>427</v>
      </c>
      <c r="BY107" s="115">
        <f t="shared" si="301"/>
        <v>1297.0852979230508</v>
      </c>
      <c r="BZ107" s="115">
        <f t="shared" si="302"/>
        <v>1196.2618095238095</v>
      </c>
      <c r="CA107" s="115">
        <f t="shared" si="303"/>
        <v>1207.3129431664408</v>
      </c>
      <c r="CB107" s="115">
        <f t="shared" si="304"/>
        <v>1181.4242924528303</v>
      </c>
      <c r="CC107" s="115">
        <f t="shared" si="305"/>
        <v>1108.7876778523489</v>
      </c>
      <c r="CD107" s="115">
        <f t="shared" si="306"/>
        <v>1019.5183086253368</v>
      </c>
      <c r="CE107" s="115">
        <f t="shared" si="307"/>
        <v>974.82286965308219</v>
      </c>
      <c r="CF107" s="115">
        <f t="shared" si="308"/>
        <v>934.36155676254418</v>
      </c>
      <c r="CG107" s="115">
        <f t="shared" si="309"/>
        <v>939.1584456271986</v>
      </c>
      <c r="CH107" s="115">
        <f t="shared" si="310"/>
        <v>955.97021917778909</v>
      </c>
      <c r="CI107" s="115">
        <f t="shared" si="311"/>
        <v>1052.7169009628292</v>
      </c>
      <c r="CJ107" s="115">
        <f t="shared" si="312"/>
        <v>1104.6344762491508</v>
      </c>
      <c r="CK107" s="115">
        <f t="shared" si="313"/>
        <v>12962.992736359869</v>
      </c>
      <c r="CL107" s="115">
        <f t="shared" si="314"/>
        <v>1286.3821163697512</v>
      </c>
      <c r="CM107" s="115">
        <f t="shared" si="315"/>
        <v>1196.4377375656616</v>
      </c>
      <c r="CN107" s="115">
        <f t="shared" si="316"/>
        <v>1250.4007732113305</v>
      </c>
      <c r="CO107" s="115">
        <f t="shared" si="317"/>
        <v>1229.998560984435</v>
      </c>
      <c r="CP107" s="115">
        <f t="shared" si="318"/>
        <v>1095.7745449548186</v>
      </c>
      <c r="CQ107" s="115">
        <f t="shared" si="319"/>
        <v>1010.5701743440043</v>
      </c>
      <c r="CR107" s="115">
        <f t="shared" si="320"/>
        <v>952.50782369791091</v>
      </c>
      <c r="CS107" s="115">
        <f t="shared" si="321"/>
        <v>926.90021480843222</v>
      </c>
      <c r="CT107" s="115">
        <f t="shared" si="322"/>
        <v>924.50916852767205</v>
      </c>
      <c r="CU107" s="115">
        <f t="shared" si="323"/>
        <v>938.13225429209683</v>
      </c>
      <c r="CV107" s="115">
        <f t="shared" si="324"/>
        <v>1028.8022474189947</v>
      </c>
      <c r="CW107" s="115">
        <f t="shared" si="325"/>
        <v>1108.4158689392416</v>
      </c>
      <c r="CX107" s="115">
        <f t="shared" si="326"/>
        <v>12938.640967752983</v>
      </c>
      <c r="CY107" s="115">
        <f t="shared" si="327"/>
        <v>12813.703494631311</v>
      </c>
      <c r="CZ107" s="115">
        <f t="shared" si="328"/>
        <v>12702.622442433387</v>
      </c>
      <c r="DA107" s="115">
        <f t="shared" si="329"/>
        <v>12618.808616912464</v>
      </c>
      <c r="DB107" s="115">
        <f t="shared" si="330"/>
        <v>12548.805521271019</v>
      </c>
      <c r="DC107" s="115">
        <f t="shared" si="331"/>
        <v>12483.718534501102</v>
      </c>
      <c r="DD107" s="115">
        <f t="shared" si="332"/>
        <v>12422.949424590497</v>
      </c>
      <c r="DE107" s="115">
        <f t="shared" si="333"/>
        <v>12365.984519113919</v>
      </c>
      <c r="DF107" s="115">
        <f t="shared" si="334"/>
        <v>12312.409090769939</v>
      </c>
      <c r="DG107" s="115">
        <f t="shared" si="335"/>
        <v>145956.95373888794</v>
      </c>
    </row>
    <row r="108" spans="1:111" x14ac:dyDescent="0.25">
      <c r="A108" s="114"/>
      <c r="C108" s="5">
        <f>SUM(C94:C107)</f>
        <v>37981</v>
      </c>
      <c r="D108" s="5">
        <f t="shared" ref="D108:AP108" si="336">SUM(D94:D107)</f>
        <v>38008</v>
      </c>
      <c r="E108" s="5">
        <f t="shared" si="336"/>
        <v>38089</v>
      </c>
      <c r="F108" s="5">
        <f t="shared" si="336"/>
        <v>38170</v>
      </c>
      <c r="G108" s="5">
        <f t="shared" si="336"/>
        <v>38183</v>
      </c>
      <c r="H108" s="5">
        <f t="shared" si="336"/>
        <v>38265</v>
      </c>
      <c r="I108" s="5">
        <f t="shared" si="336"/>
        <v>38297</v>
      </c>
      <c r="J108" s="5">
        <f t="shared" si="336"/>
        <v>38327.055714285714</v>
      </c>
      <c r="K108" s="5">
        <f t="shared" si="336"/>
        <v>38365.935714285712</v>
      </c>
      <c r="L108" s="5">
        <f t="shared" si="336"/>
        <v>38445.72571428572</v>
      </c>
      <c r="M108" s="5">
        <f t="shared" si="336"/>
        <v>38521.525714285708</v>
      </c>
      <c r="N108" s="5">
        <f t="shared" si="336"/>
        <v>38636.385714285723</v>
      </c>
      <c r="O108" s="145">
        <f t="shared" si="336"/>
        <v>38274.135714285716</v>
      </c>
      <c r="P108" s="5">
        <f>SUM(P94:P107)</f>
        <v>38772.15</v>
      </c>
      <c r="Q108" s="5">
        <f t="shared" ref="Q108:AB108" si="337">SUM(Q94:Q107)</f>
        <v>38851.56</v>
      </c>
      <c r="R108" s="5">
        <f t="shared" si="337"/>
        <v>38940.42</v>
      </c>
      <c r="S108" s="5">
        <f t="shared" si="337"/>
        <v>38964.35</v>
      </c>
      <c r="T108" s="5">
        <f t="shared" si="337"/>
        <v>38979.590000000004</v>
      </c>
      <c r="U108" s="5">
        <f t="shared" si="337"/>
        <v>39034.160000000003</v>
      </c>
      <c r="V108" s="5">
        <f t="shared" si="337"/>
        <v>39058.89</v>
      </c>
      <c r="W108" s="5">
        <f t="shared" si="337"/>
        <v>39038.495714285717</v>
      </c>
      <c r="X108" s="5">
        <f t="shared" si="337"/>
        <v>39064.685714285719</v>
      </c>
      <c r="Y108" s="5">
        <f t="shared" si="337"/>
        <v>39131.615714285719</v>
      </c>
      <c r="Z108" s="5">
        <f t="shared" si="337"/>
        <v>39194.725714285712</v>
      </c>
      <c r="AA108" s="5">
        <f t="shared" si="337"/>
        <v>39297.305714285714</v>
      </c>
      <c r="AB108" s="145">
        <f t="shared" si="337"/>
        <v>39027.329047619045</v>
      </c>
      <c r="AC108" s="5">
        <f t="shared" si="336"/>
        <v>39655.908214285715</v>
      </c>
      <c r="AD108" s="5">
        <f t="shared" si="336"/>
        <v>40234.325714285711</v>
      </c>
      <c r="AE108" s="5">
        <f t="shared" si="336"/>
        <v>40764.456547619055</v>
      </c>
      <c r="AF108" s="5">
        <f t="shared" si="336"/>
        <v>41264.686547619058</v>
      </c>
      <c r="AG108" s="5">
        <f t="shared" si="336"/>
        <v>41748.364047619063</v>
      </c>
      <c r="AH108" s="5">
        <f t="shared" si="336"/>
        <v>42217.462380952369</v>
      </c>
      <c r="AI108" s="5">
        <f t="shared" ref="AI108:AK108" si="338">SUM(AI94:AI107)</f>
        <v>42673.488214285731</v>
      </c>
      <c r="AJ108" s="5">
        <f t="shared" si="338"/>
        <v>43117.704880952384</v>
      </c>
      <c r="AK108" s="5">
        <f t="shared" si="338"/>
        <v>1459.702380952381</v>
      </c>
      <c r="AN108" s="5">
        <f t="shared" si="336"/>
        <v>49694.519038399987</v>
      </c>
      <c r="AO108" s="5">
        <f t="shared" si="336"/>
        <v>46789.719102700001</v>
      </c>
      <c r="AP108" s="5">
        <f t="shared" si="336"/>
        <v>44842.035252099995</v>
      </c>
      <c r="AQ108" s="5">
        <f>SUM(AQ94:AQ107)</f>
        <v>46527.503428399992</v>
      </c>
      <c r="AR108" s="5">
        <f t="shared" ref="AR108:BQ108" si="339">SUM(AR94:AR107)</f>
        <v>40861.307961599996</v>
      </c>
      <c r="AS108" s="5">
        <f t="shared" si="339"/>
        <v>40269.214968400003</v>
      </c>
      <c r="AT108" s="5">
        <f t="shared" si="339"/>
        <v>41219.581219500003</v>
      </c>
      <c r="AU108" s="5">
        <f t="shared" si="339"/>
        <v>39847.625822304763</v>
      </c>
      <c r="AV108" s="5">
        <f t="shared" si="339"/>
        <v>39421.072342716252</v>
      </c>
      <c r="AW108" s="5">
        <f t="shared" si="339"/>
        <v>40300.843169347499</v>
      </c>
      <c r="AX108" s="5">
        <f t="shared" si="339"/>
        <v>42788.112247212979</v>
      </c>
      <c r="AY108" s="5">
        <f t="shared" si="339"/>
        <v>46759.208297198333</v>
      </c>
      <c r="AZ108" s="145">
        <f t="shared" si="339"/>
        <v>519320.74284987978</v>
      </c>
      <c r="BA108" s="5">
        <f t="shared" si="339"/>
        <v>52980.80553541999</v>
      </c>
      <c r="BB108" s="5">
        <f t="shared" si="339"/>
        <v>49778.108675990014</v>
      </c>
      <c r="BC108" s="5">
        <f t="shared" si="339"/>
        <v>49610.127312073346</v>
      </c>
      <c r="BD108" s="5">
        <f>SUM(BD94:BD107)</f>
        <v>47735.309143660008</v>
      </c>
      <c r="BE108" s="5">
        <f t="shared" ref="BE108:BM108" si="340">SUM(BE94:BE107)</f>
        <v>44110.974342299996</v>
      </c>
      <c r="BF108" s="5">
        <f t="shared" si="340"/>
        <v>41940.31170572999</v>
      </c>
      <c r="BG108" s="5">
        <f t="shared" si="340"/>
        <v>41157.112050722935</v>
      </c>
      <c r="BH108" s="5">
        <f t="shared" si="340"/>
        <v>40517.068553609002</v>
      </c>
      <c r="BI108" s="5">
        <f t="shared" si="340"/>
        <v>40324.647503970045</v>
      </c>
      <c r="BJ108" s="5">
        <f t="shared" si="340"/>
        <v>40982.577898529904</v>
      </c>
      <c r="BK108" s="5">
        <f t="shared" si="340"/>
        <v>43434.04511756757</v>
      </c>
      <c r="BL108" s="5">
        <f t="shared" si="340"/>
        <v>48100.214740425974</v>
      </c>
      <c r="BM108" s="145">
        <f t="shared" si="340"/>
        <v>540671.30257999874</v>
      </c>
      <c r="BN108" s="5">
        <f t="shared" si="339"/>
        <v>546311.74401152483</v>
      </c>
      <c r="BO108" s="5">
        <f t="shared" si="339"/>
        <v>551396.39791072824</v>
      </c>
      <c r="BP108" s="5">
        <f t="shared" si="339"/>
        <v>556068.39428081689</v>
      </c>
      <c r="BQ108" s="5">
        <f t="shared" si="339"/>
        <v>560482.35616301675</v>
      </c>
      <c r="BR108" s="5">
        <f>SUM(BR94:BR107)</f>
        <v>564749.69886512589</v>
      </c>
      <c r="BS108" s="5">
        <f>SUM(BS94:BS107)</f>
        <v>568887.28504163702</v>
      </c>
      <c r="BT108" s="5">
        <f t="shared" ref="BT108:BV108" si="341">SUM(BT94:BT107)</f>
        <v>572908.32728017424</v>
      </c>
      <c r="BU108" s="5">
        <f t="shared" si="341"/>
        <v>576823.86952149018</v>
      </c>
      <c r="BV108" s="5">
        <f t="shared" si="341"/>
        <v>215960.79771849871</v>
      </c>
      <c r="BY108" s="4">
        <f t="shared" si="301"/>
        <v>1308.4047033622071</v>
      </c>
      <c r="BZ108" s="4">
        <f t="shared" si="302"/>
        <v>1231.0492291806988</v>
      </c>
      <c r="CA108" s="4">
        <f t="shared" si="303"/>
        <v>1177.2962076216229</v>
      </c>
      <c r="CB108" s="4">
        <f t="shared" si="304"/>
        <v>1218.9547662667012</v>
      </c>
      <c r="CC108" s="4">
        <f t="shared" si="305"/>
        <v>1070.1439897755545</v>
      </c>
      <c r="CD108" s="4">
        <f t="shared" si="306"/>
        <v>1052.3772368587483</v>
      </c>
      <c r="CE108" s="4">
        <f t="shared" si="307"/>
        <v>1076.3135812074054</v>
      </c>
      <c r="CF108" s="4">
        <f t="shared" si="308"/>
        <v>1039.6735433933238</v>
      </c>
      <c r="CG108" s="4">
        <f t="shared" si="309"/>
        <v>1027.501913058715</v>
      </c>
      <c r="CH108" s="4">
        <f t="shared" si="310"/>
        <v>1048.2528921120731</v>
      </c>
      <c r="CI108" s="4">
        <f t="shared" si="311"/>
        <v>1110.7585032994944</v>
      </c>
      <c r="CJ108" s="4">
        <f t="shared" si="312"/>
        <v>1210.2376408337082</v>
      </c>
      <c r="CK108" s="4">
        <f t="shared" si="313"/>
        <v>13568.451204922825</v>
      </c>
      <c r="CL108" s="4">
        <f t="shared" si="314"/>
        <v>1366.4655051478958</v>
      </c>
      <c r="CM108" s="4">
        <f t="shared" si="315"/>
        <v>1281.2383512010847</v>
      </c>
      <c r="CN108" s="4">
        <f t="shared" si="316"/>
        <v>1274.0008277279328</v>
      </c>
      <c r="CO108" s="4">
        <f t="shared" si="317"/>
        <v>1225.1021547558219</v>
      </c>
      <c r="CP108" s="4">
        <f t="shared" si="318"/>
        <v>1131.6428505866786</v>
      </c>
      <c r="CQ108" s="4">
        <f t="shared" si="319"/>
        <v>1074.4514985266746</v>
      </c>
      <c r="CR108" s="4">
        <f t="shared" si="320"/>
        <v>1053.7194490351092</v>
      </c>
      <c r="CS108" s="4">
        <f t="shared" si="321"/>
        <v>1037.874739081768</v>
      </c>
      <c r="CT108" s="4">
        <f t="shared" si="322"/>
        <v>1032.2532171101934</v>
      </c>
      <c r="CU108" s="4">
        <f t="shared" si="323"/>
        <v>1047.3009394183655</v>
      </c>
      <c r="CV108" s="4">
        <f t="shared" si="324"/>
        <v>1108.1604559293219</v>
      </c>
      <c r="CW108" s="4">
        <f t="shared" si="325"/>
        <v>1224.0079533732548</v>
      </c>
      <c r="CX108" s="4">
        <f t="shared" si="326"/>
        <v>13853.658853269224</v>
      </c>
      <c r="CY108" s="4">
        <f t="shared" si="327"/>
        <v>13776.301404054606</v>
      </c>
      <c r="CZ108" s="4">
        <f t="shared" si="328"/>
        <v>13704.626289162537</v>
      </c>
      <c r="DA108" s="4">
        <f t="shared" si="329"/>
        <v>13641.01085540647</v>
      </c>
      <c r="DB108" s="4">
        <f t="shared" si="330"/>
        <v>13582.615137915211</v>
      </c>
      <c r="DC108" s="4">
        <f t="shared" si="331"/>
        <v>13527.468961920531</v>
      </c>
      <c r="DD108" s="4">
        <f t="shared" si="332"/>
        <v>13475.165321597042</v>
      </c>
      <c r="DE108" s="4">
        <f t="shared" si="333"/>
        <v>13425.392468581527</v>
      </c>
      <c r="DF108" s="4">
        <f t="shared" si="334"/>
        <v>13377.888992795326</v>
      </c>
      <c r="DG108" s="4">
        <f t="shared" si="335"/>
        <v>147948.51370838718</v>
      </c>
    </row>
    <row r="109" spans="1:111" x14ac:dyDescent="0.25">
      <c r="A109" s="114"/>
      <c r="B109" s="125">
        <f>SUM(C109:AK109)</f>
        <v>162567.6801601637</v>
      </c>
      <c r="C109" s="5">
        <f t="shared" ref="C109:AG109" si="342">+C108-C4</f>
        <v>-1490.9323854864197</v>
      </c>
      <c r="D109" s="5">
        <f t="shared" si="342"/>
        <v>-1536.4308959261543</v>
      </c>
      <c r="E109" s="5">
        <f t="shared" si="342"/>
        <v>-1515.7111965561562</v>
      </c>
      <c r="F109" s="5">
        <f t="shared" si="342"/>
        <v>-1496.5166635835994</v>
      </c>
      <c r="G109" s="5">
        <f t="shared" si="342"/>
        <v>-1548.2409260051718</v>
      </c>
      <c r="H109" s="5">
        <f t="shared" si="342"/>
        <v>-1515.6473953493478</v>
      </c>
      <c r="I109" s="5">
        <f t="shared" si="342"/>
        <v>-1554.0742235071957</v>
      </c>
      <c r="J109" s="5">
        <f t="shared" si="342"/>
        <v>-1510.3164536012773</v>
      </c>
      <c r="K109" s="5">
        <f t="shared" si="342"/>
        <v>-1521.6283737429694</v>
      </c>
      <c r="L109" s="5">
        <f t="shared" si="342"/>
        <v>-1492.0216278365624</v>
      </c>
      <c r="M109" s="5">
        <f t="shared" si="342"/>
        <v>-1466.4005151517631</v>
      </c>
      <c r="N109" s="5">
        <f t="shared" si="342"/>
        <v>-1401.7193331005692</v>
      </c>
      <c r="O109" s="145">
        <f t="shared" si="342"/>
        <v>-1504.1366658205952</v>
      </c>
      <c r="P109" s="5">
        <f t="shared" ref="P109:AB109" si="343">+P108-P4</f>
        <v>-1382.8521329126452</v>
      </c>
      <c r="Q109" s="5">
        <f t="shared" si="343"/>
        <v>-1350.6325827564797</v>
      </c>
      <c r="R109" s="5">
        <f t="shared" si="343"/>
        <v>-1309.9739028163895</v>
      </c>
      <c r="S109" s="5">
        <f t="shared" si="343"/>
        <v>-1338.2588473472279</v>
      </c>
      <c r="T109" s="5">
        <f t="shared" si="343"/>
        <v>-1371.2497162997388</v>
      </c>
      <c r="U109" s="5">
        <f t="shared" si="343"/>
        <v>-1366.9283845264436</v>
      </c>
      <c r="V109" s="5">
        <f t="shared" si="343"/>
        <v>-1394.4663404286985</v>
      </c>
      <c r="W109" s="5">
        <f t="shared" si="343"/>
        <v>-1397.804346579338</v>
      </c>
      <c r="X109" s="5">
        <f t="shared" si="343"/>
        <v>-1417.2936290635771</v>
      </c>
      <c r="Y109" s="5">
        <f t="shared" si="343"/>
        <v>-1396.0647728611366</v>
      </c>
      <c r="Z109" s="5">
        <f t="shared" si="343"/>
        <v>-1378.6781425025911</v>
      </c>
      <c r="AA109" s="5">
        <f t="shared" si="343"/>
        <v>-1321.8439171015852</v>
      </c>
      <c r="AB109" s="145">
        <f t="shared" si="343"/>
        <v>-1368.8372262663252</v>
      </c>
      <c r="AC109" s="5">
        <f t="shared" si="342"/>
        <v>-1293.2487978979625</v>
      </c>
      <c r="AD109" s="5">
        <f t="shared" si="342"/>
        <v>-1233.146011189594</v>
      </c>
      <c r="AE109" s="5">
        <f t="shared" si="342"/>
        <v>-1232.9586002855067</v>
      </c>
      <c r="AF109" s="5">
        <f t="shared" si="342"/>
        <v>39797.067500000012</v>
      </c>
      <c r="AG109" s="5">
        <f t="shared" si="342"/>
        <v>40280.745000000017</v>
      </c>
      <c r="AH109" s="5">
        <f>+AH108-AH4</f>
        <v>40749.843333333323</v>
      </c>
      <c r="AI109" s="5">
        <f t="shared" ref="AI109:AK109" si="344">+AI108-AI4</f>
        <v>41205.869166666685</v>
      </c>
      <c r="AJ109" s="5">
        <f t="shared" si="344"/>
        <v>41650.085833333338</v>
      </c>
      <c r="AK109" s="5">
        <f t="shared" si="344"/>
        <v>-7.9166666666667425</v>
      </c>
      <c r="AM109" s="125">
        <f>SUM(AN109:BV109)</f>
        <v>1546881.2206794424</v>
      </c>
      <c r="AN109" s="5">
        <f t="shared" ref="AN109:BS109" si="345">+AN108-AN4</f>
        <v>-1796.3045821144333</v>
      </c>
      <c r="AO109" s="5">
        <f t="shared" si="345"/>
        <v>-2112.9515474671425</v>
      </c>
      <c r="AP109" s="5">
        <f t="shared" si="345"/>
        <v>-4341.7044938074832</v>
      </c>
      <c r="AQ109" s="5">
        <f t="shared" si="345"/>
        <v>542.33184031715064</v>
      </c>
      <c r="AR109" s="5">
        <f t="shared" si="345"/>
        <v>-2697.7184675756071</v>
      </c>
      <c r="AS109" s="5">
        <f t="shared" si="345"/>
        <v>-2315.123357105942</v>
      </c>
      <c r="AT109" s="5">
        <f t="shared" si="345"/>
        <v>-200.00927481771942</v>
      </c>
      <c r="AU109" s="5">
        <f t="shared" si="345"/>
        <v>-1112.6726056995612</v>
      </c>
      <c r="AV109" s="5">
        <f t="shared" si="345"/>
        <v>-2455.840950181635</v>
      </c>
      <c r="AW109" s="5">
        <f t="shared" si="345"/>
        <v>-1041.7500589977863</v>
      </c>
      <c r="AX109" s="5">
        <f t="shared" si="345"/>
        <v>-1746.2567100368688</v>
      </c>
      <c r="AY109" s="5">
        <f t="shared" si="345"/>
        <v>-2992.9738478410363</v>
      </c>
      <c r="AZ109" s="145">
        <f t="shared" si="345"/>
        <v>-22270.974055327941</v>
      </c>
      <c r="BA109" s="5">
        <f t="shared" ref="BA109:BM109" si="346">+BA108-BA4</f>
        <v>-559.56329726092372</v>
      </c>
      <c r="BB109" s="5">
        <f t="shared" si="346"/>
        <v>-1090.602614489675</v>
      </c>
      <c r="BC109" s="5">
        <f t="shared" si="346"/>
        <v>-1433.9961207710876</v>
      </c>
      <c r="BD109" s="5">
        <f t="shared" si="346"/>
        <v>-48.024140647299646</v>
      </c>
      <c r="BE109" s="5">
        <f t="shared" si="346"/>
        <v>-799.99463991229277</v>
      </c>
      <c r="BF109" s="5">
        <f t="shared" si="346"/>
        <v>-1961.2047826067865</v>
      </c>
      <c r="BG109" s="5">
        <f t="shared" si="346"/>
        <v>-1366.5757217926148</v>
      </c>
      <c r="BH109" s="5">
        <f t="shared" si="346"/>
        <v>-1500.6836314843749</v>
      </c>
      <c r="BI109" s="5">
        <f t="shared" si="346"/>
        <v>-2606.6036951991191</v>
      </c>
      <c r="BJ109" s="5">
        <f t="shared" si="346"/>
        <v>-1398.7971458536267</v>
      </c>
      <c r="BK109" s="5">
        <f t="shared" si="346"/>
        <v>-2138.2805398857236</v>
      </c>
      <c r="BL109" s="5">
        <f t="shared" si="346"/>
        <v>-2755.7073941234266</v>
      </c>
      <c r="BM109" s="145">
        <f t="shared" si="346"/>
        <v>-17660.033724026871</v>
      </c>
      <c r="BN109" s="5">
        <f t="shared" si="345"/>
        <v>-20464.110436758026</v>
      </c>
      <c r="BO109" s="5">
        <f t="shared" si="345"/>
        <v>-22048.890015496523</v>
      </c>
      <c r="BP109" s="5">
        <f t="shared" si="345"/>
        <v>-22909.768168640556</v>
      </c>
      <c r="BQ109" s="5">
        <f t="shared" si="345"/>
        <v>332541.30120786751</v>
      </c>
      <c r="BR109" s="5">
        <f t="shared" si="345"/>
        <v>336808.64390997664</v>
      </c>
      <c r="BS109" s="5">
        <f t="shared" si="345"/>
        <v>340946.23008648778</v>
      </c>
      <c r="BT109" s="5">
        <f t="shared" ref="BT109:BV109" si="347">+BT108-BT4</f>
        <v>344967.272325025</v>
      </c>
      <c r="BU109" s="5">
        <f t="shared" si="347"/>
        <v>348882.81456634094</v>
      </c>
      <c r="BV109" s="5">
        <f t="shared" si="347"/>
        <v>-11980.257236650534</v>
      </c>
      <c r="BX109" s="125">
        <f>SUM(BY109:DG109)</f>
        <v>-716907.09517892078</v>
      </c>
      <c r="BY109" s="5">
        <f t="shared" ref="BY109:DD109" si="348">+BY108-BY4</f>
        <v>3.9126121807967138</v>
      </c>
      <c r="BZ109" s="5">
        <f t="shared" si="348"/>
        <v>-5.602039840473708</v>
      </c>
      <c r="CA109" s="5">
        <f t="shared" si="348"/>
        <v>-64.569678025442954</v>
      </c>
      <c r="CB109" s="5">
        <f t="shared" si="348"/>
        <v>59.660342254416491</v>
      </c>
      <c r="CC109" s="5">
        <f t="shared" si="348"/>
        <v>-26.197967182176626</v>
      </c>
      <c r="CD109" s="5">
        <f t="shared" si="348"/>
        <v>-18.101528916299458</v>
      </c>
      <c r="CE109" s="5">
        <f t="shared" si="348"/>
        <v>36.954133529447972</v>
      </c>
      <c r="CF109" s="5">
        <f t="shared" si="348"/>
        <v>11.485784035478446</v>
      </c>
      <c r="CG109" s="5">
        <f t="shared" si="348"/>
        <v>-22.372007556714834</v>
      </c>
      <c r="CH109" s="5">
        <f t="shared" si="348"/>
        <v>13.077000137281857</v>
      </c>
      <c r="CI109" s="5">
        <f t="shared" si="348"/>
        <v>-2.9368831960794068</v>
      </c>
      <c r="CJ109" s="5">
        <f t="shared" si="348"/>
        <v>-32.383159680106701</v>
      </c>
      <c r="CK109" s="5">
        <f t="shared" si="348"/>
        <v>-46.813724885076226</v>
      </c>
      <c r="CL109" s="5">
        <f t="shared" ref="CL109:CX109" si="349">+CL108-CL4</f>
        <v>33.123057413418337</v>
      </c>
      <c r="CM109" s="5">
        <f t="shared" si="349"/>
        <v>15.916536084505879</v>
      </c>
      <c r="CN109" s="5">
        <f t="shared" si="349"/>
        <v>5.8362588024895103</v>
      </c>
      <c r="CO109" s="5">
        <f t="shared" si="349"/>
        <v>39.488254045459598</v>
      </c>
      <c r="CP109" s="5">
        <f t="shared" si="349"/>
        <v>18.630846425821574</v>
      </c>
      <c r="CQ109" s="5">
        <f t="shared" si="349"/>
        <v>-12.190427316862497</v>
      </c>
      <c r="CR109" s="5">
        <f t="shared" si="349"/>
        <v>2.541212681509478</v>
      </c>
      <c r="CS109" s="5">
        <f t="shared" si="349"/>
        <v>-1.2349747606929213</v>
      </c>
      <c r="CT109" s="5">
        <f t="shared" si="349"/>
        <v>-28.249552160209078</v>
      </c>
      <c r="CU109" s="5">
        <f t="shared" si="349"/>
        <v>1.5619646002887748</v>
      </c>
      <c r="CV109" s="5">
        <f t="shared" si="349"/>
        <v>-15.046406830077331</v>
      </c>
      <c r="CW109" s="5">
        <f t="shared" si="349"/>
        <v>-28.010431946459676</v>
      </c>
      <c r="CX109" s="5">
        <f t="shared" si="349"/>
        <v>32.264701196772876</v>
      </c>
      <c r="CY109" s="5">
        <f t="shared" si="348"/>
        <v>-64.663729358249839</v>
      </c>
      <c r="CZ109" s="5">
        <f t="shared" si="348"/>
        <v>-124.17165932516582</v>
      </c>
      <c r="DA109" s="5">
        <f t="shared" si="348"/>
        <v>-145.03193819020271</v>
      </c>
      <c r="DB109" s="5">
        <f t="shared" si="348"/>
        <v>-141730.88758947395</v>
      </c>
      <c r="DC109" s="5">
        <f t="shared" si="348"/>
        <v>-141786.03376546863</v>
      </c>
      <c r="DD109" s="5">
        <f t="shared" si="348"/>
        <v>-141838.33740579212</v>
      </c>
      <c r="DE109" s="5">
        <f t="shared" ref="DE109:DG109" si="350">+DE108-DE4</f>
        <v>-141888.11025880763</v>
      </c>
      <c r="DF109" s="5">
        <f t="shared" si="350"/>
        <v>-141935.61373459385</v>
      </c>
      <c r="DG109" s="5">
        <f t="shared" si="350"/>
        <v>-7364.9890190019796</v>
      </c>
    </row>
    <row r="110" spans="1:111" x14ac:dyDescent="0.25">
      <c r="A110" s="11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14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145"/>
      <c r="AC110" s="5"/>
      <c r="AD110" s="5"/>
      <c r="AE110" s="5"/>
      <c r="AF110" s="5"/>
      <c r="AG110" s="5"/>
      <c r="AH110" s="5"/>
      <c r="AI110" s="5"/>
      <c r="AJ110" s="5"/>
      <c r="AK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14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145"/>
      <c r="BN110" s="5"/>
      <c r="BO110" s="5"/>
      <c r="BP110" s="5"/>
      <c r="BQ110" s="5"/>
      <c r="BR110" s="5"/>
      <c r="BS110" s="5"/>
      <c r="BT110" s="5"/>
      <c r="BU110" s="5"/>
      <c r="BV110" s="5"/>
      <c r="BX110" s="4"/>
      <c r="CA110"/>
      <c r="CN110"/>
    </row>
    <row r="111" spans="1:111" x14ac:dyDescent="0.25">
      <c r="A111" s="114" t="s">
        <v>412</v>
      </c>
      <c r="B111" t="s">
        <v>414</v>
      </c>
      <c r="C111" s="4">
        <v>1</v>
      </c>
      <c r="D111" s="4">
        <v>1</v>
      </c>
      <c r="E111" s="4">
        <v>1</v>
      </c>
      <c r="F111" s="4">
        <v>1</v>
      </c>
      <c r="G111" s="4">
        <v>1</v>
      </c>
      <c r="H111" s="4">
        <v>1</v>
      </c>
      <c r="I111" s="4">
        <v>1</v>
      </c>
      <c r="J111" s="4">
        <v>1</v>
      </c>
      <c r="K111" s="4">
        <v>1</v>
      </c>
      <c r="L111" s="4">
        <v>1</v>
      </c>
      <c r="M111" s="4">
        <v>1</v>
      </c>
      <c r="N111" s="4">
        <v>1</v>
      </c>
      <c r="O111" s="143">
        <v>1</v>
      </c>
      <c r="P111" s="4">
        <v>1</v>
      </c>
      <c r="Q111" s="4">
        <v>1</v>
      </c>
      <c r="R111" s="4">
        <v>1</v>
      </c>
      <c r="S111" s="4">
        <v>1</v>
      </c>
      <c r="T111" s="4">
        <v>1</v>
      </c>
      <c r="U111" s="4">
        <v>1</v>
      </c>
      <c r="V111" s="4">
        <v>1</v>
      </c>
      <c r="W111" s="4">
        <v>1</v>
      </c>
      <c r="X111" s="4">
        <v>1</v>
      </c>
      <c r="Y111" s="4">
        <v>1</v>
      </c>
      <c r="Z111" s="4">
        <v>1</v>
      </c>
      <c r="AA111" s="4">
        <v>1</v>
      </c>
      <c r="AB111" s="143">
        <v>1</v>
      </c>
      <c r="AC111" s="4">
        <v>1</v>
      </c>
      <c r="AD111" s="4">
        <v>1</v>
      </c>
      <c r="AE111" s="4">
        <v>1</v>
      </c>
      <c r="AF111" s="4">
        <v>1</v>
      </c>
      <c r="AG111" s="4">
        <v>1</v>
      </c>
      <c r="AH111" s="4">
        <v>1</v>
      </c>
      <c r="AI111" s="4">
        <v>1</v>
      </c>
      <c r="AJ111" s="4">
        <v>1</v>
      </c>
      <c r="AK111" s="4">
        <v>1</v>
      </c>
      <c r="AM111" t="s">
        <v>414</v>
      </c>
      <c r="AN111" s="4">
        <v>107.35769999999999</v>
      </c>
      <c r="AO111" s="4">
        <v>115.3779</v>
      </c>
      <c r="AP111" s="4">
        <v>106.3425</v>
      </c>
      <c r="AQ111" s="4">
        <v>98.838399999999993</v>
      </c>
      <c r="AR111" s="4">
        <v>91.585700000000003</v>
      </c>
      <c r="AS111" s="4">
        <v>109.83</v>
      </c>
      <c r="AT111" s="4">
        <v>107.389</v>
      </c>
      <c r="AU111" s="4">
        <v>94.07186821022178</v>
      </c>
      <c r="AV111" s="4">
        <v>79.46682291120851</v>
      </c>
      <c r="AW111" s="4">
        <v>71.23119869257134</v>
      </c>
      <c r="AX111" s="4">
        <v>82.062206144577289</v>
      </c>
      <c r="AY111" s="4">
        <v>91.846775829913042</v>
      </c>
      <c r="AZ111" s="143">
        <v>1155.4000717884917</v>
      </c>
      <c r="BA111" s="4">
        <v>89.527424333333329</v>
      </c>
      <c r="BB111" s="4">
        <v>80.849622166666649</v>
      </c>
      <c r="BC111" s="4">
        <v>92.58356666666667</v>
      </c>
      <c r="BD111" s="4">
        <v>95.085599999999999</v>
      </c>
      <c r="BE111" s="4">
        <v>90.649550000000005</v>
      </c>
      <c r="BF111" s="4">
        <v>95.167100000000005</v>
      </c>
      <c r="BG111" s="4">
        <v>101.11964999999999</v>
      </c>
      <c r="BH111" s="4">
        <v>84.821600000000004</v>
      </c>
      <c r="BI111" s="4">
        <v>79.92465</v>
      </c>
      <c r="BJ111" s="4">
        <v>77.840500000000006</v>
      </c>
      <c r="BK111" s="4">
        <v>78.704250000000002</v>
      </c>
      <c r="BL111" s="4">
        <v>86.236350000000002</v>
      </c>
      <c r="BM111" s="143">
        <v>1052.5098631666667</v>
      </c>
      <c r="BN111" s="4">
        <v>1052.5098631666667</v>
      </c>
      <c r="BO111" s="4">
        <v>1052.5098631666667</v>
      </c>
      <c r="BP111" s="4">
        <v>1052.5098631666667</v>
      </c>
      <c r="BQ111" s="4">
        <v>1052.5098631666667</v>
      </c>
      <c r="BR111" s="4">
        <v>1052.5098631666667</v>
      </c>
      <c r="BS111" s="4">
        <v>1052.5098631666667</v>
      </c>
      <c r="BT111" s="4">
        <v>1052.5098631666667</v>
      </c>
      <c r="BU111" s="4">
        <v>1052.5098631666667</v>
      </c>
      <c r="BV111" s="4">
        <v>1052.5098631666667</v>
      </c>
      <c r="BX111" t="s">
        <v>414</v>
      </c>
      <c r="BY111" s="4">
        <f t="shared" ref="BY111:BY125" si="351">+AN111/C111*1000</f>
        <v>107357.7</v>
      </c>
      <c r="BZ111" s="4">
        <f t="shared" ref="BZ111:BZ125" si="352">+AO111/D111*1000</f>
        <v>115377.9</v>
      </c>
      <c r="CA111" s="4">
        <f t="shared" ref="CA111:CA125" si="353">+AP111/E111*1000</f>
        <v>106342.5</v>
      </c>
      <c r="CB111" s="4">
        <f t="shared" ref="CB111:CB125" si="354">+AQ111/F111*1000</f>
        <v>98838.399999999994</v>
      </c>
      <c r="CC111" s="4">
        <f t="shared" ref="CC111:CC125" si="355">+AR111/G111*1000</f>
        <v>91585.7</v>
      </c>
      <c r="CD111" s="4">
        <f t="shared" ref="CD111:CD125" si="356">+AS111/H111*1000</f>
        <v>109830</v>
      </c>
      <c r="CE111" s="4">
        <f t="shared" ref="CE111:CE125" si="357">+AT111/I111*1000</f>
        <v>107389</v>
      </c>
      <c r="CF111" s="4">
        <f t="shared" ref="CF111:CF125" si="358">+AU111/J111*1000</f>
        <v>94071.868210221786</v>
      </c>
      <c r="CG111" s="4">
        <f t="shared" ref="CG111:CG125" si="359">+AV111/K111*1000</f>
        <v>79466.82291120851</v>
      </c>
      <c r="CH111" s="4">
        <f t="shared" ref="CH111:CH125" si="360">+AW111/L111*1000</f>
        <v>71231.198692571343</v>
      </c>
      <c r="CI111" s="4">
        <f t="shared" ref="CI111:CI125" si="361">+AX111/M111*1000</f>
        <v>82062.206144577285</v>
      </c>
      <c r="CJ111" s="4">
        <f t="shared" ref="CJ111:CJ125" si="362">+AY111/N111*1000</f>
        <v>91846.775829913036</v>
      </c>
      <c r="CK111" s="4">
        <f t="shared" ref="CK111:CK125" si="363">+AZ111/O111*1000</f>
        <v>1155400.0717884917</v>
      </c>
      <c r="CL111" s="4">
        <f t="shared" ref="CL111:CL125" si="364">+BA111/P111*1000</f>
        <v>89527.424333333329</v>
      </c>
      <c r="CM111" s="4">
        <f t="shared" ref="CM111:CM125" si="365">+BB111/Q111*1000</f>
        <v>80849.622166666653</v>
      </c>
      <c r="CN111" s="4">
        <f t="shared" ref="CN111:CN125" si="366">+BC111/R111*1000</f>
        <v>92583.566666666666</v>
      </c>
      <c r="CO111" s="4">
        <f t="shared" ref="CO111:CO125" si="367">+BD111/S111*1000</f>
        <v>95085.6</v>
      </c>
      <c r="CP111" s="4">
        <f t="shared" ref="CP111:CP125" si="368">+BE111/T111*1000</f>
        <v>90649.55</v>
      </c>
      <c r="CQ111" s="4">
        <f t="shared" ref="CQ111:CQ125" si="369">+BF111/U111*1000</f>
        <v>95167.1</v>
      </c>
      <c r="CR111" s="4">
        <f t="shared" ref="CR111:CR125" si="370">+BG111/V111*1000</f>
        <v>101119.65</v>
      </c>
      <c r="CS111" s="4">
        <f t="shared" ref="CS111:CS125" si="371">+BH111/W111*1000</f>
        <v>84821.6</v>
      </c>
      <c r="CT111" s="4">
        <f t="shared" ref="CT111:CT125" si="372">+BI111/X111*1000</f>
        <v>79924.649999999994</v>
      </c>
      <c r="CU111" s="4">
        <f t="shared" ref="CU111:CU125" si="373">+BJ111/Y111*1000</f>
        <v>77840.5</v>
      </c>
      <c r="CV111" s="4">
        <f t="shared" ref="CV111:CV125" si="374">+BK111/Z111*1000</f>
        <v>78704.25</v>
      </c>
      <c r="CW111" s="4">
        <f t="shared" ref="CW111:CW125" si="375">+BL111/AA111*1000</f>
        <v>86236.35</v>
      </c>
      <c r="CX111" s="4">
        <f t="shared" ref="CX111:CX125" si="376">+BM111/AB111*1000</f>
        <v>1052509.8631666668</v>
      </c>
      <c r="CY111" s="4">
        <f t="shared" ref="CY111:CY125" si="377">+BN111/AC111*1000</f>
        <v>1052509.8631666668</v>
      </c>
      <c r="CZ111" s="4">
        <f t="shared" ref="CZ111:CZ125" si="378">+BO111/AD111*1000</f>
        <v>1052509.8631666668</v>
      </c>
      <c r="DA111" s="4">
        <f t="shared" ref="DA111:DA125" si="379">+BP111/AE111*1000</f>
        <v>1052509.8631666668</v>
      </c>
      <c r="DB111" s="4">
        <f t="shared" ref="DB111:DB125" si="380">+BQ111/AF111*1000</f>
        <v>1052509.8631666668</v>
      </c>
      <c r="DC111" s="4">
        <f t="shared" ref="DC111:DC125" si="381">+BR111/AG111*1000</f>
        <v>1052509.8631666668</v>
      </c>
      <c r="DD111" s="4">
        <f t="shared" ref="DD111:DD125" si="382">+BS111/AH111*1000</f>
        <v>1052509.8631666668</v>
      </c>
      <c r="DE111" s="4">
        <f t="shared" ref="DE111:DE125" si="383">+BT111/AI111*1000</f>
        <v>1052509.8631666668</v>
      </c>
      <c r="DF111" s="4">
        <f t="shared" ref="DF111:DF125" si="384">+BU111/AJ111*1000</f>
        <v>1052509.8631666668</v>
      </c>
      <c r="DG111" s="4">
        <f t="shared" ref="DG111:DG125" si="385">+BV111/AK111*1000</f>
        <v>1052509.8631666668</v>
      </c>
    </row>
    <row r="112" spans="1:111" x14ac:dyDescent="0.25">
      <c r="A112" s="114"/>
      <c r="B112" t="s">
        <v>415</v>
      </c>
      <c r="C112" s="4">
        <v>4</v>
      </c>
      <c r="D112" s="4">
        <v>4</v>
      </c>
      <c r="E112" s="4">
        <v>4</v>
      </c>
      <c r="F112" s="4">
        <v>4</v>
      </c>
      <c r="G112" s="4">
        <v>4</v>
      </c>
      <c r="H112" s="4">
        <v>4</v>
      </c>
      <c r="I112" s="4">
        <v>4</v>
      </c>
      <c r="J112" s="4">
        <v>4</v>
      </c>
      <c r="K112" s="4">
        <v>4</v>
      </c>
      <c r="L112" s="4">
        <v>4</v>
      </c>
      <c r="M112" s="4">
        <v>4</v>
      </c>
      <c r="N112" s="4">
        <v>4</v>
      </c>
      <c r="O112" s="143">
        <v>4</v>
      </c>
      <c r="P112" s="4">
        <v>5</v>
      </c>
      <c r="Q112" s="4">
        <v>5</v>
      </c>
      <c r="R112" s="4">
        <v>5</v>
      </c>
      <c r="S112" s="4">
        <v>5</v>
      </c>
      <c r="T112" s="4">
        <v>5</v>
      </c>
      <c r="U112" s="4">
        <v>5</v>
      </c>
      <c r="V112" s="4">
        <v>5</v>
      </c>
      <c r="W112" s="4">
        <v>5</v>
      </c>
      <c r="X112" s="4">
        <v>5</v>
      </c>
      <c r="Y112" s="4">
        <v>5</v>
      </c>
      <c r="Z112" s="4">
        <v>5</v>
      </c>
      <c r="AA112" s="4">
        <v>5</v>
      </c>
      <c r="AB112" s="143">
        <v>5</v>
      </c>
      <c r="AC112" s="4">
        <v>5</v>
      </c>
      <c r="AD112" s="4">
        <v>5</v>
      </c>
      <c r="AE112" s="4">
        <v>5</v>
      </c>
      <c r="AF112" s="4">
        <v>5</v>
      </c>
      <c r="AG112" s="4">
        <v>5</v>
      </c>
      <c r="AH112" s="4">
        <v>5</v>
      </c>
      <c r="AI112" s="4">
        <v>5</v>
      </c>
      <c r="AJ112" s="4">
        <v>5</v>
      </c>
      <c r="AK112" s="4">
        <v>5</v>
      </c>
      <c r="AM112" t="s">
        <v>415</v>
      </c>
      <c r="AN112" s="4">
        <v>2049.27907</v>
      </c>
      <c r="AO112" s="4">
        <v>1721.3580999999999</v>
      </c>
      <c r="AP112" s="4">
        <v>2088.5501999999997</v>
      </c>
      <c r="AQ112" s="4">
        <v>1949.5401000000002</v>
      </c>
      <c r="AR112" s="4">
        <v>1882.0775999999998</v>
      </c>
      <c r="AS112" s="4">
        <v>1813.9766</v>
      </c>
      <c r="AT112" s="4">
        <v>1781.0264999999999</v>
      </c>
      <c r="AU112" s="4">
        <v>1567.6445817132967</v>
      </c>
      <c r="AV112" s="4">
        <v>1595.857710680745</v>
      </c>
      <c r="AW112" s="4">
        <v>1698.7159626939915</v>
      </c>
      <c r="AX112" s="4">
        <v>1657.4655510820965</v>
      </c>
      <c r="AY112" s="4">
        <v>1760.6005687437732</v>
      </c>
      <c r="AZ112" s="143">
        <v>21566.092544913899</v>
      </c>
      <c r="BA112" s="4">
        <v>1877.1582936333332</v>
      </c>
      <c r="BB112" s="4">
        <v>1695.2072498166667</v>
      </c>
      <c r="BC112" s="4">
        <v>1959.5710833333333</v>
      </c>
      <c r="BD112" s="4">
        <v>1955.6264500000002</v>
      </c>
      <c r="BE112" s="4">
        <v>1874.0942</v>
      </c>
      <c r="BF112" s="4">
        <v>1763.7736499999999</v>
      </c>
      <c r="BG112" s="4">
        <v>1769.9365</v>
      </c>
      <c r="BH112" s="4">
        <v>1756.8795500000001</v>
      </c>
      <c r="BI112" s="4">
        <v>1659.9737</v>
      </c>
      <c r="BJ112" s="4">
        <v>1828.4478499999998</v>
      </c>
      <c r="BK112" s="4">
        <v>1838.8578499999999</v>
      </c>
      <c r="BL112" s="4">
        <v>1954.1179500000003</v>
      </c>
      <c r="BM112" s="143">
        <v>21933.644326783331</v>
      </c>
      <c r="BN112" s="4">
        <v>21933.644326783331</v>
      </c>
      <c r="BO112" s="4">
        <v>21933.644326783331</v>
      </c>
      <c r="BP112" s="4">
        <v>21933.644326783331</v>
      </c>
      <c r="BQ112" s="4">
        <v>21933.644326783331</v>
      </c>
      <c r="BR112" s="4">
        <v>21933.644326783331</v>
      </c>
      <c r="BS112" s="4">
        <v>21933.644326783331</v>
      </c>
      <c r="BT112" s="4">
        <v>21933.644326783331</v>
      </c>
      <c r="BU112" s="4">
        <v>21933.644326783331</v>
      </c>
      <c r="BV112" s="4">
        <v>21933.644326783331</v>
      </c>
      <c r="BX112" t="s">
        <v>415</v>
      </c>
      <c r="BY112" s="4">
        <f t="shared" si="351"/>
        <v>512319.76750000002</v>
      </c>
      <c r="BZ112" s="4">
        <f t="shared" si="352"/>
        <v>430339.52499999997</v>
      </c>
      <c r="CA112" s="4">
        <f t="shared" si="353"/>
        <v>522137.54999999993</v>
      </c>
      <c r="CB112" s="4">
        <f t="shared" si="354"/>
        <v>487385.02500000002</v>
      </c>
      <c r="CC112" s="4">
        <f t="shared" si="355"/>
        <v>470519.39999999997</v>
      </c>
      <c r="CD112" s="4">
        <f t="shared" si="356"/>
        <v>453494.14999999997</v>
      </c>
      <c r="CE112" s="4">
        <f t="shared" si="357"/>
        <v>445256.625</v>
      </c>
      <c r="CF112" s="4">
        <f t="shared" si="358"/>
        <v>391911.14542832418</v>
      </c>
      <c r="CG112" s="4">
        <f t="shared" si="359"/>
        <v>398964.42767018621</v>
      </c>
      <c r="CH112" s="4">
        <f t="shared" si="360"/>
        <v>424678.9906734979</v>
      </c>
      <c r="CI112" s="4">
        <f t="shared" si="361"/>
        <v>414366.38777052413</v>
      </c>
      <c r="CJ112" s="4">
        <f t="shared" si="362"/>
        <v>440150.14218594332</v>
      </c>
      <c r="CK112" s="4">
        <f t="shared" si="363"/>
        <v>5391523.1362284748</v>
      </c>
      <c r="CL112" s="4">
        <f t="shared" si="364"/>
        <v>375431.65872666665</v>
      </c>
      <c r="CM112" s="4">
        <f t="shared" si="365"/>
        <v>339041.44996333332</v>
      </c>
      <c r="CN112" s="4">
        <f t="shared" si="366"/>
        <v>391914.21666666667</v>
      </c>
      <c r="CO112" s="4">
        <f t="shared" si="367"/>
        <v>391125.29000000004</v>
      </c>
      <c r="CP112" s="4">
        <f t="shared" si="368"/>
        <v>374818.84</v>
      </c>
      <c r="CQ112" s="4">
        <f t="shared" si="369"/>
        <v>352754.73</v>
      </c>
      <c r="CR112" s="4">
        <f t="shared" si="370"/>
        <v>353987.3</v>
      </c>
      <c r="CS112" s="4">
        <f t="shared" si="371"/>
        <v>351375.91000000003</v>
      </c>
      <c r="CT112" s="4">
        <f t="shared" si="372"/>
        <v>331994.74</v>
      </c>
      <c r="CU112" s="4">
        <f t="shared" si="373"/>
        <v>365689.56999999995</v>
      </c>
      <c r="CV112" s="4">
        <f t="shared" si="374"/>
        <v>367771.57</v>
      </c>
      <c r="CW112" s="4">
        <f t="shared" si="375"/>
        <v>390823.59000000008</v>
      </c>
      <c r="CX112" s="4">
        <f t="shared" si="376"/>
        <v>4386728.865356667</v>
      </c>
      <c r="CY112" s="4">
        <f t="shared" si="377"/>
        <v>4386728.865356667</v>
      </c>
      <c r="CZ112" s="4">
        <f t="shared" si="378"/>
        <v>4386728.865356667</v>
      </c>
      <c r="DA112" s="4">
        <f t="shared" si="379"/>
        <v>4386728.865356667</v>
      </c>
      <c r="DB112" s="4">
        <f t="shared" si="380"/>
        <v>4386728.865356667</v>
      </c>
      <c r="DC112" s="4">
        <f t="shared" si="381"/>
        <v>4386728.865356667</v>
      </c>
      <c r="DD112" s="4">
        <f t="shared" si="382"/>
        <v>4386728.865356667</v>
      </c>
      <c r="DE112" s="4">
        <f t="shared" si="383"/>
        <v>4386728.865356667</v>
      </c>
      <c r="DF112" s="4">
        <f t="shared" si="384"/>
        <v>4386728.865356667</v>
      </c>
      <c r="DG112" s="4">
        <f t="shared" si="385"/>
        <v>4386728.865356667</v>
      </c>
    </row>
    <row r="113" spans="1:111" x14ac:dyDescent="0.25">
      <c r="A113" s="114"/>
      <c r="B113" t="s">
        <v>416</v>
      </c>
      <c r="C113" s="4">
        <v>1</v>
      </c>
      <c r="D113" s="4">
        <v>1</v>
      </c>
      <c r="E113" s="4">
        <v>1</v>
      </c>
      <c r="F113" s="4">
        <v>1</v>
      </c>
      <c r="G113" s="4">
        <v>1</v>
      </c>
      <c r="H113" s="4">
        <v>1</v>
      </c>
      <c r="I113" s="4">
        <v>1</v>
      </c>
      <c r="J113" s="4">
        <v>1</v>
      </c>
      <c r="K113" s="4">
        <v>1</v>
      </c>
      <c r="L113" s="4">
        <v>1</v>
      </c>
      <c r="M113" s="4">
        <v>1</v>
      </c>
      <c r="N113" s="4">
        <v>1</v>
      </c>
      <c r="O113" s="143">
        <v>1</v>
      </c>
      <c r="P113" s="4">
        <v>1</v>
      </c>
      <c r="Q113" s="4">
        <v>1</v>
      </c>
      <c r="R113" s="4">
        <v>1</v>
      </c>
      <c r="S113" s="4">
        <v>1</v>
      </c>
      <c r="T113" s="4">
        <v>1</v>
      </c>
      <c r="U113" s="4">
        <v>1</v>
      </c>
      <c r="V113" s="4">
        <v>1</v>
      </c>
      <c r="W113" s="4">
        <v>1</v>
      </c>
      <c r="X113" s="4">
        <v>1</v>
      </c>
      <c r="Y113" s="4">
        <v>1</v>
      </c>
      <c r="Z113" s="4">
        <v>1</v>
      </c>
      <c r="AA113" s="4">
        <v>1</v>
      </c>
      <c r="AB113" s="143">
        <v>1</v>
      </c>
      <c r="AC113" s="4">
        <v>1</v>
      </c>
      <c r="AD113" s="4">
        <v>1</v>
      </c>
      <c r="AE113" s="4">
        <v>1</v>
      </c>
      <c r="AF113" s="4">
        <v>1</v>
      </c>
      <c r="AG113" s="4">
        <v>1</v>
      </c>
      <c r="AH113" s="4">
        <v>1</v>
      </c>
      <c r="AI113" s="4">
        <v>1</v>
      </c>
      <c r="AJ113" s="4">
        <v>1</v>
      </c>
      <c r="AK113" s="4">
        <v>1</v>
      </c>
      <c r="AM113" t="s">
        <v>416</v>
      </c>
      <c r="AN113" s="4">
        <v>112.8318</v>
      </c>
      <c r="AO113" s="4">
        <v>111.8262</v>
      </c>
      <c r="AP113" s="4">
        <v>130.54079999999999</v>
      </c>
      <c r="AQ113" s="4">
        <v>112.8861</v>
      </c>
      <c r="AR113" s="4">
        <v>105.664</v>
      </c>
      <c r="AS113" s="4">
        <v>99.636200000000002</v>
      </c>
      <c r="AT113" s="4">
        <v>107.48110000000001</v>
      </c>
      <c r="AU113" s="4">
        <v>81.256210603496513</v>
      </c>
      <c r="AV113" s="4">
        <v>68.324478576573441</v>
      </c>
      <c r="AW113" s="4">
        <v>84.359155007692323</v>
      </c>
      <c r="AX113" s="4">
        <v>103.22160798321678</v>
      </c>
      <c r="AY113" s="4">
        <v>86.908677337062954</v>
      </c>
      <c r="AZ113" s="143">
        <v>1204.936329508042</v>
      </c>
      <c r="BA113" s="4">
        <v>104.2503286</v>
      </c>
      <c r="BB113" s="4">
        <v>94.145450299999993</v>
      </c>
      <c r="BC113" s="4">
        <v>119.55773333333333</v>
      </c>
      <c r="BD113" s="4">
        <v>108.78415</v>
      </c>
      <c r="BE113" s="4">
        <v>104.6314</v>
      </c>
      <c r="BF113" s="4">
        <v>96.365449999999996</v>
      </c>
      <c r="BG113" s="4">
        <v>103.79055</v>
      </c>
      <c r="BH113" s="4">
        <v>88.418850000000006</v>
      </c>
      <c r="BI113" s="4">
        <v>80.658249999999995</v>
      </c>
      <c r="BJ113" s="4">
        <v>91.989100000000008</v>
      </c>
      <c r="BK113" s="4">
        <v>106.4076</v>
      </c>
      <c r="BL113" s="4">
        <v>106.55325000000001</v>
      </c>
      <c r="BM113" s="143">
        <v>1205.5521122333332</v>
      </c>
      <c r="BN113" s="4">
        <v>1205.5521122333332</v>
      </c>
      <c r="BO113" s="4">
        <v>1205.5521122333332</v>
      </c>
      <c r="BP113" s="4">
        <v>1205.5521122333332</v>
      </c>
      <c r="BQ113" s="4">
        <v>1205.5521122333332</v>
      </c>
      <c r="BR113" s="4">
        <v>1205.5521122333332</v>
      </c>
      <c r="BS113" s="4">
        <v>1205.5521122333332</v>
      </c>
      <c r="BT113" s="4">
        <v>1205.5521122333332</v>
      </c>
      <c r="BU113" s="4">
        <v>1205.5521122333332</v>
      </c>
      <c r="BV113" s="4">
        <v>1205.5521122333332</v>
      </c>
      <c r="BX113" t="s">
        <v>416</v>
      </c>
      <c r="BY113" s="4">
        <f t="shared" si="351"/>
        <v>112831.8</v>
      </c>
      <c r="BZ113" s="4">
        <f t="shared" si="352"/>
        <v>111826.2</v>
      </c>
      <c r="CA113" s="4">
        <f t="shared" si="353"/>
        <v>130540.79999999999</v>
      </c>
      <c r="CB113" s="4">
        <f t="shared" si="354"/>
        <v>112886.1</v>
      </c>
      <c r="CC113" s="4">
        <f t="shared" si="355"/>
        <v>105664</v>
      </c>
      <c r="CD113" s="4">
        <f t="shared" si="356"/>
        <v>99636.2</v>
      </c>
      <c r="CE113" s="4">
        <f t="shared" si="357"/>
        <v>107481.1</v>
      </c>
      <c r="CF113" s="4">
        <f t="shared" si="358"/>
        <v>81256.210603496511</v>
      </c>
      <c r="CG113" s="4">
        <f t="shared" si="359"/>
        <v>68324.478576573441</v>
      </c>
      <c r="CH113" s="4">
        <f t="shared" si="360"/>
        <v>84359.155007692316</v>
      </c>
      <c r="CI113" s="4">
        <f t="shared" si="361"/>
        <v>103221.60798321679</v>
      </c>
      <c r="CJ113" s="4">
        <f t="shared" si="362"/>
        <v>86908.677337062953</v>
      </c>
      <c r="CK113" s="4">
        <f t="shared" si="363"/>
        <v>1204936.329508042</v>
      </c>
      <c r="CL113" s="4">
        <f t="shared" si="364"/>
        <v>104250.32860000001</v>
      </c>
      <c r="CM113" s="4">
        <f t="shared" si="365"/>
        <v>94145.450299999997</v>
      </c>
      <c r="CN113" s="4">
        <f t="shared" si="366"/>
        <v>119557.73333333334</v>
      </c>
      <c r="CO113" s="4">
        <f t="shared" si="367"/>
        <v>108784.15</v>
      </c>
      <c r="CP113" s="4">
        <f t="shared" si="368"/>
        <v>104631.4</v>
      </c>
      <c r="CQ113" s="4">
        <f t="shared" si="369"/>
        <v>96365.45</v>
      </c>
      <c r="CR113" s="4">
        <f t="shared" si="370"/>
        <v>103790.55</v>
      </c>
      <c r="CS113" s="4">
        <f t="shared" si="371"/>
        <v>88418.85</v>
      </c>
      <c r="CT113" s="4">
        <f t="shared" si="372"/>
        <v>80658.25</v>
      </c>
      <c r="CU113" s="4">
        <f t="shared" si="373"/>
        <v>91989.1</v>
      </c>
      <c r="CV113" s="4">
        <f t="shared" si="374"/>
        <v>106407.6</v>
      </c>
      <c r="CW113" s="4">
        <f t="shared" si="375"/>
        <v>106553.25</v>
      </c>
      <c r="CX113" s="4">
        <f t="shared" si="376"/>
        <v>1205552.1122333333</v>
      </c>
      <c r="CY113" s="4">
        <f t="shared" si="377"/>
        <v>1205552.1122333333</v>
      </c>
      <c r="CZ113" s="4">
        <f t="shared" si="378"/>
        <v>1205552.1122333333</v>
      </c>
      <c r="DA113" s="4">
        <f t="shared" si="379"/>
        <v>1205552.1122333333</v>
      </c>
      <c r="DB113" s="4">
        <f t="shared" si="380"/>
        <v>1205552.1122333333</v>
      </c>
      <c r="DC113" s="4">
        <f t="shared" si="381"/>
        <v>1205552.1122333333</v>
      </c>
      <c r="DD113" s="4">
        <f t="shared" si="382"/>
        <v>1205552.1122333333</v>
      </c>
      <c r="DE113" s="4">
        <f t="shared" si="383"/>
        <v>1205552.1122333333</v>
      </c>
      <c r="DF113" s="4">
        <f t="shared" si="384"/>
        <v>1205552.1122333333</v>
      </c>
      <c r="DG113" s="4">
        <f t="shared" si="385"/>
        <v>1205552.1122333333</v>
      </c>
    </row>
    <row r="114" spans="1:111" x14ac:dyDescent="0.25">
      <c r="A114" s="114"/>
      <c r="B114" t="s">
        <v>417</v>
      </c>
      <c r="C114" s="4">
        <v>5</v>
      </c>
      <c r="D114" s="4">
        <v>5</v>
      </c>
      <c r="E114" s="4">
        <v>5</v>
      </c>
      <c r="F114" s="4">
        <v>5</v>
      </c>
      <c r="G114" s="4">
        <v>5</v>
      </c>
      <c r="H114" s="4">
        <v>5</v>
      </c>
      <c r="I114" s="4">
        <v>5</v>
      </c>
      <c r="J114" s="4">
        <v>5</v>
      </c>
      <c r="K114" s="4">
        <v>5</v>
      </c>
      <c r="L114" s="4">
        <v>5</v>
      </c>
      <c r="M114" s="4">
        <v>5</v>
      </c>
      <c r="N114" s="4">
        <v>5</v>
      </c>
      <c r="O114" s="143">
        <v>5</v>
      </c>
      <c r="P114" s="4">
        <v>5</v>
      </c>
      <c r="Q114" s="4">
        <v>5</v>
      </c>
      <c r="R114" s="4">
        <v>5</v>
      </c>
      <c r="S114" s="4">
        <v>5</v>
      </c>
      <c r="T114" s="4">
        <v>5</v>
      </c>
      <c r="U114" s="4">
        <v>5</v>
      </c>
      <c r="V114" s="4">
        <v>5</v>
      </c>
      <c r="W114" s="4">
        <v>5</v>
      </c>
      <c r="X114" s="4">
        <v>5</v>
      </c>
      <c r="Y114" s="4">
        <v>5</v>
      </c>
      <c r="Z114" s="4">
        <v>5</v>
      </c>
      <c r="AA114" s="4">
        <v>5</v>
      </c>
      <c r="AB114" s="143">
        <v>5</v>
      </c>
      <c r="AC114" s="4">
        <v>5</v>
      </c>
      <c r="AD114" s="4">
        <v>5</v>
      </c>
      <c r="AE114" s="4">
        <v>5</v>
      </c>
      <c r="AF114" s="4">
        <v>5</v>
      </c>
      <c r="AG114" s="4">
        <v>5</v>
      </c>
      <c r="AH114" s="4">
        <v>5</v>
      </c>
      <c r="AI114" s="4">
        <v>5</v>
      </c>
      <c r="AJ114" s="4">
        <v>5</v>
      </c>
      <c r="AK114" s="4">
        <v>5</v>
      </c>
      <c r="AM114" t="s">
        <v>417</v>
      </c>
      <c r="AN114" s="4">
        <v>911.47739999999999</v>
      </c>
      <c r="AO114" s="4">
        <v>776.61220000000003</v>
      </c>
      <c r="AP114" s="4">
        <v>923.38200000000006</v>
      </c>
      <c r="AQ114" s="4">
        <v>1038.9947000000002</v>
      </c>
      <c r="AR114" s="4">
        <v>1181.7943</v>
      </c>
      <c r="AS114" s="4">
        <v>1105.0427</v>
      </c>
      <c r="AT114" s="4">
        <v>920.51029999999992</v>
      </c>
      <c r="AU114" s="4">
        <v>1046.4701524316579</v>
      </c>
      <c r="AV114" s="4">
        <v>1015.5020889338083</v>
      </c>
      <c r="AW114" s="4">
        <v>1043.0231480925936</v>
      </c>
      <c r="AX114" s="4">
        <v>1162.3938062356985</v>
      </c>
      <c r="AY114" s="4">
        <v>1189.8222202303778</v>
      </c>
      <c r="AZ114" s="143">
        <v>12315.025015924137</v>
      </c>
      <c r="BA114" s="4">
        <v>1089.2914304999999</v>
      </c>
      <c r="BB114" s="4">
        <v>983.70752024999979</v>
      </c>
      <c r="BC114" s="4">
        <v>1070.7110333333333</v>
      </c>
      <c r="BD114" s="4">
        <v>1073.69505</v>
      </c>
      <c r="BE114" s="4">
        <v>1204.2180000000001</v>
      </c>
      <c r="BF114" s="4">
        <v>1089.53665</v>
      </c>
      <c r="BG114" s="4">
        <v>1054.6039000000001</v>
      </c>
      <c r="BH114" s="4">
        <v>1026.789</v>
      </c>
      <c r="BI114" s="4">
        <v>846.11400000000003</v>
      </c>
      <c r="BJ114" s="4">
        <v>1083.7224000000001</v>
      </c>
      <c r="BK114" s="4">
        <v>1046.4882500000001</v>
      </c>
      <c r="BL114" s="4">
        <v>1207.8304000000001</v>
      </c>
      <c r="BM114" s="143">
        <v>12776.707634083334</v>
      </c>
      <c r="BN114" s="4">
        <v>12776.707634083334</v>
      </c>
      <c r="BO114" s="4">
        <v>12776.707634083334</v>
      </c>
      <c r="BP114" s="4">
        <v>12776.707634083334</v>
      </c>
      <c r="BQ114" s="4">
        <v>12776.707634083334</v>
      </c>
      <c r="BR114" s="4">
        <v>12776.707634083334</v>
      </c>
      <c r="BS114" s="4">
        <v>12776.707634083334</v>
      </c>
      <c r="BT114" s="4">
        <v>12776.707634083334</v>
      </c>
      <c r="BU114" s="4">
        <v>12776.707634083334</v>
      </c>
      <c r="BV114" s="4">
        <v>12776.707634083334</v>
      </c>
      <c r="BX114" t="s">
        <v>417</v>
      </c>
      <c r="BY114" s="4">
        <f t="shared" si="351"/>
        <v>182295.48</v>
      </c>
      <c r="BZ114" s="4">
        <f t="shared" si="352"/>
        <v>155322.44</v>
      </c>
      <c r="CA114" s="4">
        <f t="shared" si="353"/>
        <v>184676.4</v>
      </c>
      <c r="CB114" s="4">
        <f t="shared" si="354"/>
        <v>207798.94000000003</v>
      </c>
      <c r="CC114" s="4">
        <f t="shared" si="355"/>
        <v>236358.86</v>
      </c>
      <c r="CD114" s="4">
        <f t="shared" si="356"/>
        <v>221008.53999999998</v>
      </c>
      <c r="CE114" s="4">
        <f t="shared" si="357"/>
        <v>184102.06</v>
      </c>
      <c r="CF114" s="4">
        <f t="shared" si="358"/>
        <v>209294.03048633155</v>
      </c>
      <c r="CG114" s="4">
        <f t="shared" si="359"/>
        <v>203100.41778676165</v>
      </c>
      <c r="CH114" s="4">
        <f t="shared" si="360"/>
        <v>208604.62961851872</v>
      </c>
      <c r="CI114" s="4">
        <f t="shared" si="361"/>
        <v>232478.76124713972</v>
      </c>
      <c r="CJ114" s="4">
        <f t="shared" si="362"/>
        <v>237964.44404607554</v>
      </c>
      <c r="CK114" s="4">
        <f t="shared" si="363"/>
        <v>2463005.003184827</v>
      </c>
      <c r="CL114" s="4">
        <f t="shared" si="364"/>
        <v>217858.2861</v>
      </c>
      <c r="CM114" s="4">
        <f t="shared" si="365"/>
        <v>196741.50404999996</v>
      </c>
      <c r="CN114" s="4">
        <f t="shared" si="366"/>
        <v>214142.20666666667</v>
      </c>
      <c r="CO114" s="4">
        <f t="shared" si="367"/>
        <v>214739.01</v>
      </c>
      <c r="CP114" s="4">
        <f t="shared" si="368"/>
        <v>240843.6</v>
      </c>
      <c r="CQ114" s="4">
        <f t="shared" si="369"/>
        <v>217907.33000000002</v>
      </c>
      <c r="CR114" s="4">
        <f t="shared" si="370"/>
        <v>210920.78</v>
      </c>
      <c r="CS114" s="4">
        <f t="shared" si="371"/>
        <v>205357.8</v>
      </c>
      <c r="CT114" s="4">
        <f t="shared" si="372"/>
        <v>169222.80000000002</v>
      </c>
      <c r="CU114" s="4">
        <f t="shared" si="373"/>
        <v>216744.48</v>
      </c>
      <c r="CV114" s="4">
        <f t="shared" si="374"/>
        <v>209297.65000000002</v>
      </c>
      <c r="CW114" s="4">
        <f t="shared" si="375"/>
        <v>241566.07999999999</v>
      </c>
      <c r="CX114" s="4">
        <f t="shared" si="376"/>
        <v>2555341.5268166671</v>
      </c>
      <c r="CY114" s="4">
        <f t="shared" si="377"/>
        <v>2555341.5268166671</v>
      </c>
      <c r="CZ114" s="4">
        <f t="shared" si="378"/>
        <v>2555341.5268166671</v>
      </c>
      <c r="DA114" s="4">
        <f t="shared" si="379"/>
        <v>2555341.5268166671</v>
      </c>
      <c r="DB114" s="4">
        <f t="shared" si="380"/>
        <v>2555341.5268166671</v>
      </c>
      <c r="DC114" s="4">
        <f t="shared" si="381"/>
        <v>2555341.5268166671</v>
      </c>
      <c r="DD114" s="4">
        <f t="shared" si="382"/>
        <v>2555341.5268166671</v>
      </c>
      <c r="DE114" s="4">
        <f t="shared" si="383"/>
        <v>2555341.5268166671</v>
      </c>
      <c r="DF114" s="4">
        <f t="shared" si="384"/>
        <v>2555341.5268166671</v>
      </c>
      <c r="DG114" s="4">
        <f t="shared" si="385"/>
        <v>2555341.5268166671</v>
      </c>
    </row>
    <row r="115" spans="1:111" x14ac:dyDescent="0.25">
      <c r="A115" s="114"/>
      <c r="B115" t="s">
        <v>418</v>
      </c>
      <c r="C115" s="4">
        <v>2</v>
      </c>
      <c r="D115" s="4">
        <v>2</v>
      </c>
      <c r="E115" s="4">
        <v>2</v>
      </c>
      <c r="F115" s="4">
        <v>2</v>
      </c>
      <c r="G115" s="4">
        <v>2</v>
      </c>
      <c r="H115" s="4">
        <v>2</v>
      </c>
      <c r="I115" s="4">
        <v>2</v>
      </c>
      <c r="J115" s="4">
        <v>2</v>
      </c>
      <c r="K115" s="4">
        <v>2</v>
      </c>
      <c r="L115" s="4">
        <v>2</v>
      </c>
      <c r="M115" s="4">
        <v>2</v>
      </c>
      <c r="N115" s="4">
        <v>2</v>
      </c>
      <c r="O115" s="143">
        <v>2</v>
      </c>
      <c r="P115" s="4">
        <v>2</v>
      </c>
      <c r="Q115" s="4">
        <v>2</v>
      </c>
      <c r="R115" s="4">
        <v>2</v>
      </c>
      <c r="S115" s="4">
        <v>2</v>
      </c>
      <c r="T115" s="4">
        <v>2</v>
      </c>
      <c r="U115" s="4">
        <v>2</v>
      </c>
      <c r="V115" s="4">
        <v>2</v>
      </c>
      <c r="W115" s="4">
        <v>2</v>
      </c>
      <c r="X115" s="4">
        <v>2</v>
      </c>
      <c r="Y115" s="4">
        <v>2</v>
      </c>
      <c r="Z115" s="4">
        <v>2</v>
      </c>
      <c r="AA115" s="4">
        <v>2</v>
      </c>
      <c r="AB115" s="143">
        <v>2</v>
      </c>
      <c r="AC115" s="4">
        <v>2</v>
      </c>
      <c r="AD115" s="4">
        <v>2</v>
      </c>
      <c r="AE115" s="4">
        <v>2</v>
      </c>
      <c r="AF115" s="4">
        <v>2</v>
      </c>
      <c r="AG115" s="4">
        <v>2</v>
      </c>
      <c r="AH115" s="4">
        <v>2</v>
      </c>
      <c r="AI115" s="4">
        <v>2</v>
      </c>
      <c r="AJ115" s="4">
        <v>2</v>
      </c>
      <c r="AK115" s="4">
        <v>2</v>
      </c>
      <c r="AM115" t="s">
        <v>418</v>
      </c>
      <c r="AN115" s="4">
        <v>139.98140000000001</v>
      </c>
      <c r="AO115" s="4">
        <v>116.57300000000001</v>
      </c>
      <c r="AP115" s="4">
        <v>138.1473</v>
      </c>
      <c r="AQ115" s="4">
        <v>103.68689999999999</v>
      </c>
      <c r="AR115" s="4">
        <v>116.4957</v>
      </c>
      <c r="AS115" s="4">
        <v>125.5099</v>
      </c>
      <c r="AT115" s="4">
        <v>113.4597</v>
      </c>
      <c r="AU115" s="4">
        <v>99.341023749293697</v>
      </c>
      <c r="AV115" s="4">
        <v>83.041607825780062</v>
      </c>
      <c r="AW115" s="4">
        <v>86.671688001279847</v>
      </c>
      <c r="AX115" s="4">
        <v>77.635274352352127</v>
      </c>
      <c r="AY115" s="4">
        <v>102.53854451422819</v>
      </c>
      <c r="AZ115" s="143">
        <v>1303.0820384429339</v>
      </c>
      <c r="BA115" s="4">
        <v>125.69678996666667</v>
      </c>
      <c r="BB115" s="4">
        <v>113.51312798333335</v>
      </c>
      <c r="BC115" s="4">
        <v>123.87176666666667</v>
      </c>
      <c r="BD115" s="4">
        <v>126.04734999999999</v>
      </c>
      <c r="BE115" s="4">
        <v>117.44974999999999</v>
      </c>
      <c r="BF115" s="4">
        <v>114.57879999999999</v>
      </c>
      <c r="BG115" s="4">
        <v>106.4289</v>
      </c>
      <c r="BH115" s="4">
        <v>123.42580000000001</v>
      </c>
      <c r="BI115" s="4">
        <v>100.0287</v>
      </c>
      <c r="BJ115" s="4">
        <v>124.83634999999998</v>
      </c>
      <c r="BK115" s="4">
        <v>106.0915</v>
      </c>
      <c r="BL115" s="4">
        <v>115.0659</v>
      </c>
      <c r="BM115" s="143">
        <v>1397.0347346166668</v>
      </c>
      <c r="BN115" s="4">
        <v>1397.0347346166666</v>
      </c>
      <c r="BO115" s="4">
        <v>1397.0347346166666</v>
      </c>
      <c r="BP115" s="4">
        <v>1397.0347346166666</v>
      </c>
      <c r="BQ115" s="4">
        <v>1397.0347346166666</v>
      </c>
      <c r="BR115" s="4">
        <v>1397.0347346166666</v>
      </c>
      <c r="BS115" s="4">
        <v>1397.0347346166666</v>
      </c>
      <c r="BT115" s="4">
        <v>1397.0347346166666</v>
      </c>
      <c r="BU115" s="4">
        <v>1397.0347346166666</v>
      </c>
      <c r="BV115" s="4">
        <v>1397.0347346166666</v>
      </c>
      <c r="BX115" t="s">
        <v>418</v>
      </c>
      <c r="BY115" s="4">
        <f t="shared" si="351"/>
        <v>69990.7</v>
      </c>
      <c r="BZ115" s="4">
        <f t="shared" si="352"/>
        <v>58286.500000000007</v>
      </c>
      <c r="CA115" s="4">
        <f t="shared" si="353"/>
        <v>69073.649999999994</v>
      </c>
      <c r="CB115" s="4">
        <f t="shared" si="354"/>
        <v>51843.45</v>
      </c>
      <c r="CC115" s="4">
        <f t="shared" si="355"/>
        <v>58247.85</v>
      </c>
      <c r="CD115" s="4">
        <f t="shared" si="356"/>
        <v>62754.950000000004</v>
      </c>
      <c r="CE115" s="4">
        <f t="shared" si="357"/>
        <v>56729.85</v>
      </c>
      <c r="CF115" s="4">
        <f t="shared" si="358"/>
        <v>49670.511874646851</v>
      </c>
      <c r="CG115" s="4">
        <f t="shared" si="359"/>
        <v>41520.803912890035</v>
      </c>
      <c r="CH115" s="4">
        <f t="shared" si="360"/>
        <v>43335.844000639925</v>
      </c>
      <c r="CI115" s="4">
        <f t="shared" si="361"/>
        <v>38817.63717617606</v>
      </c>
      <c r="CJ115" s="4">
        <f t="shared" si="362"/>
        <v>51269.272257114098</v>
      </c>
      <c r="CK115" s="4">
        <f t="shared" si="363"/>
        <v>651541.01922146697</v>
      </c>
      <c r="CL115" s="4">
        <f t="shared" si="364"/>
        <v>62848.394983333339</v>
      </c>
      <c r="CM115" s="4">
        <f t="shared" si="365"/>
        <v>56756.563991666677</v>
      </c>
      <c r="CN115" s="4">
        <f t="shared" si="366"/>
        <v>61935.883333333339</v>
      </c>
      <c r="CO115" s="4">
        <f t="shared" si="367"/>
        <v>63023.674999999996</v>
      </c>
      <c r="CP115" s="4">
        <f t="shared" si="368"/>
        <v>58724.875</v>
      </c>
      <c r="CQ115" s="4">
        <f t="shared" si="369"/>
        <v>57289.399999999994</v>
      </c>
      <c r="CR115" s="4">
        <f t="shared" si="370"/>
        <v>53214.45</v>
      </c>
      <c r="CS115" s="4">
        <f t="shared" si="371"/>
        <v>61712.9</v>
      </c>
      <c r="CT115" s="4">
        <f t="shared" si="372"/>
        <v>50014.35</v>
      </c>
      <c r="CU115" s="4">
        <f t="shared" si="373"/>
        <v>62418.174999999988</v>
      </c>
      <c r="CV115" s="4">
        <f t="shared" si="374"/>
        <v>53045.75</v>
      </c>
      <c r="CW115" s="4">
        <f t="shared" si="375"/>
        <v>57532.95</v>
      </c>
      <c r="CX115" s="4">
        <f t="shared" si="376"/>
        <v>698517.3673083334</v>
      </c>
      <c r="CY115" s="4">
        <f t="shared" si="377"/>
        <v>698517.36730833328</v>
      </c>
      <c r="CZ115" s="4">
        <f t="shared" si="378"/>
        <v>698517.36730833328</v>
      </c>
      <c r="DA115" s="4">
        <f t="shared" si="379"/>
        <v>698517.36730833328</v>
      </c>
      <c r="DB115" s="4">
        <f t="shared" si="380"/>
        <v>698517.36730833328</v>
      </c>
      <c r="DC115" s="4">
        <f t="shared" si="381"/>
        <v>698517.36730833328</v>
      </c>
      <c r="DD115" s="4">
        <f t="shared" si="382"/>
        <v>698517.36730833328</v>
      </c>
      <c r="DE115" s="4">
        <f t="shared" si="383"/>
        <v>698517.36730833328</v>
      </c>
      <c r="DF115" s="4">
        <f t="shared" si="384"/>
        <v>698517.36730833328</v>
      </c>
      <c r="DG115" s="4">
        <f t="shared" si="385"/>
        <v>698517.36730833328</v>
      </c>
    </row>
    <row r="116" spans="1:111" x14ac:dyDescent="0.25">
      <c r="A116" s="114"/>
      <c r="B116" t="s">
        <v>419</v>
      </c>
      <c r="C116" s="4">
        <v>17</v>
      </c>
      <c r="D116" s="4">
        <v>17</v>
      </c>
      <c r="E116" s="4">
        <v>17</v>
      </c>
      <c r="F116" s="4">
        <v>17</v>
      </c>
      <c r="G116" s="4">
        <v>17</v>
      </c>
      <c r="H116" s="4">
        <v>17</v>
      </c>
      <c r="I116" s="4">
        <v>17</v>
      </c>
      <c r="J116" s="4">
        <v>17</v>
      </c>
      <c r="K116" s="4">
        <v>17</v>
      </c>
      <c r="L116" s="4">
        <v>17</v>
      </c>
      <c r="M116" s="4">
        <v>17</v>
      </c>
      <c r="N116" s="4">
        <v>17</v>
      </c>
      <c r="O116" s="143">
        <v>17</v>
      </c>
      <c r="P116" s="4">
        <v>17</v>
      </c>
      <c r="Q116" s="4">
        <v>17</v>
      </c>
      <c r="R116" s="4">
        <v>17</v>
      </c>
      <c r="S116" s="4">
        <v>17</v>
      </c>
      <c r="T116" s="4">
        <v>17</v>
      </c>
      <c r="U116" s="4">
        <v>17</v>
      </c>
      <c r="V116" s="4">
        <v>17</v>
      </c>
      <c r="W116" s="4">
        <v>17</v>
      </c>
      <c r="X116" s="4">
        <v>17</v>
      </c>
      <c r="Y116" s="4">
        <v>17</v>
      </c>
      <c r="Z116" s="4">
        <v>17</v>
      </c>
      <c r="AA116" s="4">
        <v>17</v>
      </c>
      <c r="AB116" s="143">
        <v>17</v>
      </c>
      <c r="AC116" s="4">
        <v>17</v>
      </c>
      <c r="AD116" s="4">
        <v>17</v>
      </c>
      <c r="AE116" s="4">
        <v>17</v>
      </c>
      <c r="AF116" s="4">
        <v>17</v>
      </c>
      <c r="AG116" s="4">
        <v>17</v>
      </c>
      <c r="AH116" s="4">
        <v>17</v>
      </c>
      <c r="AI116" s="4">
        <v>17</v>
      </c>
      <c r="AJ116" s="4">
        <v>17</v>
      </c>
      <c r="AK116" s="4">
        <v>17</v>
      </c>
      <c r="AM116" t="s">
        <v>419</v>
      </c>
      <c r="AN116" s="4">
        <v>7047.2631899999997</v>
      </c>
      <c r="AO116" s="4">
        <v>6849.4804000000004</v>
      </c>
      <c r="AP116" s="4">
        <v>8300.973829999999</v>
      </c>
      <c r="AQ116" s="4">
        <v>6422.4643999999998</v>
      </c>
      <c r="AR116" s="4">
        <v>8118.9748600000003</v>
      </c>
      <c r="AS116" s="4">
        <v>7310.1648299999997</v>
      </c>
      <c r="AT116" s="4">
        <v>7209.1232199999995</v>
      </c>
      <c r="AU116" s="4">
        <v>7744.8415364641023</v>
      </c>
      <c r="AV116" s="4">
        <v>7321.3891674109727</v>
      </c>
      <c r="AW116" s="4">
        <v>7923.9408416822935</v>
      </c>
      <c r="AX116" s="4">
        <v>7605.6663735541379</v>
      </c>
      <c r="AY116" s="4">
        <v>7802.7726545472842</v>
      </c>
      <c r="AZ116" s="4">
        <v>89657.055303658795</v>
      </c>
      <c r="BA116" s="4">
        <v>7383.8611769333329</v>
      </c>
      <c r="BB116" s="4">
        <v>6668.1510244666661</v>
      </c>
      <c r="BC116" s="4">
        <v>7666.3781666666673</v>
      </c>
      <c r="BD116" s="4">
        <v>7005.1331999999993</v>
      </c>
      <c r="BE116" s="4">
        <v>7210.6259000000009</v>
      </c>
      <c r="BF116" s="4">
        <v>6437.6368999999995</v>
      </c>
      <c r="BG116" s="4">
        <v>7162.9812999999995</v>
      </c>
      <c r="BH116" s="4">
        <v>6362.9631000000008</v>
      </c>
      <c r="BI116" s="4">
        <v>6037.7584999999999</v>
      </c>
      <c r="BJ116" s="4">
        <v>7075.8951499999994</v>
      </c>
      <c r="BK116" s="4">
        <v>6820.5377999999992</v>
      </c>
      <c r="BL116" s="4">
        <v>6801.9127000000008</v>
      </c>
      <c r="BM116" s="4">
        <v>82633.83491806667</v>
      </c>
      <c r="BN116" s="4">
        <v>82633.83491806667</v>
      </c>
      <c r="BO116" s="4">
        <v>82633.83491806667</v>
      </c>
      <c r="BP116" s="128">
        <v>82633.83491806667</v>
      </c>
      <c r="BQ116" s="128">
        <v>82633.83491806667</v>
      </c>
      <c r="BR116" s="4">
        <v>82633.83491806667</v>
      </c>
      <c r="BS116" s="4">
        <v>82633.83491806667</v>
      </c>
      <c r="BT116" s="4">
        <v>82633.83491806667</v>
      </c>
      <c r="BU116" s="4">
        <v>82633.83491806667</v>
      </c>
      <c r="BV116" s="4">
        <v>82633.83491806667</v>
      </c>
      <c r="BX116" t="s">
        <v>419</v>
      </c>
      <c r="BY116" s="4">
        <f t="shared" si="351"/>
        <v>414544.89352941175</v>
      </c>
      <c r="BZ116" s="4">
        <f t="shared" si="352"/>
        <v>402910.61176470591</v>
      </c>
      <c r="CA116" s="4">
        <f t="shared" si="353"/>
        <v>488292.57823529409</v>
      </c>
      <c r="CB116" s="4">
        <f t="shared" si="354"/>
        <v>377792.02352941176</v>
      </c>
      <c r="CC116" s="4">
        <f t="shared" si="355"/>
        <v>477586.75647058821</v>
      </c>
      <c r="CD116" s="4">
        <f t="shared" si="356"/>
        <v>430009.69588235288</v>
      </c>
      <c r="CE116" s="4">
        <f t="shared" si="357"/>
        <v>424066.07176470582</v>
      </c>
      <c r="CF116" s="4">
        <f t="shared" si="358"/>
        <v>455578.91390965309</v>
      </c>
      <c r="CG116" s="4">
        <f t="shared" si="359"/>
        <v>430669.95102417486</v>
      </c>
      <c r="CH116" s="4">
        <f t="shared" si="360"/>
        <v>466114.16715778201</v>
      </c>
      <c r="CI116" s="4">
        <f t="shared" si="361"/>
        <v>447392.13962083164</v>
      </c>
      <c r="CJ116" s="4">
        <f t="shared" si="362"/>
        <v>458986.62673807552</v>
      </c>
      <c r="CK116" s="4">
        <f t="shared" si="363"/>
        <v>5273944.4296269873</v>
      </c>
      <c r="CL116" s="4">
        <f t="shared" si="364"/>
        <v>434344.77511372545</v>
      </c>
      <c r="CM116" s="4">
        <f t="shared" si="365"/>
        <v>392244.17790980393</v>
      </c>
      <c r="CN116" s="4">
        <f t="shared" si="366"/>
        <v>450963.42156862747</v>
      </c>
      <c r="CO116" s="4">
        <f t="shared" si="367"/>
        <v>412066.65882352937</v>
      </c>
      <c r="CP116" s="4">
        <f t="shared" si="368"/>
        <v>424154.46470588236</v>
      </c>
      <c r="CQ116" s="4">
        <f t="shared" si="369"/>
        <v>378684.52352941176</v>
      </c>
      <c r="CR116" s="4">
        <f t="shared" si="370"/>
        <v>421351.84117647057</v>
      </c>
      <c r="CS116" s="4">
        <f t="shared" si="371"/>
        <v>374291.94705882354</v>
      </c>
      <c r="CT116" s="4">
        <f t="shared" si="372"/>
        <v>355162.26470588235</v>
      </c>
      <c r="CU116" s="4">
        <f t="shared" si="373"/>
        <v>416229.12647058821</v>
      </c>
      <c r="CV116" s="4">
        <f t="shared" si="374"/>
        <v>401208.10588235286</v>
      </c>
      <c r="CW116" s="4">
        <f t="shared" si="375"/>
        <v>400112.51176470594</v>
      </c>
      <c r="CX116" s="4">
        <f t="shared" si="376"/>
        <v>4860813.8187098037</v>
      </c>
      <c r="CY116" s="4">
        <f t="shared" si="377"/>
        <v>4860813.8187098037</v>
      </c>
      <c r="CZ116" s="4">
        <f t="shared" si="378"/>
        <v>4860813.8187098037</v>
      </c>
      <c r="DA116" s="4">
        <f t="shared" si="379"/>
        <v>4860813.8187098037</v>
      </c>
      <c r="DB116" s="4">
        <f t="shared" si="380"/>
        <v>4860813.8187098037</v>
      </c>
      <c r="DC116" s="4">
        <f t="shared" si="381"/>
        <v>4860813.8187098037</v>
      </c>
      <c r="DD116" s="4">
        <f t="shared" si="382"/>
        <v>4860813.8187098037</v>
      </c>
      <c r="DE116" s="4">
        <f t="shared" si="383"/>
        <v>4860813.8187098037</v>
      </c>
      <c r="DF116" s="4">
        <f t="shared" si="384"/>
        <v>4860813.8187098037</v>
      </c>
      <c r="DG116" s="4">
        <f t="shared" si="385"/>
        <v>4860813.8187098037</v>
      </c>
    </row>
    <row r="117" spans="1:111" x14ac:dyDescent="0.25">
      <c r="A117" s="114"/>
      <c r="B117" t="s">
        <v>420</v>
      </c>
      <c r="C117" s="4">
        <v>4</v>
      </c>
      <c r="D117" s="4">
        <v>4</v>
      </c>
      <c r="E117" s="4">
        <v>4</v>
      </c>
      <c r="F117" s="4">
        <v>4</v>
      </c>
      <c r="G117" s="4">
        <v>4</v>
      </c>
      <c r="H117" s="4">
        <v>4</v>
      </c>
      <c r="I117" s="4">
        <v>4</v>
      </c>
      <c r="J117" s="4">
        <v>4</v>
      </c>
      <c r="K117" s="4">
        <v>4</v>
      </c>
      <c r="L117" s="4">
        <v>4</v>
      </c>
      <c r="M117" s="4">
        <v>4</v>
      </c>
      <c r="N117" s="4">
        <v>4</v>
      </c>
      <c r="O117" s="143">
        <v>4</v>
      </c>
      <c r="P117" s="4">
        <v>4</v>
      </c>
      <c r="Q117" s="4">
        <v>4</v>
      </c>
      <c r="R117" s="4">
        <v>5</v>
      </c>
      <c r="S117" s="4">
        <v>5</v>
      </c>
      <c r="T117" s="4">
        <v>5</v>
      </c>
      <c r="U117" s="4">
        <v>5</v>
      </c>
      <c r="V117" s="4">
        <v>5</v>
      </c>
      <c r="W117" s="4">
        <v>5</v>
      </c>
      <c r="X117" s="4">
        <v>5</v>
      </c>
      <c r="Y117" s="4">
        <v>5</v>
      </c>
      <c r="Z117" s="4">
        <v>5</v>
      </c>
      <c r="AA117" s="4">
        <v>5</v>
      </c>
      <c r="AB117" s="143">
        <v>4.833333333333333</v>
      </c>
      <c r="AC117" s="4">
        <v>4.833333333333333</v>
      </c>
      <c r="AD117" s="4">
        <v>4.833333333333333</v>
      </c>
      <c r="AE117" s="4">
        <v>4.833333333333333</v>
      </c>
      <c r="AF117" s="4">
        <v>4.833333333333333</v>
      </c>
      <c r="AG117" s="4">
        <v>4.833333333333333</v>
      </c>
      <c r="AH117" s="4">
        <v>4.833333333333333</v>
      </c>
      <c r="AI117" s="4">
        <v>4.833333333333333</v>
      </c>
      <c r="AJ117" s="4">
        <v>4.833333333333333</v>
      </c>
      <c r="AK117" s="4">
        <v>4.833333333333333</v>
      </c>
      <c r="AM117" t="s">
        <v>420</v>
      </c>
      <c r="AN117" s="4">
        <v>505.11340000000001</v>
      </c>
      <c r="AO117" s="4">
        <v>469.08959999999996</v>
      </c>
      <c r="AP117" s="4">
        <v>534.53099999999995</v>
      </c>
      <c r="AQ117" s="4">
        <v>482.64059999999995</v>
      </c>
      <c r="AR117" s="4">
        <v>505.11759999999998</v>
      </c>
      <c r="AS117" s="4">
        <v>473.01609999999999</v>
      </c>
      <c r="AT117" s="4">
        <v>486.24290000000002</v>
      </c>
      <c r="AU117" s="4">
        <v>491.30331807747086</v>
      </c>
      <c r="AV117" s="4">
        <v>442.43094515639245</v>
      </c>
      <c r="AW117" s="4">
        <v>485.91005999319219</v>
      </c>
      <c r="AX117" s="4">
        <v>487.14149594808123</v>
      </c>
      <c r="AY117" s="4">
        <v>497.21035740482961</v>
      </c>
      <c r="AZ117" s="143">
        <v>5859.7473765799668</v>
      </c>
      <c r="BA117" s="4">
        <v>498.40565406666673</v>
      </c>
      <c r="BB117" s="4">
        <v>450.09570103333334</v>
      </c>
      <c r="BC117" s="4">
        <v>560.56956666666667</v>
      </c>
      <c r="BD117" s="4">
        <v>513.72079999999994</v>
      </c>
      <c r="BE117" s="4">
        <v>488.41020000000003</v>
      </c>
      <c r="BF117" s="4">
        <v>494.6977</v>
      </c>
      <c r="BG117" s="4">
        <v>523.43340000000001</v>
      </c>
      <c r="BH117" s="4">
        <v>550.92310000000009</v>
      </c>
      <c r="BI117" s="4">
        <v>511.24175000000002</v>
      </c>
      <c r="BJ117" s="4">
        <v>544.05315000000007</v>
      </c>
      <c r="BK117" s="4">
        <v>532.68155000000002</v>
      </c>
      <c r="BL117" s="4">
        <v>537.50265000000002</v>
      </c>
      <c r="BM117" s="143">
        <v>6205.7352217666667</v>
      </c>
      <c r="BN117" s="4">
        <v>6205.7352217666667</v>
      </c>
      <c r="BO117" s="4">
        <v>6205.7352217666667</v>
      </c>
      <c r="BP117" s="4">
        <v>6205.7352217666667</v>
      </c>
      <c r="BQ117" s="4">
        <v>6205.7352217666667</v>
      </c>
      <c r="BR117" s="4">
        <v>6205.7352217666667</v>
      </c>
      <c r="BS117" s="4">
        <v>6205.7352217666667</v>
      </c>
      <c r="BT117" s="4">
        <v>6205.7352217666667</v>
      </c>
      <c r="BU117" s="4">
        <v>6205.7352217666667</v>
      </c>
      <c r="BV117" s="4">
        <v>6205.7352217666667</v>
      </c>
      <c r="BX117" t="s">
        <v>420</v>
      </c>
      <c r="BY117" s="4">
        <f t="shared" si="351"/>
        <v>126278.35</v>
      </c>
      <c r="BZ117" s="4">
        <f t="shared" si="352"/>
        <v>117272.4</v>
      </c>
      <c r="CA117" s="4">
        <f t="shared" si="353"/>
        <v>133632.75</v>
      </c>
      <c r="CB117" s="4">
        <f t="shared" si="354"/>
        <v>120660.15</v>
      </c>
      <c r="CC117" s="4">
        <f t="shared" si="355"/>
        <v>126279.4</v>
      </c>
      <c r="CD117" s="4">
        <f t="shared" si="356"/>
        <v>118254.02499999999</v>
      </c>
      <c r="CE117" s="4">
        <f t="shared" si="357"/>
        <v>121560.72500000001</v>
      </c>
      <c r="CF117" s="4">
        <f t="shared" si="358"/>
        <v>122825.82951936772</v>
      </c>
      <c r="CG117" s="4">
        <f t="shared" si="359"/>
        <v>110607.73628909812</v>
      </c>
      <c r="CH117" s="4">
        <f t="shared" si="360"/>
        <v>121477.51499829805</v>
      </c>
      <c r="CI117" s="4">
        <f t="shared" si="361"/>
        <v>121785.37398702031</v>
      </c>
      <c r="CJ117" s="4">
        <f t="shared" si="362"/>
        <v>124302.5893512074</v>
      </c>
      <c r="CK117" s="4">
        <f t="shared" si="363"/>
        <v>1464936.8441449916</v>
      </c>
      <c r="CL117" s="4">
        <f t="shared" si="364"/>
        <v>124601.41351666668</v>
      </c>
      <c r="CM117" s="4">
        <f t="shared" si="365"/>
        <v>112523.92525833333</v>
      </c>
      <c r="CN117" s="4">
        <f t="shared" si="366"/>
        <v>112113.91333333333</v>
      </c>
      <c r="CO117" s="4">
        <f t="shared" si="367"/>
        <v>102744.15999999999</v>
      </c>
      <c r="CP117" s="4">
        <f t="shared" si="368"/>
        <v>97682.04</v>
      </c>
      <c r="CQ117" s="4">
        <f t="shared" si="369"/>
        <v>98939.54</v>
      </c>
      <c r="CR117" s="4">
        <f t="shared" si="370"/>
        <v>104686.68</v>
      </c>
      <c r="CS117" s="4">
        <f t="shared" si="371"/>
        <v>110184.62000000002</v>
      </c>
      <c r="CT117" s="4">
        <f t="shared" si="372"/>
        <v>102248.35</v>
      </c>
      <c r="CU117" s="4">
        <f t="shared" si="373"/>
        <v>108810.63000000002</v>
      </c>
      <c r="CV117" s="4">
        <f t="shared" si="374"/>
        <v>106536.31</v>
      </c>
      <c r="CW117" s="4">
        <f t="shared" si="375"/>
        <v>107500.53</v>
      </c>
      <c r="CX117" s="4">
        <f t="shared" si="376"/>
        <v>1283945.2182965518</v>
      </c>
      <c r="CY117" s="4">
        <f t="shared" si="377"/>
        <v>1283945.2182965518</v>
      </c>
      <c r="CZ117" s="4">
        <f t="shared" si="378"/>
        <v>1283945.2182965518</v>
      </c>
      <c r="DA117" s="4">
        <f t="shared" si="379"/>
        <v>1283945.2182965518</v>
      </c>
      <c r="DB117" s="4">
        <f t="shared" si="380"/>
        <v>1283945.2182965518</v>
      </c>
      <c r="DC117" s="4">
        <f t="shared" si="381"/>
        <v>1283945.2182965518</v>
      </c>
      <c r="DD117" s="4">
        <f t="shared" si="382"/>
        <v>1283945.2182965518</v>
      </c>
      <c r="DE117" s="4">
        <f t="shared" si="383"/>
        <v>1283945.2182965518</v>
      </c>
      <c r="DF117" s="4">
        <f t="shared" si="384"/>
        <v>1283945.2182965518</v>
      </c>
      <c r="DG117" s="4">
        <f t="shared" si="385"/>
        <v>1283945.2182965518</v>
      </c>
    </row>
    <row r="118" spans="1:111" x14ac:dyDescent="0.25">
      <c r="A118" s="114"/>
      <c r="B118" t="s">
        <v>421</v>
      </c>
      <c r="C118" s="4">
        <v>0</v>
      </c>
      <c r="D118" s="4">
        <v>0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143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143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  <c r="AK118" s="4">
        <v>0</v>
      </c>
      <c r="AM118" t="s">
        <v>421</v>
      </c>
      <c r="AN118" s="4">
        <v>0</v>
      </c>
      <c r="AO118" s="4">
        <v>0</v>
      </c>
      <c r="AP118" s="4">
        <v>0</v>
      </c>
      <c r="AQ118" s="4">
        <v>0</v>
      </c>
      <c r="AR118" s="4">
        <v>0</v>
      </c>
      <c r="AS118" s="4">
        <v>0</v>
      </c>
      <c r="AT118" s="4">
        <v>0</v>
      </c>
      <c r="AU118" s="4">
        <v>0</v>
      </c>
      <c r="AV118" s="4">
        <v>0</v>
      </c>
      <c r="AW118" s="4">
        <v>0</v>
      </c>
      <c r="AX118" s="4">
        <v>0</v>
      </c>
      <c r="AY118" s="4">
        <v>0</v>
      </c>
      <c r="AZ118" s="143">
        <v>0</v>
      </c>
      <c r="BA118" s="4">
        <v>0</v>
      </c>
      <c r="BB118" s="4">
        <v>0</v>
      </c>
      <c r="BC118" s="4">
        <v>0</v>
      </c>
      <c r="BD118" s="4">
        <v>0</v>
      </c>
      <c r="BE118" s="4">
        <v>0</v>
      </c>
      <c r="BF118" s="4">
        <v>0</v>
      </c>
      <c r="BG118" s="4">
        <v>0</v>
      </c>
      <c r="BH118" s="4">
        <v>0</v>
      </c>
      <c r="BI118" s="4">
        <v>0</v>
      </c>
      <c r="BJ118" s="4">
        <v>0</v>
      </c>
      <c r="BK118" s="4">
        <v>0</v>
      </c>
      <c r="BL118" s="4">
        <v>0</v>
      </c>
      <c r="BM118" s="143">
        <v>0</v>
      </c>
      <c r="BN118" s="4">
        <v>0</v>
      </c>
      <c r="BO118" s="4">
        <v>0</v>
      </c>
      <c r="BP118" s="4">
        <v>0</v>
      </c>
      <c r="BQ118" s="4">
        <v>0</v>
      </c>
      <c r="BR118" s="4">
        <v>0</v>
      </c>
      <c r="BS118" s="4">
        <v>0</v>
      </c>
      <c r="BT118" s="4">
        <v>0</v>
      </c>
      <c r="BU118" s="4">
        <v>0</v>
      </c>
      <c r="BV118" s="4">
        <v>0</v>
      </c>
      <c r="BX118" t="s">
        <v>421</v>
      </c>
      <c r="BY118" s="4" t="e">
        <f t="shared" si="351"/>
        <v>#DIV/0!</v>
      </c>
      <c r="BZ118" s="4" t="e">
        <f t="shared" si="352"/>
        <v>#DIV/0!</v>
      </c>
      <c r="CA118" s="4" t="e">
        <f t="shared" si="353"/>
        <v>#DIV/0!</v>
      </c>
      <c r="CB118" s="4" t="e">
        <f t="shared" si="354"/>
        <v>#DIV/0!</v>
      </c>
      <c r="CC118" s="4" t="e">
        <f t="shared" si="355"/>
        <v>#DIV/0!</v>
      </c>
      <c r="CD118" s="4" t="e">
        <f t="shared" si="356"/>
        <v>#DIV/0!</v>
      </c>
      <c r="CE118" s="4" t="e">
        <f t="shared" si="357"/>
        <v>#DIV/0!</v>
      </c>
      <c r="CF118" s="4" t="e">
        <f t="shared" si="358"/>
        <v>#DIV/0!</v>
      </c>
      <c r="CG118" s="4" t="e">
        <f t="shared" si="359"/>
        <v>#DIV/0!</v>
      </c>
      <c r="CH118" s="4" t="e">
        <f t="shared" si="360"/>
        <v>#DIV/0!</v>
      </c>
      <c r="CI118" s="4" t="e">
        <f t="shared" si="361"/>
        <v>#DIV/0!</v>
      </c>
      <c r="CJ118" s="4" t="e">
        <f t="shared" si="362"/>
        <v>#DIV/0!</v>
      </c>
      <c r="CK118" s="4" t="e">
        <f t="shared" si="363"/>
        <v>#DIV/0!</v>
      </c>
      <c r="CL118" s="4" t="e">
        <f t="shared" si="364"/>
        <v>#DIV/0!</v>
      </c>
      <c r="CM118" s="4" t="e">
        <f t="shared" si="365"/>
        <v>#DIV/0!</v>
      </c>
      <c r="CN118" s="4" t="e">
        <f t="shared" si="366"/>
        <v>#DIV/0!</v>
      </c>
      <c r="CO118" s="4" t="e">
        <f t="shared" si="367"/>
        <v>#DIV/0!</v>
      </c>
      <c r="CP118" s="4" t="e">
        <f t="shared" si="368"/>
        <v>#DIV/0!</v>
      </c>
      <c r="CQ118" s="4" t="e">
        <f t="shared" si="369"/>
        <v>#DIV/0!</v>
      </c>
      <c r="CR118" s="4" t="e">
        <f t="shared" si="370"/>
        <v>#DIV/0!</v>
      </c>
      <c r="CS118" s="4" t="e">
        <f t="shared" si="371"/>
        <v>#DIV/0!</v>
      </c>
      <c r="CT118" s="4" t="e">
        <f t="shared" si="372"/>
        <v>#DIV/0!</v>
      </c>
      <c r="CU118" s="4" t="e">
        <f t="shared" si="373"/>
        <v>#DIV/0!</v>
      </c>
      <c r="CV118" s="4" t="e">
        <f t="shared" si="374"/>
        <v>#DIV/0!</v>
      </c>
      <c r="CW118" s="4" t="e">
        <f t="shared" si="375"/>
        <v>#DIV/0!</v>
      </c>
      <c r="CX118" s="4" t="e">
        <f t="shared" si="376"/>
        <v>#DIV/0!</v>
      </c>
      <c r="CY118" s="4" t="e">
        <f t="shared" si="377"/>
        <v>#DIV/0!</v>
      </c>
      <c r="CZ118" s="4" t="e">
        <f t="shared" si="378"/>
        <v>#DIV/0!</v>
      </c>
      <c r="DA118" s="4" t="e">
        <f t="shared" si="379"/>
        <v>#DIV/0!</v>
      </c>
      <c r="DB118" s="4" t="e">
        <f t="shared" si="380"/>
        <v>#DIV/0!</v>
      </c>
      <c r="DC118" s="4" t="e">
        <f t="shared" si="381"/>
        <v>#DIV/0!</v>
      </c>
      <c r="DD118" s="4" t="e">
        <f t="shared" si="382"/>
        <v>#DIV/0!</v>
      </c>
      <c r="DE118" s="4" t="e">
        <f t="shared" si="383"/>
        <v>#DIV/0!</v>
      </c>
      <c r="DF118" s="4" t="e">
        <f t="shared" si="384"/>
        <v>#DIV/0!</v>
      </c>
      <c r="DG118" s="4" t="e">
        <f t="shared" si="385"/>
        <v>#DIV/0!</v>
      </c>
    </row>
    <row r="119" spans="1:111" x14ac:dyDescent="0.25">
      <c r="A119" s="114"/>
      <c r="B119" t="s">
        <v>422</v>
      </c>
      <c r="C119" s="4">
        <v>0</v>
      </c>
      <c r="D119" s="4">
        <v>0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143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143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M119" t="s">
        <v>422</v>
      </c>
      <c r="AN119" s="4">
        <v>0</v>
      </c>
      <c r="AO119" s="4">
        <v>0</v>
      </c>
      <c r="AP119" s="4">
        <v>0</v>
      </c>
      <c r="AQ119" s="4">
        <v>0</v>
      </c>
      <c r="AR119" s="4">
        <v>0</v>
      </c>
      <c r="AS119" s="4">
        <v>0</v>
      </c>
      <c r="AT119" s="4">
        <v>0</v>
      </c>
      <c r="AU119" s="4">
        <v>0</v>
      </c>
      <c r="AV119" s="4">
        <v>0</v>
      </c>
      <c r="AW119" s="4">
        <v>0</v>
      </c>
      <c r="AX119" s="4">
        <v>0</v>
      </c>
      <c r="AY119" s="4">
        <v>0</v>
      </c>
      <c r="AZ119" s="143">
        <v>0</v>
      </c>
      <c r="BA119" s="4">
        <v>0</v>
      </c>
      <c r="BB119" s="4">
        <v>0</v>
      </c>
      <c r="BC119" s="4">
        <v>0</v>
      </c>
      <c r="BD119" s="4">
        <v>0</v>
      </c>
      <c r="BE119" s="4">
        <v>0</v>
      </c>
      <c r="BF119" s="4">
        <v>0</v>
      </c>
      <c r="BG119" s="4">
        <v>0</v>
      </c>
      <c r="BH119" s="4">
        <v>0</v>
      </c>
      <c r="BI119" s="4">
        <v>0</v>
      </c>
      <c r="BJ119" s="4">
        <v>0</v>
      </c>
      <c r="BK119" s="4">
        <v>0</v>
      </c>
      <c r="BL119" s="4">
        <v>0</v>
      </c>
      <c r="BM119" s="143">
        <v>0</v>
      </c>
      <c r="BN119" s="4">
        <v>0</v>
      </c>
      <c r="BO119" s="4">
        <v>0</v>
      </c>
      <c r="BP119" s="4">
        <v>0</v>
      </c>
      <c r="BQ119" s="4">
        <v>0</v>
      </c>
      <c r="BR119" s="4">
        <v>0</v>
      </c>
      <c r="BS119" s="4">
        <v>0</v>
      </c>
      <c r="BT119" s="4">
        <v>0</v>
      </c>
      <c r="BU119" s="4">
        <v>0</v>
      </c>
      <c r="BV119" s="4">
        <v>0</v>
      </c>
      <c r="BX119" t="s">
        <v>422</v>
      </c>
      <c r="BY119" s="4" t="e">
        <f t="shared" si="351"/>
        <v>#DIV/0!</v>
      </c>
      <c r="BZ119" s="4" t="e">
        <f t="shared" si="352"/>
        <v>#DIV/0!</v>
      </c>
      <c r="CA119" s="4" t="e">
        <f t="shared" si="353"/>
        <v>#DIV/0!</v>
      </c>
      <c r="CB119" s="4" t="e">
        <f t="shared" si="354"/>
        <v>#DIV/0!</v>
      </c>
      <c r="CC119" s="4" t="e">
        <f t="shared" si="355"/>
        <v>#DIV/0!</v>
      </c>
      <c r="CD119" s="4" t="e">
        <f t="shared" si="356"/>
        <v>#DIV/0!</v>
      </c>
      <c r="CE119" s="4" t="e">
        <f t="shared" si="357"/>
        <v>#DIV/0!</v>
      </c>
      <c r="CF119" s="4" t="e">
        <f t="shared" si="358"/>
        <v>#DIV/0!</v>
      </c>
      <c r="CG119" s="4" t="e">
        <f t="shared" si="359"/>
        <v>#DIV/0!</v>
      </c>
      <c r="CH119" s="4" t="e">
        <f t="shared" si="360"/>
        <v>#DIV/0!</v>
      </c>
      <c r="CI119" s="4" t="e">
        <f t="shared" si="361"/>
        <v>#DIV/0!</v>
      </c>
      <c r="CJ119" s="4" t="e">
        <f t="shared" si="362"/>
        <v>#DIV/0!</v>
      </c>
      <c r="CK119" s="4" t="e">
        <f t="shared" si="363"/>
        <v>#DIV/0!</v>
      </c>
      <c r="CL119" s="4" t="e">
        <f t="shared" si="364"/>
        <v>#DIV/0!</v>
      </c>
      <c r="CM119" s="4" t="e">
        <f t="shared" si="365"/>
        <v>#DIV/0!</v>
      </c>
      <c r="CN119" s="4" t="e">
        <f t="shared" si="366"/>
        <v>#DIV/0!</v>
      </c>
      <c r="CO119" s="4" t="e">
        <f t="shared" si="367"/>
        <v>#DIV/0!</v>
      </c>
      <c r="CP119" s="4" t="e">
        <f t="shared" si="368"/>
        <v>#DIV/0!</v>
      </c>
      <c r="CQ119" s="4" t="e">
        <f t="shared" si="369"/>
        <v>#DIV/0!</v>
      </c>
      <c r="CR119" s="4" t="e">
        <f t="shared" si="370"/>
        <v>#DIV/0!</v>
      </c>
      <c r="CS119" s="4" t="e">
        <f t="shared" si="371"/>
        <v>#DIV/0!</v>
      </c>
      <c r="CT119" s="4" t="e">
        <f t="shared" si="372"/>
        <v>#DIV/0!</v>
      </c>
      <c r="CU119" s="4" t="e">
        <f t="shared" si="373"/>
        <v>#DIV/0!</v>
      </c>
      <c r="CV119" s="4" t="e">
        <f t="shared" si="374"/>
        <v>#DIV/0!</v>
      </c>
      <c r="CW119" s="4" t="e">
        <f t="shared" si="375"/>
        <v>#DIV/0!</v>
      </c>
      <c r="CX119" s="4" t="e">
        <f t="shared" si="376"/>
        <v>#DIV/0!</v>
      </c>
      <c r="CY119" s="4" t="e">
        <f t="shared" si="377"/>
        <v>#DIV/0!</v>
      </c>
      <c r="CZ119" s="4" t="e">
        <f t="shared" si="378"/>
        <v>#DIV/0!</v>
      </c>
      <c r="DA119" s="4" t="e">
        <f t="shared" si="379"/>
        <v>#DIV/0!</v>
      </c>
      <c r="DB119" s="4" t="e">
        <f t="shared" si="380"/>
        <v>#DIV/0!</v>
      </c>
      <c r="DC119" s="4" t="e">
        <f t="shared" si="381"/>
        <v>#DIV/0!</v>
      </c>
      <c r="DD119" s="4" t="e">
        <f t="shared" si="382"/>
        <v>#DIV/0!</v>
      </c>
      <c r="DE119" s="4" t="e">
        <f t="shared" si="383"/>
        <v>#DIV/0!</v>
      </c>
      <c r="DF119" s="4" t="e">
        <f t="shared" si="384"/>
        <v>#DIV/0!</v>
      </c>
      <c r="DG119" s="4" t="e">
        <f t="shared" si="385"/>
        <v>#DIV/0!</v>
      </c>
    </row>
    <row r="120" spans="1:111" x14ac:dyDescent="0.25">
      <c r="A120" s="114"/>
      <c r="B120" t="s">
        <v>423</v>
      </c>
      <c r="C120" s="4">
        <v>1</v>
      </c>
      <c r="D120" s="4">
        <v>1</v>
      </c>
      <c r="E120" s="4">
        <v>1</v>
      </c>
      <c r="F120" s="4">
        <v>1</v>
      </c>
      <c r="G120" s="4">
        <v>1</v>
      </c>
      <c r="H120" s="4">
        <v>1</v>
      </c>
      <c r="I120" s="4">
        <v>1</v>
      </c>
      <c r="J120" s="4">
        <v>1</v>
      </c>
      <c r="K120" s="4">
        <v>1</v>
      </c>
      <c r="L120" s="4">
        <v>1</v>
      </c>
      <c r="M120" s="4">
        <v>1</v>
      </c>
      <c r="N120" s="4">
        <v>1</v>
      </c>
      <c r="O120" s="143">
        <v>1</v>
      </c>
      <c r="P120" s="4">
        <v>1</v>
      </c>
      <c r="Q120" s="4">
        <v>1</v>
      </c>
      <c r="R120" s="4">
        <v>1</v>
      </c>
      <c r="S120" s="4">
        <v>1</v>
      </c>
      <c r="T120" s="4">
        <v>1</v>
      </c>
      <c r="U120" s="4">
        <v>1</v>
      </c>
      <c r="V120" s="4">
        <v>1</v>
      </c>
      <c r="W120" s="4">
        <v>1</v>
      </c>
      <c r="X120" s="4">
        <v>1</v>
      </c>
      <c r="Y120" s="4">
        <v>1</v>
      </c>
      <c r="Z120" s="4">
        <v>1</v>
      </c>
      <c r="AA120" s="4">
        <v>1</v>
      </c>
      <c r="AB120" s="143">
        <v>1</v>
      </c>
      <c r="AC120" s="4">
        <v>1</v>
      </c>
      <c r="AD120" s="4">
        <v>1</v>
      </c>
      <c r="AE120" s="4">
        <v>1</v>
      </c>
      <c r="AF120" s="4">
        <v>1</v>
      </c>
      <c r="AG120" s="4">
        <v>1</v>
      </c>
      <c r="AH120" s="4">
        <v>1</v>
      </c>
      <c r="AI120" s="4">
        <v>1</v>
      </c>
      <c r="AJ120" s="4">
        <v>1</v>
      </c>
      <c r="AK120" s="4">
        <v>1</v>
      </c>
      <c r="AM120" t="s">
        <v>423</v>
      </c>
      <c r="AN120" s="4">
        <v>2747.6311900000001</v>
      </c>
      <c r="AO120" s="4">
        <v>1672.1534299999998</v>
      </c>
      <c r="AP120" s="4">
        <v>2941.3980999999999</v>
      </c>
      <c r="AQ120" s="4">
        <v>2535.8139999999999</v>
      </c>
      <c r="AR120" s="4">
        <v>2535.8139999999999</v>
      </c>
      <c r="AS120" s="4">
        <v>2486.6675</v>
      </c>
      <c r="AT120" s="4">
        <v>1317.8236999999999</v>
      </c>
      <c r="AU120" s="4">
        <v>1775.6751938237683</v>
      </c>
      <c r="AV120" s="4">
        <v>1713.4128362496215</v>
      </c>
      <c r="AW120" s="4">
        <v>1707.1448855457525</v>
      </c>
      <c r="AX120" s="4">
        <v>1680.8648622604217</v>
      </c>
      <c r="AY120" s="4">
        <v>2224.9430057446161</v>
      </c>
      <c r="AZ120" s="204">
        <v>25339.342703624185</v>
      </c>
      <c r="BA120" s="4">
        <v>2501.2773923</v>
      </c>
      <c r="BB120" s="4">
        <v>2258.8311191499997</v>
      </c>
      <c r="BC120" s="4">
        <v>2734.5749333333338</v>
      </c>
      <c r="BD120" s="4">
        <v>2721.1108499999996</v>
      </c>
      <c r="BE120" s="4">
        <v>2523.5574999999999</v>
      </c>
      <c r="BF120" s="4">
        <v>2059.4001000000003</v>
      </c>
      <c r="BG120" s="4">
        <v>1700.37</v>
      </c>
      <c r="BH120" s="4">
        <v>1740.58185</v>
      </c>
      <c r="BI120" s="4">
        <v>1931.2633000000001</v>
      </c>
      <c r="BJ120" s="4">
        <v>1821.36</v>
      </c>
      <c r="BK120" s="4">
        <v>1678.6631</v>
      </c>
      <c r="BL120" s="4">
        <v>2324.2334000000001</v>
      </c>
      <c r="BM120" s="204">
        <v>25995.223544783334</v>
      </c>
      <c r="BN120" s="4">
        <v>25995.223544783334</v>
      </c>
      <c r="BO120" s="4">
        <v>25995.223544783334</v>
      </c>
      <c r="BP120" s="4">
        <v>25995.223544783334</v>
      </c>
      <c r="BQ120" s="4">
        <v>25995.223544783334</v>
      </c>
      <c r="BR120" s="4">
        <v>25995.223544783334</v>
      </c>
      <c r="BS120" s="4">
        <v>25995.223544783334</v>
      </c>
      <c r="BT120" s="4">
        <v>25995.223544783334</v>
      </c>
      <c r="BU120" s="4">
        <v>25995.223544783334</v>
      </c>
      <c r="BV120" s="4">
        <v>25995.223544783334</v>
      </c>
      <c r="BX120" t="s">
        <v>423</v>
      </c>
      <c r="BY120" s="4">
        <f t="shared" si="351"/>
        <v>2747631.19</v>
      </c>
      <c r="BZ120" s="4">
        <f t="shared" si="352"/>
        <v>1672153.43</v>
      </c>
      <c r="CA120" s="4">
        <f t="shared" si="353"/>
        <v>2941398.1</v>
      </c>
      <c r="CB120" s="4">
        <f t="shared" si="354"/>
        <v>2535814</v>
      </c>
      <c r="CC120" s="4">
        <f t="shared" si="355"/>
        <v>2535814</v>
      </c>
      <c r="CD120" s="4">
        <f t="shared" si="356"/>
        <v>2486667.5</v>
      </c>
      <c r="CE120" s="4">
        <f t="shared" si="357"/>
        <v>1317823.7</v>
      </c>
      <c r="CF120" s="4">
        <f t="shared" si="358"/>
        <v>1775675.1938237683</v>
      </c>
      <c r="CG120" s="4">
        <f t="shared" si="359"/>
        <v>1713412.8362496216</v>
      </c>
      <c r="CH120" s="4">
        <f t="shared" si="360"/>
        <v>1707144.8855457525</v>
      </c>
      <c r="CI120" s="4">
        <f t="shared" si="361"/>
        <v>1680864.8622604217</v>
      </c>
      <c r="CJ120" s="4">
        <f t="shared" si="362"/>
        <v>2224943.005744616</v>
      </c>
      <c r="CK120" s="4">
        <f t="shared" si="363"/>
        <v>25339342.703624185</v>
      </c>
      <c r="CL120" s="4">
        <f t="shared" si="364"/>
        <v>2501277.3922999999</v>
      </c>
      <c r="CM120" s="4">
        <f t="shared" si="365"/>
        <v>2258831.1191499997</v>
      </c>
      <c r="CN120" s="4">
        <f t="shared" si="366"/>
        <v>2734574.9333333336</v>
      </c>
      <c r="CO120" s="4">
        <f t="shared" si="367"/>
        <v>2721110.8499999996</v>
      </c>
      <c r="CP120" s="4">
        <f t="shared" si="368"/>
        <v>2523557.5</v>
      </c>
      <c r="CQ120" s="4">
        <f t="shared" si="369"/>
        <v>2059400.1000000003</v>
      </c>
      <c r="CR120" s="4">
        <f t="shared" si="370"/>
        <v>1700370</v>
      </c>
      <c r="CS120" s="4">
        <f t="shared" si="371"/>
        <v>1740581.85</v>
      </c>
      <c r="CT120" s="4">
        <f t="shared" si="372"/>
        <v>1931263.3</v>
      </c>
      <c r="CU120" s="4">
        <f t="shared" si="373"/>
        <v>1821360</v>
      </c>
      <c r="CV120" s="4">
        <f t="shared" si="374"/>
        <v>1678663.1</v>
      </c>
      <c r="CW120" s="4">
        <f t="shared" si="375"/>
        <v>2324233.4</v>
      </c>
      <c r="CX120" s="4">
        <f t="shared" si="376"/>
        <v>25995223.544783335</v>
      </c>
      <c r="CY120" s="4">
        <f t="shared" si="377"/>
        <v>25995223.544783335</v>
      </c>
      <c r="CZ120" s="4">
        <f t="shared" si="378"/>
        <v>25995223.544783335</v>
      </c>
      <c r="DA120" s="4">
        <f t="shared" si="379"/>
        <v>25995223.544783335</v>
      </c>
      <c r="DB120" s="4">
        <f t="shared" si="380"/>
        <v>25995223.544783335</v>
      </c>
      <c r="DC120" s="4">
        <f t="shared" si="381"/>
        <v>25995223.544783335</v>
      </c>
      <c r="DD120" s="4">
        <f t="shared" si="382"/>
        <v>25995223.544783335</v>
      </c>
      <c r="DE120" s="4">
        <f t="shared" si="383"/>
        <v>25995223.544783335</v>
      </c>
      <c r="DF120" s="4">
        <f t="shared" si="384"/>
        <v>25995223.544783335</v>
      </c>
      <c r="DG120" s="4">
        <f t="shared" si="385"/>
        <v>25995223.544783335</v>
      </c>
    </row>
    <row r="121" spans="1:111" x14ac:dyDescent="0.25">
      <c r="A121" s="114"/>
      <c r="B121" t="s">
        <v>424</v>
      </c>
      <c r="C121" s="4">
        <v>0</v>
      </c>
      <c r="D121" s="4">
        <v>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143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4">
        <v>0</v>
      </c>
      <c r="AB121" s="143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0</v>
      </c>
      <c r="AH121" s="4">
        <v>0</v>
      </c>
      <c r="AI121" s="4">
        <v>0</v>
      </c>
      <c r="AJ121" s="4">
        <v>0</v>
      </c>
      <c r="AK121" s="4">
        <v>0</v>
      </c>
      <c r="AM121" t="s">
        <v>424</v>
      </c>
      <c r="AN121" s="4">
        <v>0</v>
      </c>
      <c r="AO121" s="4">
        <v>0</v>
      </c>
      <c r="AP121" s="4">
        <v>0</v>
      </c>
      <c r="AQ121" s="4">
        <v>0</v>
      </c>
      <c r="AR121" s="4">
        <v>0</v>
      </c>
      <c r="AS121" s="4">
        <v>0</v>
      </c>
      <c r="AT121" s="4">
        <v>0</v>
      </c>
      <c r="AU121" s="4">
        <v>0</v>
      </c>
      <c r="AV121" s="4">
        <v>0</v>
      </c>
      <c r="AW121" s="4">
        <v>0</v>
      </c>
      <c r="AX121" s="4">
        <v>0</v>
      </c>
      <c r="AY121" s="4">
        <v>0</v>
      </c>
      <c r="AZ121" s="143">
        <v>0</v>
      </c>
      <c r="BA121" s="4">
        <v>0</v>
      </c>
      <c r="BB121" s="4">
        <v>0</v>
      </c>
      <c r="BC121" s="4">
        <v>0</v>
      </c>
      <c r="BD121" s="4">
        <v>0</v>
      </c>
      <c r="BE121" s="4">
        <v>0</v>
      </c>
      <c r="BF121" s="4">
        <v>0</v>
      </c>
      <c r="BG121" s="4">
        <v>0</v>
      </c>
      <c r="BH121" s="4">
        <v>0</v>
      </c>
      <c r="BI121" s="4">
        <v>0</v>
      </c>
      <c r="BJ121" s="4">
        <v>0</v>
      </c>
      <c r="BK121" s="4">
        <v>0</v>
      </c>
      <c r="BL121" s="4">
        <v>0</v>
      </c>
      <c r="BM121" s="143">
        <v>0</v>
      </c>
      <c r="BN121" s="4">
        <v>0</v>
      </c>
      <c r="BO121" s="4">
        <v>0</v>
      </c>
      <c r="BP121" s="4">
        <v>0</v>
      </c>
      <c r="BQ121" s="4">
        <v>0</v>
      </c>
      <c r="BR121" s="4">
        <v>0</v>
      </c>
      <c r="BS121" s="4">
        <v>0</v>
      </c>
      <c r="BT121" s="4">
        <v>0</v>
      </c>
      <c r="BU121" s="4">
        <v>0</v>
      </c>
      <c r="BV121" s="4">
        <v>0</v>
      </c>
      <c r="BX121" t="s">
        <v>424</v>
      </c>
      <c r="BY121" s="4" t="e">
        <f t="shared" si="351"/>
        <v>#DIV/0!</v>
      </c>
      <c r="BZ121" s="4" t="e">
        <f t="shared" si="352"/>
        <v>#DIV/0!</v>
      </c>
      <c r="CA121" s="4" t="e">
        <f t="shared" si="353"/>
        <v>#DIV/0!</v>
      </c>
      <c r="CB121" s="4" t="e">
        <f t="shared" si="354"/>
        <v>#DIV/0!</v>
      </c>
      <c r="CC121" s="4" t="e">
        <f t="shared" si="355"/>
        <v>#DIV/0!</v>
      </c>
      <c r="CD121" s="4" t="e">
        <f t="shared" si="356"/>
        <v>#DIV/0!</v>
      </c>
      <c r="CE121" s="4" t="e">
        <f t="shared" si="357"/>
        <v>#DIV/0!</v>
      </c>
      <c r="CF121" s="4" t="e">
        <f t="shared" si="358"/>
        <v>#DIV/0!</v>
      </c>
      <c r="CG121" s="4" t="e">
        <f t="shared" si="359"/>
        <v>#DIV/0!</v>
      </c>
      <c r="CH121" s="4" t="e">
        <f t="shared" si="360"/>
        <v>#DIV/0!</v>
      </c>
      <c r="CI121" s="4" t="e">
        <f t="shared" si="361"/>
        <v>#DIV/0!</v>
      </c>
      <c r="CJ121" s="4" t="e">
        <f t="shared" si="362"/>
        <v>#DIV/0!</v>
      </c>
      <c r="CK121" s="4" t="e">
        <f t="shared" si="363"/>
        <v>#DIV/0!</v>
      </c>
      <c r="CL121" s="4" t="e">
        <f t="shared" si="364"/>
        <v>#DIV/0!</v>
      </c>
      <c r="CM121" s="4" t="e">
        <f t="shared" si="365"/>
        <v>#DIV/0!</v>
      </c>
      <c r="CN121" s="4" t="e">
        <f t="shared" si="366"/>
        <v>#DIV/0!</v>
      </c>
      <c r="CO121" s="4" t="e">
        <f t="shared" si="367"/>
        <v>#DIV/0!</v>
      </c>
      <c r="CP121" s="4" t="e">
        <f t="shared" si="368"/>
        <v>#DIV/0!</v>
      </c>
      <c r="CQ121" s="4" t="e">
        <f t="shared" si="369"/>
        <v>#DIV/0!</v>
      </c>
      <c r="CR121" s="4" t="e">
        <f t="shared" si="370"/>
        <v>#DIV/0!</v>
      </c>
      <c r="CS121" s="4" t="e">
        <f t="shared" si="371"/>
        <v>#DIV/0!</v>
      </c>
      <c r="CT121" s="4" t="e">
        <f t="shared" si="372"/>
        <v>#DIV/0!</v>
      </c>
      <c r="CU121" s="4" t="e">
        <f t="shared" si="373"/>
        <v>#DIV/0!</v>
      </c>
      <c r="CV121" s="4" t="e">
        <f t="shared" si="374"/>
        <v>#DIV/0!</v>
      </c>
      <c r="CW121" s="4" t="e">
        <f t="shared" si="375"/>
        <v>#DIV/0!</v>
      </c>
      <c r="CX121" s="4" t="e">
        <f t="shared" si="376"/>
        <v>#DIV/0!</v>
      </c>
      <c r="CY121" s="4" t="e">
        <f t="shared" si="377"/>
        <v>#DIV/0!</v>
      </c>
      <c r="CZ121" s="4" t="e">
        <f t="shared" si="378"/>
        <v>#DIV/0!</v>
      </c>
      <c r="DA121" s="4" t="e">
        <f t="shared" si="379"/>
        <v>#DIV/0!</v>
      </c>
      <c r="DB121" s="4" t="e">
        <f t="shared" si="380"/>
        <v>#DIV/0!</v>
      </c>
      <c r="DC121" s="4" t="e">
        <f t="shared" si="381"/>
        <v>#DIV/0!</v>
      </c>
      <c r="DD121" s="4" t="e">
        <f t="shared" si="382"/>
        <v>#DIV/0!</v>
      </c>
      <c r="DE121" s="4" t="e">
        <f t="shared" si="383"/>
        <v>#DIV/0!</v>
      </c>
      <c r="DF121" s="4" t="e">
        <f t="shared" si="384"/>
        <v>#DIV/0!</v>
      </c>
      <c r="DG121" s="4" t="e">
        <f t="shared" si="385"/>
        <v>#DIV/0!</v>
      </c>
    </row>
    <row r="122" spans="1:111" x14ac:dyDescent="0.25">
      <c r="A122" s="114"/>
      <c r="B122" t="s">
        <v>425</v>
      </c>
      <c r="C122" s="4">
        <v>0</v>
      </c>
      <c r="D122" s="4">
        <v>0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143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B122" s="143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0</v>
      </c>
      <c r="AH122" s="4">
        <v>0</v>
      </c>
      <c r="AI122" s="4">
        <v>0</v>
      </c>
      <c r="AJ122" s="4">
        <v>0</v>
      </c>
      <c r="AK122" s="4">
        <v>0</v>
      </c>
      <c r="AM122" t="s">
        <v>425</v>
      </c>
      <c r="AN122" s="4">
        <v>0</v>
      </c>
      <c r="AO122" s="4">
        <v>0</v>
      </c>
      <c r="AP122" s="4">
        <v>0</v>
      </c>
      <c r="AQ122" s="4">
        <v>0</v>
      </c>
      <c r="AR122" s="4">
        <v>0</v>
      </c>
      <c r="AS122" s="4">
        <v>0</v>
      </c>
      <c r="AT122" s="4">
        <v>0</v>
      </c>
      <c r="AU122" s="4">
        <v>0</v>
      </c>
      <c r="AV122" s="4">
        <v>0</v>
      </c>
      <c r="AW122" s="4">
        <v>0</v>
      </c>
      <c r="AX122" s="4">
        <v>0</v>
      </c>
      <c r="AY122" s="4">
        <v>0</v>
      </c>
      <c r="AZ122" s="143">
        <v>0</v>
      </c>
      <c r="BA122" s="4">
        <v>0</v>
      </c>
      <c r="BB122" s="4">
        <v>0</v>
      </c>
      <c r="BC122" s="4">
        <v>0</v>
      </c>
      <c r="BD122" s="4">
        <v>0</v>
      </c>
      <c r="BE122" s="4">
        <v>0</v>
      </c>
      <c r="BF122" s="4">
        <v>0</v>
      </c>
      <c r="BG122" s="4">
        <v>0</v>
      </c>
      <c r="BH122" s="4">
        <v>0</v>
      </c>
      <c r="BI122" s="4">
        <v>0</v>
      </c>
      <c r="BJ122" s="4">
        <v>0</v>
      </c>
      <c r="BK122" s="4">
        <v>0</v>
      </c>
      <c r="BL122" s="4">
        <v>0</v>
      </c>
      <c r="BM122" s="143">
        <v>0</v>
      </c>
      <c r="BN122" s="4">
        <v>0</v>
      </c>
      <c r="BO122" s="4">
        <v>0</v>
      </c>
      <c r="BP122" s="4">
        <v>0</v>
      </c>
      <c r="BQ122" s="4">
        <v>0</v>
      </c>
      <c r="BR122" s="4">
        <v>0</v>
      </c>
      <c r="BS122" s="4">
        <v>0</v>
      </c>
      <c r="BT122" s="4">
        <v>0</v>
      </c>
      <c r="BU122" s="4">
        <v>0</v>
      </c>
      <c r="BV122" s="4">
        <v>0</v>
      </c>
      <c r="BX122" t="s">
        <v>425</v>
      </c>
      <c r="BY122" s="4" t="e">
        <f t="shared" si="351"/>
        <v>#DIV/0!</v>
      </c>
      <c r="BZ122" s="4" t="e">
        <f t="shared" si="352"/>
        <v>#DIV/0!</v>
      </c>
      <c r="CA122" s="4" t="e">
        <f t="shared" si="353"/>
        <v>#DIV/0!</v>
      </c>
      <c r="CB122" s="4" t="e">
        <f t="shared" si="354"/>
        <v>#DIV/0!</v>
      </c>
      <c r="CC122" s="4" t="e">
        <f t="shared" si="355"/>
        <v>#DIV/0!</v>
      </c>
      <c r="CD122" s="4" t="e">
        <f t="shared" si="356"/>
        <v>#DIV/0!</v>
      </c>
      <c r="CE122" s="4" t="e">
        <f t="shared" si="357"/>
        <v>#DIV/0!</v>
      </c>
      <c r="CF122" s="4" t="e">
        <f t="shared" si="358"/>
        <v>#DIV/0!</v>
      </c>
      <c r="CG122" s="4" t="e">
        <f t="shared" si="359"/>
        <v>#DIV/0!</v>
      </c>
      <c r="CH122" s="4" t="e">
        <f t="shared" si="360"/>
        <v>#DIV/0!</v>
      </c>
      <c r="CI122" s="4" t="e">
        <f t="shared" si="361"/>
        <v>#DIV/0!</v>
      </c>
      <c r="CJ122" s="4" t="e">
        <f t="shared" si="362"/>
        <v>#DIV/0!</v>
      </c>
      <c r="CK122" s="4" t="e">
        <f t="shared" si="363"/>
        <v>#DIV/0!</v>
      </c>
      <c r="CL122" s="4" t="e">
        <f t="shared" si="364"/>
        <v>#DIV/0!</v>
      </c>
      <c r="CM122" s="4" t="e">
        <f t="shared" si="365"/>
        <v>#DIV/0!</v>
      </c>
      <c r="CN122" s="4" t="e">
        <f t="shared" si="366"/>
        <v>#DIV/0!</v>
      </c>
      <c r="CO122" s="4" t="e">
        <f t="shared" si="367"/>
        <v>#DIV/0!</v>
      </c>
      <c r="CP122" s="4" t="e">
        <f t="shared" si="368"/>
        <v>#DIV/0!</v>
      </c>
      <c r="CQ122" s="4" t="e">
        <f t="shared" si="369"/>
        <v>#DIV/0!</v>
      </c>
      <c r="CR122" s="4" t="e">
        <f t="shared" si="370"/>
        <v>#DIV/0!</v>
      </c>
      <c r="CS122" s="4" t="e">
        <f t="shared" si="371"/>
        <v>#DIV/0!</v>
      </c>
      <c r="CT122" s="4" t="e">
        <f t="shared" si="372"/>
        <v>#DIV/0!</v>
      </c>
      <c r="CU122" s="4" t="e">
        <f t="shared" si="373"/>
        <v>#DIV/0!</v>
      </c>
      <c r="CV122" s="4" t="e">
        <f t="shared" si="374"/>
        <v>#DIV/0!</v>
      </c>
      <c r="CW122" s="4" t="e">
        <f t="shared" si="375"/>
        <v>#DIV/0!</v>
      </c>
      <c r="CX122" s="4" t="e">
        <f t="shared" si="376"/>
        <v>#DIV/0!</v>
      </c>
      <c r="CY122" s="4" t="e">
        <f t="shared" si="377"/>
        <v>#DIV/0!</v>
      </c>
      <c r="CZ122" s="4" t="e">
        <f t="shared" si="378"/>
        <v>#DIV/0!</v>
      </c>
      <c r="DA122" s="4" t="e">
        <f t="shared" si="379"/>
        <v>#DIV/0!</v>
      </c>
      <c r="DB122" s="4" t="e">
        <f t="shared" si="380"/>
        <v>#DIV/0!</v>
      </c>
      <c r="DC122" s="4" t="e">
        <f t="shared" si="381"/>
        <v>#DIV/0!</v>
      </c>
      <c r="DD122" s="4" t="e">
        <f t="shared" si="382"/>
        <v>#DIV/0!</v>
      </c>
      <c r="DE122" s="4" t="e">
        <f t="shared" si="383"/>
        <v>#DIV/0!</v>
      </c>
      <c r="DF122" s="4" t="e">
        <f t="shared" si="384"/>
        <v>#DIV/0!</v>
      </c>
      <c r="DG122" s="4" t="e">
        <f t="shared" si="385"/>
        <v>#DIV/0!</v>
      </c>
    </row>
    <row r="123" spans="1:111" x14ac:dyDescent="0.25">
      <c r="A123" s="114"/>
      <c r="B123" t="s">
        <v>426</v>
      </c>
      <c r="C123" s="4">
        <v>2</v>
      </c>
      <c r="D123" s="4">
        <v>2</v>
      </c>
      <c r="E123" s="4">
        <v>2</v>
      </c>
      <c r="F123" s="4">
        <v>2</v>
      </c>
      <c r="G123" s="4">
        <v>2</v>
      </c>
      <c r="H123" s="4">
        <v>2</v>
      </c>
      <c r="I123" s="4">
        <v>2</v>
      </c>
      <c r="J123" s="4">
        <v>2</v>
      </c>
      <c r="K123" s="4">
        <v>3</v>
      </c>
      <c r="L123" s="4">
        <v>3</v>
      </c>
      <c r="M123" s="4">
        <v>3</v>
      </c>
      <c r="N123" s="4">
        <v>3</v>
      </c>
      <c r="O123" s="143">
        <v>2.3333333333333335</v>
      </c>
      <c r="P123" s="4">
        <v>2</v>
      </c>
      <c r="Q123" s="4">
        <v>2</v>
      </c>
      <c r="R123" s="4">
        <v>2</v>
      </c>
      <c r="S123" s="4">
        <v>2</v>
      </c>
      <c r="T123" s="4">
        <v>2</v>
      </c>
      <c r="U123" s="4">
        <v>2</v>
      </c>
      <c r="V123" s="4">
        <v>2</v>
      </c>
      <c r="W123" s="4">
        <v>2</v>
      </c>
      <c r="X123" s="4">
        <v>2</v>
      </c>
      <c r="Y123" s="4">
        <v>2</v>
      </c>
      <c r="Z123" s="4">
        <v>2</v>
      </c>
      <c r="AA123" s="4">
        <v>2</v>
      </c>
      <c r="AB123" s="143">
        <v>2</v>
      </c>
      <c r="AC123" s="4">
        <v>2</v>
      </c>
      <c r="AD123" s="4">
        <v>2</v>
      </c>
      <c r="AE123" s="4">
        <v>2</v>
      </c>
      <c r="AF123" s="4">
        <v>2</v>
      </c>
      <c r="AG123" s="4">
        <v>2</v>
      </c>
      <c r="AH123" s="4">
        <v>2</v>
      </c>
      <c r="AI123" s="4">
        <v>2</v>
      </c>
      <c r="AJ123" s="4">
        <v>2</v>
      </c>
      <c r="AK123" s="4">
        <v>2</v>
      </c>
      <c r="AM123" t="s">
        <v>426</v>
      </c>
      <c r="AN123" s="4">
        <v>453.47659999999996</v>
      </c>
      <c r="AO123" s="4">
        <v>1666.7699</v>
      </c>
      <c r="AP123" s="4">
        <v>2339.3162000000002</v>
      </c>
      <c r="AQ123" s="4">
        <v>2945.7662</v>
      </c>
      <c r="AR123" s="4">
        <v>3007.0661</v>
      </c>
      <c r="AS123" s="4">
        <v>1963.8473999999999</v>
      </c>
      <c r="AT123" s="4">
        <v>2897.0029</v>
      </c>
      <c r="AU123" s="4">
        <v>2214.3085701984651</v>
      </c>
      <c r="AV123" s="4">
        <v>776.83441432169002</v>
      </c>
      <c r="AW123" s="4">
        <v>2323.1037523986301</v>
      </c>
      <c r="AX123" s="4">
        <v>2312.7694796950459</v>
      </c>
      <c r="AY123" s="4">
        <v>2295.7010024184983</v>
      </c>
      <c r="AZ123" s="143">
        <v>25195.962519032328</v>
      </c>
      <c r="BA123" s="4">
        <v>1915.6519705166666</v>
      </c>
      <c r="BB123" s="4">
        <v>1729.9697737583331</v>
      </c>
      <c r="BC123" s="4">
        <v>1499.5464666666667</v>
      </c>
      <c r="BD123" s="4">
        <v>2965.5873999999999</v>
      </c>
      <c r="BE123" s="4">
        <v>3034.5936999999999</v>
      </c>
      <c r="BF123" s="4">
        <v>1977.1312499999999</v>
      </c>
      <c r="BG123" s="4">
        <v>1605.3019000000002</v>
      </c>
      <c r="BH123" s="4">
        <v>2761.5687499999999</v>
      </c>
      <c r="BI123" s="4">
        <v>2210.0864000000001</v>
      </c>
      <c r="BJ123" s="4">
        <v>2904.9897500000002</v>
      </c>
      <c r="BK123" s="4">
        <v>2429.5909999999999</v>
      </c>
      <c r="BL123" s="4">
        <v>2607.9818500000001</v>
      </c>
      <c r="BM123" s="143">
        <v>27642.000210941667</v>
      </c>
      <c r="BN123" s="4">
        <v>27642.00021094166</v>
      </c>
      <c r="BO123" s="4">
        <v>27642.00021094166</v>
      </c>
      <c r="BP123" s="4">
        <v>27642.00021094166</v>
      </c>
      <c r="BQ123" s="4">
        <v>27642.00021094166</v>
      </c>
      <c r="BR123" s="4">
        <v>27642.00021094166</v>
      </c>
      <c r="BS123" s="4">
        <v>27642.00021094166</v>
      </c>
      <c r="BT123" s="4">
        <v>27642.00021094166</v>
      </c>
      <c r="BU123" s="4">
        <v>27642.00021094166</v>
      </c>
      <c r="BV123" s="4">
        <v>27642.00021094166</v>
      </c>
      <c r="BX123" t="s">
        <v>426</v>
      </c>
      <c r="BY123" s="4">
        <f t="shared" si="351"/>
        <v>226738.3</v>
      </c>
      <c r="BZ123" s="4">
        <f t="shared" si="352"/>
        <v>833384.95</v>
      </c>
      <c r="CA123" s="4">
        <f t="shared" si="353"/>
        <v>1169658.1000000001</v>
      </c>
      <c r="CB123" s="4">
        <f t="shared" si="354"/>
        <v>1472883.1</v>
      </c>
      <c r="CC123" s="4">
        <f t="shared" si="355"/>
        <v>1503533.05</v>
      </c>
      <c r="CD123" s="4">
        <f t="shared" si="356"/>
        <v>981923.7</v>
      </c>
      <c r="CE123" s="4">
        <f t="shared" si="357"/>
        <v>1448501.45</v>
      </c>
      <c r="CF123" s="4">
        <f t="shared" si="358"/>
        <v>1107154.2850992326</v>
      </c>
      <c r="CG123" s="4">
        <f t="shared" si="359"/>
        <v>258944.8047738967</v>
      </c>
      <c r="CH123" s="4">
        <f t="shared" si="360"/>
        <v>774367.91746621008</v>
      </c>
      <c r="CI123" s="4">
        <f t="shared" si="361"/>
        <v>770923.15989834862</v>
      </c>
      <c r="CJ123" s="4">
        <f t="shared" si="362"/>
        <v>765233.66747283272</v>
      </c>
      <c r="CK123" s="4">
        <f t="shared" si="363"/>
        <v>10798269.651013853</v>
      </c>
      <c r="CL123" s="4">
        <f t="shared" si="364"/>
        <v>957825.98525833327</v>
      </c>
      <c r="CM123" s="4">
        <f t="shared" si="365"/>
        <v>864984.88687916659</v>
      </c>
      <c r="CN123" s="4">
        <f t="shared" si="366"/>
        <v>749773.2333333334</v>
      </c>
      <c r="CO123" s="4">
        <f t="shared" si="367"/>
        <v>1482793.7</v>
      </c>
      <c r="CP123" s="4">
        <f t="shared" si="368"/>
        <v>1517296.8499999999</v>
      </c>
      <c r="CQ123" s="4">
        <f t="shared" si="369"/>
        <v>988565.625</v>
      </c>
      <c r="CR123" s="4">
        <f t="shared" si="370"/>
        <v>802650.95000000007</v>
      </c>
      <c r="CS123" s="4">
        <f t="shared" si="371"/>
        <v>1380784.375</v>
      </c>
      <c r="CT123" s="4">
        <f t="shared" si="372"/>
        <v>1105043.2000000002</v>
      </c>
      <c r="CU123" s="4">
        <f t="shared" si="373"/>
        <v>1452494.875</v>
      </c>
      <c r="CV123" s="4">
        <f t="shared" si="374"/>
        <v>1214795.5</v>
      </c>
      <c r="CW123" s="4">
        <f t="shared" si="375"/>
        <v>1303990.925</v>
      </c>
      <c r="CX123" s="4">
        <f t="shared" si="376"/>
        <v>13821000.105470834</v>
      </c>
      <c r="CY123" s="4">
        <f t="shared" si="377"/>
        <v>13821000.105470831</v>
      </c>
      <c r="CZ123" s="4">
        <f t="shared" si="378"/>
        <v>13821000.105470831</v>
      </c>
      <c r="DA123" s="4">
        <f t="shared" si="379"/>
        <v>13821000.105470831</v>
      </c>
      <c r="DB123" s="4">
        <f t="shared" si="380"/>
        <v>13821000.105470831</v>
      </c>
      <c r="DC123" s="4">
        <f t="shared" si="381"/>
        <v>13821000.105470831</v>
      </c>
      <c r="DD123" s="4">
        <f t="shared" si="382"/>
        <v>13821000.105470831</v>
      </c>
      <c r="DE123" s="4">
        <f t="shared" si="383"/>
        <v>13821000.105470831</v>
      </c>
      <c r="DF123" s="4">
        <f t="shared" si="384"/>
        <v>13821000.105470831</v>
      </c>
      <c r="DG123" s="4">
        <f t="shared" si="385"/>
        <v>13821000.105470831</v>
      </c>
    </row>
    <row r="124" spans="1:111" x14ac:dyDescent="0.25">
      <c r="A124" s="114"/>
      <c r="B124" t="s">
        <v>427</v>
      </c>
      <c r="C124" s="115">
        <v>0</v>
      </c>
      <c r="D124" s="115">
        <v>0</v>
      </c>
      <c r="E124" s="115">
        <v>0</v>
      </c>
      <c r="F124" s="115">
        <v>0</v>
      </c>
      <c r="G124" s="115">
        <v>0</v>
      </c>
      <c r="H124" s="115">
        <v>0</v>
      </c>
      <c r="I124" s="115">
        <v>0</v>
      </c>
      <c r="J124" s="115">
        <v>1</v>
      </c>
      <c r="K124" s="115">
        <v>1</v>
      </c>
      <c r="L124" s="115">
        <v>1</v>
      </c>
      <c r="M124" s="115">
        <v>1</v>
      </c>
      <c r="N124" s="115">
        <v>1</v>
      </c>
      <c r="O124" s="144">
        <v>0.41666666666666669</v>
      </c>
      <c r="P124" s="115">
        <v>0</v>
      </c>
      <c r="Q124" s="115">
        <v>0</v>
      </c>
      <c r="R124" s="115">
        <v>0</v>
      </c>
      <c r="S124" s="115">
        <v>0</v>
      </c>
      <c r="T124" s="115">
        <v>0</v>
      </c>
      <c r="U124" s="115">
        <v>0</v>
      </c>
      <c r="V124" s="115">
        <v>0</v>
      </c>
      <c r="W124" s="115">
        <v>0</v>
      </c>
      <c r="X124" s="115">
        <v>0</v>
      </c>
      <c r="Y124" s="115">
        <v>0</v>
      </c>
      <c r="Z124" s="115">
        <v>0</v>
      </c>
      <c r="AA124" s="115">
        <v>0</v>
      </c>
      <c r="AB124" s="144">
        <v>0</v>
      </c>
      <c r="AC124" s="115">
        <v>0</v>
      </c>
      <c r="AD124" s="115">
        <v>0</v>
      </c>
      <c r="AE124" s="115">
        <v>0</v>
      </c>
      <c r="AF124" s="115">
        <v>0</v>
      </c>
      <c r="AG124" s="115">
        <v>0</v>
      </c>
      <c r="AH124" s="115">
        <v>0</v>
      </c>
      <c r="AI124" s="115">
        <v>0</v>
      </c>
      <c r="AJ124" s="115">
        <v>0</v>
      </c>
      <c r="AK124" s="115">
        <v>0</v>
      </c>
      <c r="AM124" t="s">
        <v>427</v>
      </c>
      <c r="AN124" s="115">
        <v>0</v>
      </c>
      <c r="AO124" s="115">
        <v>0</v>
      </c>
      <c r="AP124" s="115">
        <v>0</v>
      </c>
      <c r="AQ124" s="115">
        <v>0</v>
      </c>
      <c r="AR124" s="115">
        <v>0</v>
      </c>
      <c r="AS124" s="115">
        <v>0</v>
      </c>
      <c r="AT124" s="115">
        <v>0</v>
      </c>
      <c r="AU124" s="115">
        <v>83.332999999999998</v>
      </c>
      <c r="AV124" s="115">
        <v>83.332999999999998</v>
      </c>
      <c r="AW124" s="115">
        <v>83.332999999999998</v>
      </c>
      <c r="AX124" s="115">
        <v>83.332999999999998</v>
      </c>
      <c r="AY124" s="115">
        <v>83.332999999999998</v>
      </c>
      <c r="AZ124" s="144">
        <v>416.66499999999996</v>
      </c>
      <c r="BA124" s="115">
        <v>0</v>
      </c>
      <c r="BB124" s="115">
        <v>0</v>
      </c>
      <c r="BC124" s="115">
        <v>0</v>
      </c>
      <c r="BD124" s="115">
        <v>0</v>
      </c>
      <c r="BE124" s="115">
        <v>0</v>
      </c>
      <c r="BF124" s="115">
        <v>0</v>
      </c>
      <c r="BG124" s="115">
        <v>0</v>
      </c>
      <c r="BH124" s="115">
        <v>0</v>
      </c>
      <c r="BI124" s="115">
        <v>0</v>
      </c>
      <c r="BJ124" s="115">
        <v>0</v>
      </c>
      <c r="BK124" s="115">
        <v>0</v>
      </c>
      <c r="BL124" s="115">
        <v>0</v>
      </c>
      <c r="BM124" s="144">
        <v>0</v>
      </c>
      <c r="BN124" s="115">
        <v>0</v>
      </c>
      <c r="BO124" s="115">
        <v>0</v>
      </c>
      <c r="BP124" s="115">
        <v>0</v>
      </c>
      <c r="BQ124" s="115">
        <v>0</v>
      </c>
      <c r="BR124" s="115">
        <v>0</v>
      </c>
      <c r="BS124" s="115">
        <v>0</v>
      </c>
      <c r="BT124" s="115">
        <v>0</v>
      </c>
      <c r="BU124" s="115">
        <v>0</v>
      </c>
      <c r="BV124" s="115">
        <v>0</v>
      </c>
      <c r="BX124" t="s">
        <v>427</v>
      </c>
      <c r="BY124" s="115" t="e">
        <f t="shared" si="351"/>
        <v>#DIV/0!</v>
      </c>
      <c r="BZ124" s="115" t="e">
        <f t="shared" si="352"/>
        <v>#DIV/0!</v>
      </c>
      <c r="CA124" s="115" t="e">
        <f t="shared" si="353"/>
        <v>#DIV/0!</v>
      </c>
      <c r="CB124" s="115" t="e">
        <f t="shared" si="354"/>
        <v>#DIV/0!</v>
      </c>
      <c r="CC124" s="115" t="e">
        <f t="shared" si="355"/>
        <v>#DIV/0!</v>
      </c>
      <c r="CD124" s="115" t="e">
        <f t="shared" si="356"/>
        <v>#DIV/0!</v>
      </c>
      <c r="CE124" s="115" t="e">
        <f t="shared" si="357"/>
        <v>#DIV/0!</v>
      </c>
      <c r="CF124" s="115">
        <f t="shared" si="358"/>
        <v>83333</v>
      </c>
      <c r="CG124" s="115">
        <f t="shared" si="359"/>
        <v>83333</v>
      </c>
      <c r="CH124" s="115">
        <f t="shared" si="360"/>
        <v>83333</v>
      </c>
      <c r="CI124" s="115">
        <f t="shared" si="361"/>
        <v>83333</v>
      </c>
      <c r="CJ124" s="115">
        <f t="shared" si="362"/>
        <v>83333</v>
      </c>
      <c r="CK124" s="115">
        <f t="shared" si="363"/>
        <v>999995.99999999988</v>
      </c>
      <c r="CL124" s="115" t="e">
        <f t="shared" si="364"/>
        <v>#DIV/0!</v>
      </c>
      <c r="CM124" s="115" t="e">
        <f t="shared" si="365"/>
        <v>#DIV/0!</v>
      </c>
      <c r="CN124" s="115" t="e">
        <f t="shared" si="366"/>
        <v>#DIV/0!</v>
      </c>
      <c r="CO124" s="115" t="e">
        <f t="shared" si="367"/>
        <v>#DIV/0!</v>
      </c>
      <c r="CP124" s="115" t="e">
        <f t="shared" si="368"/>
        <v>#DIV/0!</v>
      </c>
      <c r="CQ124" s="115" t="e">
        <f t="shared" si="369"/>
        <v>#DIV/0!</v>
      </c>
      <c r="CR124" s="115" t="e">
        <f t="shared" si="370"/>
        <v>#DIV/0!</v>
      </c>
      <c r="CS124" s="115" t="e">
        <f t="shared" si="371"/>
        <v>#DIV/0!</v>
      </c>
      <c r="CT124" s="115" t="e">
        <f t="shared" si="372"/>
        <v>#DIV/0!</v>
      </c>
      <c r="CU124" s="115" t="e">
        <f t="shared" si="373"/>
        <v>#DIV/0!</v>
      </c>
      <c r="CV124" s="115" t="e">
        <f t="shared" si="374"/>
        <v>#DIV/0!</v>
      </c>
      <c r="CW124" s="115" t="e">
        <f t="shared" si="375"/>
        <v>#DIV/0!</v>
      </c>
      <c r="CX124" s="115" t="e">
        <f t="shared" si="376"/>
        <v>#DIV/0!</v>
      </c>
      <c r="CY124" s="115" t="e">
        <f t="shared" si="377"/>
        <v>#DIV/0!</v>
      </c>
      <c r="CZ124" s="115" t="e">
        <f t="shared" si="378"/>
        <v>#DIV/0!</v>
      </c>
      <c r="DA124" s="115" t="e">
        <f t="shared" si="379"/>
        <v>#DIV/0!</v>
      </c>
      <c r="DB124" s="115" t="e">
        <f t="shared" si="380"/>
        <v>#DIV/0!</v>
      </c>
      <c r="DC124" s="115" t="e">
        <f t="shared" si="381"/>
        <v>#DIV/0!</v>
      </c>
      <c r="DD124" s="115" t="e">
        <f t="shared" si="382"/>
        <v>#DIV/0!</v>
      </c>
      <c r="DE124" s="115" t="e">
        <f t="shared" si="383"/>
        <v>#DIV/0!</v>
      </c>
      <c r="DF124" s="115" t="e">
        <f t="shared" si="384"/>
        <v>#DIV/0!</v>
      </c>
      <c r="DG124" s="115" t="e">
        <f t="shared" si="385"/>
        <v>#DIV/0!</v>
      </c>
    </row>
    <row r="125" spans="1:111" x14ac:dyDescent="0.25">
      <c r="A125" s="114"/>
      <c r="C125" s="5">
        <f>SUM(C111:C124)</f>
        <v>37</v>
      </c>
      <c r="D125" s="5">
        <f t="shared" ref="D125:AP125" si="386">SUM(D111:D124)</f>
        <v>37</v>
      </c>
      <c r="E125" s="5">
        <f t="shared" si="386"/>
        <v>37</v>
      </c>
      <c r="F125" s="5">
        <f t="shared" si="386"/>
        <v>37</v>
      </c>
      <c r="G125" s="5">
        <f t="shared" si="386"/>
        <v>37</v>
      </c>
      <c r="H125" s="5">
        <f t="shared" si="386"/>
        <v>37</v>
      </c>
      <c r="I125" s="5">
        <f t="shared" si="386"/>
        <v>37</v>
      </c>
      <c r="J125" s="5">
        <f t="shared" si="386"/>
        <v>38</v>
      </c>
      <c r="K125" s="5">
        <f t="shared" si="386"/>
        <v>39</v>
      </c>
      <c r="L125" s="5">
        <f t="shared" si="386"/>
        <v>39</v>
      </c>
      <c r="M125" s="5">
        <f t="shared" si="386"/>
        <v>39</v>
      </c>
      <c r="N125" s="5">
        <f t="shared" si="386"/>
        <v>39</v>
      </c>
      <c r="O125" s="145">
        <f t="shared" si="386"/>
        <v>37.75</v>
      </c>
      <c r="P125" s="5">
        <f>SUM(P111:P124)</f>
        <v>38</v>
      </c>
      <c r="Q125" s="5">
        <f t="shared" ref="Q125:AB125" si="387">SUM(Q111:Q124)</f>
        <v>38</v>
      </c>
      <c r="R125" s="5">
        <f t="shared" si="387"/>
        <v>39</v>
      </c>
      <c r="S125" s="5">
        <f t="shared" si="387"/>
        <v>39</v>
      </c>
      <c r="T125" s="5">
        <f t="shared" si="387"/>
        <v>39</v>
      </c>
      <c r="U125" s="5">
        <f t="shared" si="387"/>
        <v>39</v>
      </c>
      <c r="V125" s="5">
        <f t="shared" si="387"/>
        <v>39</v>
      </c>
      <c r="W125" s="5">
        <f t="shared" si="387"/>
        <v>39</v>
      </c>
      <c r="X125" s="5">
        <f t="shared" si="387"/>
        <v>39</v>
      </c>
      <c r="Y125" s="5">
        <f t="shared" si="387"/>
        <v>39</v>
      </c>
      <c r="Z125" s="5">
        <f t="shared" si="387"/>
        <v>39</v>
      </c>
      <c r="AA125" s="5">
        <f t="shared" si="387"/>
        <v>39</v>
      </c>
      <c r="AB125" s="145">
        <f t="shared" si="387"/>
        <v>38.833333333333336</v>
      </c>
      <c r="AC125" s="5">
        <f t="shared" si="386"/>
        <v>38.833333333333336</v>
      </c>
      <c r="AD125" s="5">
        <f t="shared" si="386"/>
        <v>38.833333333333336</v>
      </c>
      <c r="AE125" s="5">
        <f t="shared" si="386"/>
        <v>38.833333333333336</v>
      </c>
      <c r="AF125" s="5">
        <f t="shared" si="386"/>
        <v>38.833333333333336</v>
      </c>
      <c r="AG125" s="5">
        <f t="shared" si="386"/>
        <v>38.833333333333336</v>
      </c>
      <c r="AH125" s="5">
        <f t="shared" si="386"/>
        <v>38.833333333333336</v>
      </c>
      <c r="AI125" s="5">
        <f t="shared" ref="AI125:AK125" si="388">SUM(AI111:AI124)</f>
        <v>38.833333333333336</v>
      </c>
      <c r="AJ125" s="5">
        <f t="shared" si="388"/>
        <v>38.833333333333336</v>
      </c>
      <c r="AK125" s="5">
        <f t="shared" si="388"/>
        <v>38.833333333333336</v>
      </c>
      <c r="AN125" s="5">
        <f t="shared" si="386"/>
        <v>14074.411749999999</v>
      </c>
      <c r="AO125" s="5">
        <f t="shared" si="386"/>
        <v>13499.24073</v>
      </c>
      <c r="AP125" s="5">
        <f t="shared" si="386"/>
        <v>17503.181929999999</v>
      </c>
      <c r="AQ125" s="5">
        <f>SUM(AQ111:AQ124)</f>
        <v>15690.631400000002</v>
      </c>
      <c r="AR125" s="5">
        <f t="shared" ref="AR125:BQ125" si="389">SUM(AR111:AR124)</f>
        <v>17544.58986</v>
      </c>
      <c r="AS125" s="5">
        <f t="shared" si="389"/>
        <v>15487.69123</v>
      </c>
      <c r="AT125" s="5">
        <f t="shared" si="389"/>
        <v>14940.059319999997</v>
      </c>
      <c r="AU125" s="5">
        <f t="shared" si="389"/>
        <v>15198.245455271774</v>
      </c>
      <c r="AV125" s="5">
        <f t="shared" si="389"/>
        <v>13179.593072066795</v>
      </c>
      <c r="AW125" s="5">
        <f t="shared" si="389"/>
        <v>15507.433692107998</v>
      </c>
      <c r="AX125" s="5">
        <f t="shared" si="389"/>
        <v>15252.553657255627</v>
      </c>
      <c r="AY125" s="5">
        <f t="shared" si="389"/>
        <v>16135.676806770585</v>
      </c>
      <c r="AZ125" s="145">
        <f t="shared" si="389"/>
        <v>184013.30890347279</v>
      </c>
      <c r="BA125" s="5">
        <f t="shared" si="389"/>
        <v>15585.120460849999</v>
      </c>
      <c r="BB125" s="5">
        <f t="shared" si="389"/>
        <v>14074.470588925</v>
      </c>
      <c r="BC125" s="5">
        <f t="shared" si="389"/>
        <v>15827.364316666668</v>
      </c>
      <c r="BD125" s="5">
        <f>SUM(BD111:BD124)</f>
        <v>16564.790849999998</v>
      </c>
      <c r="BE125" s="5">
        <f t="shared" ref="BE125:BM125" si="390">SUM(BE111:BE124)</f>
        <v>16648.230200000002</v>
      </c>
      <c r="BF125" s="5">
        <f t="shared" si="390"/>
        <v>14128.287600000001</v>
      </c>
      <c r="BG125" s="5">
        <f t="shared" si="390"/>
        <v>14127.9661</v>
      </c>
      <c r="BH125" s="5">
        <f t="shared" si="390"/>
        <v>14496.371600000002</v>
      </c>
      <c r="BI125" s="5">
        <f t="shared" si="390"/>
        <v>13457.04925</v>
      </c>
      <c r="BJ125" s="5">
        <f t="shared" si="390"/>
        <v>15553.134250000001</v>
      </c>
      <c r="BK125" s="5">
        <f t="shared" si="390"/>
        <v>14638.022899999998</v>
      </c>
      <c r="BL125" s="5">
        <f t="shared" si="390"/>
        <v>15741.434450000001</v>
      </c>
      <c r="BM125" s="145">
        <f t="shared" si="390"/>
        <v>180842.24256644165</v>
      </c>
      <c r="BN125" s="5">
        <f t="shared" si="389"/>
        <v>180842.24256644165</v>
      </c>
      <c r="BO125" s="130">
        <f t="shared" si="389"/>
        <v>180842.24256644165</v>
      </c>
      <c r="BP125" s="5">
        <f t="shared" si="389"/>
        <v>180842.24256644165</v>
      </c>
      <c r="BQ125" s="5">
        <f t="shared" si="389"/>
        <v>180842.24256644165</v>
      </c>
      <c r="BR125" s="5">
        <f>SUM(BR111:BR124)</f>
        <v>180842.24256644165</v>
      </c>
      <c r="BS125" s="5">
        <f>SUM(BS111:BS124)</f>
        <v>180842.24256644165</v>
      </c>
      <c r="BT125" s="5">
        <f t="shared" ref="BT125:BV125" si="391">SUM(BT111:BT124)</f>
        <v>180842.24256644165</v>
      </c>
      <c r="BU125" s="5">
        <f t="shared" si="391"/>
        <v>180842.24256644165</v>
      </c>
      <c r="BV125" s="5">
        <f t="shared" si="391"/>
        <v>180842.24256644165</v>
      </c>
      <c r="BY125" s="4">
        <f t="shared" si="351"/>
        <v>380389.50675675675</v>
      </c>
      <c r="BZ125" s="4">
        <f t="shared" si="352"/>
        <v>364844.34405405406</v>
      </c>
      <c r="CA125" s="4">
        <f t="shared" si="353"/>
        <v>473058.97108108102</v>
      </c>
      <c r="CB125" s="4">
        <f t="shared" si="354"/>
        <v>424071.11891891895</v>
      </c>
      <c r="CC125" s="4">
        <f t="shared" si="355"/>
        <v>474178.10432432435</v>
      </c>
      <c r="CD125" s="4">
        <f t="shared" si="356"/>
        <v>418586.24945945945</v>
      </c>
      <c r="CE125" s="4">
        <f t="shared" si="357"/>
        <v>403785.38702702697</v>
      </c>
      <c r="CF125" s="4">
        <f t="shared" si="358"/>
        <v>399953.82777030981</v>
      </c>
      <c r="CG125" s="4">
        <f t="shared" si="359"/>
        <v>337938.28389914858</v>
      </c>
      <c r="CH125" s="4">
        <f t="shared" si="360"/>
        <v>397626.50492584606</v>
      </c>
      <c r="CI125" s="4">
        <f t="shared" si="361"/>
        <v>391091.11941681098</v>
      </c>
      <c r="CJ125" s="4">
        <f t="shared" si="362"/>
        <v>413735.30273770727</v>
      </c>
      <c r="CK125" s="4">
        <f t="shared" si="363"/>
        <v>4874524.7391648414</v>
      </c>
      <c r="CL125" s="4">
        <f t="shared" si="364"/>
        <v>410134.74896973686</v>
      </c>
      <c r="CM125" s="4">
        <f t="shared" si="365"/>
        <v>370380.80497171055</v>
      </c>
      <c r="CN125" s="4">
        <f t="shared" si="366"/>
        <v>405829.85427350429</v>
      </c>
      <c r="CO125" s="4">
        <f t="shared" si="367"/>
        <v>424738.22692307684</v>
      </c>
      <c r="CP125" s="4">
        <f t="shared" si="368"/>
        <v>426877.69743589748</v>
      </c>
      <c r="CQ125" s="4">
        <f t="shared" si="369"/>
        <v>362263.78461538471</v>
      </c>
      <c r="CR125" s="4">
        <f t="shared" si="370"/>
        <v>362255.54102564103</v>
      </c>
      <c r="CS125" s="4">
        <f t="shared" si="371"/>
        <v>371701.83589743596</v>
      </c>
      <c r="CT125" s="4">
        <f t="shared" si="372"/>
        <v>345052.54487179487</v>
      </c>
      <c r="CU125" s="4">
        <f t="shared" si="373"/>
        <v>398798.31410256412</v>
      </c>
      <c r="CV125" s="4">
        <f t="shared" si="374"/>
        <v>375333.92051282042</v>
      </c>
      <c r="CW125" s="4">
        <f t="shared" si="375"/>
        <v>403626.52435897442</v>
      </c>
      <c r="CX125" s="4">
        <f t="shared" si="376"/>
        <v>4656881.7828268232</v>
      </c>
      <c r="CY125" s="4">
        <f t="shared" si="377"/>
        <v>4656881.7828268232</v>
      </c>
      <c r="CZ125" s="4">
        <f t="shared" si="378"/>
        <v>4656881.7828268232</v>
      </c>
      <c r="DA125" s="4">
        <f t="shared" si="379"/>
        <v>4656881.7828268232</v>
      </c>
      <c r="DB125" s="4">
        <f t="shared" si="380"/>
        <v>4656881.7828268232</v>
      </c>
      <c r="DC125" s="4">
        <f t="shared" si="381"/>
        <v>4656881.7828268232</v>
      </c>
      <c r="DD125" s="4">
        <f t="shared" si="382"/>
        <v>4656881.7828268232</v>
      </c>
      <c r="DE125" s="4">
        <f t="shared" si="383"/>
        <v>4656881.7828268232</v>
      </c>
      <c r="DF125" s="4">
        <f t="shared" si="384"/>
        <v>4656881.7828268232</v>
      </c>
      <c r="DG125" s="4">
        <f t="shared" si="385"/>
        <v>4656881.7828268232</v>
      </c>
    </row>
    <row r="126" spans="1:111" x14ac:dyDescent="0.25">
      <c r="A126" s="114"/>
      <c r="B126" s="125">
        <f>SUM(C126:AK126)</f>
        <v>-89.916666666666572</v>
      </c>
      <c r="C126" s="5">
        <f t="shared" ref="C126:AH126" si="392">+C125-C5</f>
        <v>-4</v>
      </c>
      <c r="D126" s="5">
        <f t="shared" si="392"/>
        <v>-4</v>
      </c>
      <c r="E126" s="5">
        <f t="shared" si="392"/>
        <v>-4</v>
      </c>
      <c r="F126" s="5">
        <f t="shared" si="392"/>
        <v>-4</v>
      </c>
      <c r="G126" s="5">
        <f t="shared" si="392"/>
        <v>-4</v>
      </c>
      <c r="H126" s="5">
        <f t="shared" si="392"/>
        <v>-4</v>
      </c>
      <c r="I126" s="5">
        <f t="shared" si="392"/>
        <v>-4</v>
      </c>
      <c r="J126" s="5">
        <f t="shared" si="392"/>
        <v>-3</v>
      </c>
      <c r="K126" s="5">
        <f t="shared" si="392"/>
        <v>-2</v>
      </c>
      <c r="L126" s="5">
        <f t="shared" si="392"/>
        <v>-2</v>
      </c>
      <c r="M126" s="5">
        <f t="shared" si="392"/>
        <v>-2</v>
      </c>
      <c r="N126" s="5">
        <f t="shared" si="392"/>
        <v>-2</v>
      </c>
      <c r="O126" s="145">
        <f t="shared" si="392"/>
        <v>-3.25</v>
      </c>
      <c r="P126" s="5">
        <f t="shared" ref="P126:AB126" si="393">+P125-P5</f>
        <v>-3</v>
      </c>
      <c r="Q126" s="5">
        <f t="shared" si="393"/>
        <v>-3</v>
      </c>
      <c r="R126" s="5">
        <f t="shared" si="393"/>
        <v>-2</v>
      </c>
      <c r="S126" s="5">
        <f t="shared" si="393"/>
        <v>-2</v>
      </c>
      <c r="T126" s="5">
        <f t="shared" si="393"/>
        <v>-2</v>
      </c>
      <c r="U126" s="5">
        <f t="shared" si="393"/>
        <v>-2</v>
      </c>
      <c r="V126" s="5">
        <f t="shared" si="393"/>
        <v>-2</v>
      </c>
      <c r="W126" s="5">
        <f t="shared" si="393"/>
        <v>-2</v>
      </c>
      <c r="X126" s="5">
        <f t="shared" si="393"/>
        <v>-2</v>
      </c>
      <c r="Y126" s="5">
        <f t="shared" si="393"/>
        <v>-2</v>
      </c>
      <c r="Z126" s="5">
        <f t="shared" si="393"/>
        <v>-2</v>
      </c>
      <c r="AA126" s="5">
        <f t="shared" si="393"/>
        <v>-2</v>
      </c>
      <c r="AB126" s="145">
        <f t="shared" si="393"/>
        <v>-2.1666666666666643</v>
      </c>
      <c r="AC126" s="5">
        <f t="shared" si="392"/>
        <v>-2.1666666666666643</v>
      </c>
      <c r="AD126" s="5">
        <f t="shared" si="392"/>
        <v>-2.1666666666666643</v>
      </c>
      <c r="AE126" s="5">
        <f t="shared" si="392"/>
        <v>-2.1666666666666643</v>
      </c>
      <c r="AF126" s="5">
        <f t="shared" si="392"/>
        <v>-2.1666666666666643</v>
      </c>
      <c r="AG126" s="5">
        <f t="shared" si="392"/>
        <v>-2.1666666666666643</v>
      </c>
      <c r="AH126" s="5">
        <f t="shared" si="392"/>
        <v>-2.1666666666666643</v>
      </c>
      <c r="AI126" s="5">
        <f t="shared" ref="AI126:AK126" si="394">+AI125-AI5</f>
        <v>-2.1666666666666643</v>
      </c>
      <c r="AJ126" s="5">
        <f t="shared" si="394"/>
        <v>-2.1666666666666643</v>
      </c>
      <c r="AK126" s="5">
        <f t="shared" si="394"/>
        <v>-2.1666666666666643</v>
      </c>
      <c r="AM126" s="125">
        <f>SUM(AN126:BV126)</f>
        <v>-77895.190566106699</v>
      </c>
      <c r="AN126" s="5">
        <f t="shared" ref="AN126:BS126" si="395">+AN125-AN5</f>
        <v>-1986.484377824363</v>
      </c>
      <c r="AO126" s="5">
        <f t="shared" si="395"/>
        <v>-1004.8891470873277</v>
      </c>
      <c r="AP126" s="5">
        <f t="shared" si="395"/>
        <v>-354.58355207436762</v>
      </c>
      <c r="AQ126" s="5">
        <f t="shared" si="395"/>
        <v>-844.58070362034778</v>
      </c>
      <c r="AR126" s="5">
        <f t="shared" si="395"/>
        <v>1357.1324279256332</v>
      </c>
      <c r="AS126" s="5">
        <f t="shared" si="395"/>
        <v>71.513326379648788</v>
      </c>
      <c r="AT126" s="5">
        <f t="shared" si="395"/>
        <v>-788.56246207436743</v>
      </c>
      <c r="AU126" s="5">
        <f t="shared" si="395"/>
        <v>631.93697319741113</v>
      </c>
      <c r="AV126" s="5">
        <f t="shared" si="395"/>
        <v>-509.58363155355619</v>
      </c>
      <c r="AW126" s="5">
        <f t="shared" si="395"/>
        <v>294.80691003363427</v>
      </c>
      <c r="AX126" s="5">
        <f t="shared" si="395"/>
        <v>219.67700363527365</v>
      </c>
      <c r="AY126" s="5">
        <f t="shared" si="395"/>
        <v>-395.11052530377492</v>
      </c>
      <c r="AZ126" s="145">
        <f t="shared" si="395"/>
        <v>-3308.7277583664982</v>
      </c>
      <c r="BA126" s="5">
        <f t="shared" ref="BA126:BM126" si="396">+BA125-BA5</f>
        <v>-475.77566697436305</v>
      </c>
      <c r="BB126" s="5">
        <f t="shared" si="396"/>
        <v>-429.65928816232736</v>
      </c>
      <c r="BC126" s="5">
        <f t="shared" si="396"/>
        <v>-2030.4011654076985</v>
      </c>
      <c r="BD126" s="5">
        <f t="shared" si="396"/>
        <v>29.578746379647782</v>
      </c>
      <c r="BE126" s="5">
        <f t="shared" si="396"/>
        <v>460.77276792563498</v>
      </c>
      <c r="BF126" s="5">
        <f t="shared" si="396"/>
        <v>-1287.8903036203501</v>
      </c>
      <c r="BG126" s="5">
        <f t="shared" si="396"/>
        <v>-1600.6556820743644</v>
      </c>
      <c r="BH126" s="5">
        <f t="shared" si="396"/>
        <v>-69.936882074360256</v>
      </c>
      <c r="BI126" s="5">
        <f t="shared" si="396"/>
        <v>-232.12745362035093</v>
      </c>
      <c r="BJ126" s="5">
        <f t="shared" si="396"/>
        <v>340.50746792563768</v>
      </c>
      <c r="BK126" s="5">
        <f t="shared" si="396"/>
        <v>-394.85375362035484</v>
      </c>
      <c r="BL126" s="5">
        <f t="shared" si="396"/>
        <v>-789.35288207435951</v>
      </c>
      <c r="BM126" s="145">
        <f t="shared" si="396"/>
        <v>-6479.7940953976358</v>
      </c>
      <c r="BN126" s="5">
        <f t="shared" si="395"/>
        <v>-6479.7940953976067</v>
      </c>
      <c r="BO126" s="5">
        <f t="shared" si="395"/>
        <v>-6479.7940953976067</v>
      </c>
      <c r="BP126" s="5">
        <f t="shared" si="395"/>
        <v>-6479.7940953976067</v>
      </c>
      <c r="BQ126" s="5">
        <f t="shared" si="395"/>
        <v>-6479.7940953976067</v>
      </c>
      <c r="BR126" s="5">
        <f t="shared" si="395"/>
        <v>-6479.7940953976067</v>
      </c>
      <c r="BS126" s="5">
        <f t="shared" si="395"/>
        <v>-6479.7940953976067</v>
      </c>
      <c r="BT126" s="5">
        <f t="shared" ref="BT126:BV126" si="397">+BT125-BT5</f>
        <v>-6479.7940953976067</v>
      </c>
      <c r="BU126" s="5">
        <f t="shared" si="397"/>
        <v>-6479.7940953976067</v>
      </c>
      <c r="BV126" s="5">
        <f t="shared" si="397"/>
        <v>-6479.7940953976067</v>
      </c>
      <c r="BX126" s="125">
        <f>SUM(BY126:DG126)</f>
        <v>1584802.9734725633</v>
      </c>
      <c r="BY126" s="5">
        <f t="shared" ref="BY126:DD126" si="398">+BY125-BY5</f>
        <v>-11339.66709261795</v>
      </c>
      <c r="BZ126" s="5">
        <f t="shared" si="398"/>
        <v>11085.078759241209</v>
      </c>
      <c r="CA126" s="5">
        <f t="shared" si="398"/>
        <v>37503.715420730645</v>
      </c>
      <c r="CB126" s="5">
        <f t="shared" si="398"/>
        <v>20773.262733056734</v>
      </c>
      <c r="CC126" s="5">
        <f t="shared" si="398"/>
        <v>79362.069395681261</v>
      </c>
      <c r="CD126" s="5">
        <f t="shared" si="398"/>
        <v>42581.910346767923</v>
      </c>
      <c r="CE126" s="5">
        <f t="shared" si="398"/>
        <v>20160.465513018135</v>
      </c>
      <c r="CF126" s="5">
        <f t="shared" si="398"/>
        <v>44678.011134349799</v>
      </c>
      <c r="CG126" s="5">
        <f t="shared" si="398"/>
        <v>4055.9252742619719</v>
      </c>
      <c r="CH126" s="5">
        <f t="shared" si="398"/>
        <v>26586.82731427619</v>
      </c>
      <c r="CI126" s="5">
        <f t="shared" si="398"/>
        <v>24435.591279729211</v>
      </c>
      <c r="CJ126" s="5">
        <f t="shared" si="398"/>
        <v>10545.367809064337</v>
      </c>
      <c r="CK126" s="5">
        <f t="shared" si="398"/>
        <v>305694.57668095641</v>
      </c>
      <c r="CL126" s="5">
        <f t="shared" ref="CL126:CX126" si="399">+CL125-CL5</f>
        <v>18405.575120362162</v>
      </c>
      <c r="CM126" s="5">
        <f t="shared" si="399"/>
        <v>16621.539676897693</v>
      </c>
      <c r="CN126" s="5">
        <f t="shared" si="399"/>
        <v>-29725.40138684609</v>
      </c>
      <c r="CO126" s="5">
        <f t="shared" si="399"/>
        <v>21440.370737214631</v>
      </c>
      <c r="CP126" s="5">
        <f t="shared" si="399"/>
        <v>32061.662507254397</v>
      </c>
      <c r="CQ126" s="5">
        <f t="shared" si="399"/>
        <v>-13740.554497306817</v>
      </c>
      <c r="CR126" s="5">
        <f t="shared" si="399"/>
        <v>-21369.380488367809</v>
      </c>
      <c r="CS126" s="5">
        <f t="shared" si="399"/>
        <v>16426.019261475943</v>
      </c>
      <c r="CT126" s="5">
        <f t="shared" si="399"/>
        <v>11170.18624690827</v>
      </c>
      <c r="CU126" s="5">
        <f t="shared" si="399"/>
        <v>27758.636490994249</v>
      </c>
      <c r="CV126" s="5">
        <f t="shared" si="399"/>
        <v>8678.392375738651</v>
      </c>
      <c r="CW126" s="5">
        <f t="shared" si="399"/>
        <v>436.58943033148535</v>
      </c>
      <c r="CX126" s="5">
        <f t="shared" si="399"/>
        <v>88051.620342938229</v>
      </c>
      <c r="CY126" s="5">
        <f t="shared" si="398"/>
        <v>88051.620342939161</v>
      </c>
      <c r="CZ126" s="5">
        <f t="shared" si="398"/>
        <v>88051.620342939161</v>
      </c>
      <c r="DA126" s="5">
        <f t="shared" si="398"/>
        <v>88051.620342939161</v>
      </c>
      <c r="DB126" s="5">
        <f t="shared" si="398"/>
        <v>88051.620342939161</v>
      </c>
      <c r="DC126" s="5">
        <f t="shared" si="398"/>
        <v>88051.620342939161</v>
      </c>
      <c r="DD126" s="5">
        <f t="shared" si="398"/>
        <v>88051.620342939161</v>
      </c>
      <c r="DE126" s="5">
        <f t="shared" ref="DE126:DG126" si="400">+DE125-DE5</f>
        <v>88051.620342939161</v>
      </c>
      <c r="DF126" s="5">
        <f t="shared" si="400"/>
        <v>88051.620342939161</v>
      </c>
      <c r="DG126" s="5">
        <f t="shared" si="400"/>
        <v>88051.620342939161</v>
      </c>
    </row>
    <row r="127" spans="1:111" x14ac:dyDescent="0.25">
      <c r="A127" s="114"/>
      <c r="O127" s="146"/>
      <c r="AB127" s="146"/>
      <c r="AZ127" s="143"/>
      <c r="BM127" s="143"/>
      <c r="BX127" s="4"/>
      <c r="CA127"/>
    </row>
    <row r="128" spans="1:111" x14ac:dyDescent="0.25">
      <c r="A128" s="114" t="s">
        <v>428</v>
      </c>
      <c r="B128" t="s">
        <v>414</v>
      </c>
      <c r="C128" s="4">
        <v>0</v>
      </c>
      <c r="D128" s="4">
        <v>0</v>
      </c>
      <c r="E128" s="4">
        <v>0</v>
      </c>
      <c r="F128" s="4">
        <v>0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143">
        <v>0</v>
      </c>
      <c r="P128" s="4">
        <v>0</v>
      </c>
      <c r="Q128" s="4">
        <v>0</v>
      </c>
      <c r="R128" s="4">
        <v>0</v>
      </c>
      <c r="S128" s="4">
        <v>0</v>
      </c>
      <c r="T128" s="4">
        <v>0</v>
      </c>
      <c r="U128" s="4">
        <v>0</v>
      </c>
      <c r="V128" s="4">
        <v>0</v>
      </c>
      <c r="W128" s="4">
        <v>0</v>
      </c>
      <c r="X128" s="4">
        <v>0</v>
      </c>
      <c r="Y128" s="4">
        <v>0</v>
      </c>
      <c r="Z128" s="4">
        <v>0</v>
      </c>
      <c r="AA128" s="4">
        <v>0</v>
      </c>
      <c r="AB128" s="143">
        <v>0</v>
      </c>
      <c r="AC128" s="4">
        <v>0</v>
      </c>
      <c r="AD128" s="4">
        <v>0</v>
      </c>
      <c r="AE128" s="4">
        <v>0</v>
      </c>
      <c r="AF128" s="4">
        <v>0</v>
      </c>
      <c r="AG128" s="4">
        <v>0</v>
      </c>
      <c r="AH128" s="4">
        <v>0</v>
      </c>
      <c r="AI128" s="4">
        <v>0</v>
      </c>
      <c r="AJ128" s="4">
        <v>0</v>
      </c>
      <c r="AK128" s="4">
        <v>0</v>
      </c>
      <c r="AM128" t="s">
        <v>414</v>
      </c>
      <c r="AN128" s="4">
        <v>0</v>
      </c>
      <c r="AO128" s="4">
        <v>0</v>
      </c>
      <c r="AP128" s="4">
        <v>0</v>
      </c>
      <c r="AQ128" s="4">
        <v>0</v>
      </c>
      <c r="AR128" s="4">
        <v>0</v>
      </c>
      <c r="AS128" s="4">
        <v>0</v>
      </c>
      <c r="AT128" s="4">
        <v>0</v>
      </c>
      <c r="AU128" s="4">
        <v>0</v>
      </c>
      <c r="AV128" s="4">
        <v>0</v>
      </c>
      <c r="AW128" s="4">
        <v>0</v>
      </c>
      <c r="AX128" s="4">
        <v>0</v>
      </c>
      <c r="AY128" s="4">
        <v>0</v>
      </c>
      <c r="AZ128" s="143">
        <v>0</v>
      </c>
      <c r="BA128" s="4">
        <v>0</v>
      </c>
      <c r="BB128" s="4">
        <v>0</v>
      </c>
      <c r="BC128" s="4">
        <v>0</v>
      </c>
      <c r="BD128" s="4">
        <v>0</v>
      </c>
      <c r="BE128" s="4">
        <v>0</v>
      </c>
      <c r="BF128" s="4">
        <v>0</v>
      </c>
      <c r="BG128" s="4">
        <v>0</v>
      </c>
      <c r="BH128" s="4">
        <v>0</v>
      </c>
      <c r="BI128" s="4">
        <v>0</v>
      </c>
      <c r="BJ128" s="4">
        <v>0</v>
      </c>
      <c r="BK128" s="4">
        <v>0</v>
      </c>
      <c r="BL128" s="4">
        <v>0</v>
      </c>
      <c r="BM128" s="143">
        <v>0</v>
      </c>
      <c r="BN128" s="4">
        <v>0</v>
      </c>
      <c r="BO128" s="4">
        <v>0</v>
      </c>
      <c r="BP128" s="4">
        <v>0</v>
      </c>
      <c r="BQ128" s="4">
        <v>0</v>
      </c>
      <c r="BR128" s="4">
        <v>0</v>
      </c>
      <c r="BS128" s="4">
        <v>0</v>
      </c>
      <c r="BT128" s="4">
        <v>0</v>
      </c>
      <c r="BU128" s="4">
        <v>0</v>
      </c>
      <c r="BV128" s="4">
        <v>0</v>
      </c>
      <c r="BX128" s="4"/>
      <c r="CA128"/>
    </row>
    <row r="129" spans="1:79" x14ac:dyDescent="0.25">
      <c r="A129" s="114"/>
      <c r="B129" t="s">
        <v>415</v>
      </c>
      <c r="C129" s="4">
        <v>4</v>
      </c>
      <c r="D129" s="4">
        <v>4</v>
      </c>
      <c r="E129" s="4">
        <v>4</v>
      </c>
      <c r="F129" s="4">
        <v>4</v>
      </c>
      <c r="G129" s="4">
        <v>4</v>
      </c>
      <c r="H129" s="4">
        <v>4</v>
      </c>
      <c r="I129" s="4">
        <v>4</v>
      </c>
      <c r="J129" s="4">
        <v>4</v>
      </c>
      <c r="K129" s="4">
        <v>4</v>
      </c>
      <c r="L129" s="4">
        <v>5</v>
      </c>
      <c r="M129" s="4">
        <v>5</v>
      </c>
      <c r="N129" s="4">
        <v>5</v>
      </c>
      <c r="O129" s="143">
        <v>4.25</v>
      </c>
      <c r="P129" s="4">
        <v>5</v>
      </c>
      <c r="Q129" s="4">
        <v>5</v>
      </c>
      <c r="R129" s="4">
        <v>5</v>
      </c>
      <c r="S129" s="4">
        <v>5</v>
      </c>
      <c r="T129" s="4">
        <v>5</v>
      </c>
      <c r="U129" s="4">
        <v>5</v>
      </c>
      <c r="V129" s="4">
        <v>5</v>
      </c>
      <c r="W129" s="4">
        <v>5</v>
      </c>
      <c r="X129" s="4">
        <v>5</v>
      </c>
      <c r="Y129" s="4">
        <v>5</v>
      </c>
      <c r="Z129" s="4">
        <v>5</v>
      </c>
      <c r="AA129" s="4">
        <v>5</v>
      </c>
      <c r="AB129" s="143">
        <v>5</v>
      </c>
      <c r="AC129" s="4">
        <v>5</v>
      </c>
      <c r="AD129" s="4">
        <v>5</v>
      </c>
      <c r="AE129" s="4">
        <v>5</v>
      </c>
      <c r="AF129" s="4">
        <v>5</v>
      </c>
      <c r="AG129" s="4">
        <v>5</v>
      </c>
      <c r="AH129" s="4">
        <v>5</v>
      </c>
      <c r="AI129" s="4">
        <v>5</v>
      </c>
      <c r="AJ129" s="4">
        <v>5</v>
      </c>
      <c r="AK129" s="4">
        <v>5</v>
      </c>
      <c r="AM129" t="s">
        <v>415</v>
      </c>
      <c r="AN129" s="4">
        <v>26209.434841000002</v>
      </c>
      <c r="AO129" s="4">
        <v>21070.955430499995</v>
      </c>
      <c r="AP129" s="4">
        <v>23210.514700000011</v>
      </c>
      <c r="AQ129" s="4">
        <v>22656.671449999998</v>
      </c>
      <c r="AR129" s="4">
        <v>23239.993600000005</v>
      </c>
      <c r="AS129" s="4">
        <v>37231.097249999999</v>
      </c>
      <c r="AT129" s="4">
        <v>41060.924200000001</v>
      </c>
      <c r="AU129" s="4">
        <v>42166.69164270442</v>
      </c>
      <c r="AV129" s="4">
        <v>39783.036959243233</v>
      </c>
      <c r="AW129" s="4">
        <v>42638.402364394977</v>
      </c>
      <c r="AX129" s="4">
        <v>43066.640466105782</v>
      </c>
      <c r="AY129" s="4">
        <v>39361.320183925614</v>
      </c>
      <c r="AZ129" s="143">
        <v>401695.68308787403</v>
      </c>
      <c r="BA129" s="4">
        <v>371.70496656666666</v>
      </c>
      <c r="BB129" s="4">
        <v>335.67598228333333</v>
      </c>
      <c r="BC129" s="4">
        <v>361.86006666666663</v>
      </c>
      <c r="BD129" s="4">
        <v>334.45549999999997</v>
      </c>
      <c r="BE129" s="4">
        <v>335.91640000000001</v>
      </c>
      <c r="BF129" s="4">
        <v>311.33974999999998</v>
      </c>
      <c r="BG129" s="4">
        <v>357.91795000000002</v>
      </c>
      <c r="BH129" s="4">
        <v>1181.0401999999999</v>
      </c>
      <c r="BI129" s="4">
        <v>1876.2372499999999</v>
      </c>
      <c r="BJ129" s="4">
        <v>2341.7816000000003</v>
      </c>
      <c r="BK129" s="4">
        <v>2012.3116</v>
      </c>
      <c r="BL129" s="4">
        <v>650.29615000000001</v>
      </c>
      <c r="BM129" s="143">
        <v>10470.537415516666</v>
      </c>
      <c r="BN129" s="4">
        <v>10470.537415516666</v>
      </c>
      <c r="BO129" s="4">
        <v>10470.537415516666</v>
      </c>
      <c r="BP129" s="4">
        <v>10470.537415516666</v>
      </c>
      <c r="BQ129" s="4">
        <v>10470.537415516666</v>
      </c>
      <c r="BR129" s="4">
        <v>10470.537415516666</v>
      </c>
      <c r="BS129" s="4">
        <v>10470.537415516666</v>
      </c>
      <c r="BT129" s="4">
        <v>10470.537415516666</v>
      </c>
      <c r="BU129" s="4">
        <v>10470.537415516666</v>
      </c>
      <c r="BV129" s="4">
        <v>10470.537415516666</v>
      </c>
      <c r="BX129" s="4"/>
      <c r="CA129"/>
    </row>
    <row r="130" spans="1:79" x14ac:dyDescent="0.25">
      <c r="A130" s="114"/>
      <c r="B130" t="s">
        <v>416</v>
      </c>
      <c r="C130" s="4">
        <v>0</v>
      </c>
      <c r="D130" s="4">
        <v>0</v>
      </c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143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  <c r="Z130" s="4">
        <v>0</v>
      </c>
      <c r="AA130" s="4">
        <v>0</v>
      </c>
      <c r="AB130" s="143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v>0</v>
      </c>
      <c r="AK130" s="4">
        <v>0</v>
      </c>
      <c r="AM130" t="s">
        <v>416</v>
      </c>
      <c r="AN130" s="4">
        <v>0</v>
      </c>
      <c r="AO130" s="4">
        <v>0</v>
      </c>
      <c r="AP130" s="4">
        <v>0</v>
      </c>
      <c r="AQ130" s="4">
        <v>0</v>
      </c>
      <c r="AR130" s="4">
        <v>0</v>
      </c>
      <c r="AS130" s="4">
        <v>0</v>
      </c>
      <c r="AT130" s="4">
        <v>0</v>
      </c>
      <c r="AU130" s="4">
        <v>0</v>
      </c>
      <c r="AV130" s="4">
        <v>0</v>
      </c>
      <c r="AW130" s="4">
        <v>0</v>
      </c>
      <c r="AX130" s="4">
        <v>0</v>
      </c>
      <c r="AY130" s="4">
        <v>0</v>
      </c>
      <c r="AZ130" s="143">
        <v>0</v>
      </c>
      <c r="BA130" s="4">
        <v>0</v>
      </c>
      <c r="BB130" s="4">
        <v>0</v>
      </c>
      <c r="BC130" s="4">
        <v>0</v>
      </c>
      <c r="BD130" s="4">
        <v>0</v>
      </c>
      <c r="BE130" s="4">
        <v>0</v>
      </c>
      <c r="BF130" s="4">
        <v>0</v>
      </c>
      <c r="BG130" s="4">
        <v>0</v>
      </c>
      <c r="BH130" s="4">
        <v>0</v>
      </c>
      <c r="BI130" s="4">
        <v>0</v>
      </c>
      <c r="BJ130" s="4">
        <v>0</v>
      </c>
      <c r="BK130" s="4">
        <v>0</v>
      </c>
      <c r="BL130" s="4">
        <v>0</v>
      </c>
      <c r="BM130" s="143">
        <v>0</v>
      </c>
      <c r="BN130" s="4">
        <v>0</v>
      </c>
      <c r="BO130" s="4">
        <v>0</v>
      </c>
      <c r="BP130" s="4">
        <v>0</v>
      </c>
      <c r="BQ130" s="4">
        <v>0</v>
      </c>
      <c r="BR130" s="4">
        <v>0</v>
      </c>
      <c r="BS130" s="4">
        <v>0</v>
      </c>
      <c r="BT130" s="4">
        <v>0</v>
      </c>
      <c r="BU130" s="4">
        <v>0</v>
      </c>
      <c r="BV130" s="4">
        <v>0</v>
      </c>
      <c r="BX130" s="4"/>
      <c r="CA130"/>
    </row>
    <row r="131" spans="1:79" x14ac:dyDescent="0.25">
      <c r="A131" s="114"/>
      <c r="B131" t="s">
        <v>417</v>
      </c>
      <c r="C131" s="4">
        <v>4</v>
      </c>
      <c r="D131" s="4">
        <v>4</v>
      </c>
      <c r="E131" s="4">
        <v>4</v>
      </c>
      <c r="F131" s="4">
        <v>4</v>
      </c>
      <c r="G131" s="4">
        <v>4</v>
      </c>
      <c r="H131" s="4">
        <v>4</v>
      </c>
      <c r="I131" s="4">
        <v>4</v>
      </c>
      <c r="J131" s="4">
        <v>4</v>
      </c>
      <c r="K131" s="4">
        <v>4</v>
      </c>
      <c r="L131" s="4">
        <v>4</v>
      </c>
      <c r="M131" s="4">
        <v>4</v>
      </c>
      <c r="N131" s="4">
        <v>4</v>
      </c>
      <c r="O131" s="143">
        <v>4</v>
      </c>
      <c r="P131" s="4">
        <v>4</v>
      </c>
      <c r="Q131" s="4">
        <v>4</v>
      </c>
      <c r="R131" s="4">
        <v>4</v>
      </c>
      <c r="S131" s="4">
        <v>4</v>
      </c>
      <c r="T131" s="4">
        <v>4</v>
      </c>
      <c r="U131" s="4">
        <v>4</v>
      </c>
      <c r="V131" s="4">
        <v>4</v>
      </c>
      <c r="W131" s="4">
        <v>4</v>
      </c>
      <c r="X131" s="4">
        <v>4</v>
      </c>
      <c r="Y131" s="4">
        <v>4</v>
      </c>
      <c r="Z131" s="4">
        <v>4</v>
      </c>
      <c r="AA131" s="4">
        <v>4</v>
      </c>
      <c r="AB131" s="143">
        <v>4</v>
      </c>
      <c r="AC131" s="4">
        <v>4</v>
      </c>
      <c r="AD131" s="4">
        <v>4</v>
      </c>
      <c r="AE131" s="4">
        <v>4</v>
      </c>
      <c r="AF131" s="4">
        <v>4</v>
      </c>
      <c r="AG131" s="4">
        <v>4</v>
      </c>
      <c r="AH131" s="4">
        <v>4</v>
      </c>
      <c r="AI131" s="4">
        <v>4</v>
      </c>
      <c r="AJ131" s="4">
        <v>4</v>
      </c>
      <c r="AK131" s="4">
        <v>4</v>
      </c>
      <c r="AM131" t="s">
        <v>417</v>
      </c>
      <c r="AN131" s="4">
        <v>25490.085253649999</v>
      </c>
      <c r="AO131" s="4">
        <v>20230.936913325</v>
      </c>
      <c r="AP131" s="4">
        <v>15658.327749999999</v>
      </c>
      <c r="AQ131" s="4">
        <v>26270.644799999998</v>
      </c>
      <c r="AR131" s="4">
        <v>20459.309699999998</v>
      </c>
      <c r="AS131" s="4">
        <v>25346.018500000002</v>
      </c>
      <c r="AT131" s="4">
        <v>31475.785050000002</v>
      </c>
      <c r="AU131" s="4">
        <v>26016.621840931246</v>
      </c>
      <c r="AV131" s="4">
        <v>24521.037062105443</v>
      </c>
      <c r="AW131" s="4">
        <v>26537.899954768389</v>
      </c>
      <c r="AX131" s="4">
        <v>14077.052544470695</v>
      </c>
      <c r="AY131" s="4">
        <v>24793.964997572824</v>
      </c>
      <c r="AZ131" s="143">
        <v>280877.68436682358</v>
      </c>
      <c r="BA131" s="4">
        <v>19030.573512499999</v>
      </c>
      <c r="BB131" s="4">
        <v>17185.959381249995</v>
      </c>
      <c r="BC131" s="4">
        <v>20669.318933333336</v>
      </c>
      <c r="BD131" s="4">
        <v>25835.711299999999</v>
      </c>
      <c r="BE131" s="4">
        <v>27774.91215</v>
      </c>
      <c r="BF131" s="4">
        <v>25437.774749999997</v>
      </c>
      <c r="BG131" s="4">
        <v>28125.922849999999</v>
      </c>
      <c r="BH131" s="4">
        <v>26623.597849999998</v>
      </c>
      <c r="BI131" s="4">
        <v>28483.3927</v>
      </c>
      <c r="BJ131" s="4">
        <v>26262.487649999999</v>
      </c>
      <c r="BK131" s="4">
        <v>14159.350400000001</v>
      </c>
      <c r="BL131" s="4">
        <v>12039.314050000001</v>
      </c>
      <c r="BM131" s="143">
        <v>271628.31552708329</v>
      </c>
      <c r="BN131" s="4">
        <v>271628.31552708329</v>
      </c>
      <c r="BO131" s="4">
        <v>271628.31552708329</v>
      </c>
      <c r="BP131" s="4">
        <v>271628.31552708329</v>
      </c>
      <c r="BQ131" s="4">
        <v>271628.31552708329</v>
      </c>
      <c r="BR131" s="4">
        <v>271628.31552708329</v>
      </c>
      <c r="BS131" s="4">
        <v>271628.31552708329</v>
      </c>
      <c r="BT131" s="4">
        <v>271628.31552708329</v>
      </c>
      <c r="BU131" s="4">
        <v>271628.31552708329</v>
      </c>
      <c r="BV131" s="4">
        <v>271628.31552708329</v>
      </c>
      <c r="BX131" s="4"/>
      <c r="CA131"/>
    </row>
    <row r="132" spans="1:79" x14ac:dyDescent="0.25">
      <c r="A132" s="114"/>
      <c r="B132" t="s">
        <v>418</v>
      </c>
      <c r="C132" s="4">
        <v>0</v>
      </c>
      <c r="D132" s="4">
        <v>0</v>
      </c>
      <c r="E132" s="4">
        <v>0</v>
      </c>
      <c r="F132" s="4">
        <v>0</v>
      </c>
      <c r="G132" s="4">
        <v>0</v>
      </c>
      <c r="H132" s="4">
        <v>0</v>
      </c>
      <c r="I132" s="4">
        <v>0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143">
        <v>0</v>
      </c>
      <c r="P132" s="4">
        <v>0</v>
      </c>
      <c r="Q132" s="4">
        <v>0</v>
      </c>
      <c r="R132" s="4">
        <v>0</v>
      </c>
      <c r="S132" s="4">
        <v>0</v>
      </c>
      <c r="T132" s="4">
        <v>0</v>
      </c>
      <c r="U132" s="4">
        <v>0</v>
      </c>
      <c r="V132" s="4">
        <v>0</v>
      </c>
      <c r="W132" s="4">
        <v>0</v>
      </c>
      <c r="X132" s="4">
        <v>0</v>
      </c>
      <c r="Y132" s="4">
        <v>0</v>
      </c>
      <c r="Z132" s="4">
        <v>0</v>
      </c>
      <c r="AA132" s="4">
        <v>0</v>
      </c>
      <c r="AB132" s="143">
        <v>0</v>
      </c>
      <c r="AC132" s="4">
        <v>0</v>
      </c>
      <c r="AD132" s="4">
        <v>0</v>
      </c>
      <c r="AE132" s="4">
        <v>0</v>
      </c>
      <c r="AF132" s="4">
        <v>0</v>
      </c>
      <c r="AG132" s="4">
        <v>0</v>
      </c>
      <c r="AH132" s="4">
        <v>0</v>
      </c>
      <c r="AI132" s="4">
        <v>0</v>
      </c>
      <c r="AJ132" s="4">
        <v>0</v>
      </c>
      <c r="AK132" s="4">
        <v>0</v>
      </c>
      <c r="AM132" t="s">
        <v>418</v>
      </c>
      <c r="AN132" s="4">
        <v>0</v>
      </c>
      <c r="AO132" s="4">
        <v>0</v>
      </c>
      <c r="AP132" s="4">
        <v>0</v>
      </c>
      <c r="AQ132" s="4">
        <v>0</v>
      </c>
      <c r="AR132" s="4">
        <v>0</v>
      </c>
      <c r="AS132" s="4">
        <v>0</v>
      </c>
      <c r="AT132" s="4">
        <v>0</v>
      </c>
      <c r="AU132" s="4">
        <v>0</v>
      </c>
      <c r="AV132" s="4">
        <v>0</v>
      </c>
      <c r="AW132" s="4">
        <v>0</v>
      </c>
      <c r="AX132" s="4">
        <v>0</v>
      </c>
      <c r="AY132" s="4">
        <v>0</v>
      </c>
      <c r="AZ132" s="143">
        <v>0</v>
      </c>
      <c r="BA132" s="4">
        <v>0</v>
      </c>
      <c r="BB132" s="4">
        <v>0</v>
      </c>
      <c r="BC132" s="4">
        <v>0</v>
      </c>
      <c r="BD132" s="4">
        <v>0</v>
      </c>
      <c r="BE132" s="4">
        <v>0</v>
      </c>
      <c r="BF132" s="4">
        <v>0</v>
      </c>
      <c r="BG132" s="4">
        <v>0</v>
      </c>
      <c r="BH132" s="4">
        <v>0</v>
      </c>
      <c r="BI132" s="4">
        <v>0</v>
      </c>
      <c r="BJ132" s="4">
        <v>0</v>
      </c>
      <c r="BK132" s="4">
        <v>0</v>
      </c>
      <c r="BL132" s="4">
        <v>0</v>
      </c>
      <c r="BM132" s="143">
        <v>0</v>
      </c>
      <c r="BN132" s="4">
        <v>0</v>
      </c>
      <c r="BO132" s="4">
        <v>0</v>
      </c>
      <c r="BP132" s="4">
        <v>0</v>
      </c>
      <c r="BQ132" s="4">
        <v>0</v>
      </c>
      <c r="BR132" s="4">
        <v>0</v>
      </c>
      <c r="BS132" s="4">
        <v>0</v>
      </c>
      <c r="BT132" s="4">
        <v>0</v>
      </c>
      <c r="BU132" s="4">
        <v>0</v>
      </c>
      <c r="BV132" s="4">
        <v>0</v>
      </c>
      <c r="BX132" s="4"/>
      <c r="CA132"/>
    </row>
    <row r="133" spans="1:79" x14ac:dyDescent="0.25">
      <c r="A133" s="114"/>
      <c r="B133" t="s">
        <v>419</v>
      </c>
      <c r="C133" s="4">
        <v>8</v>
      </c>
      <c r="D133" s="4">
        <v>8</v>
      </c>
      <c r="E133" s="4">
        <v>8</v>
      </c>
      <c r="F133" s="4">
        <v>8</v>
      </c>
      <c r="G133" s="4">
        <v>8</v>
      </c>
      <c r="H133" s="4">
        <v>8</v>
      </c>
      <c r="I133" s="4">
        <v>8</v>
      </c>
      <c r="J133" s="4">
        <v>8</v>
      </c>
      <c r="K133" s="4">
        <v>8</v>
      </c>
      <c r="L133" s="4">
        <v>8</v>
      </c>
      <c r="M133" s="4">
        <v>8</v>
      </c>
      <c r="N133" s="4">
        <v>8</v>
      </c>
      <c r="O133" s="143">
        <v>8</v>
      </c>
      <c r="P133" s="4">
        <v>9</v>
      </c>
      <c r="Q133" s="4">
        <v>9</v>
      </c>
      <c r="R133" s="4">
        <v>9</v>
      </c>
      <c r="S133" s="4">
        <v>9</v>
      </c>
      <c r="T133" s="4">
        <v>9</v>
      </c>
      <c r="U133" s="4">
        <v>9</v>
      </c>
      <c r="V133" s="4">
        <v>9</v>
      </c>
      <c r="W133" s="4">
        <v>9</v>
      </c>
      <c r="X133" s="4">
        <v>9</v>
      </c>
      <c r="Y133" s="4">
        <v>9</v>
      </c>
      <c r="Z133" s="4">
        <v>9</v>
      </c>
      <c r="AA133" s="4">
        <v>9</v>
      </c>
      <c r="AB133" s="143">
        <v>9</v>
      </c>
      <c r="AC133" s="4">
        <v>9</v>
      </c>
      <c r="AD133" s="4">
        <v>9</v>
      </c>
      <c r="AE133" s="4">
        <v>9</v>
      </c>
      <c r="AF133" s="4">
        <v>9</v>
      </c>
      <c r="AG133" s="4">
        <v>9</v>
      </c>
      <c r="AH133" s="4">
        <v>9</v>
      </c>
      <c r="AI133" s="4">
        <v>9</v>
      </c>
      <c r="AJ133" s="4">
        <v>9</v>
      </c>
      <c r="AK133" s="4">
        <v>9</v>
      </c>
      <c r="AM133" t="s">
        <v>419</v>
      </c>
      <c r="AN133" s="4">
        <v>30274.133637283598</v>
      </c>
      <c r="AO133" s="4">
        <v>23131.098489245782</v>
      </c>
      <c r="AP133" s="4">
        <v>35763.203016072759</v>
      </c>
      <c r="AQ133" s="4">
        <v>32257.343028941192</v>
      </c>
      <c r="AR133" s="4">
        <v>38527.716892026394</v>
      </c>
      <c r="AS133" s="4">
        <v>37674.094269281683</v>
      </c>
      <c r="AT133" s="4">
        <v>40503.914198227234</v>
      </c>
      <c r="AU133" s="4">
        <v>40098.018828244487</v>
      </c>
      <c r="AV133" s="4">
        <v>32625.511201526198</v>
      </c>
      <c r="AW133" s="4">
        <v>29813.081816629245</v>
      </c>
      <c r="AX133" s="4">
        <v>23217.889764000054</v>
      </c>
      <c r="AY133" s="4">
        <v>26143.060978634421</v>
      </c>
      <c r="AZ133" s="143">
        <v>390029.06612011301</v>
      </c>
      <c r="BA133" s="4">
        <v>29627.255902942503</v>
      </c>
      <c r="BB133" s="4">
        <v>27316.012768396246</v>
      </c>
      <c r="BC133" s="4">
        <v>38191.822557500011</v>
      </c>
      <c r="BD133" s="4">
        <v>41676.03007275</v>
      </c>
      <c r="BE133" s="4">
        <v>39182.481913999996</v>
      </c>
      <c r="BF133" s="4">
        <v>37431.709077250001</v>
      </c>
      <c r="BG133" s="4">
        <v>39626.789610500004</v>
      </c>
      <c r="BH133" s="4">
        <v>38754.182793499989</v>
      </c>
      <c r="BI133" s="4">
        <v>35347.962111750006</v>
      </c>
      <c r="BJ133" s="4">
        <v>39720.37698375</v>
      </c>
      <c r="BK133" s="4">
        <v>31695.120611500006</v>
      </c>
      <c r="BL133" s="4">
        <v>24249.352592250001</v>
      </c>
      <c r="BM133" s="143">
        <v>422819.09699608886</v>
      </c>
      <c r="BN133" s="4">
        <v>422819.09699608886</v>
      </c>
      <c r="BO133" s="4">
        <v>422819.09699608886</v>
      </c>
      <c r="BP133" s="4">
        <v>422819.09699608886</v>
      </c>
      <c r="BQ133" s="4">
        <v>422819.09699608886</v>
      </c>
      <c r="BR133" s="4">
        <v>422819.09699608886</v>
      </c>
      <c r="BS133" s="4">
        <v>422819.09699608886</v>
      </c>
      <c r="BT133" s="4">
        <v>422819.09699608886</v>
      </c>
      <c r="BU133" s="4">
        <v>422819.09699608886</v>
      </c>
      <c r="BV133" s="4">
        <v>422819.09699608886</v>
      </c>
      <c r="BX133" s="4"/>
      <c r="CA133"/>
    </row>
    <row r="134" spans="1:79" x14ac:dyDescent="0.25">
      <c r="A134" s="114"/>
      <c r="B134" t="s">
        <v>420</v>
      </c>
      <c r="C134" s="4">
        <v>2</v>
      </c>
      <c r="D134" s="4">
        <v>2</v>
      </c>
      <c r="E134" s="4">
        <v>2</v>
      </c>
      <c r="F134" s="4">
        <v>1</v>
      </c>
      <c r="G134" s="4">
        <v>1</v>
      </c>
      <c r="H134" s="4">
        <v>1</v>
      </c>
      <c r="I134" s="4">
        <v>1</v>
      </c>
      <c r="J134" s="4">
        <v>1</v>
      </c>
      <c r="K134" s="4">
        <v>1</v>
      </c>
      <c r="L134" s="4">
        <v>1</v>
      </c>
      <c r="M134" s="4">
        <v>1</v>
      </c>
      <c r="N134" s="4">
        <v>1</v>
      </c>
      <c r="O134" s="143">
        <v>1.25</v>
      </c>
      <c r="P134" s="4">
        <v>1</v>
      </c>
      <c r="Q134" s="4">
        <v>1</v>
      </c>
      <c r="R134" s="4">
        <v>1</v>
      </c>
      <c r="S134" s="4">
        <v>1</v>
      </c>
      <c r="T134" s="4">
        <v>1</v>
      </c>
      <c r="U134" s="4">
        <v>1</v>
      </c>
      <c r="V134" s="4">
        <v>1</v>
      </c>
      <c r="W134" s="4">
        <v>1</v>
      </c>
      <c r="X134" s="4">
        <v>1</v>
      </c>
      <c r="Y134" s="4">
        <v>1</v>
      </c>
      <c r="Z134" s="4">
        <v>1</v>
      </c>
      <c r="AA134" s="4">
        <v>1</v>
      </c>
      <c r="AB134" s="143">
        <v>1</v>
      </c>
      <c r="AC134" s="4">
        <v>1</v>
      </c>
      <c r="AD134" s="4">
        <v>1</v>
      </c>
      <c r="AE134" s="4">
        <v>1</v>
      </c>
      <c r="AF134" s="4">
        <v>1</v>
      </c>
      <c r="AG134" s="4">
        <v>1</v>
      </c>
      <c r="AH134" s="4">
        <v>1</v>
      </c>
      <c r="AI134" s="4">
        <v>1</v>
      </c>
      <c r="AJ134" s="4">
        <v>1</v>
      </c>
      <c r="AK134" s="4">
        <v>1</v>
      </c>
      <c r="AM134" t="s">
        <v>420</v>
      </c>
      <c r="AN134" s="4">
        <v>5008.5434000000005</v>
      </c>
      <c r="AO134" s="4">
        <v>4041.3700999999996</v>
      </c>
      <c r="AP134" s="4">
        <v>1349.33708387097</v>
      </c>
      <c r="AQ134" s="4">
        <v>0</v>
      </c>
      <c r="AR134" s="4">
        <v>0</v>
      </c>
      <c r="AS134" s="4">
        <v>0</v>
      </c>
      <c r="AT134" s="4">
        <v>0</v>
      </c>
      <c r="AU134" s="4">
        <v>0</v>
      </c>
      <c r="AV134" s="4">
        <v>0</v>
      </c>
      <c r="AW134" s="4">
        <v>0</v>
      </c>
      <c r="AX134" s="4">
        <v>0</v>
      </c>
      <c r="AY134" s="4">
        <v>0</v>
      </c>
      <c r="AZ134" s="143">
        <v>10399.250583870971</v>
      </c>
      <c r="BA134" s="4">
        <v>1433.9539615333333</v>
      </c>
      <c r="BB134" s="4">
        <v>1294.9622627666668</v>
      </c>
      <c r="BC134" s="4">
        <v>1229.8238000000001</v>
      </c>
      <c r="BD134" s="4">
        <v>0</v>
      </c>
      <c r="BE134" s="4">
        <v>815.67499999999995</v>
      </c>
      <c r="BF134" s="4">
        <v>0</v>
      </c>
      <c r="BG134" s="4">
        <v>0</v>
      </c>
      <c r="BH134" s="4">
        <v>0</v>
      </c>
      <c r="BI134" s="4">
        <v>188.035</v>
      </c>
      <c r="BJ134" s="4">
        <v>1319.5800081</v>
      </c>
      <c r="BK134" s="4">
        <v>1319.5800081</v>
      </c>
      <c r="BL134" s="4">
        <v>805.15499999999997</v>
      </c>
      <c r="BM134" s="143">
        <v>8406.7650405000004</v>
      </c>
      <c r="BN134" s="4">
        <v>8406.7650405000004</v>
      </c>
      <c r="BO134" s="4">
        <v>8406.7650405000004</v>
      </c>
      <c r="BP134" s="4">
        <v>8406.7650405000004</v>
      </c>
      <c r="BQ134" s="4">
        <v>8406.7650405000004</v>
      </c>
      <c r="BR134" s="4">
        <v>8406.7650405000004</v>
      </c>
      <c r="BS134" s="4">
        <v>8406.7650405000004</v>
      </c>
      <c r="BT134" s="4">
        <v>8406.7650405000004</v>
      </c>
      <c r="BU134" s="4">
        <v>8406.7650405000004</v>
      </c>
      <c r="BV134" s="4">
        <v>8406.7650405000004</v>
      </c>
      <c r="BX134" s="4"/>
      <c r="CA134"/>
    </row>
    <row r="135" spans="1:79" x14ac:dyDescent="0.25">
      <c r="A135" s="114"/>
      <c r="B135" t="s">
        <v>421</v>
      </c>
      <c r="C135" s="4">
        <v>0</v>
      </c>
      <c r="D135" s="4">
        <v>0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143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0</v>
      </c>
      <c r="AB135" s="143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0</v>
      </c>
      <c r="AH135" s="4">
        <v>0</v>
      </c>
      <c r="AI135" s="4">
        <v>0</v>
      </c>
      <c r="AJ135" s="4">
        <v>0</v>
      </c>
      <c r="AK135" s="4">
        <v>0</v>
      </c>
      <c r="AM135" t="s">
        <v>421</v>
      </c>
      <c r="AN135" s="4">
        <v>0</v>
      </c>
      <c r="AO135" s="4">
        <v>0</v>
      </c>
      <c r="AP135" s="4">
        <v>0</v>
      </c>
      <c r="AQ135" s="4">
        <v>0</v>
      </c>
      <c r="AR135" s="4">
        <v>0</v>
      </c>
      <c r="AS135" s="4">
        <v>0</v>
      </c>
      <c r="AT135" s="4">
        <v>0</v>
      </c>
      <c r="AU135" s="4">
        <v>0</v>
      </c>
      <c r="AV135" s="4">
        <v>0</v>
      </c>
      <c r="AW135" s="4">
        <v>0</v>
      </c>
      <c r="AX135" s="4">
        <v>0</v>
      </c>
      <c r="AY135" s="4">
        <v>0</v>
      </c>
      <c r="AZ135" s="143">
        <v>0</v>
      </c>
      <c r="BA135" s="4">
        <v>0</v>
      </c>
      <c r="BB135" s="4">
        <v>0</v>
      </c>
      <c r="BC135" s="4">
        <v>0</v>
      </c>
      <c r="BD135" s="4">
        <v>0</v>
      </c>
      <c r="BE135" s="4">
        <v>0</v>
      </c>
      <c r="BF135" s="4">
        <v>0</v>
      </c>
      <c r="BG135" s="4">
        <v>0</v>
      </c>
      <c r="BH135" s="4">
        <v>0</v>
      </c>
      <c r="BI135" s="4">
        <v>0</v>
      </c>
      <c r="BJ135" s="4">
        <v>0</v>
      </c>
      <c r="BK135" s="4">
        <v>0</v>
      </c>
      <c r="BL135" s="4">
        <v>0</v>
      </c>
      <c r="BM135" s="143">
        <v>0</v>
      </c>
      <c r="BN135" s="4">
        <v>0</v>
      </c>
      <c r="BO135" s="4">
        <v>0</v>
      </c>
      <c r="BP135" s="4">
        <v>0</v>
      </c>
      <c r="BQ135" s="4">
        <v>0</v>
      </c>
      <c r="BR135" s="4">
        <v>0</v>
      </c>
      <c r="BS135" s="4">
        <v>0</v>
      </c>
      <c r="BT135" s="4">
        <v>0</v>
      </c>
      <c r="BU135" s="4">
        <v>0</v>
      </c>
      <c r="BV135" s="4">
        <v>0</v>
      </c>
      <c r="BX135" s="4"/>
      <c r="CA135"/>
    </row>
    <row r="136" spans="1:79" x14ac:dyDescent="0.25">
      <c r="A136" s="114"/>
      <c r="B136" t="s">
        <v>422</v>
      </c>
      <c r="C136" s="4">
        <v>0</v>
      </c>
      <c r="D136" s="4">
        <v>0</v>
      </c>
      <c r="E136" s="4">
        <v>0</v>
      </c>
      <c r="F136" s="4">
        <v>0</v>
      </c>
      <c r="G136" s="4">
        <v>0</v>
      </c>
      <c r="H136" s="4">
        <v>0</v>
      </c>
      <c r="I136" s="4">
        <v>0</v>
      </c>
      <c r="J136" s="4">
        <v>0</v>
      </c>
      <c r="K136" s="4">
        <v>0</v>
      </c>
      <c r="L136" s="4">
        <v>0</v>
      </c>
      <c r="M136" s="4">
        <v>0</v>
      </c>
      <c r="N136" s="4">
        <v>0</v>
      </c>
      <c r="O136" s="143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0</v>
      </c>
      <c r="V136" s="4">
        <v>0</v>
      </c>
      <c r="W136" s="4">
        <v>0</v>
      </c>
      <c r="X136" s="4">
        <v>0</v>
      </c>
      <c r="Y136" s="4">
        <v>0</v>
      </c>
      <c r="Z136" s="4">
        <v>0</v>
      </c>
      <c r="AA136" s="4">
        <v>0</v>
      </c>
      <c r="AB136" s="143">
        <v>0</v>
      </c>
      <c r="AC136" s="4">
        <v>0</v>
      </c>
      <c r="AD136" s="4">
        <v>0</v>
      </c>
      <c r="AE136" s="4">
        <v>0</v>
      </c>
      <c r="AF136" s="4">
        <v>0</v>
      </c>
      <c r="AG136" s="4">
        <v>0</v>
      </c>
      <c r="AH136" s="4">
        <v>0</v>
      </c>
      <c r="AI136" s="4">
        <v>0</v>
      </c>
      <c r="AJ136" s="4">
        <v>0</v>
      </c>
      <c r="AK136" s="4">
        <v>0</v>
      </c>
      <c r="AM136" t="s">
        <v>422</v>
      </c>
      <c r="AN136" s="4">
        <v>0</v>
      </c>
      <c r="AO136" s="4">
        <v>0</v>
      </c>
      <c r="AP136" s="4">
        <v>0</v>
      </c>
      <c r="AQ136" s="4">
        <v>0</v>
      </c>
      <c r="AR136" s="4">
        <v>0</v>
      </c>
      <c r="AS136" s="4">
        <v>0</v>
      </c>
      <c r="AT136" s="4">
        <v>0</v>
      </c>
      <c r="AU136" s="4">
        <v>0</v>
      </c>
      <c r="AV136" s="4">
        <v>0</v>
      </c>
      <c r="AW136" s="4">
        <v>0</v>
      </c>
      <c r="AX136" s="4">
        <v>0</v>
      </c>
      <c r="AY136" s="4">
        <v>0</v>
      </c>
      <c r="AZ136" s="143">
        <v>0</v>
      </c>
      <c r="BA136" s="4">
        <v>0</v>
      </c>
      <c r="BB136" s="4">
        <v>0</v>
      </c>
      <c r="BC136" s="4">
        <v>0</v>
      </c>
      <c r="BD136" s="4">
        <v>0</v>
      </c>
      <c r="BE136" s="4">
        <v>0</v>
      </c>
      <c r="BF136" s="4">
        <v>0</v>
      </c>
      <c r="BG136" s="4">
        <v>0</v>
      </c>
      <c r="BH136" s="4">
        <v>0</v>
      </c>
      <c r="BI136" s="4">
        <v>0</v>
      </c>
      <c r="BJ136" s="4">
        <v>0</v>
      </c>
      <c r="BK136" s="4">
        <v>0</v>
      </c>
      <c r="BL136" s="4">
        <v>0</v>
      </c>
      <c r="BM136" s="143">
        <v>0</v>
      </c>
      <c r="BN136" s="4">
        <v>0</v>
      </c>
      <c r="BO136" s="4">
        <v>0</v>
      </c>
      <c r="BP136" s="4">
        <v>0</v>
      </c>
      <c r="BQ136" s="4">
        <v>0</v>
      </c>
      <c r="BR136" s="4">
        <v>0</v>
      </c>
      <c r="BS136" s="4">
        <v>0</v>
      </c>
      <c r="BT136" s="4">
        <v>0</v>
      </c>
      <c r="BU136" s="4">
        <v>0</v>
      </c>
      <c r="BV136" s="4">
        <v>0</v>
      </c>
      <c r="BX136" s="4"/>
      <c r="CA136"/>
    </row>
    <row r="137" spans="1:79" x14ac:dyDescent="0.25">
      <c r="A137" s="114"/>
      <c r="B137" t="s">
        <v>423</v>
      </c>
      <c r="C137" s="4">
        <v>0</v>
      </c>
      <c r="D137" s="4">
        <v>0</v>
      </c>
      <c r="E137" s="4">
        <v>0</v>
      </c>
      <c r="F137" s="4">
        <v>0</v>
      </c>
      <c r="G137" s="4">
        <v>0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4">
        <v>0</v>
      </c>
      <c r="N137" s="4">
        <v>0</v>
      </c>
      <c r="O137" s="143">
        <v>0</v>
      </c>
      <c r="P137" s="4">
        <v>0</v>
      </c>
      <c r="Q137" s="4">
        <v>0</v>
      </c>
      <c r="R137" s="4">
        <v>0</v>
      </c>
      <c r="S137" s="4">
        <v>0</v>
      </c>
      <c r="T137" s="4">
        <v>0</v>
      </c>
      <c r="U137" s="4">
        <v>0</v>
      </c>
      <c r="V137" s="4">
        <v>0</v>
      </c>
      <c r="W137" s="4">
        <v>0</v>
      </c>
      <c r="X137" s="4">
        <v>0</v>
      </c>
      <c r="Y137" s="4">
        <v>0</v>
      </c>
      <c r="Z137" s="4">
        <v>0</v>
      </c>
      <c r="AA137" s="4">
        <v>0</v>
      </c>
      <c r="AB137" s="143">
        <v>0</v>
      </c>
      <c r="AC137" s="4">
        <v>0</v>
      </c>
      <c r="AD137" s="4">
        <v>0</v>
      </c>
      <c r="AE137" s="4">
        <v>0</v>
      </c>
      <c r="AF137" s="4">
        <v>0</v>
      </c>
      <c r="AG137" s="4">
        <v>0</v>
      </c>
      <c r="AH137" s="4">
        <v>0</v>
      </c>
      <c r="AI137" s="4">
        <v>0</v>
      </c>
      <c r="AJ137" s="4">
        <v>0</v>
      </c>
      <c r="AK137" s="4">
        <v>0</v>
      </c>
      <c r="AM137" t="s">
        <v>423</v>
      </c>
      <c r="AN137" s="4">
        <v>0</v>
      </c>
      <c r="AO137" s="4">
        <v>0</v>
      </c>
      <c r="AP137" s="4">
        <v>0</v>
      </c>
      <c r="AQ137" s="4">
        <v>0</v>
      </c>
      <c r="AR137" s="4">
        <v>0</v>
      </c>
      <c r="AS137" s="4">
        <v>0</v>
      </c>
      <c r="AT137" s="4">
        <v>0</v>
      </c>
      <c r="AU137" s="4">
        <v>0</v>
      </c>
      <c r="AV137" s="4">
        <v>0</v>
      </c>
      <c r="AW137" s="4">
        <v>0</v>
      </c>
      <c r="AX137" s="4">
        <v>0</v>
      </c>
      <c r="AY137" s="4">
        <v>0</v>
      </c>
      <c r="AZ137" s="143">
        <v>0</v>
      </c>
      <c r="BA137" s="4">
        <v>0</v>
      </c>
      <c r="BB137" s="4">
        <v>0</v>
      </c>
      <c r="BC137" s="4">
        <v>0</v>
      </c>
      <c r="BD137" s="4">
        <v>0</v>
      </c>
      <c r="BE137" s="4">
        <v>0</v>
      </c>
      <c r="BF137" s="4">
        <v>0</v>
      </c>
      <c r="BG137" s="4">
        <v>0</v>
      </c>
      <c r="BH137" s="4">
        <v>0</v>
      </c>
      <c r="BI137" s="4">
        <v>0</v>
      </c>
      <c r="BJ137" s="4">
        <v>0</v>
      </c>
      <c r="BK137" s="4">
        <v>0</v>
      </c>
      <c r="BL137" s="4">
        <v>0</v>
      </c>
      <c r="BM137" s="143">
        <v>0</v>
      </c>
      <c r="BN137" s="4">
        <v>0</v>
      </c>
      <c r="BO137" s="4">
        <v>0</v>
      </c>
      <c r="BP137" s="4">
        <v>0</v>
      </c>
      <c r="BQ137" s="4">
        <v>0</v>
      </c>
      <c r="BR137" s="4">
        <v>0</v>
      </c>
      <c r="BS137" s="4">
        <v>0</v>
      </c>
      <c r="BT137" s="4">
        <v>0</v>
      </c>
      <c r="BU137" s="4">
        <v>0</v>
      </c>
      <c r="BV137" s="4">
        <v>0</v>
      </c>
      <c r="BX137" s="4"/>
      <c r="CA137"/>
    </row>
    <row r="138" spans="1:79" x14ac:dyDescent="0.25">
      <c r="A138" s="114"/>
      <c r="B138" t="s">
        <v>424</v>
      </c>
      <c r="C138" s="4">
        <v>1</v>
      </c>
      <c r="D138" s="4">
        <v>1</v>
      </c>
      <c r="E138" s="4">
        <v>1</v>
      </c>
      <c r="F138" s="4">
        <v>1</v>
      </c>
      <c r="G138" s="4">
        <v>1</v>
      </c>
      <c r="H138" s="4">
        <v>1</v>
      </c>
      <c r="I138" s="4">
        <v>1</v>
      </c>
      <c r="J138" s="4">
        <v>1</v>
      </c>
      <c r="K138" s="4">
        <v>1</v>
      </c>
      <c r="L138" s="4">
        <v>1</v>
      </c>
      <c r="M138" s="4">
        <v>1</v>
      </c>
      <c r="N138" s="4">
        <v>1</v>
      </c>
      <c r="O138" s="143">
        <v>1</v>
      </c>
      <c r="P138" s="4">
        <v>1</v>
      </c>
      <c r="Q138" s="4">
        <v>1</v>
      </c>
      <c r="R138" s="4">
        <v>1</v>
      </c>
      <c r="S138" s="4">
        <v>1</v>
      </c>
      <c r="T138" s="4">
        <v>1</v>
      </c>
      <c r="U138" s="4">
        <v>1</v>
      </c>
      <c r="V138" s="4">
        <v>1</v>
      </c>
      <c r="W138" s="4">
        <v>1</v>
      </c>
      <c r="X138" s="4">
        <v>1</v>
      </c>
      <c r="Y138" s="4">
        <v>2</v>
      </c>
      <c r="Z138" s="4">
        <v>2</v>
      </c>
      <c r="AA138" s="4">
        <v>2</v>
      </c>
      <c r="AB138" s="143">
        <v>1.25</v>
      </c>
      <c r="AC138" s="4">
        <v>1.25</v>
      </c>
      <c r="AD138" s="4">
        <v>1.25</v>
      </c>
      <c r="AE138" s="4">
        <v>1.25</v>
      </c>
      <c r="AF138" s="4">
        <v>1.25</v>
      </c>
      <c r="AG138" s="4">
        <v>1.25</v>
      </c>
      <c r="AH138" s="4">
        <v>1.25</v>
      </c>
      <c r="AI138" s="4">
        <v>1.25</v>
      </c>
      <c r="AJ138" s="4">
        <v>1.25</v>
      </c>
      <c r="AK138" s="4">
        <v>1.25</v>
      </c>
      <c r="AM138" t="s">
        <v>424</v>
      </c>
      <c r="AN138" s="4">
        <v>12147.15</v>
      </c>
      <c r="AO138" s="4">
        <v>10902.93</v>
      </c>
      <c r="AP138" s="4">
        <v>11661.56</v>
      </c>
      <c r="AQ138" s="4">
        <v>5579.3</v>
      </c>
      <c r="AR138" s="4">
        <v>11965.66</v>
      </c>
      <c r="AS138" s="4">
        <v>12541.67</v>
      </c>
      <c r="AT138" s="4">
        <v>13253.81</v>
      </c>
      <c r="AU138" s="4">
        <v>13702.51</v>
      </c>
      <c r="AV138" s="4">
        <v>13090.48</v>
      </c>
      <c r="AW138" s="4">
        <v>12642.06</v>
      </c>
      <c r="AX138" s="4">
        <v>4841.24</v>
      </c>
      <c r="AY138" s="4">
        <v>11149.14</v>
      </c>
      <c r="AZ138" s="143">
        <v>133477.51</v>
      </c>
      <c r="BA138" s="4">
        <v>11134.001098233333</v>
      </c>
      <c r="BB138" s="4">
        <v>10054.793698116666</v>
      </c>
      <c r="BC138" s="4">
        <v>11279.453466666666</v>
      </c>
      <c r="BD138" s="4">
        <v>8446.5551500000001</v>
      </c>
      <c r="BE138" s="4">
        <v>11993.0551</v>
      </c>
      <c r="BF138" s="4">
        <v>12334.254999999999</v>
      </c>
      <c r="BG138" s="4">
        <v>12578.8801</v>
      </c>
      <c r="BH138" s="4">
        <v>12692.300150000001</v>
      </c>
      <c r="BI138" s="4">
        <v>11411.428300000001</v>
      </c>
      <c r="BJ138" s="4">
        <v>12944.330300000001</v>
      </c>
      <c r="BK138" s="4">
        <v>7946.0252</v>
      </c>
      <c r="BL138" s="4">
        <v>8714.92</v>
      </c>
      <c r="BM138" s="143">
        <v>131529.99756301666</v>
      </c>
      <c r="BN138" s="4">
        <v>131529.99756301666</v>
      </c>
      <c r="BO138" s="4">
        <v>131529.99756301666</v>
      </c>
      <c r="BP138" s="4">
        <v>131529.99756301666</v>
      </c>
      <c r="BQ138" s="4">
        <v>131529.99756301666</v>
      </c>
      <c r="BR138" s="4">
        <v>131529.99756301666</v>
      </c>
      <c r="BS138" s="4">
        <v>131529.99756301666</v>
      </c>
      <c r="BT138" s="4">
        <v>131529.99756301666</v>
      </c>
      <c r="BU138" s="4">
        <v>131529.99756301666</v>
      </c>
      <c r="BV138" s="4">
        <v>131529.99756301666</v>
      </c>
      <c r="BX138" s="4"/>
      <c r="CA138"/>
    </row>
    <row r="139" spans="1:79" x14ac:dyDescent="0.25">
      <c r="A139" s="114"/>
      <c r="B139" t="s">
        <v>425</v>
      </c>
      <c r="C139" s="4">
        <v>2</v>
      </c>
      <c r="D139" s="4">
        <v>2</v>
      </c>
      <c r="E139" s="4">
        <v>2</v>
      </c>
      <c r="F139" s="4">
        <v>2</v>
      </c>
      <c r="G139" s="4">
        <v>2</v>
      </c>
      <c r="H139" s="4">
        <v>2</v>
      </c>
      <c r="I139" s="4">
        <v>2</v>
      </c>
      <c r="J139" s="4">
        <v>2</v>
      </c>
      <c r="K139" s="4">
        <v>2</v>
      </c>
      <c r="L139" s="4">
        <v>2</v>
      </c>
      <c r="M139" s="4">
        <v>2</v>
      </c>
      <c r="N139" s="4">
        <v>2</v>
      </c>
      <c r="O139" s="143">
        <v>2</v>
      </c>
      <c r="P139" s="4">
        <v>2</v>
      </c>
      <c r="Q139" s="4">
        <v>2</v>
      </c>
      <c r="R139" s="4">
        <v>2</v>
      </c>
      <c r="S139" s="4">
        <v>2</v>
      </c>
      <c r="T139" s="4">
        <v>2</v>
      </c>
      <c r="U139" s="4">
        <v>2</v>
      </c>
      <c r="V139" s="4">
        <v>2</v>
      </c>
      <c r="W139" s="4">
        <v>2</v>
      </c>
      <c r="X139" s="4">
        <v>2</v>
      </c>
      <c r="Y139" s="4">
        <v>2</v>
      </c>
      <c r="Z139" s="4">
        <v>2</v>
      </c>
      <c r="AA139" s="4">
        <v>2</v>
      </c>
      <c r="AB139" s="143">
        <v>2</v>
      </c>
      <c r="AC139" s="4">
        <v>2</v>
      </c>
      <c r="AD139" s="4">
        <v>2</v>
      </c>
      <c r="AE139" s="4">
        <v>2</v>
      </c>
      <c r="AF139" s="4">
        <v>2</v>
      </c>
      <c r="AG139" s="4">
        <v>2</v>
      </c>
      <c r="AH139" s="4">
        <v>2</v>
      </c>
      <c r="AI139" s="4">
        <v>2</v>
      </c>
      <c r="AJ139" s="4">
        <v>2</v>
      </c>
      <c r="AK139" s="4">
        <v>2</v>
      </c>
      <c r="AM139" t="s">
        <v>425</v>
      </c>
      <c r="AN139" s="4">
        <v>4403.5026333333326</v>
      </c>
      <c r="AO139" s="4">
        <v>3969.022833333333</v>
      </c>
      <c r="AP139" s="4">
        <v>4399.4740999999995</v>
      </c>
      <c r="AQ139" s="4">
        <v>4211.5044000000007</v>
      </c>
      <c r="AR139" s="4">
        <v>4270.0951999999997</v>
      </c>
      <c r="AS139" s="4">
        <v>4014.4512999999997</v>
      </c>
      <c r="AT139" s="4">
        <v>4285.4085999999998</v>
      </c>
      <c r="AU139" s="4">
        <v>4284.4938000000002</v>
      </c>
      <c r="AV139" s="4">
        <v>4125.7251666666662</v>
      </c>
      <c r="AW139" s="4">
        <v>4257.5429999999997</v>
      </c>
      <c r="AX139" s="4">
        <v>2954.6223999999997</v>
      </c>
      <c r="AY139" s="4">
        <v>4345.7179999999998</v>
      </c>
      <c r="AZ139" s="143">
        <v>49521.561433333329</v>
      </c>
      <c r="BA139" s="4">
        <v>4260.6307955666671</v>
      </c>
      <c r="BB139" s="4">
        <v>3847.6521867833335</v>
      </c>
      <c r="BC139" s="4">
        <v>4189.6907666666666</v>
      </c>
      <c r="BD139" s="4">
        <v>3990.2090499999999</v>
      </c>
      <c r="BE139" s="4">
        <v>3631.1480000000001</v>
      </c>
      <c r="BF139" s="4">
        <v>3724.91275</v>
      </c>
      <c r="BG139" s="4">
        <v>3904.4795500000005</v>
      </c>
      <c r="BH139" s="4">
        <v>4029.7671500000006</v>
      </c>
      <c r="BI139" s="4">
        <v>3780.51955</v>
      </c>
      <c r="BJ139" s="4">
        <v>2264.7589500000004</v>
      </c>
      <c r="BK139" s="4">
        <v>3161.7601500000001</v>
      </c>
      <c r="BL139" s="4">
        <v>4562.6041499999992</v>
      </c>
      <c r="BM139" s="143">
        <v>45348.133049016666</v>
      </c>
      <c r="BN139" s="4">
        <v>45348.133049016666</v>
      </c>
      <c r="BO139" s="4">
        <v>45348.133049016666</v>
      </c>
      <c r="BP139" s="4">
        <v>45348.133049016666</v>
      </c>
      <c r="BQ139" s="4">
        <v>45348.133049016666</v>
      </c>
      <c r="BR139" s="4">
        <v>45348.133049016666</v>
      </c>
      <c r="BS139" s="4">
        <v>45348.133049016666</v>
      </c>
      <c r="BT139" s="4">
        <v>45348.133049016666</v>
      </c>
      <c r="BU139" s="4">
        <v>45348.133049016666</v>
      </c>
      <c r="BV139" s="4">
        <v>45348.133049016666</v>
      </c>
      <c r="BX139" s="4"/>
      <c r="CA139"/>
    </row>
    <row r="140" spans="1:79" x14ac:dyDescent="0.25">
      <c r="A140" s="114"/>
      <c r="B140" t="s">
        <v>426</v>
      </c>
      <c r="C140" s="4">
        <v>0</v>
      </c>
      <c r="D140" s="4">
        <v>0</v>
      </c>
      <c r="E140" s="4">
        <v>0</v>
      </c>
      <c r="F140" s="4">
        <v>0</v>
      </c>
      <c r="G140" s="4">
        <v>0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  <c r="M140" s="4">
        <v>0</v>
      </c>
      <c r="N140" s="4">
        <v>0</v>
      </c>
      <c r="O140" s="143">
        <v>0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0</v>
      </c>
      <c r="Y140" s="4">
        <v>0</v>
      </c>
      <c r="Z140" s="4">
        <v>0</v>
      </c>
      <c r="AA140" s="4">
        <v>0</v>
      </c>
      <c r="AB140" s="143">
        <v>0</v>
      </c>
      <c r="AC140" s="4">
        <v>0</v>
      </c>
      <c r="AD140" s="4">
        <v>0</v>
      </c>
      <c r="AE140" s="4">
        <v>0</v>
      </c>
      <c r="AF140" s="4">
        <v>0</v>
      </c>
      <c r="AG140" s="4">
        <v>0</v>
      </c>
      <c r="AH140" s="4">
        <v>0</v>
      </c>
      <c r="AI140" s="4">
        <v>0</v>
      </c>
      <c r="AJ140" s="4">
        <v>0</v>
      </c>
      <c r="AK140" s="4">
        <v>0</v>
      </c>
      <c r="AM140" t="s">
        <v>426</v>
      </c>
      <c r="AN140" s="4">
        <v>0</v>
      </c>
      <c r="AO140" s="4">
        <v>0</v>
      </c>
      <c r="AP140" s="4">
        <v>0</v>
      </c>
      <c r="AQ140" s="4">
        <v>0</v>
      </c>
      <c r="AR140" s="4">
        <v>0</v>
      </c>
      <c r="AS140" s="4">
        <v>0</v>
      </c>
      <c r="AT140" s="4">
        <v>0</v>
      </c>
      <c r="AU140" s="4">
        <v>0</v>
      </c>
      <c r="AV140" s="4">
        <v>0</v>
      </c>
      <c r="AW140" s="4">
        <v>0</v>
      </c>
      <c r="AX140" s="4">
        <v>0</v>
      </c>
      <c r="AY140" s="4">
        <v>0</v>
      </c>
      <c r="AZ140" s="143">
        <v>0</v>
      </c>
      <c r="BA140" s="4">
        <v>0</v>
      </c>
      <c r="BB140" s="4">
        <v>0</v>
      </c>
      <c r="BC140" s="4">
        <v>0</v>
      </c>
      <c r="BD140" s="4">
        <v>0</v>
      </c>
      <c r="BE140" s="4">
        <v>0</v>
      </c>
      <c r="BF140" s="4">
        <v>0</v>
      </c>
      <c r="BG140" s="4">
        <v>0</v>
      </c>
      <c r="BH140" s="4">
        <v>0</v>
      </c>
      <c r="BI140" s="4">
        <v>0</v>
      </c>
      <c r="BJ140" s="4">
        <v>0</v>
      </c>
      <c r="BK140" s="4">
        <v>0</v>
      </c>
      <c r="BL140" s="4">
        <v>0</v>
      </c>
      <c r="BM140" s="143">
        <v>0</v>
      </c>
      <c r="BN140" s="4">
        <v>0</v>
      </c>
      <c r="BO140" s="4">
        <v>0</v>
      </c>
      <c r="BP140" s="4">
        <v>0</v>
      </c>
      <c r="BQ140" s="4">
        <v>0</v>
      </c>
      <c r="BR140" s="4">
        <v>0</v>
      </c>
      <c r="BS140" s="4">
        <v>0</v>
      </c>
      <c r="BT140" s="4">
        <v>0</v>
      </c>
      <c r="BU140" s="4">
        <v>0</v>
      </c>
      <c r="BV140" s="4">
        <v>0</v>
      </c>
      <c r="BX140" s="4"/>
      <c r="CA140"/>
    </row>
    <row r="141" spans="1:79" x14ac:dyDescent="0.25">
      <c r="A141" s="114"/>
      <c r="B141" t="s">
        <v>427</v>
      </c>
      <c r="C141" s="115">
        <v>0</v>
      </c>
      <c r="D141" s="115">
        <v>0</v>
      </c>
      <c r="E141" s="115">
        <v>0</v>
      </c>
      <c r="F141" s="115">
        <v>0</v>
      </c>
      <c r="G141" s="115">
        <v>0</v>
      </c>
      <c r="H141" s="115">
        <v>0</v>
      </c>
      <c r="I141" s="115">
        <v>0</v>
      </c>
      <c r="J141" s="115">
        <v>0</v>
      </c>
      <c r="K141" s="115">
        <v>0</v>
      </c>
      <c r="L141" s="115">
        <v>0</v>
      </c>
      <c r="M141" s="115">
        <v>0</v>
      </c>
      <c r="N141" s="115">
        <v>0</v>
      </c>
      <c r="O141" s="144">
        <v>0</v>
      </c>
      <c r="P141" s="115">
        <v>0</v>
      </c>
      <c r="Q141" s="115">
        <v>0</v>
      </c>
      <c r="R141" s="115">
        <v>0</v>
      </c>
      <c r="S141" s="115">
        <v>0</v>
      </c>
      <c r="T141" s="115">
        <v>0</v>
      </c>
      <c r="U141" s="115">
        <v>0</v>
      </c>
      <c r="V141" s="115">
        <v>0</v>
      </c>
      <c r="W141" s="115">
        <v>0</v>
      </c>
      <c r="X141" s="115">
        <v>0</v>
      </c>
      <c r="Y141" s="115">
        <v>0</v>
      </c>
      <c r="Z141" s="115">
        <v>0</v>
      </c>
      <c r="AA141" s="115">
        <v>0</v>
      </c>
      <c r="AB141" s="144">
        <v>0</v>
      </c>
      <c r="AC141" s="115">
        <v>0</v>
      </c>
      <c r="AD141" s="115">
        <v>0</v>
      </c>
      <c r="AE141" s="115">
        <v>0</v>
      </c>
      <c r="AF141" s="115">
        <v>0</v>
      </c>
      <c r="AG141" s="115">
        <v>0</v>
      </c>
      <c r="AH141" s="115">
        <v>0</v>
      </c>
      <c r="AI141" s="115">
        <v>0</v>
      </c>
      <c r="AJ141" s="115">
        <v>0</v>
      </c>
      <c r="AK141" s="115">
        <v>0</v>
      </c>
      <c r="AM141" t="s">
        <v>427</v>
      </c>
      <c r="AN141" s="115">
        <v>0</v>
      </c>
      <c r="AO141" s="115">
        <v>0</v>
      </c>
      <c r="AP141" s="115">
        <v>0</v>
      </c>
      <c r="AQ141" s="115">
        <v>0</v>
      </c>
      <c r="AR141" s="115">
        <v>0</v>
      </c>
      <c r="AS141" s="115">
        <v>0</v>
      </c>
      <c r="AT141" s="115">
        <v>0</v>
      </c>
      <c r="AU141" s="115">
        <v>0</v>
      </c>
      <c r="AV141" s="115">
        <v>0</v>
      </c>
      <c r="AW141" s="115">
        <v>0</v>
      </c>
      <c r="AX141" s="115">
        <v>0</v>
      </c>
      <c r="AY141" s="115">
        <v>0</v>
      </c>
      <c r="AZ141" s="144">
        <v>0</v>
      </c>
      <c r="BA141" s="115">
        <v>0</v>
      </c>
      <c r="BB141" s="115">
        <v>0</v>
      </c>
      <c r="BC141" s="115">
        <v>0</v>
      </c>
      <c r="BD141" s="115">
        <v>0</v>
      </c>
      <c r="BE141" s="115">
        <v>0</v>
      </c>
      <c r="BF141" s="115">
        <v>0</v>
      </c>
      <c r="BG141" s="115">
        <v>0</v>
      </c>
      <c r="BH141" s="115">
        <v>0</v>
      </c>
      <c r="BI141" s="115">
        <v>0</v>
      </c>
      <c r="BJ141" s="115">
        <v>0</v>
      </c>
      <c r="BK141" s="115">
        <v>0</v>
      </c>
      <c r="BL141" s="115">
        <v>0</v>
      </c>
      <c r="BM141" s="144">
        <v>0</v>
      </c>
      <c r="BN141" s="115">
        <v>0</v>
      </c>
      <c r="BO141" s="115">
        <v>0</v>
      </c>
      <c r="BP141" s="115">
        <v>0</v>
      </c>
      <c r="BQ141" s="115">
        <v>0</v>
      </c>
      <c r="BR141" s="115">
        <v>0</v>
      </c>
      <c r="BS141" s="115">
        <v>0</v>
      </c>
      <c r="BT141" s="115">
        <v>0</v>
      </c>
      <c r="BU141" s="115">
        <v>0</v>
      </c>
      <c r="BV141" s="115">
        <v>0</v>
      </c>
      <c r="BX141" s="4"/>
      <c r="CA141"/>
    </row>
    <row r="142" spans="1:79" x14ac:dyDescent="0.25">
      <c r="A142" s="114"/>
      <c r="C142" s="5">
        <f>SUM(C128:C141)</f>
        <v>21</v>
      </c>
      <c r="D142" s="5">
        <f t="shared" ref="D142:AP142" si="401">SUM(D128:D141)</f>
        <v>21</v>
      </c>
      <c r="E142" s="5">
        <f t="shared" si="401"/>
        <v>21</v>
      </c>
      <c r="F142" s="5">
        <f t="shared" si="401"/>
        <v>20</v>
      </c>
      <c r="G142" s="5">
        <f t="shared" si="401"/>
        <v>20</v>
      </c>
      <c r="H142" s="5">
        <f t="shared" si="401"/>
        <v>20</v>
      </c>
      <c r="I142" s="5">
        <f t="shared" si="401"/>
        <v>20</v>
      </c>
      <c r="J142" s="5">
        <f t="shared" si="401"/>
        <v>20</v>
      </c>
      <c r="K142" s="5">
        <f t="shared" si="401"/>
        <v>20</v>
      </c>
      <c r="L142" s="5">
        <f t="shared" si="401"/>
        <v>21</v>
      </c>
      <c r="M142" s="5">
        <f t="shared" si="401"/>
        <v>21</v>
      </c>
      <c r="N142" s="5">
        <f t="shared" si="401"/>
        <v>21</v>
      </c>
      <c r="O142" s="145">
        <f t="shared" si="401"/>
        <v>20.5</v>
      </c>
      <c r="P142" s="5">
        <f>SUM(P128:P141)</f>
        <v>22</v>
      </c>
      <c r="Q142" s="5">
        <f t="shared" ref="Q142:AB142" si="402">SUM(Q128:Q141)</f>
        <v>22</v>
      </c>
      <c r="R142" s="5">
        <f t="shared" si="402"/>
        <v>22</v>
      </c>
      <c r="S142" s="5">
        <f t="shared" si="402"/>
        <v>22</v>
      </c>
      <c r="T142" s="5">
        <f t="shared" si="402"/>
        <v>22</v>
      </c>
      <c r="U142" s="5">
        <f t="shared" si="402"/>
        <v>22</v>
      </c>
      <c r="V142" s="5">
        <f t="shared" si="402"/>
        <v>22</v>
      </c>
      <c r="W142" s="5">
        <f t="shared" si="402"/>
        <v>22</v>
      </c>
      <c r="X142" s="5">
        <f t="shared" si="402"/>
        <v>22</v>
      </c>
      <c r="Y142" s="5">
        <f t="shared" si="402"/>
        <v>23</v>
      </c>
      <c r="Z142" s="5">
        <f t="shared" si="402"/>
        <v>23</v>
      </c>
      <c r="AA142" s="5">
        <f t="shared" si="402"/>
        <v>23</v>
      </c>
      <c r="AB142" s="145">
        <f t="shared" si="402"/>
        <v>22.25</v>
      </c>
      <c r="AC142" s="5">
        <f t="shared" si="401"/>
        <v>22.25</v>
      </c>
      <c r="AD142" s="5">
        <f t="shared" si="401"/>
        <v>22.25</v>
      </c>
      <c r="AE142" s="5">
        <f t="shared" si="401"/>
        <v>22.25</v>
      </c>
      <c r="AF142" s="5">
        <f t="shared" si="401"/>
        <v>22.25</v>
      </c>
      <c r="AG142" s="5">
        <f t="shared" si="401"/>
        <v>22.25</v>
      </c>
      <c r="AH142" s="5">
        <f t="shared" si="401"/>
        <v>22.25</v>
      </c>
      <c r="AI142" s="5">
        <f t="shared" ref="AI142:AK142" si="403">SUM(AI128:AI141)</f>
        <v>22.25</v>
      </c>
      <c r="AJ142" s="5">
        <f t="shared" si="403"/>
        <v>22.25</v>
      </c>
      <c r="AK142" s="5">
        <f t="shared" si="403"/>
        <v>22.25</v>
      </c>
      <c r="AN142" s="5">
        <f t="shared" si="401"/>
        <v>103532.84976526692</v>
      </c>
      <c r="AO142" s="5">
        <f t="shared" si="401"/>
        <v>83346.313766404099</v>
      </c>
      <c r="AP142" s="5">
        <f t="shared" si="401"/>
        <v>92042.416649943742</v>
      </c>
      <c r="AQ142" s="5">
        <f>SUM(AQ128:AQ141)</f>
        <v>90975.463678941203</v>
      </c>
      <c r="AR142" s="5">
        <f t="shared" ref="AR142:BQ142" si="404">SUM(AR128:AR141)</f>
        <v>98462.775392026393</v>
      </c>
      <c r="AS142" s="5">
        <f t="shared" si="404"/>
        <v>116807.33131928169</v>
      </c>
      <c r="AT142" s="5">
        <f t="shared" si="404"/>
        <v>130579.84204822723</v>
      </c>
      <c r="AU142" s="5">
        <f t="shared" si="404"/>
        <v>126268.33611188014</v>
      </c>
      <c r="AV142" s="5">
        <f t="shared" si="404"/>
        <v>114145.79038954154</v>
      </c>
      <c r="AW142" s="5">
        <f t="shared" si="404"/>
        <v>115888.98713579262</v>
      </c>
      <c r="AX142" s="5">
        <f t="shared" si="404"/>
        <v>88157.445174576525</v>
      </c>
      <c r="AY142" s="5">
        <f t="shared" si="404"/>
        <v>105793.20416013285</v>
      </c>
      <c r="AZ142" s="161">
        <f>SUM(AZ128:AZ141)</f>
        <v>1266000.7555920151</v>
      </c>
      <c r="BA142" s="5">
        <f t="shared" ref="BA142:BC142" si="405">SUM(BA128:BA141)</f>
        <v>65858.120237342504</v>
      </c>
      <c r="BB142" s="5">
        <f t="shared" si="405"/>
        <v>60035.05627959624</v>
      </c>
      <c r="BC142" s="5">
        <f t="shared" si="405"/>
        <v>75921.969590833352</v>
      </c>
      <c r="BD142" s="5">
        <f>SUM(BD128:BD141)</f>
        <v>80282.961072750011</v>
      </c>
      <c r="BE142" s="5">
        <f t="shared" ref="BE142:BL142" si="406">SUM(BE128:BE141)</f>
        <v>83733.188563999996</v>
      </c>
      <c r="BF142" s="5">
        <f t="shared" si="406"/>
        <v>79239.991327249998</v>
      </c>
      <c r="BG142" s="5">
        <f t="shared" si="406"/>
        <v>84593.9900605</v>
      </c>
      <c r="BH142" s="5">
        <f t="shared" si="406"/>
        <v>83280.888143499978</v>
      </c>
      <c r="BI142" s="5">
        <f t="shared" si="406"/>
        <v>81087.574911750009</v>
      </c>
      <c r="BJ142" s="5">
        <f t="shared" si="406"/>
        <v>84853.315491850008</v>
      </c>
      <c r="BK142" s="5">
        <f t="shared" si="406"/>
        <v>60294.147969600002</v>
      </c>
      <c r="BL142" s="5">
        <f t="shared" si="406"/>
        <v>51021.641942249997</v>
      </c>
      <c r="BM142" s="161">
        <f>SUM(BM128:BM141)</f>
        <v>890202.84559122229</v>
      </c>
      <c r="BN142" s="5">
        <f t="shared" si="404"/>
        <v>890202.84559122229</v>
      </c>
      <c r="BO142" s="130">
        <f t="shared" si="404"/>
        <v>890202.84559122229</v>
      </c>
      <c r="BP142" s="5">
        <f t="shared" si="404"/>
        <v>890202.84559122229</v>
      </c>
      <c r="BQ142" s="5">
        <f t="shared" si="404"/>
        <v>890202.84559122229</v>
      </c>
      <c r="BR142" s="5">
        <f>SUM(BR128:BR141)</f>
        <v>890202.84559122229</v>
      </c>
      <c r="BS142" s="5">
        <f>SUM(BS128:BS141)</f>
        <v>890202.84559122229</v>
      </c>
      <c r="BT142" s="5">
        <f t="shared" ref="BT142:BV142" si="407">SUM(BT128:BT141)</f>
        <v>890202.84559122229</v>
      </c>
      <c r="BU142" s="5">
        <f t="shared" si="407"/>
        <v>890202.84559122229</v>
      </c>
      <c r="BV142" s="5">
        <f t="shared" si="407"/>
        <v>890202.84559122229</v>
      </c>
      <c r="BX142" s="4"/>
      <c r="CA142"/>
    </row>
    <row r="143" spans="1:79" x14ac:dyDescent="0.25">
      <c r="A143" s="114"/>
      <c r="B143" s="125">
        <f>SUM(C143:AK143)</f>
        <v>28.249999999999989</v>
      </c>
      <c r="C143" s="5">
        <f t="shared" ref="C143:AH143" si="408">+C142-C6</f>
        <v>2</v>
      </c>
      <c r="D143" s="5">
        <f t="shared" si="408"/>
        <v>2</v>
      </c>
      <c r="E143" s="5">
        <f t="shared" si="408"/>
        <v>1</v>
      </c>
      <c r="F143" s="5">
        <f t="shared" si="408"/>
        <v>-1</v>
      </c>
      <c r="G143" s="5">
        <f t="shared" si="408"/>
        <v>-1</v>
      </c>
      <c r="H143" s="5">
        <f t="shared" si="408"/>
        <v>-1</v>
      </c>
      <c r="I143" s="5">
        <f t="shared" si="408"/>
        <v>-1</v>
      </c>
      <c r="J143" s="5">
        <f t="shared" si="408"/>
        <v>-1</v>
      </c>
      <c r="K143" s="5">
        <f t="shared" si="408"/>
        <v>-1</v>
      </c>
      <c r="L143" s="5">
        <f t="shared" si="408"/>
        <v>0</v>
      </c>
      <c r="M143" s="5">
        <f t="shared" si="408"/>
        <v>0</v>
      </c>
      <c r="N143" s="5">
        <f t="shared" si="408"/>
        <v>0</v>
      </c>
      <c r="O143" s="145">
        <f t="shared" si="408"/>
        <v>-8.3333333333332149E-2</v>
      </c>
      <c r="P143" s="5">
        <f t="shared" ref="P143:AB143" si="409">+P142-P6</f>
        <v>1</v>
      </c>
      <c r="Q143" s="5">
        <f t="shared" si="409"/>
        <v>1</v>
      </c>
      <c r="R143" s="5">
        <f t="shared" si="409"/>
        <v>1</v>
      </c>
      <c r="S143" s="5">
        <f t="shared" si="409"/>
        <v>1</v>
      </c>
      <c r="T143" s="5">
        <f t="shared" si="409"/>
        <v>1</v>
      </c>
      <c r="U143" s="5">
        <f t="shared" si="409"/>
        <v>1</v>
      </c>
      <c r="V143" s="5">
        <f t="shared" si="409"/>
        <v>1</v>
      </c>
      <c r="W143" s="5">
        <f t="shared" si="409"/>
        <v>1</v>
      </c>
      <c r="X143" s="5">
        <f t="shared" si="409"/>
        <v>1</v>
      </c>
      <c r="Y143" s="5">
        <f t="shared" si="409"/>
        <v>2</v>
      </c>
      <c r="Z143" s="5">
        <f t="shared" si="409"/>
        <v>2</v>
      </c>
      <c r="AA143" s="5">
        <f t="shared" si="409"/>
        <v>3</v>
      </c>
      <c r="AB143" s="145">
        <f t="shared" si="409"/>
        <v>1.3333333333333321</v>
      </c>
      <c r="AC143" s="5">
        <f t="shared" si="408"/>
        <v>1.3333333333333321</v>
      </c>
      <c r="AD143" s="5">
        <f t="shared" si="408"/>
        <v>1.3333333333333321</v>
      </c>
      <c r="AE143" s="5">
        <f t="shared" si="408"/>
        <v>1.3333333333333321</v>
      </c>
      <c r="AF143" s="5">
        <f t="shared" si="408"/>
        <v>1.3333333333333321</v>
      </c>
      <c r="AG143" s="5">
        <f t="shared" si="408"/>
        <v>1.3333333333333321</v>
      </c>
      <c r="AH143" s="5">
        <f t="shared" si="408"/>
        <v>1.3333333333333321</v>
      </c>
      <c r="AI143" s="5">
        <f t="shared" ref="AI143:AK143" si="410">+AI142-AI6</f>
        <v>1.3333333333333321</v>
      </c>
      <c r="AJ143" s="5">
        <f t="shared" si="410"/>
        <v>1.3333333333333321</v>
      </c>
      <c r="AK143" s="5">
        <f t="shared" si="410"/>
        <v>1.3333333333333321</v>
      </c>
      <c r="AM143" s="125">
        <f>SUM(AN143:BV143)</f>
        <v>1201813.4001960349</v>
      </c>
      <c r="AN143" s="5">
        <f t="shared" ref="AN143:BS143" si="411">+AN142-AN6</f>
        <v>41908.901647530249</v>
      </c>
      <c r="AO143" s="5">
        <f t="shared" si="411"/>
        <v>27660.805213502441</v>
      </c>
      <c r="AP143" s="5">
        <f t="shared" si="411"/>
        <v>27145.175531610417</v>
      </c>
      <c r="AQ143" s="5">
        <f t="shared" si="411"/>
        <v>18632.931453107871</v>
      </c>
      <c r="AR143" s="5">
        <f t="shared" si="411"/>
        <v>18004.414926193058</v>
      </c>
      <c r="AS143" s="5">
        <f t="shared" si="411"/>
        <v>32510.586895948334</v>
      </c>
      <c r="AT143" s="5">
        <f t="shared" si="411"/>
        <v>40654.326902393892</v>
      </c>
      <c r="AU143" s="5">
        <f t="shared" si="411"/>
        <v>41731.006443546808</v>
      </c>
      <c r="AV143" s="5">
        <f t="shared" si="411"/>
        <v>39702.950664569711</v>
      </c>
      <c r="AW143" s="5">
        <f t="shared" si="411"/>
        <v>39525.817889005048</v>
      </c>
      <c r="AX143" s="5">
        <f t="shared" si="411"/>
        <v>34248.108840118191</v>
      </c>
      <c r="AY143" s="5">
        <f t="shared" si="411"/>
        <v>49537.056428737022</v>
      </c>
      <c r="AZ143" s="145">
        <f t="shared" si="411"/>
        <v>411262.08283626335</v>
      </c>
      <c r="BA143" s="5">
        <f t="shared" ref="BA143:BM143" si="412">+BA142-BA6</f>
        <v>3892.5054529391637</v>
      </c>
      <c r="BB143" s="5">
        <f t="shared" si="412"/>
        <v>4007.8810600279176</v>
      </c>
      <c r="BC143" s="5">
        <f t="shared" si="412"/>
        <v>10724.728472500028</v>
      </c>
      <c r="BD143" s="5">
        <f t="shared" si="412"/>
        <v>7940.4288469166786</v>
      </c>
      <c r="BE143" s="5">
        <f t="shared" si="412"/>
        <v>3274.8280981666758</v>
      </c>
      <c r="BF143" s="5">
        <f t="shared" si="412"/>
        <v>-5056.7530960833392</v>
      </c>
      <c r="BG143" s="5">
        <f t="shared" si="412"/>
        <v>-5331.5250853333273</v>
      </c>
      <c r="BH143" s="5">
        <f t="shared" si="412"/>
        <v>-1256.4415248333535</v>
      </c>
      <c r="BI143" s="5">
        <f t="shared" si="412"/>
        <v>6644.7351867781836</v>
      </c>
      <c r="BJ143" s="5">
        <f t="shared" si="412"/>
        <v>8490.1462450624385</v>
      </c>
      <c r="BK143" s="5">
        <f t="shared" si="412"/>
        <v>6384.8116351416757</v>
      </c>
      <c r="BL143" s="5">
        <f t="shared" si="412"/>
        <v>-5234.5057891458346</v>
      </c>
      <c r="BM143" s="145">
        <f t="shared" si="412"/>
        <v>34480.839502137271</v>
      </c>
      <c r="BN143" s="5">
        <f t="shared" si="411"/>
        <v>34480.839502137154</v>
      </c>
      <c r="BO143" s="5">
        <f t="shared" si="411"/>
        <v>34480.839502137154</v>
      </c>
      <c r="BP143" s="5">
        <f t="shared" si="411"/>
        <v>34480.839502137154</v>
      </c>
      <c r="BQ143" s="5">
        <f t="shared" si="411"/>
        <v>34480.839502137154</v>
      </c>
      <c r="BR143" s="5">
        <f t="shared" si="411"/>
        <v>34480.839502137154</v>
      </c>
      <c r="BS143" s="5">
        <f t="shared" si="411"/>
        <v>34480.839502137154</v>
      </c>
      <c r="BT143" s="5">
        <f t="shared" ref="BT143:BV143" si="413">+BT142-BT6</f>
        <v>34480.839502137154</v>
      </c>
      <c r="BU143" s="5">
        <f t="shared" si="413"/>
        <v>34480.839502137154</v>
      </c>
      <c r="BV143" s="5">
        <f t="shared" si="413"/>
        <v>34480.839502137154</v>
      </c>
      <c r="BX143" s="4"/>
      <c r="CA143"/>
    </row>
    <row r="144" spans="1:79" x14ac:dyDescent="0.25">
      <c r="A144" s="114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147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147"/>
      <c r="AC144" s="20"/>
      <c r="AD144" s="20"/>
      <c r="AE144" s="20"/>
      <c r="AF144" s="20"/>
      <c r="AG144" s="20"/>
      <c r="AH144" s="20"/>
      <c r="AI144" s="20"/>
      <c r="AJ144" s="20"/>
      <c r="AK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147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147"/>
      <c r="BN144" s="20"/>
      <c r="BO144" s="20"/>
      <c r="BP144" s="20"/>
      <c r="BQ144" s="20"/>
      <c r="BR144" s="20"/>
      <c r="BS144" s="20"/>
      <c r="BT144" s="20"/>
      <c r="BU144" s="20"/>
      <c r="BV144" s="20"/>
      <c r="BX144" s="4"/>
      <c r="CA144"/>
    </row>
    <row r="145" spans="1:79" x14ac:dyDescent="0.25">
      <c r="A145" s="114" t="s">
        <v>429</v>
      </c>
      <c r="B145" t="s">
        <v>414</v>
      </c>
      <c r="C145" s="4">
        <v>0</v>
      </c>
      <c r="D145" s="4">
        <v>0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143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  <c r="AA145" s="4">
        <v>0</v>
      </c>
      <c r="AB145" s="143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0</v>
      </c>
      <c r="AI145" s="4">
        <v>0</v>
      </c>
      <c r="AJ145" s="4">
        <v>0</v>
      </c>
      <c r="AK145" s="4">
        <v>0</v>
      </c>
      <c r="AM145" t="s">
        <v>414</v>
      </c>
      <c r="AN145" s="4">
        <v>0</v>
      </c>
      <c r="AO145" s="4">
        <v>0</v>
      </c>
      <c r="AP145" s="4">
        <v>0</v>
      </c>
      <c r="AQ145" s="4">
        <v>0</v>
      </c>
      <c r="AR145" s="4">
        <v>0</v>
      </c>
      <c r="AS145" s="4">
        <v>0</v>
      </c>
      <c r="AT145" s="4">
        <v>0</v>
      </c>
      <c r="AU145" s="4">
        <v>0</v>
      </c>
      <c r="AV145" s="4">
        <v>0</v>
      </c>
      <c r="AW145" s="4">
        <v>0</v>
      </c>
      <c r="AX145" s="4">
        <v>0</v>
      </c>
      <c r="AY145" s="4">
        <v>0</v>
      </c>
      <c r="AZ145" s="143">
        <v>0</v>
      </c>
      <c r="BA145" s="4">
        <v>0</v>
      </c>
      <c r="BB145" s="4">
        <v>0</v>
      </c>
      <c r="BC145" s="4">
        <v>0</v>
      </c>
      <c r="BD145" s="4">
        <v>0</v>
      </c>
      <c r="BE145" s="4">
        <v>0</v>
      </c>
      <c r="BF145" s="4">
        <v>0</v>
      </c>
      <c r="BG145" s="4">
        <v>0</v>
      </c>
      <c r="BH145" s="4">
        <v>0</v>
      </c>
      <c r="BI145" s="4">
        <v>0</v>
      </c>
      <c r="BJ145" s="4">
        <v>0</v>
      </c>
      <c r="BK145" s="4">
        <v>0</v>
      </c>
      <c r="BL145" s="4">
        <v>0</v>
      </c>
      <c r="BM145" s="143">
        <v>0</v>
      </c>
      <c r="BN145" s="4">
        <v>0</v>
      </c>
      <c r="BO145" s="4">
        <v>0</v>
      </c>
      <c r="BP145" s="4">
        <v>0</v>
      </c>
      <c r="BQ145" s="4">
        <v>0</v>
      </c>
      <c r="BR145" s="4">
        <v>0</v>
      </c>
      <c r="BS145" s="4">
        <v>0</v>
      </c>
      <c r="BT145" s="4">
        <v>0</v>
      </c>
      <c r="BU145" s="4">
        <v>0</v>
      </c>
      <c r="BV145" s="4">
        <v>0</v>
      </c>
      <c r="BX145" s="4"/>
      <c r="CA145"/>
    </row>
    <row r="146" spans="1:79" x14ac:dyDescent="0.25">
      <c r="A146" s="114"/>
      <c r="B146" t="s">
        <v>415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143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143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M146" t="s">
        <v>415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143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143">
        <v>0</v>
      </c>
      <c r="BN146" s="4">
        <v>0</v>
      </c>
      <c r="BO146" s="4">
        <v>0</v>
      </c>
      <c r="BP146" s="4">
        <v>0</v>
      </c>
      <c r="BQ146" s="4">
        <v>0</v>
      </c>
      <c r="BR146" s="4">
        <v>0</v>
      </c>
      <c r="BS146" s="4">
        <v>0</v>
      </c>
      <c r="BT146" s="4">
        <v>0</v>
      </c>
      <c r="BU146" s="4">
        <v>0</v>
      </c>
      <c r="BV146" s="4">
        <v>0</v>
      </c>
      <c r="BX146" s="4"/>
      <c r="CA146"/>
    </row>
    <row r="147" spans="1:79" x14ac:dyDescent="0.25">
      <c r="A147" s="114"/>
      <c r="B147" t="s">
        <v>416</v>
      </c>
      <c r="C147" s="4">
        <v>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143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Z147" s="4">
        <v>0</v>
      </c>
      <c r="AA147" s="4">
        <v>0</v>
      </c>
      <c r="AB147" s="143">
        <v>0</v>
      </c>
      <c r="AC147" s="4">
        <v>0</v>
      </c>
      <c r="AD147" s="4">
        <v>0</v>
      </c>
      <c r="AE147" s="4">
        <v>0</v>
      </c>
      <c r="AF147" s="4">
        <v>0</v>
      </c>
      <c r="AG147" s="4">
        <v>0</v>
      </c>
      <c r="AH147" s="4">
        <v>0</v>
      </c>
      <c r="AI147" s="4">
        <v>0</v>
      </c>
      <c r="AJ147" s="4">
        <v>0</v>
      </c>
      <c r="AK147" s="4">
        <v>0</v>
      </c>
      <c r="AM147" t="s">
        <v>416</v>
      </c>
      <c r="AN147" s="4">
        <v>0</v>
      </c>
      <c r="AO147" s="4">
        <v>0</v>
      </c>
      <c r="AP147" s="4">
        <v>0</v>
      </c>
      <c r="AQ147" s="4">
        <v>0</v>
      </c>
      <c r="AR147" s="4">
        <v>0</v>
      </c>
      <c r="AS147" s="4">
        <v>0</v>
      </c>
      <c r="AT147" s="4">
        <v>0</v>
      </c>
      <c r="AU147" s="4">
        <v>0</v>
      </c>
      <c r="AV147" s="4">
        <v>0</v>
      </c>
      <c r="AW147" s="4">
        <v>0</v>
      </c>
      <c r="AX147" s="4">
        <v>0</v>
      </c>
      <c r="AY147" s="4">
        <v>0</v>
      </c>
      <c r="AZ147" s="143">
        <v>0</v>
      </c>
      <c r="BA147" s="4">
        <v>0</v>
      </c>
      <c r="BB147" s="4">
        <v>0</v>
      </c>
      <c r="BC147" s="4">
        <v>0</v>
      </c>
      <c r="BD147" s="4">
        <v>0</v>
      </c>
      <c r="BE147" s="4">
        <v>0</v>
      </c>
      <c r="BF147" s="4">
        <v>0</v>
      </c>
      <c r="BG147" s="4">
        <v>0</v>
      </c>
      <c r="BH147" s="4">
        <v>0</v>
      </c>
      <c r="BI147" s="4">
        <v>0</v>
      </c>
      <c r="BJ147" s="4">
        <v>0</v>
      </c>
      <c r="BK147" s="4">
        <v>0</v>
      </c>
      <c r="BL147" s="4">
        <v>0</v>
      </c>
      <c r="BM147" s="143">
        <v>0</v>
      </c>
      <c r="BN147" s="4">
        <v>0</v>
      </c>
      <c r="BO147" s="4">
        <v>0</v>
      </c>
      <c r="BP147" s="4">
        <v>0</v>
      </c>
      <c r="BQ147" s="4">
        <v>0</v>
      </c>
      <c r="BR147" s="4">
        <v>0</v>
      </c>
      <c r="BS147" s="4">
        <v>0</v>
      </c>
      <c r="BT147" s="4">
        <v>0</v>
      </c>
      <c r="BU147" s="4">
        <v>0</v>
      </c>
      <c r="BV147" s="4">
        <v>0</v>
      </c>
      <c r="BX147" s="4"/>
      <c r="CA147"/>
    </row>
    <row r="148" spans="1:79" x14ac:dyDescent="0.25">
      <c r="A148" s="114"/>
      <c r="B148" t="s">
        <v>417</v>
      </c>
      <c r="C148" s="4">
        <v>0</v>
      </c>
      <c r="D148" s="4">
        <v>0</v>
      </c>
      <c r="E148" s="4">
        <v>0</v>
      </c>
      <c r="F148" s="4">
        <v>0</v>
      </c>
      <c r="G148" s="4">
        <v>0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143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0</v>
      </c>
      <c r="V148" s="4">
        <v>0</v>
      </c>
      <c r="W148" s="4">
        <v>0</v>
      </c>
      <c r="X148" s="4">
        <v>0</v>
      </c>
      <c r="Y148" s="4">
        <v>0</v>
      </c>
      <c r="Z148" s="4">
        <v>0</v>
      </c>
      <c r="AA148" s="4">
        <v>0</v>
      </c>
      <c r="AB148" s="143">
        <v>0</v>
      </c>
      <c r="AC148" s="4">
        <v>0</v>
      </c>
      <c r="AD148" s="4">
        <v>0</v>
      </c>
      <c r="AE148" s="4">
        <v>0</v>
      </c>
      <c r="AF148" s="4">
        <v>0</v>
      </c>
      <c r="AG148" s="4">
        <v>0</v>
      </c>
      <c r="AH148" s="4">
        <v>0</v>
      </c>
      <c r="AI148" s="4">
        <v>0</v>
      </c>
      <c r="AJ148" s="4">
        <v>0</v>
      </c>
      <c r="AK148" s="4">
        <v>0</v>
      </c>
      <c r="AM148" t="s">
        <v>417</v>
      </c>
      <c r="AN148" s="4">
        <v>0</v>
      </c>
      <c r="AO148" s="4">
        <v>0</v>
      </c>
      <c r="AP148" s="4">
        <v>0</v>
      </c>
      <c r="AQ148" s="4">
        <v>0</v>
      </c>
      <c r="AR148" s="4">
        <v>0</v>
      </c>
      <c r="AS148" s="4">
        <v>0</v>
      </c>
      <c r="AT148" s="4">
        <v>0</v>
      </c>
      <c r="AU148" s="4">
        <v>0</v>
      </c>
      <c r="AV148" s="4">
        <v>0</v>
      </c>
      <c r="AW148" s="4">
        <v>0</v>
      </c>
      <c r="AX148" s="4">
        <v>0</v>
      </c>
      <c r="AY148" s="4">
        <v>0</v>
      </c>
      <c r="AZ148" s="143">
        <v>0</v>
      </c>
      <c r="BA148" s="4">
        <v>0</v>
      </c>
      <c r="BB148" s="4">
        <v>0</v>
      </c>
      <c r="BC148" s="4">
        <v>0</v>
      </c>
      <c r="BD148" s="4">
        <v>0</v>
      </c>
      <c r="BE148" s="4">
        <v>0</v>
      </c>
      <c r="BF148" s="4">
        <v>0</v>
      </c>
      <c r="BG148" s="4">
        <v>0</v>
      </c>
      <c r="BH148" s="4">
        <v>0</v>
      </c>
      <c r="BI148" s="4">
        <v>0</v>
      </c>
      <c r="BJ148" s="4">
        <v>0</v>
      </c>
      <c r="BK148" s="4">
        <v>0</v>
      </c>
      <c r="BL148" s="4">
        <v>0</v>
      </c>
      <c r="BM148" s="143">
        <v>0</v>
      </c>
      <c r="BN148" s="4">
        <v>0</v>
      </c>
      <c r="BO148" s="4">
        <v>0</v>
      </c>
      <c r="BP148" s="4">
        <v>0</v>
      </c>
      <c r="BQ148" s="4">
        <v>0</v>
      </c>
      <c r="BR148" s="4">
        <v>0</v>
      </c>
      <c r="BS148" s="4">
        <v>0</v>
      </c>
      <c r="BT148" s="4">
        <v>0</v>
      </c>
      <c r="BU148" s="4">
        <v>0</v>
      </c>
      <c r="BV148" s="4">
        <v>0</v>
      </c>
      <c r="BX148" s="4"/>
      <c r="CA148"/>
    </row>
    <row r="149" spans="1:79" x14ac:dyDescent="0.25">
      <c r="A149" s="114"/>
      <c r="B149" t="s">
        <v>418</v>
      </c>
      <c r="C149" s="4">
        <v>0</v>
      </c>
      <c r="D149" s="4">
        <v>0</v>
      </c>
      <c r="E149" s="4">
        <v>0</v>
      </c>
      <c r="F149" s="4">
        <v>0</v>
      </c>
      <c r="G149" s="4">
        <v>0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4">
        <v>0</v>
      </c>
      <c r="N149" s="4">
        <v>0</v>
      </c>
      <c r="O149" s="143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0</v>
      </c>
      <c r="V149" s="4">
        <v>0</v>
      </c>
      <c r="W149" s="4">
        <v>0</v>
      </c>
      <c r="X149" s="4">
        <v>0</v>
      </c>
      <c r="Y149" s="4">
        <v>0</v>
      </c>
      <c r="Z149" s="4">
        <v>0</v>
      </c>
      <c r="AA149" s="4">
        <v>0</v>
      </c>
      <c r="AB149" s="143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0</v>
      </c>
      <c r="AH149" s="4">
        <v>0</v>
      </c>
      <c r="AI149" s="4">
        <v>0</v>
      </c>
      <c r="AJ149" s="4">
        <v>0</v>
      </c>
      <c r="AK149" s="4">
        <v>0</v>
      </c>
      <c r="AM149" t="s">
        <v>418</v>
      </c>
      <c r="AN149" s="4">
        <v>0</v>
      </c>
      <c r="AO149" s="4">
        <v>0</v>
      </c>
      <c r="AP149" s="4">
        <v>0</v>
      </c>
      <c r="AQ149" s="4">
        <v>0</v>
      </c>
      <c r="AR149" s="4">
        <v>0</v>
      </c>
      <c r="AS149" s="4">
        <v>0</v>
      </c>
      <c r="AT149" s="4">
        <v>0</v>
      </c>
      <c r="AU149" s="4">
        <v>0</v>
      </c>
      <c r="AV149" s="4">
        <v>0</v>
      </c>
      <c r="AW149" s="4">
        <v>0</v>
      </c>
      <c r="AX149" s="4">
        <v>0</v>
      </c>
      <c r="AY149" s="4">
        <v>0</v>
      </c>
      <c r="AZ149" s="143">
        <v>0</v>
      </c>
      <c r="BA149" s="4">
        <v>0</v>
      </c>
      <c r="BB149" s="4">
        <v>0</v>
      </c>
      <c r="BC149" s="4">
        <v>0</v>
      </c>
      <c r="BD149" s="4">
        <v>0</v>
      </c>
      <c r="BE149" s="4">
        <v>0</v>
      </c>
      <c r="BF149" s="4">
        <v>0</v>
      </c>
      <c r="BG149" s="4">
        <v>0</v>
      </c>
      <c r="BH149" s="4">
        <v>0</v>
      </c>
      <c r="BI149" s="4">
        <v>0</v>
      </c>
      <c r="BJ149" s="4">
        <v>0</v>
      </c>
      <c r="BK149" s="4">
        <v>0</v>
      </c>
      <c r="BL149" s="4">
        <v>0</v>
      </c>
      <c r="BM149" s="143">
        <v>0</v>
      </c>
      <c r="BN149" s="4">
        <v>0</v>
      </c>
      <c r="BO149" s="4">
        <v>0</v>
      </c>
      <c r="BP149" s="4">
        <v>0</v>
      </c>
      <c r="BQ149" s="4">
        <v>0</v>
      </c>
      <c r="BR149" s="4">
        <v>0</v>
      </c>
      <c r="BS149" s="4">
        <v>0</v>
      </c>
      <c r="BT149" s="4">
        <v>0</v>
      </c>
      <c r="BU149" s="4">
        <v>0</v>
      </c>
      <c r="BV149" s="4">
        <v>0</v>
      </c>
      <c r="BX149" s="4"/>
      <c r="CA149"/>
    </row>
    <row r="150" spans="1:79" x14ac:dyDescent="0.25">
      <c r="A150" s="114"/>
      <c r="B150" t="s">
        <v>419</v>
      </c>
      <c r="C150" s="4">
        <v>0</v>
      </c>
      <c r="D150" s="4">
        <v>0</v>
      </c>
      <c r="E150" s="4">
        <v>0</v>
      </c>
      <c r="F150" s="4">
        <v>0</v>
      </c>
      <c r="G150" s="4">
        <v>0</v>
      </c>
      <c r="H150" s="4">
        <v>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143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0</v>
      </c>
      <c r="V150" s="4">
        <v>0</v>
      </c>
      <c r="W150" s="4">
        <v>0</v>
      </c>
      <c r="X150" s="4">
        <v>0</v>
      </c>
      <c r="Y150" s="4">
        <v>0</v>
      </c>
      <c r="Z150" s="4">
        <v>0</v>
      </c>
      <c r="AA150" s="4">
        <v>0</v>
      </c>
      <c r="AB150" s="143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0</v>
      </c>
      <c r="AH150" s="4">
        <v>0</v>
      </c>
      <c r="AI150" s="4">
        <v>0</v>
      </c>
      <c r="AJ150" s="4">
        <v>0</v>
      </c>
      <c r="AK150" s="4">
        <v>0</v>
      </c>
      <c r="AM150" t="s">
        <v>419</v>
      </c>
      <c r="AN150" s="4">
        <v>0</v>
      </c>
      <c r="AO150" s="4">
        <v>0</v>
      </c>
      <c r="AP150" s="4">
        <v>0</v>
      </c>
      <c r="AQ150" s="4">
        <v>0</v>
      </c>
      <c r="AR150" s="4">
        <v>0</v>
      </c>
      <c r="AS150" s="4">
        <v>0</v>
      </c>
      <c r="AT150" s="4">
        <v>0</v>
      </c>
      <c r="AU150" s="4">
        <v>0</v>
      </c>
      <c r="AV150" s="4">
        <v>0</v>
      </c>
      <c r="AW150" s="4">
        <v>0</v>
      </c>
      <c r="AX150" s="4">
        <v>0</v>
      </c>
      <c r="AY150" s="4">
        <v>0</v>
      </c>
      <c r="AZ150" s="143">
        <v>0</v>
      </c>
      <c r="BA150" s="4">
        <v>0</v>
      </c>
      <c r="BB150" s="4">
        <v>0</v>
      </c>
      <c r="BC150" s="4">
        <v>0</v>
      </c>
      <c r="BD150" s="4">
        <v>0</v>
      </c>
      <c r="BE150" s="4">
        <v>0</v>
      </c>
      <c r="BF150" s="4">
        <v>0</v>
      </c>
      <c r="BG150" s="4">
        <v>0</v>
      </c>
      <c r="BH150" s="4">
        <v>0</v>
      </c>
      <c r="BI150" s="4">
        <v>0</v>
      </c>
      <c r="BJ150" s="4">
        <v>0</v>
      </c>
      <c r="BK150" s="4">
        <v>0</v>
      </c>
      <c r="BL150" s="4">
        <v>0</v>
      </c>
      <c r="BM150" s="143">
        <v>0</v>
      </c>
      <c r="BN150" s="4">
        <v>0</v>
      </c>
      <c r="BO150" s="4">
        <v>0</v>
      </c>
      <c r="BP150" s="4">
        <v>0</v>
      </c>
      <c r="BQ150" s="4">
        <v>0</v>
      </c>
      <c r="BR150" s="4">
        <v>0</v>
      </c>
      <c r="BS150" s="4">
        <v>0</v>
      </c>
      <c r="BT150" s="4">
        <v>0</v>
      </c>
      <c r="BU150" s="4">
        <v>0</v>
      </c>
      <c r="BV150" s="4">
        <v>0</v>
      </c>
      <c r="BX150" s="4"/>
      <c r="CA150"/>
    </row>
    <row r="151" spans="1:79" x14ac:dyDescent="0.25">
      <c r="A151" s="114"/>
      <c r="B151" t="s">
        <v>420</v>
      </c>
      <c r="C151" s="4">
        <v>0</v>
      </c>
      <c r="D151" s="4">
        <v>0</v>
      </c>
      <c r="E151" s="4">
        <v>0</v>
      </c>
      <c r="F151" s="4">
        <v>0</v>
      </c>
      <c r="G151" s="4">
        <v>0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143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4">
        <v>0</v>
      </c>
      <c r="Y151" s="4">
        <v>0</v>
      </c>
      <c r="Z151" s="4">
        <v>0</v>
      </c>
      <c r="AA151" s="4">
        <v>0</v>
      </c>
      <c r="AB151" s="143">
        <v>0</v>
      </c>
      <c r="AC151" s="4">
        <v>0</v>
      </c>
      <c r="AD151" s="4">
        <v>0</v>
      </c>
      <c r="AE151" s="4">
        <v>0</v>
      </c>
      <c r="AF151" s="4">
        <v>0</v>
      </c>
      <c r="AG151" s="4">
        <v>0</v>
      </c>
      <c r="AH151" s="4">
        <v>0</v>
      </c>
      <c r="AI151" s="4">
        <v>0</v>
      </c>
      <c r="AJ151" s="4">
        <v>0</v>
      </c>
      <c r="AK151" s="4">
        <v>0</v>
      </c>
      <c r="AM151" t="s">
        <v>420</v>
      </c>
      <c r="AN151" s="4">
        <v>0</v>
      </c>
      <c r="AO151" s="4">
        <v>0</v>
      </c>
      <c r="AP151" s="4">
        <v>0</v>
      </c>
      <c r="AQ151" s="4">
        <v>0</v>
      </c>
      <c r="AR151" s="4">
        <v>0</v>
      </c>
      <c r="AS151" s="4">
        <v>0</v>
      </c>
      <c r="AT151" s="4">
        <v>0</v>
      </c>
      <c r="AU151" s="4">
        <v>0</v>
      </c>
      <c r="AV151" s="4">
        <v>0</v>
      </c>
      <c r="AW151" s="4">
        <v>0</v>
      </c>
      <c r="AX151" s="4">
        <v>0</v>
      </c>
      <c r="AY151" s="4">
        <v>0</v>
      </c>
      <c r="AZ151" s="143">
        <v>0</v>
      </c>
      <c r="BA151" s="4">
        <v>0</v>
      </c>
      <c r="BB151" s="4">
        <v>0</v>
      </c>
      <c r="BC151" s="4">
        <v>0</v>
      </c>
      <c r="BD151" s="4">
        <v>0</v>
      </c>
      <c r="BE151" s="4">
        <v>0</v>
      </c>
      <c r="BF151" s="4">
        <v>0</v>
      </c>
      <c r="BG151" s="4">
        <v>0</v>
      </c>
      <c r="BH151" s="4">
        <v>0</v>
      </c>
      <c r="BI151" s="4">
        <v>0</v>
      </c>
      <c r="BJ151" s="4">
        <v>0</v>
      </c>
      <c r="BK151" s="4">
        <v>0</v>
      </c>
      <c r="BL151" s="4">
        <v>0</v>
      </c>
      <c r="BM151" s="143">
        <v>0</v>
      </c>
      <c r="BN151" s="4">
        <v>0</v>
      </c>
      <c r="BO151" s="4">
        <v>0</v>
      </c>
      <c r="BP151" s="4">
        <v>0</v>
      </c>
      <c r="BQ151" s="4">
        <v>0</v>
      </c>
      <c r="BR151" s="4">
        <v>0</v>
      </c>
      <c r="BS151" s="4">
        <v>0</v>
      </c>
      <c r="BT151" s="4">
        <v>0</v>
      </c>
      <c r="BU151" s="4">
        <v>0</v>
      </c>
      <c r="BV151" s="4">
        <v>0</v>
      </c>
      <c r="BX151" s="4"/>
      <c r="CA151"/>
    </row>
    <row r="152" spans="1:79" x14ac:dyDescent="0.25">
      <c r="A152" s="114"/>
      <c r="B152" t="s">
        <v>421</v>
      </c>
      <c r="C152" s="4">
        <v>0</v>
      </c>
      <c r="D152" s="4">
        <v>0</v>
      </c>
      <c r="E152" s="4">
        <v>0</v>
      </c>
      <c r="F152" s="4">
        <v>0</v>
      </c>
      <c r="G152" s="4">
        <v>0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143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4">
        <v>0</v>
      </c>
      <c r="Y152" s="4">
        <v>0</v>
      </c>
      <c r="Z152" s="4">
        <v>0</v>
      </c>
      <c r="AA152" s="4">
        <v>0</v>
      </c>
      <c r="AB152" s="143">
        <v>0</v>
      </c>
      <c r="AC152" s="4">
        <v>0</v>
      </c>
      <c r="AD152" s="4">
        <v>0</v>
      </c>
      <c r="AE152" s="4">
        <v>0</v>
      </c>
      <c r="AF152" s="4">
        <v>0</v>
      </c>
      <c r="AG152" s="4">
        <v>0</v>
      </c>
      <c r="AH152" s="4">
        <v>0</v>
      </c>
      <c r="AI152" s="4">
        <v>0</v>
      </c>
      <c r="AJ152" s="4">
        <v>0</v>
      </c>
      <c r="AK152" s="4">
        <v>0</v>
      </c>
      <c r="AM152" t="s">
        <v>421</v>
      </c>
      <c r="AN152" s="4">
        <v>0</v>
      </c>
      <c r="AO152" s="4">
        <v>0</v>
      </c>
      <c r="AP152" s="4">
        <v>0</v>
      </c>
      <c r="AQ152" s="4">
        <v>0</v>
      </c>
      <c r="AR152" s="4">
        <v>0</v>
      </c>
      <c r="AS152" s="4">
        <v>0</v>
      </c>
      <c r="AT152" s="4">
        <v>0</v>
      </c>
      <c r="AU152" s="4">
        <v>0</v>
      </c>
      <c r="AV152" s="4">
        <v>0</v>
      </c>
      <c r="AW152" s="4">
        <v>0</v>
      </c>
      <c r="AX152" s="4">
        <v>0</v>
      </c>
      <c r="AY152" s="4">
        <v>0</v>
      </c>
      <c r="AZ152" s="143">
        <v>0</v>
      </c>
      <c r="BA152" s="4">
        <v>0</v>
      </c>
      <c r="BB152" s="4">
        <v>0</v>
      </c>
      <c r="BC152" s="4">
        <v>0</v>
      </c>
      <c r="BD152" s="4">
        <v>0</v>
      </c>
      <c r="BE152" s="4">
        <v>0</v>
      </c>
      <c r="BF152" s="4">
        <v>0</v>
      </c>
      <c r="BG152" s="4">
        <v>0</v>
      </c>
      <c r="BH152" s="4">
        <v>0</v>
      </c>
      <c r="BI152" s="4">
        <v>0</v>
      </c>
      <c r="BJ152" s="4">
        <v>0</v>
      </c>
      <c r="BK152" s="4">
        <v>0</v>
      </c>
      <c r="BL152" s="4">
        <v>0</v>
      </c>
      <c r="BM152" s="143">
        <v>0</v>
      </c>
      <c r="BN152" s="4">
        <v>0</v>
      </c>
      <c r="BO152" s="4">
        <v>0</v>
      </c>
      <c r="BP152" s="4">
        <v>0</v>
      </c>
      <c r="BQ152" s="4">
        <v>0</v>
      </c>
      <c r="BR152" s="4">
        <v>0</v>
      </c>
      <c r="BS152" s="4">
        <v>0</v>
      </c>
      <c r="BT152" s="4">
        <v>0</v>
      </c>
      <c r="BU152" s="4">
        <v>0</v>
      </c>
      <c r="BV152" s="4">
        <v>0</v>
      </c>
      <c r="BX152" s="4"/>
      <c r="CA152"/>
    </row>
    <row r="153" spans="1:79" x14ac:dyDescent="0.25">
      <c r="A153" s="114"/>
      <c r="B153" t="s">
        <v>422</v>
      </c>
      <c r="C153" s="4">
        <v>0</v>
      </c>
      <c r="D153" s="4">
        <v>0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143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4">
        <v>0</v>
      </c>
      <c r="X153" s="4">
        <v>0</v>
      </c>
      <c r="Y153" s="4">
        <v>0</v>
      </c>
      <c r="Z153" s="4">
        <v>0</v>
      </c>
      <c r="AA153" s="4">
        <v>0</v>
      </c>
      <c r="AB153" s="143">
        <v>0</v>
      </c>
      <c r="AC153" s="4">
        <v>0</v>
      </c>
      <c r="AD153" s="4">
        <v>0</v>
      </c>
      <c r="AE153" s="4">
        <v>0</v>
      </c>
      <c r="AF153" s="4">
        <v>0</v>
      </c>
      <c r="AG153" s="4">
        <v>0</v>
      </c>
      <c r="AH153" s="4">
        <v>0</v>
      </c>
      <c r="AI153" s="4">
        <v>0</v>
      </c>
      <c r="AJ153" s="4">
        <v>0</v>
      </c>
      <c r="AK153" s="4">
        <v>0</v>
      </c>
      <c r="AM153" t="s">
        <v>422</v>
      </c>
      <c r="AN153" s="4">
        <v>0</v>
      </c>
      <c r="AO153" s="4">
        <v>0</v>
      </c>
      <c r="AP153" s="4">
        <v>0</v>
      </c>
      <c r="AQ153" s="4">
        <v>0</v>
      </c>
      <c r="AR153" s="4">
        <v>0</v>
      </c>
      <c r="AS153" s="4">
        <v>0</v>
      </c>
      <c r="AT153" s="4">
        <v>0</v>
      </c>
      <c r="AU153" s="4">
        <v>0</v>
      </c>
      <c r="AV153" s="4">
        <v>0</v>
      </c>
      <c r="AW153" s="4">
        <v>0</v>
      </c>
      <c r="AX153" s="4">
        <v>0</v>
      </c>
      <c r="AY153" s="4">
        <v>0</v>
      </c>
      <c r="AZ153" s="143">
        <v>0</v>
      </c>
      <c r="BA153" s="4">
        <v>0</v>
      </c>
      <c r="BB153" s="4">
        <v>0</v>
      </c>
      <c r="BC153" s="4">
        <v>0</v>
      </c>
      <c r="BD153" s="4">
        <v>0</v>
      </c>
      <c r="BE153" s="4">
        <v>0</v>
      </c>
      <c r="BF153" s="4">
        <v>0</v>
      </c>
      <c r="BG153" s="4">
        <v>0</v>
      </c>
      <c r="BH153" s="4">
        <v>0</v>
      </c>
      <c r="BI153" s="4">
        <v>0</v>
      </c>
      <c r="BJ153" s="4">
        <v>0</v>
      </c>
      <c r="BK153" s="4">
        <v>0</v>
      </c>
      <c r="BL153" s="4">
        <v>0</v>
      </c>
      <c r="BM153" s="143">
        <v>0</v>
      </c>
      <c r="BN153" s="4">
        <v>0</v>
      </c>
      <c r="BO153" s="4">
        <v>0</v>
      </c>
      <c r="BP153" s="4">
        <v>0</v>
      </c>
      <c r="BQ153" s="4">
        <v>0</v>
      </c>
      <c r="BR153" s="4">
        <v>0</v>
      </c>
      <c r="BS153" s="4">
        <v>0</v>
      </c>
      <c r="BT153" s="4">
        <v>0</v>
      </c>
      <c r="BU153" s="4">
        <v>0</v>
      </c>
      <c r="BV153" s="4">
        <v>0</v>
      </c>
      <c r="BX153" s="4"/>
      <c r="CA153"/>
    </row>
    <row r="154" spans="1:79" x14ac:dyDescent="0.25">
      <c r="A154" s="114"/>
      <c r="B154" t="s">
        <v>423</v>
      </c>
      <c r="C154" s="4">
        <v>0</v>
      </c>
      <c r="D154" s="4">
        <v>0</v>
      </c>
      <c r="E154" s="4">
        <v>0</v>
      </c>
      <c r="F154" s="4">
        <v>0</v>
      </c>
      <c r="G154" s="4">
        <v>0</v>
      </c>
      <c r="H154" s="4">
        <v>0</v>
      </c>
      <c r="I154" s="4">
        <v>0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143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0</v>
      </c>
      <c r="X154" s="4">
        <v>0</v>
      </c>
      <c r="Y154" s="4">
        <v>0</v>
      </c>
      <c r="Z154" s="4">
        <v>0</v>
      </c>
      <c r="AA154" s="4">
        <v>0</v>
      </c>
      <c r="AB154" s="143">
        <v>0</v>
      </c>
      <c r="AC154" s="4">
        <v>0</v>
      </c>
      <c r="AD154" s="4">
        <v>0</v>
      </c>
      <c r="AE154" s="4">
        <v>0</v>
      </c>
      <c r="AF154" s="4">
        <v>0</v>
      </c>
      <c r="AG154" s="4">
        <v>0</v>
      </c>
      <c r="AH154" s="4">
        <v>0</v>
      </c>
      <c r="AI154" s="4">
        <v>0</v>
      </c>
      <c r="AJ154" s="4">
        <v>0</v>
      </c>
      <c r="AK154" s="4">
        <v>0</v>
      </c>
      <c r="AM154" t="s">
        <v>423</v>
      </c>
      <c r="AN154" s="4">
        <v>0</v>
      </c>
      <c r="AO154" s="4">
        <v>0</v>
      </c>
      <c r="AP154" s="4">
        <v>0</v>
      </c>
      <c r="AQ154" s="4">
        <v>0</v>
      </c>
      <c r="AR154" s="4">
        <v>0</v>
      </c>
      <c r="AS154" s="4">
        <v>0</v>
      </c>
      <c r="AT154" s="4">
        <v>0</v>
      </c>
      <c r="AU154" s="4">
        <v>0</v>
      </c>
      <c r="AV154" s="4">
        <v>0</v>
      </c>
      <c r="AW154" s="4">
        <v>0</v>
      </c>
      <c r="AX154" s="4">
        <v>0</v>
      </c>
      <c r="AY154" s="4">
        <v>0</v>
      </c>
      <c r="AZ154" s="143">
        <v>0</v>
      </c>
      <c r="BA154" s="4">
        <v>0</v>
      </c>
      <c r="BB154" s="4">
        <v>0</v>
      </c>
      <c r="BC154" s="4">
        <v>0</v>
      </c>
      <c r="BD154" s="4">
        <v>0</v>
      </c>
      <c r="BE154" s="4">
        <v>0</v>
      </c>
      <c r="BF154" s="4">
        <v>0</v>
      </c>
      <c r="BG154" s="4">
        <v>0</v>
      </c>
      <c r="BH154" s="4">
        <v>0</v>
      </c>
      <c r="BI154" s="4">
        <v>0</v>
      </c>
      <c r="BJ154" s="4">
        <v>0</v>
      </c>
      <c r="BK154" s="4">
        <v>0</v>
      </c>
      <c r="BL154" s="4">
        <v>0</v>
      </c>
      <c r="BM154" s="143">
        <v>0</v>
      </c>
      <c r="BN154" s="4">
        <v>0</v>
      </c>
      <c r="BO154" s="4">
        <v>0</v>
      </c>
      <c r="BP154" s="4">
        <v>0</v>
      </c>
      <c r="BQ154" s="4">
        <v>0</v>
      </c>
      <c r="BR154" s="4">
        <v>0</v>
      </c>
      <c r="BS154" s="4">
        <v>0</v>
      </c>
      <c r="BT154" s="4">
        <v>0</v>
      </c>
      <c r="BU154" s="4">
        <v>0</v>
      </c>
      <c r="BV154" s="4">
        <v>0</v>
      </c>
      <c r="BX154" s="4"/>
      <c r="CA154"/>
    </row>
    <row r="155" spans="1:79" x14ac:dyDescent="0.25">
      <c r="A155" s="114"/>
      <c r="B155" t="s">
        <v>424</v>
      </c>
      <c r="C155" s="4">
        <v>0</v>
      </c>
      <c r="D155" s="4">
        <v>0</v>
      </c>
      <c r="E155" s="4">
        <v>0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143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143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v>0</v>
      </c>
      <c r="AK155" s="4">
        <v>0</v>
      </c>
      <c r="AM155" t="s">
        <v>424</v>
      </c>
      <c r="AN155" s="4">
        <v>0</v>
      </c>
      <c r="AO155" s="4">
        <v>0</v>
      </c>
      <c r="AP155" s="4">
        <v>0</v>
      </c>
      <c r="AQ155" s="4">
        <v>0</v>
      </c>
      <c r="AR155" s="4">
        <v>0</v>
      </c>
      <c r="AS155" s="4">
        <v>0</v>
      </c>
      <c r="AT155" s="4">
        <v>0</v>
      </c>
      <c r="AU155" s="4">
        <v>0</v>
      </c>
      <c r="AV155" s="4">
        <v>0</v>
      </c>
      <c r="AW155" s="4">
        <v>0</v>
      </c>
      <c r="AX155" s="4">
        <v>0</v>
      </c>
      <c r="AY155" s="4">
        <v>0</v>
      </c>
      <c r="AZ155" s="143">
        <v>0</v>
      </c>
      <c r="BA155" s="4">
        <v>0</v>
      </c>
      <c r="BB155" s="4">
        <v>0</v>
      </c>
      <c r="BC155" s="4">
        <v>0</v>
      </c>
      <c r="BD155" s="4">
        <v>0</v>
      </c>
      <c r="BE155" s="4">
        <v>0</v>
      </c>
      <c r="BF155" s="4">
        <v>0</v>
      </c>
      <c r="BG155" s="4">
        <v>0</v>
      </c>
      <c r="BH155" s="4">
        <v>0</v>
      </c>
      <c r="BI155" s="4">
        <v>0</v>
      </c>
      <c r="BJ155" s="4">
        <v>0</v>
      </c>
      <c r="BK155" s="4">
        <v>0</v>
      </c>
      <c r="BL155" s="4">
        <v>0</v>
      </c>
      <c r="BM155" s="143">
        <v>0</v>
      </c>
      <c r="BN155" s="4">
        <v>0</v>
      </c>
      <c r="BO155" s="4">
        <v>0</v>
      </c>
      <c r="BP155" s="4">
        <v>0</v>
      </c>
      <c r="BQ155" s="4">
        <v>0</v>
      </c>
      <c r="BR155" s="4">
        <v>0</v>
      </c>
      <c r="BS155" s="4">
        <v>0</v>
      </c>
      <c r="BT155" s="4">
        <v>0</v>
      </c>
      <c r="BU155" s="4">
        <v>0</v>
      </c>
      <c r="BV155" s="4">
        <v>0</v>
      </c>
      <c r="BX155" s="4"/>
      <c r="CA155"/>
    </row>
    <row r="156" spans="1:79" x14ac:dyDescent="0.25">
      <c r="A156" s="114"/>
      <c r="B156" t="s">
        <v>425</v>
      </c>
      <c r="C156" s="4">
        <v>0</v>
      </c>
      <c r="D156" s="4">
        <v>0</v>
      </c>
      <c r="E156" s="4">
        <v>0</v>
      </c>
      <c r="F156" s="4">
        <v>0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143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0</v>
      </c>
      <c r="AA156" s="4">
        <v>0</v>
      </c>
      <c r="AB156" s="143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0</v>
      </c>
      <c r="AH156" s="4">
        <v>0</v>
      </c>
      <c r="AI156" s="4">
        <v>0</v>
      </c>
      <c r="AJ156" s="4">
        <v>0</v>
      </c>
      <c r="AK156" s="4">
        <v>0</v>
      </c>
      <c r="AM156" t="s">
        <v>425</v>
      </c>
      <c r="AN156" s="4">
        <v>0</v>
      </c>
      <c r="AO156" s="4">
        <v>0</v>
      </c>
      <c r="AP156" s="4">
        <v>0</v>
      </c>
      <c r="AQ156" s="4">
        <v>0</v>
      </c>
      <c r="AR156" s="4">
        <v>0</v>
      </c>
      <c r="AS156" s="4">
        <v>0</v>
      </c>
      <c r="AT156" s="4">
        <v>0</v>
      </c>
      <c r="AU156" s="4">
        <v>0</v>
      </c>
      <c r="AV156" s="4">
        <v>0</v>
      </c>
      <c r="AW156" s="4">
        <v>0</v>
      </c>
      <c r="AX156" s="4">
        <v>0</v>
      </c>
      <c r="AY156" s="4">
        <v>0</v>
      </c>
      <c r="AZ156" s="143">
        <v>0</v>
      </c>
      <c r="BA156" s="4">
        <v>0</v>
      </c>
      <c r="BB156" s="4">
        <v>0</v>
      </c>
      <c r="BC156" s="4">
        <v>0</v>
      </c>
      <c r="BD156" s="4">
        <v>0</v>
      </c>
      <c r="BE156" s="4">
        <v>0</v>
      </c>
      <c r="BF156" s="4">
        <v>0</v>
      </c>
      <c r="BG156" s="4">
        <v>0</v>
      </c>
      <c r="BH156" s="4">
        <v>0</v>
      </c>
      <c r="BI156" s="4">
        <v>0</v>
      </c>
      <c r="BJ156" s="4">
        <v>0</v>
      </c>
      <c r="BK156" s="4">
        <v>0</v>
      </c>
      <c r="BL156" s="4">
        <v>0</v>
      </c>
      <c r="BM156" s="143">
        <v>0</v>
      </c>
      <c r="BN156" s="4">
        <v>0</v>
      </c>
      <c r="BO156" s="4">
        <v>0</v>
      </c>
      <c r="BP156" s="4">
        <v>0</v>
      </c>
      <c r="BQ156" s="4">
        <v>0</v>
      </c>
      <c r="BR156" s="4">
        <v>0</v>
      </c>
      <c r="BS156" s="4">
        <v>0</v>
      </c>
      <c r="BT156" s="4">
        <v>0</v>
      </c>
      <c r="BU156" s="4">
        <v>0</v>
      </c>
      <c r="BV156" s="4">
        <v>0</v>
      </c>
      <c r="BX156" s="4"/>
      <c r="CA156"/>
    </row>
    <row r="157" spans="1:79" x14ac:dyDescent="0.25">
      <c r="A157" s="114"/>
      <c r="B157" t="s">
        <v>426</v>
      </c>
      <c r="C157" s="4">
        <v>0</v>
      </c>
      <c r="D157" s="4">
        <v>0</v>
      </c>
      <c r="E157" s="4">
        <v>0</v>
      </c>
      <c r="F157" s="4">
        <v>0</v>
      </c>
      <c r="G157" s="4">
        <v>0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143">
        <v>0</v>
      </c>
      <c r="P157" s="4">
        <v>0</v>
      </c>
      <c r="Q157" s="4">
        <v>0</v>
      </c>
      <c r="R157" s="4">
        <v>0</v>
      </c>
      <c r="S157" s="4">
        <v>0</v>
      </c>
      <c r="T157" s="4">
        <v>0</v>
      </c>
      <c r="U157" s="4">
        <v>0</v>
      </c>
      <c r="V157" s="4">
        <v>0</v>
      </c>
      <c r="W157" s="4">
        <v>0</v>
      </c>
      <c r="X157" s="4">
        <v>0</v>
      </c>
      <c r="Y157" s="4">
        <v>0</v>
      </c>
      <c r="Z157" s="4">
        <v>0</v>
      </c>
      <c r="AA157" s="4">
        <v>0</v>
      </c>
      <c r="AB157" s="143">
        <v>0</v>
      </c>
      <c r="AC157" s="4">
        <v>0</v>
      </c>
      <c r="AD157" s="4">
        <v>0</v>
      </c>
      <c r="AE157" s="4">
        <v>0</v>
      </c>
      <c r="AF157" s="4">
        <v>0</v>
      </c>
      <c r="AG157" s="4">
        <v>0</v>
      </c>
      <c r="AH157" s="4">
        <v>0</v>
      </c>
      <c r="AI157" s="4">
        <v>0</v>
      </c>
      <c r="AJ157" s="4">
        <v>0</v>
      </c>
      <c r="AK157" s="4">
        <v>0</v>
      </c>
      <c r="AM157" t="s">
        <v>426</v>
      </c>
      <c r="AN157" s="4">
        <v>0</v>
      </c>
      <c r="AO157" s="4">
        <v>0</v>
      </c>
      <c r="AP157" s="4">
        <v>0</v>
      </c>
      <c r="AQ157" s="4">
        <v>0</v>
      </c>
      <c r="AR157" s="4">
        <v>0</v>
      </c>
      <c r="AS157" s="4">
        <v>0</v>
      </c>
      <c r="AT157" s="4">
        <v>0</v>
      </c>
      <c r="AU157" s="4">
        <v>0</v>
      </c>
      <c r="AV157" s="4">
        <v>0</v>
      </c>
      <c r="AW157" s="4">
        <v>0</v>
      </c>
      <c r="AX157" s="4">
        <v>0</v>
      </c>
      <c r="AY157" s="4">
        <v>0</v>
      </c>
      <c r="AZ157" s="143">
        <v>0</v>
      </c>
      <c r="BA157" s="4">
        <v>0</v>
      </c>
      <c r="BB157" s="4">
        <v>0</v>
      </c>
      <c r="BC157" s="4">
        <v>0</v>
      </c>
      <c r="BD157" s="4">
        <v>0</v>
      </c>
      <c r="BE157" s="4">
        <v>0</v>
      </c>
      <c r="BF157" s="4">
        <v>0</v>
      </c>
      <c r="BG157" s="4">
        <v>0</v>
      </c>
      <c r="BH157" s="4">
        <v>0</v>
      </c>
      <c r="BI157" s="4">
        <v>0</v>
      </c>
      <c r="BJ157" s="4">
        <v>0</v>
      </c>
      <c r="BK157" s="4">
        <v>0</v>
      </c>
      <c r="BL157" s="4">
        <v>0</v>
      </c>
      <c r="BM157" s="143">
        <v>0</v>
      </c>
      <c r="BN157" s="4">
        <v>0</v>
      </c>
      <c r="BO157" s="4">
        <v>0</v>
      </c>
      <c r="BP157" s="4">
        <v>0</v>
      </c>
      <c r="BQ157" s="4">
        <v>0</v>
      </c>
      <c r="BR157" s="4">
        <v>0</v>
      </c>
      <c r="BS157" s="4">
        <v>0</v>
      </c>
      <c r="BT157" s="4">
        <v>0</v>
      </c>
      <c r="BU157" s="4">
        <v>0</v>
      </c>
      <c r="BV157" s="4">
        <v>0</v>
      </c>
      <c r="BX157" s="4"/>
      <c r="CA157"/>
    </row>
    <row r="158" spans="1:79" x14ac:dyDescent="0.25">
      <c r="A158" s="114"/>
      <c r="B158" t="s">
        <v>427</v>
      </c>
      <c r="C158" s="115">
        <v>0</v>
      </c>
      <c r="D158" s="115">
        <v>0</v>
      </c>
      <c r="E158" s="115">
        <v>0</v>
      </c>
      <c r="F158" s="115">
        <v>0</v>
      </c>
      <c r="G158" s="115">
        <v>0</v>
      </c>
      <c r="H158" s="115">
        <v>0</v>
      </c>
      <c r="I158" s="115">
        <v>0</v>
      </c>
      <c r="J158" s="115">
        <v>0</v>
      </c>
      <c r="K158" s="115">
        <v>0</v>
      </c>
      <c r="L158" s="115">
        <v>0</v>
      </c>
      <c r="M158" s="115">
        <v>0</v>
      </c>
      <c r="N158" s="115">
        <v>0</v>
      </c>
      <c r="O158" s="144">
        <v>0</v>
      </c>
      <c r="P158" s="115">
        <v>0</v>
      </c>
      <c r="Q158" s="115">
        <v>0</v>
      </c>
      <c r="R158" s="115">
        <v>0</v>
      </c>
      <c r="S158" s="115">
        <v>0</v>
      </c>
      <c r="T158" s="115">
        <v>0</v>
      </c>
      <c r="U158" s="115">
        <v>0</v>
      </c>
      <c r="V158" s="115">
        <v>0</v>
      </c>
      <c r="W158" s="115">
        <v>0</v>
      </c>
      <c r="X158" s="115">
        <v>0</v>
      </c>
      <c r="Y158" s="115">
        <v>0</v>
      </c>
      <c r="Z158" s="115">
        <v>0</v>
      </c>
      <c r="AA158" s="115">
        <v>0</v>
      </c>
      <c r="AB158" s="144">
        <v>0</v>
      </c>
      <c r="AC158" s="115">
        <v>0</v>
      </c>
      <c r="AD158" s="115">
        <v>0</v>
      </c>
      <c r="AE158" s="115">
        <v>0</v>
      </c>
      <c r="AF158" s="115">
        <v>0</v>
      </c>
      <c r="AG158" s="115">
        <v>0</v>
      </c>
      <c r="AH158" s="115">
        <v>0</v>
      </c>
      <c r="AI158" s="115">
        <v>0</v>
      </c>
      <c r="AJ158" s="115">
        <v>0</v>
      </c>
      <c r="AK158" s="115">
        <v>0</v>
      </c>
      <c r="AM158" t="s">
        <v>427</v>
      </c>
      <c r="AN158" s="115">
        <v>0</v>
      </c>
      <c r="AO158" s="115">
        <v>0</v>
      </c>
      <c r="AP158" s="115">
        <v>0</v>
      </c>
      <c r="AQ158" s="115">
        <v>0</v>
      </c>
      <c r="AR158" s="115">
        <v>0</v>
      </c>
      <c r="AS158" s="115">
        <v>0</v>
      </c>
      <c r="AT158" s="115">
        <v>0</v>
      </c>
      <c r="AU158" s="115">
        <v>0</v>
      </c>
      <c r="AV158" s="115">
        <v>0</v>
      </c>
      <c r="AW158" s="115">
        <v>0</v>
      </c>
      <c r="AX158" s="115">
        <v>0</v>
      </c>
      <c r="AY158" s="115">
        <v>0</v>
      </c>
      <c r="AZ158" s="144">
        <v>0</v>
      </c>
      <c r="BA158" s="115">
        <v>0</v>
      </c>
      <c r="BB158" s="115">
        <v>0</v>
      </c>
      <c r="BC158" s="115">
        <v>0</v>
      </c>
      <c r="BD158" s="115">
        <v>0</v>
      </c>
      <c r="BE158" s="115">
        <v>0</v>
      </c>
      <c r="BF158" s="115">
        <v>0</v>
      </c>
      <c r="BG158" s="115">
        <v>0</v>
      </c>
      <c r="BH158" s="115">
        <v>0</v>
      </c>
      <c r="BI158" s="115">
        <v>0</v>
      </c>
      <c r="BJ158" s="115">
        <v>0</v>
      </c>
      <c r="BK158" s="115">
        <v>0</v>
      </c>
      <c r="BL158" s="115">
        <v>0</v>
      </c>
      <c r="BM158" s="144">
        <v>0</v>
      </c>
      <c r="BN158" s="115">
        <v>0</v>
      </c>
      <c r="BO158" s="115">
        <v>0</v>
      </c>
      <c r="BP158" s="115">
        <v>0</v>
      </c>
      <c r="BQ158" s="115">
        <v>0</v>
      </c>
      <c r="BR158" s="115">
        <v>0</v>
      </c>
      <c r="BS158" s="115">
        <v>0</v>
      </c>
      <c r="BT158" s="115">
        <v>0</v>
      </c>
      <c r="BU158" s="115">
        <v>0</v>
      </c>
      <c r="BV158" s="115">
        <v>0</v>
      </c>
      <c r="BX158" s="4"/>
      <c r="CA158"/>
    </row>
    <row r="159" spans="1:79" x14ac:dyDescent="0.25">
      <c r="A159" s="114"/>
      <c r="C159" s="5">
        <f>SUM(C145:C158)</f>
        <v>0</v>
      </c>
      <c r="D159" s="5">
        <f t="shared" ref="D159:AP159" si="414">SUM(D145:D158)</f>
        <v>0</v>
      </c>
      <c r="E159" s="5">
        <f t="shared" si="414"/>
        <v>0</v>
      </c>
      <c r="F159" s="5">
        <f t="shared" si="414"/>
        <v>0</v>
      </c>
      <c r="G159" s="5">
        <f t="shared" si="414"/>
        <v>0</v>
      </c>
      <c r="H159" s="5">
        <f t="shared" si="414"/>
        <v>0</v>
      </c>
      <c r="I159" s="5">
        <f t="shared" si="414"/>
        <v>0</v>
      </c>
      <c r="J159" s="5">
        <f t="shared" si="414"/>
        <v>0</v>
      </c>
      <c r="K159" s="5">
        <f t="shared" si="414"/>
        <v>0</v>
      </c>
      <c r="L159" s="5">
        <f t="shared" si="414"/>
        <v>0</v>
      </c>
      <c r="M159" s="5">
        <f t="shared" si="414"/>
        <v>0</v>
      </c>
      <c r="N159" s="5">
        <f t="shared" si="414"/>
        <v>0</v>
      </c>
      <c r="O159" s="145">
        <f t="shared" si="414"/>
        <v>0</v>
      </c>
      <c r="P159" s="5">
        <f>SUM(P145:P158)</f>
        <v>0</v>
      </c>
      <c r="Q159" s="5">
        <f t="shared" ref="Q159:AB159" si="415">SUM(Q145:Q158)</f>
        <v>0</v>
      </c>
      <c r="R159" s="5">
        <f t="shared" si="415"/>
        <v>0</v>
      </c>
      <c r="S159" s="5">
        <f t="shared" si="415"/>
        <v>0</v>
      </c>
      <c r="T159" s="5">
        <f t="shared" si="415"/>
        <v>0</v>
      </c>
      <c r="U159" s="5">
        <f t="shared" si="415"/>
        <v>0</v>
      </c>
      <c r="V159" s="5">
        <f t="shared" si="415"/>
        <v>0</v>
      </c>
      <c r="W159" s="5">
        <f t="shared" si="415"/>
        <v>0</v>
      </c>
      <c r="X159" s="5">
        <f t="shared" si="415"/>
        <v>0</v>
      </c>
      <c r="Y159" s="5">
        <f t="shared" si="415"/>
        <v>0</v>
      </c>
      <c r="Z159" s="5">
        <f t="shared" si="415"/>
        <v>0</v>
      </c>
      <c r="AA159" s="5">
        <f t="shared" si="415"/>
        <v>0</v>
      </c>
      <c r="AB159" s="145">
        <f t="shared" si="415"/>
        <v>0</v>
      </c>
      <c r="AC159" s="5">
        <f t="shared" si="414"/>
        <v>0</v>
      </c>
      <c r="AD159" s="5">
        <f t="shared" si="414"/>
        <v>0</v>
      </c>
      <c r="AE159" s="5">
        <f t="shared" si="414"/>
        <v>0</v>
      </c>
      <c r="AF159" s="5">
        <f t="shared" si="414"/>
        <v>0</v>
      </c>
      <c r="AG159" s="5">
        <f t="shared" si="414"/>
        <v>0</v>
      </c>
      <c r="AH159" s="5">
        <f t="shared" si="414"/>
        <v>0</v>
      </c>
      <c r="AI159" s="5">
        <f t="shared" ref="AI159:AK159" si="416">SUM(AI145:AI158)</f>
        <v>0</v>
      </c>
      <c r="AJ159" s="5">
        <f t="shared" si="416"/>
        <v>0</v>
      </c>
      <c r="AK159" s="5">
        <f t="shared" si="416"/>
        <v>0</v>
      </c>
      <c r="AM159" s="5"/>
      <c r="AN159" s="5">
        <f t="shared" si="414"/>
        <v>0</v>
      </c>
      <c r="AO159" s="5">
        <f t="shared" si="414"/>
        <v>0</v>
      </c>
      <c r="AP159" s="5">
        <f t="shared" si="414"/>
        <v>0</v>
      </c>
      <c r="AQ159" s="5">
        <f>SUM(AQ145:AQ158)</f>
        <v>0</v>
      </c>
      <c r="AR159" s="5">
        <f t="shared" ref="AR159:BQ159" si="417">SUM(AR145:AR158)</f>
        <v>0</v>
      </c>
      <c r="AS159" s="5">
        <f t="shared" si="417"/>
        <v>0</v>
      </c>
      <c r="AT159" s="5">
        <f t="shared" si="417"/>
        <v>0</v>
      </c>
      <c r="AU159" s="5">
        <f t="shared" si="417"/>
        <v>0</v>
      </c>
      <c r="AV159" s="5">
        <f t="shared" si="417"/>
        <v>0</v>
      </c>
      <c r="AW159" s="5">
        <f t="shared" si="417"/>
        <v>0</v>
      </c>
      <c r="AX159" s="5">
        <f t="shared" si="417"/>
        <v>0</v>
      </c>
      <c r="AY159" s="5">
        <f t="shared" si="417"/>
        <v>0</v>
      </c>
      <c r="AZ159" s="145">
        <f t="shared" si="417"/>
        <v>0</v>
      </c>
      <c r="BA159" s="5">
        <f t="shared" si="417"/>
        <v>0</v>
      </c>
      <c r="BB159" s="5">
        <f t="shared" si="417"/>
        <v>0</v>
      </c>
      <c r="BC159" s="5">
        <f t="shared" si="417"/>
        <v>0</v>
      </c>
      <c r="BD159" s="5">
        <f>SUM(BD145:BD158)</f>
        <v>0</v>
      </c>
      <c r="BE159" s="5">
        <f t="shared" ref="BE159:BM159" si="418">SUM(BE145:BE158)</f>
        <v>0</v>
      </c>
      <c r="BF159" s="5">
        <f t="shared" si="418"/>
        <v>0</v>
      </c>
      <c r="BG159" s="5">
        <f t="shared" si="418"/>
        <v>0</v>
      </c>
      <c r="BH159" s="5">
        <f t="shared" si="418"/>
        <v>0</v>
      </c>
      <c r="BI159" s="5">
        <f t="shared" si="418"/>
        <v>0</v>
      </c>
      <c r="BJ159" s="5">
        <f t="shared" si="418"/>
        <v>0</v>
      </c>
      <c r="BK159" s="5">
        <f t="shared" si="418"/>
        <v>0</v>
      </c>
      <c r="BL159" s="5">
        <f t="shared" si="418"/>
        <v>0</v>
      </c>
      <c r="BM159" s="145">
        <f t="shared" si="418"/>
        <v>0</v>
      </c>
      <c r="BN159" s="5">
        <f t="shared" si="417"/>
        <v>0</v>
      </c>
      <c r="BO159" s="5">
        <f t="shared" si="417"/>
        <v>0</v>
      </c>
      <c r="BP159" s="5">
        <f t="shared" si="417"/>
        <v>0</v>
      </c>
      <c r="BQ159" s="5">
        <f t="shared" si="417"/>
        <v>0</v>
      </c>
      <c r="BR159" s="5">
        <f>SUM(BR145:BR158)</f>
        <v>0</v>
      </c>
      <c r="BS159" s="5">
        <f>SUM(BS145:BS158)</f>
        <v>0</v>
      </c>
      <c r="BT159" s="5">
        <f t="shared" ref="BT159:BV159" si="419">SUM(BT145:BT158)</f>
        <v>0</v>
      </c>
      <c r="BU159" s="5">
        <f t="shared" si="419"/>
        <v>0</v>
      </c>
      <c r="BV159" s="5">
        <f t="shared" si="419"/>
        <v>0</v>
      </c>
      <c r="BX159" s="4"/>
      <c r="CA159"/>
    </row>
    <row r="160" spans="1:79" x14ac:dyDescent="0.25">
      <c r="A160" s="114"/>
      <c r="B160" s="125">
        <f>SUM(C160:AK160)</f>
        <v>-127</v>
      </c>
      <c r="C160" s="5">
        <f t="shared" ref="C160:AH160" si="420">+C159-C7</f>
        <v>-4</v>
      </c>
      <c r="D160" s="5">
        <f t="shared" si="420"/>
        <v>-4</v>
      </c>
      <c r="E160" s="5">
        <f t="shared" si="420"/>
        <v>-4</v>
      </c>
      <c r="F160" s="5">
        <f t="shared" si="420"/>
        <v>-4</v>
      </c>
      <c r="G160" s="5">
        <f t="shared" si="420"/>
        <v>-4</v>
      </c>
      <c r="H160" s="5">
        <f t="shared" si="420"/>
        <v>-4</v>
      </c>
      <c r="I160" s="5">
        <f t="shared" si="420"/>
        <v>-4</v>
      </c>
      <c r="J160" s="5">
        <f t="shared" si="420"/>
        <v>-4</v>
      </c>
      <c r="K160" s="5">
        <f t="shared" si="420"/>
        <v>-4</v>
      </c>
      <c r="L160" s="5">
        <f t="shared" si="420"/>
        <v>-4</v>
      </c>
      <c r="M160" s="5">
        <f t="shared" si="420"/>
        <v>-4</v>
      </c>
      <c r="N160" s="5">
        <f t="shared" si="420"/>
        <v>-4</v>
      </c>
      <c r="O160" s="145">
        <f t="shared" si="420"/>
        <v>-4</v>
      </c>
      <c r="P160" s="5">
        <f t="shared" ref="P160:AB160" si="421">+P159-P7</f>
        <v>-3</v>
      </c>
      <c r="Q160" s="5">
        <f t="shared" si="421"/>
        <v>-3</v>
      </c>
      <c r="R160" s="5">
        <f t="shared" si="421"/>
        <v>-3</v>
      </c>
      <c r="S160" s="5">
        <f t="shared" si="421"/>
        <v>-3</v>
      </c>
      <c r="T160" s="5">
        <f t="shared" si="421"/>
        <v>-3</v>
      </c>
      <c r="U160" s="5">
        <f t="shared" si="421"/>
        <v>-3</v>
      </c>
      <c r="V160" s="5">
        <f t="shared" si="421"/>
        <v>-3</v>
      </c>
      <c r="W160" s="5">
        <f t="shared" si="421"/>
        <v>-3</v>
      </c>
      <c r="X160" s="5">
        <f t="shared" si="421"/>
        <v>-3</v>
      </c>
      <c r="Y160" s="5">
        <f t="shared" si="421"/>
        <v>-3</v>
      </c>
      <c r="Z160" s="5">
        <f t="shared" si="421"/>
        <v>-3</v>
      </c>
      <c r="AA160" s="5">
        <f t="shared" si="421"/>
        <v>-3</v>
      </c>
      <c r="AB160" s="145">
        <f t="shared" si="421"/>
        <v>-3</v>
      </c>
      <c r="AC160" s="5">
        <f t="shared" si="420"/>
        <v>-4</v>
      </c>
      <c r="AD160" s="5">
        <f t="shared" si="420"/>
        <v>-4</v>
      </c>
      <c r="AE160" s="5">
        <f t="shared" si="420"/>
        <v>-4</v>
      </c>
      <c r="AF160" s="5">
        <f t="shared" si="420"/>
        <v>-4</v>
      </c>
      <c r="AG160" s="5">
        <f t="shared" si="420"/>
        <v>-4</v>
      </c>
      <c r="AH160" s="5">
        <f t="shared" si="420"/>
        <v>-4</v>
      </c>
      <c r="AI160" s="5">
        <f t="shared" ref="AI160:AK160" si="422">+AI159-AI7</f>
        <v>-4</v>
      </c>
      <c r="AJ160" s="5">
        <f t="shared" si="422"/>
        <v>-4</v>
      </c>
      <c r="AK160" s="5">
        <f t="shared" si="422"/>
        <v>-4</v>
      </c>
      <c r="AM160" s="125">
        <f>SUM(AN160:BV160)</f>
        <v>-679564</v>
      </c>
      <c r="AN160" s="5">
        <f>+AN159-AN7</f>
        <v>-5896</v>
      </c>
      <c r="AO160" s="5">
        <f t="shared" ref="AO160:BS160" si="423">+AO159-AO7</f>
        <v>-5506</v>
      </c>
      <c r="AP160" s="5">
        <f t="shared" si="423"/>
        <v>-5988</v>
      </c>
      <c r="AQ160" s="5">
        <f t="shared" si="423"/>
        <v>-5646</v>
      </c>
      <c r="AR160" s="5">
        <f t="shared" si="423"/>
        <v>-6005</v>
      </c>
      <c r="AS160" s="5">
        <f t="shared" si="423"/>
        <v>-6029</v>
      </c>
      <c r="AT160" s="5">
        <f t="shared" si="423"/>
        <v>-5744</v>
      </c>
      <c r="AU160" s="5">
        <f t="shared" si="423"/>
        <v>-5646</v>
      </c>
      <c r="AV160" s="5">
        <f t="shared" si="423"/>
        <v>-5641</v>
      </c>
      <c r="AW160" s="5">
        <f t="shared" si="423"/>
        <v>-4483</v>
      </c>
      <c r="AX160" s="5">
        <f t="shared" si="423"/>
        <v>-4136</v>
      </c>
      <c r="AY160" s="5">
        <f t="shared" si="423"/>
        <v>-4062</v>
      </c>
      <c r="AZ160" s="145">
        <f t="shared" si="423"/>
        <v>-64782</v>
      </c>
      <c r="BA160" s="5">
        <f>+BA159-BA7</f>
        <v>-4756</v>
      </c>
      <c r="BB160" s="5">
        <f t="shared" ref="BB160:BM160" si="424">+BB159-BB7</f>
        <v>-4354</v>
      </c>
      <c r="BC160" s="5">
        <f t="shared" si="424"/>
        <v>-3714</v>
      </c>
      <c r="BD160" s="5">
        <f t="shared" si="424"/>
        <v>-3696</v>
      </c>
      <c r="BE160" s="5">
        <f t="shared" si="424"/>
        <v>-3714</v>
      </c>
      <c r="BF160" s="5">
        <f t="shared" si="424"/>
        <v>-4391</v>
      </c>
      <c r="BG160" s="5">
        <f t="shared" si="424"/>
        <v>-4409</v>
      </c>
      <c r="BH160" s="5">
        <f t="shared" si="424"/>
        <v>-4409</v>
      </c>
      <c r="BI160" s="5">
        <f t="shared" si="424"/>
        <v>-5085</v>
      </c>
      <c r="BJ160" s="5">
        <f t="shared" si="424"/>
        <v>-4409</v>
      </c>
      <c r="BK160" s="5">
        <f t="shared" si="424"/>
        <v>-3696</v>
      </c>
      <c r="BL160" s="5">
        <f t="shared" si="424"/>
        <v>-3367</v>
      </c>
      <c r="BM160" s="145">
        <f t="shared" si="424"/>
        <v>-50000</v>
      </c>
      <c r="BN160" s="5">
        <f t="shared" si="423"/>
        <v>-50000</v>
      </c>
      <c r="BO160" s="5">
        <f t="shared" si="423"/>
        <v>-50000</v>
      </c>
      <c r="BP160" s="5">
        <f t="shared" si="423"/>
        <v>-50000</v>
      </c>
      <c r="BQ160" s="5">
        <f t="shared" si="423"/>
        <v>-50000</v>
      </c>
      <c r="BR160" s="5">
        <f t="shared" si="423"/>
        <v>-50000</v>
      </c>
      <c r="BS160" s="5">
        <f t="shared" si="423"/>
        <v>-50000</v>
      </c>
      <c r="BT160" s="5">
        <f t="shared" ref="BT160:BV160" si="425">+BT159-BT7</f>
        <v>-50000</v>
      </c>
      <c r="BU160" s="5">
        <f t="shared" si="425"/>
        <v>-50000</v>
      </c>
      <c r="BV160" s="5">
        <f t="shared" si="425"/>
        <v>-50000</v>
      </c>
      <c r="BX160" s="4"/>
      <c r="CA160"/>
    </row>
    <row r="161" spans="1:111" x14ac:dyDescent="0.25">
      <c r="A161" s="114"/>
      <c r="BX161" s="4"/>
      <c r="CA161"/>
    </row>
    <row r="162" spans="1:111" x14ac:dyDescent="0.25">
      <c r="B162" s="114"/>
    </row>
    <row r="163" spans="1:111" x14ac:dyDescent="0.25">
      <c r="B163" s="114"/>
    </row>
    <row r="164" spans="1:111" x14ac:dyDescent="0.25">
      <c r="B164" s="114"/>
    </row>
    <row r="165" spans="1:111" x14ac:dyDescent="0.25">
      <c r="B165" s="114"/>
    </row>
    <row r="166" spans="1:111" x14ac:dyDescent="0.25">
      <c r="B166" s="114"/>
      <c r="D166" s="4"/>
      <c r="E166" s="4"/>
      <c r="F166" s="4"/>
      <c r="G166" s="4"/>
      <c r="H166" s="4"/>
      <c r="I166" s="4"/>
    </row>
    <row r="167" spans="1:111" x14ac:dyDescent="0.25">
      <c r="B167" s="209" t="s">
        <v>467</v>
      </c>
      <c r="C167" s="114"/>
      <c r="P167" s="114"/>
    </row>
    <row r="168" spans="1:111" x14ac:dyDescent="0.25">
      <c r="B168" s="117" t="s">
        <v>414</v>
      </c>
      <c r="C168" s="210">
        <v>8603</v>
      </c>
      <c r="D168" s="210">
        <v>8590</v>
      </c>
      <c r="E168" s="210">
        <v>8618.0000000000018</v>
      </c>
      <c r="F168" s="210">
        <v>8635</v>
      </c>
      <c r="G168" s="210">
        <v>8634</v>
      </c>
      <c r="H168" s="210">
        <v>8668</v>
      </c>
      <c r="I168" s="210">
        <v>8700</v>
      </c>
      <c r="J168" s="210">
        <v>8648.2699999999986</v>
      </c>
      <c r="K168" s="210">
        <v>8646.68</v>
      </c>
      <c r="L168" s="210">
        <v>8652.7099999999991</v>
      </c>
      <c r="M168" s="210">
        <v>8656.42</v>
      </c>
      <c r="N168" s="210">
        <v>8678.6299999999992</v>
      </c>
      <c r="O168" s="210">
        <v>8644.2258333333339</v>
      </c>
      <c r="P168" s="210">
        <v>8699.41</v>
      </c>
      <c r="Q168" s="210">
        <v>8700.69</v>
      </c>
      <c r="R168" s="210">
        <v>8719</v>
      </c>
      <c r="S168" s="210">
        <v>8716.4699999999993</v>
      </c>
      <c r="T168" s="210">
        <v>8713.8199999999979</v>
      </c>
      <c r="U168" s="210">
        <v>8716.7199999999993</v>
      </c>
      <c r="V168" s="210">
        <v>8712.83</v>
      </c>
      <c r="W168" s="210">
        <v>8706.6299999999992</v>
      </c>
      <c r="X168" s="210">
        <v>8703.64</v>
      </c>
      <c r="Y168" s="210">
        <v>8708.2900000000009</v>
      </c>
      <c r="Z168" s="210">
        <v>8710.65</v>
      </c>
      <c r="AA168" s="210">
        <v>8731.5300000000007</v>
      </c>
      <c r="AB168" s="210">
        <v>8711.64</v>
      </c>
      <c r="AC168" s="210">
        <v>8762.7374999999993</v>
      </c>
      <c r="AD168" s="210">
        <v>8810.9166666666661</v>
      </c>
      <c r="AE168" s="210">
        <v>8856.6041666666679</v>
      </c>
      <c r="AF168" s="210">
        <v>8900.1866666666665</v>
      </c>
      <c r="AG168" s="210">
        <v>8941.9266666666681</v>
      </c>
      <c r="AH168" s="210">
        <v>8982.0191666666651</v>
      </c>
      <c r="AI168" s="210">
        <v>9020.6216666666678</v>
      </c>
      <c r="AJ168" s="210">
        <v>9057.878333333334</v>
      </c>
      <c r="AK168" s="210">
        <v>0</v>
      </c>
      <c r="AM168" s="117" t="s">
        <v>414</v>
      </c>
      <c r="AN168" s="210">
        <v>6577.5096799999992</v>
      </c>
      <c r="AO168" s="210">
        <v>6048.8202999999994</v>
      </c>
      <c r="AP168" s="210">
        <v>5837.4023000000025</v>
      </c>
      <c r="AQ168" s="210">
        <v>6175.8383500000018</v>
      </c>
      <c r="AR168" s="210">
        <v>5690.3240399999995</v>
      </c>
      <c r="AS168" s="210">
        <v>5350.0629600000002</v>
      </c>
      <c r="AT168" s="210">
        <v>5906.7780000000012</v>
      </c>
      <c r="AU168" s="210">
        <v>5270.8611168999996</v>
      </c>
      <c r="AV168" s="210">
        <v>5501.2772163999998</v>
      </c>
      <c r="AW168" s="210">
        <v>5364.7667271</v>
      </c>
      <c r="AX168" s="210">
        <v>5758.0774555999997</v>
      </c>
      <c r="AY168" s="210">
        <v>6522.6847353999992</v>
      </c>
      <c r="AZ168" s="210">
        <v>70004.402881400005</v>
      </c>
      <c r="BA168" s="210">
        <v>7158.0485361999999</v>
      </c>
      <c r="BB168" s="210">
        <v>6957.2457377999999</v>
      </c>
      <c r="BC168" s="210">
        <v>6874.1467900000007</v>
      </c>
      <c r="BD168" s="210">
        <v>6538.2241470000008</v>
      </c>
      <c r="BE168" s="210">
        <v>6273.4275707999986</v>
      </c>
      <c r="BF168" s="210">
        <v>5834.4493647999998</v>
      </c>
      <c r="BG168" s="210">
        <v>5548.0687590999996</v>
      </c>
      <c r="BH168" s="210">
        <v>5306.4297860999995</v>
      </c>
      <c r="BI168" s="210">
        <v>5537.5168771999997</v>
      </c>
      <c r="BJ168" s="210">
        <v>5399.2268829000004</v>
      </c>
      <c r="BK168" s="210">
        <v>5794.1501669999998</v>
      </c>
      <c r="BL168" s="210">
        <v>6562.4433174000023</v>
      </c>
      <c r="BM168" s="210">
        <v>73783.377936300007</v>
      </c>
      <c r="BN168" s="210">
        <v>74215.917628874988</v>
      </c>
      <c r="BO168" s="210">
        <v>74623.970599166656</v>
      </c>
      <c r="BP168" s="210">
        <v>75010.920423541684</v>
      </c>
      <c r="BQ168" s="210">
        <v>75380.041971466664</v>
      </c>
      <c r="BR168" s="210">
        <v>75733.558484066685</v>
      </c>
      <c r="BS168" s="210">
        <v>76073.12151189163</v>
      </c>
      <c r="BT168" s="210">
        <v>76400.064999616661</v>
      </c>
      <c r="BU168" s="210">
        <v>76715.609965383337</v>
      </c>
      <c r="BV168" s="210">
        <v>0</v>
      </c>
      <c r="BX168" s="17" t="s">
        <v>414</v>
      </c>
      <c r="BY168" s="4">
        <f t="shared" ref="BY168:BY182" si="426">+AN168/C168*1000</f>
        <v>764.56</v>
      </c>
      <c r="BZ168" s="4">
        <f t="shared" ref="BZ168:BZ182" si="427">+AO168/D168*1000</f>
        <v>704.17</v>
      </c>
      <c r="CA168" s="4">
        <f t="shared" ref="CA168:CA182" si="428">+AP168/E168*1000</f>
        <v>677.35000000000014</v>
      </c>
      <c r="CB168" s="4">
        <f t="shared" ref="CB168:CB182" si="429">+AQ168/F168*1000</f>
        <v>715.21000000000026</v>
      </c>
      <c r="CC168" s="4">
        <f t="shared" ref="CC168:CC182" si="430">+AR168/G168*1000</f>
        <v>659.06</v>
      </c>
      <c r="CD168" s="4">
        <f t="shared" ref="CD168:CD182" si="431">+AS168/H168*1000</f>
        <v>617.22</v>
      </c>
      <c r="CE168" s="4">
        <f t="shared" ref="CE168:CE182" si="432">+AT168/I168*1000</f>
        <v>678.94</v>
      </c>
      <c r="CF168" s="4">
        <f t="shared" ref="CF168:CF182" si="433">+AU168/J168*1000</f>
        <v>609.47</v>
      </c>
      <c r="CG168" s="4">
        <f t="shared" ref="CG168:CG182" si="434">+AV168/K168*1000</f>
        <v>636.23</v>
      </c>
      <c r="CH168" s="4">
        <f t="shared" ref="CH168:CH182" si="435">+AW168/L168*1000</f>
        <v>620.0100000000001</v>
      </c>
      <c r="CI168" s="4">
        <f t="shared" ref="CI168:CI182" si="436">+AX168/M168*1000</f>
        <v>665.18</v>
      </c>
      <c r="CJ168" s="4">
        <f t="shared" ref="CJ168:CJ182" si="437">+AY168/N168*1000</f>
        <v>751.58</v>
      </c>
      <c r="CK168" s="4">
        <f t="shared" ref="CK168:CK182" si="438">+AZ168/O168*1000</f>
        <v>8098.4005081696641</v>
      </c>
      <c r="CL168" s="4">
        <f t="shared" ref="CL168:CL182" si="439">+BA168/P168*1000</f>
        <v>822.82</v>
      </c>
      <c r="CM168" s="4">
        <f t="shared" ref="CM168:CM182" si="440">+BB168/Q168*1000</f>
        <v>799.62</v>
      </c>
      <c r="CN168" s="4">
        <f t="shared" ref="CN168:CN182" si="441">+BC168/R168*1000</f>
        <v>788.41000000000008</v>
      </c>
      <c r="CO168" s="4">
        <f t="shared" ref="CO168:CO182" si="442">+BD168/S168*1000</f>
        <v>750.10000000000014</v>
      </c>
      <c r="CP168" s="4">
        <f t="shared" ref="CP168:CP182" si="443">+BE168/T168*1000</f>
        <v>719.94</v>
      </c>
      <c r="CQ168" s="4">
        <f t="shared" ref="CQ168:CQ182" si="444">+BF168/U168*1000</f>
        <v>669.34</v>
      </c>
      <c r="CR168" s="4">
        <f t="shared" ref="CR168:CR182" si="445">+BG168/V168*1000</f>
        <v>636.77</v>
      </c>
      <c r="CS168" s="4">
        <f t="shared" ref="CS168:CS182" si="446">+BH168/W168*1000</f>
        <v>609.46999999999991</v>
      </c>
      <c r="CT168" s="4">
        <f t="shared" ref="CT168:CT182" si="447">+BI168/X168*1000</f>
        <v>636.23</v>
      </c>
      <c r="CU168" s="4">
        <f t="shared" ref="CU168:CU182" si="448">+BJ168/Y168*1000</f>
        <v>620.01</v>
      </c>
      <c r="CV168" s="4">
        <f t="shared" ref="CV168:CV182" si="449">+BK168/Z168*1000</f>
        <v>665.18</v>
      </c>
      <c r="CW168" s="4">
        <f t="shared" ref="CW168:CW182" si="450">+BL168/AA168*1000</f>
        <v>751.58000000000027</v>
      </c>
      <c r="CX168" s="4">
        <f t="shared" ref="CX168:CX182" si="451">+BM168/AB168*1000</f>
        <v>8469.5164098034365</v>
      </c>
      <c r="CY168" s="4">
        <f t="shared" ref="CY168:CY182" si="452">+BN168/AC168*1000</f>
        <v>8469.489999999998</v>
      </c>
      <c r="CZ168" s="4">
        <f t="shared" ref="CZ168:CZ182" si="453">+BO168/AD168*1000</f>
        <v>8469.489999999998</v>
      </c>
      <c r="DA168" s="4">
        <f t="shared" ref="DA168:DA182" si="454">+BP168/AE168*1000</f>
        <v>8469.49</v>
      </c>
      <c r="DB168" s="4">
        <f t="shared" ref="DB168:DB182" si="455">+BQ168/AF168*1000</f>
        <v>8469.49</v>
      </c>
      <c r="DC168" s="4">
        <f t="shared" ref="DC168:DC182" si="456">+BR168/AG168*1000</f>
        <v>8469.49</v>
      </c>
      <c r="DD168" s="4">
        <f t="shared" ref="DD168:DD182" si="457">+BS168/AH168*1000</f>
        <v>8469.4899999999961</v>
      </c>
      <c r="DE168" s="4">
        <f t="shared" ref="DE168:DE182" si="458">+BT168/AI168*1000</f>
        <v>8469.489999999998</v>
      </c>
      <c r="DF168" s="4">
        <f t="shared" ref="DF168:DF182" si="459">+BU168/AJ168*1000</f>
        <v>8469.49</v>
      </c>
      <c r="DG168" s="4" t="e">
        <f t="shared" ref="DG168:DG182" si="460">+BV168/AK168*1000</f>
        <v>#DIV/0!</v>
      </c>
    </row>
    <row r="169" spans="1:111" x14ac:dyDescent="0.25">
      <c r="B169" s="117" t="s">
        <v>415</v>
      </c>
      <c r="C169" s="210">
        <v>4285</v>
      </c>
      <c r="D169" s="210">
        <v>4288</v>
      </c>
      <c r="E169" s="210">
        <v>4305</v>
      </c>
      <c r="F169" s="210">
        <v>4314</v>
      </c>
      <c r="G169" s="210">
        <v>4324</v>
      </c>
      <c r="H169" s="210">
        <v>4344</v>
      </c>
      <c r="I169" s="210">
        <v>4343</v>
      </c>
      <c r="J169" s="210">
        <v>4363.4799999999996</v>
      </c>
      <c r="K169" s="210">
        <v>4372.68</v>
      </c>
      <c r="L169" s="210">
        <v>4381.8200000000006</v>
      </c>
      <c r="M169" s="210">
        <v>4390.8999999999987</v>
      </c>
      <c r="N169" s="210">
        <v>4399.93</v>
      </c>
      <c r="O169" s="210">
        <v>4342.650833333334</v>
      </c>
      <c r="P169" s="210">
        <v>4407.41</v>
      </c>
      <c r="Q169" s="210">
        <v>4414.84</v>
      </c>
      <c r="R169" s="210">
        <v>4422.24</v>
      </c>
      <c r="S169" s="210">
        <v>4429.5999999999995</v>
      </c>
      <c r="T169" s="210">
        <v>4436.91</v>
      </c>
      <c r="U169" s="210">
        <v>4444.1899999999996</v>
      </c>
      <c r="V169" s="210">
        <v>4451.43</v>
      </c>
      <c r="W169" s="210">
        <v>4458.62</v>
      </c>
      <c r="X169" s="210">
        <v>4465.78</v>
      </c>
      <c r="Y169" s="210">
        <v>4472.91</v>
      </c>
      <c r="Z169" s="210">
        <v>4479.99</v>
      </c>
      <c r="AA169" s="210">
        <v>4487.0400000000009</v>
      </c>
      <c r="AB169" s="210">
        <v>4447.579999999999</v>
      </c>
      <c r="AC169" s="210">
        <v>4532.87</v>
      </c>
      <c r="AD169" s="210">
        <v>4615.2075000000004</v>
      </c>
      <c r="AE169" s="210">
        <v>4695.0133333333333</v>
      </c>
      <c r="AF169" s="210">
        <v>4772.7108333333335</v>
      </c>
      <c r="AG169" s="210">
        <v>4848.564166666667</v>
      </c>
      <c r="AH169" s="210">
        <v>4922.7474999999995</v>
      </c>
      <c r="AI169" s="210">
        <v>4995.4049999999997</v>
      </c>
      <c r="AJ169" s="210">
        <v>5066.6658333333326</v>
      </c>
      <c r="AK169" s="210">
        <v>0</v>
      </c>
      <c r="AM169" s="117" t="s">
        <v>415</v>
      </c>
      <c r="AN169" s="210">
        <v>3471.6212999999998</v>
      </c>
      <c r="AO169" s="210">
        <v>3322.5568000000003</v>
      </c>
      <c r="AP169" s="210">
        <v>3202.5325499999999</v>
      </c>
      <c r="AQ169" s="210">
        <v>3097.9265399999999</v>
      </c>
      <c r="AR169" s="210">
        <v>2932.4935600000003</v>
      </c>
      <c r="AS169" s="210">
        <v>2794.5820800000006</v>
      </c>
      <c r="AT169" s="210">
        <v>2993.6733300000001</v>
      </c>
      <c r="AU169" s="210">
        <v>2935.7929787999992</v>
      </c>
      <c r="AV169" s="210">
        <v>3070.8894372</v>
      </c>
      <c r="AW169" s="210">
        <v>2977.0523262000006</v>
      </c>
      <c r="AX169" s="210">
        <v>3255.1498059999994</v>
      </c>
      <c r="AY169" s="210">
        <v>3525.5319111000003</v>
      </c>
      <c r="AZ169" s="210">
        <v>37579.802619299997</v>
      </c>
      <c r="BA169" s="210">
        <v>3850.3574501000003</v>
      </c>
      <c r="BB169" s="210">
        <v>3881.6156247999998</v>
      </c>
      <c r="BC169" s="210">
        <v>3654.7160256000002</v>
      </c>
      <c r="BD169" s="210">
        <v>3569.6374559999999</v>
      </c>
      <c r="BE169" s="210">
        <v>3331.7644571999995</v>
      </c>
      <c r="BF169" s="210">
        <v>3102.5779228000001</v>
      </c>
      <c r="BG169" s="210">
        <v>3071.4867000000013</v>
      </c>
      <c r="BH169" s="210">
        <v>2999.8041221999993</v>
      </c>
      <c r="BI169" s="210">
        <v>3136.2726361999994</v>
      </c>
      <c r="BJ169" s="210">
        <v>3038.9397831000001</v>
      </c>
      <c r="BK169" s="210">
        <v>3321.1957865999993</v>
      </c>
      <c r="BL169" s="210">
        <v>3595.330540800001</v>
      </c>
      <c r="BM169" s="210">
        <v>40553.698505399996</v>
      </c>
      <c r="BN169" s="210">
        <v>41345.667130999995</v>
      </c>
      <c r="BO169" s="210">
        <v>42096.69216975</v>
      </c>
      <c r="BP169" s="210">
        <v>42824.625117333329</v>
      </c>
      <c r="BQ169" s="210">
        <v>43533.32732408333</v>
      </c>
      <c r="BR169" s="210">
        <v>44225.20833341666</v>
      </c>
      <c r="BS169" s="210">
        <v>44901.856771749983</v>
      </c>
      <c r="BT169" s="210">
        <v>45564.587626499997</v>
      </c>
      <c r="BU169" s="210">
        <v>46214.579065583326</v>
      </c>
      <c r="BV169" s="210">
        <v>0</v>
      </c>
      <c r="BX169" s="17" t="s">
        <v>415</v>
      </c>
      <c r="BY169" s="4">
        <f t="shared" si="426"/>
        <v>810.18</v>
      </c>
      <c r="BZ169" s="4">
        <f t="shared" si="427"/>
        <v>774.85</v>
      </c>
      <c r="CA169" s="4">
        <f t="shared" si="428"/>
        <v>743.91</v>
      </c>
      <c r="CB169" s="4">
        <f t="shared" si="429"/>
        <v>718.11</v>
      </c>
      <c r="CC169" s="4">
        <f t="shared" si="430"/>
        <v>678.19</v>
      </c>
      <c r="CD169" s="4">
        <f t="shared" si="431"/>
        <v>643.32000000000016</v>
      </c>
      <c r="CE169" s="4">
        <f t="shared" si="432"/>
        <v>689.31</v>
      </c>
      <c r="CF169" s="4">
        <f t="shared" si="433"/>
        <v>672.81</v>
      </c>
      <c r="CG169" s="4">
        <f t="shared" si="434"/>
        <v>702.29</v>
      </c>
      <c r="CH169" s="4">
        <f t="shared" si="435"/>
        <v>679.41000000000008</v>
      </c>
      <c r="CI169" s="4">
        <f t="shared" si="436"/>
        <v>741.34000000000015</v>
      </c>
      <c r="CJ169" s="4">
        <f t="shared" si="437"/>
        <v>801.27</v>
      </c>
      <c r="CK169" s="4">
        <f t="shared" si="438"/>
        <v>8653.6551202424162</v>
      </c>
      <c r="CL169" s="4">
        <f t="shared" si="439"/>
        <v>873.61000000000013</v>
      </c>
      <c r="CM169" s="4">
        <f t="shared" si="440"/>
        <v>879.21999999999991</v>
      </c>
      <c r="CN169" s="4">
        <f t="shared" si="441"/>
        <v>826.44</v>
      </c>
      <c r="CO169" s="4">
        <f t="shared" si="442"/>
        <v>805.86000000000013</v>
      </c>
      <c r="CP169" s="4">
        <f t="shared" si="443"/>
        <v>750.92</v>
      </c>
      <c r="CQ169" s="4">
        <f t="shared" si="444"/>
        <v>698.12000000000012</v>
      </c>
      <c r="CR169" s="4">
        <f t="shared" si="445"/>
        <v>690.00000000000023</v>
      </c>
      <c r="CS169" s="4">
        <f t="shared" si="446"/>
        <v>672.80999999999983</v>
      </c>
      <c r="CT169" s="4">
        <f t="shared" si="447"/>
        <v>702.28999999999985</v>
      </c>
      <c r="CU169" s="4">
        <f t="shared" si="448"/>
        <v>679.41000000000008</v>
      </c>
      <c r="CV169" s="4">
        <f t="shared" si="449"/>
        <v>741.33999999999992</v>
      </c>
      <c r="CW169" s="4">
        <f t="shared" si="450"/>
        <v>801.27</v>
      </c>
      <c r="CX169" s="4">
        <f t="shared" si="451"/>
        <v>9118.1493093772351</v>
      </c>
      <c r="CY169" s="4">
        <f t="shared" si="452"/>
        <v>9121.2999999999993</v>
      </c>
      <c r="CZ169" s="4">
        <f t="shared" si="453"/>
        <v>9121.2999999999993</v>
      </c>
      <c r="DA169" s="4">
        <f t="shared" si="454"/>
        <v>9121.2999999999993</v>
      </c>
      <c r="DB169" s="4">
        <f t="shared" si="455"/>
        <v>9121.2999999999975</v>
      </c>
      <c r="DC169" s="4">
        <f t="shared" si="456"/>
        <v>9121.2999999999975</v>
      </c>
      <c r="DD169" s="4">
        <f t="shared" si="457"/>
        <v>9121.2999999999975</v>
      </c>
      <c r="DE169" s="4">
        <f t="shared" si="458"/>
        <v>9121.2999999999993</v>
      </c>
      <c r="DF169" s="4">
        <f t="shared" si="459"/>
        <v>9121.2999999999993</v>
      </c>
      <c r="DG169" s="4" t="e">
        <f t="shared" si="460"/>
        <v>#DIV/0!</v>
      </c>
    </row>
    <row r="170" spans="1:111" x14ac:dyDescent="0.25">
      <c r="B170" s="117" t="s">
        <v>416</v>
      </c>
      <c r="C170" s="210">
        <v>2341</v>
      </c>
      <c r="D170" s="210">
        <v>2344</v>
      </c>
      <c r="E170" s="210">
        <v>2346</v>
      </c>
      <c r="F170" s="210">
        <v>2346</v>
      </c>
      <c r="G170" s="210">
        <v>2343</v>
      </c>
      <c r="H170" s="210">
        <v>2347</v>
      </c>
      <c r="I170" s="210">
        <v>2342</v>
      </c>
      <c r="J170" s="210">
        <v>2344.29</v>
      </c>
      <c r="K170" s="210">
        <v>2348.66</v>
      </c>
      <c r="L170" s="210">
        <v>2346.8800000000006</v>
      </c>
      <c r="M170" s="210">
        <v>2354.4299999999998</v>
      </c>
      <c r="N170" s="210">
        <v>2359.6799999999998</v>
      </c>
      <c r="O170" s="210">
        <v>2346.9116666666664</v>
      </c>
      <c r="P170" s="210">
        <v>2364.87</v>
      </c>
      <c r="Q170" s="210">
        <v>2363.33</v>
      </c>
      <c r="R170" s="210">
        <v>2367.5700000000002</v>
      </c>
      <c r="S170" s="210">
        <v>2367.7800000000007</v>
      </c>
      <c r="T170" s="210">
        <v>2368.37</v>
      </c>
      <c r="U170" s="210">
        <v>2376.19</v>
      </c>
      <c r="V170" s="210">
        <v>2375.9499999999998</v>
      </c>
      <c r="W170" s="210">
        <v>2377.13</v>
      </c>
      <c r="X170" s="210">
        <v>2380.44</v>
      </c>
      <c r="Y170" s="210">
        <v>2377.6199999999994</v>
      </c>
      <c r="Z170" s="210">
        <v>2384.1700000000005</v>
      </c>
      <c r="AA170" s="210">
        <v>2388.4499999999998</v>
      </c>
      <c r="AB170" s="210">
        <v>2374.3224999999998</v>
      </c>
      <c r="AC170" s="210">
        <v>2400.6624999999999</v>
      </c>
      <c r="AD170" s="210">
        <v>2423.9974999999999</v>
      </c>
      <c r="AE170" s="210">
        <v>2445.560833333333</v>
      </c>
      <c r="AF170" s="210">
        <v>2465.9850000000001</v>
      </c>
      <c r="AG170" s="210">
        <v>2485.5891666666666</v>
      </c>
      <c r="AH170" s="210">
        <v>2504.5291666666662</v>
      </c>
      <c r="AI170" s="210">
        <v>2522.9016666666676</v>
      </c>
      <c r="AJ170" s="210">
        <v>2540.7741666666666</v>
      </c>
      <c r="AK170" s="210">
        <v>0</v>
      </c>
      <c r="AM170" s="117" t="s">
        <v>416</v>
      </c>
      <c r="AN170" s="210">
        <v>1784.6613500000001</v>
      </c>
      <c r="AO170" s="210">
        <v>1663.2086399999998</v>
      </c>
      <c r="AP170" s="210">
        <v>1382.3101200000001</v>
      </c>
      <c r="AQ170" s="210">
        <v>1586.4825000000001</v>
      </c>
      <c r="AR170" s="210">
        <v>1331.17545</v>
      </c>
      <c r="AS170" s="210">
        <v>1340.5829300000003</v>
      </c>
      <c r="AT170" s="210">
        <v>1186.1995799999997</v>
      </c>
      <c r="AU170" s="210">
        <v>1376.7311882999998</v>
      </c>
      <c r="AV170" s="210">
        <v>1356.5390427999998</v>
      </c>
      <c r="AW170" s="210">
        <v>1386.9356736000007</v>
      </c>
      <c r="AX170" s="210">
        <v>1407.9020513999999</v>
      </c>
      <c r="AY170" s="210">
        <v>1663.6451903999996</v>
      </c>
      <c r="AZ170" s="210">
        <v>17466.373716499998</v>
      </c>
      <c r="BA170" s="210">
        <v>1888.0649105999998</v>
      </c>
      <c r="BB170" s="210">
        <v>1880.1235481999993</v>
      </c>
      <c r="BC170" s="210">
        <v>1779.7497204000001</v>
      </c>
      <c r="BD170" s="210">
        <v>1767.8082258000004</v>
      </c>
      <c r="BE170" s="210">
        <v>1559.5953286999998</v>
      </c>
      <c r="BF170" s="210">
        <v>1425.5239047999999</v>
      </c>
      <c r="BG170" s="210">
        <v>1399.1256764999998</v>
      </c>
      <c r="BH170" s="210">
        <v>1396.0171350999999</v>
      </c>
      <c r="BI170" s="210">
        <v>1374.8945352000001</v>
      </c>
      <c r="BJ170" s="210">
        <v>1405.1020913999998</v>
      </c>
      <c r="BK170" s="210">
        <v>1425.6859766000005</v>
      </c>
      <c r="BL170" s="210">
        <v>1683.9289034999995</v>
      </c>
      <c r="BM170" s="210">
        <v>18985.619956800001</v>
      </c>
      <c r="BN170" s="210">
        <v>19201.410926749999</v>
      </c>
      <c r="BO170" s="210">
        <v>19388.053124049999</v>
      </c>
      <c r="BP170" s="210">
        <v>19560.524858116667</v>
      </c>
      <c r="BQ170" s="210">
        <v>19723.8851043</v>
      </c>
      <c r="BR170" s="210">
        <v>19880.686678883332</v>
      </c>
      <c r="BS170" s="210">
        <v>20032.17599608333</v>
      </c>
      <c r="BT170" s="210">
        <v>20179.126232633342</v>
      </c>
      <c r="BU170" s="210">
        <v>20322.077279183333</v>
      </c>
      <c r="BV170" s="210">
        <v>0</v>
      </c>
      <c r="BX170" s="17" t="s">
        <v>416</v>
      </c>
      <c r="BY170" s="4">
        <f t="shared" si="426"/>
        <v>762.35000000000014</v>
      </c>
      <c r="BZ170" s="4">
        <f t="shared" si="427"/>
        <v>709.56</v>
      </c>
      <c r="CA170" s="4">
        <f t="shared" si="428"/>
        <v>589.22</v>
      </c>
      <c r="CB170" s="4">
        <f t="shared" si="429"/>
        <v>676.25</v>
      </c>
      <c r="CC170" s="4">
        <f t="shared" si="430"/>
        <v>568.15</v>
      </c>
      <c r="CD170" s="4">
        <f t="shared" si="431"/>
        <v>571.19000000000005</v>
      </c>
      <c r="CE170" s="4">
        <f t="shared" si="432"/>
        <v>506.4899999999999</v>
      </c>
      <c r="CF170" s="4">
        <f t="shared" si="433"/>
        <v>587.27</v>
      </c>
      <c r="CG170" s="4">
        <f t="shared" si="434"/>
        <v>577.57999999999993</v>
      </c>
      <c r="CH170" s="4">
        <f t="shared" si="435"/>
        <v>590.97000000000014</v>
      </c>
      <c r="CI170" s="4">
        <f t="shared" si="436"/>
        <v>597.9799999999999</v>
      </c>
      <c r="CJ170" s="4">
        <f t="shared" si="437"/>
        <v>705.02999999999986</v>
      </c>
      <c r="CK170" s="4">
        <f t="shared" si="438"/>
        <v>7442.2799820615319</v>
      </c>
      <c r="CL170" s="4">
        <f t="shared" si="439"/>
        <v>798.38</v>
      </c>
      <c r="CM170" s="4">
        <f t="shared" si="440"/>
        <v>795.53999999999974</v>
      </c>
      <c r="CN170" s="4">
        <f t="shared" si="441"/>
        <v>751.71999999999991</v>
      </c>
      <c r="CO170" s="4">
        <f t="shared" si="442"/>
        <v>746.61</v>
      </c>
      <c r="CP170" s="4">
        <f t="shared" si="443"/>
        <v>658.50999999999988</v>
      </c>
      <c r="CQ170" s="4">
        <f t="shared" si="444"/>
        <v>599.91999999999985</v>
      </c>
      <c r="CR170" s="4">
        <f t="shared" si="445"/>
        <v>588.87</v>
      </c>
      <c r="CS170" s="4">
        <f t="shared" si="446"/>
        <v>587.27</v>
      </c>
      <c r="CT170" s="4">
        <f t="shared" si="447"/>
        <v>577.57999999999993</v>
      </c>
      <c r="CU170" s="4">
        <f t="shared" si="448"/>
        <v>590.97000000000014</v>
      </c>
      <c r="CV170" s="4">
        <f t="shared" si="449"/>
        <v>597.98</v>
      </c>
      <c r="CW170" s="4">
        <f t="shared" si="450"/>
        <v>705.02999999999986</v>
      </c>
      <c r="CX170" s="4">
        <f t="shared" si="451"/>
        <v>7996.2262737265064</v>
      </c>
      <c r="CY170" s="4">
        <f t="shared" si="452"/>
        <v>7998.38</v>
      </c>
      <c r="CZ170" s="4">
        <f t="shared" si="453"/>
        <v>7998.3799999999992</v>
      </c>
      <c r="DA170" s="4">
        <f t="shared" si="454"/>
        <v>7998.380000000001</v>
      </c>
      <c r="DB170" s="4">
        <f t="shared" si="455"/>
        <v>7998.3799999999992</v>
      </c>
      <c r="DC170" s="4">
        <f t="shared" si="456"/>
        <v>7998.38</v>
      </c>
      <c r="DD170" s="4">
        <f t="shared" si="457"/>
        <v>7998.38</v>
      </c>
      <c r="DE170" s="4">
        <f t="shared" si="458"/>
        <v>7998.380000000001</v>
      </c>
      <c r="DF170" s="4">
        <f t="shared" si="459"/>
        <v>7998.38</v>
      </c>
      <c r="DG170" s="4" t="e">
        <f t="shared" si="460"/>
        <v>#DIV/0!</v>
      </c>
    </row>
    <row r="171" spans="1:111" x14ac:dyDescent="0.25">
      <c r="B171" s="117" t="s">
        <v>417</v>
      </c>
      <c r="C171" s="210">
        <v>5067</v>
      </c>
      <c r="D171" s="210">
        <v>5089.0000000000009</v>
      </c>
      <c r="E171" s="210">
        <v>5111</v>
      </c>
      <c r="F171" s="210">
        <v>5097</v>
      </c>
      <c r="G171" s="210">
        <v>5098</v>
      </c>
      <c r="H171" s="210">
        <v>5109.0000000000009</v>
      </c>
      <c r="I171" s="210">
        <v>5129</v>
      </c>
      <c r="J171" s="210">
        <v>5146.3500000000004</v>
      </c>
      <c r="K171" s="210">
        <v>5157.88</v>
      </c>
      <c r="L171" s="210">
        <v>5167.68</v>
      </c>
      <c r="M171" s="210">
        <v>5180.7700000000004</v>
      </c>
      <c r="N171" s="210">
        <v>5198.4300000000012</v>
      </c>
      <c r="O171" s="210">
        <v>5129.2591666666658</v>
      </c>
      <c r="P171" s="210">
        <v>5211.47</v>
      </c>
      <c r="Q171" s="210">
        <v>5224.5000000000009</v>
      </c>
      <c r="R171" s="210">
        <v>5240.58</v>
      </c>
      <c r="S171" s="210">
        <v>5237.37</v>
      </c>
      <c r="T171" s="210">
        <v>5246.8600000000006</v>
      </c>
      <c r="U171" s="210">
        <v>5261.88</v>
      </c>
      <c r="V171" s="210">
        <v>5267.51</v>
      </c>
      <c r="W171" s="210">
        <v>5276.6900000000005</v>
      </c>
      <c r="X171" s="210">
        <v>5281.15</v>
      </c>
      <c r="Y171" s="210">
        <v>5284.7900000000009</v>
      </c>
      <c r="Z171" s="210">
        <v>5292.45</v>
      </c>
      <c r="AA171" s="210">
        <v>5305.27</v>
      </c>
      <c r="AB171" s="210">
        <v>5260.8766666666679</v>
      </c>
      <c r="AC171" s="210">
        <v>5358.0133333333333</v>
      </c>
      <c r="AD171" s="210">
        <v>5447.2925000000014</v>
      </c>
      <c r="AE171" s="210">
        <v>5532.1549999999997</v>
      </c>
      <c r="AF171" s="210">
        <v>5613.47</v>
      </c>
      <c r="AG171" s="210">
        <v>5691.7083333333339</v>
      </c>
      <c r="AH171" s="210">
        <v>5767.189166666667</v>
      </c>
      <c r="AI171" s="210">
        <v>5840.1866666666665</v>
      </c>
      <c r="AJ171" s="210">
        <v>5910.93</v>
      </c>
      <c r="AK171" s="210">
        <v>0</v>
      </c>
      <c r="AM171" s="117" t="s">
        <v>417</v>
      </c>
      <c r="AN171" s="210">
        <v>5188.4559900000004</v>
      </c>
      <c r="AO171" s="210">
        <v>5405.9938100000018</v>
      </c>
      <c r="AP171" s="210">
        <v>4580.8870800000004</v>
      </c>
      <c r="AQ171" s="210">
        <v>4028.1081300000005</v>
      </c>
      <c r="AR171" s="210">
        <v>4023.2396399999993</v>
      </c>
      <c r="AS171" s="210">
        <v>3931.5798599999998</v>
      </c>
      <c r="AT171" s="210">
        <v>3825.5159399999998</v>
      </c>
      <c r="AU171" s="210">
        <v>4010.1903105000001</v>
      </c>
      <c r="AV171" s="210">
        <v>4025.5706036000006</v>
      </c>
      <c r="AW171" s="210">
        <v>3986.2966751999993</v>
      </c>
      <c r="AX171" s="210">
        <v>4421.4245411000011</v>
      </c>
      <c r="AY171" s="210">
        <v>5276.9262930000014</v>
      </c>
      <c r="AZ171" s="210">
        <v>52704.188873399995</v>
      </c>
      <c r="BA171" s="210">
        <v>6255.5880144999992</v>
      </c>
      <c r="BB171" s="210">
        <v>5722.4993400000012</v>
      </c>
      <c r="BC171" s="210">
        <v>5578.6498158000004</v>
      </c>
      <c r="BD171" s="210">
        <v>5406.8512931999994</v>
      </c>
      <c r="BE171" s="210">
        <v>4636.7026506000002</v>
      </c>
      <c r="BF171" s="210">
        <v>4448.2354955999999</v>
      </c>
      <c r="BG171" s="210">
        <v>4304.3984715999995</v>
      </c>
      <c r="BH171" s="210">
        <v>4111.755148700001</v>
      </c>
      <c r="BI171" s="210">
        <v>4121.7791404999998</v>
      </c>
      <c r="BJ171" s="210">
        <v>4076.6341581000006</v>
      </c>
      <c r="BK171" s="210">
        <v>4516.7356034999993</v>
      </c>
      <c r="BL171" s="210">
        <v>5385.3795770000006</v>
      </c>
      <c r="BM171" s="210">
        <v>58565.208709099999</v>
      </c>
      <c r="BN171" s="210">
        <v>59679.695712000008</v>
      </c>
      <c r="BO171" s="210">
        <v>60674.122782000006</v>
      </c>
      <c r="BP171" s="210">
        <v>61619.355251999994</v>
      </c>
      <c r="BQ171" s="210">
        <v>62525.074247999997</v>
      </c>
      <c r="BR171" s="210">
        <v>63396.52410000001</v>
      </c>
      <c r="BS171" s="210">
        <v>64237.259814000005</v>
      </c>
      <c r="BT171" s="210">
        <v>65050.335167999998</v>
      </c>
      <c r="BU171" s="210">
        <v>65838.302712000004</v>
      </c>
      <c r="BV171" s="210">
        <v>0</v>
      </c>
      <c r="BX171" s="17" t="s">
        <v>417</v>
      </c>
      <c r="BY171" s="4">
        <f t="shared" si="426"/>
        <v>1023.97</v>
      </c>
      <c r="BZ171" s="4">
        <f t="shared" si="427"/>
        <v>1062.2900000000002</v>
      </c>
      <c r="CA171" s="4">
        <f t="shared" si="428"/>
        <v>896.28000000000009</v>
      </c>
      <c r="CB171" s="4">
        <f t="shared" si="429"/>
        <v>790.29000000000019</v>
      </c>
      <c r="CC171" s="4">
        <f t="shared" si="430"/>
        <v>789.17999999999984</v>
      </c>
      <c r="CD171" s="4">
        <f t="shared" si="431"/>
        <v>769.53999999999974</v>
      </c>
      <c r="CE171" s="4">
        <f t="shared" si="432"/>
        <v>745.86</v>
      </c>
      <c r="CF171" s="4">
        <f t="shared" si="433"/>
        <v>779.23</v>
      </c>
      <c r="CG171" s="4">
        <f t="shared" si="434"/>
        <v>780.47000000000014</v>
      </c>
      <c r="CH171" s="4">
        <f t="shared" si="435"/>
        <v>771.38999999999976</v>
      </c>
      <c r="CI171" s="4">
        <f t="shared" si="436"/>
        <v>853.43000000000018</v>
      </c>
      <c r="CJ171" s="4">
        <f t="shared" si="437"/>
        <v>1015.1000000000001</v>
      </c>
      <c r="CK171" s="4">
        <f t="shared" si="438"/>
        <v>10275.204890387842</v>
      </c>
      <c r="CL171" s="4">
        <f t="shared" si="439"/>
        <v>1200.3499999999999</v>
      </c>
      <c r="CM171" s="4">
        <f t="shared" si="440"/>
        <v>1095.3200000000002</v>
      </c>
      <c r="CN171" s="4">
        <f t="shared" si="441"/>
        <v>1064.51</v>
      </c>
      <c r="CO171" s="4">
        <f t="shared" si="442"/>
        <v>1032.3599999999999</v>
      </c>
      <c r="CP171" s="4">
        <f t="shared" si="443"/>
        <v>883.70999999999992</v>
      </c>
      <c r="CQ171" s="4">
        <f t="shared" si="444"/>
        <v>845.37</v>
      </c>
      <c r="CR171" s="4">
        <f t="shared" si="445"/>
        <v>817.15999999999985</v>
      </c>
      <c r="CS171" s="4">
        <f t="shared" si="446"/>
        <v>779.23000000000013</v>
      </c>
      <c r="CT171" s="4">
        <f t="shared" si="447"/>
        <v>780.47</v>
      </c>
      <c r="CU171" s="4">
        <f t="shared" si="448"/>
        <v>771.39</v>
      </c>
      <c r="CV171" s="4">
        <f t="shared" si="449"/>
        <v>853.43</v>
      </c>
      <c r="CW171" s="4">
        <f t="shared" si="450"/>
        <v>1015.1000000000001</v>
      </c>
      <c r="CX171" s="4">
        <f t="shared" si="451"/>
        <v>11132.214727665792</v>
      </c>
      <c r="CY171" s="4">
        <f t="shared" si="452"/>
        <v>11138.400000000001</v>
      </c>
      <c r="CZ171" s="4">
        <f t="shared" si="453"/>
        <v>11138.4</v>
      </c>
      <c r="DA171" s="4">
        <f t="shared" si="454"/>
        <v>11138.4</v>
      </c>
      <c r="DB171" s="4">
        <f t="shared" si="455"/>
        <v>11138.4</v>
      </c>
      <c r="DC171" s="4">
        <f t="shared" si="456"/>
        <v>11138.400000000001</v>
      </c>
      <c r="DD171" s="4">
        <f t="shared" si="457"/>
        <v>11138.400000000001</v>
      </c>
      <c r="DE171" s="4">
        <f t="shared" si="458"/>
        <v>11138.400000000001</v>
      </c>
      <c r="DF171" s="4">
        <f t="shared" si="459"/>
        <v>11138.400000000001</v>
      </c>
      <c r="DG171" s="4" t="e">
        <f t="shared" si="460"/>
        <v>#DIV/0!</v>
      </c>
    </row>
    <row r="172" spans="1:111" x14ac:dyDescent="0.25">
      <c r="B172" s="117" t="s">
        <v>418</v>
      </c>
      <c r="C172" s="210">
        <v>465</v>
      </c>
      <c r="D172" s="210">
        <v>466.00000000000006</v>
      </c>
      <c r="E172" s="210">
        <v>465</v>
      </c>
      <c r="F172" s="210">
        <v>468</v>
      </c>
      <c r="G172" s="210">
        <v>468</v>
      </c>
      <c r="H172" s="210">
        <v>466.00000000000006</v>
      </c>
      <c r="I172" s="210">
        <v>465</v>
      </c>
      <c r="J172" s="210">
        <v>465.16000000000008</v>
      </c>
      <c r="K172" s="210">
        <v>464.03999999999996</v>
      </c>
      <c r="L172" s="210">
        <v>466.48</v>
      </c>
      <c r="M172" s="210">
        <v>465.7600000000001</v>
      </c>
      <c r="N172" s="210">
        <v>467.43</v>
      </c>
      <c r="O172" s="210">
        <v>465.98916666666668</v>
      </c>
      <c r="P172" s="210">
        <v>467.08999999999992</v>
      </c>
      <c r="Q172" s="210">
        <v>466.99</v>
      </c>
      <c r="R172" s="210">
        <v>467.65</v>
      </c>
      <c r="S172" s="210">
        <v>467.94000000000005</v>
      </c>
      <c r="T172" s="210">
        <v>466.88</v>
      </c>
      <c r="U172" s="210">
        <v>464.84</v>
      </c>
      <c r="V172" s="210">
        <v>464.93</v>
      </c>
      <c r="W172" s="210">
        <v>467.11</v>
      </c>
      <c r="X172" s="210">
        <v>466.99000000000007</v>
      </c>
      <c r="Y172" s="210">
        <v>469.90000000000003</v>
      </c>
      <c r="Z172" s="210">
        <v>469.42000000000013</v>
      </c>
      <c r="AA172" s="210">
        <v>471.20000000000005</v>
      </c>
      <c r="AB172" s="210">
        <v>467.57833333333338</v>
      </c>
      <c r="AC172" s="210">
        <v>471.40250000000009</v>
      </c>
      <c r="AD172" s="210">
        <v>475.13083333333333</v>
      </c>
      <c r="AE172" s="210">
        <v>478.76833333333349</v>
      </c>
      <c r="AF172" s="210">
        <v>482.32666666666677</v>
      </c>
      <c r="AG172" s="210">
        <v>485.81666666666666</v>
      </c>
      <c r="AH172" s="210">
        <v>489.24500000000006</v>
      </c>
      <c r="AI172" s="210">
        <v>492.61166666666668</v>
      </c>
      <c r="AJ172" s="210">
        <v>495.92583333333346</v>
      </c>
      <c r="AK172" s="210">
        <v>0</v>
      </c>
      <c r="AM172" s="117" t="s">
        <v>418</v>
      </c>
      <c r="AN172" s="210">
        <v>435.40740000000005</v>
      </c>
      <c r="AO172" s="210">
        <v>321.78231999999997</v>
      </c>
      <c r="AP172" s="210">
        <v>269.13734999999997</v>
      </c>
      <c r="AQ172" s="210">
        <v>248.11955999999998</v>
      </c>
      <c r="AR172" s="210">
        <v>179.96472</v>
      </c>
      <c r="AS172" s="210">
        <v>163.38892000000001</v>
      </c>
      <c r="AT172" s="210">
        <v>141.95519999999999</v>
      </c>
      <c r="AU172" s="210">
        <v>143.76700120000004</v>
      </c>
      <c r="AV172" s="210">
        <v>145.1470716</v>
      </c>
      <c r="AW172" s="210">
        <v>153.34130560000003</v>
      </c>
      <c r="AX172" s="210">
        <v>182.06092640000006</v>
      </c>
      <c r="AY172" s="210">
        <v>282.52404060000009</v>
      </c>
      <c r="AZ172" s="210">
        <v>2666.5958154</v>
      </c>
      <c r="BA172" s="210">
        <v>403.04261919999988</v>
      </c>
      <c r="BB172" s="210">
        <v>381.03115069999996</v>
      </c>
      <c r="BC172" s="210">
        <v>308.02702549999998</v>
      </c>
      <c r="BD172" s="210">
        <v>250.00630380000001</v>
      </c>
      <c r="BE172" s="210">
        <v>175.52820479999997</v>
      </c>
      <c r="BF172" s="210">
        <v>154.06192119999997</v>
      </c>
      <c r="BG172" s="210">
        <v>145.1697432</v>
      </c>
      <c r="BH172" s="210">
        <v>145.46739620000002</v>
      </c>
      <c r="BI172" s="210">
        <v>146.3126369</v>
      </c>
      <c r="BJ172" s="210">
        <v>154.521916</v>
      </c>
      <c r="BK172" s="210">
        <v>183.50566640000005</v>
      </c>
      <c r="BL172" s="210">
        <v>284.80270400000001</v>
      </c>
      <c r="BM172" s="210">
        <v>2731.4772878999997</v>
      </c>
      <c r="BN172" s="210">
        <v>2753.1225927000005</v>
      </c>
      <c r="BO172" s="210">
        <v>2774.8971033000003</v>
      </c>
      <c r="BP172" s="210">
        <v>2796.1411218000007</v>
      </c>
      <c r="BQ172" s="210">
        <v>2816.9227848000005</v>
      </c>
      <c r="BR172" s="210">
        <v>2837.3053619999991</v>
      </c>
      <c r="BS172" s="210">
        <v>2857.3277886000001</v>
      </c>
      <c r="BT172" s="210">
        <v>2876.9900645999996</v>
      </c>
      <c r="BU172" s="210">
        <v>2896.3457259000006</v>
      </c>
      <c r="BV172" s="210">
        <v>0</v>
      </c>
      <c r="BX172" s="17" t="s">
        <v>418</v>
      </c>
      <c r="BY172" s="4">
        <f t="shared" si="426"/>
        <v>936.36000000000013</v>
      </c>
      <c r="BZ172" s="4">
        <f t="shared" si="427"/>
        <v>690.51999999999975</v>
      </c>
      <c r="CA172" s="4">
        <f t="shared" si="428"/>
        <v>578.79</v>
      </c>
      <c r="CB172" s="4">
        <f t="shared" si="429"/>
        <v>530.16999999999996</v>
      </c>
      <c r="CC172" s="4">
        <f t="shared" si="430"/>
        <v>384.54</v>
      </c>
      <c r="CD172" s="4">
        <f t="shared" si="431"/>
        <v>350.62</v>
      </c>
      <c r="CE172" s="4">
        <f t="shared" si="432"/>
        <v>305.27999999999997</v>
      </c>
      <c r="CF172" s="4">
        <f t="shared" si="433"/>
        <v>309.07</v>
      </c>
      <c r="CG172" s="4">
        <f t="shared" si="434"/>
        <v>312.79000000000002</v>
      </c>
      <c r="CH172" s="4">
        <f t="shared" si="435"/>
        <v>328.72000000000008</v>
      </c>
      <c r="CI172" s="4">
        <f t="shared" si="436"/>
        <v>390.89000000000004</v>
      </c>
      <c r="CJ172" s="4">
        <f t="shared" si="437"/>
        <v>604.42000000000019</v>
      </c>
      <c r="CK172" s="4">
        <f t="shared" si="438"/>
        <v>5722.4416491799702</v>
      </c>
      <c r="CL172" s="4">
        <f t="shared" si="439"/>
        <v>862.87999999999988</v>
      </c>
      <c r="CM172" s="4">
        <f t="shared" si="440"/>
        <v>815.93</v>
      </c>
      <c r="CN172" s="4">
        <f t="shared" si="441"/>
        <v>658.67</v>
      </c>
      <c r="CO172" s="4">
        <f t="shared" si="442"/>
        <v>534.26999999999987</v>
      </c>
      <c r="CP172" s="4">
        <f t="shared" si="443"/>
        <v>375.96</v>
      </c>
      <c r="CQ172" s="4">
        <f t="shared" si="444"/>
        <v>331.42999999999995</v>
      </c>
      <c r="CR172" s="4">
        <f t="shared" si="445"/>
        <v>312.24</v>
      </c>
      <c r="CS172" s="4">
        <f t="shared" si="446"/>
        <v>311.42</v>
      </c>
      <c r="CT172" s="4">
        <f t="shared" si="447"/>
        <v>313.31</v>
      </c>
      <c r="CU172" s="4">
        <f t="shared" si="448"/>
        <v>328.84</v>
      </c>
      <c r="CV172" s="4">
        <f t="shared" si="449"/>
        <v>390.92</v>
      </c>
      <c r="CW172" s="4">
        <f t="shared" si="450"/>
        <v>604.41999999999996</v>
      </c>
      <c r="CX172" s="4">
        <f t="shared" si="451"/>
        <v>5841.7533345214879</v>
      </c>
      <c r="CY172" s="4">
        <f t="shared" si="452"/>
        <v>5840.28</v>
      </c>
      <c r="CZ172" s="4">
        <f t="shared" si="453"/>
        <v>5840.2800000000007</v>
      </c>
      <c r="DA172" s="4">
        <f t="shared" si="454"/>
        <v>5840.28</v>
      </c>
      <c r="DB172" s="4">
        <f t="shared" si="455"/>
        <v>5840.28</v>
      </c>
      <c r="DC172" s="4">
        <f t="shared" si="456"/>
        <v>5840.2799999999979</v>
      </c>
      <c r="DD172" s="4">
        <f t="shared" si="457"/>
        <v>5840.2799999999988</v>
      </c>
      <c r="DE172" s="4">
        <f t="shared" si="458"/>
        <v>5840.2799999999988</v>
      </c>
      <c r="DF172" s="4">
        <f t="shared" si="459"/>
        <v>5840.28</v>
      </c>
      <c r="DG172" s="4" t="e">
        <f t="shared" si="460"/>
        <v>#DIV/0!</v>
      </c>
    </row>
    <row r="173" spans="1:111" x14ac:dyDescent="0.25">
      <c r="B173" s="117" t="s">
        <v>419</v>
      </c>
      <c r="C173" s="210">
        <v>3885</v>
      </c>
      <c r="D173" s="210">
        <v>3885</v>
      </c>
      <c r="E173" s="210">
        <v>3898</v>
      </c>
      <c r="F173" s="210">
        <v>3918</v>
      </c>
      <c r="G173" s="210">
        <v>3923.0000000000005</v>
      </c>
      <c r="H173" s="210">
        <v>3928</v>
      </c>
      <c r="I173" s="210">
        <v>3938</v>
      </c>
      <c r="J173" s="210">
        <v>3949.87</v>
      </c>
      <c r="K173" s="210">
        <v>3964.0700000000011</v>
      </c>
      <c r="L173" s="210">
        <v>3979.68</v>
      </c>
      <c r="M173" s="210">
        <v>3999.05</v>
      </c>
      <c r="N173" s="210">
        <v>4020.73</v>
      </c>
      <c r="O173" s="210">
        <v>3940.7000000000003</v>
      </c>
      <c r="P173" s="210">
        <v>4042.5500000000006</v>
      </c>
      <c r="Q173" s="210">
        <v>4057.3999999999996</v>
      </c>
      <c r="R173" s="210">
        <v>4069.4500000000003</v>
      </c>
      <c r="S173" s="210">
        <v>4074.11</v>
      </c>
      <c r="T173" s="210">
        <v>4064.33</v>
      </c>
      <c r="U173" s="210">
        <v>4068.83</v>
      </c>
      <c r="V173" s="210">
        <v>4080.3100000000009</v>
      </c>
      <c r="W173" s="210">
        <v>4086.6700000000005</v>
      </c>
      <c r="X173" s="210">
        <v>4095.6200000000008</v>
      </c>
      <c r="Y173" s="210">
        <v>4106.2300000000005</v>
      </c>
      <c r="Z173" s="210">
        <v>4120.8000000000011</v>
      </c>
      <c r="AA173" s="210">
        <v>4137.880000000001</v>
      </c>
      <c r="AB173" s="210">
        <v>4083.6816666666668</v>
      </c>
      <c r="AC173" s="210">
        <v>4191.3908333333338</v>
      </c>
      <c r="AD173" s="210">
        <v>4288.4450000000006</v>
      </c>
      <c r="AE173" s="210">
        <v>4379.3675000000021</v>
      </c>
      <c r="AF173" s="210">
        <v>4465.9975000000013</v>
      </c>
      <c r="AG173" s="210">
        <v>4549.1641666666674</v>
      </c>
      <c r="AH173" s="210">
        <v>4629.3116666666665</v>
      </c>
      <c r="AI173" s="210">
        <v>4706.7725000000009</v>
      </c>
      <c r="AJ173" s="210">
        <v>4781.8050000000012</v>
      </c>
      <c r="AK173" s="210">
        <v>0</v>
      </c>
      <c r="AM173" s="117" t="s">
        <v>419</v>
      </c>
      <c r="AN173" s="210">
        <v>3448.7922000000003</v>
      </c>
      <c r="AO173" s="210">
        <v>3278.97885</v>
      </c>
      <c r="AP173" s="210">
        <v>2810.7308600000006</v>
      </c>
      <c r="AQ173" s="210">
        <v>2770.6136999999999</v>
      </c>
      <c r="AR173" s="210">
        <v>2363.2936600000003</v>
      </c>
      <c r="AS173" s="210">
        <v>2301.76872</v>
      </c>
      <c r="AT173" s="210">
        <v>2185.8262800000002</v>
      </c>
      <c r="AU173" s="210">
        <v>2408.5912272999994</v>
      </c>
      <c r="AV173" s="210">
        <v>2369.6417646</v>
      </c>
      <c r="AW173" s="210">
        <v>2422.3118255999998</v>
      </c>
      <c r="AX173" s="210">
        <v>2558.2722660000004</v>
      </c>
      <c r="AY173" s="210">
        <v>3186.2676958000006</v>
      </c>
      <c r="AZ173" s="210">
        <v>32105.089049300001</v>
      </c>
      <c r="BA173" s="210">
        <v>3788.4353070000011</v>
      </c>
      <c r="BB173" s="210">
        <v>3639.0414859999992</v>
      </c>
      <c r="BC173" s="210">
        <v>3341.2219224999999</v>
      </c>
      <c r="BD173" s="210">
        <v>3015.8599274999997</v>
      </c>
      <c r="BE173" s="210">
        <v>2637.2624504</v>
      </c>
      <c r="BF173" s="210">
        <v>2616.0135602</v>
      </c>
      <c r="BG173" s="210">
        <v>2463.5687687000004</v>
      </c>
      <c r="BH173" s="210">
        <v>2492.0104993</v>
      </c>
      <c r="BI173" s="210">
        <v>2448.2797235999997</v>
      </c>
      <c r="BJ173" s="210">
        <v>2499.3390141000009</v>
      </c>
      <c r="BK173" s="210">
        <v>2636.1581760000008</v>
      </c>
      <c r="BL173" s="210">
        <v>3279.1043848000008</v>
      </c>
      <c r="BM173" s="210">
        <v>34856.295220100008</v>
      </c>
      <c r="BN173" s="210">
        <v>35791.711398716674</v>
      </c>
      <c r="BO173" s="210">
        <v>36620.489926300012</v>
      </c>
      <c r="BP173" s="210">
        <v>37396.908067450022</v>
      </c>
      <c r="BQ173" s="210">
        <v>38136.671091650009</v>
      </c>
      <c r="BR173" s="210">
        <v>38846.859534983341</v>
      </c>
      <c r="BS173" s="210">
        <v>39531.266287633334</v>
      </c>
      <c r="BT173" s="210">
        <v>40192.730680150016</v>
      </c>
      <c r="BU173" s="210">
        <v>40833.458708700011</v>
      </c>
      <c r="BV173" s="210">
        <v>0</v>
      </c>
      <c r="BX173" s="17" t="s">
        <v>419</v>
      </c>
      <c r="BY173" s="4">
        <f t="shared" si="426"/>
        <v>887.72</v>
      </c>
      <c r="BZ173" s="4">
        <f t="shared" si="427"/>
        <v>844.01</v>
      </c>
      <c r="CA173" s="4">
        <f t="shared" si="428"/>
        <v>721.07</v>
      </c>
      <c r="CB173" s="4">
        <f t="shared" si="429"/>
        <v>707.15</v>
      </c>
      <c r="CC173" s="4">
        <f t="shared" si="430"/>
        <v>602.41999999999996</v>
      </c>
      <c r="CD173" s="4">
        <f t="shared" si="431"/>
        <v>585.99</v>
      </c>
      <c r="CE173" s="4">
        <f t="shared" si="432"/>
        <v>555.06000000000006</v>
      </c>
      <c r="CF173" s="4">
        <f t="shared" si="433"/>
        <v>609.78999999999985</v>
      </c>
      <c r="CG173" s="4">
        <f t="shared" si="434"/>
        <v>597.77999999999986</v>
      </c>
      <c r="CH173" s="4">
        <f t="shared" si="435"/>
        <v>608.66999999999996</v>
      </c>
      <c r="CI173" s="4">
        <f t="shared" si="436"/>
        <v>639.72</v>
      </c>
      <c r="CJ173" s="4">
        <f t="shared" si="437"/>
        <v>792.46000000000015</v>
      </c>
      <c r="CK173" s="4">
        <f t="shared" si="438"/>
        <v>8147.0523128631967</v>
      </c>
      <c r="CL173" s="4">
        <f t="shared" si="439"/>
        <v>937.1400000000001</v>
      </c>
      <c r="CM173" s="4">
        <f t="shared" si="440"/>
        <v>896.88999999999987</v>
      </c>
      <c r="CN173" s="4">
        <f t="shared" si="441"/>
        <v>821.05</v>
      </c>
      <c r="CO173" s="4">
        <f t="shared" si="442"/>
        <v>740.24999999999989</v>
      </c>
      <c r="CP173" s="4">
        <f t="shared" si="443"/>
        <v>648.88</v>
      </c>
      <c r="CQ173" s="4">
        <f t="shared" si="444"/>
        <v>642.94000000000005</v>
      </c>
      <c r="CR173" s="4">
        <f t="shared" si="445"/>
        <v>603.77</v>
      </c>
      <c r="CS173" s="4">
        <f t="shared" si="446"/>
        <v>609.79</v>
      </c>
      <c r="CT173" s="4">
        <f t="shared" si="447"/>
        <v>597.77999999999975</v>
      </c>
      <c r="CU173" s="4">
        <f t="shared" si="448"/>
        <v>608.67000000000019</v>
      </c>
      <c r="CV173" s="4">
        <f t="shared" si="449"/>
        <v>639.72</v>
      </c>
      <c r="CW173" s="4">
        <f t="shared" si="450"/>
        <v>792.46</v>
      </c>
      <c r="CX173" s="4">
        <f t="shared" si="451"/>
        <v>8535.5074330638745</v>
      </c>
      <c r="CY173" s="4">
        <f t="shared" si="452"/>
        <v>8539.34</v>
      </c>
      <c r="CZ173" s="4">
        <f t="shared" si="453"/>
        <v>8539.34</v>
      </c>
      <c r="DA173" s="4">
        <f t="shared" si="454"/>
        <v>8539.34</v>
      </c>
      <c r="DB173" s="4">
        <f t="shared" si="455"/>
        <v>8539.34</v>
      </c>
      <c r="DC173" s="4">
        <f t="shared" si="456"/>
        <v>8539.34</v>
      </c>
      <c r="DD173" s="4">
        <f t="shared" si="457"/>
        <v>8539.34</v>
      </c>
      <c r="DE173" s="4">
        <f t="shared" si="458"/>
        <v>8539.34</v>
      </c>
      <c r="DF173" s="4">
        <f t="shared" si="459"/>
        <v>8539.34</v>
      </c>
      <c r="DG173" s="4" t="e">
        <f t="shared" si="460"/>
        <v>#DIV/0!</v>
      </c>
    </row>
    <row r="174" spans="1:111" x14ac:dyDescent="0.25">
      <c r="B174" s="117" t="s">
        <v>420</v>
      </c>
      <c r="C174" s="210">
        <v>675</v>
      </c>
      <c r="D174" s="210">
        <v>681</v>
      </c>
      <c r="E174" s="210">
        <v>684</v>
      </c>
      <c r="F174" s="210">
        <v>684</v>
      </c>
      <c r="G174" s="210">
        <v>685</v>
      </c>
      <c r="H174" s="210">
        <v>689</v>
      </c>
      <c r="I174" s="210">
        <v>692</v>
      </c>
      <c r="J174" s="210">
        <v>690.04</v>
      </c>
      <c r="K174" s="210">
        <v>689.16</v>
      </c>
      <c r="L174" s="210">
        <v>688.97</v>
      </c>
      <c r="M174" s="210">
        <v>689.23</v>
      </c>
      <c r="N174" s="210">
        <v>689.78000000000009</v>
      </c>
      <c r="O174" s="210">
        <v>686.43166666666662</v>
      </c>
      <c r="P174" s="210">
        <v>690.43999999999994</v>
      </c>
      <c r="Q174" s="210">
        <v>691.20999999999992</v>
      </c>
      <c r="R174" s="210">
        <v>692.06</v>
      </c>
      <c r="S174" s="210">
        <v>692.95000000000016</v>
      </c>
      <c r="T174" s="210">
        <v>693.86999999999989</v>
      </c>
      <c r="U174" s="210">
        <v>694.8</v>
      </c>
      <c r="V174" s="210">
        <v>695.74</v>
      </c>
      <c r="W174" s="210">
        <v>696.68</v>
      </c>
      <c r="X174" s="210">
        <v>697.61999999999989</v>
      </c>
      <c r="Y174" s="210">
        <v>698.55999999999983</v>
      </c>
      <c r="Z174" s="210">
        <v>699.49</v>
      </c>
      <c r="AA174" s="210">
        <v>700.42</v>
      </c>
      <c r="AB174" s="210">
        <v>695.31999999999994</v>
      </c>
      <c r="AC174" s="210">
        <v>706.41250000000002</v>
      </c>
      <c r="AD174" s="210">
        <v>717.03583333333336</v>
      </c>
      <c r="AE174" s="210">
        <v>727.13249999999994</v>
      </c>
      <c r="AF174" s="210">
        <v>736.78833333333341</v>
      </c>
      <c r="AG174" s="210">
        <v>746.0625</v>
      </c>
      <c r="AH174" s="210">
        <v>754.99583333333317</v>
      </c>
      <c r="AI174" s="210">
        <v>763.625</v>
      </c>
      <c r="AJ174" s="210">
        <v>771.97499999999968</v>
      </c>
      <c r="AK174" s="210">
        <v>0</v>
      </c>
      <c r="AM174" s="117" t="s">
        <v>420</v>
      </c>
      <c r="AN174" s="210">
        <v>599.17049999999995</v>
      </c>
      <c r="AO174" s="210">
        <v>505.71740999999997</v>
      </c>
      <c r="AP174" s="210">
        <v>506.50883999999996</v>
      </c>
      <c r="AQ174" s="210">
        <v>527.19983999999999</v>
      </c>
      <c r="AR174" s="210">
        <v>502.10499999999996</v>
      </c>
      <c r="AS174" s="210">
        <v>476.47106000000002</v>
      </c>
      <c r="AT174" s="210">
        <v>507.77575999999999</v>
      </c>
      <c r="AU174" s="210">
        <v>467.66770959999997</v>
      </c>
      <c r="AV174" s="210">
        <v>494.14150319999999</v>
      </c>
      <c r="AW174" s="210">
        <v>467.28701280000007</v>
      </c>
      <c r="AX174" s="210">
        <v>479.73854150000005</v>
      </c>
      <c r="AY174" s="210">
        <v>529.81312020000007</v>
      </c>
      <c r="AZ174" s="210">
        <v>6063.5962973000005</v>
      </c>
      <c r="BA174" s="210">
        <v>590.82331679999993</v>
      </c>
      <c r="BB174" s="210">
        <v>566.7714636999998</v>
      </c>
      <c r="BC174" s="210">
        <v>559.81425460000003</v>
      </c>
      <c r="BD174" s="210">
        <v>544.38152000000014</v>
      </c>
      <c r="BE174" s="210">
        <v>521.36004059999982</v>
      </c>
      <c r="BF174" s="210">
        <v>492.28664399999997</v>
      </c>
      <c r="BG174" s="210">
        <v>488.72256299999998</v>
      </c>
      <c r="BH174" s="210">
        <v>472.16790319999996</v>
      </c>
      <c r="BI174" s="210">
        <v>500.20749239999986</v>
      </c>
      <c r="BJ174" s="210">
        <v>473.79133439999987</v>
      </c>
      <c r="BK174" s="210">
        <v>486.88001450000013</v>
      </c>
      <c r="BL174" s="210">
        <v>537.98559779999994</v>
      </c>
      <c r="BM174" s="210">
        <v>6235.1921450000009</v>
      </c>
      <c r="BN174" s="210">
        <v>6336.3082012500008</v>
      </c>
      <c r="BO174" s="210">
        <v>6431.5963142500013</v>
      </c>
      <c r="BP174" s="210">
        <v>6522.1603852500002</v>
      </c>
      <c r="BQ174" s="210">
        <v>6608.7703135000011</v>
      </c>
      <c r="BR174" s="210">
        <v>6691.9568062500002</v>
      </c>
      <c r="BS174" s="210">
        <v>6772.0861262500002</v>
      </c>
      <c r="BT174" s="210">
        <v>6849.4871625000014</v>
      </c>
      <c r="BU174" s="210">
        <v>6924.3841574999988</v>
      </c>
      <c r="BV174" s="210">
        <v>0</v>
      </c>
      <c r="BX174" s="17" t="s">
        <v>420</v>
      </c>
      <c r="BY174" s="4">
        <f t="shared" si="426"/>
        <v>887.65999999999985</v>
      </c>
      <c r="BZ174" s="4">
        <f t="shared" si="427"/>
        <v>742.61</v>
      </c>
      <c r="CA174" s="4">
        <f t="shared" si="428"/>
        <v>740.51</v>
      </c>
      <c r="CB174" s="4">
        <f t="shared" si="429"/>
        <v>770.76</v>
      </c>
      <c r="CC174" s="4">
        <f t="shared" si="430"/>
        <v>733</v>
      </c>
      <c r="CD174" s="4">
        <f t="shared" si="431"/>
        <v>691.54000000000008</v>
      </c>
      <c r="CE174" s="4">
        <f t="shared" si="432"/>
        <v>733.78</v>
      </c>
      <c r="CF174" s="4">
        <f t="shared" si="433"/>
        <v>677.74</v>
      </c>
      <c r="CG174" s="4">
        <f t="shared" si="434"/>
        <v>717.02</v>
      </c>
      <c r="CH174" s="4">
        <f t="shared" si="435"/>
        <v>678.24</v>
      </c>
      <c r="CI174" s="4">
        <f t="shared" si="436"/>
        <v>696.05000000000007</v>
      </c>
      <c r="CJ174" s="4">
        <f t="shared" si="437"/>
        <v>768.09</v>
      </c>
      <c r="CK174" s="4">
        <f t="shared" si="438"/>
        <v>8833.5031609847065</v>
      </c>
      <c r="CL174" s="4">
        <f t="shared" si="439"/>
        <v>855.71999999999991</v>
      </c>
      <c r="CM174" s="4">
        <f t="shared" si="440"/>
        <v>819.9699999999998</v>
      </c>
      <c r="CN174" s="4">
        <f t="shared" si="441"/>
        <v>808.91000000000008</v>
      </c>
      <c r="CO174" s="4">
        <f t="shared" si="442"/>
        <v>785.59999999999991</v>
      </c>
      <c r="CP174" s="4">
        <f t="shared" si="443"/>
        <v>751.37999999999988</v>
      </c>
      <c r="CQ174" s="4">
        <f t="shared" si="444"/>
        <v>708.53</v>
      </c>
      <c r="CR174" s="4">
        <f t="shared" si="445"/>
        <v>702.44999999999993</v>
      </c>
      <c r="CS174" s="4">
        <f t="shared" si="446"/>
        <v>677.74</v>
      </c>
      <c r="CT174" s="4">
        <f t="shared" si="447"/>
        <v>717.01999999999987</v>
      </c>
      <c r="CU174" s="4">
        <f t="shared" si="448"/>
        <v>678.24</v>
      </c>
      <c r="CV174" s="4">
        <f t="shared" si="449"/>
        <v>696.05000000000018</v>
      </c>
      <c r="CW174" s="4">
        <f t="shared" si="450"/>
        <v>768.08999999999992</v>
      </c>
      <c r="CX174" s="4">
        <f t="shared" si="451"/>
        <v>8967.3706279123307</v>
      </c>
      <c r="CY174" s="4">
        <f t="shared" si="452"/>
        <v>8969.7000000000007</v>
      </c>
      <c r="CZ174" s="4">
        <f t="shared" si="453"/>
        <v>8969.7000000000007</v>
      </c>
      <c r="DA174" s="4">
        <f t="shared" si="454"/>
        <v>8969.7000000000007</v>
      </c>
      <c r="DB174" s="4">
        <f t="shared" si="455"/>
        <v>8969.7000000000007</v>
      </c>
      <c r="DC174" s="4">
        <f t="shared" si="456"/>
        <v>8969.6999999999989</v>
      </c>
      <c r="DD174" s="4">
        <f t="shared" si="457"/>
        <v>8969.7000000000025</v>
      </c>
      <c r="DE174" s="4">
        <f t="shared" si="458"/>
        <v>8969.7000000000007</v>
      </c>
      <c r="DF174" s="4">
        <f t="shared" si="459"/>
        <v>8969.7000000000007</v>
      </c>
      <c r="DG174" s="4" t="e">
        <f t="shared" si="460"/>
        <v>#DIV/0!</v>
      </c>
    </row>
    <row r="175" spans="1:111" x14ac:dyDescent="0.25">
      <c r="B175" s="117" t="s">
        <v>421</v>
      </c>
      <c r="C175" s="210">
        <v>1357.0000000000002</v>
      </c>
      <c r="D175" s="210">
        <v>1361</v>
      </c>
      <c r="E175" s="210">
        <v>1357.0000000000002</v>
      </c>
      <c r="F175" s="210">
        <v>1362</v>
      </c>
      <c r="G175" s="210">
        <v>1366</v>
      </c>
      <c r="H175" s="210">
        <v>1367</v>
      </c>
      <c r="I175" s="210">
        <v>1367</v>
      </c>
      <c r="J175" s="210">
        <v>1365.7700000000002</v>
      </c>
      <c r="K175" s="210">
        <v>1363.52</v>
      </c>
      <c r="L175" s="210">
        <v>1367.2200000000003</v>
      </c>
      <c r="M175" s="210">
        <v>1371.2800000000002</v>
      </c>
      <c r="N175" s="210">
        <v>1372.61</v>
      </c>
      <c r="O175" s="210">
        <v>1364.7833333333335</v>
      </c>
      <c r="P175" s="210">
        <v>1373.7200000000003</v>
      </c>
      <c r="Q175" s="210">
        <v>1375.4900000000002</v>
      </c>
      <c r="R175" s="210">
        <v>1377.62</v>
      </c>
      <c r="S175" s="210">
        <v>1376.35</v>
      </c>
      <c r="T175" s="210">
        <v>1377.21</v>
      </c>
      <c r="U175" s="210">
        <v>1382.81</v>
      </c>
      <c r="V175" s="210">
        <v>1382.5</v>
      </c>
      <c r="W175" s="210">
        <v>1381.98</v>
      </c>
      <c r="X175" s="210">
        <v>1379.96</v>
      </c>
      <c r="Y175" s="210">
        <v>1383.7400000000002</v>
      </c>
      <c r="Z175" s="210">
        <v>1387.84</v>
      </c>
      <c r="AA175" s="210">
        <v>1389.1900000000003</v>
      </c>
      <c r="AB175" s="210">
        <v>1380.7008333333333</v>
      </c>
      <c r="AC175" s="210">
        <v>1396.9250000000004</v>
      </c>
      <c r="AD175" s="210">
        <v>1412.5808333333332</v>
      </c>
      <c r="AE175" s="210">
        <v>1427.738333333333</v>
      </c>
      <c r="AF175" s="210">
        <v>1442.4866666666669</v>
      </c>
      <c r="AG175" s="210">
        <v>1456.8783333333336</v>
      </c>
      <c r="AH175" s="210">
        <v>1470.969166666667</v>
      </c>
      <c r="AI175" s="210">
        <v>1484.7641666666666</v>
      </c>
      <c r="AJ175" s="210">
        <v>1498.3016666666665</v>
      </c>
      <c r="AK175" s="210">
        <v>0</v>
      </c>
      <c r="AM175" s="117" t="s">
        <v>421</v>
      </c>
      <c r="AN175" s="210">
        <v>997.84281000000033</v>
      </c>
      <c r="AO175" s="210">
        <v>937.63373000000001</v>
      </c>
      <c r="AP175" s="210">
        <v>928.40512000000012</v>
      </c>
      <c r="AQ175" s="210">
        <v>973.92534000000012</v>
      </c>
      <c r="AR175" s="210">
        <v>774.9591200000001</v>
      </c>
      <c r="AS175" s="210">
        <v>754.47463999999991</v>
      </c>
      <c r="AT175" s="210">
        <v>746.72375</v>
      </c>
      <c r="AU175" s="210">
        <v>753.16752420000023</v>
      </c>
      <c r="AV175" s="210">
        <v>739.96866880000005</v>
      </c>
      <c r="AW175" s="210">
        <v>744.91614479999998</v>
      </c>
      <c r="AX175" s="210">
        <v>817.83139200000016</v>
      </c>
      <c r="AY175" s="210">
        <v>959.63282929999991</v>
      </c>
      <c r="AZ175" s="210">
        <v>10129.481069100002</v>
      </c>
      <c r="BA175" s="210">
        <v>1077.9443468000004</v>
      </c>
      <c r="BB175" s="210">
        <v>1052.3873990000002</v>
      </c>
      <c r="BC175" s="210">
        <v>1056.0146109999996</v>
      </c>
      <c r="BD175" s="210">
        <v>999.58795099999975</v>
      </c>
      <c r="BE175" s="210">
        <v>849.61462110000002</v>
      </c>
      <c r="BF175" s="210">
        <v>811.95837579999989</v>
      </c>
      <c r="BG175" s="210">
        <v>796.22322499999996</v>
      </c>
      <c r="BH175" s="210">
        <v>762.10669080000025</v>
      </c>
      <c r="BI175" s="210">
        <v>748.89049240000008</v>
      </c>
      <c r="BJ175" s="210">
        <v>753.91690160000019</v>
      </c>
      <c r="BK175" s="210">
        <v>827.70777599999997</v>
      </c>
      <c r="BL175" s="210">
        <v>971.22440470000004</v>
      </c>
      <c r="BM175" s="210">
        <v>10707.576795200002</v>
      </c>
      <c r="BN175" s="210">
        <v>10836.142794500003</v>
      </c>
      <c r="BO175" s="210">
        <v>10957.587285483332</v>
      </c>
      <c r="BP175" s="210">
        <v>11075.166135033331</v>
      </c>
      <c r="BQ175" s="210">
        <v>11189.571021466667</v>
      </c>
      <c r="BR175" s="210">
        <v>11301.209194633333</v>
      </c>
      <c r="BS175" s="210">
        <v>11410.513761516668</v>
      </c>
      <c r="BT175" s="210">
        <v>11517.523507816664</v>
      </c>
      <c r="BU175" s="210">
        <v>11622.535790566664</v>
      </c>
      <c r="BV175" s="210">
        <v>0</v>
      </c>
      <c r="BX175" s="17" t="s">
        <v>421</v>
      </c>
      <c r="BY175" s="4">
        <f t="shared" si="426"/>
        <v>735.33000000000015</v>
      </c>
      <c r="BZ175" s="4">
        <f t="shared" si="427"/>
        <v>688.93000000000006</v>
      </c>
      <c r="CA175" s="4">
        <f t="shared" si="428"/>
        <v>684.16</v>
      </c>
      <c r="CB175" s="4">
        <f t="shared" si="429"/>
        <v>715.07</v>
      </c>
      <c r="CC175" s="4">
        <f t="shared" si="430"/>
        <v>567.32000000000005</v>
      </c>
      <c r="CD175" s="4">
        <f t="shared" si="431"/>
        <v>551.91999999999996</v>
      </c>
      <c r="CE175" s="4">
        <f t="shared" si="432"/>
        <v>546.25</v>
      </c>
      <c r="CF175" s="4">
        <f t="shared" si="433"/>
        <v>551.46</v>
      </c>
      <c r="CG175" s="4">
        <f t="shared" si="434"/>
        <v>542.69000000000005</v>
      </c>
      <c r="CH175" s="4">
        <f t="shared" si="435"/>
        <v>544.83999999999992</v>
      </c>
      <c r="CI175" s="4">
        <f t="shared" si="436"/>
        <v>596.40000000000009</v>
      </c>
      <c r="CJ175" s="4">
        <f t="shared" si="437"/>
        <v>699.13</v>
      </c>
      <c r="CK175" s="4">
        <f t="shared" si="438"/>
        <v>7422.043354207628</v>
      </c>
      <c r="CL175" s="4">
        <f t="shared" si="439"/>
        <v>784.69</v>
      </c>
      <c r="CM175" s="4">
        <f t="shared" si="440"/>
        <v>765.1</v>
      </c>
      <c r="CN175" s="4">
        <f t="shared" si="441"/>
        <v>766.54999999999973</v>
      </c>
      <c r="CO175" s="4">
        <f t="shared" si="442"/>
        <v>726.25999999999988</v>
      </c>
      <c r="CP175" s="4">
        <f t="shared" si="443"/>
        <v>616.91</v>
      </c>
      <c r="CQ175" s="4">
        <f t="shared" si="444"/>
        <v>587.17999999999995</v>
      </c>
      <c r="CR175" s="4">
        <f t="shared" si="445"/>
        <v>575.92999999999995</v>
      </c>
      <c r="CS175" s="4">
        <f t="shared" si="446"/>
        <v>551.46000000000015</v>
      </c>
      <c r="CT175" s="4">
        <f t="shared" si="447"/>
        <v>542.69000000000005</v>
      </c>
      <c r="CU175" s="4">
        <f t="shared" si="448"/>
        <v>544.84</v>
      </c>
      <c r="CV175" s="4">
        <f t="shared" si="449"/>
        <v>596.40000000000009</v>
      </c>
      <c r="CW175" s="4">
        <f t="shared" si="450"/>
        <v>699.12999999999988</v>
      </c>
      <c r="CX175" s="4">
        <f t="shared" si="451"/>
        <v>7755.1751521359038</v>
      </c>
      <c r="CY175" s="4">
        <f t="shared" si="452"/>
        <v>7757.1399999999994</v>
      </c>
      <c r="CZ175" s="4">
        <f t="shared" si="453"/>
        <v>7757.1399999999994</v>
      </c>
      <c r="DA175" s="4">
        <f t="shared" si="454"/>
        <v>7757.1399999999994</v>
      </c>
      <c r="DB175" s="4">
        <f t="shared" si="455"/>
        <v>7757.1399999999985</v>
      </c>
      <c r="DC175" s="4">
        <f t="shared" si="456"/>
        <v>7757.1399999999985</v>
      </c>
      <c r="DD175" s="4">
        <f t="shared" si="457"/>
        <v>7757.1399999999985</v>
      </c>
      <c r="DE175" s="4">
        <f t="shared" si="458"/>
        <v>7757.1399999999985</v>
      </c>
      <c r="DF175" s="4">
        <f t="shared" si="459"/>
        <v>7757.1399999999985</v>
      </c>
      <c r="DG175" s="4" t="e">
        <f t="shared" si="460"/>
        <v>#DIV/0!</v>
      </c>
    </row>
    <row r="176" spans="1:111" x14ac:dyDescent="0.25">
      <c r="B176" s="117" t="s">
        <v>422</v>
      </c>
      <c r="C176" s="210">
        <v>105.99999999999999</v>
      </c>
      <c r="D176" s="210">
        <v>105.99999999999999</v>
      </c>
      <c r="E176" s="210">
        <v>105.99999999999999</v>
      </c>
      <c r="F176" s="210">
        <v>105.99999999999999</v>
      </c>
      <c r="G176" s="210">
        <v>107.99999999999999</v>
      </c>
      <c r="H176" s="210">
        <v>107.99999999999999</v>
      </c>
      <c r="I176" s="210">
        <v>106</v>
      </c>
      <c r="J176" s="210">
        <v>105.33</v>
      </c>
      <c r="K176" s="210">
        <v>105.9</v>
      </c>
      <c r="L176" s="210">
        <v>105.9</v>
      </c>
      <c r="M176" s="210">
        <v>106.80000000000001</v>
      </c>
      <c r="N176" s="210">
        <v>107.2</v>
      </c>
      <c r="O176" s="210">
        <v>106.42750000000001</v>
      </c>
      <c r="P176" s="210">
        <v>106.37</v>
      </c>
      <c r="Q176" s="210">
        <v>106.25</v>
      </c>
      <c r="R176" s="210">
        <v>106.72</v>
      </c>
      <c r="S176" s="210">
        <v>107.11</v>
      </c>
      <c r="T176" s="210">
        <v>106.27</v>
      </c>
      <c r="U176" s="210">
        <v>105.92999999999999</v>
      </c>
      <c r="V176" s="210">
        <v>105.48999999999997</v>
      </c>
      <c r="W176" s="210">
        <v>104.84999999999998</v>
      </c>
      <c r="X176" s="210">
        <v>105.43999999999998</v>
      </c>
      <c r="Y176" s="210">
        <v>105.47</v>
      </c>
      <c r="Z176" s="210">
        <v>106.38999999999999</v>
      </c>
      <c r="AA176" s="210">
        <v>106.82</v>
      </c>
      <c r="AB176" s="210">
        <v>106.09249999999999</v>
      </c>
      <c r="AC176" s="210">
        <v>105.75916666666663</v>
      </c>
      <c r="AD176" s="210">
        <v>105.49166666666666</v>
      </c>
      <c r="AE176" s="210">
        <v>105.26916666666662</v>
      </c>
      <c r="AF176" s="210">
        <v>105.07250000000003</v>
      </c>
      <c r="AG176" s="210">
        <v>104.89999999999998</v>
      </c>
      <c r="AH176" s="210">
        <v>104.73916666666665</v>
      </c>
      <c r="AI176" s="210">
        <v>104.59083333333335</v>
      </c>
      <c r="AJ176" s="210">
        <v>104.44583333333331</v>
      </c>
      <c r="AK176" s="210">
        <v>0</v>
      </c>
      <c r="AM176" s="117" t="s">
        <v>422</v>
      </c>
      <c r="AN176" s="210">
        <v>135.55279999999999</v>
      </c>
      <c r="AO176" s="210">
        <v>142.44915999999998</v>
      </c>
      <c r="AP176" s="210">
        <v>139.66771999999997</v>
      </c>
      <c r="AQ176" s="210">
        <v>117.61017999999999</v>
      </c>
      <c r="AR176" s="210">
        <v>103.45643999999999</v>
      </c>
      <c r="AS176" s="210">
        <v>115.58483999999999</v>
      </c>
      <c r="AT176" s="210">
        <v>90.722220000000007</v>
      </c>
      <c r="AU176" s="210">
        <v>104.4167889</v>
      </c>
      <c r="AV176" s="210">
        <v>103.62844500000001</v>
      </c>
      <c r="AW176" s="210">
        <v>109.06746900000002</v>
      </c>
      <c r="AX176" s="210">
        <v>114.91252800000004</v>
      </c>
      <c r="AY176" s="210">
        <v>128.32375999999999</v>
      </c>
      <c r="AZ176" s="210">
        <v>1405.3923509000001</v>
      </c>
      <c r="BA176" s="210">
        <v>136.91627290000002</v>
      </c>
      <c r="BB176" s="210">
        <v>135.50806250000002</v>
      </c>
      <c r="BC176" s="210">
        <v>129.08317599999998</v>
      </c>
      <c r="BD176" s="210">
        <v>117.47075029999999</v>
      </c>
      <c r="BE176" s="210">
        <v>111.22430739999999</v>
      </c>
      <c r="BF176" s="210">
        <v>107.1037044</v>
      </c>
      <c r="BG176" s="210">
        <v>102.08689259999994</v>
      </c>
      <c r="BH176" s="210">
        <v>103.94095049999999</v>
      </c>
      <c r="BI176" s="210">
        <v>103.17831199999998</v>
      </c>
      <c r="BJ176" s="210">
        <v>108.62460770000001</v>
      </c>
      <c r="BK176" s="210">
        <v>114.47138440000001</v>
      </c>
      <c r="BL176" s="210">
        <v>127.86888099999999</v>
      </c>
      <c r="BM176" s="210">
        <v>1397.4773016999998</v>
      </c>
      <c r="BN176" s="210">
        <v>1392.5372930499993</v>
      </c>
      <c r="BO176" s="210">
        <v>1389.0151045</v>
      </c>
      <c r="BP176" s="210">
        <v>1386.0854336499992</v>
      </c>
      <c r="BQ176" s="210">
        <v>1383.4959118500005</v>
      </c>
      <c r="BR176" s="210">
        <v>1381.2245939999993</v>
      </c>
      <c r="BS176" s="210">
        <v>1379.1068918499998</v>
      </c>
      <c r="BT176" s="210">
        <v>1377.1537779500002</v>
      </c>
      <c r="BU176" s="210">
        <v>1375.2445542499995</v>
      </c>
      <c r="BV176" s="210">
        <v>0</v>
      </c>
      <c r="BX176" s="17" t="s">
        <v>422</v>
      </c>
      <c r="BY176" s="4">
        <f t="shared" si="426"/>
        <v>1278.8000000000002</v>
      </c>
      <c r="BZ176" s="4">
        <f t="shared" si="427"/>
        <v>1343.8600000000001</v>
      </c>
      <c r="CA176" s="4">
        <f t="shared" si="428"/>
        <v>1317.6200000000001</v>
      </c>
      <c r="CB176" s="4">
        <f t="shared" si="429"/>
        <v>1109.53</v>
      </c>
      <c r="CC176" s="4">
        <f t="shared" si="430"/>
        <v>957.93</v>
      </c>
      <c r="CD176" s="4">
        <f t="shared" si="431"/>
        <v>1070.23</v>
      </c>
      <c r="CE176" s="4">
        <f t="shared" si="432"/>
        <v>855.87</v>
      </c>
      <c r="CF176" s="4">
        <f t="shared" si="433"/>
        <v>991.33</v>
      </c>
      <c r="CG176" s="4">
        <f t="shared" si="434"/>
        <v>978.55000000000007</v>
      </c>
      <c r="CH176" s="4">
        <f t="shared" si="435"/>
        <v>1029.9100000000001</v>
      </c>
      <c r="CI176" s="4">
        <f t="shared" si="436"/>
        <v>1075.9600000000003</v>
      </c>
      <c r="CJ176" s="4">
        <f t="shared" si="437"/>
        <v>1197.05</v>
      </c>
      <c r="CK176" s="4">
        <f t="shared" si="438"/>
        <v>13205.161738272533</v>
      </c>
      <c r="CL176" s="4">
        <f t="shared" si="439"/>
        <v>1287.17</v>
      </c>
      <c r="CM176" s="4">
        <f t="shared" si="440"/>
        <v>1275.3700000000001</v>
      </c>
      <c r="CN176" s="4">
        <f t="shared" si="441"/>
        <v>1209.55</v>
      </c>
      <c r="CO176" s="4">
        <f t="shared" si="442"/>
        <v>1096.73</v>
      </c>
      <c r="CP176" s="4">
        <f t="shared" si="443"/>
        <v>1046.6199999999999</v>
      </c>
      <c r="CQ176" s="4">
        <f t="shared" si="444"/>
        <v>1011.0799999999999</v>
      </c>
      <c r="CR176" s="4">
        <f t="shared" si="445"/>
        <v>967.73999999999967</v>
      </c>
      <c r="CS176" s="4">
        <f t="shared" si="446"/>
        <v>991.33</v>
      </c>
      <c r="CT176" s="4">
        <f t="shared" si="447"/>
        <v>978.55</v>
      </c>
      <c r="CU176" s="4">
        <f t="shared" si="448"/>
        <v>1029.9100000000001</v>
      </c>
      <c r="CV176" s="4">
        <f t="shared" si="449"/>
        <v>1075.9600000000003</v>
      </c>
      <c r="CW176" s="4">
        <f t="shared" si="450"/>
        <v>1197.05</v>
      </c>
      <c r="CX176" s="4">
        <f t="shared" si="451"/>
        <v>13172.253474091005</v>
      </c>
      <c r="CY176" s="4">
        <f t="shared" si="452"/>
        <v>13167.059999999998</v>
      </c>
      <c r="CZ176" s="4">
        <f t="shared" si="453"/>
        <v>13167.060000000001</v>
      </c>
      <c r="DA176" s="4">
        <f t="shared" si="454"/>
        <v>13167.06</v>
      </c>
      <c r="DB176" s="4">
        <f t="shared" si="455"/>
        <v>13167.060000000001</v>
      </c>
      <c r="DC176" s="4">
        <f t="shared" si="456"/>
        <v>13167.059999999996</v>
      </c>
      <c r="DD176" s="4">
        <f t="shared" si="457"/>
        <v>13167.060000000001</v>
      </c>
      <c r="DE176" s="4">
        <f t="shared" si="458"/>
        <v>13167.06</v>
      </c>
      <c r="DF176" s="4">
        <f t="shared" si="459"/>
        <v>13167.059999999998</v>
      </c>
      <c r="DG176" s="4" t="e">
        <f t="shared" si="460"/>
        <v>#DIV/0!</v>
      </c>
    </row>
    <row r="177" spans="2:111" x14ac:dyDescent="0.25">
      <c r="B177" s="117" t="s">
        <v>423</v>
      </c>
      <c r="C177" s="210">
        <v>2813</v>
      </c>
      <c r="D177" s="210">
        <v>2817.9999999999991</v>
      </c>
      <c r="E177" s="210">
        <v>2813</v>
      </c>
      <c r="F177" s="210">
        <v>2817.9999999999991</v>
      </c>
      <c r="G177" s="210">
        <v>2808</v>
      </c>
      <c r="H177" s="210">
        <v>2820.9999999999995</v>
      </c>
      <c r="I177" s="210">
        <v>2811</v>
      </c>
      <c r="J177" s="210">
        <v>2845.39</v>
      </c>
      <c r="K177" s="210">
        <v>2846.4600000000005</v>
      </c>
      <c r="L177" s="210">
        <v>2856.3399999999997</v>
      </c>
      <c r="M177" s="210">
        <v>2863.7000000000003</v>
      </c>
      <c r="N177" s="210">
        <v>2869.38</v>
      </c>
      <c r="O177" s="210">
        <v>2831.9391666666666</v>
      </c>
      <c r="P177" s="210">
        <v>2875.02</v>
      </c>
      <c r="Q177" s="210">
        <v>2887.1200000000003</v>
      </c>
      <c r="R177" s="210">
        <v>2892.6400000000003</v>
      </c>
      <c r="S177" s="210">
        <v>2889.2600000000007</v>
      </c>
      <c r="T177" s="210">
        <v>2896.1299999999997</v>
      </c>
      <c r="U177" s="210">
        <v>2899.14</v>
      </c>
      <c r="V177" s="210">
        <v>2901.0399999999995</v>
      </c>
      <c r="W177" s="210">
        <v>2908.59</v>
      </c>
      <c r="X177" s="210">
        <v>2908.3399999999997</v>
      </c>
      <c r="Y177" s="210">
        <v>2916.91</v>
      </c>
      <c r="Z177" s="210">
        <v>2922.9799999999996</v>
      </c>
      <c r="AA177" s="210">
        <v>2927.3999999999996</v>
      </c>
      <c r="AB177" s="210">
        <v>2902.0475000000001</v>
      </c>
      <c r="AC177" s="210">
        <v>2958.2999999999997</v>
      </c>
      <c r="AD177" s="210">
        <v>3011.6791666666668</v>
      </c>
      <c r="AE177" s="210">
        <v>3062.6091666666666</v>
      </c>
      <c r="AF177" s="210">
        <v>3111.4708333333333</v>
      </c>
      <c r="AG177" s="210">
        <v>3158.5291666666662</v>
      </c>
      <c r="AH177" s="210">
        <v>3203.9658333333332</v>
      </c>
      <c r="AI177" s="210">
        <v>3247.938333333333</v>
      </c>
      <c r="AJ177" s="210">
        <v>3290.5750000000007</v>
      </c>
      <c r="AK177" s="210">
        <v>0</v>
      </c>
      <c r="AM177" s="117" t="s">
        <v>423</v>
      </c>
      <c r="AN177" s="210">
        <v>2089.2150999999994</v>
      </c>
      <c r="AO177" s="210">
        <v>2126.6318799999995</v>
      </c>
      <c r="AP177" s="210">
        <v>1933.62807</v>
      </c>
      <c r="AQ177" s="210">
        <v>1881.8885799999989</v>
      </c>
      <c r="AR177" s="210">
        <v>1528.75944</v>
      </c>
      <c r="AS177" s="210">
        <v>1589.5770799999998</v>
      </c>
      <c r="AT177" s="210">
        <v>1518.0524400000002</v>
      </c>
      <c r="AU177" s="210">
        <v>1415.3823477000001</v>
      </c>
      <c r="AV177" s="210">
        <v>1465.7845770000004</v>
      </c>
      <c r="AW177" s="210">
        <v>1520.9724865999999</v>
      </c>
      <c r="AX177" s="210">
        <v>1635.8599880000004</v>
      </c>
      <c r="AY177" s="210">
        <v>1996.8015419999999</v>
      </c>
      <c r="AZ177" s="210">
        <v>20702.553531299996</v>
      </c>
      <c r="BA177" s="210">
        <v>2310.5385731999995</v>
      </c>
      <c r="BB177" s="210">
        <v>2228.9432536000004</v>
      </c>
      <c r="BC177" s="210">
        <v>2120.2183408000005</v>
      </c>
      <c r="BD177" s="210">
        <v>2007.3133849999999</v>
      </c>
      <c r="BE177" s="210">
        <v>1688.5885964999998</v>
      </c>
      <c r="BF177" s="210">
        <v>1590.1782900000001</v>
      </c>
      <c r="BG177" s="210">
        <v>1547.5887983999996</v>
      </c>
      <c r="BH177" s="210">
        <v>1446.8199236999999</v>
      </c>
      <c r="BI177" s="210">
        <v>1497.6496829999999</v>
      </c>
      <c r="BJ177" s="210">
        <v>1553.2254058999999</v>
      </c>
      <c r="BK177" s="210">
        <v>1669.7230951999998</v>
      </c>
      <c r="BL177" s="210">
        <v>2037.1776599999996</v>
      </c>
      <c r="BM177" s="210">
        <v>21697.9650053</v>
      </c>
      <c r="BN177" s="210">
        <v>22129.385651999994</v>
      </c>
      <c r="BO177" s="210">
        <v>22528.685305499999</v>
      </c>
      <c r="BP177" s="210">
        <v>22909.664114699997</v>
      </c>
      <c r="BQ177" s="210">
        <v>23275.170880500002</v>
      </c>
      <c r="BR177" s="210">
        <v>23627.1879195</v>
      </c>
      <c r="BS177" s="210">
        <v>23967.074178299998</v>
      </c>
      <c r="BT177" s="210">
        <v>24296.007826200002</v>
      </c>
      <c r="BU177" s="210">
        <v>24614.948853000005</v>
      </c>
      <c r="BV177" s="210">
        <v>0</v>
      </c>
      <c r="BX177" s="17" t="s">
        <v>423</v>
      </c>
      <c r="BY177" s="4">
        <f t="shared" si="426"/>
        <v>742.69999999999982</v>
      </c>
      <c r="BZ177" s="4">
        <f t="shared" si="427"/>
        <v>754.66</v>
      </c>
      <c r="CA177" s="4">
        <f t="shared" si="428"/>
        <v>687.39</v>
      </c>
      <c r="CB177" s="4">
        <f t="shared" si="429"/>
        <v>667.80999999999983</v>
      </c>
      <c r="CC177" s="4">
        <f t="shared" si="430"/>
        <v>544.42999999999995</v>
      </c>
      <c r="CD177" s="4">
        <f t="shared" si="431"/>
        <v>563.48</v>
      </c>
      <c r="CE177" s="4">
        <f t="shared" si="432"/>
        <v>540.04000000000008</v>
      </c>
      <c r="CF177" s="4">
        <f t="shared" si="433"/>
        <v>497.43000000000006</v>
      </c>
      <c r="CG177" s="4">
        <f t="shared" si="434"/>
        <v>514.95000000000005</v>
      </c>
      <c r="CH177" s="4">
        <f t="shared" si="435"/>
        <v>532.49</v>
      </c>
      <c r="CI177" s="4">
        <f t="shared" si="436"/>
        <v>571.24000000000012</v>
      </c>
      <c r="CJ177" s="4">
        <f t="shared" si="437"/>
        <v>695.9</v>
      </c>
      <c r="CK177" s="4">
        <f t="shared" si="438"/>
        <v>7310.3807366271685</v>
      </c>
      <c r="CL177" s="4">
        <f t="shared" si="439"/>
        <v>803.65999999999985</v>
      </c>
      <c r="CM177" s="4">
        <f t="shared" si="440"/>
        <v>772.03</v>
      </c>
      <c r="CN177" s="4">
        <f t="shared" si="441"/>
        <v>732.97000000000014</v>
      </c>
      <c r="CO177" s="4">
        <f t="shared" si="442"/>
        <v>694.74999999999989</v>
      </c>
      <c r="CP177" s="4">
        <f t="shared" si="443"/>
        <v>583.04999999999995</v>
      </c>
      <c r="CQ177" s="4">
        <f t="shared" si="444"/>
        <v>548.50000000000011</v>
      </c>
      <c r="CR177" s="4">
        <f t="shared" si="445"/>
        <v>533.45999999999992</v>
      </c>
      <c r="CS177" s="4">
        <f t="shared" si="446"/>
        <v>497.42999999999995</v>
      </c>
      <c r="CT177" s="4">
        <f t="shared" si="447"/>
        <v>514.95000000000005</v>
      </c>
      <c r="CU177" s="4">
        <f t="shared" si="448"/>
        <v>532.49</v>
      </c>
      <c r="CV177" s="4">
        <f t="shared" si="449"/>
        <v>571.24</v>
      </c>
      <c r="CW177" s="4">
        <f t="shared" si="450"/>
        <v>695.9</v>
      </c>
      <c r="CX177" s="4">
        <f t="shared" si="451"/>
        <v>7476.7780352664795</v>
      </c>
      <c r="CY177" s="4">
        <f t="shared" si="452"/>
        <v>7480.4399999999987</v>
      </c>
      <c r="CZ177" s="4">
        <f t="shared" si="453"/>
        <v>7480.44</v>
      </c>
      <c r="DA177" s="4">
        <f t="shared" si="454"/>
        <v>7480.4399999999987</v>
      </c>
      <c r="DB177" s="4">
        <f t="shared" si="455"/>
        <v>7480.4400000000005</v>
      </c>
      <c r="DC177" s="4">
        <f t="shared" si="456"/>
        <v>7480.4400000000005</v>
      </c>
      <c r="DD177" s="4">
        <f t="shared" si="457"/>
        <v>7480.44</v>
      </c>
      <c r="DE177" s="4">
        <f t="shared" si="458"/>
        <v>7480.4400000000014</v>
      </c>
      <c r="DF177" s="4">
        <f t="shared" si="459"/>
        <v>7480.44</v>
      </c>
      <c r="DG177" s="4" t="e">
        <f t="shared" si="460"/>
        <v>#DIV/0!</v>
      </c>
    </row>
    <row r="178" spans="2:111" x14ac:dyDescent="0.25">
      <c r="B178" s="117" t="s">
        <v>424</v>
      </c>
      <c r="C178" s="210">
        <v>852</v>
      </c>
      <c r="D178" s="210">
        <v>853.99999999999989</v>
      </c>
      <c r="E178" s="210">
        <v>852</v>
      </c>
      <c r="F178" s="210">
        <v>852</v>
      </c>
      <c r="G178" s="210">
        <v>853.99999999999989</v>
      </c>
      <c r="H178" s="210">
        <v>853</v>
      </c>
      <c r="I178" s="210">
        <v>852</v>
      </c>
      <c r="J178" s="210">
        <v>856.04</v>
      </c>
      <c r="K178" s="210">
        <v>856.75999999999988</v>
      </c>
      <c r="L178" s="210">
        <v>857.46999999999991</v>
      </c>
      <c r="M178" s="210">
        <v>858.19</v>
      </c>
      <c r="N178" s="210">
        <v>858.9</v>
      </c>
      <c r="O178" s="210">
        <v>854.69666666666672</v>
      </c>
      <c r="P178" s="210">
        <v>860.11000000000013</v>
      </c>
      <c r="Q178" s="210">
        <v>861.32</v>
      </c>
      <c r="R178" s="210">
        <v>862.53</v>
      </c>
      <c r="S178" s="210">
        <v>863.7299999999999</v>
      </c>
      <c r="T178" s="210">
        <v>864.93</v>
      </c>
      <c r="U178" s="210">
        <v>866.12999999999988</v>
      </c>
      <c r="V178" s="210">
        <v>867.32</v>
      </c>
      <c r="W178" s="210">
        <v>868.51</v>
      </c>
      <c r="X178" s="210">
        <v>869.70000000000016</v>
      </c>
      <c r="Y178" s="210">
        <v>870.8900000000001</v>
      </c>
      <c r="Z178" s="210">
        <v>872.07000000000016</v>
      </c>
      <c r="AA178" s="210">
        <v>873.25000000000011</v>
      </c>
      <c r="AB178" s="210">
        <v>866.7075000000001</v>
      </c>
      <c r="AC178" s="210">
        <v>881.02666666666676</v>
      </c>
      <c r="AD178" s="210">
        <v>895.29750000000024</v>
      </c>
      <c r="AE178" s="210">
        <v>909.53250000000025</v>
      </c>
      <c r="AF178" s="210">
        <v>923.75583333333327</v>
      </c>
      <c r="AG178" s="210">
        <v>937.98416666666674</v>
      </c>
      <c r="AH178" s="210">
        <v>952.2125000000002</v>
      </c>
      <c r="AI178" s="210">
        <v>966.43583333333345</v>
      </c>
      <c r="AJ178" s="210">
        <v>980.66333333333341</v>
      </c>
      <c r="AK178" s="210">
        <v>0</v>
      </c>
      <c r="AM178" s="117" t="s">
        <v>424</v>
      </c>
      <c r="AN178" s="210">
        <v>697.43016</v>
      </c>
      <c r="AO178" s="210">
        <v>695.48905999999988</v>
      </c>
      <c r="AP178" s="210">
        <v>635.57495999999992</v>
      </c>
      <c r="AQ178" s="210">
        <v>647.17920000000004</v>
      </c>
      <c r="AR178" s="210">
        <v>616.69047999999987</v>
      </c>
      <c r="AS178" s="210">
        <v>592.22937000000002</v>
      </c>
      <c r="AT178" s="210">
        <v>536.18916000000002</v>
      </c>
      <c r="AU178" s="210">
        <v>595.55558840000003</v>
      </c>
      <c r="AV178" s="210">
        <v>567.85196039999983</v>
      </c>
      <c r="AW178" s="210">
        <v>572.41267319999986</v>
      </c>
      <c r="AX178" s="210">
        <v>620.71166320000009</v>
      </c>
      <c r="AY178" s="210">
        <v>697.54704600000002</v>
      </c>
      <c r="AZ178" s="210">
        <v>7474.8613212</v>
      </c>
      <c r="BA178" s="210">
        <v>800.37536049999994</v>
      </c>
      <c r="BB178" s="210">
        <v>752.56112360000009</v>
      </c>
      <c r="BC178" s="210">
        <v>730.33002689999989</v>
      </c>
      <c r="BD178" s="210">
        <v>736.07070599999997</v>
      </c>
      <c r="BE178" s="210">
        <v>662.05201920000002</v>
      </c>
      <c r="BF178" s="210">
        <v>622.72148609999999</v>
      </c>
      <c r="BG178" s="210">
        <v>584.70377800000006</v>
      </c>
      <c r="BH178" s="210">
        <v>604.23109209999996</v>
      </c>
      <c r="BI178" s="210">
        <v>576.42846300000008</v>
      </c>
      <c r="BJ178" s="210">
        <v>581.37132840000004</v>
      </c>
      <c r="BK178" s="210">
        <v>630.75078960000019</v>
      </c>
      <c r="BL178" s="210">
        <v>709.20125500000006</v>
      </c>
      <c r="BM178" s="210">
        <v>7990.7974283999993</v>
      </c>
      <c r="BN178" s="210">
        <v>8125.9380135999991</v>
      </c>
      <c r="BO178" s="210">
        <v>8257.5616198500011</v>
      </c>
      <c r="BP178" s="210">
        <v>8388.854725950001</v>
      </c>
      <c r="BQ178" s="210">
        <v>8520.0402273499985</v>
      </c>
      <c r="BR178" s="210">
        <v>8651.2718450499997</v>
      </c>
      <c r="BS178" s="210">
        <v>8782.5034627500027</v>
      </c>
      <c r="BT178" s="210">
        <v>8913.6889641499965</v>
      </c>
      <c r="BU178" s="210">
        <v>9044.9128957999983</v>
      </c>
      <c r="BV178" s="210">
        <v>0</v>
      </c>
      <c r="BX178" s="17" t="s">
        <v>424</v>
      </c>
      <c r="BY178" s="4">
        <f t="shared" si="426"/>
        <v>818.57999999999993</v>
      </c>
      <c r="BZ178" s="4">
        <f t="shared" si="427"/>
        <v>814.39</v>
      </c>
      <c r="CA178" s="4">
        <f t="shared" si="428"/>
        <v>745.9799999999999</v>
      </c>
      <c r="CB178" s="4">
        <f t="shared" si="429"/>
        <v>759.6</v>
      </c>
      <c r="CC178" s="4">
        <f t="shared" si="430"/>
        <v>722.12</v>
      </c>
      <c r="CD178" s="4">
        <f t="shared" si="431"/>
        <v>694.29000000000008</v>
      </c>
      <c r="CE178" s="4">
        <f t="shared" si="432"/>
        <v>629.33000000000004</v>
      </c>
      <c r="CF178" s="4">
        <f t="shared" si="433"/>
        <v>695.71</v>
      </c>
      <c r="CG178" s="4">
        <f t="shared" si="434"/>
        <v>662.78999999999985</v>
      </c>
      <c r="CH178" s="4">
        <f t="shared" si="435"/>
        <v>667.56</v>
      </c>
      <c r="CI178" s="4">
        <f t="shared" si="436"/>
        <v>723.28000000000009</v>
      </c>
      <c r="CJ178" s="4">
        <f t="shared" si="437"/>
        <v>812.1400000000001</v>
      </c>
      <c r="CK178" s="4">
        <f t="shared" si="438"/>
        <v>8745.6305993939368</v>
      </c>
      <c r="CL178" s="4">
        <f t="shared" si="439"/>
        <v>930.54999999999973</v>
      </c>
      <c r="CM178" s="4">
        <f t="shared" si="440"/>
        <v>873.73</v>
      </c>
      <c r="CN178" s="4">
        <f t="shared" si="441"/>
        <v>846.7299999999999</v>
      </c>
      <c r="CO178" s="4">
        <f t="shared" si="442"/>
        <v>852.2</v>
      </c>
      <c r="CP178" s="4">
        <f t="shared" si="443"/>
        <v>765.44000000000017</v>
      </c>
      <c r="CQ178" s="4">
        <f t="shared" si="444"/>
        <v>718.97000000000014</v>
      </c>
      <c r="CR178" s="4">
        <f t="shared" si="445"/>
        <v>674.15</v>
      </c>
      <c r="CS178" s="4">
        <f t="shared" si="446"/>
        <v>695.70999999999992</v>
      </c>
      <c r="CT178" s="4">
        <f t="shared" si="447"/>
        <v>662.79</v>
      </c>
      <c r="CU178" s="4">
        <f t="shared" si="448"/>
        <v>667.56</v>
      </c>
      <c r="CV178" s="4">
        <f t="shared" si="449"/>
        <v>723.28000000000009</v>
      </c>
      <c r="CW178" s="4">
        <f t="shared" si="450"/>
        <v>812.14</v>
      </c>
      <c r="CX178" s="4">
        <f t="shared" si="451"/>
        <v>9219.7164884346785</v>
      </c>
      <c r="CY178" s="4">
        <f t="shared" si="452"/>
        <v>9223.2599999999984</v>
      </c>
      <c r="CZ178" s="4">
        <f t="shared" si="453"/>
        <v>9223.2599999999984</v>
      </c>
      <c r="DA178" s="4">
        <f t="shared" si="454"/>
        <v>9223.2599999999984</v>
      </c>
      <c r="DB178" s="4">
        <f t="shared" si="455"/>
        <v>9223.26</v>
      </c>
      <c r="DC178" s="4">
        <f t="shared" si="456"/>
        <v>9223.26</v>
      </c>
      <c r="DD178" s="4">
        <f t="shared" si="457"/>
        <v>9223.260000000002</v>
      </c>
      <c r="DE178" s="4">
        <f t="shared" si="458"/>
        <v>9223.2599999999948</v>
      </c>
      <c r="DF178" s="4">
        <f t="shared" si="459"/>
        <v>9223.2599999999984</v>
      </c>
      <c r="DG178" s="4" t="e">
        <f t="shared" si="460"/>
        <v>#DIV/0!</v>
      </c>
    </row>
    <row r="179" spans="2:111" x14ac:dyDescent="0.25">
      <c r="B179" s="117" t="s">
        <v>425</v>
      </c>
      <c r="C179" s="210">
        <v>1611</v>
      </c>
      <c r="D179" s="210">
        <v>1607</v>
      </c>
      <c r="E179" s="210">
        <v>1602</v>
      </c>
      <c r="F179" s="210">
        <v>1605</v>
      </c>
      <c r="G179" s="210">
        <v>1602</v>
      </c>
      <c r="H179" s="210">
        <v>1606</v>
      </c>
      <c r="I179" s="210">
        <v>1599</v>
      </c>
      <c r="J179" s="210">
        <v>1599.72</v>
      </c>
      <c r="K179" s="210">
        <v>1599.59</v>
      </c>
      <c r="L179" s="210">
        <v>1600.1999999999998</v>
      </c>
      <c r="M179" s="210">
        <v>1603.62</v>
      </c>
      <c r="N179" s="210">
        <v>1609.24</v>
      </c>
      <c r="O179" s="210">
        <v>1603.6975</v>
      </c>
      <c r="P179" s="210">
        <v>1616.85</v>
      </c>
      <c r="Q179" s="210">
        <v>1619.0499999999997</v>
      </c>
      <c r="R179" s="210">
        <v>1629.5199999999998</v>
      </c>
      <c r="S179" s="210">
        <v>1622.63</v>
      </c>
      <c r="T179" s="210">
        <v>1619.64</v>
      </c>
      <c r="U179" s="210">
        <v>1615.8000000000002</v>
      </c>
      <c r="V179" s="210">
        <v>1611.9700000000003</v>
      </c>
      <c r="W179" s="210">
        <v>1612.2700000000002</v>
      </c>
      <c r="X179" s="210">
        <v>1611.73</v>
      </c>
      <c r="Y179" s="210">
        <v>1611.9600000000003</v>
      </c>
      <c r="Z179" s="210">
        <v>1615.0100000000002</v>
      </c>
      <c r="AA179" s="210">
        <v>1620.2900000000002</v>
      </c>
      <c r="AB179" s="210">
        <v>1617.2266666666667</v>
      </c>
      <c r="AC179" s="210">
        <v>1626.429166666667</v>
      </c>
      <c r="AD179" s="210">
        <v>1633.3033333333333</v>
      </c>
      <c r="AE179" s="210">
        <v>1638.8341666666668</v>
      </c>
      <c r="AF179" s="210">
        <v>1643.6075000000001</v>
      </c>
      <c r="AG179" s="210">
        <v>1647.9475000000002</v>
      </c>
      <c r="AH179" s="210">
        <v>1652.0500000000002</v>
      </c>
      <c r="AI179" s="210">
        <v>1656.0083333333337</v>
      </c>
      <c r="AJ179" s="210">
        <v>1659.8816666666669</v>
      </c>
      <c r="AK179" s="210">
        <v>0</v>
      </c>
      <c r="AM179" s="117" t="s">
        <v>425</v>
      </c>
      <c r="AN179" s="210">
        <v>949.99059000000011</v>
      </c>
      <c r="AO179" s="210">
        <v>940.86636000000021</v>
      </c>
      <c r="AP179" s="210">
        <v>943.04933999999992</v>
      </c>
      <c r="AQ179" s="210">
        <v>1067.6781000000001</v>
      </c>
      <c r="AR179" s="210">
        <v>852.42420000000016</v>
      </c>
      <c r="AS179" s="210">
        <v>684.13994000000002</v>
      </c>
      <c r="AT179" s="210">
        <v>652.99962000000005</v>
      </c>
      <c r="AU179" s="210">
        <v>577.86685560000001</v>
      </c>
      <c r="AV179" s="210">
        <v>587.01753819999999</v>
      </c>
      <c r="AW179" s="210">
        <v>632.27102400000001</v>
      </c>
      <c r="AX179" s="210">
        <v>748.76225039999986</v>
      </c>
      <c r="AY179" s="210">
        <v>892.0500092000002</v>
      </c>
      <c r="AZ179" s="210">
        <v>9529.1158274000009</v>
      </c>
      <c r="BA179" s="210">
        <v>998.08150499999988</v>
      </c>
      <c r="BB179" s="210">
        <v>986.47097450000001</v>
      </c>
      <c r="BC179" s="210">
        <v>881.53772959999969</v>
      </c>
      <c r="BD179" s="210">
        <v>771.77150690000008</v>
      </c>
      <c r="BE179" s="210">
        <v>677.41443000000015</v>
      </c>
      <c r="BF179" s="210">
        <v>619.75624800000014</v>
      </c>
      <c r="BG179" s="210">
        <v>589.69086540000012</v>
      </c>
      <c r="BH179" s="210">
        <v>582.40029210000012</v>
      </c>
      <c r="BI179" s="210">
        <v>591.47267540000007</v>
      </c>
      <c r="BJ179" s="210">
        <v>636.91763520000018</v>
      </c>
      <c r="BK179" s="210">
        <v>754.08046920000015</v>
      </c>
      <c r="BL179" s="210">
        <v>898.17535570000018</v>
      </c>
      <c r="BM179" s="210">
        <v>8987.769687</v>
      </c>
      <c r="BN179" s="210">
        <v>9034.3461072678383</v>
      </c>
      <c r="BO179" s="210">
        <v>9072.5301254461301</v>
      </c>
      <c r="BP179" s="210">
        <v>9103.252313426412</v>
      </c>
      <c r="BQ179" s="210">
        <v>9129.7668068347375</v>
      </c>
      <c r="BR179" s="210">
        <v>9153.8742582437044</v>
      </c>
      <c r="BS179" s="210">
        <v>9176.6624654799471</v>
      </c>
      <c r="BT179" s="210">
        <v>9198.6498683587088</v>
      </c>
      <c r="BU179" s="210">
        <v>9220.1651206914394</v>
      </c>
      <c r="BV179" s="210">
        <v>0</v>
      </c>
      <c r="BX179" s="17" t="s">
        <v>425</v>
      </c>
      <c r="BY179" s="4">
        <f t="shared" si="426"/>
        <v>589.69000000000005</v>
      </c>
      <c r="BZ179" s="4">
        <f t="shared" si="427"/>
        <v>585.48000000000013</v>
      </c>
      <c r="CA179" s="4">
        <f t="shared" si="428"/>
        <v>588.66999999999996</v>
      </c>
      <c r="CB179" s="4">
        <f t="shared" si="429"/>
        <v>665.22</v>
      </c>
      <c r="CC179" s="4">
        <f t="shared" si="430"/>
        <v>532.10000000000014</v>
      </c>
      <c r="CD179" s="4">
        <f t="shared" si="431"/>
        <v>425.99</v>
      </c>
      <c r="CE179" s="4">
        <f t="shared" si="432"/>
        <v>408.38</v>
      </c>
      <c r="CF179" s="4">
        <f t="shared" si="433"/>
        <v>361.23</v>
      </c>
      <c r="CG179" s="4">
        <f t="shared" si="434"/>
        <v>366.98</v>
      </c>
      <c r="CH179" s="4">
        <f t="shared" si="435"/>
        <v>395.12</v>
      </c>
      <c r="CI179" s="4">
        <f t="shared" si="436"/>
        <v>466.91999999999996</v>
      </c>
      <c r="CJ179" s="4">
        <f t="shared" si="437"/>
        <v>554.33000000000015</v>
      </c>
      <c r="CK179" s="4">
        <f t="shared" si="438"/>
        <v>5941.9658803483835</v>
      </c>
      <c r="CL179" s="4">
        <f t="shared" si="439"/>
        <v>617.29999999999995</v>
      </c>
      <c r="CM179" s="4">
        <f t="shared" si="440"/>
        <v>609.29000000000008</v>
      </c>
      <c r="CN179" s="4">
        <f t="shared" si="441"/>
        <v>540.9799999999999</v>
      </c>
      <c r="CO179" s="4">
        <f t="shared" si="442"/>
        <v>475.63</v>
      </c>
      <c r="CP179" s="4">
        <f t="shared" si="443"/>
        <v>418.25000000000006</v>
      </c>
      <c r="CQ179" s="4">
        <f t="shared" si="444"/>
        <v>383.56000000000006</v>
      </c>
      <c r="CR179" s="4">
        <f t="shared" si="445"/>
        <v>365.82000000000005</v>
      </c>
      <c r="CS179" s="4">
        <f t="shared" si="446"/>
        <v>361.23000000000008</v>
      </c>
      <c r="CT179" s="4">
        <f t="shared" si="447"/>
        <v>366.98</v>
      </c>
      <c r="CU179" s="4">
        <f t="shared" si="448"/>
        <v>395.12</v>
      </c>
      <c r="CV179" s="4">
        <f t="shared" si="449"/>
        <v>466.92000000000007</v>
      </c>
      <c r="CW179" s="4">
        <f t="shared" si="450"/>
        <v>554.33000000000015</v>
      </c>
      <c r="CX179" s="4">
        <f t="shared" si="451"/>
        <v>5557.5200880931961</v>
      </c>
      <c r="CY179" s="4">
        <f t="shared" si="452"/>
        <v>5554.7123062134606</v>
      </c>
      <c r="CZ179" s="4">
        <f t="shared" si="453"/>
        <v>5554.7123062134597</v>
      </c>
      <c r="DA179" s="4">
        <f t="shared" si="454"/>
        <v>5554.7123062134588</v>
      </c>
      <c r="DB179" s="4">
        <f t="shared" si="455"/>
        <v>5554.7123062134588</v>
      </c>
      <c r="DC179" s="4">
        <f t="shared" si="456"/>
        <v>5554.7123062134588</v>
      </c>
      <c r="DD179" s="4">
        <f t="shared" si="457"/>
        <v>5554.7123062134597</v>
      </c>
      <c r="DE179" s="4">
        <f t="shared" si="458"/>
        <v>5554.7123062134597</v>
      </c>
      <c r="DF179" s="4">
        <f t="shared" si="459"/>
        <v>5554.7123062134579</v>
      </c>
      <c r="DG179" s="4" t="e">
        <f t="shared" si="460"/>
        <v>#DIV/0!</v>
      </c>
    </row>
    <row r="180" spans="2:111" x14ac:dyDescent="0.25">
      <c r="B180" s="117" t="s">
        <v>426</v>
      </c>
      <c r="C180" s="210">
        <v>1592.0000000000002</v>
      </c>
      <c r="D180" s="210">
        <v>1590.0000000000002</v>
      </c>
      <c r="E180" s="210">
        <v>1596</v>
      </c>
      <c r="F180" s="210">
        <v>1598</v>
      </c>
      <c r="G180" s="210">
        <v>1603</v>
      </c>
      <c r="H180" s="210">
        <v>1603</v>
      </c>
      <c r="I180" s="210">
        <v>1604</v>
      </c>
      <c r="J180" s="210">
        <v>1605.82</v>
      </c>
      <c r="K180" s="210">
        <v>1607.0200000000002</v>
      </c>
      <c r="L180" s="210">
        <v>1611.48</v>
      </c>
      <c r="M180" s="210">
        <v>1614.3900000000003</v>
      </c>
      <c r="N180" s="210">
        <v>1623.15</v>
      </c>
      <c r="O180" s="210">
        <v>1603.9883333333337</v>
      </c>
      <c r="P180" s="210">
        <v>1630.1300000000003</v>
      </c>
      <c r="Q180" s="210">
        <v>1631.13</v>
      </c>
      <c r="R180" s="210">
        <v>1629.1300000000003</v>
      </c>
      <c r="S180" s="210">
        <v>1636.67</v>
      </c>
      <c r="T180" s="210">
        <v>1630.5799999999997</v>
      </c>
      <c r="U180" s="210">
        <v>1636.4999999999998</v>
      </c>
      <c r="V180" s="210">
        <v>1639.3799999999999</v>
      </c>
      <c r="W180" s="210">
        <v>1642.7300000000002</v>
      </c>
      <c r="X180" s="210">
        <v>1645.3299999999997</v>
      </c>
      <c r="Y180" s="210">
        <v>1651.0899999999997</v>
      </c>
      <c r="Z180" s="210">
        <v>1655.21</v>
      </c>
      <c r="AA180" s="210">
        <v>1665.0999999999997</v>
      </c>
      <c r="AB180" s="210">
        <v>1641.0816666666667</v>
      </c>
      <c r="AC180" s="210">
        <v>1684.9741666666669</v>
      </c>
      <c r="AD180" s="210">
        <v>1726.3816666666664</v>
      </c>
      <c r="AE180" s="210">
        <v>1760.8566666666663</v>
      </c>
      <c r="AF180" s="210">
        <v>1791.9174999999998</v>
      </c>
      <c r="AG180" s="210">
        <v>1822.7666666666667</v>
      </c>
      <c r="AH180" s="210">
        <v>1853.4083333333333</v>
      </c>
      <c r="AI180" s="210">
        <v>1883.853333333333</v>
      </c>
      <c r="AJ180" s="210">
        <v>1914.1183333333333</v>
      </c>
      <c r="AK180" s="210">
        <v>0</v>
      </c>
      <c r="AM180" s="117" t="s">
        <v>426</v>
      </c>
      <c r="AN180" s="210">
        <v>1320.1819200000004</v>
      </c>
      <c r="AO180" s="210">
        <v>1116.4503</v>
      </c>
      <c r="AP180" s="210">
        <v>925.21716000000004</v>
      </c>
      <c r="AQ180" s="210">
        <v>971.98350000000005</v>
      </c>
      <c r="AR180" s="210">
        <v>862.30178999999976</v>
      </c>
      <c r="AS180" s="210">
        <v>791.94611999999995</v>
      </c>
      <c r="AT180" s="210">
        <v>794.97448000000009</v>
      </c>
      <c r="AU180" s="210">
        <v>777.52198579999992</v>
      </c>
      <c r="AV180" s="210">
        <v>759.78298580000023</v>
      </c>
      <c r="AW180" s="210">
        <v>804.59584920000009</v>
      </c>
      <c r="AX180" s="210">
        <v>903.60637080000038</v>
      </c>
      <c r="AY180" s="210">
        <v>1117.5550065000002</v>
      </c>
      <c r="AZ180" s="210">
        <v>11146.117468099999</v>
      </c>
      <c r="BA180" s="210">
        <v>1311.6352006000006</v>
      </c>
      <c r="BB180" s="210">
        <v>1215.0124256999998</v>
      </c>
      <c r="BC180" s="210">
        <v>1074.5578567000005</v>
      </c>
      <c r="BD180" s="210">
        <v>1029.6781971000003</v>
      </c>
      <c r="BE180" s="210">
        <v>876.24108039999987</v>
      </c>
      <c r="BF180" s="210">
        <v>816.25346999999977</v>
      </c>
      <c r="BG180" s="210">
        <v>802.57487279999998</v>
      </c>
      <c r="BH180" s="210">
        <v>795.39343870000005</v>
      </c>
      <c r="BI180" s="210">
        <v>777.89557069999978</v>
      </c>
      <c r="BJ180" s="210">
        <v>824.3727260999998</v>
      </c>
      <c r="BK180" s="210">
        <v>926.45414120000021</v>
      </c>
      <c r="BL180" s="210">
        <v>1146.4380009999998</v>
      </c>
      <c r="BM180" s="210">
        <v>11596.506980999999</v>
      </c>
      <c r="BN180" s="210">
        <v>11910.172498116668</v>
      </c>
      <c r="BO180" s="210">
        <v>12202.859755566667</v>
      </c>
      <c r="BP180" s="210">
        <v>12446.544914066666</v>
      </c>
      <c r="BQ180" s="210">
        <v>12666.097172049998</v>
      </c>
      <c r="BR180" s="210">
        <v>12884.153272666668</v>
      </c>
      <c r="BS180" s="210">
        <v>13100.742667833334</v>
      </c>
      <c r="BT180" s="210">
        <v>13315.941932533329</v>
      </c>
      <c r="BU180" s="210">
        <v>13529.86887443333</v>
      </c>
      <c r="BV180" s="210">
        <v>0</v>
      </c>
      <c r="BX180" s="17" t="s">
        <v>426</v>
      </c>
      <c r="BY180" s="4">
        <f t="shared" si="426"/>
        <v>829.2600000000001</v>
      </c>
      <c r="BZ180" s="4">
        <f t="shared" si="427"/>
        <v>702.16999999999985</v>
      </c>
      <c r="CA180" s="4">
        <f t="shared" si="428"/>
        <v>579.71</v>
      </c>
      <c r="CB180" s="4">
        <f t="shared" si="429"/>
        <v>608.25000000000011</v>
      </c>
      <c r="CC180" s="4">
        <f t="shared" si="430"/>
        <v>537.92999999999984</v>
      </c>
      <c r="CD180" s="4">
        <f t="shared" si="431"/>
        <v>494.03999999999996</v>
      </c>
      <c r="CE180" s="4">
        <f t="shared" si="432"/>
        <v>495.62000000000006</v>
      </c>
      <c r="CF180" s="4">
        <f t="shared" si="433"/>
        <v>484.18999999999994</v>
      </c>
      <c r="CG180" s="4">
        <f t="shared" si="434"/>
        <v>472.79000000000008</v>
      </c>
      <c r="CH180" s="4">
        <f t="shared" si="435"/>
        <v>499.29000000000008</v>
      </c>
      <c r="CI180" s="4">
        <f t="shared" si="436"/>
        <v>559.72000000000014</v>
      </c>
      <c r="CJ180" s="4">
        <f t="shared" si="437"/>
        <v>688.5100000000001</v>
      </c>
      <c r="CK180" s="4">
        <f t="shared" si="438"/>
        <v>6949.0015834071928</v>
      </c>
      <c r="CL180" s="4">
        <f t="shared" si="439"/>
        <v>804.62000000000023</v>
      </c>
      <c r="CM180" s="4">
        <f t="shared" si="440"/>
        <v>744.88999999999987</v>
      </c>
      <c r="CN180" s="4">
        <f t="shared" si="441"/>
        <v>659.59000000000015</v>
      </c>
      <c r="CO180" s="4">
        <f t="shared" si="442"/>
        <v>629.13000000000011</v>
      </c>
      <c r="CP180" s="4">
        <f t="shared" si="443"/>
        <v>537.38</v>
      </c>
      <c r="CQ180" s="4">
        <f t="shared" si="444"/>
        <v>498.78</v>
      </c>
      <c r="CR180" s="4">
        <f t="shared" si="445"/>
        <v>489.56000000000006</v>
      </c>
      <c r="CS180" s="4">
        <f t="shared" si="446"/>
        <v>484.18999999999994</v>
      </c>
      <c r="CT180" s="4">
        <f t="shared" si="447"/>
        <v>472.78999999999991</v>
      </c>
      <c r="CU180" s="4">
        <f t="shared" si="448"/>
        <v>499.28999999999996</v>
      </c>
      <c r="CV180" s="4">
        <f t="shared" si="449"/>
        <v>559.72000000000014</v>
      </c>
      <c r="CW180" s="4">
        <f t="shared" si="450"/>
        <v>688.51</v>
      </c>
      <c r="CX180" s="4">
        <f t="shared" si="451"/>
        <v>7066.3801909106687</v>
      </c>
      <c r="CY180" s="4">
        <f t="shared" si="452"/>
        <v>7068.46</v>
      </c>
      <c r="CZ180" s="4">
        <f t="shared" si="453"/>
        <v>7068.4600000000019</v>
      </c>
      <c r="DA180" s="4">
        <f t="shared" si="454"/>
        <v>7068.4600000000009</v>
      </c>
      <c r="DB180" s="4">
        <f t="shared" si="455"/>
        <v>7068.46</v>
      </c>
      <c r="DC180" s="4">
        <f t="shared" si="456"/>
        <v>7068.4600000000009</v>
      </c>
      <c r="DD180" s="4">
        <f t="shared" si="457"/>
        <v>7068.4600000000009</v>
      </c>
      <c r="DE180" s="4">
        <f t="shared" si="458"/>
        <v>7068.4599999999991</v>
      </c>
      <c r="DF180" s="4">
        <f t="shared" si="459"/>
        <v>7068.4599999999982</v>
      </c>
      <c r="DG180" s="4" t="e">
        <f t="shared" si="460"/>
        <v>#DIV/0!</v>
      </c>
    </row>
    <row r="181" spans="2:111" x14ac:dyDescent="0.25">
      <c r="B181" s="117" t="s">
        <v>427</v>
      </c>
      <c r="C181" s="210">
        <v>2836</v>
      </c>
      <c r="D181" s="210">
        <v>2842</v>
      </c>
      <c r="E181" s="210">
        <v>2858.0000000000005</v>
      </c>
      <c r="F181" s="210">
        <v>2871.0000000000005</v>
      </c>
      <c r="G181" s="210">
        <v>2881</v>
      </c>
      <c r="H181" s="210">
        <v>2869</v>
      </c>
      <c r="I181" s="210">
        <v>2868</v>
      </c>
      <c r="J181" s="210">
        <v>2920.24</v>
      </c>
      <c r="K181" s="210">
        <v>2922.23</v>
      </c>
      <c r="L181" s="210">
        <v>2941.6099999999997</v>
      </c>
      <c r="M181" s="210">
        <v>2945.7</v>
      </c>
      <c r="N181" s="210">
        <v>2959.01</v>
      </c>
      <c r="O181" s="210">
        <v>2892.8158333333336</v>
      </c>
      <c r="P181" s="210">
        <v>2937.7099999999996</v>
      </c>
      <c r="Q181" s="210">
        <v>2966.2399999999993</v>
      </c>
      <c r="R181" s="210">
        <v>2979.71</v>
      </c>
      <c r="S181" s="210">
        <v>2996.38</v>
      </c>
      <c r="T181" s="210">
        <v>3009.79</v>
      </c>
      <c r="U181" s="210">
        <v>3016.4</v>
      </c>
      <c r="V181" s="210">
        <v>3016.4900000000007</v>
      </c>
      <c r="W181" s="210">
        <v>3026.7500000000009</v>
      </c>
      <c r="X181" s="210">
        <v>3029.6600000000008</v>
      </c>
      <c r="Y181" s="210">
        <v>3049.9700000000003</v>
      </c>
      <c r="Z181" s="210">
        <v>3054.9700000000003</v>
      </c>
      <c r="AA181" s="210">
        <v>3069.1800000000007</v>
      </c>
      <c r="AB181" s="210">
        <v>3012.7708333333335</v>
      </c>
      <c r="AC181" s="210">
        <v>3119.3025000000007</v>
      </c>
      <c r="AD181" s="210">
        <v>3211.8633333333341</v>
      </c>
      <c r="AE181" s="210">
        <v>3285.3125</v>
      </c>
      <c r="AF181" s="210">
        <v>3349.2083333333344</v>
      </c>
      <c r="AG181" s="210">
        <v>3410.8241666666681</v>
      </c>
      <c r="AH181" s="210">
        <v>3470.3775000000014</v>
      </c>
      <c r="AI181" s="210">
        <v>3528.0708333333346</v>
      </c>
      <c r="AJ181" s="210">
        <v>3584.0625000000009</v>
      </c>
      <c r="AK181" s="210">
        <v>0</v>
      </c>
      <c r="AM181" s="117" t="s">
        <v>427</v>
      </c>
      <c r="AN181" s="210">
        <v>2523.10412</v>
      </c>
      <c r="AO181" s="210">
        <v>2408.3392199999998</v>
      </c>
      <c r="AP181" s="210">
        <v>2287.1716599999995</v>
      </c>
      <c r="AQ181" s="210">
        <v>2281.0095000000006</v>
      </c>
      <c r="AR181" s="210">
        <v>2112.0034799999999</v>
      </c>
      <c r="AS181" s="210">
        <v>1889.9824399999998</v>
      </c>
      <c r="AT181" s="210">
        <v>1810.9986000000004</v>
      </c>
      <c r="AU181" s="210">
        <v>1770.3078928</v>
      </c>
      <c r="AV181" s="210">
        <v>1791.1224338999996</v>
      </c>
      <c r="AW181" s="210">
        <v>1772.4671054999999</v>
      </c>
      <c r="AX181" s="210">
        <v>2033.6229090000002</v>
      </c>
      <c r="AY181" s="210">
        <v>2280.2722862000005</v>
      </c>
      <c r="AZ181" s="210">
        <v>24960.401647400002</v>
      </c>
      <c r="BA181" s="210">
        <v>2649.9319283999994</v>
      </c>
      <c r="BB181" s="210">
        <v>2523.2913807999994</v>
      </c>
      <c r="BC181" s="210">
        <v>2636.4772051</v>
      </c>
      <c r="BD181" s="210">
        <v>2623.9000022000005</v>
      </c>
      <c r="BE181" s="210">
        <v>2236.5147532000001</v>
      </c>
      <c r="BF181" s="210">
        <v>2014.5630679999999</v>
      </c>
      <c r="BG181" s="210">
        <v>1933.0271218000007</v>
      </c>
      <c r="BH181" s="210">
        <v>1834.8763850000005</v>
      </c>
      <c r="BI181" s="210">
        <v>1856.9695038000002</v>
      </c>
      <c r="BJ181" s="210">
        <v>1837.7594235000001</v>
      </c>
      <c r="BK181" s="210">
        <v>2109.0596389000002</v>
      </c>
      <c r="BL181" s="210">
        <v>2365.171491600001</v>
      </c>
      <c r="BM181" s="210">
        <v>26621.541902300003</v>
      </c>
      <c r="BN181" s="210">
        <v>27598.590343200005</v>
      </c>
      <c r="BO181" s="210">
        <v>28417.538977066677</v>
      </c>
      <c r="BP181" s="210">
        <v>29067.393700000004</v>
      </c>
      <c r="BQ181" s="210">
        <v>29632.723586666678</v>
      </c>
      <c r="BR181" s="210">
        <v>30177.880762933353</v>
      </c>
      <c r="BS181" s="210">
        <v>30704.789599200019</v>
      </c>
      <c r="BT181" s="210">
        <v>31215.241750666686</v>
      </c>
      <c r="BU181" s="210">
        <v>31710.638100000011</v>
      </c>
      <c r="BV181" s="210">
        <v>0</v>
      </c>
      <c r="BX181" s="17" t="s">
        <v>427</v>
      </c>
      <c r="BY181" s="115">
        <f t="shared" si="426"/>
        <v>889.67</v>
      </c>
      <c r="BZ181" s="115">
        <f t="shared" si="427"/>
        <v>847.41</v>
      </c>
      <c r="CA181" s="115">
        <f t="shared" si="428"/>
        <v>800.26999999999975</v>
      </c>
      <c r="CB181" s="115">
        <f t="shared" si="429"/>
        <v>794.50000000000011</v>
      </c>
      <c r="CC181" s="115">
        <f t="shared" si="430"/>
        <v>733.07999999999993</v>
      </c>
      <c r="CD181" s="115">
        <f t="shared" si="431"/>
        <v>658.75999999999988</v>
      </c>
      <c r="CE181" s="115">
        <f t="shared" si="432"/>
        <v>631.45000000000016</v>
      </c>
      <c r="CF181" s="115">
        <f t="shared" si="433"/>
        <v>606.22000000000014</v>
      </c>
      <c r="CG181" s="115">
        <f t="shared" si="434"/>
        <v>612.92999999999984</v>
      </c>
      <c r="CH181" s="115">
        <f t="shared" si="435"/>
        <v>602.55000000000007</v>
      </c>
      <c r="CI181" s="115">
        <f t="shared" si="436"/>
        <v>690.37000000000012</v>
      </c>
      <c r="CJ181" s="115">
        <f t="shared" si="437"/>
        <v>770.62000000000012</v>
      </c>
      <c r="CK181" s="115">
        <f t="shared" si="438"/>
        <v>8628.4102015020544</v>
      </c>
      <c r="CL181" s="115">
        <f t="shared" si="439"/>
        <v>902.04</v>
      </c>
      <c r="CM181" s="115">
        <f t="shared" si="440"/>
        <v>850.67000000000007</v>
      </c>
      <c r="CN181" s="115">
        <f t="shared" si="441"/>
        <v>884.81</v>
      </c>
      <c r="CO181" s="115">
        <f t="shared" si="442"/>
        <v>875.69</v>
      </c>
      <c r="CP181" s="115">
        <f t="shared" si="443"/>
        <v>743.08</v>
      </c>
      <c r="CQ181" s="115">
        <f t="shared" si="444"/>
        <v>667.87</v>
      </c>
      <c r="CR181" s="115">
        <f t="shared" si="445"/>
        <v>640.82000000000005</v>
      </c>
      <c r="CS181" s="115">
        <f t="shared" si="446"/>
        <v>606.22</v>
      </c>
      <c r="CT181" s="115">
        <f t="shared" si="447"/>
        <v>612.92999999999984</v>
      </c>
      <c r="CU181" s="115">
        <f t="shared" si="448"/>
        <v>602.55000000000007</v>
      </c>
      <c r="CV181" s="115">
        <f t="shared" si="449"/>
        <v>690.37</v>
      </c>
      <c r="CW181" s="115">
        <f t="shared" si="450"/>
        <v>770.62000000000012</v>
      </c>
      <c r="CX181" s="115">
        <f t="shared" si="451"/>
        <v>8836.2319522477246</v>
      </c>
      <c r="CY181" s="115">
        <f t="shared" si="452"/>
        <v>8847.68</v>
      </c>
      <c r="CZ181" s="115">
        <f t="shared" si="453"/>
        <v>8847.68</v>
      </c>
      <c r="DA181" s="115">
        <f t="shared" si="454"/>
        <v>8847.68</v>
      </c>
      <c r="DB181" s="115">
        <f t="shared" si="455"/>
        <v>8847.68</v>
      </c>
      <c r="DC181" s="115">
        <f t="shared" si="456"/>
        <v>8847.6800000000021</v>
      </c>
      <c r="DD181" s="115">
        <f t="shared" si="457"/>
        <v>8847.6800000000021</v>
      </c>
      <c r="DE181" s="115">
        <f t="shared" si="458"/>
        <v>8847.6800000000021</v>
      </c>
      <c r="DF181" s="115">
        <f t="shared" si="459"/>
        <v>8847.68</v>
      </c>
      <c r="DG181" s="115" t="e">
        <f t="shared" si="460"/>
        <v>#DIV/0!</v>
      </c>
    </row>
    <row r="182" spans="2:111" x14ac:dyDescent="0.25">
      <c r="B182" s="117"/>
      <c r="C182" s="211">
        <f>SUM(C168:C181)</f>
        <v>36488</v>
      </c>
      <c r="D182" s="211">
        <f t="shared" ref="D182:AK182" si="461">SUM(D168:D181)</f>
        <v>36521</v>
      </c>
      <c r="E182" s="211">
        <f t="shared" si="461"/>
        <v>36611</v>
      </c>
      <c r="F182" s="211">
        <f t="shared" si="461"/>
        <v>36674</v>
      </c>
      <c r="G182" s="211">
        <f t="shared" si="461"/>
        <v>36697</v>
      </c>
      <c r="H182" s="211">
        <f t="shared" si="461"/>
        <v>36778</v>
      </c>
      <c r="I182" s="211">
        <f t="shared" si="461"/>
        <v>36816</v>
      </c>
      <c r="J182" s="211">
        <f t="shared" si="461"/>
        <v>36905.770000000004</v>
      </c>
      <c r="K182" s="211">
        <f t="shared" si="461"/>
        <v>36944.65</v>
      </c>
      <c r="L182" s="211">
        <f t="shared" si="461"/>
        <v>37024.44000000001</v>
      </c>
      <c r="M182" s="211">
        <f t="shared" si="461"/>
        <v>37100.239999999991</v>
      </c>
      <c r="N182" s="211">
        <f t="shared" si="461"/>
        <v>37214.100000000006</v>
      </c>
      <c r="O182" s="211">
        <f t="shared" si="461"/>
        <v>36814.51666666667</v>
      </c>
      <c r="P182" s="211">
        <f t="shared" si="461"/>
        <v>37283.149999999994</v>
      </c>
      <c r="Q182" s="211">
        <f t="shared" si="461"/>
        <v>37365.56</v>
      </c>
      <c r="R182" s="211">
        <f t="shared" si="461"/>
        <v>37456.42</v>
      </c>
      <c r="S182" s="211">
        <f t="shared" si="461"/>
        <v>37478.35</v>
      </c>
      <c r="T182" s="211">
        <f t="shared" si="461"/>
        <v>37495.590000000004</v>
      </c>
      <c r="U182" s="211">
        <f t="shared" si="461"/>
        <v>37550.160000000003</v>
      </c>
      <c r="V182" s="211">
        <f t="shared" si="461"/>
        <v>37572.89</v>
      </c>
      <c r="W182" s="211">
        <f t="shared" si="461"/>
        <v>37615.21</v>
      </c>
      <c r="X182" s="211">
        <f t="shared" si="461"/>
        <v>37641.400000000009</v>
      </c>
      <c r="Y182" s="211">
        <f t="shared" si="461"/>
        <v>37708.33</v>
      </c>
      <c r="Z182" s="211">
        <f t="shared" si="461"/>
        <v>37771.440000000002</v>
      </c>
      <c r="AA182" s="211">
        <f t="shared" si="461"/>
        <v>37873.019999999997</v>
      </c>
      <c r="AB182" s="211">
        <f t="shared" si="461"/>
        <v>37567.626666666671</v>
      </c>
      <c r="AC182" s="211">
        <f t="shared" si="461"/>
        <v>38196.205833333333</v>
      </c>
      <c r="AD182" s="211">
        <f t="shared" si="461"/>
        <v>38774.623333333329</v>
      </c>
      <c r="AE182" s="211">
        <f t="shared" si="461"/>
        <v>39304.754166666666</v>
      </c>
      <c r="AF182" s="211">
        <f t="shared" si="461"/>
        <v>39804.984166666676</v>
      </c>
      <c r="AG182" s="211">
        <f t="shared" si="461"/>
        <v>40288.661666666681</v>
      </c>
      <c r="AH182" s="211">
        <f t="shared" si="461"/>
        <v>40757.760000000002</v>
      </c>
      <c r="AI182" s="211">
        <f t="shared" si="461"/>
        <v>41213.785833333342</v>
      </c>
      <c r="AJ182" s="211">
        <f t="shared" si="461"/>
        <v>41658.002500000002</v>
      </c>
      <c r="AK182" s="211">
        <f t="shared" si="461"/>
        <v>0</v>
      </c>
      <c r="AM182" s="117"/>
      <c r="AN182" s="211">
        <f>SUM(AN168:AN181)</f>
        <v>30218.93592</v>
      </c>
      <c r="AO182" s="211">
        <f t="shared" ref="AO182:BV182" si="462">SUM(AO168:AO181)</f>
        <v>28914.917840000002</v>
      </c>
      <c r="AP182" s="211">
        <f t="shared" si="462"/>
        <v>26382.223130000002</v>
      </c>
      <c r="AQ182" s="211">
        <f t="shared" si="462"/>
        <v>26375.563020000001</v>
      </c>
      <c r="AR182" s="211">
        <f t="shared" si="462"/>
        <v>23873.191020000006</v>
      </c>
      <c r="AS182" s="211">
        <f t="shared" si="462"/>
        <v>22776.37096</v>
      </c>
      <c r="AT182" s="211">
        <f t="shared" si="462"/>
        <v>22898.384360000004</v>
      </c>
      <c r="AU182" s="211">
        <f t="shared" si="462"/>
        <v>22607.820515999996</v>
      </c>
      <c r="AV182" s="211">
        <f t="shared" si="462"/>
        <v>22978.363248500002</v>
      </c>
      <c r="AW182" s="211">
        <f t="shared" si="462"/>
        <v>22914.694298400005</v>
      </c>
      <c r="AX182" s="211">
        <f t="shared" si="462"/>
        <v>24937.932689400001</v>
      </c>
      <c r="AY182" s="211">
        <f t="shared" si="462"/>
        <v>29059.575465700003</v>
      </c>
      <c r="AZ182" s="211">
        <f t="shared" si="462"/>
        <v>303937.97246799996</v>
      </c>
      <c r="BA182" s="211">
        <f t="shared" si="462"/>
        <v>33219.783341800001</v>
      </c>
      <c r="BB182" s="211">
        <f t="shared" si="462"/>
        <v>31922.502970899994</v>
      </c>
      <c r="BC182" s="211">
        <f t="shared" si="462"/>
        <v>30724.544500500004</v>
      </c>
      <c r="BD182" s="211">
        <f t="shared" si="462"/>
        <v>29378.561371800002</v>
      </c>
      <c r="BE182" s="211">
        <f t="shared" si="462"/>
        <v>26237.290510899998</v>
      </c>
      <c r="BF182" s="211">
        <f t="shared" si="462"/>
        <v>24655.6834557</v>
      </c>
      <c r="BG182" s="211">
        <f t="shared" si="462"/>
        <v>23776.436236100002</v>
      </c>
      <c r="BH182" s="211">
        <f t="shared" si="462"/>
        <v>23053.4207637</v>
      </c>
      <c r="BI182" s="211">
        <f t="shared" si="462"/>
        <v>23417.747742299998</v>
      </c>
      <c r="BJ182" s="211">
        <f t="shared" si="462"/>
        <v>23343.743208400003</v>
      </c>
      <c r="BK182" s="211">
        <f t="shared" si="462"/>
        <v>25396.558685099997</v>
      </c>
      <c r="BL182" s="211">
        <f t="shared" si="462"/>
        <v>29584.232074300009</v>
      </c>
      <c r="BM182" s="211">
        <f t="shared" si="462"/>
        <v>324710.50486150011</v>
      </c>
      <c r="BN182" s="211">
        <f t="shared" si="462"/>
        <v>330350.94629302621</v>
      </c>
      <c r="BO182" s="211">
        <f t="shared" si="462"/>
        <v>335435.60019222955</v>
      </c>
      <c r="BP182" s="211">
        <f t="shared" si="462"/>
        <v>340107.5965623181</v>
      </c>
      <c r="BQ182" s="211">
        <f t="shared" si="462"/>
        <v>344521.55844451807</v>
      </c>
      <c r="BR182" s="211">
        <f t="shared" si="462"/>
        <v>348788.90114662703</v>
      </c>
      <c r="BS182" s="211">
        <f t="shared" si="462"/>
        <v>352926.48732313822</v>
      </c>
      <c r="BT182" s="211">
        <f t="shared" si="462"/>
        <v>356947.52956167533</v>
      </c>
      <c r="BU182" s="211">
        <f t="shared" si="462"/>
        <v>360863.07180299144</v>
      </c>
      <c r="BV182" s="211">
        <f t="shared" si="462"/>
        <v>0</v>
      </c>
      <c r="BX182" s="17"/>
      <c r="BY182" s="4">
        <f t="shared" si="426"/>
        <v>828.18833369875017</v>
      </c>
      <c r="BZ182" s="4">
        <f t="shared" si="427"/>
        <v>791.73401166452186</v>
      </c>
      <c r="CA182" s="4">
        <f t="shared" si="428"/>
        <v>720.60919204610639</v>
      </c>
      <c r="CB182" s="4">
        <f t="shared" si="429"/>
        <v>719.18969896929707</v>
      </c>
      <c r="CC182" s="4">
        <f t="shared" si="430"/>
        <v>650.54884649971405</v>
      </c>
      <c r="CD182" s="4">
        <f t="shared" si="431"/>
        <v>619.2933536353255</v>
      </c>
      <c r="CE182" s="4">
        <f t="shared" si="432"/>
        <v>621.96828444154733</v>
      </c>
      <c r="CF182" s="4">
        <f t="shared" si="433"/>
        <v>612.58227415387876</v>
      </c>
      <c r="CG182" s="4">
        <f t="shared" si="434"/>
        <v>621.96727397606969</v>
      </c>
      <c r="CH182" s="4">
        <f t="shared" si="435"/>
        <v>618.90724879025845</v>
      </c>
      <c r="CI182" s="4">
        <f t="shared" si="436"/>
        <v>672.17712579217834</v>
      </c>
      <c r="CJ182" s="4">
        <f t="shared" si="437"/>
        <v>780.87540651795962</v>
      </c>
      <c r="CK182" s="4">
        <f t="shared" si="438"/>
        <v>8255.9272805338096</v>
      </c>
      <c r="CL182" s="4">
        <f t="shared" si="439"/>
        <v>891.01332215223249</v>
      </c>
      <c r="CM182" s="4">
        <f t="shared" si="440"/>
        <v>854.32957437008827</v>
      </c>
      <c r="CN182" s="4">
        <f t="shared" si="441"/>
        <v>820.27445496659868</v>
      </c>
      <c r="CO182" s="4">
        <f t="shared" si="442"/>
        <v>783.88086380003392</v>
      </c>
      <c r="CP182" s="4">
        <f t="shared" si="443"/>
        <v>699.74337011099169</v>
      </c>
      <c r="CQ182" s="4">
        <f t="shared" si="444"/>
        <v>656.60661514358389</v>
      </c>
      <c r="CR182" s="4">
        <f t="shared" si="445"/>
        <v>632.8082890642695</v>
      </c>
      <c r="CS182" s="4">
        <f t="shared" si="446"/>
        <v>612.87497168565585</v>
      </c>
      <c r="CT182" s="4">
        <f t="shared" si="447"/>
        <v>622.12743793535822</v>
      </c>
      <c r="CU182" s="4">
        <f t="shared" si="448"/>
        <v>619.06064809552697</v>
      </c>
      <c r="CV182" s="4">
        <f t="shared" si="449"/>
        <v>672.37464828187638</v>
      </c>
      <c r="CW182" s="4">
        <f t="shared" si="450"/>
        <v>781.14267291861097</v>
      </c>
      <c r="CX182" s="4">
        <f t="shared" si="451"/>
        <v>8643.3595537620713</v>
      </c>
      <c r="CY182" s="4">
        <f t="shared" si="452"/>
        <v>8648.7895613111705</v>
      </c>
      <c r="CZ182" s="4">
        <f t="shared" si="453"/>
        <v>8650.9054468071663</v>
      </c>
      <c r="DA182" s="4">
        <f t="shared" si="454"/>
        <v>8653.0905426894769</v>
      </c>
      <c r="DB182" s="4">
        <f t="shared" si="455"/>
        <v>8655.2366658903466</v>
      </c>
      <c r="DC182" s="4">
        <f t="shared" si="456"/>
        <v>8657.2471439328492</v>
      </c>
      <c r="DD182" s="4">
        <f t="shared" si="457"/>
        <v>8659.123742893089</v>
      </c>
      <c r="DE182" s="4">
        <f t="shared" si="458"/>
        <v>8660.8769940513284</v>
      </c>
      <c r="DF182" s="4">
        <f t="shared" si="459"/>
        <v>8662.5150066422757</v>
      </c>
      <c r="DG182" s="4" t="e">
        <f t="shared" si="460"/>
        <v>#DIV/0!</v>
      </c>
    </row>
    <row r="183" spans="2:111" x14ac:dyDescent="0.25">
      <c r="B183" s="124">
        <f>SUM(C183:AK183)</f>
        <v>162809.01349349704</v>
      </c>
      <c r="C183" s="5">
        <f>+C182-C11</f>
        <v>-1492.9323854864197</v>
      </c>
      <c r="D183" s="5">
        <f t="shared" ref="D183:AK183" si="463">+D182-D11</f>
        <v>-1535.4308959261543</v>
      </c>
      <c r="E183" s="5">
        <f t="shared" si="463"/>
        <v>-1506.7111965561562</v>
      </c>
      <c r="F183" s="5">
        <f t="shared" si="463"/>
        <v>-1503.5166635835994</v>
      </c>
      <c r="G183" s="5">
        <f t="shared" si="463"/>
        <v>-1545.2409260051718</v>
      </c>
      <c r="H183" s="5">
        <f t="shared" si="463"/>
        <v>-1513.6473953493478</v>
      </c>
      <c r="I183" s="5">
        <f t="shared" si="463"/>
        <v>-1542.0742235071957</v>
      </c>
      <c r="J183" s="5">
        <f t="shared" si="463"/>
        <v>-1501.31645360127</v>
      </c>
      <c r="K183" s="5">
        <f t="shared" si="463"/>
        <v>-1512.6283737429621</v>
      </c>
      <c r="L183" s="5">
        <f t="shared" si="463"/>
        <v>-1483.0216278365551</v>
      </c>
      <c r="M183" s="5">
        <f t="shared" si="463"/>
        <v>-1457.4005151517631</v>
      </c>
      <c r="N183" s="5">
        <f t="shared" si="463"/>
        <v>-1393.7193331005692</v>
      </c>
      <c r="O183" s="5">
        <f t="shared" si="463"/>
        <v>-1498.9699991539237</v>
      </c>
      <c r="P183" s="5">
        <f t="shared" si="463"/>
        <v>-1374.8521329126525</v>
      </c>
      <c r="Q183" s="5">
        <f t="shared" si="463"/>
        <v>-1342.6325827564797</v>
      </c>
      <c r="R183" s="5">
        <f t="shared" si="463"/>
        <v>-1301.9739028163895</v>
      </c>
      <c r="S183" s="5">
        <f t="shared" si="463"/>
        <v>-1330.2588473472279</v>
      </c>
      <c r="T183" s="5">
        <f t="shared" si="463"/>
        <v>-1363.2497162997388</v>
      </c>
      <c r="U183" s="5">
        <f t="shared" si="463"/>
        <v>-1358.9283845264436</v>
      </c>
      <c r="V183" s="5">
        <f t="shared" si="463"/>
        <v>-1386.4663404286985</v>
      </c>
      <c r="W183" s="5">
        <f t="shared" si="463"/>
        <v>-1389.804346579338</v>
      </c>
      <c r="X183" s="5">
        <f t="shared" si="463"/>
        <v>-1409.2936290635698</v>
      </c>
      <c r="Y183" s="5">
        <f t="shared" si="463"/>
        <v>-1388.0647728611366</v>
      </c>
      <c r="Z183" s="5">
        <f t="shared" si="463"/>
        <v>-1370.6781425025838</v>
      </c>
      <c r="AA183" s="5">
        <f t="shared" si="463"/>
        <v>-1314.8439171015852</v>
      </c>
      <c r="AB183" s="5">
        <f t="shared" si="463"/>
        <v>-1360.9205595996464</v>
      </c>
      <c r="AC183" s="5">
        <f t="shared" si="463"/>
        <v>-1285.3321312312983</v>
      </c>
      <c r="AD183" s="5">
        <f t="shared" si="463"/>
        <v>-1225.2293445229298</v>
      </c>
      <c r="AE183" s="5">
        <f t="shared" si="463"/>
        <v>-1225.0419336188497</v>
      </c>
      <c r="AF183" s="5">
        <f t="shared" si="463"/>
        <v>39804.984166666676</v>
      </c>
      <c r="AG183" s="5">
        <f t="shared" si="463"/>
        <v>40288.661666666681</v>
      </c>
      <c r="AH183" s="5">
        <f t="shared" si="463"/>
        <v>40757.760000000002</v>
      </c>
      <c r="AI183" s="5">
        <f t="shared" si="463"/>
        <v>41213.785833333342</v>
      </c>
      <c r="AJ183" s="5">
        <f t="shared" si="463"/>
        <v>41658.002500000002</v>
      </c>
      <c r="AK183" s="5">
        <f t="shared" si="463"/>
        <v>0</v>
      </c>
      <c r="AM183" s="124">
        <f>SUM(AN183:BV183)</f>
        <v>1697393.8223777076</v>
      </c>
      <c r="AN183" s="5">
        <f>+AN182-AN11</f>
        <v>-1663.3729038376696</v>
      </c>
      <c r="AO183" s="5">
        <f t="shared" ref="AO183:BV183" si="464">+AO182-AO11</f>
        <v>-2214.7947183905562</v>
      </c>
      <c r="AP183" s="5">
        <f t="shared" si="464"/>
        <v>-3376.3911116807176</v>
      </c>
      <c r="AQ183" s="5">
        <f t="shared" si="464"/>
        <v>-796.68253343114338</v>
      </c>
      <c r="AR183" s="5">
        <f t="shared" si="464"/>
        <v>-1004.0723454488543</v>
      </c>
      <c r="AS183" s="5">
        <f t="shared" si="464"/>
        <v>-1443.8928665685344</v>
      </c>
      <c r="AT183" s="5">
        <f t="shared" si="464"/>
        <v>-161.03844173858306</v>
      </c>
      <c r="AU183" s="5">
        <f t="shared" si="464"/>
        <v>287.50593057480728</v>
      </c>
      <c r="AV183" s="5">
        <f t="shared" si="464"/>
        <v>-755.75467769381066</v>
      </c>
      <c r="AW183" s="5">
        <f t="shared" si="464"/>
        <v>241.00166263385108</v>
      </c>
      <c r="AX183" s="5">
        <f t="shared" si="464"/>
        <v>-630.4643940029091</v>
      </c>
      <c r="AY183" s="5">
        <f t="shared" si="464"/>
        <v>-1388.1316081888035</v>
      </c>
      <c r="AZ183" s="5">
        <f t="shared" si="464"/>
        <v>-12906.088007772982</v>
      </c>
      <c r="BA183" s="5">
        <f t="shared" si="464"/>
        <v>-92.492657537484774</v>
      </c>
      <c r="BB183" s="5">
        <f t="shared" si="464"/>
        <v>-552.99149113644671</v>
      </c>
      <c r="BC183" s="5">
        <f t="shared" si="464"/>
        <v>-323.15579145101947</v>
      </c>
      <c r="BD183" s="5">
        <f t="shared" si="464"/>
        <v>978.78105881105512</v>
      </c>
      <c r="BE183" s="5">
        <f t="shared" si="464"/>
        <v>204.38574336683814</v>
      </c>
      <c r="BF183" s="5">
        <f t="shared" si="464"/>
        <v>-685.92519703269863</v>
      </c>
      <c r="BG183" s="5">
        <f t="shared" si="464"/>
        <v>-345.41717383640571</v>
      </c>
      <c r="BH183" s="5">
        <f t="shared" si="464"/>
        <v>-282.68090881423996</v>
      </c>
      <c r="BI183" s="5">
        <f t="shared" si="464"/>
        <v>-1329.0414201650929</v>
      </c>
      <c r="BJ183" s="5">
        <f t="shared" si="464"/>
        <v>-284.51421626153751</v>
      </c>
      <c r="BK183" s="5">
        <f t="shared" si="464"/>
        <v>-1125.774957077796</v>
      </c>
      <c r="BL183" s="5">
        <f t="shared" si="464"/>
        <v>-1840.9494762416798</v>
      </c>
      <c r="BM183" s="5">
        <f t="shared" si="464"/>
        <v>-5679.7764873764245</v>
      </c>
      <c r="BN183" s="5">
        <f t="shared" si="464"/>
        <v>-8483.8532001075218</v>
      </c>
      <c r="BO183" s="5">
        <f t="shared" si="464"/>
        <v>-10068.63277884596</v>
      </c>
      <c r="BP183" s="5">
        <f t="shared" si="464"/>
        <v>-10929.510931990168</v>
      </c>
      <c r="BQ183" s="5">
        <f t="shared" si="464"/>
        <v>344521.55844451807</v>
      </c>
      <c r="BR183" s="5">
        <f t="shared" si="464"/>
        <v>348788.90114662703</v>
      </c>
      <c r="BS183" s="5">
        <f t="shared" si="464"/>
        <v>352926.48732313822</v>
      </c>
      <c r="BT183" s="5">
        <f t="shared" si="464"/>
        <v>356947.52956167533</v>
      </c>
      <c r="BU183" s="5">
        <f t="shared" si="464"/>
        <v>360863.07180299144</v>
      </c>
      <c r="BV183" s="5">
        <f t="shared" si="464"/>
        <v>0</v>
      </c>
      <c r="BX183" s="225" t="e">
        <f>SUM(BY183:DG183)</f>
        <v>#DIV/0!</v>
      </c>
      <c r="BY183" s="5">
        <f>+BY182-BY11</f>
        <v>-11.241001533177837</v>
      </c>
      <c r="BZ183" s="5">
        <f t="shared" ref="BZ183:DG183" si="465">+BZ182-BZ11</f>
        <v>-26.254218590746746</v>
      </c>
      <c r="CA183" s="5">
        <f t="shared" si="465"/>
        <v>-60.093880292857648</v>
      </c>
      <c r="CB183" s="5">
        <f t="shared" si="465"/>
        <v>7.4554656279769915</v>
      </c>
      <c r="CC183" s="5">
        <f t="shared" si="465"/>
        <v>3.0917553452241009E-2</v>
      </c>
      <c r="CD183" s="5">
        <f t="shared" si="465"/>
        <v>-13.227456360176802</v>
      </c>
      <c r="CE183" s="5">
        <f t="shared" si="465"/>
        <v>20.806123187712842</v>
      </c>
      <c r="CF183" s="5">
        <f t="shared" si="465"/>
        <v>31.431329200273581</v>
      </c>
      <c r="CG183" s="5">
        <f t="shared" si="465"/>
        <v>4.8118503515397606</v>
      </c>
      <c r="CH183" s="5">
        <f t="shared" si="465"/>
        <v>30.094284308184569</v>
      </c>
      <c r="CI183" s="5">
        <f t="shared" si="465"/>
        <v>9.0557121943868424</v>
      </c>
      <c r="CJ183" s="5">
        <f t="shared" si="465"/>
        <v>-7.7655372036231256</v>
      </c>
      <c r="CK183" s="5">
        <f t="shared" si="465"/>
        <v>-13.85153754564999</v>
      </c>
      <c r="CL183" s="5">
        <f t="shared" si="465"/>
        <v>29.295846820622387</v>
      </c>
      <c r="CM183" s="5">
        <f t="shared" si="465"/>
        <v>15.347118844550437</v>
      </c>
      <c r="CN183" s="5">
        <f t="shared" si="465"/>
        <v>19.217002230020285</v>
      </c>
      <c r="CO183" s="5">
        <f t="shared" si="465"/>
        <v>52.090130854701329</v>
      </c>
      <c r="CP183" s="5">
        <f t="shared" si="465"/>
        <v>29.808164695854543</v>
      </c>
      <c r="CQ183" s="5">
        <f t="shared" si="465"/>
        <v>5.3035467630182893</v>
      </c>
      <c r="CR183" s="5">
        <f t="shared" si="465"/>
        <v>13.653978629607423</v>
      </c>
      <c r="CS183" s="5">
        <f t="shared" si="465"/>
        <v>14.590313586029424</v>
      </c>
      <c r="CT183" s="5">
        <f t="shared" si="465"/>
        <v>-11.581898895658469</v>
      </c>
      <c r="CU183" s="5">
        <f t="shared" si="465"/>
        <v>14.701664052753813</v>
      </c>
      <c r="CV183" s="5">
        <f t="shared" si="465"/>
        <v>-5.2160111101211442</v>
      </c>
      <c r="CW183" s="5">
        <f t="shared" si="465"/>
        <v>-20.76838855232927</v>
      </c>
      <c r="CX183" s="5">
        <f t="shared" si="465"/>
        <v>156.26448112725666</v>
      </c>
      <c r="CY183" s="5">
        <f t="shared" si="465"/>
        <v>66.682152090084855</v>
      </c>
      <c r="CZ183" s="5">
        <f t="shared" si="465"/>
        <v>13.26780964793943</v>
      </c>
      <c r="DA183" s="5">
        <f t="shared" si="465"/>
        <v>-8.1202520975057269</v>
      </c>
      <c r="DB183" s="5" t="e">
        <f t="shared" si="465"/>
        <v>#DIV/0!</v>
      </c>
      <c r="DC183" s="5" t="e">
        <f t="shared" si="465"/>
        <v>#DIV/0!</v>
      </c>
      <c r="DD183" s="5" t="e">
        <f t="shared" si="465"/>
        <v>#DIV/0!</v>
      </c>
      <c r="DE183" s="5" t="e">
        <f t="shared" si="465"/>
        <v>#DIV/0!</v>
      </c>
      <c r="DF183" s="5" t="e">
        <f t="shared" si="465"/>
        <v>#DIV/0!</v>
      </c>
      <c r="DG183" s="5" t="e">
        <f t="shared" si="465"/>
        <v>#DIV/0!</v>
      </c>
    </row>
    <row r="184" spans="2:111" x14ac:dyDescent="0.25">
      <c r="BX184" s="17"/>
    </row>
  </sheetData>
  <mergeCells count="5">
    <mergeCell ref="C1:AH1"/>
    <mergeCell ref="AN1:BS1"/>
    <mergeCell ref="BY1:DD1"/>
    <mergeCell ref="C75:AH75"/>
    <mergeCell ref="AN75:BS75"/>
  </mergeCells>
  <pageMargins left="0" right="0" top="0.25" bottom="0.25" header="0.3" footer="0.3"/>
  <pageSetup scale="37" orientation="landscape" r:id="rId1"/>
  <customProperties>
    <customPr name="_pios_id" r:id="rId2"/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  <pageSetUpPr fitToPage="1"/>
  </sheetPr>
  <dimension ref="A1:DJ183"/>
  <sheetViews>
    <sheetView zoomScale="90" zoomScaleNormal="90" workbookViewId="0">
      <pane xSplit="2" ySplit="2" topLeftCell="C65" activePane="bottomRight" state="frozen"/>
      <selection activeCell="F11" sqref="F11"/>
      <selection pane="topRight" activeCell="F11" sqref="F11"/>
      <selection pane="bottomLeft" activeCell="F11" sqref="F11"/>
      <selection pane="bottomRight" activeCell="CS44" sqref="CS44"/>
    </sheetView>
  </sheetViews>
  <sheetFormatPr defaultColWidth="9" defaultRowHeight="15" x14ac:dyDescent="0.25"/>
  <cols>
    <col min="1" max="1" width="22.5703125" customWidth="1"/>
    <col min="3" max="37" width="16" customWidth="1"/>
    <col min="38" max="38" width="14" customWidth="1"/>
    <col min="39" max="39" width="11.5703125" customWidth="1"/>
    <col min="40" max="42" width="12" bestFit="1" customWidth="1"/>
    <col min="43" max="43" width="11.5703125" bestFit="1" customWidth="1"/>
    <col min="44" max="44" width="11.140625" bestFit="1" customWidth="1"/>
    <col min="45" max="48" width="12" bestFit="1" customWidth="1"/>
    <col min="49" max="49" width="11.5703125" bestFit="1" customWidth="1"/>
    <col min="50" max="50" width="18.5703125" customWidth="1"/>
    <col min="51" max="51" width="10.5703125" customWidth="1"/>
    <col min="52" max="52" width="14" bestFit="1" customWidth="1"/>
    <col min="53" max="64" width="14" customWidth="1"/>
    <col min="65" max="65" width="14" bestFit="1" customWidth="1"/>
    <col min="66" max="66" width="13.5703125" bestFit="1" customWidth="1"/>
    <col min="67" max="69" width="14" bestFit="1" customWidth="1"/>
    <col min="70" max="71" width="13.5703125" bestFit="1" customWidth="1"/>
    <col min="72" max="74" width="13.5703125" customWidth="1"/>
    <col min="75" max="75" width="8" customWidth="1"/>
    <col min="76" max="76" width="17" bestFit="1" customWidth="1"/>
    <col min="77" max="77" width="13.140625" style="4" bestFit="1" customWidth="1"/>
    <col min="78" max="78" width="13.5703125" style="4" bestFit="1" customWidth="1"/>
    <col min="79" max="80" width="14" style="4" bestFit="1" customWidth="1"/>
    <col min="81" max="88" width="14.5703125" style="4" bestFit="1" customWidth="1"/>
    <col min="89" max="89" width="16" style="4" bestFit="1" customWidth="1"/>
    <col min="90" max="101" width="16" style="4" customWidth="1"/>
    <col min="102" max="102" width="16.140625" style="4" bestFit="1" customWidth="1"/>
    <col min="103" max="108" width="16" style="4" bestFit="1" customWidth="1"/>
    <col min="109" max="111" width="16" style="4" customWidth="1"/>
    <col min="113" max="113" width="11" bestFit="1" customWidth="1"/>
    <col min="114" max="114" width="7.42578125" bestFit="1" customWidth="1"/>
  </cols>
  <sheetData>
    <row r="1" spans="1:114" s="60" customFormat="1" ht="21.75" thickBot="1" x14ac:dyDescent="0.4">
      <c r="C1" s="343" t="s">
        <v>70</v>
      </c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171"/>
      <c r="AJ1" s="171"/>
      <c r="AK1" s="171"/>
      <c r="AN1" s="345" t="s">
        <v>460</v>
      </c>
      <c r="AO1" s="346"/>
      <c r="AP1" s="346"/>
      <c r="AQ1" s="346"/>
      <c r="AR1" s="346"/>
      <c r="AS1" s="346"/>
      <c r="AT1" s="346"/>
      <c r="AU1" s="346"/>
      <c r="AV1" s="346"/>
      <c r="AW1" s="346"/>
      <c r="AX1" s="346"/>
      <c r="AY1" s="346"/>
      <c r="AZ1" s="346"/>
      <c r="BA1" s="346"/>
      <c r="BB1" s="346"/>
      <c r="BC1" s="346"/>
      <c r="BD1" s="346"/>
      <c r="BE1" s="346"/>
      <c r="BF1" s="346"/>
      <c r="BG1" s="346"/>
      <c r="BH1" s="346"/>
      <c r="BI1" s="346"/>
      <c r="BJ1" s="346"/>
      <c r="BK1" s="346"/>
      <c r="BL1" s="346"/>
      <c r="BM1" s="346"/>
      <c r="BN1" s="346"/>
      <c r="BO1" s="346"/>
      <c r="BP1" s="346"/>
      <c r="BQ1" s="346"/>
      <c r="BR1" s="346"/>
      <c r="BS1" s="347"/>
      <c r="BT1" s="171"/>
      <c r="BU1" s="171"/>
      <c r="BV1" s="171"/>
      <c r="BY1" s="348" t="s">
        <v>54</v>
      </c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53"/>
      <c r="DE1" s="199"/>
      <c r="DF1" s="199"/>
      <c r="DG1" s="199"/>
    </row>
    <row r="2" spans="1:114" s="2" customFormat="1" ht="15.75" thickBot="1" x14ac:dyDescent="0.3">
      <c r="C2" s="66" t="s">
        <v>58</v>
      </c>
      <c r="D2" s="67" t="s">
        <v>59</v>
      </c>
      <c r="E2" s="67" t="s">
        <v>60</v>
      </c>
      <c r="F2" s="67" t="s">
        <v>61</v>
      </c>
      <c r="G2" s="67" t="s">
        <v>62</v>
      </c>
      <c r="H2" s="67" t="s">
        <v>63</v>
      </c>
      <c r="I2" s="67" t="s">
        <v>64</v>
      </c>
      <c r="J2" s="67" t="s">
        <v>65</v>
      </c>
      <c r="K2" s="67" t="s">
        <v>66</v>
      </c>
      <c r="L2" s="67" t="s">
        <v>67</v>
      </c>
      <c r="M2" s="67" t="s">
        <v>68</v>
      </c>
      <c r="N2" s="67" t="s">
        <v>69</v>
      </c>
      <c r="O2" s="67">
        <f>+'SUMMARY (BC)'!Q1</f>
        <v>2023</v>
      </c>
      <c r="P2" s="66" t="s">
        <v>58</v>
      </c>
      <c r="Q2" s="67" t="s">
        <v>59</v>
      </c>
      <c r="R2" s="67" t="s">
        <v>60</v>
      </c>
      <c r="S2" s="67" t="s">
        <v>61</v>
      </c>
      <c r="T2" s="67" t="s">
        <v>62</v>
      </c>
      <c r="U2" s="67" t="s">
        <v>63</v>
      </c>
      <c r="V2" s="67" t="s">
        <v>64</v>
      </c>
      <c r="W2" s="67" t="s">
        <v>65</v>
      </c>
      <c r="X2" s="67" t="s">
        <v>66</v>
      </c>
      <c r="Y2" s="67" t="s">
        <v>67</v>
      </c>
      <c r="Z2" s="67" t="s">
        <v>68</v>
      </c>
      <c r="AA2" s="67" t="s">
        <v>69</v>
      </c>
      <c r="AB2" s="67">
        <f>+'SUMMARY (BC)'!AD1</f>
        <v>2024</v>
      </c>
      <c r="AC2" s="67">
        <f t="shared" ref="AC2:AH2" si="0">+AB2+1</f>
        <v>2025</v>
      </c>
      <c r="AD2" s="67">
        <f t="shared" si="0"/>
        <v>2026</v>
      </c>
      <c r="AE2" s="67">
        <f t="shared" si="0"/>
        <v>2027</v>
      </c>
      <c r="AF2" s="67">
        <f t="shared" si="0"/>
        <v>2028</v>
      </c>
      <c r="AG2" s="67">
        <f t="shared" si="0"/>
        <v>2029</v>
      </c>
      <c r="AH2" s="75">
        <f t="shared" si="0"/>
        <v>2030</v>
      </c>
      <c r="AI2" s="75">
        <f t="shared" ref="AI2" si="1">+AH2+1</f>
        <v>2031</v>
      </c>
      <c r="AJ2" s="75">
        <f t="shared" ref="AJ2" si="2">+AI2+1</f>
        <v>2032</v>
      </c>
      <c r="AK2" s="75">
        <f t="shared" ref="AK2" si="3">+AJ2+1</f>
        <v>2033</v>
      </c>
      <c r="AN2" s="66" t="s">
        <v>58</v>
      </c>
      <c r="AO2" s="67" t="s">
        <v>59</v>
      </c>
      <c r="AP2" s="67" t="s">
        <v>60</v>
      </c>
      <c r="AQ2" s="67" t="s">
        <v>61</v>
      </c>
      <c r="AR2" s="67" t="s">
        <v>62</v>
      </c>
      <c r="AS2" s="67" t="s">
        <v>63</v>
      </c>
      <c r="AT2" s="67" t="s">
        <v>64</v>
      </c>
      <c r="AU2" s="67" t="s">
        <v>65</v>
      </c>
      <c r="AV2" s="67" t="s">
        <v>66</v>
      </c>
      <c r="AW2" s="67" t="s">
        <v>67</v>
      </c>
      <c r="AX2" s="67" t="s">
        <v>68</v>
      </c>
      <c r="AY2" s="67" t="s">
        <v>69</v>
      </c>
      <c r="AZ2" s="67">
        <f>+O2</f>
        <v>2023</v>
      </c>
      <c r="BA2" s="66" t="s">
        <v>58</v>
      </c>
      <c r="BB2" s="67" t="s">
        <v>59</v>
      </c>
      <c r="BC2" s="67" t="s">
        <v>60</v>
      </c>
      <c r="BD2" s="67" t="s">
        <v>61</v>
      </c>
      <c r="BE2" s="67" t="s">
        <v>62</v>
      </c>
      <c r="BF2" s="67" t="s">
        <v>63</v>
      </c>
      <c r="BG2" s="67" t="s">
        <v>64</v>
      </c>
      <c r="BH2" s="67" t="s">
        <v>65</v>
      </c>
      <c r="BI2" s="67" t="s">
        <v>66</v>
      </c>
      <c r="BJ2" s="67" t="s">
        <v>67</v>
      </c>
      <c r="BK2" s="67" t="s">
        <v>68</v>
      </c>
      <c r="BL2" s="67" t="s">
        <v>69</v>
      </c>
      <c r="BM2" s="67">
        <f>+AB2</f>
        <v>2024</v>
      </c>
      <c r="BN2" s="67">
        <f t="shared" ref="BN2:BS2" si="4">+BM2+1</f>
        <v>2025</v>
      </c>
      <c r="BO2" s="67">
        <f t="shared" si="4"/>
        <v>2026</v>
      </c>
      <c r="BP2" s="67">
        <f t="shared" si="4"/>
        <v>2027</v>
      </c>
      <c r="BQ2" s="67">
        <f t="shared" si="4"/>
        <v>2028</v>
      </c>
      <c r="BR2" s="67">
        <f t="shared" si="4"/>
        <v>2029</v>
      </c>
      <c r="BS2" s="75">
        <f t="shared" si="4"/>
        <v>2030</v>
      </c>
      <c r="BT2" s="75">
        <f t="shared" ref="BT2" si="5">+BS2+1</f>
        <v>2031</v>
      </c>
      <c r="BU2" s="75">
        <f t="shared" ref="BU2" si="6">+BT2+1</f>
        <v>2032</v>
      </c>
      <c r="BV2" s="75">
        <f t="shared" ref="BV2" si="7">+BU2+1</f>
        <v>2033</v>
      </c>
      <c r="BY2" s="66" t="s">
        <v>58</v>
      </c>
      <c r="BZ2" s="67" t="s">
        <v>59</v>
      </c>
      <c r="CA2" s="67" t="s">
        <v>60</v>
      </c>
      <c r="CB2" s="67" t="s">
        <v>61</v>
      </c>
      <c r="CC2" s="67" t="s">
        <v>62</v>
      </c>
      <c r="CD2" s="67" t="s">
        <v>63</v>
      </c>
      <c r="CE2" s="67" t="s">
        <v>64</v>
      </c>
      <c r="CF2" s="67" t="s">
        <v>65</v>
      </c>
      <c r="CG2" s="67" t="s">
        <v>66</v>
      </c>
      <c r="CH2" s="67" t="s">
        <v>67</v>
      </c>
      <c r="CI2" s="67" t="s">
        <v>68</v>
      </c>
      <c r="CJ2" s="67" t="s">
        <v>69</v>
      </c>
      <c r="CK2" s="67">
        <f>+AZ2</f>
        <v>2023</v>
      </c>
      <c r="CL2" s="66" t="s">
        <v>58</v>
      </c>
      <c r="CM2" s="67" t="s">
        <v>59</v>
      </c>
      <c r="CN2" s="67" t="s">
        <v>60</v>
      </c>
      <c r="CO2" s="67" t="s">
        <v>61</v>
      </c>
      <c r="CP2" s="67" t="s">
        <v>62</v>
      </c>
      <c r="CQ2" s="67" t="s">
        <v>63</v>
      </c>
      <c r="CR2" s="67" t="s">
        <v>64</v>
      </c>
      <c r="CS2" s="67" t="s">
        <v>65</v>
      </c>
      <c r="CT2" s="67" t="s">
        <v>66</v>
      </c>
      <c r="CU2" s="67" t="s">
        <v>67</v>
      </c>
      <c r="CV2" s="67" t="s">
        <v>68</v>
      </c>
      <c r="CW2" s="67" t="s">
        <v>69</v>
      </c>
      <c r="CX2" s="67">
        <f>+BM2</f>
        <v>2024</v>
      </c>
      <c r="CY2" s="67">
        <f t="shared" ref="CY2:DD2" si="8">+CX2+1</f>
        <v>2025</v>
      </c>
      <c r="CZ2" s="67">
        <f t="shared" si="8"/>
        <v>2026</v>
      </c>
      <c r="DA2" s="67">
        <f t="shared" si="8"/>
        <v>2027</v>
      </c>
      <c r="DB2" s="67">
        <f t="shared" si="8"/>
        <v>2028</v>
      </c>
      <c r="DC2" s="67">
        <f t="shared" si="8"/>
        <v>2029</v>
      </c>
      <c r="DD2" s="75">
        <f t="shared" si="8"/>
        <v>2030</v>
      </c>
      <c r="DE2" s="75">
        <f t="shared" ref="DE2" si="9">+DD2+1</f>
        <v>2031</v>
      </c>
      <c r="DF2" s="75">
        <f t="shared" ref="DF2" si="10">+DE2+1</f>
        <v>2032</v>
      </c>
      <c r="DG2" s="75">
        <f t="shared" ref="DG2" si="11">+DF2+1</f>
        <v>2033</v>
      </c>
    </row>
    <row r="3" spans="1:114" s="2" customFormat="1" x14ac:dyDescent="0.25">
      <c r="A3" s="74" t="s">
        <v>10</v>
      </c>
      <c r="C3" s="8">
        <f>SUM(C16:C26)</f>
        <v>2</v>
      </c>
      <c r="D3" s="8">
        <f t="shared" ref="D3:N3" si="12">SUM(D16:D26)</f>
        <v>2</v>
      </c>
      <c r="E3" s="8">
        <f t="shared" si="12"/>
        <v>2</v>
      </c>
      <c r="F3" s="8">
        <f t="shared" si="12"/>
        <v>2</v>
      </c>
      <c r="G3" s="8">
        <f t="shared" si="12"/>
        <v>2</v>
      </c>
      <c r="H3" s="8">
        <f t="shared" si="12"/>
        <v>2</v>
      </c>
      <c r="I3" s="8">
        <f t="shared" si="12"/>
        <v>2</v>
      </c>
      <c r="J3" s="8">
        <f t="shared" si="12"/>
        <v>2</v>
      </c>
      <c r="K3" s="8">
        <f t="shared" si="12"/>
        <v>2</v>
      </c>
      <c r="L3" s="8">
        <f t="shared" si="12"/>
        <v>2</v>
      </c>
      <c r="M3" s="8">
        <f t="shared" si="12"/>
        <v>2</v>
      </c>
      <c r="N3" s="8">
        <f t="shared" si="12"/>
        <v>2</v>
      </c>
      <c r="O3" s="8">
        <f t="shared" ref="O3:O7" si="13">AVERAGE(C3:N3)</f>
        <v>2</v>
      </c>
      <c r="P3" s="8">
        <f t="shared" ref="P3:AA3" si="14">SUM(P16:P26)</f>
        <v>2</v>
      </c>
      <c r="Q3" s="8">
        <f t="shared" si="14"/>
        <v>2</v>
      </c>
      <c r="R3" s="8">
        <f t="shared" si="14"/>
        <v>2</v>
      </c>
      <c r="S3" s="8">
        <f t="shared" si="14"/>
        <v>2</v>
      </c>
      <c r="T3" s="8">
        <f t="shared" si="14"/>
        <v>2</v>
      </c>
      <c r="U3" s="8">
        <f t="shared" si="14"/>
        <v>2</v>
      </c>
      <c r="V3" s="8">
        <f t="shared" si="14"/>
        <v>2</v>
      </c>
      <c r="W3" s="8">
        <f t="shared" si="14"/>
        <v>2</v>
      </c>
      <c r="X3" s="8">
        <f t="shared" si="14"/>
        <v>2</v>
      </c>
      <c r="Y3" s="8">
        <f t="shared" si="14"/>
        <v>2</v>
      </c>
      <c r="Z3" s="8">
        <f t="shared" si="14"/>
        <v>2</v>
      </c>
      <c r="AA3" s="8">
        <f t="shared" si="14"/>
        <v>2</v>
      </c>
      <c r="AB3" s="8">
        <f t="shared" ref="AB3:AB7" si="15">AVERAGE(P3:AA3)</f>
        <v>2</v>
      </c>
      <c r="AC3" s="8">
        <f t="shared" ref="AC3:AK3" si="16">SUM(AC16:AC26)</f>
        <v>0</v>
      </c>
      <c r="AD3" s="8">
        <f t="shared" si="16"/>
        <v>0</v>
      </c>
      <c r="AE3" s="8">
        <f t="shared" si="16"/>
        <v>0</v>
      </c>
      <c r="AF3" s="8">
        <f t="shared" si="16"/>
        <v>0</v>
      </c>
      <c r="AG3" s="8">
        <f t="shared" si="16"/>
        <v>0</v>
      </c>
      <c r="AH3" s="8">
        <f t="shared" si="16"/>
        <v>0</v>
      </c>
      <c r="AI3" s="8">
        <f t="shared" si="16"/>
        <v>0</v>
      </c>
      <c r="AJ3" s="8">
        <f t="shared" si="16"/>
        <v>0</v>
      </c>
      <c r="AK3" s="8">
        <f t="shared" si="16"/>
        <v>0</v>
      </c>
      <c r="AL3" s="8"/>
      <c r="AM3" s="74" t="s">
        <v>10</v>
      </c>
      <c r="AN3" s="8">
        <f t="shared" ref="AN3:AY3" si="17">SUM(AN16:AN26)</f>
        <v>1.7200000000000002</v>
      </c>
      <c r="AO3" s="8">
        <f t="shared" si="17"/>
        <v>1.7200000000000002</v>
      </c>
      <c r="AP3" s="8">
        <f t="shared" si="17"/>
        <v>1.7200000000000002</v>
      </c>
      <c r="AQ3" s="8">
        <f t="shared" si="17"/>
        <v>1.7200000000000002</v>
      </c>
      <c r="AR3" s="8">
        <f t="shared" si="17"/>
        <v>1.7200000000000002</v>
      </c>
      <c r="AS3" s="8">
        <f t="shared" si="17"/>
        <v>1.7200000000000002</v>
      </c>
      <c r="AT3" s="8">
        <f t="shared" si="17"/>
        <v>1.7200000000000002</v>
      </c>
      <c r="AU3" s="8">
        <f t="shared" si="17"/>
        <v>1.7200000000000002</v>
      </c>
      <c r="AV3" s="8">
        <f t="shared" si="17"/>
        <v>1.7200000000000002</v>
      </c>
      <c r="AW3" s="8">
        <f t="shared" si="17"/>
        <v>1.7200000000000002</v>
      </c>
      <c r="AX3" s="8">
        <f t="shared" si="17"/>
        <v>1.7200000000000002</v>
      </c>
      <c r="AY3" s="8">
        <f t="shared" si="17"/>
        <v>1.7200000000000002</v>
      </c>
      <c r="AZ3" s="8">
        <f t="shared" ref="AZ3:AZ7" si="18">SUM(AN3:AY3)</f>
        <v>20.64</v>
      </c>
      <c r="BA3" s="8">
        <f t="shared" ref="BA3:BL3" si="19">SUM(BA16:BA26)</f>
        <v>1.7200000000000002</v>
      </c>
      <c r="BB3" s="8">
        <f t="shared" si="19"/>
        <v>1.7200000000000002</v>
      </c>
      <c r="BC3" s="8">
        <f t="shared" si="19"/>
        <v>1.7200000000000002</v>
      </c>
      <c r="BD3" s="8">
        <f t="shared" si="19"/>
        <v>1.7200000000000002</v>
      </c>
      <c r="BE3" s="8">
        <f t="shared" si="19"/>
        <v>1.7200000000000002</v>
      </c>
      <c r="BF3" s="8">
        <f t="shared" si="19"/>
        <v>1.7200000000000002</v>
      </c>
      <c r="BG3" s="8">
        <f t="shared" si="19"/>
        <v>1.7200000000000002</v>
      </c>
      <c r="BH3" s="8">
        <f t="shared" si="19"/>
        <v>1.7200000000000002</v>
      </c>
      <c r="BI3" s="8">
        <f t="shared" si="19"/>
        <v>1.7200000000000002</v>
      </c>
      <c r="BJ3" s="8">
        <f t="shared" si="19"/>
        <v>1.7200000000000002</v>
      </c>
      <c r="BK3" s="8">
        <f t="shared" si="19"/>
        <v>1.7200000000000002</v>
      </c>
      <c r="BL3" s="8">
        <f t="shared" si="19"/>
        <v>1.7200000000000002</v>
      </c>
      <c r="BM3" s="8">
        <f t="shared" ref="BM3:BM7" si="20">SUM(BA3:BL3)</f>
        <v>20.64</v>
      </c>
      <c r="BN3" s="8">
        <f t="shared" ref="BN3:BV3" si="21">SUM(BN16:BN26)</f>
        <v>0</v>
      </c>
      <c r="BO3" s="8">
        <f t="shared" si="21"/>
        <v>0</v>
      </c>
      <c r="BP3" s="8">
        <f t="shared" si="21"/>
        <v>0</v>
      </c>
      <c r="BQ3" s="8">
        <f t="shared" si="21"/>
        <v>0</v>
      </c>
      <c r="BR3" s="8">
        <f t="shared" si="21"/>
        <v>0</v>
      </c>
      <c r="BS3" s="8">
        <f t="shared" si="21"/>
        <v>0</v>
      </c>
      <c r="BT3" s="8">
        <f t="shared" si="21"/>
        <v>0</v>
      </c>
      <c r="BU3" s="8">
        <f t="shared" si="21"/>
        <v>0</v>
      </c>
      <c r="BV3" s="8">
        <f t="shared" si="21"/>
        <v>0</v>
      </c>
      <c r="BW3" s="8"/>
      <c r="BX3" s="74" t="s">
        <v>10</v>
      </c>
      <c r="BY3" s="8">
        <f t="shared" ref="BY3:CN7" si="22">+AN3/C3*1000</f>
        <v>860.00000000000011</v>
      </c>
      <c r="BZ3" s="8">
        <f t="shared" si="22"/>
        <v>860.00000000000011</v>
      </c>
      <c r="CA3" s="8">
        <f t="shared" si="22"/>
        <v>860.00000000000011</v>
      </c>
      <c r="CB3" s="8">
        <f t="shared" si="22"/>
        <v>860.00000000000011</v>
      </c>
      <c r="CC3" s="8">
        <f t="shared" si="22"/>
        <v>860.00000000000011</v>
      </c>
      <c r="CD3" s="8">
        <f t="shared" si="22"/>
        <v>860.00000000000011</v>
      </c>
      <c r="CE3" s="8">
        <f t="shared" si="22"/>
        <v>860.00000000000011</v>
      </c>
      <c r="CF3" s="8">
        <f t="shared" si="22"/>
        <v>860.00000000000011</v>
      </c>
      <c r="CG3" s="8">
        <f t="shared" si="22"/>
        <v>860.00000000000011</v>
      </c>
      <c r="CH3" s="8">
        <f t="shared" si="22"/>
        <v>860.00000000000011</v>
      </c>
      <c r="CI3" s="8">
        <f t="shared" si="22"/>
        <v>860.00000000000011</v>
      </c>
      <c r="CJ3" s="8">
        <f t="shared" si="22"/>
        <v>860.00000000000011</v>
      </c>
      <c r="CK3" s="8">
        <f t="shared" si="22"/>
        <v>10320</v>
      </c>
      <c r="CL3" s="8">
        <f t="shared" si="22"/>
        <v>860.00000000000011</v>
      </c>
      <c r="CM3" s="8">
        <f t="shared" si="22"/>
        <v>860.00000000000011</v>
      </c>
      <c r="CN3" s="8">
        <f t="shared" si="22"/>
        <v>860.00000000000011</v>
      </c>
      <c r="CO3" s="8">
        <f t="shared" ref="CO3:DD7" si="23">+BD3/S3*1000</f>
        <v>860.00000000000011</v>
      </c>
      <c r="CP3" s="8">
        <f t="shared" si="23"/>
        <v>860.00000000000011</v>
      </c>
      <c r="CQ3" s="8">
        <f t="shared" si="23"/>
        <v>860.00000000000011</v>
      </c>
      <c r="CR3" s="8">
        <f t="shared" si="23"/>
        <v>860.00000000000011</v>
      </c>
      <c r="CS3" s="8">
        <f t="shared" si="23"/>
        <v>860.00000000000011</v>
      </c>
      <c r="CT3" s="8">
        <f t="shared" si="23"/>
        <v>860.00000000000011</v>
      </c>
      <c r="CU3" s="8">
        <f t="shared" si="23"/>
        <v>860.00000000000011</v>
      </c>
      <c r="CV3" s="8">
        <f t="shared" si="23"/>
        <v>860.00000000000011</v>
      </c>
      <c r="CW3" s="8">
        <f t="shared" si="23"/>
        <v>860.00000000000011</v>
      </c>
      <c r="CX3" s="8">
        <f t="shared" si="23"/>
        <v>10320</v>
      </c>
      <c r="CY3" s="8" t="e">
        <f t="shared" si="23"/>
        <v>#DIV/0!</v>
      </c>
      <c r="CZ3" s="8" t="e">
        <f t="shared" si="23"/>
        <v>#DIV/0!</v>
      </c>
      <c r="DA3" s="8" t="e">
        <f t="shared" si="23"/>
        <v>#DIV/0!</v>
      </c>
      <c r="DB3" s="8" t="e">
        <f t="shared" si="23"/>
        <v>#DIV/0!</v>
      </c>
      <c r="DC3" s="8" t="e">
        <f t="shared" si="23"/>
        <v>#DIV/0!</v>
      </c>
      <c r="DD3" s="8" t="e">
        <f t="shared" si="23"/>
        <v>#DIV/0!</v>
      </c>
      <c r="DE3" s="8" t="e">
        <f t="shared" ref="CY3:DG7" si="24">+BT3/AI3*1000</f>
        <v>#DIV/0!</v>
      </c>
      <c r="DF3" s="8" t="e">
        <f t="shared" si="24"/>
        <v>#DIV/0!</v>
      </c>
      <c r="DG3" s="8" t="e">
        <f t="shared" si="24"/>
        <v>#DIV/0!</v>
      </c>
      <c r="DI3" s="4" t="e">
        <f>+#REF!</f>
        <v>#REF!</v>
      </c>
      <c r="DJ3" s="20" t="e">
        <f>+CK3/DI3-1</f>
        <v>#REF!</v>
      </c>
    </row>
    <row r="4" spans="1:114" s="2" customFormat="1" x14ac:dyDescent="0.25">
      <c r="A4" s="74" t="s">
        <v>14</v>
      </c>
      <c r="C4" s="8">
        <f>SUM(C27:C47)</f>
        <v>2</v>
      </c>
      <c r="D4" s="8">
        <f t="shared" ref="D4:N4" si="25">SUM(D27:D47)</f>
        <v>2</v>
      </c>
      <c r="E4" s="8">
        <f t="shared" si="25"/>
        <v>2</v>
      </c>
      <c r="F4" s="8">
        <f t="shared" si="25"/>
        <v>2</v>
      </c>
      <c r="G4" s="8">
        <f t="shared" si="25"/>
        <v>2</v>
      </c>
      <c r="H4" s="8">
        <f t="shared" si="25"/>
        <v>2</v>
      </c>
      <c r="I4" s="8">
        <f t="shared" si="25"/>
        <v>2</v>
      </c>
      <c r="J4" s="8">
        <f t="shared" si="25"/>
        <v>2</v>
      </c>
      <c r="K4" s="8">
        <f t="shared" si="25"/>
        <v>2</v>
      </c>
      <c r="L4" s="8">
        <f t="shared" si="25"/>
        <v>2</v>
      </c>
      <c r="M4" s="8">
        <f t="shared" si="25"/>
        <v>2</v>
      </c>
      <c r="N4" s="8">
        <f t="shared" si="25"/>
        <v>2</v>
      </c>
      <c r="O4" s="8">
        <f t="shared" si="13"/>
        <v>2</v>
      </c>
      <c r="P4" s="8">
        <f t="shared" ref="P4:AA4" si="26">SUM(P27:P47)</f>
        <v>2</v>
      </c>
      <c r="Q4" s="8">
        <f t="shared" si="26"/>
        <v>2</v>
      </c>
      <c r="R4" s="8">
        <f t="shared" si="26"/>
        <v>2</v>
      </c>
      <c r="S4" s="8">
        <f t="shared" si="26"/>
        <v>2</v>
      </c>
      <c r="T4" s="8">
        <f t="shared" si="26"/>
        <v>2</v>
      </c>
      <c r="U4" s="8">
        <f t="shared" si="26"/>
        <v>2</v>
      </c>
      <c r="V4" s="8">
        <f t="shared" si="26"/>
        <v>2</v>
      </c>
      <c r="W4" s="8">
        <f t="shared" si="26"/>
        <v>2</v>
      </c>
      <c r="X4" s="8">
        <f t="shared" si="26"/>
        <v>2</v>
      </c>
      <c r="Y4" s="8">
        <f t="shared" si="26"/>
        <v>2</v>
      </c>
      <c r="Z4" s="8">
        <f t="shared" si="26"/>
        <v>2</v>
      </c>
      <c r="AA4" s="8">
        <f t="shared" si="26"/>
        <v>2</v>
      </c>
      <c r="AB4" s="8">
        <f t="shared" si="15"/>
        <v>2</v>
      </c>
      <c r="AC4" s="8">
        <f t="shared" ref="AC4:AK4" si="27">SUM(AC27:AC47)</f>
        <v>0</v>
      </c>
      <c r="AD4" s="8">
        <f t="shared" si="27"/>
        <v>0</v>
      </c>
      <c r="AE4" s="8">
        <f t="shared" si="27"/>
        <v>0</v>
      </c>
      <c r="AF4" s="8">
        <f t="shared" si="27"/>
        <v>0</v>
      </c>
      <c r="AG4" s="8">
        <f t="shared" si="27"/>
        <v>0</v>
      </c>
      <c r="AH4" s="8">
        <f t="shared" si="27"/>
        <v>0</v>
      </c>
      <c r="AI4" s="8">
        <f t="shared" si="27"/>
        <v>0</v>
      </c>
      <c r="AJ4" s="8">
        <f t="shared" si="27"/>
        <v>0</v>
      </c>
      <c r="AK4" s="8">
        <f t="shared" si="27"/>
        <v>0</v>
      </c>
      <c r="AL4" s="8"/>
      <c r="AM4" s="74" t="s">
        <v>14</v>
      </c>
      <c r="AN4" s="8">
        <f t="shared" ref="AN4:AY4" si="28">SUM(AN27:AN47)</f>
        <v>0.66300000000000003</v>
      </c>
      <c r="AO4" s="8">
        <f t="shared" si="28"/>
        <v>0.66300000000000003</v>
      </c>
      <c r="AP4" s="8">
        <f t="shared" si="28"/>
        <v>0.66300000000000003</v>
      </c>
      <c r="AQ4" s="8">
        <f t="shared" si="28"/>
        <v>0.66300000000000003</v>
      </c>
      <c r="AR4" s="8">
        <f t="shared" si="28"/>
        <v>0.66300000000000003</v>
      </c>
      <c r="AS4" s="8">
        <f t="shared" si="28"/>
        <v>0.66300000000000003</v>
      </c>
      <c r="AT4" s="8">
        <f t="shared" si="28"/>
        <v>0.66300000000000003</v>
      </c>
      <c r="AU4" s="8">
        <f t="shared" si="28"/>
        <v>0.66300000000000003</v>
      </c>
      <c r="AV4" s="8">
        <f t="shared" si="28"/>
        <v>0.66300000000000003</v>
      </c>
      <c r="AW4" s="8">
        <f t="shared" si="28"/>
        <v>0.66300000000000003</v>
      </c>
      <c r="AX4" s="8">
        <f t="shared" si="28"/>
        <v>0.66300000000000003</v>
      </c>
      <c r="AY4" s="8">
        <f t="shared" si="28"/>
        <v>0.66300000000000003</v>
      </c>
      <c r="AZ4" s="8">
        <f t="shared" si="18"/>
        <v>7.9560000000000022</v>
      </c>
      <c r="BA4" s="8">
        <f t="shared" ref="BA4:BL4" si="29">SUM(BA27:BA47)</f>
        <v>0.66300000000000003</v>
      </c>
      <c r="BB4" s="8">
        <f t="shared" si="29"/>
        <v>0.66300000000000003</v>
      </c>
      <c r="BC4" s="8">
        <f t="shared" si="29"/>
        <v>0.66300000000000003</v>
      </c>
      <c r="BD4" s="8">
        <f t="shared" si="29"/>
        <v>0.66300000000000003</v>
      </c>
      <c r="BE4" s="8">
        <f t="shared" si="29"/>
        <v>0.66300000000000003</v>
      </c>
      <c r="BF4" s="8">
        <f t="shared" si="29"/>
        <v>0.66300000000000003</v>
      </c>
      <c r="BG4" s="8">
        <f t="shared" si="29"/>
        <v>0.66300000000000003</v>
      </c>
      <c r="BH4" s="8">
        <f t="shared" si="29"/>
        <v>0.66300000000000003</v>
      </c>
      <c r="BI4" s="8">
        <f t="shared" si="29"/>
        <v>0.66300000000000003</v>
      </c>
      <c r="BJ4" s="8">
        <f t="shared" si="29"/>
        <v>0.66300000000000003</v>
      </c>
      <c r="BK4" s="8">
        <f t="shared" si="29"/>
        <v>0.66300000000000003</v>
      </c>
      <c r="BL4" s="8">
        <f t="shared" si="29"/>
        <v>0.66300000000000003</v>
      </c>
      <c r="BM4" s="8">
        <f t="shared" si="20"/>
        <v>7.9560000000000022</v>
      </c>
      <c r="BN4" s="8">
        <f t="shared" ref="BN4:BV4" si="30">SUM(BN27:BN47)</f>
        <v>0</v>
      </c>
      <c r="BO4" s="8">
        <f t="shared" si="30"/>
        <v>0</v>
      </c>
      <c r="BP4" s="8">
        <f t="shared" si="30"/>
        <v>0</v>
      </c>
      <c r="BQ4" s="8">
        <f t="shared" si="30"/>
        <v>0</v>
      </c>
      <c r="BR4" s="8">
        <f t="shared" si="30"/>
        <v>0</v>
      </c>
      <c r="BS4" s="8">
        <f t="shared" si="30"/>
        <v>0</v>
      </c>
      <c r="BT4" s="8">
        <f t="shared" si="30"/>
        <v>0</v>
      </c>
      <c r="BU4" s="8">
        <f t="shared" si="30"/>
        <v>0</v>
      </c>
      <c r="BV4" s="8">
        <f t="shared" si="30"/>
        <v>0</v>
      </c>
      <c r="BW4" s="8"/>
      <c r="BX4" s="74" t="s">
        <v>14</v>
      </c>
      <c r="BY4" s="8">
        <f t="shared" si="22"/>
        <v>331.5</v>
      </c>
      <c r="BZ4" s="8">
        <f t="shared" si="22"/>
        <v>331.5</v>
      </c>
      <c r="CA4" s="8">
        <f t="shared" si="22"/>
        <v>331.5</v>
      </c>
      <c r="CB4" s="8">
        <f t="shared" si="22"/>
        <v>331.5</v>
      </c>
      <c r="CC4" s="8">
        <f t="shared" si="22"/>
        <v>331.5</v>
      </c>
      <c r="CD4" s="8">
        <f t="shared" si="22"/>
        <v>331.5</v>
      </c>
      <c r="CE4" s="8">
        <f t="shared" si="22"/>
        <v>331.5</v>
      </c>
      <c r="CF4" s="8">
        <f t="shared" si="22"/>
        <v>331.5</v>
      </c>
      <c r="CG4" s="8">
        <f t="shared" si="22"/>
        <v>331.5</v>
      </c>
      <c r="CH4" s="8">
        <f t="shared" si="22"/>
        <v>331.5</v>
      </c>
      <c r="CI4" s="8">
        <f t="shared" si="22"/>
        <v>331.5</v>
      </c>
      <c r="CJ4" s="8">
        <f t="shared" si="22"/>
        <v>331.5</v>
      </c>
      <c r="CK4" s="8">
        <f t="shared" si="22"/>
        <v>3978.0000000000009</v>
      </c>
      <c r="CL4" s="8">
        <f t="shared" si="22"/>
        <v>331.5</v>
      </c>
      <c r="CM4" s="8">
        <f t="shared" si="22"/>
        <v>331.5</v>
      </c>
      <c r="CN4" s="8">
        <f t="shared" si="22"/>
        <v>331.5</v>
      </c>
      <c r="CO4" s="8">
        <f t="shared" si="23"/>
        <v>331.5</v>
      </c>
      <c r="CP4" s="8">
        <f t="shared" si="23"/>
        <v>331.5</v>
      </c>
      <c r="CQ4" s="8">
        <f t="shared" si="23"/>
        <v>331.5</v>
      </c>
      <c r="CR4" s="8">
        <f t="shared" si="23"/>
        <v>331.5</v>
      </c>
      <c r="CS4" s="8">
        <f t="shared" si="23"/>
        <v>331.5</v>
      </c>
      <c r="CT4" s="8">
        <f t="shared" si="23"/>
        <v>331.5</v>
      </c>
      <c r="CU4" s="8">
        <f t="shared" si="23"/>
        <v>331.5</v>
      </c>
      <c r="CV4" s="8">
        <f t="shared" si="23"/>
        <v>331.5</v>
      </c>
      <c r="CW4" s="8">
        <f t="shared" si="23"/>
        <v>331.5</v>
      </c>
      <c r="CX4" s="8">
        <f t="shared" si="23"/>
        <v>3978.0000000000009</v>
      </c>
      <c r="CY4" s="8" t="e">
        <f t="shared" si="24"/>
        <v>#DIV/0!</v>
      </c>
      <c r="CZ4" s="8" t="e">
        <f t="shared" si="24"/>
        <v>#DIV/0!</v>
      </c>
      <c r="DA4" s="8" t="e">
        <f t="shared" si="24"/>
        <v>#DIV/0!</v>
      </c>
      <c r="DB4" s="8" t="e">
        <f t="shared" si="24"/>
        <v>#DIV/0!</v>
      </c>
      <c r="DC4" s="8" t="e">
        <f t="shared" si="24"/>
        <v>#DIV/0!</v>
      </c>
      <c r="DD4" s="8" t="e">
        <f t="shared" si="24"/>
        <v>#DIV/0!</v>
      </c>
      <c r="DE4" s="8" t="e">
        <f t="shared" si="24"/>
        <v>#DIV/0!</v>
      </c>
      <c r="DF4" s="8" t="e">
        <f t="shared" si="24"/>
        <v>#DIV/0!</v>
      </c>
      <c r="DG4" s="8" t="e">
        <f t="shared" si="24"/>
        <v>#DIV/0!</v>
      </c>
      <c r="DI4" s="4">
        <v>13868.598329589322</v>
      </c>
      <c r="DJ4" s="20">
        <f t="shared" ref="DJ4:DJ46" si="31">+CK4/DI4-1</f>
        <v>-0.71316495687147086</v>
      </c>
    </row>
    <row r="5" spans="1:114" s="2" customFormat="1" x14ac:dyDescent="0.25">
      <c r="A5" s="74" t="s">
        <v>15</v>
      </c>
      <c r="C5" s="8">
        <f>SUM(C48:C53)</f>
        <v>0</v>
      </c>
      <c r="D5" s="8">
        <f t="shared" ref="D5:N5" si="32">SUM(D48:D53)</f>
        <v>0</v>
      </c>
      <c r="E5" s="8">
        <f t="shared" si="32"/>
        <v>0</v>
      </c>
      <c r="F5" s="8">
        <f t="shared" si="32"/>
        <v>0</v>
      </c>
      <c r="G5" s="8">
        <f t="shared" si="32"/>
        <v>0</v>
      </c>
      <c r="H5" s="8">
        <f t="shared" si="32"/>
        <v>0</v>
      </c>
      <c r="I5" s="8">
        <f t="shared" si="32"/>
        <v>0</v>
      </c>
      <c r="J5" s="8">
        <f t="shared" si="32"/>
        <v>0</v>
      </c>
      <c r="K5" s="8">
        <f t="shared" si="32"/>
        <v>0</v>
      </c>
      <c r="L5" s="8">
        <f t="shared" si="32"/>
        <v>0</v>
      </c>
      <c r="M5" s="8">
        <f t="shared" si="32"/>
        <v>0</v>
      </c>
      <c r="N5" s="8">
        <f t="shared" si="32"/>
        <v>0</v>
      </c>
      <c r="O5" s="8">
        <f t="shared" si="13"/>
        <v>0</v>
      </c>
      <c r="P5" s="8">
        <f t="shared" ref="P5:AA5" si="33">SUM(P48:P53)</f>
        <v>0</v>
      </c>
      <c r="Q5" s="8">
        <f t="shared" si="33"/>
        <v>0</v>
      </c>
      <c r="R5" s="8">
        <f t="shared" si="33"/>
        <v>0</v>
      </c>
      <c r="S5" s="8">
        <f t="shared" si="33"/>
        <v>0</v>
      </c>
      <c r="T5" s="8">
        <f t="shared" si="33"/>
        <v>0</v>
      </c>
      <c r="U5" s="8">
        <f t="shared" si="33"/>
        <v>0</v>
      </c>
      <c r="V5" s="8">
        <f t="shared" si="33"/>
        <v>0</v>
      </c>
      <c r="W5" s="8">
        <f t="shared" si="33"/>
        <v>0</v>
      </c>
      <c r="X5" s="8">
        <f t="shared" si="33"/>
        <v>0</v>
      </c>
      <c r="Y5" s="8">
        <f t="shared" si="33"/>
        <v>0</v>
      </c>
      <c r="Z5" s="8">
        <f t="shared" si="33"/>
        <v>0</v>
      </c>
      <c r="AA5" s="8">
        <f t="shared" si="33"/>
        <v>0</v>
      </c>
      <c r="AB5" s="8">
        <f t="shared" si="15"/>
        <v>0</v>
      </c>
      <c r="AC5" s="8">
        <f t="shared" ref="AC5:AK5" si="34">SUM(AC48:AC53)</f>
        <v>0</v>
      </c>
      <c r="AD5" s="8">
        <f t="shared" si="34"/>
        <v>0</v>
      </c>
      <c r="AE5" s="8">
        <f t="shared" si="34"/>
        <v>0</v>
      </c>
      <c r="AF5" s="8">
        <f t="shared" si="34"/>
        <v>0</v>
      </c>
      <c r="AG5" s="8">
        <f t="shared" si="34"/>
        <v>0</v>
      </c>
      <c r="AH5" s="8">
        <f t="shared" si="34"/>
        <v>0</v>
      </c>
      <c r="AI5" s="8">
        <f t="shared" si="34"/>
        <v>0</v>
      </c>
      <c r="AJ5" s="8">
        <f t="shared" si="34"/>
        <v>0</v>
      </c>
      <c r="AK5" s="8">
        <f t="shared" si="34"/>
        <v>0</v>
      </c>
      <c r="AL5" s="8"/>
      <c r="AM5" s="74" t="s">
        <v>15</v>
      </c>
      <c r="AN5" s="8">
        <f t="shared" ref="AN5:AY5" si="35">SUM(AN48:AN53)</f>
        <v>0</v>
      </c>
      <c r="AO5" s="8">
        <f t="shared" si="35"/>
        <v>0</v>
      </c>
      <c r="AP5" s="8">
        <f t="shared" si="35"/>
        <v>0</v>
      </c>
      <c r="AQ5" s="8">
        <f t="shared" si="35"/>
        <v>0</v>
      </c>
      <c r="AR5" s="8">
        <f t="shared" si="35"/>
        <v>0</v>
      </c>
      <c r="AS5" s="8">
        <f t="shared" si="35"/>
        <v>0</v>
      </c>
      <c r="AT5" s="8">
        <f t="shared" si="35"/>
        <v>0</v>
      </c>
      <c r="AU5" s="8">
        <f t="shared" si="35"/>
        <v>0</v>
      </c>
      <c r="AV5" s="8">
        <f t="shared" si="35"/>
        <v>0</v>
      </c>
      <c r="AW5" s="8">
        <f t="shared" si="35"/>
        <v>0</v>
      </c>
      <c r="AX5" s="8">
        <f t="shared" si="35"/>
        <v>0</v>
      </c>
      <c r="AY5" s="8">
        <f t="shared" si="35"/>
        <v>0</v>
      </c>
      <c r="AZ5" s="8">
        <f t="shared" si="18"/>
        <v>0</v>
      </c>
      <c r="BA5" s="8">
        <f t="shared" ref="BA5:BL5" si="36">SUM(BA48:BA53)</f>
        <v>0</v>
      </c>
      <c r="BB5" s="8">
        <f t="shared" si="36"/>
        <v>0</v>
      </c>
      <c r="BC5" s="8">
        <f t="shared" si="36"/>
        <v>0</v>
      </c>
      <c r="BD5" s="8">
        <f t="shared" si="36"/>
        <v>0</v>
      </c>
      <c r="BE5" s="8">
        <f t="shared" si="36"/>
        <v>0</v>
      </c>
      <c r="BF5" s="8">
        <f t="shared" si="36"/>
        <v>0</v>
      </c>
      <c r="BG5" s="8">
        <f t="shared" si="36"/>
        <v>0</v>
      </c>
      <c r="BH5" s="8">
        <f t="shared" si="36"/>
        <v>0</v>
      </c>
      <c r="BI5" s="8">
        <f t="shared" si="36"/>
        <v>0</v>
      </c>
      <c r="BJ5" s="8">
        <f t="shared" si="36"/>
        <v>0</v>
      </c>
      <c r="BK5" s="8">
        <f t="shared" si="36"/>
        <v>0</v>
      </c>
      <c r="BL5" s="8">
        <f t="shared" si="36"/>
        <v>0</v>
      </c>
      <c r="BM5" s="8">
        <f t="shared" si="20"/>
        <v>0</v>
      </c>
      <c r="BN5" s="8">
        <f t="shared" ref="BN5:BV5" si="37">SUM(BN48:BN53)</f>
        <v>0</v>
      </c>
      <c r="BO5" s="8">
        <f t="shared" si="37"/>
        <v>0</v>
      </c>
      <c r="BP5" s="8">
        <f t="shared" si="37"/>
        <v>0</v>
      </c>
      <c r="BQ5" s="8">
        <f t="shared" si="37"/>
        <v>0</v>
      </c>
      <c r="BR5" s="8">
        <f t="shared" si="37"/>
        <v>0</v>
      </c>
      <c r="BS5" s="8">
        <f t="shared" si="37"/>
        <v>0</v>
      </c>
      <c r="BT5" s="8">
        <f t="shared" si="37"/>
        <v>0</v>
      </c>
      <c r="BU5" s="8">
        <f t="shared" si="37"/>
        <v>0</v>
      </c>
      <c r="BV5" s="8">
        <f t="shared" si="37"/>
        <v>0</v>
      </c>
      <c r="BW5" s="8"/>
      <c r="BX5" s="74" t="s">
        <v>15</v>
      </c>
      <c r="BY5" s="8" t="e">
        <f t="shared" si="22"/>
        <v>#DIV/0!</v>
      </c>
      <c r="BZ5" s="8" t="e">
        <f t="shared" si="22"/>
        <v>#DIV/0!</v>
      </c>
      <c r="CA5" s="8" t="e">
        <f t="shared" si="22"/>
        <v>#DIV/0!</v>
      </c>
      <c r="CB5" s="8" t="e">
        <f t="shared" si="22"/>
        <v>#DIV/0!</v>
      </c>
      <c r="CC5" s="8" t="e">
        <f t="shared" si="22"/>
        <v>#DIV/0!</v>
      </c>
      <c r="CD5" s="8" t="e">
        <f t="shared" si="22"/>
        <v>#DIV/0!</v>
      </c>
      <c r="CE5" s="8" t="e">
        <f t="shared" si="22"/>
        <v>#DIV/0!</v>
      </c>
      <c r="CF5" s="8" t="e">
        <f t="shared" si="22"/>
        <v>#DIV/0!</v>
      </c>
      <c r="CG5" s="8" t="e">
        <f t="shared" si="22"/>
        <v>#DIV/0!</v>
      </c>
      <c r="CH5" s="8" t="e">
        <f t="shared" si="22"/>
        <v>#DIV/0!</v>
      </c>
      <c r="CI5" s="8" t="e">
        <f t="shared" si="22"/>
        <v>#DIV/0!</v>
      </c>
      <c r="CJ5" s="8" t="e">
        <f t="shared" si="22"/>
        <v>#DIV/0!</v>
      </c>
      <c r="CK5" s="8" t="e">
        <f t="shared" si="22"/>
        <v>#DIV/0!</v>
      </c>
      <c r="CL5" s="8" t="e">
        <f t="shared" si="22"/>
        <v>#DIV/0!</v>
      </c>
      <c r="CM5" s="8" t="e">
        <f t="shared" si="22"/>
        <v>#DIV/0!</v>
      </c>
      <c r="CN5" s="8" t="e">
        <f t="shared" si="22"/>
        <v>#DIV/0!</v>
      </c>
      <c r="CO5" s="8" t="e">
        <f t="shared" si="23"/>
        <v>#DIV/0!</v>
      </c>
      <c r="CP5" s="8" t="e">
        <f t="shared" si="23"/>
        <v>#DIV/0!</v>
      </c>
      <c r="CQ5" s="8" t="e">
        <f t="shared" si="23"/>
        <v>#DIV/0!</v>
      </c>
      <c r="CR5" s="8" t="e">
        <f t="shared" si="23"/>
        <v>#DIV/0!</v>
      </c>
      <c r="CS5" s="8" t="e">
        <f t="shared" si="23"/>
        <v>#DIV/0!</v>
      </c>
      <c r="CT5" s="8" t="e">
        <f t="shared" si="23"/>
        <v>#DIV/0!</v>
      </c>
      <c r="CU5" s="8" t="e">
        <f t="shared" si="23"/>
        <v>#DIV/0!</v>
      </c>
      <c r="CV5" s="8" t="e">
        <f t="shared" si="23"/>
        <v>#DIV/0!</v>
      </c>
      <c r="CW5" s="8" t="e">
        <f t="shared" si="23"/>
        <v>#DIV/0!</v>
      </c>
      <c r="CX5" s="8" t="e">
        <f t="shared" si="23"/>
        <v>#DIV/0!</v>
      </c>
      <c r="CY5" s="8" t="e">
        <f t="shared" si="24"/>
        <v>#DIV/0!</v>
      </c>
      <c r="CZ5" s="8" t="e">
        <f t="shared" si="24"/>
        <v>#DIV/0!</v>
      </c>
      <c r="DA5" s="8" t="e">
        <f t="shared" si="24"/>
        <v>#DIV/0!</v>
      </c>
      <c r="DB5" s="8" t="e">
        <f t="shared" si="24"/>
        <v>#DIV/0!</v>
      </c>
      <c r="DC5" s="8" t="e">
        <f t="shared" si="24"/>
        <v>#DIV/0!</v>
      </c>
      <c r="DD5" s="8" t="e">
        <f t="shared" si="24"/>
        <v>#DIV/0!</v>
      </c>
      <c r="DE5" s="8" t="e">
        <f t="shared" si="24"/>
        <v>#DIV/0!</v>
      </c>
      <c r="DF5" s="8" t="e">
        <f t="shared" si="24"/>
        <v>#DIV/0!</v>
      </c>
      <c r="DG5" s="8" t="e">
        <f t="shared" si="24"/>
        <v>#DIV/0!</v>
      </c>
      <c r="DJ5" s="20"/>
    </row>
    <row r="6" spans="1:114" s="2" customFormat="1" x14ac:dyDescent="0.25">
      <c r="A6" s="74" t="s">
        <v>554</v>
      </c>
      <c r="C6" s="8">
        <f>SUM(C56:C65)</f>
        <v>0</v>
      </c>
      <c r="D6" s="8">
        <f t="shared" ref="D6:N6" si="38">SUM(D56:D65)</f>
        <v>0</v>
      </c>
      <c r="E6" s="8">
        <f t="shared" si="38"/>
        <v>0</v>
      </c>
      <c r="F6" s="8">
        <f t="shared" si="38"/>
        <v>0</v>
      </c>
      <c r="G6" s="8">
        <f t="shared" si="38"/>
        <v>0</v>
      </c>
      <c r="H6" s="8">
        <f t="shared" si="38"/>
        <v>0</v>
      </c>
      <c r="I6" s="8">
        <f t="shared" si="38"/>
        <v>0</v>
      </c>
      <c r="J6" s="8">
        <f t="shared" si="38"/>
        <v>0</v>
      </c>
      <c r="K6" s="8">
        <f t="shared" si="38"/>
        <v>0</v>
      </c>
      <c r="L6" s="8">
        <f t="shared" si="38"/>
        <v>0</v>
      </c>
      <c r="M6" s="8">
        <f t="shared" si="38"/>
        <v>0</v>
      </c>
      <c r="N6" s="8">
        <f t="shared" si="38"/>
        <v>0</v>
      </c>
      <c r="O6" s="8">
        <f t="shared" si="13"/>
        <v>0</v>
      </c>
      <c r="P6" s="8">
        <f t="shared" ref="P6:AA6" si="39">SUM(P56:P65)</f>
        <v>0</v>
      </c>
      <c r="Q6" s="8">
        <f t="shared" si="39"/>
        <v>0</v>
      </c>
      <c r="R6" s="8">
        <f t="shared" si="39"/>
        <v>0</v>
      </c>
      <c r="S6" s="8">
        <f t="shared" si="39"/>
        <v>0</v>
      </c>
      <c r="T6" s="8">
        <f t="shared" si="39"/>
        <v>0</v>
      </c>
      <c r="U6" s="8">
        <f t="shared" si="39"/>
        <v>0</v>
      </c>
      <c r="V6" s="8">
        <f t="shared" si="39"/>
        <v>0</v>
      </c>
      <c r="W6" s="8">
        <f t="shared" si="39"/>
        <v>0</v>
      </c>
      <c r="X6" s="8">
        <f t="shared" si="39"/>
        <v>0</v>
      </c>
      <c r="Y6" s="8">
        <f t="shared" si="39"/>
        <v>0</v>
      </c>
      <c r="Z6" s="8">
        <f t="shared" si="39"/>
        <v>0</v>
      </c>
      <c r="AA6" s="8">
        <f t="shared" si="39"/>
        <v>0</v>
      </c>
      <c r="AB6" s="8">
        <f t="shared" si="15"/>
        <v>0</v>
      </c>
      <c r="AC6" s="8">
        <f t="shared" ref="AC6:AK6" si="40">SUM(AC56:AC65)</f>
        <v>0</v>
      </c>
      <c r="AD6" s="8">
        <f t="shared" si="40"/>
        <v>0</v>
      </c>
      <c r="AE6" s="8">
        <f t="shared" si="40"/>
        <v>0</v>
      </c>
      <c r="AF6" s="8">
        <f t="shared" si="40"/>
        <v>0</v>
      </c>
      <c r="AG6" s="8">
        <f t="shared" si="40"/>
        <v>0</v>
      </c>
      <c r="AH6" s="8">
        <f t="shared" si="40"/>
        <v>0</v>
      </c>
      <c r="AI6" s="8">
        <f t="shared" si="40"/>
        <v>0</v>
      </c>
      <c r="AJ6" s="8">
        <f t="shared" si="40"/>
        <v>0</v>
      </c>
      <c r="AK6" s="8">
        <f t="shared" si="40"/>
        <v>0</v>
      </c>
      <c r="AL6" s="8"/>
      <c r="AM6" s="21" t="s">
        <v>554</v>
      </c>
      <c r="AN6" s="8">
        <f t="shared" ref="AN6:AY6" si="41">SUM(AN56:AN65)</f>
        <v>0</v>
      </c>
      <c r="AO6" s="8">
        <f t="shared" si="41"/>
        <v>0</v>
      </c>
      <c r="AP6" s="8">
        <f t="shared" si="41"/>
        <v>0</v>
      </c>
      <c r="AQ6" s="8">
        <f t="shared" si="41"/>
        <v>0</v>
      </c>
      <c r="AR6" s="8">
        <f t="shared" si="41"/>
        <v>0</v>
      </c>
      <c r="AS6" s="8">
        <f t="shared" si="41"/>
        <v>0</v>
      </c>
      <c r="AT6" s="8">
        <f t="shared" si="41"/>
        <v>0</v>
      </c>
      <c r="AU6" s="8">
        <f t="shared" si="41"/>
        <v>0</v>
      </c>
      <c r="AV6" s="8">
        <f t="shared" si="41"/>
        <v>0</v>
      </c>
      <c r="AW6" s="8">
        <f t="shared" si="41"/>
        <v>0</v>
      </c>
      <c r="AX6" s="8">
        <f t="shared" si="41"/>
        <v>0</v>
      </c>
      <c r="AY6" s="8">
        <f t="shared" si="41"/>
        <v>0</v>
      </c>
      <c r="AZ6" s="8">
        <f t="shared" si="18"/>
        <v>0</v>
      </c>
      <c r="BA6" s="8">
        <f t="shared" ref="BA6:BL6" si="42">SUM(BA56:BA65)</f>
        <v>0</v>
      </c>
      <c r="BB6" s="8">
        <f t="shared" si="42"/>
        <v>0</v>
      </c>
      <c r="BC6" s="8">
        <f t="shared" si="42"/>
        <v>0</v>
      </c>
      <c r="BD6" s="8">
        <f t="shared" si="42"/>
        <v>0</v>
      </c>
      <c r="BE6" s="8">
        <f t="shared" si="42"/>
        <v>0</v>
      </c>
      <c r="BF6" s="8">
        <f t="shared" si="42"/>
        <v>0</v>
      </c>
      <c r="BG6" s="8">
        <f t="shared" si="42"/>
        <v>0</v>
      </c>
      <c r="BH6" s="8">
        <f t="shared" si="42"/>
        <v>0</v>
      </c>
      <c r="BI6" s="8">
        <f t="shared" si="42"/>
        <v>0</v>
      </c>
      <c r="BJ6" s="8">
        <f t="shared" si="42"/>
        <v>0</v>
      </c>
      <c r="BK6" s="8">
        <f t="shared" si="42"/>
        <v>0</v>
      </c>
      <c r="BL6" s="8">
        <f t="shared" si="42"/>
        <v>0</v>
      </c>
      <c r="BM6" s="8">
        <f t="shared" si="20"/>
        <v>0</v>
      </c>
      <c r="BN6" s="8">
        <f t="shared" ref="BN6:BV6" si="43">SUM(BN56:BN65)</f>
        <v>0</v>
      </c>
      <c r="BO6" s="8">
        <f t="shared" si="43"/>
        <v>0</v>
      </c>
      <c r="BP6" s="8">
        <f t="shared" si="43"/>
        <v>0</v>
      </c>
      <c r="BQ6" s="8">
        <f t="shared" si="43"/>
        <v>0</v>
      </c>
      <c r="BR6" s="8">
        <f t="shared" si="43"/>
        <v>0</v>
      </c>
      <c r="BS6" s="8">
        <f t="shared" si="43"/>
        <v>0</v>
      </c>
      <c r="BT6" s="8">
        <f t="shared" si="43"/>
        <v>0</v>
      </c>
      <c r="BU6" s="8">
        <f t="shared" si="43"/>
        <v>0</v>
      </c>
      <c r="BV6" s="8">
        <f t="shared" si="43"/>
        <v>0</v>
      </c>
      <c r="BW6" s="8"/>
      <c r="BX6" s="74" t="s">
        <v>405</v>
      </c>
      <c r="BY6" s="8" t="e">
        <f t="shared" si="22"/>
        <v>#DIV/0!</v>
      </c>
      <c r="BZ6" s="8" t="e">
        <f t="shared" si="22"/>
        <v>#DIV/0!</v>
      </c>
      <c r="CA6" s="8" t="e">
        <f t="shared" si="22"/>
        <v>#DIV/0!</v>
      </c>
      <c r="CB6" s="8" t="e">
        <f t="shared" si="22"/>
        <v>#DIV/0!</v>
      </c>
      <c r="CC6" s="8" t="e">
        <f t="shared" si="22"/>
        <v>#DIV/0!</v>
      </c>
      <c r="CD6" s="8" t="e">
        <f t="shared" si="22"/>
        <v>#DIV/0!</v>
      </c>
      <c r="CE6" s="8" t="e">
        <f t="shared" si="22"/>
        <v>#DIV/0!</v>
      </c>
      <c r="CF6" s="8" t="e">
        <f t="shared" si="22"/>
        <v>#DIV/0!</v>
      </c>
      <c r="CG6" s="8" t="e">
        <f t="shared" si="22"/>
        <v>#DIV/0!</v>
      </c>
      <c r="CH6" s="8" t="e">
        <f t="shared" si="22"/>
        <v>#DIV/0!</v>
      </c>
      <c r="CI6" s="8" t="e">
        <f t="shared" si="22"/>
        <v>#DIV/0!</v>
      </c>
      <c r="CJ6" s="8" t="e">
        <f t="shared" si="22"/>
        <v>#DIV/0!</v>
      </c>
      <c r="CK6" s="8" t="e">
        <f t="shared" si="22"/>
        <v>#DIV/0!</v>
      </c>
      <c r="CL6" s="8" t="e">
        <f t="shared" si="22"/>
        <v>#DIV/0!</v>
      </c>
      <c r="CM6" s="8" t="e">
        <f t="shared" si="22"/>
        <v>#DIV/0!</v>
      </c>
      <c r="CN6" s="8" t="e">
        <f t="shared" si="22"/>
        <v>#DIV/0!</v>
      </c>
      <c r="CO6" s="8" t="e">
        <f t="shared" si="23"/>
        <v>#DIV/0!</v>
      </c>
      <c r="CP6" s="8" t="e">
        <f t="shared" si="23"/>
        <v>#DIV/0!</v>
      </c>
      <c r="CQ6" s="8" t="e">
        <f t="shared" si="23"/>
        <v>#DIV/0!</v>
      </c>
      <c r="CR6" s="8" t="e">
        <f t="shared" si="23"/>
        <v>#DIV/0!</v>
      </c>
      <c r="CS6" s="8" t="e">
        <f t="shared" si="23"/>
        <v>#DIV/0!</v>
      </c>
      <c r="CT6" s="8" t="e">
        <f t="shared" si="23"/>
        <v>#DIV/0!</v>
      </c>
      <c r="CU6" s="8" t="e">
        <f t="shared" si="23"/>
        <v>#DIV/0!</v>
      </c>
      <c r="CV6" s="8" t="e">
        <f t="shared" si="23"/>
        <v>#DIV/0!</v>
      </c>
      <c r="CW6" s="8" t="e">
        <f t="shared" si="23"/>
        <v>#DIV/0!</v>
      </c>
      <c r="CX6" s="8" t="e">
        <f t="shared" si="23"/>
        <v>#DIV/0!</v>
      </c>
      <c r="CY6" s="8" t="e">
        <f t="shared" si="24"/>
        <v>#DIV/0!</v>
      </c>
      <c r="CZ6" s="8" t="e">
        <f t="shared" si="24"/>
        <v>#DIV/0!</v>
      </c>
      <c r="DA6" s="8" t="e">
        <f t="shared" si="24"/>
        <v>#DIV/0!</v>
      </c>
      <c r="DB6" s="8" t="e">
        <f t="shared" si="24"/>
        <v>#DIV/0!</v>
      </c>
      <c r="DC6" s="8" t="e">
        <f t="shared" si="24"/>
        <v>#DIV/0!</v>
      </c>
      <c r="DD6" s="8" t="e">
        <f t="shared" si="24"/>
        <v>#DIV/0!</v>
      </c>
      <c r="DE6" s="8" t="e">
        <f t="shared" si="24"/>
        <v>#DIV/0!</v>
      </c>
      <c r="DF6" s="8" t="e">
        <f t="shared" si="24"/>
        <v>#DIV/0!</v>
      </c>
      <c r="DG6" s="8" t="e">
        <f t="shared" si="24"/>
        <v>#DIV/0!</v>
      </c>
      <c r="DJ6" s="20"/>
    </row>
    <row r="7" spans="1:114" s="2" customFormat="1" x14ac:dyDescent="0.25">
      <c r="A7" s="74" t="s">
        <v>4</v>
      </c>
      <c r="C7" s="11">
        <f>+C66</f>
        <v>0</v>
      </c>
      <c r="D7" s="11">
        <f t="shared" ref="D7:N7" si="44">+D66</f>
        <v>0</v>
      </c>
      <c r="E7" s="11">
        <f t="shared" si="44"/>
        <v>0</v>
      </c>
      <c r="F7" s="11">
        <f t="shared" si="44"/>
        <v>0</v>
      </c>
      <c r="G7" s="11">
        <f t="shared" si="44"/>
        <v>0</v>
      </c>
      <c r="H7" s="11">
        <f t="shared" si="44"/>
        <v>0</v>
      </c>
      <c r="I7" s="11">
        <f t="shared" si="44"/>
        <v>0</v>
      </c>
      <c r="J7" s="11">
        <f t="shared" si="44"/>
        <v>0</v>
      </c>
      <c r="K7" s="11">
        <f t="shared" si="44"/>
        <v>0</v>
      </c>
      <c r="L7" s="11">
        <f t="shared" si="44"/>
        <v>0</v>
      </c>
      <c r="M7" s="11">
        <f t="shared" si="44"/>
        <v>0</v>
      </c>
      <c r="N7" s="11">
        <f t="shared" si="44"/>
        <v>0</v>
      </c>
      <c r="O7" s="11">
        <f t="shared" si="13"/>
        <v>0</v>
      </c>
      <c r="P7" s="11">
        <f t="shared" ref="P7:AA7" si="45">+P66</f>
        <v>0</v>
      </c>
      <c r="Q7" s="11">
        <f t="shared" si="45"/>
        <v>0</v>
      </c>
      <c r="R7" s="11">
        <f t="shared" si="45"/>
        <v>0</v>
      </c>
      <c r="S7" s="11">
        <f t="shared" si="45"/>
        <v>0</v>
      </c>
      <c r="T7" s="11">
        <f t="shared" si="45"/>
        <v>0</v>
      </c>
      <c r="U7" s="11">
        <f t="shared" si="45"/>
        <v>0</v>
      </c>
      <c r="V7" s="11">
        <f t="shared" si="45"/>
        <v>0</v>
      </c>
      <c r="W7" s="11">
        <f t="shared" si="45"/>
        <v>0</v>
      </c>
      <c r="X7" s="11">
        <f t="shared" si="45"/>
        <v>0</v>
      </c>
      <c r="Y7" s="11">
        <f t="shared" si="45"/>
        <v>0</v>
      </c>
      <c r="Z7" s="11">
        <f t="shared" si="45"/>
        <v>0</v>
      </c>
      <c r="AA7" s="11">
        <f t="shared" si="45"/>
        <v>0</v>
      </c>
      <c r="AB7" s="11">
        <f t="shared" si="15"/>
        <v>0</v>
      </c>
      <c r="AC7" s="11">
        <f t="shared" ref="AC7:AK7" si="46">+AC66</f>
        <v>0</v>
      </c>
      <c r="AD7" s="11">
        <f t="shared" si="46"/>
        <v>0</v>
      </c>
      <c r="AE7" s="11">
        <f t="shared" si="46"/>
        <v>0</v>
      </c>
      <c r="AF7" s="11">
        <f t="shared" si="46"/>
        <v>0</v>
      </c>
      <c r="AG7" s="11">
        <f t="shared" si="46"/>
        <v>0</v>
      </c>
      <c r="AH7" s="11">
        <f t="shared" si="46"/>
        <v>0</v>
      </c>
      <c r="AI7" s="11">
        <f t="shared" si="46"/>
        <v>0</v>
      </c>
      <c r="AJ7" s="11">
        <f t="shared" si="46"/>
        <v>0</v>
      </c>
      <c r="AK7" s="11">
        <f t="shared" si="46"/>
        <v>0</v>
      </c>
      <c r="AL7" s="8"/>
      <c r="AM7" s="74" t="s">
        <v>4</v>
      </c>
      <c r="AN7" s="11">
        <f t="shared" ref="AN7:AY7" si="47">+AN66</f>
        <v>0</v>
      </c>
      <c r="AO7" s="11">
        <f t="shared" si="47"/>
        <v>0</v>
      </c>
      <c r="AP7" s="11">
        <f t="shared" si="47"/>
        <v>0</v>
      </c>
      <c r="AQ7" s="11">
        <f t="shared" si="47"/>
        <v>0</v>
      </c>
      <c r="AR7" s="11">
        <f t="shared" si="47"/>
        <v>0</v>
      </c>
      <c r="AS7" s="11">
        <f t="shared" si="47"/>
        <v>0</v>
      </c>
      <c r="AT7" s="11">
        <f t="shared" si="47"/>
        <v>0</v>
      </c>
      <c r="AU7" s="11">
        <f t="shared" si="47"/>
        <v>0</v>
      </c>
      <c r="AV7" s="11">
        <f t="shared" si="47"/>
        <v>0</v>
      </c>
      <c r="AW7" s="11">
        <f t="shared" si="47"/>
        <v>0</v>
      </c>
      <c r="AX7" s="11">
        <f t="shared" si="47"/>
        <v>0</v>
      </c>
      <c r="AY7" s="11">
        <f t="shared" si="47"/>
        <v>0</v>
      </c>
      <c r="AZ7" s="11">
        <f t="shared" si="18"/>
        <v>0</v>
      </c>
      <c r="BA7" s="11">
        <f t="shared" ref="BA7:BL7" si="48">+BA66</f>
        <v>0</v>
      </c>
      <c r="BB7" s="11">
        <f t="shared" si="48"/>
        <v>0</v>
      </c>
      <c r="BC7" s="11">
        <f t="shared" si="48"/>
        <v>0</v>
      </c>
      <c r="BD7" s="11">
        <f t="shared" si="48"/>
        <v>0</v>
      </c>
      <c r="BE7" s="11">
        <f t="shared" si="48"/>
        <v>0</v>
      </c>
      <c r="BF7" s="11">
        <f t="shared" si="48"/>
        <v>0</v>
      </c>
      <c r="BG7" s="11">
        <f t="shared" si="48"/>
        <v>0</v>
      </c>
      <c r="BH7" s="11">
        <f t="shared" si="48"/>
        <v>0</v>
      </c>
      <c r="BI7" s="11">
        <f t="shared" si="48"/>
        <v>0</v>
      </c>
      <c r="BJ7" s="11">
        <f t="shared" si="48"/>
        <v>0</v>
      </c>
      <c r="BK7" s="11">
        <f t="shared" si="48"/>
        <v>0</v>
      </c>
      <c r="BL7" s="11">
        <f t="shared" si="48"/>
        <v>0</v>
      </c>
      <c r="BM7" s="11">
        <f t="shared" si="20"/>
        <v>0</v>
      </c>
      <c r="BN7" s="11">
        <f t="shared" ref="BN7:BV7" si="49">+BN66</f>
        <v>0</v>
      </c>
      <c r="BO7" s="11">
        <f t="shared" si="49"/>
        <v>0</v>
      </c>
      <c r="BP7" s="11">
        <f t="shared" si="49"/>
        <v>0</v>
      </c>
      <c r="BQ7" s="11">
        <f t="shared" si="49"/>
        <v>0</v>
      </c>
      <c r="BR7" s="11">
        <f t="shared" si="49"/>
        <v>0</v>
      </c>
      <c r="BS7" s="11">
        <f t="shared" si="49"/>
        <v>0</v>
      </c>
      <c r="BT7" s="11">
        <f t="shared" si="49"/>
        <v>0</v>
      </c>
      <c r="BU7" s="11">
        <f t="shared" si="49"/>
        <v>0</v>
      </c>
      <c r="BV7" s="11">
        <f t="shared" si="49"/>
        <v>0</v>
      </c>
      <c r="BW7" s="8"/>
      <c r="BX7" s="74" t="s">
        <v>4</v>
      </c>
      <c r="BY7" s="11" t="e">
        <f t="shared" si="22"/>
        <v>#DIV/0!</v>
      </c>
      <c r="BZ7" s="11" t="e">
        <f t="shared" si="22"/>
        <v>#DIV/0!</v>
      </c>
      <c r="CA7" s="11" t="e">
        <f t="shared" si="22"/>
        <v>#DIV/0!</v>
      </c>
      <c r="CB7" s="11" t="e">
        <f t="shared" si="22"/>
        <v>#DIV/0!</v>
      </c>
      <c r="CC7" s="11" t="e">
        <f t="shared" si="22"/>
        <v>#DIV/0!</v>
      </c>
      <c r="CD7" s="11" t="e">
        <f t="shared" si="22"/>
        <v>#DIV/0!</v>
      </c>
      <c r="CE7" s="11" t="e">
        <f t="shared" si="22"/>
        <v>#DIV/0!</v>
      </c>
      <c r="CF7" s="11" t="e">
        <f t="shared" si="22"/>
        <v>#DIV/0!</v>
      </c>
      <c r="CG7" s="11" t="e">
        <f t="shared" si="22"/>
        <v>#DIV/0!</v>
      </c>
      <c r="CH7" s="11" t="e">
        <f t="shared" si="22"/>
        <v>#DIV/0!</v>
      </c>
      <c r="CI7" s="11" t="e">
        <f t="shared" si="22"/>
        <v>#DIV/0!</v>
      </c>
      <c r="CJ7" s="11" t="e">
        <f t="shared" si="22"/>
        <v>#DIV/0!</v>
      </c>
      <c r="CK7" s="11" t="e">
        <f t="shared" si="22"/>
        <v>#DIV/0!</v>
      </c>
      <c r="CL7" s="11" t="e">
        <f t="shared" si="22"/>
        <v>#DIV/0!</v>
      </c>
      <c r="CM7" s="11" t="e">
        <f t="shared" si="22"/>
        <v>#DIV/0!</v>
      </c>
      <c r="CN7" s="11" t="e">
        <f t="shared" si="22"/>
        <v>#DIV/0!</v>
      </c>
      <c r="CO7" s="11" t="e">
        <f t="shared" si="23"/>
        <v>#DIV/0!</v>
      </c>
      <c r="CP7" s="11" t="e">
        <f t="shared" si="23"/>
        <v>#DIV/0!</v>
      </c>
      <c r="CQ7" s="11" t="e">
        <f t="shared" si="23"/>
        <v>#DIV/0!</v>
      </c>
      <c r="CR7" s="11" t="e">
        <f t="shared" si="23"/>
        <v>#DIV/0!</v>
      </c>
      <c r="CS7" s="11" t="e">
        <f t="shared" si="23"/>
        <v>#DIV/0!</v>
      </c>
      <c r="CT7" s="11" t="e">
        <f t="shared" si="23"/>
        <v>#DIV/0!</v>
      </c>
      <c r="CU7" s="11" t="e">
        <f t="shared" si="23"/>
        <v>#DIV/0!</v>
      </c>
      <c r="CV7" s="11" t="e">
        <f t="shared" si="23"/>
        <v>#DIV/0!</v>
      </c>
      <c r="CW7" s="11" t="e">
        <f t="shared" si="23"/>
        <v>#DIV/0!</v>
      </c>
      <c r="CX7" s="11" t="e">
        <f t="shared" si="23"/>
        <v>#DIV/0!</v>
      </c>
      <c r="CY7" s="11" t="e">
        <f t="shared" si="24"/>
        <v>#DIV/0!</v>
      </c>
      <c r="CZ7" s="11" t="e">
        <f t="shared" si="24"/>
        <v>#DIV/0!</v>
      </c>
      <c r="DA7" s="11" t="e">
        <f t="shared" si="24"/>
        <v>#DIV/0!</v>
      </c>
      <c r="DB7" s="11" t="e">
        <f t="shared" si="24"/>
        <v>#DIV/0!</v>
      </c>
      <c r="DC7" s="11" t="e">
        <f t="shared" si="24"/>
        <v>#DIV/0!</v>
      </c>
      <c r="DD7" s="11" t="e">
        <f t="shared" si="24"/>
        <v>#DIV/0!</v>
      </c>
      <c r="DE7" s="11" t="e">
        <f t="shared" si="24"/>
        <v>#DIV/0!</v>
      </c>
      <c r="DF7" s="11" t="e">
        <f t="shared" si="24"/>
        <v>#DIV/0!</v>
      </c>
      <c r="DG7" s="11" t="e">
        <f t="shared" si="24"/>
        <v>#DIV/0!</v>
      </c>
      <c r="DJ7" s="20"/>
    </row>
    <row r="8" spans="1:114" x14ac:dyDescent="0.25">
      <c r="C8" s="8">
        <f t="shared" ref="C8:N8" si="50">SUM(C3:C7)</f>
        <v>4</v>
      </c>
      <c r="D8" s="8">
        <f t="shared" si="50"/>
        <v>4</v>
      </c>
      <c r="E8" s="8">
        <f t="shared" si="50"/>
        <v>4</v>
      </c>
      <c r="F8" s="8">
        <f t="shared" si="50"/>
        <v>4</v>
      </c>
      <c r="G8" s="8">
        <f t="shared" si="50"/>
        <v>4</v>
      </c>
      <c r="H8" s="8">
        <f t="shared" si="50"/>
        <v>4</v>
      </c>
      <c r="I8" s="8">
        <f t="shared" si="50"/>
        <v>4</v>
      </c>
      <c r="J8" s="8">
        <f t="shared" si="50"/>
        <v>4</v>
      </c>
      <c r="K8" s="8">
        <f t="shared" si="50"/>
        <v>4</v>
      </c>
      <c r="L8" s="8">
        <f t="shared" si="50"/>
        <v>4</v>
      </c>
      <c r="M8" s="8">
        <f t="shared" si="50"/>
        <v>4</v>
      </c>
      <c r="N8" s="8">
        <f t="shared" si="50"/>
        <v>4</v>
      </c>
      <c r="O8" s="8">
        <f t="shared" ref="O8" si="51">AVERAGE(C8:N8)</f>
        <v>4</v>
      </c>
      <c r="P8" s="8">
        <f t="shared" ref="P8:AA8" si="52">SUM(P3:P7)</f>
        <v>4</v>
      </c>
      <c r="Q8" s="8">
        <f t="shared" si="52"/>
        <v>4</v>
      </c>
      <c r="R8" s="8">
        <f t="shared" si="52"/>
        <v>4</v>
      </c>
      <c r="S8" s="8">
        <f t="shared" si="52"/>
        <v>4</v>
      </c>
      <c r="T8" s="8">
        <f t="shared" si="52"/>
        <v>4</v>
      </c>
      <c r="U8" s="8">
        <f t="shared" si="52"/>
        <v>4</v>
      </c>
      <c r="V8" s="8">
        <f t="shared" si="52"/>
        <v>4</v>
      </c>
      <c r="W8" s="8">
        <f t="shared" si="52"/>
        <v>4</v>
      </c>
      <c r="X8" s="8">
        <f t="shared" si="52"/>
        <v>4</v>
      </c>
      <c r="Y8" s="8">
        <f t="shared" si="52"/>
        <v>4</v>
      </c>
      <c r="Z8" s="8">
        <f t="shared" si="52"/>
        <v>4</v>
      </c>
      <c r="AA8" s="8">
        <f t="shared" si="52"/>
        <v>4</v>
      </c>
      <c r="AB8" s="8">
        <f t="shared" ref="AB8" si="53">AVERAGE(P8:AA8)</f>
        <v>4</v>
      </c>
      <c r="AC8" s="8">
        <f t="shared" ref="AC8:AH8" si="54">SUM(AC3:AC7)</f>
        <v>0</v>
      </c>
      <c r="AD8" s="8">
        <f t="shared" si="54"/>
        <v>0</v>
      </c>
      <c r="AE8" s="8">
        <f t="shared" si="54"/>
        <v>0</v>
      </c>
      <c r="AF8" s="8">
        <f t="shared" si="54"/>
        <v>0</v>
      </c>
      <c r="AG8" s="8">
        <f t="shared" si="54"/>
        <v>0</v>
      </c>
      <c r="AH8" s="8">
        <f t="shared" si="54"/>
        <v>0</v>
      </c>
      <c r="AI8" s="8">
        <f t="shared" ref="AI8:AK8" si="55">SUM(AI3:AI7)</f>
        <v>0</v>
      </c>
      <c r="AJ8" s="8">
        <f t="shared" si="55"/>
        <v>0</v>
      </c>
      <c r="AK8" s="8">
        <f t="shared" si="55"/>
        <v>0</v>
      </c>
      <c r="AL8" s="8"/>
      <c r="AM8" s="4"/>
      <c r="AN8" s="8">
        <f t="shared" ref="AN8:AY8" si="56">SUM(AN3:AN7)</f>
        <v>2.383</v>
      </c>
      <c r="AO8" s="8">
        <f t="shared" si="56"/>
        <v>2.383</v>
      </c>
      <c r="AP8" s="8">
        <f t="shared" si="56"/>
        <v>2.383</v>
      </c>
      <c r="AQ8" s="8">
        <f t="shared" si="56"/>
        <v>2.383</v>
      </c>
      <c r="AR8" s="8">
        <f t="shared" si="56"/>
        <v>2.383</v>
      </c>
      <c r="AS8" s="8">
        <f t="shared" si="56"/>
        <v>2.383</v>
      </c>
      <c r="AT8" s="8">
        <f t="shared" si="56"/>
        <v>2.383</v>
      </c>
      <c r="AU8" s="8">
        <f t="shared" si="56"/>
        <v>2.383</v>
      </c>
      <c r="AV8" s="8">
        <f t="shared" si="56"/>
        <v>2.383</v>
      </c>
      <c r="AW8" s="8">
        <f t="shared" si="56"/>
        <v>2.383</v>
      </c>
      <c r="AX8" s="8">
        <f t="shared" si="56"/>
        <v>2.383</v>
      </c>
      <c r="AY8" s="8">
        <f t="shared" si="56"/>
        <v>2.383</v>
      </c>
      <c r="AZ8" s="8">
        <f t="shared" ref="AZ8" si="57">SUM(AN8:AY8)</f>
        <v>28.595999999999993</v>
      </c>
      <c r="BA8" s="8">
        <f t="shared" ref="BA8:BL8" si="58">SUM(BA3:BA7)</f>
        <v>2.383</v>
      </c>
      <c r="BB8" s="8">
        <f t="shared" si="58"/>
        <v>2.383</v>
      </c>
      <c r="BC8" s="8">
        <f t="shared" si="58"/>
        <v>2.383</v>
      </c>
      <c r="BD8" s="8">
        <f t="shared" si="58"/>
        <v>2.383</v>
      </c>
      <c r="BE8" s="8">
        <f t="shared" si="58"/>
        <v>2.383</v>
      </c>
      <c r="BF8" s="8">
        <f t="shared" si="58"/>
        <v>2.383</v>
      </c>
      <c r="BG8" s="8">
        <f t="shared" si="58"/>
        <v>2.383</v>
      </c>
      <c r="BH8" s="8">
        <f t="shared" si="58"/>
        <v>2.383</v>
      </c>
      <c r="BI8" s="8">
        <f t="shared" si="58"/>
        <v>2.383</v>
      </c>
      <c r="BJ8" s="8">
        <f t="shared" si="58"/>
        <v>2.383</v>
      </c>
      <c r="BK8" s="8">
        <f t="shared" si="58"/>
        <v>2.383</v>
      </c>
      <c r="BL8" s="8">
        <f t="shared" si="58"/>
        <v>2.383</v>
      </c>
      <c r="BM8" s="8">
        <f t="shared" ref="BM8" si="59">SUM(BA8:BL8)</f>
        <v>28.595999999999993</v>
      </c>
      <c r="BN8" s="8">
        <f t="shared" ref="BN8:BS8" si="60">SUM(BN3:BN7)</f>
        <v>0</v>
      </c>
      <c r="BO8" s="8">
        <f t="shared" si="60"/>
        <v>0</v>
      </c>
      <c r="BP8" s="8">
        <f t="shared" si="60"/>
        <v>0</v>
      </c>
      <c r="BQ8" s="8">
        <f t="shared" si="60"/>
        <v>0</v>
      </c>
      <c r="BR8" s="8">
        <f t="shared" si="60"/>
        <v>0</v>
      </c>
      <c r="BS8" s="8">
        <f t="shared" si="60"/>
        <v>0</v>
      </c>
      <c r="BT8" s="8">
        <f t="shared" ref="BT8:BV8" si="61">SUM(BT3:BT7)</f>
        <v>0</v>
      </c>
      <c r="BU8" s="8">
        <f t="shared" si="61"/>
        <v>0</v>
      </c>
      <c r="BV8" s="8">
        <f t="shared" si="61"/>
        <v>0</v>
      </c>
      <c r="BW8" s="8"/>
      <c r="BX8" s="4"/>
      <c r="BY8" s="8">
        <f t="shared" ref="BY8:CK8" si="62">+AN8/C8*1000</f>
        <v>595.75</v>
      </c>
      <c r="BZ8" s="8">
        <f t="shared" si="62"/>
        <v>595.75</v>
      </c>
      <c r="CA8" s="8">
        <f t="shared" si="62"/>
        <v>595.75</v>
      </c>
      <c r="CB8" s="8">
        <f t="shared" si="62"/>
        <v>595.75</v>
      </c>
      <c r="CC8" s="8">
        <f t="shared" si="62"/>
        <v>595.75</v>
      </c>
      <c r="CD8" s="8">
        <f t="shared" si="62"/>
        <v>595.75</v>
      </c>
      <c r="CE8" s="8">
        <f t="shared" si="62"/>
        <v>595.75</v>
      </c>
      <c r="CF8" s="8">
        <f t="shared" si="62"/>
        <v>595.75</v>
      </c>
      <c r="CG8" s="8">
        <f t="shared" si="62"/>
        <v>595.75</v>
      </c>
      <c r="CH8" s="8">
        <f t="shared" si="62"/>
        <v>595.75</v>
      </c>
      <c r="CI8" s="8">
        <f t="shared" si="62"/>
        <v>595.75</v>
      </c>
      <c r="CJ8" s="8">
        <f t="shared" si="62"/>
        <v>595.75</v>
      </c>
      <c r="CK8" s="8">
        <f t="shared" si="62"/>
        <v>7148.9999999999982</v>
      </c>
      <c r="CL8" s="8">
        <f t="shared" ref="CL8" si="63">+BA8/P8*1000</f>
        <v>595.75</v>
      </c>
      <c r="CM8" s="8">
        <f t="shared" ref="CM8" si="64">+BB8/Q8*1000</f>
        <v>595.75</v>
      </c>
      <c r="CN8" s="8">
        <f t="shared" ref="CN8" si="65">+BC8/R8*1000</f>
        <v>595.75</v>
      </c>
      <c r="CO8" s="8">
        <f t="shared" ref="CO8" si="66">+BD8/S8*1000</f>
        <v>595.75</v>
      </c>
      <c r="CP8" s="8">
        <f t="shared" ref="CP8" si="67">+BE8/T8*1000</f>
        <v>595.75</v>
      </c>
      <c r="CQ8" s="8">
        <f t="shared" ref="CQ8" si="68">+BF8/U8*1000</f>
        <v>595.75</v>
      </c>
      <c r="CR8" s="8">
        <f t="shared" ref="CR8" si="69">+BG8/V8*1000</f>
        <v>595.75</v>
      </c>
      <c r="CS8" s="8">
        <f t="shared" ref="CS8" si="70">+BH8/W8*1000</f>
        <v>595.75</v>
      </c>
      <c r="CT8" s="8">
        <f t="shared" ref="CT8" si="71">+BI8/X8*1000</f>
        <v>595.75</v>
      </c>
      <c r="CU8" s="8">
        <f t="shared" ref="CU8" si="72">+BJ8/Y8*1000</f>
        <v>595.75</v>
      </c>
      <c r="CV8" s="8">
        <f t="shared" ref="CV8" si="73">+BK8/Z8*1000</f>
        <v>595.75</v>
      </c>
      <c r="CW8" s="8">
        <f t="shared" ref="CW8" si="74">+BL8/AA8*1000</f>
        <v>595.75</v>
      </c>
      <c r="CX8" s="8">
        <f t="shared" ref="CX8" si="75">+BM8/AB8*1000</f>
        <v>7148.9999999999982</v>
      </c>
      <c r="CY8" s="8" t="e">
        <f t="shared" ref="CY8:DG8" si="76">+BN8/AC8*1000</f>
        <v>#DIV/0!</v>
      </c>
      <c r="CZ8" s="8" t="e">
        <f t="shared" si="76"/>
        <v>#DIV/0!</v>
      </c>
      <c r="DA8" s="8" t="e">
        <f t="shared" si="76"/>
        <v>#DIV/0!</v>
      </c>
      <c r="DB8" s="8" t="e">
        <f t="shared" si="76"/>
        <v>#DIV/0!</v>
      </c>
      <c r="DC8" s="8" t="e">
        <f t="shared" si="76"/>
        <v>#DIV/0!</v>
      </c>
      <c r="DD8" s="8" t="e">
        <f t="shared" si="76"/>
        <v>#DIV/0!</v>
      </c>
      <c r="DE8" s="8" t="e">
        <f t="shared" si="76"/>
        <v>#DIV/0!</v>
      </c>
      <c r="DF8" s="8" t="e">
        <f t="shared" si="76"/>
        <v>#DIV/0!</v>
      </c>
      <c r="DG8" s="8" t="e">
        <f t="shared" si="76"/>
        <v>#DIV/0!</v>
      </c>
      <c r="DJ8" s="20"/>
    </row>
    <row r="9" spans="1:114" x14ac:dyDescent="0.25">
      <c r="B9" s="16" t="s">
        <v>55</v>
      </c>
      <c r="C9" s="15">
        <f t="shared" ref="C9:AH9" si="77">SUM(C16:C67)-C8</f>
        <v>0</v>
      </c>
      <c r="D9" s="15">
        <f t="shared" si="77"/>
        <v>0</v>
      </c>
      <c r="E9" s="15">
        <f t="shared" si="77"/>
        <v>0</v>
      </c>
      <c r="F9" s="15">
        <f t="shared" si="77"/>
        <v>0</v>
      </c>
      <c r="G9" s="15">
        <f t="shared" si="77"/>
        <v>0</v>
      </c>
      <c r="H9" s="15">
        <f t="shared" si="77"/>
        <v>0</v>
      </c>
      <c r="I9" s="15">
        <f t="shared" si="77"/>
        <v>0</v>
      </c>
      <c r="J9" s="15">
        <f t="shared" si="77"/>
        <v>0</v>
      </c>
      <c r="K9" s="15">
        <f t="shared" si="77"/>
        <v>0</v>
      </c>
      <c r="L9" s="15">
        <f t="shared" si="77"/>
        <v>0</v>
      </c>
      <c r="M9" s="15">
        <f t="shared" si="77"/>
        <v>0</v>
      </c>
      <c r="N9" s="15">
        <f t="shared" si="77"/>
        <v>0</v>
      </c>
      <c r="O9" s="15">
        <f>SUM(O16:O67)-O8</f>
        <v>0</v>
      </c>
      <c r="P9" s="15">
        <f t="shared" ref="P9:AA9" si="78">SUM(P16:P67)-P8</f>
        <v>0</v>
      </c>
      <c r="Q9" s="15">
        <f t="shared" si="78"/>
        <v>0</v>
      </c>
      <c r="R9" s="15">
        <f t="shared" si="78"/>
        <v>0</v>
      </c>
      <c r="S9" s="15">
        <f t="shared" si="78"/>
        <v>0</v>
      </c>
      <c r="T9" s="15">
        <f t="shared" si="78"/>
        <v>0</v>
      </c>
      <c r="U9" s="15">
        <f t="shared" si="78"/>
        <v>0</v>
      </c>
      <c r="V9" s="15">
        <f t="shared" si="78"/>
        <v>0</v>
      </c>
      <c r="W9" s="15">
        <f t="shared" si="78"/>
        <v>0</v>
      </c>
      <c r="X9" s="15">
        <f t="shared" si="78"/>
        <v>0</v>
      </c>
      <c r="Y9" s="15">
        <f t="shared" si="78"/>
        <v>0</v>
      </c>
      <c r="Z9" s="15">
        <f t="shared" si="78"/>
        <v>0</v>
      </c>
      <c r="AA9" s="15">
        <f t="shared" si="78"/>
        <v>0</v>
      </c>
      <c r="AB9" s="15">
        <f>SUM(AB16:AB67)-AB8</f>
        <v>0</v>
      </c>
      <c r="AC9" s="15">
        <f t="shared" si="77"/>
        <v>0</v>
      </c>
      <c r="AD9" s="15">
        <f t="shared" si="77"/>
        <v>0</v>
      </c>
      <c r="AE9" s="15">
        <f t="shared" si="77"/>
        <v>0</v>
      </c>
      <c r="AF9" s="15">
        <f t="shared" si="77"/>
        <v>0</v>
      </c>
      <c r="AG9" s="15">
        <f t="shared" si="77"/>
        <v>0</v>
      </c>
      <c r="AH9" s="15">
        <f t="shared" si="77"/>
        <v>0</v>
      </c>
      <c r="AI9" s="15">
        <f t="shared" ref="AI9:AK9" si="79">SUM(AI16:AI67)-AI8</f>
        <v>0</v>
      </c>
      <c r="AJ9" s="15">
        <f t="shared" si="79"/>
        <v>0</v>
      </c>
      <c r="AK9" s="15">
        <f t="shared" si="79"/>
        <v>0</v>
      </c>
      <c r="AM9" s="16" t="s">
        <v>55</v>
      </c>
      <c r="AN9" s="15">
        <f t="shared" ref="AN9:BS9" si="80">SUM(AN16:AN67)-AN8</f>
        <v>0</v>
      </c>
      <c r="AO9" s="15">
        <f t="shared" si="80"/>
        <v>0</v>
      </c>
      <c r="AP9" s="15">
        <f t="shared" si="80"/>
        <v>0</v>
      </c>
      <c r="AQ9" s="15">
        <f t="shared" si="80"/>
        <v>0</v>
      </c>
      <c r="AR9" s="15">
        <f t="shared" si="80"/>
        <v>0</v>
      </c>
      <c r="AS9" s="15">
        <f t="shared" si="80"/>
        <v>0</v>
      </c>
      <c r="AT9" s="15">
        <f t="shared" si="80"/>
        <v>0</v>
      </c>
      <c r="AU9" s="15">
        <f t="shared" si="80"/>
        <v>0</v>
      </c>
      <c r="AV9" s="15">
        <f t="shared" si="80"/>
        <v>0</v>
      </c>
      <c r="AW9" s="15">
        <f t="shared" si="80"/>
        <v>0</v>
      </c>
      <c r="AX9" s="15">
        <f t="shared" si="80"/>
        <v>0</v>
      </c>
      <c r="AY9" s="15">
        <f t="shared" si="80"/>
        <v>0</v>
      </c>
      <c r="AZ9" s="15">
        <f t="shared" si="80"/>
        <v>0</v>
      </c>
      <c r="BA9" s="15">
        <f t="shared" ref="BA9:BM9" si="81">SUM(BA16:BA67)-BA8</f>
        <v>0</v>
      </c>
      <c r="BB9" s="15">
        <f t="shared" si="81"/>
        <v>0</v>
      </c>
      <c r="BC9" s="15">
        <f t="shared" si="81"/>
        <v>0</v>
      </c>
      <c r="BD9" s="15">
        <f t="shared" si="81"/>
        <v>0</v>
      </c>
      <c r="BE9" s="15">
        <f t="shared" si="81"/>
        <v>0</v>
      </c>
      <c r="BF9" s="15">
        <f t="shared" si="81"/>
        <v>0</v>
      </c>
      <c r="BG9" s="15">
        <f t="shared" si="81"/>
        <v>0</v>
      </c>
      <c r="BH9" s="15">
        <f t="shared" si="81"/>
        <v>0</v>
      </c>
      <c r="BI9" s="15">
        <f t="shared" si="81"/>
        <v>0</v>
      </c>
      <c r="BJ9" s="15">
        <f t="shared" si="81"/>
        <v>0</v>
      </c>
      <c r="BK9" s="15">
        <f t="shared" si="81"/>
        <v>0</v>
      </c>
      <c r="BL9" s="15">
        <f t="shared" si="81"/>
        <v>0</v>
      </c>
      <c r="BM9" s="15">
        <f t="shared" si="81"/>
        <v>0</v>
      </c>
      <c r="BN9" s="15">
        <f t="shared" si="80"/>
        <v>0</v>
      </c>
      <c r="BO9" s="15">
        <f t="shared" si="80"/>
        <v>0</v>
      </c>
      <c r="BP9" s="15">
        <f t="shared" si="80"/>
        <v>0</v>
      </c>
      <c r="BQ9" s="15">
        <f t="shared" si="80"/>
        <v>0</v>
      </c>
      <c r="BR9" s="15">
        <f t="shared" si="80"/>
        <v>0</v>
      </c>
      <c r="BS9" s="15">
        <f t="shared" si="80"/>
        <v>0</v>
      </c>
      <c r="BT9" s="15">
        <f t="shared" ref="BT9:BV9" si="82">SUM(BT16:BT67)-BT8</f>
        <v>0</v>
      </c>
      <c r="BU9" s="15">
        <f t="shared" si="82"/>
        <v>0</v>
      </c>
      <c r="BV9" s="15">
        <f t="shared" si="82"/>
        <v>0</v>
      </c>
      <c r="DJ9" s="20"/>
    </row>
    <row r="10" spans="1:114" ht="21" x14ac:dyDescent="0.35">
      <c r="C10" s="61"/>
      <c r="G10" s="4"/>
      <c r="O10" s="4"/>
      <c r="P10" s="61"/>
      <c r="T10" s="4"/>
      <c r="AB10" s="4"/>
      <c r="AC10" s="4"/>
      <c r="AD10" s="4"/>
      <c r="AE10" s="4"/>
      <c r="AF10" s="4"/>
      <c r="AG10" s="4"/>
      <c r="AH10" s="5"/>
      <c r="AI10" s="5"/>
      <c r="AJ10" s="5"/>
      <c r="AK10" s="5"/>
      <c r="AN10" s="8"/>
      <c r="AO10" s="8"/>
      <c r="AP10" s="10"/>
      <c r="AQ10" s="8"/>
      <c r="AR10" s="8"/>
      <c r="AS10" s="8"/>
      <c r="AT10" s="8"/>
      <c r="AU10" s="8"/>
      <c r="AV10" s="8"/>
      <c r="AW10" s="8"/>
      <c r="AX10" s="8"/>
      <c r="AY10" s="8"/>
      <c r="AZ10" s="8">
        <f>+AZ3</f>
        <v>20.64</v>
      </c>
      <c r="BA10" s="8"/>
      <c r="BB10" s="8"/>
      <c r="BC10" s="10"/>
      <c r="BD10" s="8"/>
      <c r="BE10" s="8"/>
      <c r="BF10" s="8"/>
      <c r="BG10" s="8"/>
      <c r="BH10" s="8"/>
      <c r="BI10" s="8"/>
      <c r="BJ10" s="8"/>
      <c r="BK10" s="8"/>
      <c r="BL10" s="8"/>
      <c r="BM10" s="8">
        <f>+BM3</f>
        <v>20.64</v>
      </c>
      <c r="BN10" s="8"/>
      <c r="BO10" s="8"/>
      <c r="BP10" s="8"/>
      <c r="BQ10" s="8"/>
      <c r="BR10" s="8"/>
      <c r="DJ10" s="20"/>
    </row>
    <row r="11" spans="1:114" s="2" customFormat="1" x14ac:dyDescent="0.25">
      <c r="B11" s="114" t="s">
        <v>435</v>
      </c>
      <c r="C11" s="18">
        <f>+C27+C28+C29+C30+C31+C34+C35+C36+C47</f>
        <v>2</v>
      </c>
      <c r="D11" s="18">
        <f t="shared" ref="D11:AK11" si="83">+D27+D28+D29+D30+D31+D34+D35+D36+D47</f>
        <v>2</v>
      </c>
      <c r="E11" s="18">
        <f t="shared" si="83"/>
        <v>2</v>
      </c>
      <c r="F11" s="18">
        <f t="shared" si="83"/>
        <v>2</v>
      </c>
      <c r="G11" s="18">
        <f t="shared" si="83"/>
        <v>2</v>
      </c>
      <c r="H11" s="18">
        <f t="shared" si="83"/>
        <v>2</v>
      </c>
      <c r="I11" s="18">
        <f t="shared" si="83"/>
        <v>2</v>
      </c>
      <c r="J11" s="18">
        <f t="shared" si="83"/>
        <v>2</v>
      </c>
      <c r="K11" s="18">
        <f t="shared" si="83"/>
        <v>2</v>
      </c>
      <c r="L11" s="18">
        <f t="shared" si="83"/>
        <v>2</v>
      </c>
      <c r="M11" s="18">
        <f t="shared" si="83"/>
        <v>2</v>
      </c>
      <c r="N11" s="18">
        <f t="shared" si="83"/>
        <v>2</v>
      </c>
      <c r="O11" s="18">
        <f t="shared" si="83"/>
        <v>2</v>
      </c>
      <c r="P11" s="18">
        <f t="shared" si="83"/>
        <v>2</v>
      </c>
      <c r="Q11" s="18">
        <f t="shared" si="83"/>
        <v>2</v>
      </c>
      <c r="R11" s="18">
        <f t="shared" si="83"/>
        <v>2</v>
      </c>
      <c r="S11" s="18">
        <f t="shared" si="83"/>
        <v>2</v>
      </c>
      <c r="T11" s="18">
        <f t="shared" si="83"/>
        <v>2</v>
      </c>
      <c r="U11" s="18">
        <f t="shared" si="83"/>
        <v>2</v>
      </c>
      <c r="V11" s="18">
        <f t="shared" si="83"/>
        <v>2</v>
      </c>
      <c r="W11" s="18">
        <f t="shared" si="83"/>
        <v>2</v>
      </c>
      <c r="X11" s="18">
        <f t="shared" si="83"/>
        <v>2</v>
      </c>
      <c r="Y11" s="18">
        <f t="shared" si="83"/>
        <v>2</v>
      </c>
      <c r="Z11" s="18">
        <f t="shared" si="83"/>
        <v>2</v>
      </c>
      <c r="AA11" s="18">
        <f t="shared" si="83"/>
        <v>2</v>
      </c>
      <c r="AB11" s="18">
        <f t="shared" si="83"/>
        <v>2</v>
      </c>
      <c r="AC11" s="18">
        <f t="shared" si="83"/>
        <v>0</v>
      </c>
      <c r="AD11" s="18">
        <f t="shared" si="83"/>
        <v>0</v>
      </c>
      <c r="AE11" s="18">
        <f t="shared" si="83"/>
        <v>0</v>
      </c>
      <c r="AF11" s="18">
        <f t="shared" si="83"/>
        <v>0</v>
      </c>
      <c r="AG11" s="18">
        <f t="shared" si="83"/>
        <v>0</v>
      </c>
      <c r="AH11" s="18">
        <f t="shared" si="83"/>
        <v>0</v>
      </c>
      <c r="AI11" s="18">
        <f t="shared" si="83"/>
        <v>0</v>
      </c>
      <c r="AJ11" s="18">
        <f t="shared" si="83"/>
        <v>0</v>
      </c>
      <c r="AK11" s="18">
        <f t="shared" si="83"/>
        <v>0</v>
      </c>
      <c r="AL11" s="18"/>
      <c r="AM11" s="18"/>
      <c r="AN11" s="18">
        <f>+AN27+AN28+AN29+AN30+AN31+AN34+AN35+AN36+AN47</f>
        <v>0.66300000000000003</v>
      </c>
      <c r="AO11" s="18">
        <f t="shared" ref="AO11:BV11" si="84">+AO27+AO28+AO29+AO30+AO31+AO34+AO35+AO36+AO47</f>
        <v>0.66300000000000003</v>
      </c>
      <c r="AP11" s="18">
        <f t="shared" si="84"/>
        <v>0.66300000000000003</v>
      </c>
      <c r="AQ11" s="18">
        <f t="shared" si="84"/>
        <v>0.66300000000000003</v>
      </c>
      <c r="AR11" s="18">
        <f t="shared" si="84"/>
        <v>0.66300000000000003</v>
      </c>
      <c r="AS11" s="18">
        <f t="shared" si="84"/>
        <v>0.66300000000000003</v>
      </c>
      <c r="AT11" s="18">
        <f t="shared" si="84"/>
        <v>0.66300000000000003</v>
      </c>
      <c r="AU11" s="18">
        <f t="shared" si="84"/>
        <v>0.66300000000000003</v>
      </c>
      <c r="AV11" s="18">
        <f t="shared" si="84"/>
        <v>0.66300000000000003</v>
      </c>
      <c r="AW11" s="18">
        <f t="shared" si="84"/>
        <v>0.66300000000000003</v>
      </c>
      <c r="AX11" s="18">
        <f t="shared" si="84"/>
        <v>0.66300000000000003</v>
      </c>
      <c r="AY11" s="18">
        <f t="shared" si="84"/>
        <v>0.66300000000000003</v>
      </c>
      <c r="AZ11" s="18">
        <f t="shared" si="84"/>
        <v>7.9560000000000022</v>
      </c>
      <c r="BA11" s="18">
        <f t="shared" si="84"/>
        <v>0.66300000000000003</v>
      </c>
      <c r="BB11" s="18">
        <f t="shared" si="84"/>
        <v>0.66300000000000003</v>
      </c>
      <c r="BC11" s="18">
        <f t="shared" si="84"/>
        <v>0.66300000000000003</v>
      </c>
      <c r="BD11" s="18">
        <f t="shared" si="84"/>
        <v>0.66300000000000003</v>
      </c>
      <c r="BE11" s="18">
        <f t="shared" si="84"/>
        <v>0.66300000000000003</v>
      </c>
      <c r="BF11" s="18">
        <f t="shared" si="84"/>
        <v>0.66300000000000003</v>
      </c>
      <c r="BG11" s="18">
        <f t="shared" si="84"/>
        <v>0.66300000000000003</v>
      </c>
      <c r="BH11" s="18">
        <f t="shared" si="84"/>
        <v>0.66300000000000003</v>
      </c>
      <c r="BI11" s="18">
        <f t="shared" si="84"/>
        <v>0.66300000000000003</v>
      </c>
      <c r="BJ11" s="18">
        <f t="shared" si="84"/>
        <v>0.66300000000000003</v>
      </c>
      <c r="BK11" s="18">
        <f t="shared" si="84"/>
        <v>0.66300000000000003</v>
      </c>
      <c r="BL11" s="18">
        <f t="shared" si="84"/>
        <v>0.66300000000000003</v>
      </c>
      <c r="BM11" s="18">
        <f t="shared" si="84"/>
        <v>7.9560000000000022</v>
      </c>
      <c r="BN11" s="18">
        <f t="shared" si="84"/>
        <v>0</v>
      </c>
      <c r="BO11" s="18">
        <f t="shared" si="84"/>
        <v>0</v>
      </c>
      <c r="BP11" s="18">
        <f t="shared" si="84"/>
        <v>0</v>
      </c>
      <c r="BQ11" s="18">
        <f t="shared" si="84"/>
        <v>0</v>
      </c>
      <c r="BR11" s="18">
        <f t="shared" si="84"/>
        <v>0</v>
      </c>
      <c r="BS11" s="18">
        <f t="shared" si="84"/>
        <v>0</v>
      </c>
      <c r="BT11" s="18">
        <f t="shared" si="84"/>
        <v>0</v>
      </c>
      <c r="BU11" s="18">
        <f t="shared" si="84"/>
        <v>0</v>
      </c>
      <c r="BV11" s="18">
        <f t="shared" si="84"/>
        <v>0</v>
      </c>
      <c r="BY11" s="8">
        <f t="shared" ref="BY11:CK12" si="85">+AN11/C11*1000</f>
        <v>331.5</v>
      </c>
      <c r="BZ11" s="8">
        <f t="shared" si="85"/>
        <v>331.5</v>
      </c>
      <c r="CA11" s="8">
        <f t="shared" si="85"/>
        <v>331.5</v>
      </c>
      <c r="CB11" s="8">
        <f t="shared" si="85"/>
        <v>331.5</v>
      </c>
      <c r="CC11" s="8">
        <f t="shared" si="85"/>
        <v>331.5</v>
      </c>
      <c r="CD11" s="8">
        <f t="shared" si="85"/>
        <v>331.5</v>
      </c>
      <c r="CE11" s="8">
        <f t="shared" si="85"/>
        <v>331.5</v>
      </c>
      <c r="CF11" s="8">
        <f t="shared" si="85"/>
        <v>331.5</v>
      </c>
      <c r="CG11" s="8">
        <f t="shared" si="85"/>
        <v>331.5</v>
      </c>
      <c r="CH11" s="8">
        <f t="shared" si="85"/>
        <v>331.5</v>
      </c>
      <c r="CI11" s="8">
        <f t="shared" si="85"/>
        <v>331.5</v>
      </c>
      <c r="CJ11" s="8">
        <f t="shared" si="85"/>
        <v>331.5</v>
      </c>
      <c r="CK11" s="8">
        <f t="shared" si="85"/>
        <v>3978.0000000000009</v>
      </c>
      <c r="CL11" s="8">
        <f t="shared" ref="CL11:CL12" si="86">+BA11/P11*1000</f>
        <v>331.5</v>
      </c>
      <c r="CM11" s="8">
        <f t="shared" ref="CM11:CM12" si="87">+BB11/Q11*1000</f>
        <v>331.5</v>
      </c>
      <c r="CN11" s="8">
        <f t="shared" ref="CN11:CN12" si="88">+BC11/R11*1000</f>
        <v>331.5</v>
      </c>
      <c r="CO11" s="8">
        <f t="shared" ref="CO11:CO12" si="89">+BD11/S11*1000</f>
        <v>331.5</v>
      </c>
      <c r="CP11" s="8">
        <f t="shared" ref="CP11:CP12" si="90">+BE11/T11*1000</f>
        <v>331.5</v>
      </c>
      <c r="CQ11" s="8">
        <f t="shared" ref="CQ11:CQ12" si="91">+BF11/U11*1000</f>
        <v>331.5</v>
      </c>
      <c r="CR11" s="8">
        <f t="shared" ref="CR11:CR12" si="92">+BG11/V11*1000</f>
        <v>331.5</v>
      </c>
      <c r="CS11" s="8">
        <f t="shared" ref="CS11:CS12" si="93">+BH11/W11*1000</f>
        <v>331.5</v>
      </c>
      <c r="CT11" s="8">
        <f t="shared" ref="CT11:CT12" si="94">+BI11/X11*1000</f>
        <v>331.5</v>
      </c>
      <c r="CU11" s="8">
        <f t="shared" ref="CU11:CU12" si="95">+BJ11/Y11*1000</f>
        <v>331.5</v>
      </c>
      <c r="CV11" s="8">
        <f t="shared" ref="CV11:CV12" si="96">+BK11/Z11*1000</f>
        <v>331.5</v>
      </c>
      <c r="CW11" s="8">
        <f t="shared" ref="CW11:CW12" si="97">+BL11/AA11*1000</f>
        <v>331.5</v>
      </c>
      <c r="CX11" s="8">
        <f t="shared" ref="CX11:CX12" si="98">+BM11/AB11*1000</f>
        <v>3978.0000000000009</v>
      </c>
      <c r="CY11" s="8" t="e">
        <f t="shared" ref="CY11:DG12" si="99">+BN11/AC11*1000</f>
        <v>#DIV/0!</v>
      </c>
      <c r="CZ11" s="8" t="e">
        <f t="shared" si="99"/>
        <v>#DIV/0!</v>
      </c>
      <c r="DA11" s="8" t="e">
        <f t="shared" si="99"/>
        <v>#DIV/0!</v>
      </c>
      <c r="DB11" s="8" t="e">
        <f t="shared" si="99"/>
        <v>#DIV/0!</v>
      </c>
      <c r="DC11" s="8" t="e">
        <f t="shared" si="99"/>
        <v>#DIV/0!</v>
      </c>
      <c r="DD11" s="8" t="e">
        <f t="shared" si="99"/>
        <v>#DIV/0!</v>
      </c>
      <c r="DE11" s="8" t="e">
        <f t="shared" si="99"/>
        <v>#DIV/0!</v>
      </c>
      <c r="DF11" s="8" t="e">
        <f t="shared" si="99"/>
        <v>#DIV/0!</v>
      </c>
      <c r="DG11" s="8" t="e">
        <f t="shared" si="99"/>
        <v>#DIV/0!</v>
      </c>
      <c r="DI11" s="4">
        <v>8834.8248406532111</v>
      </c>
      <c r="DJ11" s="20">
        <f t="shared" si="31"/>
        <v>-0.54973640431496285</v>
      </c>
    </row>
    <row r="12" spans="1:114" x14ac:dyDescent="0.25">
      <c r="B12" s="6" t="s">
        <v>439</v>
      </c>
      <c r="C12" s="5">
        <f>+C4-C11</f>
        <v>0</v>
      </c>
      <c r="D12" s="5">
        <f t="shared" ref="D12:BS12" si="100">+D4-D11</f>
        <v>0</v>
      </c>
      <c r="E12" s="5">
        <f t="shared" si="100"/>
        <v>0</v>
      </c>
      <c r="F12" s="5">
        <f t="shared" si="100"/>
        <v>0</v>
      </c>
      <c r="G12" s="5">
        <f t="shared" si="100"/>
        <v>0</v>
      </c>
      <c r="H12" s="5">
        <f t="shared" si="100"/>
        <v>0</v>
      </c>
      <c r="I12" s="5">
        <f t="shared" si="100"/>
        <v>0</v>
      </c>
      <c r="J12" s="5">
        <f t="shared" si="100"/>
        <v>0</v>
      </c>
      <c r="K12" s="5">
        <f t="shared" si="100"/>
        <v>0</v>
      </c>
      <c r="L12" s="5">
        <f t="shared" si="100"/>
        <v>0</v>
      </c>
      <c r="M12" s="5">
        <f t="shared" si="100"/>
        <v>0</v>
      </c>
      <c r="N12" s="5">
        <f t="shared" si="100"/>
        <v>0</v>
      </c>
      <c r="O12" s="5">
        <f t="shared" si="100"/>
        <v>0</v>
      </c>
      <c r="P12" s="5">
        <f>+P4-P11</f>
        <v>0</v>
      </c>
      <c r="Q12" s="5">
        <f t="shared" ref="Q12:AB12" si="101">+Q4-Q11</f>
        <v>0</v>
      </c>
      <c r="R12" s="5">
        <f t="shared" si="101"/>
        <v>0</v>
      </c>
      <c r="S12" s="5">
        <f t="shared" si="101"/>
        <v>0</v>
      </c>
      <c r="T12" s="5">
        <f t="shared" si="101"/>
        <v>0</v>
      </c>
      <c r="U12" s="5">
        <f t="shared" si="101"/>
        <v>0</v>
      </c>
      <c r="V12" s="5">
        <f t="shared" si="101"/>
        <v>0</v>
      </c>
      <c r="W12" s="5">
        <f t="shared" si="101"/>
        <v>0</v>
      </c>
      <c r="X12" s="5">
        <f t="shared" si="101"/>
        <v>0</v>
      </c>
      <c r="Y12" s="5">
        <f t="shared" si="101"/>
        <v>0</v>
      </c>
      <c r="Z12" s="5">
        <f t="shared" si="101"/>
        <v>0</v>
      </c>
      <c r="AA12" s="5">
        <f t="shared" si="101"/>
        <v>0</v>
      </c>
      <c r="AB12" s="5">
        <f t="shared" si="101"/>
        <v>0</v>
      </c>
      <c r="AC12" s="5">
        <f t="shared" si="100"/>
        <v>0</v>
      </c>
      <c r="AD12" s="5">
        <f t="shared" si="100"/>
        <v>0</v>
      </c>
      <c r="AE12" s="5">
        <f t="shared" si="100"/>
        <v>0</v>
      </c>
      <c r="AF12" s="5">
        <f t="shared" si="100"/>
        <v>0</v>
      </c>
      <c r="AG12" s="5">
        <f t="shared" si="100"/>
        <v>0</v>
      </c>
      <c r="AH12" s="5">
        <f t="shared" si="100"/>
        <v>0</v>
      </c>
      <c r="AI12" s="5">
        <f t="shared" ref="AI12:AK12" si="102">+AI4-AI11</f>
        <v>0</v>
      </c>
      <c r="AJ12" s="5">
        <f t="shared" si="102"/>
        <v>0</v>
      </c>
      <c r="AK12" s="5">
        <f t="shared" si="102"/>
        <v>0</v>
      </c>
      <c r="AL12" s="5"/>
      <c r="AM12" s="5"/>
      <c r="AN12" s="5">
        <f t="shared" si="100"/>
        <v>0</v>
      </c>
      <c r="AO12" s="5">
        <f t="shared" si="100"/>
        <v>0</v>
      </c>
      <c r="AP12" s="5">
        <f t="shared" si="100"/>
        <v>0</v>
      </c>
      <c r="AQ12" s="5">
        <f t="shared" si="100"/>
        <v>0</v>
      </c>
      <c r="AR12" s="5">
        <f t="shared" si="100"/>
        <v>0</v>
      </c>
      <c r="AS12" s="5">
        <f t="shared" si="100"/>
        <v>0</v>
      </c>
      <c r="AT12" s="5">
        <f t="shared" si="100"/>
        <v>0</v>
      </c>
      <c r="AU12" s="5">
        <f t="shared" si="100"/>
        <v>0</v>
      </c>
      <c r="AV12" s="5">
        <f t="shared" si="100"/>
        <v>0</v>
      </c>
      <c r="AW12" s="5">
        <f t="shared" si="100"/>
        <v>0</v>
      </c>
      <c r="AX12" s="5">
        <f t="shared" si="100"/>
        <v>0</v>
      </c>
      <c r="AY12" s="5">
        <f t="shared" si="100"/>
        <v>0</v>
      </c>
      <c r="AZ12" s="5">
        <f t="shared" si="100"/>
        <v>0</v>
      </c>
      <c r="BA12" s="5">
        <f t="shared" ref="BA12:BM12" si="103">+BA4-BA11</f>
        <v>0</v>
      </c>
      <c r="BB12" s="5">
        <f t="shared" si="103"/>
        <v>0</v>
      </c>
      <c r="BC12" s="5">
        <f t="shared" si="103"/>
        <v>0</v>
      </c>
      <c r="BD12" s="5">
        <f t="shared" si="103"/>
        <v>0</v>
      </c>
      <c r="BE12" s="5">
        <f t="shared" si="103"/>
        <v>0</v>
      </c>
      <c r="BF12" s="5">
        <f t="shared" si="103"/>
        <v>0</v>
      </c>
      <c r="BG12" s="5">
        <f t="shared" si="103"/>
        <v>0</v>
      </c>
      <c r="BH12" s="5">
        <f t="shared" si="103"/>
        <v>0</v>
      </c>
      <c r="BI12" s="5">
        <f t="shared" si="103"/>
        <v>0</v>
      </c>
      <c r="BJ12" s="5">
        <f t="shared" si="103"/>
        <v>0</v>
      </c>
      <c r="BK12" s="5">
        <f t="shared" si="103"/>
        <v>0</v>
      </c>
      <c r="BL12" s="5">
        <f t="shared" si="103"/>
        <v>0</v>
      </c>
      <c r="BM12" s="5">
        <f t="shared" si="103"/>
        <v>0</v>
      </c>
      <c r="BN12" s="5">
        <f t="shared" si="100"/>
        <v>0</v>
      </c>
      <c r="BO12" s="5">
        <f t="shared" si="100"/>
        <v>0</v>
      </c>
      <c r="BP12" s="5">
        <f t="shared" si="100"/>
        <v>0</v>
      </c>
      <c r="BQ12" s="5">
        <f t="shared" si="100"/>
        <v>0</v>
      </c>
      <c r="BR12" s="5">
        <f t="shared" si="100"/>
        <v>0</v>
      </c>
      <c r="BS12" s="5">
        <f t="shared" si="100"/>
        <v>0</v>
      </c>
      <c r="BT12" s="5">
        <f t="shared" ref="BT12:BV12" si="104">+BT4-BT11</f>
        <v>0</v>
      </c>
      <c r="BU12" s="5">
        <f t="shared" si="104"/>
        <v>0</v>
      </c>
      <c r="BV12" s="5">
        <f t="shared" si="104"/>
        <v>0</v>
      </c>
      <c r="BY12" s="8" t="e">
        <f t="shared" si="85"/>
        <v>#DIV/0!</v>
      </c>
      <c r="BZ12" s="8" t="e">
        <f t="shared" si="85"/>
        <v>#DIV/0!</v>
      </c>
      <c r="CA12" s="8" t="e">
        <f t="shared" si="85"/>
        <v>#DIV/0!</v>
      </c>
      <c r="CB12" s="8" t="e">
        <f t="shared" si="85"/>
        <v>#DIV/0!</v>
      </c>
      <c r="CC12" s="8" t="e">
        <f t="shared" si="85"/>
        <v>#DIV/0!</v>
      </c>
      <c r="CD12" s="8" t="e">
        <f t="shared" si="85"/>
        <v>#DIV/0!</v>
      </c>
      <c r="CE12" s="8" t="e">
        <f t="shared" si="85"/>
        <v>#DIV/0!</v>
      </c>
      <c r="CF12" s="8" t="e">
        <f t="shared" si="85"/>
        <v>#DIV/0!</v>
      </c>
      <c r="CG12" s="8" t="e">
        <f t="shared" si="85"/>
        <v>#DIV/0!</v>
      </c>
      <c r="CH12" s="8" t="e">
        <f t="shared" si="85"/>
        <v>#DIV/0!</v>
      </c>
      <c r="CI12" s="8" t="e">
        <f t="shared" si="85"/>
        <v>#DIV/0!</v>
      </c>
      <c r="CJ12" s="8" t="e">
        <f t="shared" si="85"/>
        <v>#DIV/0!</v>
      </c>
      <c r="CK12" s="8" t="e">
        <f t="shared" si="85"/>
        <v>#DIV/0!</v>
      </c>
      <c r="CL12" s="8" t="e">
        <f t="shared" si="86"/>
        <v>#DIV/0!</v>
      </c>
      <c r="CM12" s="8" t="e">
        <f t="shared" si="87"/>
        <v>#DIV/0!</v>
      </c>
      <c r="CN12" s="8" t="e">
        <f t="shared" si="88"/>
        <v>#DIV/0!</v>
      </c>
      <c r="CO12" s="8" t="e">
        <f t="shared" si="89"/>
        <v>#DIV/0!</v>
      </c>
      <c r="CP12" s="8" t="e">
        <f t="shared" si="90"/>
        <v>#DIV/0!</v>
      </c>
      <c r="CQ12" s="8" t="e">
        <f t="shared" si="91"/>
        <v>#DIV/0!</v>
      </c>
      <c r="CR12" s="8" t="e">
        <f t="shared" si="92"/>
        <v>#DIV/0!</v>
      </c>
      <c r="CS12" s="8" t="e">
        <f t="shared" si="93"/>
        <v>#DIV/0!</v>
      </c>
      <c r="CT12" s="8" t="e">
        <f t="shared" si="94"/>
        <v>#DIV/0!</v>
      </c>
      <c r="CU12" s="8" t="e">
        <f t="shared" si="95"/>
        <v>#DIV/0!</v>
      </c>
      <c r="CV12" s="8" t="e">
        <f t="shared" si="96"/>
        <v>#DIV/0!</v>
      </c>
      <c r="CW12" s="8" t="e">
        <f t="shared" si="97"/>
        <v>#DIV/0!</v>
      </c>
      <c r="CX12" s="8" t="e">
        <f t="shared" si="98"/>
        <v>#DIV/0!</v>
      </c>
      <c r="CY12" s="8" t="e">
        <f t="shared" si="99"/>
        <v>#DIV/0!</v>
      </c>
      <c r="CZ12" s="8" t="e">
        <f t="shared" si="99"/>
        <v>#DIV/0!</v>
      </c>
      <c r="DA12" s="8" t="e">
        <f t="shared" si="99"/>
        <v>#DIV/0!</v>
      </c>
      <c r="DB12" s="8" t="e">
        <f t="shared" si="99"/>
        <v>#DIV/0!</v>
      </c>
      <c r="DC12" s="8" t="e">
        <f t="shared" si="99"/>
        <v>#DIV/0!</v>
      </c>
      <c r="DD12" s="8" t="e">
        <f t="shared" si="99"/>
        <v>#DIV/0!</v>
      </c>
      <c r="DE12" s="8" t="e">
        <f t="shared" si="99"/>
        <v>#DIV/0!</v>
      </c>
      <c r="DF12" s="8" t="e">
        <f t="shared" si="99"/>
        <v>#DIV/0!</v>
      </c>
      <c r="DG12" s="8" t="e">
        <f t="shared" si="99"/>
        <v>#DIV/0!</v>
      </c>
      <c r="DJ12" s="20"/>
    </row>
    <row r="13" spans="1:114" x14ac:dyDescent="0.25">
      <c r="AC13" s="20"/>
      <c r="AD13" s="20"/>
      <c r="AE13" s="20"/>
      <c r="AF13" s="20"/>
      <c r="AG13" s="20"/>
      <c r="AH13" s="20"/>
      <c r="AI13" s="20"/>
      <c r="AJ13" s="20"/>
      <c r="AK13" s="20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20"/>
      <c r="BO13" s="20"/>
      <c r="BP13" s="20"/>
      <c r="BQ13" s="20"/>
      <c r="BR13" s="20"/>
      <c r="BS13" s="20"/>
      <c r="BT13" s="20"/>
      <c r="BU13" s="20"/>
      <c r="BV13" s="20"/>
      <c r="CY13" s="20"/>
      <c r="CZ13" s="20"/>
      <c r="DA13" s="20"/>
      <c r="DB13" s="20"/>
      <c r="DC13" s="20"/>
      <c r="DD13" s="20"/>
      <c r="DE13" s="20"/>
      <c r="DF13" s="20"/>
      <c r="DG13" s="20"/>
      <c r="DJ13" s="20"/>
    </row>
    <row r="14" spans="1:114" ht="15.75" x14ac:dyDescent="0.25">
      <c r="B14" s="14"/>
      <c r="C14" s="4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4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20"/>
      <c r="AD14" s="20"/>
      <c r="AE14" s="20"/>
      <c r="AF14" s="20"/>
      <c r="AG14" s="20"/>
      <c r="AH14" s="20"/>
      <c r="AI14" s="20"/>
      <c r="AJ14" s="20"/>
      <c r="AK14" s="20"/>
      <c r="AL14" s="4"/>
      <c r="AM14" s="14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20"/>
      <c r="BO14" s="20"/>
      <c r="BP14" s="20"/>
      <c r="BQ14" s="20"/>
      <c r="BR14" s="20"/>
      <c r="BS14" s="20"/>
      <c r="BT14" s="20"/>
      <c r="BU14" s="20"/>
      <c r="BV14" s="20"/>
      <c r="CY14" s="20"/>
      <c r="CZ14" s="20"/>
      <c r="DA14" s="20"/>
      <c r="DB14" s="20"/>
      <c r="DC14" s="20"/>
      <c r="DD14" s="20"/>
      <c r="DE14" s="20"/>
      <c r="DF14" s="20"/>
      <c r="DG14" s="20"/>
      <c r="DJ14" s="20"/>
    </row>
    <row r="15" spans="1:114" x14ac:dyDescent="0.25">
      <c r="B15" s="7" t="s">
        <v>21</v>
      </c>
      <c r="C15" s="7"/>
      <c r="D15" s="7"/>
      <c r="E15" s="7"/>
      <c r="P15" s="7"/>
      <c r="Q15" s="7"/>
      <c r="R15" s="7"/>
      <c r="AC15" s="5"/>
      <c r="AD15" s="5"/>
      <c r="AE15" s="5"/>
      <c r="AF15" s="5"/>
      <c r="AG15" s="5"/>
      <c r="AH15" s="5"/>
      <c r="AI15" s="5"/>
      <c r="AJ15" s="5"/>
      <c r="AK15" s="5"/>
      <c r="AL15" s="8"/>
      <c r="AM15" s="7" t="s">
        <v>22</v>
      </c>
      <c r="AN15" s="7"/>
      <c r="AO15" s="7"/>
      <c r="AP15" s="7"/>
      <c r="BA15" s="7"/>
      <c r="BB15" s="7"/>
      <c r="BC15" s="7"/>
      <c r="BX15" s="7" t="s">
        <v>57</v>
      </c>
      <c r="DJ15" s="20"/>
    </row>
    <row r="16" spans="1:114" x14ac:dyDescent="0.25">
      <c r="A16" t="s">
        <v>10</v>
      </c>
      <c r="B16" t="s">
        <v>7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  <c r="AG16" s="41">
        <v>0</v>
      </c>
      <c r="AH16" s="41">
        <v>0</v>
      </c>
      <c r="AI16" s="41">
        <v>0</v>
      </c>
      <c r="AJ16" s="41">
        <v>0</v>
      </c>
      <c r="AK16" s="41">
        <v>0</v>
      </c>
      <c r="AL16" s="4"/>
      <c r="AM16" t="s">
        <v>7</v>
      </c>
      <c r="AN16" s="41">
        <v>0</v>
      </c>
      <c r="AO16" s="41">
        <v>0</v>
      </c>
      <c r="AP16" s="41">
        <v>0</v>
      </c>
      <c r="AQ16" s="41">
        <v>0</v>
      </c>
      <c r="AR16" s="41">
        <v>0</v>
      </c>
      <c r="AS16" s="41">
        <v>0</v>
      </c>
      <c r="AT16" s="41">
        <v>0</v>
      </c>
      <c r="AU16" s="41">
        <v>0</v>
      </c>
      <c r="AV16" s="41">
        <v>0</v>
      </c>
      <c r="AW16" s="41">
        <v>0</v>
      </c>
      <c r="AX16" s="41">
        <v>0</v>
      </c>
      <c r="AY16" s="41">
        <v>0</v>
      </c>
      <c r="AZ16" s="41">
        <v>0</v>
      </c>
      <c r="BA16" s="41">
        <v>0</v>
      </c>
      <c r="BB16" s="41">
        <v>0</v>
      </c>
      <c r="BC16" s="41">
        <v>0</v>
      </c>
      <c r="BD16" s="41">
        <v>0</v>
      </c>
      <c r="BE16" s="41">
        <v>0</v>
      </c>
      <c r="BF16" s="41">
        <v>0</v>
      </c>
      <c r="BG16" s="41">
        <v>0</v>
      </c>
      <c r="BH16" s="41">
        <v>0</v>
      </c>
      <c r="BI16" s="41">
        <v>0</v>
      </c>
      <c r="BJ16" s="41">
        <v>0</v>
      </c>
      <c r="BK16" s="41">
        <v>0</v>
      </c>
      <c r="BL16" s="41">
        <v>0</v>
      </c>
      <c r="BM16" s="41">
        <v>0</v>
      </c>
      <c r="BN16" s="41">
        <v>0</v>
      </c>
      <c r="BO16" s="41">
        <v>0</v>
      </c>
      <c r="BP16" s="41">
        <v>0</v>
      </c>
      <c r="BQ16" s="41">
        <v>0</v>
      </c>
      <c r="BR16" s="41">
        <v>0</v>
      </c>
      <c r="BS16" s="41">
        <v>0</v>
      </c>
      <c r="BT16" s="41">
        <v>0</v>
      </c>
      <c r="BU16" s="41">
        <v>0</v>
      </c>
      <c r="BV16" s="41">
        <v>0</v>
      </c>
      <c r="BX16" t="str">
        <f t="shared" ref="BX16:BX25" si="105">+AM16</f>
        <v>RS1</v>
      </c>
      <c r="BY16" s="4" t="e">
        <f t="shared" ref="BY16:BY24" si="106">+AN16/C16*1000</f>
        <v>#DIV/0!</v>
      </c>
      <c r="BZ16" s="4" t="e">
        <f t="shared" ref="BZ16:BZ24" si="107">+AO16/D16*1000</f>
        <v>#DIV/0!</v>
      </c>
      <c r="CA16" s="4" t="e">
        <f t="shared" ref="CA16:CA24" si="108">+AP16/E16*1000</f>
        <v>#DIV/0!</v>
      </c>
      <c r="CB16" s="4" t="e">
        <f t="shared" ref="CB16:CB24" si="109">+AQ16/F16*1000</f>
        <v>#DIV/0!</v>
      </c>
      <c r="CC16" s="4" t="e">
        <f t="shared" ref="CC16:CC24" si="110">+AR16/G16*1000</f>
        <v>#DIV/0!</v>
      </c>
      <c r="CD16" s="4" t="e">
        <f t="shared" ref="CD16:CD24" si="111">+AS16/H16*1000</f>
        <v>#DIV/0!</v>
      </c>
      <c r="CE16" s="4" t="e">
        <f t="shared" ref="CE16:CE24" si="112">+AT16/I16*1000</f>
        <v>#DIV/0!</v>
      </c>
      <c r="CF16" s="4" t="e">
        <f t="shared" ref="CF16:CF24" si="113">+AU16/J16*1000</f>
        <v>#DIV/0!</v>
      </c>
      <c r="CG16" s="4" t="e">
        <f t="shared" ref="CG16:CG24" si="114">+AV16/K16*1000</f>
        <v>#DIV/0!</v>
      </c>
      <c r="CH16" s="4" t="e">
        <f t="shared" ref="CH16:CH24" si="115">+AW16/L16*1000</f>
        <v>#DIV/0!</v>
      </c>
      <c r="CI16" s="4" t="e">
        <f t="shared" ref="CI16:CI24" si="116">+AX16/M16*1000</f>
        <v>#DIV/0!</v>
      </c>
      <c r="CJ16" s="4" t="e">
        <f t="shared" ref="CJ16:CJ24" si="117">+AY16/N16*1000</f>
        <v>#DIV/0!</v>
      </c>
      <c r="CK16" s="4" t="e">
        <f t="shared" ref="CK16:CK24" si="118">+AZ16/O16*1000</f>
        <v>#DIV/0!</v>
      </c>
      <c r="CL16" s="4" t="e">
        <f t="shared" ref="CL16:CL24" si="119">+BA16/P16*1000</f>
        <v>#DIV/0!</v>
      </c>
      <c r="CM16" s="4" t="e">
        <f t="shared" ref="CM16:CM24" si="120">+BB16/Q16*1000</f>
        <v>#DIV/0!</v>
      </c>
      <c r="CN16" s="4" t="e">
        <f t="shared" ref="CN16:CN24" si="121">+BC16/R16*1000</f>
        <v>#DIV/0!</v>
      </c>
      <c r="CO16" s="4" t="e">
        <f t="shared" ref="CO16:CO24" si="122">+BD16/S16*1000</f>
        <v>#DIV/0!</v>
      </c>
      <c r="CP16" s="4" t="e">
        <f t="shared" ref="CP16:CP24" si="123">+BE16/T16*1000</f>
        <v>#DIV/0!</v>
      </c>
      <c r="CQ16" s="4" t="e">
        <f t="shared" ref="CQ16:CQ24" si="124">+BF16/U16*1000</f>
        <v>#DIV/0!</v>
      </c>
      <c r="CR16" s="4" t="e">
        <f t="shared" ref="CR16:CR24" si="125">+BG16/V16*1000</f>
        <v>#DIV/0!</v>
      </c>
      <c r="CS16" s="4" t="e">
        <f t="shared" ref="CS16:CS24" si="126">+BH16/W16*1000</f>
        <v>#DIV/0!</v>
      </c>
      <c r="CT16" s="4" t="e">
        <f t="shared" ref="CT16:CT24" si="127">+BI16/X16*1000</f>
        <v>#DIV/0!</v>
      </c>
      <c r="CU16" s="4" t="e">
        <f t="shared" ref="CU16:CU24" si="128">+BJ16/Y16*1000</f>
        <v>#DIV/0!</v>
      </c>
      <c r="CV16" s="4" t="e">
        <f t="shared" ref="CV16:CV24" si="129">+BK16/Z16*1000</f>
        <v>#DIV/0!</v>
      </c>
      <c r="CW16" s="4" t="e">
        <f t="shared" ref="CW16:CW24" si="130">+BL16/AA16*1000</f>
        <v>#DIV/0!</v>
      </c>
      <c r="CX16" s="4" t="e">
        <f t="shared" ref="CX16:CX24" si="131">+BM16/AB16*1000</f>
        <v>#DIV/0!</v>
      </c>
      <c r="CY16" s="4" t="e">
        <f t="shared" ref="CY16:CY24" si="132">+BN16/AC16*1000</f>
        <v>#DIV/0!</v>
      </c>
      <c r="CZ16" s="4" t="e">
        <f t="shared" ref="CZ16:CZ24" si="133">+BO16/AD16*1000</f>
        <v>#DIV/0!</v>
      </c>
      <c r="DA16" s="4" t="e">
        <f t="shared" ref="DA16:DA24" si="134">+BP16/AE16*1000</f>
        <v>#DIV/0!</v>
      </c>
      <c r="DB16" s="4" t="e">
        <f t="shared" ref="DB16:DB24" si="135">+BQ16/AF16*1000</f>
        <v>#DIV/0!</v>
      </c>
      <c r="DC16" s="4" t="e">
        <f t="shared" ref="DC16:DC24" si="136">+BR16/AG16*1000</f>
        <v>#DIV/0!</v>
      </c>
      <c r="DD16" s="4" t="e">
        <f t="shared" ref="DD16:DD24" si="137">+BS16/AH16*1000</f>
        <v>#DIV/0!</v>
      </c>
      <c r="DE16" s="4" t="e">
        <f t="shared" ref="DE16:DE24" si="138">+BT16/AI16*1000</f>
        <v>#DIV/0!</v>
      </c>
      <c r="DF16" s="4" t="e">
        <f t="shared" ref="DF16:DF24" si="139">+BU16/AJ16*1000</f>
        <v>#DIV/0!</v>
      </c>
      <c r="DG16" s="4" t="e">
        <f t="shared" ref="DG16:DG24" si="140">+BV16/AK16*1000</f>
        <v>#DIV/0!</v>
      </c>
      <c r="DI16" s="4">
        <v>70.253052611167163</v>
      </c>
      <c r="DJ16" s="20" t="e">
        <f t="shared" si="31"/>
        <v>#DIV/0!</v>
      </c>
    </row>
    <row r="17" spans="1:114" x14ac:dyDescent="0.25">
      <c r="A17" t="s">
        <v>10</v>
      </c>
      <c r="B17" t="s">
        <v>9</v>
      </c>
      <c r="C17" s="41">
        <v>0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"/>
      <c r="AM17" t="s">
        <v>9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>
        <v>0</v>
      </c>
      <c r="BU17" s="41">
        <v>0</v>
      </c>
      <c r="BV17" s="41">
        <v>0</v>
      </c>
      <c r="BX17" t="str">
        <f t="shared" si="105"/>
        <v>RS2</v>
      </c>
      <c r="BY17" s="4" t="e">
        <f t="shared" si="106"/>
        <v>#DIV/0!</v>
      </c>
      <c r="BZ17" s="4" t="e">
        <f t="shared" si="107"/>
        <v>#DIV/0!</v>
      </c>
      <c r="CA17" s="4" t="e">
        <f t="shared" si="108"/>
        <v>#DIV/0!</v>
      </c>
      <c r="CB17" s="4" t="e">
        <f t="shared" si="109"/>
        <v>#DIV/0!</v>
      </c>
      <c r="CC17" s="4" t="e">
        <f t="shared" si="110"/>
        <v>#DIV/0!</v>
      </c>
      <c r="CD17" s="4" t="e">
        <f t="shared" si="111"/>
        <v>#DIV/0!</v>
      </c>
      <c r="CE17" s="4" t="e">
        <f t="shared" si="112"/>
        <v>#DIV/0!</v>
      </c>
      <c r="CF17" s="4" t="e">
        <f t="shared" si="113"/>
        <v>#DIV/0!</v>
      </c>
      <c r="CG17" s="4" t="e">
        <f t="shared" si="114"/>
        <v>#DIV/0!</v>
      </c>
      <c r="CH17" s="4" t="e">
        <f t="shared" si="115"/>
        <v>#DIV/0!</v>
      </c>
      <c r="CI17" s="4" t="e">
        <f t="shared" si="116"/>
        <v>#DIV/0!</v>
      </c>
      <c r="CJ17" s="4" t="e">
        <f t="shared" si="117"/>
        <v>#DIV/0!</v>
      </c>
      <c r="CK17" s="4" t="e">
        <f t="shared" si="118"/>
        <v>#DIV/0!</v>
      </c>
      <c r="CL17" s="4" t="e">
        <f t="shared" si="119"/>
        <v>#DIV/0!</v>
      </c>
      <c r="CM17" s="4" t="e">
        <f t="shared" si="120"/>
        <v>#DIV/0!</v>
      </c>
      <c r="CN17" s="4" t="e">
        <f t="shared" si="121"/>
        <v>#DIV/0!</v>
      </c>
      <c r="CO17" s="4" t="e">
        <f t="shared" si="122"/>
        <v>#DIV/0!</v>
      </c>
      <c r="CP17" s="4" t="e">
        <f t="shared" si="123"/>
        <v>#DIV/0!</v>
      </c>
      <c r="CQ17" s="4" t="e">
        <f t="shared" si="124"/>
        <v>#DIV/0!</v>
      </c>
      <c r="CR17" s="4" t="e">
        <f t="shared" si="125"/>
        <v>#DIV/0!</v>
      </c>
      <c r="CS17" s="4" t="e">
        <f t="shared" si="126"/>
        <v>#DIV/0!</v>
      </c>
      <c r="CT17" s="4" t="e">
        <f t="shared" si="127"/>
        <v>#DIV/0!</v>
      </c>
      <c r="CU17" s="4" t="e">
        <f t="shared" si="128"/>
        <v>#DIV/0!</v>
      </c>
      <c r="CV17" s="4" t="e">
        <f t="shared" si="129"/>
        <v>#DIV/0!</v>
      </c>
      <c r="CW17" s="4" t="e">
        <f t="shared" si="130"/>
        <v>#DIV/0!</v>
      </c>
      <c r="CX17" s="4" t="e">
        <f t="shared" si="131"/>
        <v>#DIV/0!</v>
      </c>
      <c r="CY17" s="4" t="e">
        <f t="shared" si="132"/>
        <v>#DIV/0!</v>
      </c>
      <c r="CZ17" s="4" t="e">
        <f t="shared" si="133"/>
        <v>#DIV/0!</v>
      </c>
      <c r="DA17" s="4" t="e">
        <f t="shared" si="134"/>
        <v>#DIV/0!</v>
      </c>
      <c r="DB17" s="4" t="e">
        <f t="shared" si="135"/>
        <v>#DIV/0!</v>
      </c>
      <c r="DC17" s="4" t="e">
        <f t="shared" si="136"/>
        <v>#DIV/0!</v>
      </c>
      <c r="DD17" s="4" t="e">
        <f t="shared" si="137"/>
        <v>#DIV/0!</v>
      </c>
      <c r="DE17" s="4" t="e">
        <f t="shared" si="138"/>
        <v>#DIV/0!</v>
      </c>
      <c r="DF17" s="4" t="e">
        <f t="shared" si="139"/>
        <v>#DIV/0!</v>
      </c>
      <c r="DG17" s="4" t="e">
        <f t="shared" si="140"/>
        <v>#DIV/0!</v>
      </c>
      <c r="DI17" s="4">
        <v>163.55452620016618</v>
      </c>
      <c r="DJ17" s="20" t="e">
        <f t="shared" si="31"/>
        <v>#DIV/0!</v>
      </c>
    </row>
    <row r="18" spans="1:114" x14ac:dyDescent="0.25">
      <c r="A18" t="s">
        <v>10</v>
      </c>
      <c r="B18" t="s">
        <v>8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"/>
      <c r="AM18" t="s">
        <v>8</v>
      </c>
      <c r="AN18" s="41">
        <v>0</v>
      </c>
      <c r="AO18" s="41">
        <v>0</v>
      </c>
      <c r="AP18" s="41">
        <v>0</v>
      </c>
      <c r="AQ18" s="41">
        <v>0</v>
      </c>
      <c r="AR18" s="41">
        <v>0</v>
      </c>
      <c r="AS18" s="41"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1">
        <v>0</v>
      </c>
      <c r="AZ18" s="41">
        <v>0</v>
      </c>
      <c r="BA18" s="41">
        <v>0</v>
      </c>
      <c r="BB18" s="41">
        <v>0</v>
      </c>
      <c r="BC18" s="41">
        <v>0</v>
      </c>
      <c r="BD18" s="41">
        <v>0</v>
      </c>
      <c r="BE18" s="41">
        <v>0</v>
      </c>
      <c r="BF18" s="41">
        <v>0</v>
      </c>
      <c r="BG18" s="41">
        <v>0</v>
      </c>
      <c r="BH18" s="41">
        <v>0</v>
      </c>
      <c r="BI18" s="41">
        <v>0</v>
      </c>
      <c r="BJ18" s="41">
        <v>0</v>
      </c>
      <c r="BK18" s="41">
        <v>0</v>
      </c>
      <c r="BL18" s="41">
        <v>0</v>
      </c>
      <c r="BM18" s="41">
        <v>0</v>
      </c>
      <c r="BN18" s="41">
        <v>0</v>
      </c>
      <c r="BO18" s="41">
        <v>0</v>
      </c>
      <c r="BP18" s="41">
        <v>0</v>
      </c>
      <c r="BQ18" s="41">
        <v>0</v>
      </c>
      <c r="BR18" s="41">
        <v>0</v>
      </c>
      <c r="BS18" s="41">
        <v>0</v>
      </c>
      <c r="BT18" s="41">
        <v>0</v>
      </c>
      <c r="BU18" s="41">
        <v>0</v>
      </c>
      <c r="BV18" s="41">
        <v>0</v>
      </c>
      <c r="BX18" t="str">
        <f t="shared" si="105"/>
        <v>RS3</v>
      </c>
      <c r="BY18" s="4" t="e">
        <f t="shared" si="106"/>
        <v>#DIV/0!</v>
      </c>
      <c r="BZ18" s="4" t="e">
        <f t="shared" si="107"/>
        <v>#DIV/0!</v>
      </c>
      <c r="CA18" s="4" t="e">
        <f t="shared" si="108"/>
        <v>#DIV/0!</v>
      </c>
      <c r="CB18" s="4" t="e">
        <f t="shared" si="109"/>
        <v>#DIV/0!</v>
      </c>
      <c r="CC18" s="4" t="e">
        <f t="shared" si="110"/>
        <v>#DIV/0!</v>
      </c>
      <c r="CD18" s="4" t="e">
        <f t="shared" si="111"/>
        <v>#DIV/0!</v>
      </c>
      <c r="CE18" s="4" t="e">
        <f t="shared" si="112"/>
        <v>#DIV/0!</v>
      </c>
      <c r="CF18" s="4" t="e">
        <f t="shared" si="113"/>
        <v>#DIV/0!</v>
      </c>
      <c r="CG18" s="4" t="e">
        <f t="shared" si="114"/>
        <v>#DIV/0!</v>
      </c>
      <c r="CH18" s="4" t="e">
        <f t="shared" si="115"/>
        <v>#DIV/0!</v>
      </c>
      <c r="CI18" s="4" t="e">
        <f t="shared" si="116"/>
        <v>#DIV/0!</v>
      </c>
      <c r="CJ18" s="4" t="e">
        <f t="shared" si="117"/>
        <v>#DIV/0!</v>
      </c>
      <c r="CK18" s="4" t="e">
        <f t="shared" si="118"/>
        <v>#DIV/0!</v>
      </c>
      <c r="CL18" s="4" t="e">
        <f t="shared" si="119"/>
        <v>#DIV/0!</v>
      </c>
      <c r="CM18" s="4" t="e">
        <f t="shared" si="120"/>
        <v>#DIV/0!</v>
      </c>
      <c r="CN18" s="4" t="e">
        <f t="shared" si="121"/>
        <v>#DIV/0!</v>
      </c>
      <c r="CO18" s="4" t="e">
        <f t="shared" si="122"/>
        <v>#DIV/0!</v>
      </c>
      <c r="CP18" s="4" t="e">
        <f t="shared" si="123"/>
        <v>#DIV/0!</v>
      </c>
      <c r="CQ18" s="4" t="e">
        <f t="shared" si="124"/>
        <v>#DIV/0!</v>
      </c>
      <c r="CR18" s="4" t="e">
        <f t="shared" si="125"/>
        <v>#DIV/0!</v>
      </c>
      <c r="CS18" s="4" t="e">
        <f t="shared" si="126"/>
        <v>#DIV/0!</v>
      </c>
      <c r="CT18" s="4" t="e">
        <f t="shared" si="127"/>
        <v>#DIV/0!</v>
      </c>
      <c r="CU18" s="4" t="e">
        <f t="shared" si="128"/>
        <v>#DIV/0!</v>
      </c>
      <c r="CV18" s="4" t="e">
        <f t="shared" si="129"/>
        <v>#DIV/0!</v>
      </c>
      <c r="CW18" s="4" t="e">
        <f t="shared" si="130"/>
        <v>#DIV/0!</v>
      </c>
      <c r="CX18" s="4" t="e">
        <f t="shared" si="131"/>
        <v>#DIV/0!</v>
      </c>
      <c r="CY18" s="4" t="e">
        <f t="shared" si="132"/>
        <v>#DIV/0!</v>
      </c>
      <c r="CZ18" s="4" t="e">
        <f t="shared" si="133"/>
        <v>#DIV/0!</v>
      </c>
      <c r="DA18" s="4" t="e">
        <f t="shared" si="134"/>
        <v>#DIV/0!</v>
      </c>
      <c r="DB18" s="4" t="e">
        <f t="shared" si="135"/>
        <v>#DIV/0!</v>
      </c>
      <c r="DC18" s="4" t="e">
        <f t="shared" si="136"/>
        <v>#DIV/0!</v>
      </c>
      <c r="DD18" s="4" t="e">
        <f t="shared" si="137"/>
        <v>#DIV/0!</v>
      </c>
      <c r="DE18" s="4" t="e">
        <f t="shared" si="138"/>
        <v>#DIV/0!</v>
      </c>
      <c r="DF18" s="4" t="e">
        <f t="shared" si="139"/>
        <v>#DIV/0!</v>
      </c>
      <c r="DG18" s="4" t="e">
        <f t="shared" si="140"/>
        <v>#DIV/0!</v>
      </c>
      <c r="DI18" s="4">
        <v>373.7952445207651</v>
      </c>
      <c r="DJ18" s="20" t="e">
        <f t="shared" si="31"/>
        <v>#DIV/0!</v>
      </c>
    </row>
    <row r="19" spans="1:114" x14ac:dyDescent="0.25">
      <c r="A19" t="s">
        <v>10</v>
      </c>
      <c r="B19" t="s">
        <v>11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0</v>
      </c>
      <c r="AI19" s="41">
        <v>0</v>
      </c>
      <c r="AJ19" s="41">
        <v>0</v>
      </c>
      <c r="AK19" s="41">
        <v>0</v>
      </c>
      <c r="AL19" s="4"/>
      <c r="AM19" t="s">
        <v>11</v>
      </c>
      <c r="AN19" s="41">
        <v>0</v>
      </c>
      <c r="AO19" s="41">
        <v>0</v>
      </c>
      <c r="AP19" s="41">
        <v>0</v>
      </c>
      <c r="AQ19" s="41">
        <v>0</v>
      </c>
      <c r="AR19" s="41">
        <v>0</v>
      </c>
      <c r="AS19" s="41"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1">
        <v>0</v>
      </c>
      <c r="AZ19" s="41">
        <v>0</v>
      </c>
      <c r="BA19" s="41">
        <v>0</v>
      </c>
      <c r="BB19" s="41">
        <v>0</v>
      </c>
      <c r="BC19" s="41">
        <v>0</v>
      </c>
      <c r="BD19" s="41">
        <v>0</v>
      </c>
      <c r="BE19" s="41">
        <v>0</v>
      </c>
      <c r="BF19" s="41">
        <v>0</v>
      </c>
      <c r="BG19" s="41">
        <v>0</v>
      </c>
      <c r="BH19" s="41">
        <v>0</v>
      </c>
      <c r="BI19" s="41">
        <v>0</v>
      </c>
      <c r="BJ19" s="41">
        <v>0</v>
      </c>
      <c r="BK19" s="41">
        <v>0</v>
      </c>
      <c r="BL19" s="41">
        <v>0</v>
      </c>
      <c r="BM19" s="41">
        <v>0</v>
      </c>
      <c r="BN19" s="41">
        <v>0</v>
      </c>
      <c r="BO19" s="41">
        <v>0</v>
      </c>
      <c r="BP19" s="41">
        <v>0</v>
      </c>
      <c r="BQ19" s="41">
        <v>0</v>
      </c>
      <c r="BR19" s="41">
        <v>0</v>
      </c>
      <c r="BS19" s="41">
        <v>0</v>
      </c>
      <c r="BT19" s="41">
        <v>0</v>
      </c>
      <c r="BU19" s="41">
        <v>0</v>
      </c>
      <c r="BV19" s="41">
        <v>0</v>
      </c>
      <c r="BX19" t="str">
        <f t="shared" si="105"/>
        <v>RES GS1</v>
      </c>
      <c r="BY19" s="4" t="e">
        <f t="shared" si="106"/>
        <v>#DIV/0!</v>
      </c>
      <c r="BZ19" s="4" t="e">
        <f t="shared" si="107"/>
        <v>#DIV/0!</v>
      </c>
      <c r="CA19" s="4" t="e">
        <f t="shared" si="108"/>
        <v>#DIV/0!</v>
      </c>
      <c r="CB19" s="4" t="e">
        <f t="shared" si="109"/>
        <v>#DIV/0!</v>
      </c>
      <c r="CC19" s="4" t="e">
        <f t="shared" si="110"/>
        <v>#DIV/0!</v>
      </c>
      <c r="CD19" s="4" t="e">
        <f t="shared" si="111"/>
        <v>#DIV/0!</v>
      </c>
      <c r="CE19" s="4" t="e">
        <f t="shared" si="112"/>
        <v>#DIV/0!</v>
      </c>
      <c r="CF19" s="4" t="e">
        <f t="shared" si="113"/>
        <v>#DIV/0!</v>
      </c>
      <c r="CG19" s="4" t="e">
        <f t="shared" si="114"/>
        <v>#DIV/0!</v>
      </c>
      <c r="CH19" s="4" t="e">
        <f t="shared" si="115"/>
        <v>#DIV/0!</v>
      </c>
      <c r="CI19" s="4" t="e">
        <f t="shared" si="116"/>
        <v>#DIV/0!</v>
      </c>
      <c r="CJ19" s="4" t="e">
        <f t="shared" si="117"/>
        <v>#DIV/0!</v>
      </c>
      <c r="CK19" s="4" t="e">
        <f t="shared" si="118"/>
        <v>#DIV/0!</v>
      </c>
      <c r="CL19" s="4" t="e">
        <f t="shared" si="119"/>
        <v>#DIV/0!</v>
      </c>
      <c r="CM19" s="4" t="e">
        <f t="shared" si="120"/>
        <v>#DIV/0!</v>
      </c>
      <c r="CN19" s="4" t="e">
        <f t="shared" si="121"/>
        <v>#DIV/0!</v>
      </c>
      <c r="CO19" s="4" t="e">
        <f t="shared" si="122"/>
        <v>#DIV/0!</v>
      </c>
      <c r="CP19" s="4" t="e">
        <f t="shared" si="123"/>
        <v>#DIV/0!</v>
      </c>
      <c r="CQ19" s="4" t="e">
        <f t="shared" si="124"/>
        <v>#DIV/0!</v>
      </c>
      <c r="CR19" s="4" t="e">
        <f t="shared" si="125"/>
        <v>#DIV/0!</v>
      </c>
      <c r="CS19" s="4" t="e">
        <f t="shared" si="126"/>
        <v>#DIV/0!</v>
      </c>
      <c r="CT19" s="4" t="e">
        <f t="shared" si="127"/>
        <v>#DIV/0!</v>
      </c>
      <c r="CU19" s="4" t="e">
        <f t="shared" si="128"/>
        <v>#DIV/0!</v>
      </c>
      <c r="CV19" s="4" t="e">
        <f t="shared" si="129"/>
        <v>#DIV/0!</v>
      </c>
      <c r="CW19" s="4" t="e">
        <f t="shared" si="130"/>
        <v>#DIV/0!</v>
      </c>
      <c r="CX19" s="4" t="e">
        <f t="shared" si="131"/>
        <v>#DIV/0!</v>
      </c>
      <c r="CY19" s="4" t="e">
        <f t="shared" si="132"/>
        <v>#DIV/0!</v>
      </c>
      <c r="CZ19" s="4" t="e">
        <f t="shared" si="133"/>
        <v>#DIV/0!</v>
      </c>
      <c r="DA19" s="4" t="e">
        <f t="shared" si="134"/>
        <v>#DIV/0!</v>
      </c>
      <c r="DB19" s="4" t="e">
        <f t="shared" si="135"/>
        <v>#DIV/0!</v>
      </c>
      <c r="DC19" s="4" t="e">
        <f t="shared" si="136"/>
        <v>#DIV/0!</v>
      </c>
      <c r="DD19" s="4" t="e">
        <f t="shared" si="137"/>
        <v>#DIV/0!</v>
      </c>
      <c r="DE19" s="4" t="e">
        <f t="shared" si="138"/>
        <v>#DIV/0!</v>
      </c>
      <c r="DF19" s="4" t="e">
        <f t="shared" si="139"/>
        <v>#DIV/0!</v>
      </c>
      <c r="DG19" s="4" t="e">
        <f t="shared" si="140"/>
        <v>#DIV/0!</v>
      </c>
      <c r="DI19" s="4">
        <v>2778.1472274188941</v>
      </c>
      <c r="DJ19" s="20" t="e">
        <f t="shared" si="31"/>
        <v>#DIV/0!</v>
      </c>
    </row>
    <row r="20" spans="1:114" x14ac:dyDescent="0.25">
      <c r="A20" t="s">
        <v>10</v>
      </c>
      <c r="B20" t="s">
        <v>12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0</v>
      </c>
      <c r="AD20" s="41">
        <v>0</v>
      </c>
      <c r="AE20" s="41">
        <v>0</v>
      </c>
      <c r="AF20" s="41">
        <v>0</v>
      </c>
      <c r="AG20" s="41">
        <v>0</v>
      </c>
      <c r="AH20" s="41">
        <v>0</v>
      </c>
      <c r="AI20" s="41">
        <v>0</v>
      </c>
      <c r="AJ20" s="41">
        <v>0</v>
      </c>
      <c r="AK20" s="41">
        <v>0</v>
      </c>
      <c r="AL20" s="4"/>
      <c r="AM20" t="s">
        <v>12</v>
      </c>
      <c r="AN20" s="41">
        <v>0</v>
      </c>
      <c r="AO20" s="41">
        <v>0</v>
      </c>
      <c r="AP20" s="41">
        <v>0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41">
        <v>0</v>
      </c>
      <c r="BF20" s="41">
        <v>0</v>
      </c>
      <c r="BG20" s="41">
        <v>0</v>
      </c>
      <c r="BH20" s="41">
        <v>0</v>
      </c>
      <c r="BI20" s="41">
        <v>0</v>
      </c>
      <c r="BJ20" s="41">
        <v>0</v>
      </c>
      <c r="BK20" s="41">
        <v>0</v>
      </c>
      <c r="BL20" s="41">
        <v>0</v>
      </c>
      <c r="BM20" s="41">
        <v>0</v>
      </c>
      <c r="BN20" s="41">
        <v>0</v>
      </c>
      <c r="BO20" s="41">
        <v>0</v>
      </c>
      <c r="BP20" s="41">
        <v>0</v>
      </c>
      <c r="BQ20" s="41">
        <v>0</v>
      </c>
      <c r="BR20" s="41">
        <v>0</v>
      </c>
      <c r="BS20" s="41">
        <v>0</v>
      </c>
      <c r="BT20" s="41">
        <v>0</v>
      </c>
      <c r="BU20" s="41">
        <v>0</v>
      </c>
      <c r="BV20" s="41">
        <v>0</v>
      </c>
      <c r="BX20" t="str">
        <f t="shared" si="105"/>
        <v>RES GS2</v>
      </c>
      <c r="BY20" s="4" t="e">
        <f t="shared" si="106"/>
        <v>#DIV/0!</v>
      </c>
      <c r="BZ20" s="4" t="e">
        <f t="shared" si="107"/>
        <v>#DIV/0!</v>
      </c>
      <c r="CA20" s="4" t="e">
        <f t="shared" si="108"/>
        <v>#DIV/0!</v>
      </c>
      <c r="CB20" s="4" t="e">
        <f t="shared" si="109"/>
        <v>#DIV/0!</v>
      </c>
      <c r="CC20" s="4" t="e">
        <f t="shared" si="110"/>
        <v>#DIV/0!</v>
      </c>
      <c r="CD20" s="4" t="e">
        <f t="shared" si="111"/>
        <v>#DIV/0!</v>
      </c>
      <c r="CE20" s="4" t="e">
        <f t="shared" si="112"/>
        <v>#DIV/0!</v>
      </c>
      <c r="CF20" s="4" t="e">
        <f t="shared" si="113"/>
        <v>#DIV/0!</v>
      </c>
      <c r="CG20" s="4" t="e">
        <f t="shared" si="114"/>
        <v>#DIV/0!</v>
      </c>
      <c r="CH20" s="4" t="e">
        <f t="shared" si="115"/>
        <v>#DIV/0!</v>
      </c>
      <c r="CI20" s="4" t="e">
        <f t="shared" si="116"/>
        <v>#DIV/0!</v>
      </c>
      <c r="CJ20" s="4" t="e">
        <f t="shared" si="117"/>
        <v>#DIV/0!</v>
      </c>
      <c r="CK20" s="4" t="e">
        <f t="shared" si="118"/>
        <v>#DIV/0!</v>
      </c>
      <c r="CL20" s="4" t="e">
        <f t="shared" si="119"/>
        <v>#DIV/0!</v>
      </c>
      <c r="CM20" s="4" t="e">
        <f t="shared" si="120"/>
        <v>#DIV/0!</v>
      </c>
      <c r="CN20" s="4" t="e">
        <f t="shared" si="121"/>
        <v>#DIV/0!</v>
      </c>
      <c r="CO20" s="4" t="e">
        <f t="shared" si="122"/>
        <v>#DIV/0!</v>
      </c>
      <c r="CP20" s="4" t="e">
        <f t="shared" si="123"/>
        <v>#DIV/0!</v>
      </c>
      <c r="CQ20" s="4" t="e">
        <f t="shared" si="124"/>
        <v>#DIV/0!</v>
      </c>
      <c r="CR20" s="4" t="e">
        <f t="shared" si="125"/>
        <v>#DIV/0!</v>
      </c>
      <c r="CS20" s="4" t="e">
        <f t="shared" si="126"/>
        <v>#DIV/0!</v>
      </c>
      <c r="CT20" s="4" t="e">
        <f t="shared" si="127"/>
        <v>#DIV/0!</v>
      </c>
      <c r="CU20" s="4" t="e">
        <f t="shared" si="128"/>
        <v>#DIV/0!</v>
      </c>
      <c r="CV20" s="4" t="e">
        <f t="shared" si="129"/>
        <v>#DIV/0!</v>
      </c>
      <c r="CW20" s="4" t="e">
        <f t="shared" si="130"/>
        <v>#DIV/0!</v>
      </c>
      <c r="CX20" s="4" t="e">
        <f t="shared" si="131"/>
        <v>#DIV/0!</v>
      </c>
      <c r="CY20" s="4" t="e">
        <f t="shared" si="132"/>
        <v>#DIV/0!</v>
      </c>
      <c r="CZ20" s="4" t="e">
        <f t="shared" si="133"/>
        <v>#DIV/0!</v>
      </c>
      <c r="DA20" s="4" t="e">
        <f t="shared" si="134"/>
        <v>#DIV/0!</v>
      </c>
      <c r="DB20" s="4" t="e">
        <f t="shared" si="135"/>
        <v>#DIV/0!</v>
      </c>
      <c r="DC20" s="4" t="e">
        <f t="shared" si="136"/>
        <v>#DIV/0!</v>
      </c>
      <c r="DD20" s="4" t="e">
        <f t="shared" si="137"/>
        <v>#DIV/0!</v>
      </c>
      <c r="DE20" s="4" t="e">
        <f t="shared" si="138"/>
        <v>#DIV/0!</v>
      </c>
      <c r="DF20" s="4" t="e">
        <f t="shared" si="139"/>
        <v>#DIV/0!</v>
      </c>
      <c r="DG20" s="4" t="e">
        <f t="shared" si="140"/>
        <v>#DIV/0!</v>
      </c>
      <c r="DI20" s="4">
        <v>13495.484997333133</v>
      </c>
      <c r="DJ20" s="20" t="e">
        <f t="shared" si="31"/>
        <v>#DIV/0!</v>
      </c>
    </row>
    <row r="21" spans="1:114" x14ac:dyDescent="0.25">
      <c r="A21" t="s">
        <v>10</v>
      </c>
      <c r="B21" t="s">
        <v>13</v>
      </c>
      <c r="C21" s="41">
        <v>0</v>
      </c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0</v>
      </c>
      <c r="AC21" s="41">
        <v>0</v>
      </c>
      <c r="AD21" s="41">
        <v>0</v>
      </c>
      <c r="AE21" s="41">
        <v>0</v>
      </c>
      <c r="AF21" s="41">
        <v>0</v>
      </c>
      <c r="AG21" s="41">
        <v>0</v>
      </c>
      <c r="AH21" s="41">
        <v>0</v>
      </c>
      <c r="AI21" s="41">
        <v>0</v>
      </c>
      <c r="AJ21" s="41">
        <v>0</v>
      </c>
      <c r="AK21" s="41">
        <v>0</v>
      </c>
      <c r="AL21" s="4"/>
      <c r="AM21" t="s">
        <v>13</v>
      </c>
      <c r="AN21" s="41">
        <v>0</v>
      </c>
      <c r="AO21" s="41">
        <v>0</v>
      </c>
      <c r="AP21" s="41">
        <v>0</v>
      </c>
      <c r="AQ21" s="41">
        <v>0</v>
      </c>
      <c r="AR21" s="41">
        <v>0</v>
      </c>
      <c r="AS21" s="41">
        <v>0</v>
      </c>
      <c r="AT21" s="41">
        <v>0</v>
      </c>
      <c r="AU21" s="41">
        <v>0</v>
      </c>
      <c r="AV21" s="41">
        <v>0</v>
      </c>
      <c r="AW21" s="41">
        <v>0</v>
      </c>
      <c r="AX21" s="41">
        <v>0</v>
      </c>
      <c r="AY21" s="41">
        <v>0</v>
      </c>
      <c r="AZ21" s="41">
        <v>0</v>
      </c>
      <c r="BA21" s="41">
        <v>0</v>
      </c>
      <c r="BB21" s="41">
        <v>0</v>
      </c>
      <c r="BC21" s="41">
        <v>0</v>
      </c>
      <c r="BD21" s="41">
        <v>0</v>
      </c>
      <c r="BE21" s="41">
        <v>0</v>
      </c>
      <c r="BF21" s="41">
        <v>0</v>
      </c>
      <c r="BG21" s="41">
        <v>0</v>
      </c>
      <c r="BH21" s="41">
        <v>0</v>
      </c>
      <c r="BI21" s="41">
        <v>0</v>
      </c>
      <c r="BJ21" s="41">
        <v>0</v>
      </c>
      <c r="BK21" s="41">
        <v>0</v>
      </c>
      <c r="BL21" s="41">
        <v>0</v>
      </c>
      <c r="BM21" s="41">
        <v>0</v>
      </c>
      <c r="BN21" s="41">
        <v>0</v>
      </c>
      <c r="BO21" s="41">
        <v>0</v>
      </c>
      <c r="BP21" s="41">
        <v>0</v>
      </c>
      <c r="BQ21" s="41">
        <v>0</v>
      </c>
      <c r="BR21" s="41">
        <v>0</v>
      </c>
      <c r="BS21" s="41">
        <v>0</v>
      </c>
      <c r="BT21" s="41">
        <v>0</v>
      </c>
      <c r="BU21" s="41">
        <v>0</v>
      </c>
      <c r="BV21" s="41">
        <v>0</v>
      </c>
      <c r="BX21" t="str">
        <f t="shared" si="105"/>
        <v>RES GS3</v>
      </c>
      <c r="BY21" s="4" t="e">
        <f t="shared" si="106"/>
        <v>#DIV/0!</v>
      </c>
      <c r="BZ21" s="4" t="e">
        <f t="shared" si="107"/>
        <v>#DIV/0!</v>
      </c>
      <c r="CA21" s="4" t="e">
        <f t="shared" si="108"/>
        <v>#DIV/0!</v>
      </c>
      <c r="CB21" s="4" t="e">
        <f t="shared" si="109"/>
        <v>#DIV/0!</v>
      </c>
      <c r="CC21" s="4" t="e">
        <f t="shared" si="110"/>
        <v>#DIV/0!</v>
      </c>
      <c r="CD21" s="4" t="e">
        <f t="shared" si="111"/>
        <v>#DIV/0!</v>
      </c>
      <c r="CE21" s="4" t="e">
        <f t="shared" si="112"/>
        <v>#DIV/0!</v>
      </c>
      <c r="CF21" s="4" t="e">
        <f t="shared" si="113"/>
        <v>#DIV/0!</v>
      </c>
      <c r="CG21" s="4" t="e">
        <f t="shared" si="114"/>
        <v>#DIV/0!</v>
      </c>
      <c r="CH21" s="4" t="e">
        <f t="shared" si="115"/>
        <v>#DIV/0!</v>
      </c>
      <c r="CI21" s="4" t="e">
        <f t="shared" si="116"/>
        <v>#DIV/0!</v>
      </c>
      <c r="CJ21" s="4" t="e">
        <f t="shared" si="117"/>
        <v>#DIV/0!</v>
      </c>
      <c r="CK21" s="4" t="e">
        <f t="shared" si="118"/>
        <v>#DIV/0!</v>
      </c>
      <c r="CL21" s="4" t="e">
        <f t="shared" si="119"/>
        <v>#DIV/0!</v>
      </c>
      <c r="CM21" s="4" t="e">
        <f t="shared" si="120"/>
        <v>#DIV/0!</v>
      </c>
      <c r="CN21" s="4" t="e">
        <f t="shared" si="121"/>
        <v>#DIV/0!</v>
      </c>
      <c r="CO21" s="4" t="e">
        <f t="shared" si="122"/>
        <v>#DIV/0!</v>
      </c>
      <c r="CP21" s="4" t="e">
        <f t="shared" si="123"/>
        <v>#DIV/0!</v>
      </c>
      <c r="CQ21" s="4" t="e">
        <f t="shared" si="124"/>
        <v>#DIV/0!</v>
      </c>
      <c r="CR21" s="4" t="e">
        <f t="shared" si="125"/>
        <v>#DIV/0!</v>
      </c>
      <c r="CS21" s="4" t="e">
        <f t="shared" si="126"/>
        <v>#DIV/0!</v>
      </c>
      <c r="CT21" s="4" t="e">
        <f t="shared" si="127"/>
        <v>#DIV/0!</v>
      </c>
      <c r="CU21" s="4" t="e">
        <f t="shared" si="128"/>
        <v>#DIV/0!</v>
      </c>
      <c r="CV21" s="4" t="e">
        <f t="shared" si="129"/>
        <v>#DIV/0!</v>
      </c>
      <c r="CW21" s="4" t="e">
        <f t="shared" si="130"/>
        <v>#DIV/0!</v>
      </c>
      <c r="CX21" s="4" t="e">
        <f t="shared" si="131"/>
        <v>#DIV/0!</v>
      </c>
      <c r="CY21" s="4" t="e">
        <f t="shared" si="132"/>
        <v>#DIV/0!</v>
      </c>
      <c r="CZ21" s="4" t="e">
        <f t="shared" si="133"/>
        <v>#DIV/0!</v>
      </c>
      <c r="DA21" s="4" t="e">
        <f t="shared" si="134"/>
        <v>#DIV/0!</v>
      </c>
      <c r="DB21" s="4" t="e">
        <f t="shared" si="135"/>
        <v>#DIV/0!</v>
      </c>
      <c r="DC21" s="4" t="e">
        <f t="shared" si="136"/>
        <v>#DIV/0!</v>
      </c>
      <c r="DD21" s="4" t="e">
        <f t="shared" si="137"/>
        <v>#DIV/0!</v>
      </c>
      <c r="DE21" s="4" t="e">
        <f t="shared" si="138"/>
        <v>#DIV/0!</v>
      </c>
      <c r="DF21" s="4" t="e">
        <f t="shared" si="139"/>
        <v>#DIV/0!</v>
      </c>
      <c r="DG21" s="4" t="e">
        <f t="shared" si="140"/>
        <v>#DIV/0!</v>
      </c>
      <c r="DI21" s="4">
        <v>684.2975046057752</v>
      </c>
      <c r="DJ21" s="20" t="e">
        <f t="shared" si="31"/>
        <v>#DIV/0!</v>
      </c>
    </row>
    <row r="22" spans="1:114" x14ac:dyDescent="0.25">
      <c r="A22" t="s">
        <v>10</v>
      </c>
      <c r="B22" t="s">
        <v>17</v>
      </c>
      <c r="C22" s="41">
        <v>0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0</v>
      </c>
      <c r="AD22" s="41">
        <v>0</v>
      </c>
      <c r="AE22" s="41">
        <v>0</v>
      </c>
      <c r="AF22" s="41">
        <v>0</v>
      </c>
      <c r="AG22" s="41">
        <v>0</v>
      </c>
      <c r="AH22" s="41">
        <v>0</v>
      </c>
      <c r="AI22" s="41">
        <v>0</v>
      </c>
      <c r="AJ22" s="41">
        <v>0</v>
      </c>
      <c r="AK22" s="41">
        <v>0</v>
      </c>
      <c r="AL22" s="4"/>
      <c r="AM22" t="s">
        <v>17</v>
      </c>
      <c r="AN22" s="41">
        <v>0</v>
      </c>
      <c r="AO22" s="41">
        <v>0</v>
      </c>
      <c r="AP22" s="41">
        <v>0</v>
      </c>
      <c r="AQ22" s="41">
        <v>0</v>
      </c>
      <c r="AR22" s="41">
        <v>0</v>
      </c>
      <c r="AS22" s="41">
        <v>0</v>
      </c>
      <c r="AT22" s="41">
        <v>0</v>
      </c>
      <c r="AU22" s="41">
        <v>0</v>
      </c>
      <c r="AV22" s="41">
        <v>0</v>
      </c>
      <c r="AW22" s="41">
        <v>0</v>
      </c>
      <c r="AX22" s="41">
        <v>0</v>
      </c>
      <c r="AY22" s="41">
        <v>0</v>
      </c>
      <c r="AZ22" s="41">
        <v>0</v>
      </c>
      <c r="BA22" s="41">
        <v>0</v>
      </c>
      <c r="BB22" s="41">
        <v>0</v>
      </c>
      <c r="BC22" s="41">
        <v>0</v>
      </c>
      <c r="BD22" s="41">
        <v>0</v>
      </c>
      <c r="BE22" s="41">
        <v>0</v>
      </c>
      <c r="BF22" s="41">
        <v>0</v>
      </c>
      <c r="BG22" s="41">
        <v>0</v>
      </c>
      <c r="BH22" s="41">
        <v>0</v>
      </c>
      <c r="BI22" s="41">
        <v>0</v>
      </c>
      <c r="BJ22" s="41">
        <v>0</v>
      </c>
      <c r="BK22" s="41">
        <v>0</v>
      </c>
      <c r="BL22" s="41">
        <v>0</v>
      </c>
      <c r="BM22" s="41">
        <v>0</v>
      </c>
      <c r="BN22" s="41">
        <v>0</v>
      </c>
      <c r="BO22" s="41">
        <v>0</v>
      </c>
      <c r="BP22" s="41">
        <v>0</v>
      </c>
      <c r="BQ22" s="41">
        <v>0</v>
      </c>
      <c r="BR22" s="41">
        <v>0</v>
      </c>
      <c r="BS22" s="41">
        <v>0</v>
      </c>
      <c r="BT22" s="41">
        <v>0</v>
      </c>
      <c r="BU22" s="41">
        <v>0</v>
      </c>
      <c r="BV22" s="41">
        <v>0</v>
      </c>
      <c r="BX22" t="str">
        <f t="shared" si="105"/>
        <v>RES GTS1</v>
      </c>
      <c r="BY22" s="4" t="e">
        <f t="shared" si="106"/>
        <v>#DIV/0!</v>
      </c>
      <c r="BZ22" s="4" t="e">
        <f t="shared" si="107"/>
        <v>#DIV/0!</v>
      </c>
      <c r="CA22" s="4" t="e">
        <f t="shared" si="108"/>
        <v>#DIV/0!</v>
      </c>
      <c r="CB22" s="4" t="e">
        <f t="shared" si="109"/>
        <v>#DIV/0!</v>
      </c>
      <c r="CC22" s="4" t="e">
        <f t="shared" si="110"/>
        <v>#DIV/0!</v>
      </c>
      <c r="CD22" s="4" t="e">
        <f t="shared" si="111"/>
        <v>#DIV/0!</v>
      </c>
      <c r="CE22" s="4" t="e">
        <f t="shared" si="112"/>
        <v>#DIV/0!</v>
      </c>
      <c r="CF22" s="4" t="e">
        <f t="shared" si="113"/>
        <v>#DIV/0!</v>
      </c>
      <c r="CG22" s="4" t="e">
        <f t="shared" si="114"/>
        <v>#DIV/0!</v>
      </c>
      <c r="CH22" s="4" t="e">
        <f t="shared" si="115"/>
        <v>#DIV/0!</v>
      </c>
      <c r="CI22" s="4" t="e">
        <f t="shared" si="116"/>
        <v>#DIV/0!</v>
      </c>
      <c r="CJ22" s="4" t="e">
        <f t="shared" si="117"/>
        <v>#DIV/0!</v>
      </c>
      <c r="CK22" s="4" t="e">
        <f t="shared" si="118"/>
        <v>#DIV/0!</v>
      </c>
      <c r="CL22" s="4" t="e">
        <f t="shared" si="119"/>
        <v>#DIV/0!</v>
      </c>
      <c r="CM22" s="4" t="e">
        <f t="shared" si="120"/>
        <v>#DIV/0!</v>
      </c>
      <c r="CN22" s="4" t="e">
        <f t="shared" si="121"/>
        <v>#DIV/0!</v>
      </c>
      <c r="CO22" s="4" t="e">
        <f t="shared" si="122"/>
        <v>#DIV/0!</v>
      </c>
      <c r="CP22" s="4" t="e">
        <f t="shared" si="123"/>
        <v>#DIV/0!</v>
      </c>
      <c r="CQ22" s="4" t="e">
        <f t="shared" si="124"/>
        <v>#DIV/0!</v>
      </c>
      <c r="CR22" s="4" t="e">
        <f t="shared" si="125"/>
        <v>#DIV/0!</v>
      </c>
      <c r="CS22" s="4" t="e">
        <f t="shared" si="126"/>
        <v>#DIV/0!</v>
      </c>
      <c r="CT22" s="4" t="e">
        <f t="shared" si="127"/>
        <v>#DIV/0!</v>
      </c>
      <c r="CU22" s="4" t="e">
        <f t="shared" si="128"/>
        <v>#DIV/0!</v>
      </c>
      <c r="CV22" s="4" t="e">
        <f t="shared" si="129"/>
        <v>#DIV/0!</v>
      </c>
      <c r="CW22" s="4" t="e">
        <f t="shared" si="130"/>
        <v>#DIV/0!</v>
      </c>
      <c r="CX22" s="4" t="e">
        <f t="shared" si="131"/>
        <v>#DIV/0!</v>
      </c>
      <c r="CY22" s="4" t="e">
        <f t="shared" si="132"/>
        <v>#DIV/0!</v>
      </c>
      <c r="CZ22" s="4" t="e">
        <f t="shared" si="133"/>
        <v>#DIV/0!</v>
      </c>
      <c r="DA22" s="4" t="e">
        <f t="shared" si="134"/>
        <v>#DIV/0!</v>
      </c>
      <c r="DB22" s="4" t="e">
        <f t="shared" si="135"/>
        <v>#DIV/0!</v>
      </c>
      <c r="DC22" s="4" t="e">
        <f t="shared" si="136"/>
        <v>#DIV/0!</v>
      </c>
      <c r="DD22" s="4" t="e">
        <f t="shared" si="137"/>
        <v>#DIV/0!</v>
      </c>
      <c r="DE22" s="4" t="e">
        <f t="shared" si="138"/>
        <v>#DIV/0!</v>
      </c>
      <c r="DF22" s="4" t="e">
        <f t="shared" si="139"/>
        <v>#DIV/0!</v>
      </c>
      <c r="DG22" s="4" t="e">
        <f t="shared" si="140"/>
        <v>#DIV/0!</v>
      </c>
      <c r="DI22" s="4">
        <v>5321.8603657096028</v>
      </c>
      <c r="DJ22" s="20" t="e">
        <f t="shared" si="31"/>
        <v>#DIV/0!</v>
      </c>
    </row>
    <row r="23" spans="1:114" x14ac:dyDescent="0.25">
      <c r="A23" t="s">
        <v>10</v>
      </c>
      <c r="B23" t="s">
        <v>18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0</v>
      </c>
      <c r="U23" s="41">
        <v>0</v>
      </c>
      <c r="V23" s="41">
        <v>0</v>
      </c>
      <c r="W23" s="41">
        <v>0</v>
      </c>
      <c r="X23" s="41">
        <v>0</v>
      </c>
      <c r="Y23" s="41">
        <v>0</v>
      </c>
      <c r="Z23" s="41">
        <v>0</v>
      </c>
      <c r="AA23" s="41">
        <v>0</v>
      </c>
      <c r="AB23" s="41">
        <v>0</v>
      </c>
      <c r="AC23" s="41">
        <v>0</v>
      </c>
      <c r="AD23" s="41">
        <v>0</v>
      </c>
      <c r="AE23" s="41">
        <v>0</v>
      </c>
      <c r="AF23" s="41">
        <v>0</v>
      </c>
      <c r="AG23" s="41">
        <v>0</v>
      </c>
      <c r="AH23" s="41">
        <v>0</v>
      </c>
      <c r="AI23" s="41">
        <v>0</v>
      </c>
      <c r="AJ23" s="41">
        <v>0</v>
      </c>
      <c r="AK23" s="41">
        <v>0</v>
      </c>
      <c r="AL23" s="4"/>
      <c r="AM23" t="s">
        <v>18</v>
      </c>
      <c r="AN23" s="41">
        <v>0</v>
      </c>
      <c r="AO23" s="41">
        <v>0</v>
      </c>
      <c r="AP23" s="41">
        <v>0</v>
      </c>
      <c r="AQ23" s="41">
        <v>0</v>
      </c>
      <c r="AR23" s="41">
        <v>0</v>
      </c>
      <c r="AS23" s="41">
        <v>0</v>
      </c>
      <c r="AT23" s="41">
        <v>0</v>
      </c>
      <c r="AU23" s="41">
        <v>0</v>
      </c>
      <c r="AV23" s="41">
        <v>0</v>
      </c>
      <c r="AW23" s="41">
        <v>0</v>
      </c>
      <c r="AX23" s="41">
        <v>0</v>
      </c>
      <c r="AY23" s="41">
        <v>0</v>
      </c>
      <c r="AZ23" s="41">
        <v>0</v>
      </c>
      <c r="BA23" s="41">
        <v>0</v>
      </c>
      <c r="BB23" s="41">
        <v>0</v>
      </c>
      <c r="BC23" s="41">
        <v>0</v>
      </c>
      <c r="BD23" s="41">
        <v>0</v>
      </c>
      <c r="BE23" s="41">
        <v>0</v>
      </c>
      <c r="BF23" s="41">
        <v>0</v>
      </c>
      <c r="BG23" s="41">
        <v>0</v>
      </c>
      <c r="BH23" s="41">
        <v>0</v>
      </c>
      <c r="BI23" s="41">
        <v>0</v>
      </c>
      <c r="BJ23" s="41">
        <v>0</v>
      </c>
      <c r="BK23" s="41">
        <v>0</v>
      </c>
      <c r="BL23" s="41">
        <v>0</v>
      </c>
      <c r="BM23" s="41">
        <v>0</v>
      </c>
      <c r="BN23" s="41">
        <v>0</v>
      </c>
      <c r="BO23" s="41">
        <v>0</v>
      </c>
      <c r="BP23" s="41">
        <v>0</v>
      </c>
      <c r="BQ23" s="41">
        <v>0</v>
      </c>
      <c r="BR23" s="41">
        <v>0</v>
      </c>
      <c r="BS23" s="41">
        <v>0</v>
      </c>
      <c r="BT23" s="41">
        <v>0</v>
      </c>
      <c r="BU23" s="41">
        <v>0</v>
      </c>
      <c r="BV23" s="41">
        <v>0</v>
      </c>
      <c r="BX23" t="str">
        <f t="shared" si="105"/>
        <v>RES GTS2</v>
      </c>
      <c r="BY23" s="4" t="e">
        <f t="shared" si="106"/>
        <v>#DIV/0!</v>
      </c>
      <c r="BZ23" s="4" t="e">
        <f t="shared" si="107"/>
        <v>#DIV/0!</v>
      </c>
      <c r="CA23" s="4" t="e">
        <f t="shared" si="108"/>
        <v>#DIV/0!</v>
      </c>
      <c r="CB23" s="4" t="e">
        <f t="shared" si="109"/>
        <v>#DIV/0!</v>
      </c>
      <c r="CC23" s="4" t="e">
        <f t="shared" si="110"/>
        <v>#DIV/0!</v>
      </c>
      <c r="CD23" s="4" t="e">
        <f t="shared" si="111"/>
        <v>#DIV/0!</v>
      </c>
      <c r="CE23" s="4" t="e">
        <f t="shared" si="112"/>
        <v>#DIV/0!</v>
      </c>
      <c r="CF23" s="4" t="e">
        <f t="shared" si="113"/>
        <v>#DIV/0!</v>
      </c>
      <c r="CG23" s="4" t="e">
        <f t="shared" si="114"/>
        <v>#DIV/0!</v>
      </c>
      <c r="CH23" s="4" t="e">
        <f t="shared" si="115"/>
        <v>#DIV/0!</v>
      </c>
      <c r="CI23" s="4" t="e">
        <f t="shared" si="116"/>
        <v>#DIV/0!</v>
      </c>
      <c r="CJ23" s="4" t="e">
        <f t="shared" si="117"/>
        <v>#DIV/0!</v>
      </c>
      <c r="CK23" s="4" t="e">
        <f t="shared" si="118"/>
        <v>#DIV/0!</v>
      </c>
      <c r="CL23" s="4" t="e">
        <f t="shared" si="119"/>
        <v>#DIV/0!</v>
      </c>
      <c r="CM23" s="4" t="e">
        <f t="shared" si="120"/>
        <v>#DIV/0!</v>
      </c>
      <c r="CN23" s="4" t="e">
        <f t="shared" si="121"/>
        <v>#DIV/0!</v>
      </c>
      <c r="CO23" s="4" t="e">
        <f t="shared" si="122"/>
        <v>#DIV/0!</v>
      </c>
      <c r="CP23" s="4" t="e">
        <f t="shared" si="123"/>
        <v>#DIV/0!</v>
      </c>
      <c r="CQ23" s="4" t="e">
        <f t="shared" si="124"/>
        <v>#DIV/0!</v>
      </c>
      <c r="CR23" s="4" t="e">
        <f t="shared" si="125"/>
        <v>#DIV/0!</v>
      </c>
      <c r="CS23" s="4" t="e">
        <f t="shared" si="126"/>
        <v>#DIV/0!</v>
      </c>
      <c r="CT23" s="4" t="e">
        <f t="shared" si="127"/>
        <v>#DIV/0!</v>
      </c>
      <c r="CU23" s="4" t="e">
        <f t="shared" si="128"/>
        <v>#DIV/0!</v>
      </c>
      <c r="CV23" s="4" t="e">
        <f t="shared" si="129"/>
        <v>#DIV/0!</v>
      </c>
      <c r="CW23" s="4" t="e">
        <f t="shared" si="130"/>
        <v>#DIV/0!</v>
      </c>
      <c r="CX23" s="4" t="e">
        <f t="shared" si="131"/>
        <v>#DIV/0!</v>
      </c>
      <c r="CY23" s="4" t="e">
        <f t="shared" si="132"/>
        <v>#DIV/0!</v>
      </c>
      <c r="CZ23" s="4" t="e">
        <f t="shared" si="133"/>
        <v>#DIV/0!</v>
      </c>
      <c r="DA23" s="4" t="e">
        <f t="shared" si="134"/>
        <v>#DIV/0!</v>
      </c>
      <c r="DB23" s="4" t="e">
        <f t="shared" si="135"/>
        <v>#DIV/0!</v>
      </c>
      <c r="DC23" s="4" t="e">
        <f t="shared" si="136"/>
        <v>#DIV/0!</v>
      </c>
      <c r="DD23" s="4" t="e">
        <f t="shared" si="137"/>
        <v>#DIV/0!</v>
      </c>
      <c r="DE23" s="4" t="e">
        <f t="shared" si="138"/>
        <v>#DIV/0!</v>
      </c>
      <c r="DF23" s="4" t="e">
        <f t="shared" si="139"/>
        <v>#DIV/0!</v>
      </c>
      <c r="DG23" s="4" t="e">
        <f t="shared" si="140"/>
        <v>#DIV/0!</v>
      </c>
      <c r="DI23" s="4">
        <v>21575.287807322584</v>
      </c>
      <c r="DJ23" s="20" t="e">
        <f t="shared" si="31"/>
        <v>#DIV/0!</v>
      </c>
    </row>
    <row r="24" spans="1:114" x14ac:dyDescent="0.25">
      <c r="A24" t="s">
        <v>10</v>
      </c>
      <c r="B24" t="s">
        <v>19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41">
        <v>0</v>
      </c>
      <c r="AE24" s="41">
        <v>0</v>
      </c>
      <c r="AF24" s="41">
        <v>0</v>
      </c>
      <c r="AG24" s="41">
        <v>0</v>
      </c>
      <c r="AH24" s="41">
        <v>0</v>
      </c>
      <c r="AI24" s="41">
        <v>0</v>
      </c>
      <c r="AJ24" s="41">
        <v>0</v>
      </c>
      <c r="AK24" s="41">
        <v>0</v>
      </c>
      <c r="AL24" s="4"/>
      <c r="AM24" t="s">
        <v>19</v>
      </c>
      <c r="AN24" s="41">
        <v>0</v>
      </c>
      <c r="AO24" s="41">
        <v>0</v>
      </c>
      <c r="AP24" s="41">
        <v>0</v>
      </c>
      <c r="AQ24" s="41">
        <v>0</v>
      </c>
      <c r="AR24" s="41">
        <v>0</v>
      </c>
      <c r="AS24" s="41">
        <v>0</v>
      </c>
      <c r="AT24" s="41">
        <v>0</v>
      </c>
      <c r="AU24" s="41">
        <v>0</v>
      </c>
      <c r="AV24" s="41">
        <v>0</v>
      </c>
      <c r="AW24" s="41">
        <v>0</v>
      </c>
      <c r="AX24" s="41">
        <v>0</v>
      </c>
      <c r="AY24" s="41">
        <v>0</v>
      </c>
      <c r="AZ24" s="41">
        <v>0</v>
      </c>
      <c r="BA24" s="41">
        <v>0</v>
      </c>
      <c r="BB24" s="41">
        <v>0</v>
      </c>
      <c r="BC24" s="41">
        <v>0</v>
      </c>
      <c r="BD24" s="41">
        <v>0</v>
      </c>
      <c r="BE24" s="41">
        <v>0</v>
      </c>
      <c r="BF24" s="41">
        <v>0</v>
      </c>
      <c r="BG24" s="41">
        <v>0</v>
      </c>
      <c r="BH24" s="41">
        <v>0</v>
      </c>
      <c r="BI24" s="41">
        <v>0</v>
      </c>
      <c r="BJ24" s="41">
        <v>0</v>
      </c>
      <c r="BK24" s="41">
        <v>0</v>
      </c>
      <c r="BL24" s="41">
        <v>0</v>
      </c>
      <c r="BM24" s="41">
        <v>0</v>
      </c>
      <c r="BN24" s="41">
        <v>0</v>
      </c>
      <c r="BO24" s="41">
        <v>0</v>
      </c>
      <c r="BP24" s="41">
        <v>0</v>
      </c>
      <c r="BQ24" s="41">
        <v>0</v>
      </c>
      <c r="BR24" s="41">
        <v>0</v>
      </c>
      <c r="BS24" s="41">
        <v>0</v>
      </c>
      <c r="BT24" s="41">
        <v>0</v>
      </c>
      <c r="BU24" s="41">
        <v>0</v>
      </c>
      <c r="BV24" s="41">
        <v>0</v>
      </c>
      <c r="BX24" t="str">
        <f t="shared" si="105"/>
        <v>RES GTS3</v>
      </c>
      <c r="BY24" s="4" t="e">
        <f t="shared" si="106"/>
        <v>#DIV/0!</v>
      </c>
      <c r="BZ24" s="4" t="e">
        <f t="shared" si="107"/>
        <v>#DIV/0!</v>
      </c>
      <c r="CA24" s="4" t="e">
        <f t="shared" si="108"/>
        <v>#DIV/0!</v>
      </c>
      <c r="CB24" s="4" t="e">
        <f t="shared" si="109"/>
        <v>#DIV/0!</v>
      </c>
      <c r="CC24" s="4" t="e">
        <f t="shared" si="110"/>
        <v>#DIV/0!</v>
      </c>
      <c r="CD24" s="4" t="e">
        <f t="shared" si="111"/>
        <v>#DIV/0!</v>
      </c>
      <c r="CE24" s="4" t="e">
        <f t="shared" si="112"/>
        <v>#DIV/0!</v>
      </c>
      <c r="CF24" s="4" t="e">
        <f t="shared" si="113"/>
        <v>#DIV/0!</v>
      </c>
      <c r="CG24" s="4" t="e">
        <f t="shared" si="114"/>
        <v>#DIV/0!</v>
      </c>
      <c r="CH24" s="4" t="e">
        <f t="shared" si="115"/>
        <v>#DIV/0!</v>
      </c>
      <c r="CI24" s="4" t="e">
        <f t="shared" si="116"/>
        <v>#DIV/0!</v>
      </c>
      <c r="CJ24" s="4" t="e">
        <f t="shared" si="117"/>
        <v>#DIV/0!</v>
      </c>
      <c r="CK24" s="4" t="e">
        <f t="shared" si="118"/>
        <v>#DIV/0!</v>
      </c>
      <c r="CL24" s="4" t="e">
        <f t="shared" si="119"/>
        <v>#DIV/0!</v>
      </c>
      <c r="CM24" s="4" t="e">
        <f t="shared" si="120"/>
        <v>#DIV/0!</v>
      </c>
      <c r="CN24" s="4" t="e">
        <f t="shared" si="121"/>
        <v>#DIV/0!</v>
      </c>
      <c r="CO24" s="4" t="e">
        <f t="shared" si="122"/>
        <v>#DIV/0!</v>
      </c>
      <c r="CP24" s="4" t="e">
        <f t="shared" si="123"/>
        <v>#DIV/0!</v>
      </c>
      <c r="CQ24" s="4" t="e">
        <f t="shared" si="124"/>
        <v>#DIV/0!</v>
      </c>
      <c r="CR24" s="4" t="e">
        <f t="shared" si="125"/>
        <v>#DIV/0!</v>
      </c>
      <c r="CS24" s="4" t="e">
        <f t="shared" si="126"/>
        <v>#DIV/0!</v>
      </c>
      <c r="CT24" s="4" t="e">
        <f t="shared" si="127"/>
        <v>#DIV/0!</v>
      </c>
      <c r="CU24" s="4" t="e">
        <f t="shared" si="128"/>
        <v>#DIV/0!</v>
      </c>
      <c r="CV24" s="4" t="e">
        <f t="shared" si="129"/>
        <v>#DIV/0!</v>
      </c>
      <c r="CW24" s="4" t="e">
        <f t="shared" si="130"/>
        <v>#DIV/0!</v>
      </c>
      <c r="CX24" s="4" t="e">
        <f t="shared" si="131"/>
        <v>#DIV/0!</v>
      </c>
      <c r="CY24" s="4" t="e">
        <f t="shared" si="132"/>
        <v>#DIV/0!</v>
      </c>
      <c r="CZ24" s="4" t="e">
        <f t="shared" si="133"/>
        <v>#DIV/0!</v>
      </c>
      <c r="DA24" s="4" t="e">
        <f t="shared" si="134"/>
        <v>#DIV/0!</v>
      </c>
      <c r="DB24" s="4" t="e">
        <f t="shared" si="135"/>
        <v>#DIV/0!</v>
      </c>
      <c r="DC24" s="4" t="e">
        <f t="shared" si="136"/>
        <v>#DIV/0!</v>
      </c>
      <c r="DD24" s="4" t="e">
        <f t="shared" si="137"/>
        <v>#DIV/0!</v>
      </c>
      <c r="DE24" s="4" t="e">
        <f t="shared" si="138"/>
        <v>#DIV/0!</v>
      </c>
      <c r="DF24" s="4" t="e">
        <f t="shared" si="139"/>
        <v>#DIV/0!</v>
      </c>
      <c r="DG24" s="4" t="e">
        <f t="shared" si="140"/>
        <v>#DIV/0!</v>
      </c>
      <c r="DI24" s="4">
        <v>68570.123266977287</v>
      </c>
      <c r="DJ24" s="20" t="e">
        <f t="shared" si="31"/>
        <v>#DIV/0!</v>
      </c>
    </row>
    <row r="25" spans="1:114" x14ac:dyDescent="0.25">
      <c r="A25" t="s">
        <v>10</v>
      </c>
      <c r="B25" t="s">
        <v>20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  <c r="AG25" s="41">
        <v>0</v>
      </c>
      <c r="AH25" s="41">
        <v>0</v>
      </c>
      <c r="AI25" s="41">
        <v>0</v>
      </c>
      <c r="AJ25" s="41">
        <v>0</v>
      </c>
      <c r="AK25" s="41">
        <v>0</v>
      </c>
      <c r="AL25" s="4"/>
      <c r="AM25" t="s">
        <v>20</v>
      </c>
      <c r="AN25" s="41">
        <v>1.0820000000000001</v>
      </c>
      <c r="AO25" s="41">
        <v>1.0820000000000001</v>
      </c>
      <c r="AP25" s="41">
        <v>1.0820000000000001</v>
      </c>
      <c r="AQ25" s="41">
        <v>1.0820000000000001</v>
      </c>
      <c r="AR25" s="41">
        <v>1.0820000000000001</v>
      </c>
      <c r="AS25" s="41">
        <v>1.0820000000000001</v>
      </c>
      <c r="AT25" s="41">
        <v>1.0820000000000001</v>
      </c>
      <c r="AU25" s="41">
        <v>1.0820000000000001</v>
      </c>
      <c r="AV25" s="41">
        <v>1.0820000000000001</v>
      </c>
      <c r="AW25" s="41">
        <v>1.0820000000000001</v>
      </c>
      <c r="AX25" s="41">
        <v>1.0820000000000001</v>
      </c>
      <c r="AY25" s="41">
        <v>1.0820000000000001</v>
      </c>
      <c r="AZ25" s="41">
        <v>12.984000000000004</v>
      </c>
      <c r="BA25" s="41">
        <v>1.0820000000000001</v>
      </c>
      <c r="BB25" s="41">
        <v>1.0820000000000001</v>
      </c>
      <c r="BC25" s="41">
        <v>1.0820000000000001</v>
      </c>
      <c r="BD25" s="41">
        <v>1.0820000000000001</v>
      </c>
      <c r="BE25" s="41">
        <v>1.0820000000000001</v>
      </c>
      <c r="BF25" s="41">
        <v>1.0820000000000001</v>
      </c>
      <c r="BG25" s="41">
        <v>1.0820000000000001</v>
      </c>
      <c r="BH25" s="41">
        <v>1.0820000000000001</v>
      </c>
      <c r="BI25" s="41">
        <v>1.0820000000000001</v>
      </c>
      <c r="BJ25" s="41">
        <v>1.0820000000000001</v>
      </c>
      <c r="BK25" s="41">
        <v>1.0820000000000001</v>
      </c>
      <c r="BL25" s="41">
        <v>1.0820000000000001</v>
      </c>
      <c r="BM25" s="41">
        <v>12.984000000000004</v>
      </c>
      <c r="BN25" s="41">
        <v>0</v>
      </c>
      <c r="BO25" s="41">
        <v>0</v>
      </c>
      <c r="BP25" s="41">
        <v>0</v>
      </c>
      <c r="BQ25" s="41">
        <v>0</v>
      </c>
      <c r="BR25" s="41">
        <v>0</v>
      </c>
      <c r="BS25" s="41">
        <v>0</v>
      </c>
      <c r="BT25" s="41">
        <v>0</v>
      </c>
      <c r="BU25" s="41">
        <v>0</v>
      </c>
      <c r="BV25" s="41">
        <v>0</v>
      </c>
      <c r="BX25" t="str">
        <f t="shared" si="105"/>
        <v>RES SG</v>
      </c>
      <c r="DI25" s="4"/>
      <c r="DJ25" s="20"/>
    </row>
    <row r="26" spans="1:114" x14ac:dyDescent="0.25">
      <c r="A26" t="s">
        <v>10</v>
      </c>
      <c r="B26" t="s">
        <v>552</v>
      </c>
      <c r="C26" s="41">
        <v>2</v>
      </c>
      <c r="D26" s="41">
        <v>2</v>
      </c>
      <c r="E26" s="41">
        <v>2</v>
      </c>
      <c r="F26" s="41">
        <v>2</v>
      </c>
      <c r="G26" s="41">
        <v>2</v>
      </c>
      <c r="H26" s="41">
        <v>2</v>
      </c>
      <c r="I26" s="41">
        <v>2</v>
      </c>
      <c r="J26" s="41">
        <v>2</v>
      </c>
      <c r="K26" s="41">
        <v>2</v>
      </c>
      <c r="L26" s="41">
        <v>2</v>
      </c>
      <c r="M26" s="41">
        <v>2</v>
      </c>
      <c r="N26" s="41">
        <v>2</v>
      </c>
      <c r="O26" s="41">
        <v>2</v>
      </c>
      <c r="P26" s="41">
        <v>2</v>
      </c>
      <c r="Q26" s="41">
        <v>2</v>
      </c>
      <c r="R26" s="41">
        <v>2</v>
      </c>
      <c r="S26" s="41">
        <v>2</v>
      </c>
      <c r="T26" s="41">
        <v>2</v>
      </c>
      <c r="U26" s="41">
        <v>2</v>
      </c>
      <c r="V26" s="41">
        <v>2</v>
      </c>
      <c r="W26" s="41">
        <v>2</v>
      </c>
      <c r="X26" s="41">
        <v>2</v>
      </c>
      <c r="Y26" s="41">
        <v>2</v>
      </c>
      <c r="Z26" s="41">
        <v>2</v>
      </c>
      <c r="AA26" s="41">
        <v>2</v>
      </c>
      <c r="AB26" s="41">
        <v>2</v>
      </c>
      <c r="AC26" s="41">
        <v>0</v>
      </c>
      <c r="AD26" s="41">
        <v>0</v>
      </c>
      <c r="AE26" s="41">
        <v>0</v>
      </c>
      <c r="AF26" s="41">
        <v>0</v>
      </c>
      <c r="AG26" s="41">
        <v>0</v>
      </c>
      <c r="AH26" s="41">
        <v>0</v>
      </c>
      <c r="AI26" s="41">
        <v>0</v>
      </c>
      <c r="AJ26" s="41">
        <v>0</v>
      </c>
      <c r="AK26" s="41">
        <v>0</v>
      </c>
      <c r="AL26" s="8"/>
      <c r="AM26" s="8"/>
      <c r="AN26" s="41">
        <v>0.63800000000000001</v>
      </c>
      <c r="AO26" s="41">
        <v>0.63800000000000001</v>
      </c>
      <c r="AP26" s="41">
        <v>0.63800000000000001</v>
      </c>
      <c r="AQ26" s="41">
        <v>0.63800000000000001</v>
      </c>
      <c r="AR26" s="41">
        <v>0.63800000000000001</v>
      </c>
      <c r="AS26" s="41">
        <v>0.63800000000000001</v>
      </c>
      <c r="AT26" s="41">
        <v>0.63800000000000001</v>
      </c>
      <c r="AU26" s="41">
        <v>0.63800000000000001</v>
      </c>
      <c r="AV26" s="41">
        <v>0.63800000000000001</v>
      </c>
      <c r="AW26" s="41">
        <v>0.63800000000000001</v>
      </c>
      <c r="AX26" s="41">
        <v>0.63800000000000001</v>
      </c>
      <c r="AY26" s="41">
        <v>0.63800000000000001</v>
      </c>
      <c r="AZ26" s="41">
        <v>7.6559999999999997</v>
      </c>
      <c r="BA26" s="41">
        <v>0.63800000000000001</v>
      </c>
      <c r="BB26" s="41">
        <v>0.63800000000000001</v>
      </c>
      <c r="BC26" s="41">
        <v>0.63800000000000001</v>
      </c>
      <c r="BD26" s="41">
        <v>0.63800000000000001</v>
      </c>
      <c r="BE26" s="41">
        <v>0.63800000000000001</v>
      </c>
      <c r="BF26" s="41">
        <v>0.63800000000000001</v>
      </c>
      <c r="BG26" s="41">
        <v>0.63800000000000001</v>
      </c>
      <c r="BH26" s="41">
        <v>0.63800000000000001</v>
      </c>
      <c r="BI26" s="41">
        <v>0.63800000000000001</v>
      </c>
      <c r="BJ26" s="41">
        <v>0.63800000000000001</v>
      </c>
      <c r="BK26" s="41">
        <v>0.63800000000000001</v>
      </c>
      <c r="BL26" s="41">
        <v>0.63800000000000001</v>
      </c>
      <c r="BM26" s="41">
        <v>7.6559999999999997</v>
      </c>
      <c r="BN26" s="41">
        <v>0</v>
      </c>
      <c r="BO26" s="41">
        <v>0</v>
      </c>
      <c r="BP26" s="41">
        <v>0</v>
      </c>
      <c r="BQ26" s="41">
        <v>0</v>
      </c>
      <c r="BR26" s="41">
        <v>0</v>
      </c>
      <c r="BS26" s="41">
        <v>0</v>
      </c>
      <c r="BT26" s="41">
        <v>0</v>
      </c>
      <c r="BU26" s="41">
        <v>0</v>
      </c>
      <c r="BV26" s="41">
        <v>0</v>
      </c>
      <c r="BW26" s="8"/>
      <c r="DI26" s="4"/>
      <c r="DJ26" s="20"/>
    </row>
    <row r="27" spans="1:114" x14ac:dyDescent="0.25">
      <c r="A27" t="s">
        <v>14</v>
      </c>
      <c r="B27" t="s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  <c r="AG27" s="41">
        <v>0</v>
      </c>
      <c r="AH27" s="41">
        <v>0</v>
      </c>
      <c r="AI27" s="41">
        <v>0</v>
      </c>
      <c r="AJ27" s="41">
        <v>0</v>
      </c>
      <c r="AK27" s="41">
        <v>0</v>
      </c>
      <c r="AL27" s="4"/>
      <c r="AM27" t="s">
        <v>0</v>
      </c>
      <c r="AN27" s="41">
        <v>0</v>
      </c>
      <c r="AO27" s="41">
        <v>0</v>
      </c>
      <c r="AP27" s="41">
        <v>0</v>
      </c>
      <c r="AQ27" s="41">
        <v>0</v>
      </c>
      <c r="AR27" s="41">
        <v>0</v>
      </c>
      <c r="AS27" s="41">
        <v>0</v>
      </c>
      <c r="AT27" s="41">
        <v>0</v>
      </c>
      <c r="AU27" s="41">
        <v>0</v>
      </c>
      <c r="AV27" s="41">
        <v>0</v>
      </c>
      <c r="AW27" s="41">
        <v>0</v>
      </c>
      <c r="AX27" s="41">
        <v>0</v>
      </c>
      <c r="AY27" s="41">
        <v>0</v>
      </c>
      <c r="AZ27" s="41">
        <v>0</v>
      </c>
      <c r="BA27" s="41">
        <v>0</v>
      </c>
      <c r="BB27" s="41">
        <v>0</v>
      </c>
      <c r="BC27" s="41">
        <v>0</v>
      </c>
      <c r="BD27" s="41">
        <v>0</v>
      </c>
      <c r="BE27" s="41">
        <v>0</v>
      </c>
      <c r="BF27" s="41">
        <v>0</v>
      </c>
      <c r="BG27" s="41">
        <v>0</v>
      </c>
      <c r="BH27" s="41">
        <v>0</v>
      </c>
      <c r="BI27" s="41">
        <v>0</v>
      </c>
      <c r="BJ27" s="41">
        <v>0</v>
      </c>
      <c r="BK27" s="41">
        <v>0</v>
      </c>
      <c r="BL27" s="41">
        <v>0</v>
      </c>
      <c r="BM27" s="41">
        <v>0</v>
      </c>
      <c r="BN27" s="41">
        <v>0</v>
      </c>
      <c r="BO27" s="41">
        <v>0</v>
      </c>
      <c r="BP27" s="41">
        <v>0</v>
      </c>
      <c r="BQ27" s="41">
        <v>0</v>
      </c>
      <c r="BR27" s="41">
        <v>0</v>
      </c>
      <c r="BS27" s="41">
        <v>0</v>
      </c>
      <c r="BT27" s="41">
        <v>0</v>
      </c>
      <c r="BU27" s="41">
        <v>0</v>
      </c>
      <c r="BV27" s="41">
        <v>0</v>
      </c>
      <c r="BX27" t="str">
        <f t="shared" ref="BX27:BX46" si="141">+AM27</f>
        <v>SGS</v>
      </c>
      <c r="BY27" s="4" t="e">
        <f t="shared" ref="BY27:BY41" si="142">+AN27/C27*1000</f>
        <v>#DIV/0!</v>
      </c>
      <c r="BZ27" s="4" t="e">
        <f t="shared" ref="BZ27:BZ41" si="143">+AO27/D27*1000</f>
        <v>#DIV/0!</v>
      </c>
      <c r="CA27" s="4" t="e">
        <f t="shared" ref="CA27:CA41" si="144">+AP27/E27*1000</f>
        <v>#DIV/0!</v>
      </c>
      <c r="CB27" s="4" t="e">
        <f t="shared" ref="CB27:CB41" si="145">+AQ27/F27*1000</f>
        <v>#DIV/0!</v>
      </c>
      <c r="CC27" s="4" t="e">
        <f t="shared" ref="CC27:CC41" si="146">+AR27/G27*1000</f>
        <v>#DIV/0!</v>
      </c>
      <c r="CD27" s="4" t="e">
        <f t="shared" ref="CD27:CD41" si="147">+AS27/H27*1000</f>
        <v>#DIV/0!</v>
      </c>
      <c r="CE27" s="4" t="e">
        <f t="shared" ref="CE27:CE41" si="148">+AT27/I27*1000</f>
        <v>#DIV/0!</v>
      </c>
      <c r="CF27" s="4" t="e">
        <f t="shared" ref="CF27:CF41" si="149">+AU27/J27*1000</f>
        <v>#DIV/0!</v>
      </c>
      <c r="CG27" s="4" t="e">
        <f t="shared" ref="CG27:CG41" si="150">+AV27/K27*1000</f>
        <v>#DIV/0!</v>
      </c>
      <c r="CH27" s="4" t="e">
        <f t="shared" ref="CH27:CH41" si="151">+AW27/L27*1000</f>
        <v>#DIV/0!</v>
      </c>
      <c r="CI27" s="4" t="e">
        <f t="shared" ref="CI27:CI41" si="152">+AX27/M27*1000</f>
        <v>#DIV/0!</v>
      </c>
      <c r="CJ27" s="4" t="e">
        <f t="shared" ref="CJ27:CJ41" si="153">+AY27/N27*1000</f>
        <v>#DIV/0!</v>
      </c>
      <c r="CK27" s="4" t="e">
        <f t="shared" ref="CK27:CK41" si="154">+AZ27/O27*1000</f>
        <v>#DIV/0!</v>
      </c>
      <c r="CL27" s="4" t="e">
        <f t="shared" ref="CL27:CL46" si="155">+BA27/P27*1000</f>
        <v>#DIV/0!</v>
      </c>
      <c r="CM27" s="4" t="e">
        <f t="shared" ref="CM27:CM46" si="156">+BB27/Q27*1000</f>
        <v>#DIV/0!</v>
      </c>
      <c r="CN27" s="4" t="e">
        <f t="shared" ref="CN27:CN46" si="157">+BC27/R27*1000</f>
        <v>#DIV/0!</v>
      </c>
      <c r="CO27" s="4" t="e">
        <f t="shared" ref="CO27:CO46" si="158">+BD27/S27*1000</f>
        <v>#DIV/0!</v>
      </c>
      <c r="CP27" s="4" t="e">
        <f t="shared" ref="CP27:CP46" si="159">+BE27/T27*1000</f>
        <v>#DIV/0!</v>
      </c>
      <c r="CQ27" s="4" t="e">
        <f t="shared" ref="CQ27:CQ46" si="160">+BF27/U27*1000</f>
        <v>#DIV/0!</v>
      </c>
      <c r="CR27" s="4" t="e">
        <f t="shared" ref="CR27:CR46" si="161">+BG27/V27*1000</f>
        <v>#DIV/0!</v>
      </c>
      <c r="CS27" s="4" t="e">
        <f t="shared" ref="CS27:CS46" si="162">+BH27/W27*1000</f>
        <v>#DIV/0!</v>
      </c>
      <c r="CT27" s="4" t="e">
        <f t="shared" ref="CT27:CT46" si="163">+BI27/X27*1000</f>
        <v>#DIV/0!</v>
      </c>
      <c r="CU27" s="4" t="e">
        <f t="shared" ref="CU27:CU46" si="164">+BJ27/Y27*1000</f>
        <v>#DIV/0!</v>
      </c>
      <c r="CV27" s="4" t="e">
        <f t="shared" ref="CV27:CV46" si="165">+BK27/Z27*1000</f>
        <v>#DIV/0!</v>
      </c>
      <c r="CW27" s="4" t="e">
        <f t="shared" ref="CW27:CW46" si="166">+BL27/AA27*1000</f>
        <v>#DIV/0!</v>
      </c>
      <c r="CX27" s="4" t="e">
        <f t="shared" ref="CX27:CX46" si="167">+BM27/AB27*1000</f>
        <v>#DIV/0!</v>
      </c>
      <c r="CY27" s="4" t="e">
        <f t="shared" ref="CY27:CY41" si="168">+BN27/AC27*1000</f>
        <v>#DIV/0!</v>
      </c>
      <c r="CZ27" s="4" t="e">
        <f t="shared" ref="CZ27:CZ41" si="169">+BO27/AD27*1000</f>
        <v>#DIV/0!</v>
      </c>
      <c r="DA27" s="4" t="e">
        <f t="shared" ref="DA27:DA41" si="170">+BP27/AE27*1000</f>
        <v>#DIV/0!</v>
      </c>
      <c r="DB27" s="4" t="e">
        <f t="shared" ref="DB27:DB41" si="171">+BQ27/AF27*1000</f>
        <v>#DIV/0!</v>
      </c>
      <c r="DC27" s="4" t="e">
        <f t="shared" ref="DC27:DC41" si="172">+BR27/AG27*1000</f>
        <v>#DIV/0!</v>
      </c>
      <c r="DD27" s="4" t="e">
        <f t="shared" ref="DD27:DD41" si="173">+BS27/AH27*1000</f>
        <v>#DIV/0!</v>
      </c>
      <c r="DE27" s="4" t="e">
        <f t="shared" ref="DE27:DE46" si="174">+BT27/AI27*1000</f>
        <v>#DIV/0!</v>
      </c>
      <c r="DF27" s="4" t="e">
        <f t="shared" ref="DF27:DF46" si="175">+BU27/AJ27*1000</f>
        <v>#DIV/0!</v>
      </c>
      <c r="DG27" s="4" t="e">
        <f t="shared" ref="DG27:DG46" si="176">+BV27/AK27*1000</f>
        <v>#DIV/0!</v>
      </c>
      <c r="DI27" s="4">
        <v>636.62926385155095</v>
      </c>
      <c r="DJ27" s="20" t="e">
        <f t="shared" si="31"/>
        <v>#DIV/0!</v>
      </c>
    </row>
    <row r="28" spans="1:114" x14ac:dyDescent="0.25">
      <c r="A28" t="s">
        <v>14</v>
      </c>
      <c r="B28" t="s">
        <v>49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0</v>
      </c>
      <c r="AC28" s="41">
        <v>0</v>
      </c>
      <c r="AD28" s="41">
        <v>0</v>
      </c>
      <c r="AE28" s="41">
        <v>0</v>
      </c>
      <c r="AF28" s="41">
        <v>0</v>
      </c>
      <c r="AG28" s="41">
        <v>0</v>
      </c>
      <c r="AH28" s="41">
        <v>0</v>
      </c>
      <c r="AI28" s="41">
        <v>0</v>
      </c>
      <c r="AJ28" s="41">
        <v>0</v>
      </c>
      <c r="AK28" s="41">
        <v>0</v>
      </c>
      <c r="AL28" s="4"/>
      <c r="AM28" t="s">
        <v>49</v>
      </c>
      <c r="AN28" s="41">
        <v>0</v>
      </c>
      <c r="AO28" s="41">
        <v>0</v>
      </c>
      <c r="AP28" s="41">
        <v>0</v>
      </c>
      <c r="AQ28" s="41">
        <v>0</v>
      </c>
      <c r="AR28" s="41">
        <v>0</v>
      </c>
      <c r="AS28" s="41">
        <v>0</v>
      </c>
      <c r="AT28" s="41">
        <v>0</v>
      </c>
      <c r="AU28" s="41">
        <v>0</v>
      </c>
      <c r="AV28" s="41">
        <v>0</v>
      </c>
      <c r="AW28" s="41">
        <v>0</v>
      </c>
      <c r="AX28" s="41">
        <v>0</v>
      </c>
      <c r="AY28" s="41">
        <v>0</v>
      </c>
      <c r="AZ28" s="41">
        <v>0</v>
      </c>
      <c r="BA28" s="41">
        <v>0</v>
      </c>
      <c r="BB28" s="41">
        <v>0</v>
      </c>
      <c r="BC28" s="41">
        <v>0</v>
      </c>
      <c r="BD28" s="41">
        <v>0</v>
      </c>
      <c r="BE28" s="41">
        <v>0</v>
      </c>
      <c r="BF28" s="41">
        <v>0</v>
      </c>
      <c r="BG28" s="41">
        <v>0</v>
      </c>
      <c r="BH28" s="41">
        <v>0</v>
      </c>
      <c r="BI28" s="41">
        <v>0</v>
      </c>
      <c r="BJ28" s="41">
        <v>0</v>
      </c>
      <c r="BK28" s="41">
        <v>0</v>
      </c>
      <c r="BL28" s="41">
        <v>0</v>
      </c>
      <c r="BM28" s="41">
        <v>0</v>
      </c>
      <c r="BN28" s="41">
        <v>0</v>
      </c>
      <c r="BO28" s="41">
        <v>0</v>
      </c>
      <c r="BP28" s="41">
        <v>0</v>
      </c>
      <c r="BQ28" s="41">
        <v>0</v>
      </c>
      <c r="BR28" s="41">
        <v>0</v>
      </c>
      <c r="BS28" s="41">
        <v>0</v>
      </c>
      <c r="BT28" s="41">
        <v>0</v>
      </c>
      <c r="BU28" s="41">
        <v>0</v>
      </c>
      <c r="BV28" s="41">
        <v>0</v>
      </c>
      <c r="BX28" t="str">
        <f t="shared" si="141"/>
        <v>STGS</v>
      </c>
      <c r="BY28" s="4" t="e">
        <f t="shared" si="142"/>
        <v>#DIV/0!</v>
      </c>
      <c r="BZ28" s="4" t="e">
        <f t="shared" si="143"/>
        <v>#DIV/0!</v>
      </c>
      <c r="CA28" s="4" t="e">
        <f t="shared" si="144"/>
        <v>#DIV/0!</v>
      </c>
      <c r="CB28" s="4" t="e">
        <f t="shared" si="145"/>
        <v>#DIV/0!</v>
      </c>
      <c r="CC28" s="4" t="e">
        <f t="shared" si="146"/>
        <v>#DIV/0!</v>
      </c>
      <c r="CD28" s="4" t="e">
        <f t="shared" si="147"/>
        <v>#DIV/0!</v>
      </c>
      <c r="CE28" s="4" t="e">
        <f t="shared" si="148"/>
        <v>#DIV/0!</v>
      </c>
      <c r="CF28" s="4" t="e">
        <f t="shared" si="149"/>
        <v>#DIV/0!</v>
      </c>
      <c r="CG28" s="4" t="e">
        <f t="shared" si="150"/>
        <v>#DIV/0!</v>
      </c>
      <c r="CH28" s="4" t="e">
        <f t="shared" si="151"/>
        <v>#DIV/0!</v>
      </c>
      <c r="CI28" s="4" t="e">
        <f t="shared" si="152"/>
        <v>#DIV/0!</v>
      </c>
      <c r="CJ28" s="4" t="e">
        <f t="shared" si="153"/>
        <v>#DIV/0!</v>
      </c>
      <c r="CK28" s="4" t="e">
        <f t="shared" si="154"/>
        <v>#DIV/0!</v>
      </c>
      <c r="CL28" s="4" t="e">
        <f t="shared" si="155"/>
        <v>#DIV/0!</v>
      </c>
      <c r="CM28" s="4" t="e">
        <f t="shared" si="156"/>
        <v>#DIV/0!</v>
      </c>
      <c r="CN28" s="4" t="e">
        <f t="shared" si="157"/>
        <v>#DIV/0!</v>
      </c>
      <c r="CO28" s="4" t="e">
        <f t="shared" si="158"/>
        <v>#DIV/0!</v>
      </c>
      <c r="CP28" s="4" t="e">
        <f t="shared" si="159"/>
        <v>#DIV/0!</v>
      </c>
      <c r="CQ28" s="4" t="e">
        <f t="shared" si="160"/>
        <v>#DIV/0!</v>
      </c>
      <c r="CR28" s="4" t="e">
        <f t="shared" si="161"/>
        <v>#DIV/0!</v>
      </c>
      <c r="CS28" s="4" t="e">
        <f t="shared" si="162"/>
        <v>#DIV/0!</v>
      </c>
      <c r="CT28" s="4" t="e">
        <f t="shared" si="163"/>
        <v>#DIV/0!</v>
      </c>
      <c r="CU28" s="4" t="e">
        <f t="shared" si="164"/>
        <v>#DIV/0!</v>
      </c>
      <c r="CV28" s="4" t="e">
        <f t="shared" si="165"/>
        <v>#DIV/0!</v>
      </c>
      <c r="CW28" s="4" t="e">
        <f t="shared" si="166"/>
        <v>#DIV/0!</v>
      </c>
      <c r="CX28" s="4" t="e">
        <f t="shared" si="167"/>
        <v>#DIV/0!</v>
      </c>
      <c r="CY28" s="4" t="e">
        <f t="shared" si="168"/>
        <v>#DIV/0!</v>
      </c>
      <c r="CZ28" s="4" t="e">
        <f t="shared" si="169"/>
        <v>#DIV/0!</v>
      </c>
      <c r="DA28" s="4" t="e">
        <f t="shared" si="170"/>
        <v>#DIV/0!</v>
      </c>
      <c r="DB28" s="4" t="e">
        <f t="shared" si="171"/>
        <v>#DIV/0!</v>
      </c>
      <c r="DC28" s="4" t="e">
        <f t="shared" si="172"/>
        <v>#DIV/0!</v>
      </c>
      <c r="DD28" s="4" t="e">
        <f t="shared" si="173"/>
        <v>#DIV/0!</v>
      </c>
      <c r="DE28" s="4" t="e">
        <f t="shared" si="174"/>
        <v>#DIV/0!</v>
      </c>
      <c r="DF28" s="4" t="e">
        <f t="shared" si="175"/>
        <v>#DIV/0!</v>
      </c>
      <c r="DG28" s="4" t="e">
        <f t="shared" si="176"/>
        <v>#DIV/0!</v>
      </c>
      <c r="DI28" s="4">
        <v>1103.3939980492087</v>
      </c>
      <c r="DJ28" s="20" t="e">
        <f t="shared" si="31"/>
        <v>#DIV/0!</v>
      </c>
    </row>
    <row r="29" spans="1:114" x14ac:dyDescent="0.25">
      <c r="A29" t="s">
        <v>14</v>
      </c>
      <c r="B29" t="s">
        <v>23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0</v>
      </c>
      <c r="AE29" s="41">
        <v>0</v>
      </c>
      <c r="AF29" s="41">
        <v>0</v>
      </c>
      <c r="AG29" s="41">
        <v>0</v>
      </c>
      <c r="AH29" s="41">
        <v>0</v>
      </c>
      <c r="AI29" s="41">
        <v>0</v>
      </c>
      <c r="AJ29" s="41">
        <v>0</v>
      </c>
      <c r="AK29" s="41">
        <v>0</v>
      </c>
      <c r="AL29" s="4"/>
      <c r="AM29" t="s">
        <v>23</v>
      </c>
      <c r="AN29" s="41">
        <v>0</v>
      </c>
      <c r="AO29" s="41">
        <v>0</v>
      </c>
      <c r="AP29" s="41">
        <v>0</v>
      </c>
      <c r="AQ29" s="41">
        <v>0</v>
      </c>
      <c r="AR29" s="41">
        <v>0</v>
      </c>
      <c r="AS29" s="41">
        <v>0</v>
      </c>
      <c r="AT29" s="41">
        <v>0</v>
      </c>
      <c r="AU29" s="41">
        <v>0</v>
      </c>
      <c r="AV29" s="41">
        <v>0</v>
      </c>
      <c r="AW29" s="41">
        <v>0</v>
      </c>
      <c r="AX29" s="41">
        <v>0</v>
      </c>
      <c r="AY29" s="41">
        <v>0</v>
      </c>
      <c r="AZ29" s="41">
        <v>0</v>
      </c>
      <c r="BA29" s="41">
        <v>0</v>
      </c>
      <c r="BB29" s="41">
        <v>0</v>
      </c>
      <c r="BC29" s="41">
        <v>0</v>
      </c>
      <c r="BD29" s="41">
        <v>0</v>
      </c>
      <c r="BE29" s="41">
        <v>0</v>
      </c>
      <c r="BF29" s="41">
        <v>0</v>
      </c>
      <c r="BG29" s="41">
        <v>0</v>
      </c>
      <c r="BH29" s="41">
        <v>0</v>
      </c>
      <c r="BI29" s="41">
        <v>0</v>
      </c>
      <c r="BJ29" s="41">
        <v>0</v>
      </c>
      <c r="BK29" s="41">
        <v>0</v>
      </c>
      <c r="BL29" s="41">
        <v>0</v>
      </c>
      <c r="BM29" s="41">
        <v>0</v>
      </c>
      <c r="BN29" s="41">
        <v>0</v>
      </c>
      <c r="BO29" s="41">
        <v>0</v>
      </c>
      <c r="BP29" s="41">
        <v>0</v>
      </c>
      <c r="BQ29" s="41">
        <v>0</v>
      </c>
      <c r="BR29" s="41">
        <v>0</v>
      </c>
      <c r="BS29" s="41">
        <v>0</v>
      </c>
      <c r="BT29" s="41">
        <v>0</v>
      </c>
      <c r="BU29" s="41">
        <v>0</v>
      </c>
      <c r="BV29" s="41">
        <v>0</v>
      </c>
      <c r="BX29" t="str">
        <f t="shared" si="141"/>
        <v>GS1</v>
      </c>
      <c r="BY29" s="4" t="e">
        <f t="shared" si="142"/>
        <v>#DIV/0!</v>
      </c>
      <c r="BZ29" s="4" t="e">
        <f t="shared" si="143"/>
        <v>#DIV/0!</v>
      </c>
      <c r="CA29" s="4" t="e">
        <f t="shared" si="144"/>
        <v>#DIV/0!</v>
      </c>
      <c r="CB29" s="4" t="e">
        <f t="shared" si="145"/>
        <v>#DIV/0!</v>
      </c>
      <c r="CC29" s="4" t="e">
        <f t="shared" si="146"/>
        <v>#DIV/0!</v>
      </c>
      <c r="CD29" s="4" t="e">
        <f t="shared" si="147"/>
        <v>#DIV/0!</v>
      </c>
      <c r="CE29" s="4" t="e">
        <f t="shared" si="148"/>
        <v>#DIV/0!</v>
      </c>
      <c r="CF29" s="4" t="e">
        <f t="shared" si="149"/>
        <v>#DIV/0!</v>
      </c>
      <c r="CG29" s="4" t="e">
        <f t="shared" si="150"/>
        <v>#DIV/0!</v>
      </c>
      <c r="CH29" s="4" t="e">
        <f t="shared" si="151"/>
        <v>#DIV/0!</v>
      </c>
      <c r="CI29" s="4" t="e">
        <f t="shared" si="152"/>
        <v>#DIV/0!</v>
      </c>
      <c r="CJ29" s="4" t="e">
        <f t="shared" si="153"/>
        <v>#DIV/0!</v>
      </c>
      <c r="CK29" s="4" t="e">
        <f t="shared" si="154"/>
        <v>#DIV/0!</v>
      </c>
      <c r="CL29" s="4" t="e">
        <f t="shared" si="155"/>
        <v>#DIV/0!</v>
      </c>
      <c r="CM29" s="4" t="e">
        <f t="shared" si="156"/>
        <v>#DIV/0!</v>
      </c>
      <c r="CN29" s="4" t="e">
        <f t="shared" si="157"/>
        <v>#DIV/0!</v>
      </c>
      <c r="CO29" s="4" t="e">
        <f t="shared" si="158"/>
        <v>#DIV/0!</v>
      </c>
      <c r="CP29" s="4" t="e">
        <f t="shared" si="159"/>
        <v>#DIV/0!</v>
      </c>
      <c r="CQ29" s="4" t="e">
        <f t="shared" si="160"/>
        <v>#DIV/0!</v>
      </c>
      <c r="CR29" s="4" t="e">
        <f t="shared" si="161"/>
        <v>#DIV/0!</v>
      </c>
      <c r="CS29" s="4" t="e">
        <f t="shared" si="162"/>
        <v>#DIV/0!</v>
      </c>
      <c r="CT29" s="4" t="e">
        <f t="shared" si="163"/>
        <v>#DIV/0!</v>
      </c>
      <c r="CU29" s="4" t="e">
        <f t="shared" si="164"/>
        <v>#DIV/0!</v>
      </c>
      <c r="CV29" s="4" t="e">
        <f t="shared" si="165"/>
        <v>#DIV/0!</v>
      </c>
      <c r="CW29" s="4" t="e">
        <f t="shared" si="166"/>
        <v>#DIV/0!</v>
      </c>
      <c r="CX29" s="4" t="e">
        <f t="shared" si="167"/>
        <v>#DIV/0!</v>
      </c>
      <c r="CY29" s="4" t="e">
        <f t="shared" si="168"/>
        <v>#DIV/0!</v>
      </c>
      <c r="CZ29" s="4" t="e">
        <f t="shared" si="169"/>
        <v>#DIV/0!</v>
      </c>
      <c r="DA29" s="4" t="e">
        <f t="shared" si="170"/>
        <v>#DIV/0!</v>
      </c>
      <c r="DB29" s="4" t="e">
        <f t="shared" si="171"/>
        <v>#DIV/0!</v>
      </c>
      <c r="DC29" s="4" t="e">
        <f t="shared" si="172"/>
        <v>#DIV/0!</v>
      </c>
      <c r="DD29" s="4" t="e">
        <f t="shared" si="173"/>
        <v>#DIV/0!</v>
      </c>
      <c r="DE29" s="4" t="e">
        <f t="shared" si="174"/>
        <v>#DIV/0!</v>
      </c>
      <c r="DF29" s="4" t="e">
        <f t="shared" si="175"/>
        <v>#DIV/0!</v>
      </c>
      <c r="DG29" s="4" t="e">
        <f t="shared" si="176"/>
        <v>#DIV/0!</v>
      </c>
      <c r="DI29" s="4">
        <v>4084.6750162585936</v>
      </c>
      <c r="DJ29" s="20" t="e">
        <f t="shared" si="31"/>
        <v>#DIV/0!</v>
      </c>
    </row>
    <row r="30" spans="1:114" x14ac:dyDescent="0.25">
      <c r="A30" t="s">
        <v>14</v>
      </c>
      <c r="B30" t="s">
        <v>24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"/>
      <c r="AM30" t="s">
        <v>24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  <c r="BN30" s="41">
        <v>0</v>
      </c>
      <c r="BO30" s="41">
        <v>0</v>
      </c>
      <c r="BP30" s="41">
        <v>0</v>
      </c>
      <c r="BQ30" s="41">
        <v>0</v>
      </c>
      <c r="BR30" s="41">
        <v>0</v>
      </c>
      <c r="BS30" s="41">
        <v>0</v>
      </c>
      <c r="BT30" s="41">
        <v>0</v>
      </c>
      <c r="BU30" s="41">
        <v>0</v>
      </c>
      <c r="BV30" s="41">
        <v>0</v>
      </c>
      <c r="BX30" t="str">
        <f t="shared" si="141"/>
        <v>GS2</v>
      </c>
      <c r="BY30" s="4" t="e">
        <f t="shared" si="142"/>
        <v>#DIV/0!</v>
      </c>
      <c r="BZ30" s="4" t="e">
        <f t="shared" si="143"/>
        <v>#DIV/0!</v>
      </c>
      <c r="CA30" s="4" t="e">
        <f t="shared" si="144"/>
        <v>#DIV/0!</v>
      </c>
      <c r="CB30" s="4" t="e">
        <f t="shared" si="145"/>
        <v>#DIV/0!</v>
      </c>
      <c r="CC30" s="4" t="e">
        <f t="shared" si="146"/>
        <v>#DIV/0!</v>
      </c>
      <c r="CD30" s="4" t="e">
        <f t="shared" si="147"/>
        <v>#DIV/0!</v>
      </c>
      <c r="CE30" s="4" t="e">
        <f t="shared" si="148"/>
        <v>#DIV/0!</v>
      </c>
      <c r="CF30" s="4" t="e">
        <f t="shared" si="149"/>
        <v>#DIV/0!</v>
      </c>
      <c r="CG30" s="4" t="e">
        <f t="shared" si="150"/>
        <v>#DIV/0!</v>
      </c>
      <c r="CH30" s="4" t="e">
        <f t="shared" si="151"/>
        <v>#DIV/0!</v>
      </c>
      <c r="CI30" s="4" t="e">
        <f t="shared" si="152"/>
        <v>#DIV/0!</v>
      </c>
      <c r="CJ30" s="4" t="e">
        <f t="shared" si="153"/>
        <v>#DIV/0!</v>
      </c>
      <c r="CK30" s="4" t="e">
        <f t="shared" si="154"/>
        <v>#DIV/0!</v>
      </c>
      <c r="CL30" s="4" t="e">
        <f t="shared" si="155"/>
        <v>#DIV/0!</v>
      </c>
      <c r="CM30" s="4" t="e">
        <f t="shared" si="156"/>
        <v>#DIV/0!</v>
      </c>
      <c r="CN30" s="4" t="e">
        <f t="shared" si="157"/>
        <v>#DIV/0!</v>
      </c>
      <c r="CO30" s="4" t="e">
        <f t="shared" si="158"/>
        <v>#DIV/0!</v>
      </c>
      <c r="CP30" s="4" t="e">
        <f t="shared" si="159"/>
        <v>#DIV/0!</v>
      </c>
      <c r="CQ30" s="4" t="e">
        <f t="shared" si="160"/>
        <v>#DIV/0!</v>
      </c>
      <c r="CR30" s="4" t="e">
        <f t="shared" si="161"/>
        <v>#DIV/0!</v>
      </c>
      <c r="CS30" s="4" t="e">
        <f t="shared" si="162"/>
        <v>#DIV/0!</v>
      </c>
      <c r="CT30" s="4" t="e">
        <f t="shared" si="163"/>
        <v>#DIV/0!</v>
      </c>
      <c r="CU30" s="4" t="e">
        <f t="shared" si="164"/>
        <v>#DIV/0!</v>
      </c>
      <c r="CV30" s="4" t="e">
        <f t="shared" si="165"/>
        <v>#DIV/0!</v>
      </c>
      <c r="CW30" s="4" t="e">
        <f t="shared" si="166"/>
        <v>#DIV/0!</v>
      </c>
      <c r="CX30" s="4" t="e">
        <f t="shared" si="167"/>
        <v>#DIV/0!</v>
      </c>
      <c r="CY30" s="4" t="e">
        <f t="shared" si="168"/>
        <v>#DIV/0!</v>
      </c>
      <c r="CZ30" s="4" t="e">
        <f t="shared" si="169"/>
        <v>#DIV/0!</v>
      </c>
      <c r="DA30" s="4" t="e">
        <f t="shared" si="170"/>
        <v>#DIV/0!</v>
      </c>
      <c r="DB30" s="4" t="e">
        <f t="shared" si="171"/>
        <v>#DIV/0!</v>
      </c>
      <c r="DC30" s="4" t="e">
        <f t="shared" si="172"/>
        <v>#DIV/0!</v>
      </c>
      <c r="DD30" s="4" t="e">
        <f t="shared" si="173"/>
        <v>#DIV/0!</v>
      </c>
      <c r="DE30" s="4" t="e">
        <f t="shared" si="174"/>
        <v>#DIV/0!</v>
      </c>
      <c r="DF30" s="4" t="e">
        <f t="shared" si="175"/>
        <v>#DIV/0!</v>
      </c>
      <c r="DG30" s="4" t="e">
        <f t="shared" si="176"/>
        <v>#DIV/0!</v>
      </c>
      <c r="DI30" s="4">
        <v>14595.249716324879</v>
      </c>
      <c r="DJ30" s="20" t="e">
        <f t="shared" si="31"/>
        <v>#DIV/0!</v>
      </c>
    </row>
    <row r="31" spans="1:114" x14ac:dyDescent="0.25">
      <c r="A31" t="s">
        <v>14</v>
      </c>
      <c r="B31" t="s">
        <v>25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  <c r="AD31" s="41">
        <v>0</v>
      </c>
      <c r="AE31" s="41">
        <v>0</v>
      </c>
      <c r="AF31" s="41">
        <v>0</v>
      </c>
      <c r="AG31" s="41">
        <v>0</v>
      </c>
      <c r="AH31" s="41">
        <v>0</v>
      </c>
      <c r="AI31" s="41">
        <v>0</v>
      </c>
      <c r="AJ31" s="41">
        <v>0</v>
      </c>
      <c r="AK31" s="41">
        <v>0</v>
      </c>
      <c r="AL31" s="4"/>
      <c r="AM31" t="s">
        <v>25</v>
      </c>
      <c r="AN31" s="41">
        <v>0</v>
      </c>
      <c r="AO31" s="41">
        <v>0</v>
      </c>
      <c r="AP31" s="41">
        <v>0</v>
      </c>
      <c r="AQ31" s="41">
        <v>0</v>
      </c>
      <c r="AR31" s="41">
        <v>0</v>
      </c>
      <c r="AS31" s="41">
        <v>0</v>
      </c>
      <c r="AT31" s="41">
        <v>0</v>
      </c>
      <c r="AU31" s="41">
        <v>0</v>
      </c>
      <c r="AV31" s="41">
        <v>0</v>
      </c>
      <c r="AW31" s="41">
        <v>0</v>
      </c>
      <c r="AX31" s="41">
        <v>0</v>
      </c>
      <c r="AY31" s="41">
        <v>0</v>
      </c>
      <c r="AZ31" s="41">
        <v>0</v>
      </c>
      <c r="BA31" s="41">
        <v>0</v>
      </c>
      <c r="BB31" s="41">
        <v>0</v>
      </c>
      <c r="BC31" s="41">
        <v>0</v>
      </c>
      <c r="BD31" s="41">
        <v>0</v>
      </c>
      <c r="BE31" s="41">
        <v>0</v>
      </c>
      <c r="BF31" s="41">
        <v>0</v>
      </c>
      <c r="BG31" s="41">
        <v>0</v>
      </c>
      <c r="BH31" s="41">
        <v>0</v>
      </c>
      <c r="BI31" s="41">
        <v>0</v>
      </c>
      <c r="BJ31" s="41">
        <v>0</v>
      </c>
      <c r="BK31" s="41">
        <v>0</v>
      </c>
      <c r="BL31" s="41">
        <v>0</v>
      </c>
      <c r="BM31" s="41">
        <v>0</v>
      </c>
      <c r="BN31" s="41">
        <v>0</v>
      </c>
      <c r="BO31" s="41">
        <v>0</v>
      </c>
      <c r="BP31" s="41">
        <v>0</v>
      </c>
      <c r="BQ31" s="41">
        <v>0</v>
      </c>
      <c r="BR31" s="41">
        <v>0</v>
      </c>
      <c r="BS31" s="41">
        <v>0</v>
      </c>
      <c r="BT31" s="41">
        <v>0</v>
      </c>
      <c r="BU31" s="41">
        <v>0</v>
      </c>
      <c r="BV31" s="41">
        <v>0</v>
      </c>
      <c r="BX31" t="str">
        <f t="shared" si="141"/>
        <v>GS3</v>
      </c>
      <c r="BY31" s="4" t="e">
        <f t="shared" si="142"/>
        <v>#DIV/0!</v>
      </c>
      <c r="BZ31" s="4" t="e">
        <f t="shared" si="143"/>
        <v>#DIV/0!</v>
      </c>
      <c r="CA31" s="4" t="e">
        <f t="shared" si="144"/>
        <v>#DIV/0!</v>
      </c>
      <c r="CB31" s="4" t="e">
        <f t="shared" si="145"/>
        <v>#DIV/0!</v>
      </c>
      <c r="CC31" s="4" t="e">
        <f t="shared" si="146"/>
        <v>#DIV/0!</v>
      </c>
      <c r="CD31" s="4" t="e">
        <f t="shared" si="147"/>
        <v>#DIV/0!</v>
      </c>
      <c r="CE31" s="4" t="e">
        <f t="shared" si="148"/>
        <v>#DIV/0!</v>
      </c>
      <c r="CF31" s="4" t="e">
        <f t="shared" si="149"/>
        <v>#DIV/0!</v>
      </c>
      <c r="CG31" s="4" t="e">
        <f t="shared" si="150"/>
        <v>#DIV/0!</v>
      </c>
      <c r="CH31" s="4" t="e">
        <f t="shared" si="151"/>
        <v>#DIV/0!</v>
      </c>
      <c r="CI31" s="4" t="e">
        <f t="shared" si="152"/>
        <v>#DIV/0!</v>
      </c>
      <c r="CJ31" s="4" t="e">
        <f t="shared" si="153"/>
        <v>#DIV/0!</v>
      </c>
      <c r="CK31" s="4" t="e">
        <f t="shared" si="154"/>
        <v>#DIV/0!</v>
      </c>
      <c r="CL31" s="4" t="e">
        <f t="shared" si="155"/>
        <v>#DIV/0!</v>
      </c>
      <c r="CM31" s="4" t="e">
        <f t="shared" si="156"/>
        <v>#DIV/0!</v>
      </c>
      <c r="CN31" s="4" t="e">
        <f t="shared" si="157"/>
        <v>#DIV/0!</v>
      </c>
      <c r="CO31" s="4" t="e">
        <f t="shared" si="158"/>
        <v>#DIV/0!</v>
      </c>
      <c r="CP31" s="4" t="e">
        <f t="shared" si="159"/>
        <v>#DIV/0!</v>
      </c>
      <c r="CQ31" s="4" t="e">
        <f t="shared" si="160"/>
        <v>#DIV/0!</v>
      </c>
      <c r="CR31" s="4" t="e">
        <f t="shared" si="161"/>
        <v>#DIV/0!</v>
      </c>
      <c r="CS31" s="4" t="e">
        <f t="shared" si="162"/>
        <v>#DIV/0!</v>
      </c>
      <c r="CT31" s="4" t="e">
        <f t="shared" si="163"/>
        <v>#DIV/0!</v>
      </c>
      <c r="CU31" s="4" t="e">
        <f t="shared" si="164"/>
        <v>#DIV/0!</v>
      </c>
      <c r="CV31" s="4" t="e">
        <f t="shared" si="165"/>
        <v>#DIV/0!</v>
      </c>
      <c r="CW31" s="4" t="e">
        <f t="shared" si="166"/>
        <v>#DIV/0!</v>
      </c>
      <c r="CX31" s="4" t="e">
        <f t="shared" si="167"/>
        <v>#DIV/0!</v>
      </c>
      <c r="CY31" s="4" t="e">
        <f t="shared" si="168"/>
        <v>#DIV/0!</v>
      </c>
      <c r="CZ31" s="4" t="e">
        <f t="shared" si="169"/>
        <v>#DIV/0!</v>
      </c>
      <c r="DA31" s="4" t="e">
        <f t="shared" si="170"/>
        <v>#DIV/0!</v>
      </c>
      <c r="DB31" s="4" t="e">
        <f t="shared" si="171"/>
        <v>#DIV/0!</v>
      </c>
      <c r="DC31" s="4" t="e">
        <f t="shared" si="172"/>
        <v>#DIV/0!</v>
      </c>
      <c r="DD31" s="4" t="e">
        <f t="shared" si="173"/>
        <v>#DIV/0!</v>
      </c>
      <c r="DE31" s="4" t="e">
        <f t="shared" si="174"/>
        <v>#DIV/0!</v>
      </c>
      <c r="DF31" s="4" t="e">
        <f t="shared" si="175"/>
        <v>#DIV/0!</v>
      </c>
      <c r="DG31" s="4" t="e">
        <f t="shared" si="176"/>
        <v>#DIV/0!</v>
      </c>
      <c r="DI31" s="4">
        <v>64611.193933549257</v>
      </c>
      <c r="DJ31" s="20" t="e">
        <f t="shared" si="31"/>
        <v>#DIV/0!</v>
      </c>
    </row>
    <row r="32" spans="1:114" x14ac:dyDescent="0.25">
      <c r="A32" t="s">
        <v>14</v>
      </c>
      <c r="B32" t="s">
        <v>26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41">
        <v>0</v>
      </c>
      <c r="AC32" s="41">
        <v>0</v>
      </c>
      <c r="AD32" s="41">
        <v>0</v>
      </c>
      <c r="AE32" s="41">
        <v>0</v>
      </c>
      <c r="AF32" s="41">
        <v>0</v>
      </c>
      <c r="AG32" s="41">
        <v>0</v>
      </c>
      <c r="AH32" s="41">
        <v>0</v>
      </c>
      <c r="AI32" s="41">
        <v>0</v>
      </c>
      <c r="AJ32" s="41">
        <v>0</v>
      </c>
      <c r="AK32" s="41">
        <v>0</v>
      </c>
      <c r="AL32" s="226"/>
      <c r="AM32" t="s">
        <v>26</v>
      </c>
      <c r="AN32" s="41">
        <v>0</v>
      </c>
      <c r="AO32" s="41">
        <v>0</v>
      </c>
      <c r="AP32" s="41">
        <v>0</v>
      </c>
      <c r="AQ32" s="41">
        <v>0</v>
      </c>
      <c r="AR32" s="41">
        <v>0</v>
      </c>
      <c r="AS32" s="41">
        <v>0</v>
      </c>
      <c r="AT32" s="41">
        <v>0</v>
      </c>
      <c r="AU32" s="41">
        <v>0</v>
      </c>
      <c r="AV32" s="41">
        <v>0</v>
      </c>
      <c r="AW32" s="41">
        <v>0</v>
      </c>
      <c r="AX32" s="41">
        <v>0</v>
      </c>
      <c r="AY32" s="41">
        <v>0</v>
      </c>
      <c r="AZ32" s="41">
        <v>0</v>
      </c>
      <c r="BA32" s="41">
        <v>0</v>
      </c>
      <c r="BB32" s="41">
        <v>0</v>
      </c>
      <c r="BC32" s="41">
        <v>0</v>
      </c>
      <c r="BD32" s="41">
        <v>0</v>
      </c>
      <c r="BE32" s="41">
        <v>0</v>
      </c>
      <c r="BF32" s="41">
        <v>0</v>
      </c>
      <c r="BG32" s="41">
        <v>0</v>
      </c>
      <c r="BH32" s="41">
        <v>0</v>
      </c>
      <c r="BI32" s="41">
        <v>0</v>
      </c>
      <c r="BJ32" s="41">
        <v>0</v>
      </c>
      <c r="BK32" s="41">
        <v>0</v>
      </c>
      <c r="BL32" s="41">
        <v>0</v>
      </c>
      <c r="BM32" s="41">
        <v>0</v>
      </c>
      <c r="BN32" s="41">
        <v>0</v>
      </c>
      <c r="BO32" s="41">
        <v>0</v>
      </c>
      <c r="BP32" s="41">
        <v>0</v>
      </c>
      <c r="BQ32" s="41">
        <v>0</v>
      </c>
      <c r="BR32" s="41">
        <v>0</v>
      </c>
      <c r="BS32" s="41">
        <v>0</v>
      </c>
      <c r="BT32" s="41">
        <v>0</v>
      </c>
      <c r="BU32" s="41">
        <v>0</v>
      </c>
      <c r="BV32" s="41">
        <v>0</v>
      </c>
      <c r="BX32" t="str">
        <f t="shared" si="141"/>
        <v>GS4</v>
      </c>
      <c r="BY32" s="226" t="e">
        <f t="shared" si="142"/>
        <v>#DIV/0!</v>
      </c>
      <c r="BZ32" s="226" t="e">
        <f t="shared" si="143"/>
        <v>#DIV/0!</v>
      </c>
      <c r="CA32" s="226" t="e">
        <f t="shared" si="144"/>
        <v>#DIV/0!</v>
      </c>
      <c r="CB32" s="226" t="e">
        <f t="shared" si="145"/>
        <v>#DIV/0!</v>
      </c>
      <c r="CC32" s="226" t="e">
        <f t="shared" si="146"/>
        <v>#DIV/0!</v>
      </c>
      <c r="CD32" s="226" t="e">
        <f t="shared" si="147"/>
        <v>#DIV/0!</v>
      </c>
      <c r="CE32" s="226" t="e">
        <f t="shared" si="148"/>
        <v>#DIV/0!</v>
      </c>
      <c r="CF32" s="226" t="e">
        <f t="shared" si="149"/>
        <v>#DIV/0!</v>
      </c>
      <c r="CG32" s="226" t="e">
        <f t="shared" si="150"/>
        <v>#DIV/0!</v>
      </c>
      <c r="CH32" s="226" t="e">
        <f t="shared" si="151"/>
        <v>#DIV/0!</v>
      </c>
      <c r="CI32" s="226" t="e">
        <f t="shared" si="152"/>
        <v>#DIV/0!</v>
      </c>
      <c r="CJ32" s="226" t="e">
        <f t="shared" si="153"/>
        <v>#DIV/0!</v>
      </c>
      <c r="CK32" s="226" t="e">
        <f t="shared" si="154"/>
        <v>#DIV/0!</v>
      </c>
      <c r="CL32" s="226" t="e">
        <f t="shared" si="155"/>
        <v>#DIV/0!</v>
      </c>
      <c r="CM32" s="226" t="e">
        <f t="shared" si="156"/>
        <v>#DIV/0!</v>
      </c>
      <c r="CN32" s="226" t="e">
        <f t="shared" si="157"/>
        <v>#DIV/0!</v>
      </c>
      <c r="CO32" s="226" t="e">
        <f t="shared" si="158"/>
        <v>#DIV/0!</v>
      </c>
      <c r="CP32" s="226" t="e">
        <f t="shared" si="159"/>
        <v>#DIV/0!</v>
      </c>
      <c r="CQ32" s="226" t="e">
        <f t="shared" si="160"/>
        <v>#DIV/0!</v>
      </c>
      <c r="CR32" s="226" t="e">
        <f t="shared" si="161"/>
        <v>#DIV/0!</v>
      </c>
      <c r="CS32" s="226" t="e">
        <f t="shared" si="162"/>
        <v>#DIV/0!</v>
      </c>
      <c r="CT32" s="226" t="e">
        <f t="shared" si="163"/>
        <v>#DIV/0!</v>
      </c>
      <c r="CU32" s="226" t="e">
        <f t="shared" si="164"/>
        <v>#DIV/0!</v>
      </c>
      <c r="CV32" s="226" t="e">
        <f t="shared" si="165"/>
        <v>#DIV/0!</v>
      </c>
      <c r="CW32" s="226" t="e">
        <f t="shared" si="166"/>
        <v>#DIV/0!</v>
      </c>
      <c r="CX32" s="226" t="e">
        <f t="shared" si="167"/>
        <v>#DIV/0!</v>
      </c>
      <c r="CY32" s="226" t="e">
        <f t="shared" si="168"/>
        <v>#DIV/0!</v>
      </c>
      <c r="CZ32" s="226" t="e">
        <f t="shared" si="169"/>
        <v>#DIV/0!</v>
      </c>
      <c r="DA32" s="226" t="e">
        <f t="shared" si="170"/>
        <v>#DIV/0!</v>
      </c>
      <c r="DB32" s="226" t="e">
        <f t="shared" si="171"/>
        <v>#DIV/0!</v>
      </c>
      <c r="DC32" s="226" t="e">
        <f t="shared" si="172"/>
        <v>#DIV/0!</v>
      </c>
      <c r="DD32" s="226" t="e">
        <f t="shared" si="173"/>
        <v>#DIV/0!</v>
      </c>
      <c r="DE32" s="226" t="e">
        <f t="shared" si="174"/>
        <v>#DIV/0!</v>
      </c>
      <c r="DF32" s="226" t="e">
        <f t="shared" si="175"/>
        <v>#DIV/0!</v>
      </c>
      <c r="DG32" s="226" t="e">
        <f t="shared" si="176"/>
        <v>#DIV/0!</v>
      </c>
      <c r="DI32" s="226">
        <v>113975.1</v>
      </c>
      <c r="DJ32" s="230" t="e">
        <f t="shared" si="31"/>
        <v>#DIV/0!</v>
      </c>
    </row>
    <row r="33" spans="1:114" x14ac:dyDescent="0.25">
      <c r="A33" t="s">
        <v>14</v>
      </c>
      <c r="B33" t="s">
        <v>27</v>
      </c>
      <c r="C33" s="41">
        <v>0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v>0</v>
      </c>
      <c r="AG33" s="41">
        <v>0</v>
      </c>
      <c r="AH33" s="41">
        <v>0</v>
      </c>
      <c r="AI33" s="41">
        <v>0</v>
      </c>
      <c r="AJ33" s="41">
        <v>0</v>
      </c>
      <c r="AK33" s="41">
        <v>0</v>
      </c>
      <c r="AL33" s="226"/>
      <c r="AM33" t="s">
        <v>27</v>
      </c>
      <c r="AN33" s="41">
        <v>0</v>
      </c>
      <c r="AO33" s="41">
        <v>0</v>
      </c>
      <c r="AP33" s="41">
        <v>0</v>
      </c>
      <c r="AQ33" s="41">
        <v>0</v>
      </c>
      <c r="AR33" s="41">
        <v>0</v>
      </c>
      <c r="AS33" s="41">
        <v>0</v>
      </c>
      <c r="AT33" s="41">
        <v>0</v>
      </c>
      <c r="AU33" s="41">
        <v>0</v>
      </c>
      <c r="AV33" s="41">
        <v>0</v>
      </c>
      <c r="AW33" s="41">
        <v>0</v>
      </c>
      <c r="AX33" s="41">
        <v>0</v>
      </c>
      <c r="AY33" s="41">
        <v>0</v>
      </c>
      <c r="AZ33" s="41">
        <v>0</v>
      </c>
      <c r="BA33" s="41">
        <v>0</v>
      </c>
      <c r="BB33" s="41">
        <v>0</v>
      </c>
      <c r="BC33" s="41">
        <v>0</v>
      </c>
      <c r="BD33" s="41">
        <v>0</v>
      </c>
      <c r="BE33" s="41">
        <v>0</v>
      </c>
      <c r="BF33" s="41">
        <v>0</v>
      </c>
      <c r="BG33" s="41">
        <v>0</v>
      </c>
      <c r="BH33" s="41">
        <v>0</v>
      </c>
      <c r="BI33" s="41">
        <v>0</v>
      </c>
      <c r="BJ33" s="41">
        <v>0</v>
      </c>
      <c r="BK33" s="41">
        <v>0</v>
      </c>
      <c r="BL33" s="41">
        <v>0</v>
      </c>
      <c r="BM33" s="41">
        <v>0</v>
      </c>
      <c r="BN33" s="41">
        <v>0</v>
      </c>
      <c r="BO33" s="41">
        <v>0</v>
      </c>
      <c r="BP33" s="41">
        <v>0</v>
      </c>
      <c r="BQ33" s="41">
        <v>0</v>
      </c>
      <c r="BR33" s="41">
        <v>0</v>
      </c>
      <c r="BS33" s="41">
        <v>0</v>
      </c>
      <c r="BT33" s="41">
        <v>0</v>
      </c>
      <c r="BU33" s="41">
        <v>0</v>
      </c>
      <c r="BV33" s="41">
        <v>0</v>
      </c>
      <c r="BX33" t="str">
        <f t="shared" si="141"/>
        <v>GS5</v>
      </c>
      <c r="BY33" s="226" t="e">
        <f t="shared" si="142"/>
        <v>#DIV/0!</v>
      </c>
      <c r="BZ33" s="226" t="e">
        <f t="shared" si="143"/>
        <v>#DIV/0!</v>
      </c>
      <c r="CA33" s="226" t="e">
        <f t="shared" si="144"/>
        <v>#DIV/0!</v>
      </c>
      <c r="CB33" s="226" t="e">
        <f t="shared" si="145"/>
        <v>#DIV/0!</v>
      </c>
      <c r="CC33" s="226" t="e">
        <f t="shared" si="146"/>
        <v>#DIV/0!</v>
      </c>
      <c r="CD33" s="226" t="e">
        <f t="shared" si="147"/>
        <v>#DIV/0!</v>
      </c>
      <c r="CE33" s="226" t="e">
        <f t="shared" si="148"/>
        <v>#DIV/0!</v>
      </c>
      <c r="CF33" s="226" t="e">
        <f t="shared" si="149"/>
        <v>#DIV/0!</v>
      </c>
      <c r="CG33" s="226" t="e">
        <f t="shared" si="150"/>
        <v>#DIV/0!</v>
      </c>
      <c r="CH33" s="226" t="e">
        <f t="shared" si="151"/>
        <v>#DIV/0!</v>
      </c>
      <c r="CI33" s="226" t="e">
        <f t="shared" si="152"/>
        <v>#DIV/0!</v>
      </c>
      <c r="CJ33" s="226" t="e">
        <f t="shared" si="153"/>
        <v>#DIV/0!</v>
      </c>
      <c r="CK33" s="226" t="e">
        <f t="shared" si="154"/>
        <v>#DIV/0!</v>
      </c>
      <c r="CL33" s="226" t="e">
        <f t="shared" si="155"/>
        <v>#DIV/0!</v>
      </c>
      <c r="CM33" s="226" t="e">
        <f t="shared" si="156"/>
        <v>#DIV/0!</v>
      </c>
      <c r="CN33" s="226" t="e">
        <f t="shared" si="157"/>
        <v>#DIV/0!</v>
      </c>
      <c r="CO33" s="226" t="e">
        <f t="shared" si="158"/>
        <v>#DIV/0!</v>
      </c>
      <c r="CP33" s="226" t="e">
        <f t="shared" si="159"/>
        <v>#DIV/0!</v>
      </c>
      <c r="CQ33" s="226" t="e">
        <f t="shared" si="160"/>
        <v>#DIV/0!</v>
      </c>
      <c r="CR33" s="226" t="e">
        <f t="shared" si="161"/>
        <v>#DIV/0!</v>
      </c>
      <c r="CS33" s="226" t="e">
        <f t="shared" si="162"/>
        <v>#DIV/0!</v>
      </c>
      <c r="CT33" s="226" t="e">
        <f t="shared" si="163"/>
        <v>#DIV/0!</v>
      </c>
      <c r="CU33" s="226" t="e">
        <f t="shared" si="164"/>
        <v>#DIV/0!</v>
      </c>
      <c r="CV33" s="226" t="e">
        <f t="shared" si="165"/>
        <v>#DIV/0!</v>
      </c>
      <c r="CW33" s="226" t="e">
        <f t="shared" si="166"/>
        <v>#DIV/0!</v>
      </c>
      <c r="CX33" s="226" t="e">
        <f t="shared" si="167"/>
        <v>#DIV/0!</v>
      </c>
      <c r="CY33" s="226" t="e">
        <f t="shared" si="168"/>
        <v>#DIV/0!</v>
      </c>
      <c r="CZ33" s="226" t="e">
        <f t="shared" si="169"/>
        <v>#DIV/0!</v>
      </c>
      <c r="DA33" s="226" t="e">
        <f t="shared" si="170"/>
        <v>#DIV/0!</v>
      </c>
      <c r="DB33" s="226" t="e">
        <f t="shared" si="171"/>
        <v>#DIV/0!</v>
      </c>
      <c r="DC33" s="226" t="e">
        <f t="shared" si="172"/>
        <v>#DIV/0!</v>
      </c>
      <c r="DD33" s="226" t="e">
        <f t="shared" si="173"/>
        <v>#DIV/0!</v>
      </c>
      <c r="DE33" s="226" t="e">
        <f t="shared" si="174"/>
        <v>#DIV/0!</v>
      </c>
      <c r="DF33" s="226" t="e">
        <f t="shared" si="175"/>
        <v>#DIV/0!</v>
      </c>
      <c r="DG33" s="226" t="e">
        <f t="shared" si="176"/>
        <v>#DIV/0!</v>
      </c>
      <c r="DI33" s="226">
        <v>303529.02</v>
      </c>
      <c r="DJ33" s="230" t="e">
        <f t="shared" si="31"/>
        <v>#DIV/0!</v>
      </c>
    </row>
    <row r="34" spans="1:114" x14ac:dyDescent="0.25">
      <c r="A34" t="s">
        <v>14</v>
      </c>
      <c r="B34" t="s">
        <v>28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v>0</v>
      </c>
      <c r="AG34" s="41">
        <v>0</v>
      </c>
      <c r="AH34" s="41">
        <v>0</v>
      </c>
      <c r="AI34" s="41">
        <v>0</v>
      </c>
      <c r="AJ34" s="41">
        <v>0</v>
      </c>
      <c r="AK34" s="41">
        <v>0</v>
      </c>
      <c r="AL34" s="226"/>
      <c r="AM34" t="s">
        <v>28</v>
      </c>
      <c r="AN34" s="41">
        <v>0</v>
      </c>
      <c r="AO34" s="41">
        <v>0</v>
      </c>
      <c r="AP34" s="41">
        <v>0</v>
      </c>
      <c r="AQ34" s="41">
        <v>0</v>
      </c>
      <c r="AR34" s="41">
        <v>0</v>
      </c>
      <c r="AS34" s="41">
        <v>0</v>
      </c>
      <c r="AT34" s="41">
        <v>0</v>
      </c>
      <c r="AU34" s="41">
        <v>0</v>
      </c>
      <c r="AV34" s="41">
        <v>0</v>
      </c>
      <c r="AW34" s="41">
        <v>0</v>
      </c>
      <c r="AX34" s="41">
        <v>0</v>
      </c>
      <c r="AY34" s="41">
        <v>0</v>
      </c>
      <c r="AZ34" s="41">
        <v>0</v>
      </c>
      <c r="BA34" s="41">
        <v>0</v>
      </c>
      <c r="BB34" s="41">
        <v>0</v>
      </c>
      <c r="BC34" s="41">
        <v>0</v>
      </c>
      <c r="BD34" s="41">
        <v>0</v>
      </c>
      <c r="BE34" s="41">
        <v>0</v>
      </c>
      <c r="BF34" s="41">
        <v>0</v>
      </c>
      <c r="BG34" s="41">
        <v>0</v>
      </c>
      <c r="BH34" s="41">
        <v>0</v>
      </c>
      <c r="BI34" s="41">
        <v>0</v>
      </c>
      <c r="BJ34" s="41">
        <v>0</v>
      </c>
      <c r="BK34" s="41">
        <v>0</v>
      </c>
      <c r="BL34" s="41">
        <v>0</v>
      </c>
      <c r="BM34" s="41">
        <v>0</v>
      </c>
      <c r="BN34" s="41">
        <v>0</v>
      </c>
      <c r="BO34" s="41">
        <v>0</v>
      </c>
      <c r="BP34" s="41">
        <v>0</v>
      </c>
      <c r="BQ34" s="41">
        <v>0</v>
      </c>
      <c r="BR34" s="41">
        <v>0</v>
      </c>
      <c r="BS34" s="41">
        <v>0</v>
      </c>
      <c r="BT34" s="41">
        <v>0</v>
      </c>
      <c r="BU34" s="41">
        <v>0</v>
      </c>
      <c r="BV34" s="41">
        <v>0</v>
      </c>
      <c r="BX34" t="str">
        <f t="shared" si="141"/>
        <v>GTS1</v>
      </c>
      <c r="BY34" s="226" t="e">
        <f t="shared" si="142"/>
        <v>#DIV/0!</v>
      </c>
      <c r="BZ34" s="226" t="e">
        <f t="shared" si="143"/>
        <v>#DIV/0!</v>
      </c>
      <c r="CA34" s="226" t="e">
        <f t="shared" si="144"/>
        <v>#DIV/0!</v>
      </c>
      <c r="CB34" s="226" t="e">
        <f t="shared" si="145"/>
        <v>#DIV/0!</v>
      </c>
      <c r="CC34" s="226" t="e">
        <f t="shared" si="146"/>
        <v>#DIV/0!</v>
      </c>
      <c r="CD34" s="226" t="e">
        <f t="shared" si="147"/>
        <v>#DIV/0!</v>
      </c>
      <c r="CE34" s="226" t="e">
        <f t="shared" si="148"/>
        <v>#DIV/0!</v>
      </c>
      <c r="CF34" s="226" t="e">
        <f t="shared" si="149"/>
        <v>#DIV/0!</v>
      </c>
      <c r="CG34" s="226" t="e">
        <f t="shared" si="150"/>
        <v>#DIV/0!</v>
      </c>
      <c r="CH34" s="226" t="e">
        <f t="shared" si="151"/>
        <v>#DIV/0!</v>
      </c>
      <c r="CI34" s="226" t="e">
        <f t="shared" si="152"/>
        <v>#DIV/0!</v>
      </c>
      <c r="CJ34" s="226" t="e">
        <f t="shared" si="153"/>
        <v>#DIV/0!</v>
      </c>
      <c r="CK34" s="226" t="e">
        <f t="shared" si="154"/>
        <v>#DIV/0!</v>
      </c>
      <c r="CL34" s="226" t="e">
        <f t="shared" si="155"/>
        <v>#DIV/0!</v>
      </c>
      <c r="CM34" s="226" t="e">
        <f t="shared" si="156"/>
        <v>#DIV/0!</v>
      </c>
      <c r="CN34" s="226" t="e">
        <f t="shared" si="157"/>
        <v>#DIV/0!</v>
      </c>
      <c r="CO34" s="226" t="e">
        <f t="shared" si="158"/>
        <v>#DIV/0!</v>
      </c>
      <c r="CP34" s="226" t="e">
        <f t="shared" si="159"/>
        <v>#DIV/0!</v>
      </c>
      <c r="CQ34" s="226" t="e">
        <f t="shared" si="160"/>
        <v>#DIV/0!</v>
      </c>
      <c r="CR34" s="226" t="e">
        <f t="shared" si="161"/>
        <v>#DIV/0!</v>
      </c>
      <c r="CS34" s="226" t="e">
        <f t="shared" si="162"/>
        <v>#DIV/0!</v>
      </c>
      <c r="CT34" s="226" t="e">
        <f t="shared" si="163"/>
        <v>#DIV/0!</v>
      </c>
      <c r="CU34" s="226" t="e">
        <f t="shared" si="164"/>
        <v>#DIV/0!</v>
      </c>
      <c r="CV34" s="226" t="e">
        <f t="shared" si="165"/>
        <v>#DIV/0!</v>
      </c>
      <c r="CW34" s="226" t="e">
        <f t="shared" si="166"/>
        <v>#DIV/0!</v>
      </c>
      <c r="CX34" s="226" t="e">
        <f t="shared" si="167"/>
        <v>#DIV/0!</v>
      </c>
      <c r="CY34" s="226" t="e">
        <f t="shared" si="168"/>
        <v>#DIV/0!</v>
      </c>
      <c r="CZ34" s="226" t="e">
        <f t="shared" si="169"/>
        <v>#DIV/0!</v>
      </c>
      <c r="DA34" s="226" t="e">
        <f t="shared" si="170"/>
        <v>#DIV/0!</v>
      </c>
      <c r="DB34" s="226" t="e">
        <f t="shared" si="171"/>
        <v>#DIV/0!</v>
      </c>
      <c r="DC34" s="226" t="e">
        <f t="shared" si="172"/>
        <v>#DIV/0!</v>
      </c>
      <c r="DD34" s="226" t="e">
        <f t="shared" si="173"/>
        <v>#DIV/0!</v>
      </c>
      <c r="DE34" s="226" t="e">
        <f t="shared" si="174"/>
        <v>#DIV/0!</v>
      </c>
      <c r="DF34" s="226" t="e">
        <f t="shared" si="175"/>
        <v>#DIV/0!</v>
      </c>
      <c r="DG34" s="226" t="e">
        <f t="shared" si="176"/>
        <v>#DIV/0!</v>
      </c>
      <c r="DI34" s="226">
        <v>5494.9815258908102</v>
      </c>
      <c r="DJ34" s="230" t="e">
        <f t="shared" si="31"/>
        <v>#DIV/0!</v>
      </c>
    </row>
    <row r="35" spans="1:114" x14ac:dyDescent="0.25">
      <c r="A35" t="s">
        <v>14</v>
      </c>
      <c r="B35" t="s">
        <v>29</v>
      </c>
      <c r="C35" s="41">
        <v>0</v>
      </c>
      <c r="D35" s="41">
        <v>0</v>
      </c>
      <c r="E35" s="41">
        <v>0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0</v>
      </c>
      <c r="X35" s="41">
        <v>0</v>
      </c>
      <c r="Y35" s="41">
        <v>0</v>
      </c>
      <c r="Z35" s="41">
        <v>0</v>
      </c>
      <c r="AA35" s="41">
        <v>0</v>
      </c>
      <c r="AB35" s="41">
        <v>0</v>
      </c>
      <c r="AC35" s="41">
        <v>0</v>
      </c>
      <c r="AD35" s="41">
        <v>0</v>
      </c>
      <c r="AE35" s="41">
        <v>0</v>
      </c>
      <c r="AF35" s="41">
        <v>0</v>
      </c>
      <c r="AG35" s="41">
        <v>0</v>
      </c>
      <c r="AH35" s="41">
        <v>0</v>
      </c>
      <c r="AI35" s="41">
        <v>0</v>
      </c>
      <c r="AJ35" s="41">
        <v>0</v>
      </c>
      <c r="AK35" s="41">
        <v>0</v>
      </c>
      <c r="AL35" s="226"/>
      <c r="AM35" t="s">
        <v>29</v>
      </c>
      <c r="AN35" s="41">
        <v>0</v>
      </c>
      <c r="AO35" s="41">
        <v>0</v>
      </c>
      <c r="AP35" s="41">
        <v>0</v>
      </c>
      <c r="AQ35" s="41">
        <v>0</v>
      </c>
      <c r="AR35" s="41">
        <v>0</v>
      </c>
      <c r="AS35" s="41">
        <v>0</v>
      </c>
      <c r="AT35" s="41">
        <v>0</v>
      </c>
      <c r="AU35" s="41">
        <v>0</v>
      </c>
      <c r="AV35" s="41">
        <v>0</v>
      </c>
      <c r="AW35" s="41">
        <v>0</v>
      </c>
      <c r="AX35" s="41">
        <v>0</v>
      </c>
      <c r="AY35" s="41">
        <v>0</v>
      </c>
      <c r="AZ35" s="41">
        <v>0</v>
      </c>
      <c r="BA35" s="41">
        <v>0</v>
      </c>
      <c r="BB35" s="41">
        <v>0</v>
      </c>
      <c r="BC35" s="41">
        <v>0</v>
      </c>
      <c r="BD35" s="41">
        <v>0</v>
      </c>
      <c r="BE35" s="41">
        <v>0</v>
      </c>
      <c r="BF35" s="41">
        <v>0</v>
      </c>
      <c r="BG35" s="41">
        <v>0</v>
      </c>
      <c r="BH35" s="41">
        <v>0</v>
      </c>
      <c r="BI35" s="41">
        <v>0</v>
      </c>
      <c r="BJ35" s="41">
        <v>0</v>
      </c>
      <c r="BK35" s="41">
        <v>0</v>
      </c>
      <c r="BL35" s="41">
        <v>0</v>
      </c>
      <c r="BM35" s="41">
        <v>0</v>
      </c>
      <c r="BN35" s="41">
        <v>0</v>
      </c>
      <c r="BO35" s="41">
        <v>0</v>
      </c>
      <c r="BP35" s="41">
        <v>0</v>
      </c>
      <c r="BQ35" s="41">
        <v>0</v>
      </c>
      <c r="BR35" s="41">
        <v>0</v>
      </c>
      <c r="BS35" s="41">
        <v>0</v>
      </c>
      <c r="BT35" s="41">
        <v>0</v>
      </c>
      <c r="BU35" s="41">
        <v>0</v>
      </c>
      <c r="BV35" s="41">
        <v>0</v>
      </c>
      <c r="BX35" t="str">
        <f t="shared" si="141"/>
        <v>GTS2</v>
      </c>
      <c r="BY35" s="226" t="e">
        <f t="shared" si="142"/>
        <v>#DIV/0!</v>
      </c>
      <c r="BZ35" s="226" t="e">
        <f t="shared" si="143"/>
        <v>#DIV/0!</v>
      </c>
      <c r="CA35" s="226" t="e">
        <f t="shared" si="144"/>
        <v>#DIV/0!</v>
      </c>
      <c r="CB35" s="226" t="e">
        <f t="shared" si="145"/>
        <v>#DIV/0!</v>
      </c>
      <c r="CC35" s="226" t="e">
        <f t="shared" si="146"/>
        <v>#DIV/0!</v>
      </c>
      <c r="CD35" s="226" t="e">
        <f t="shared" si="147"/>
        <v>#DIV/0!</v>
      </c>
      <c r="CE35" s="226" t="e">
        <f t="shared" si="148"/>
        <v>#DIV/0!</v>
      </c>
      <c r="CF35" s="226" t="e">
        <f t="shared" si="149"/>
        <v>#DIV/0!</v>
      </c>
      <c r="CG35" s="226" t="e">
        <f t="shared" si="150"/>
        <v>#DIV/0!</v>
      </c>
      <c r="CH35" s="226" t="e">
        <f t="shared" si="151"/>
        <v>#DIV/0!</v>
      </c>
      <c r="CI35" s="226" t="e">
        <f t="shared" si="152"/>
        <v>#DIV/0!</v>
      </c>
      <c r="CJ35" s="226" t="e">
        <f t="shared" si="153"/>
        <v>#DIV/0!</v>
      </c>
      <c r="CK35" s="226" t="e">
        <f t="shared" si="154"/>
        <v>#DIV/0!</v>
      </c>
      <c r="CL35" s="226" t="e">
        <f t="shared" si="155"/>
        <v>#DIV/0!</v>
      </c>
      <c r="CM35" s="226" t="e">
        <f t="shared" si="156"/>
        <v>#DIV/0!</v>
      </c>
      <c r="CN35" s="226" t="e">
        <f t="shared" si="157"/>
        <v>#DIV/0!</v>
      </c>
      <c r="CO35" s="226" t="e">
        <f t="shared" si="158"/>
        <v>#DIV/0!</v>
      </c>
      <c r="CP35" s="226" t="e">
        <f t="shared" si="159"/>
        <v>#DIV/0!</v>
      </c>
      <c r="CQ35" s="226" t="e">
        <f t="shared" si="160"/>
        <v>#DIV/0!</v>
      </c>
      <c r="CR35" s="226" t="e">
        <f t="shared" si="161"/>
        <v>#DIV/0!</v>
      </c>
      <c r="CS35" s="226" t="e">
        <f t="shared" si="162"/>
        <v>#DIV/0!</v>
      </c>
      <c r="CT35" s="226" t="e">
        <f t="shared" si="163"/>
        <v>#DIV/0!</v>
      </c>
      <c r="CU35" s="226" t="e">
        <f t="shared" si="164"/>
        <v>#DIV/0!</v>
      </c>
      <c r="CV35" s="226" t="e">
        <f t="shared" si="165"/>
        <v>#DIV/0!</v>
      </c>
      <c r="CW35" s="226" t="e">
        <f t="shared" si="166"/>
        <v>#DIV/0!</v>
      </c>
      <c r="CX35" s="226" t="e">
        <f t="shared" si="167"/>
        <v>#DIV/0!</v>
      </c>
      <c r="CY35" s="226" t="e">
        <f t="shared" si="168"/>
        <v>#DIV/0!</v>
      </c>
      <c r="CZ35" s="226" t="e">
        <f t="shared" si="169"/>
        <v>#DIV/0!</v>
      </c>
      <c r="DA35" s="226" t="e">
        <f t="shared" si="170"/>
        <v>#DIV/0!</v>
      </c>
      <c r="DB35" s="226" t="e">
        <f t="shared" si="171"/>
        <v>#DIV/0!</v>
      </c>
      <c r="DC35" s="226" t="e">
        <f t="shared" si="172"/>
        <v>#DIV/0!</v>
      </c>
      <c r="DD35" s="226" t="e">
        <f t="shared" si="173"/>
        <v>#DIV/0!</v>
      </c>
      <c r="DE35" s="226" t="e">
        <f t="shared" si="174"/>
        <v>#DIV/0!</v>
      </c>
      <c r="DF35" s="226" t="e">
        <f t="shared" si="175"/>
        <v>#DIV/0!</v>
      </c>
      <c r="DG35" s="226" t="e">
        <f t="shared" si="176"/>
        <v>#DIV/0!</v>
      </c>
      <c r="DI35" s="226">
        <v>18378.405110558855</v>
      </c>
      <c r="DJ35" s="230" t="e">
        <f t="shared" si="31"/>
        <v>#DIV/0!</v>
      </c>
    </row>
    <row r="36" spans="1:114" x14ac:dyDescent="0.25">
      <c r="A36" t="s">
        <v>14</v>
      </c>
      <c r="B36" t="s">
        <v>30</v>
      </c>
      <c r="C36" s="41">
        <v>0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0</v>
      </c>
      <c r="V36" s="41">
        <v>0</v>
      </c>
      <c r="W36" s="41">
        <v>0</v>
      </c>
      <c r="X36" s="41">
        <v>0</v>
      </c>
      <c r="Y36" s="41">
        <v>0</v>
      </c>
      <c r="Z36" s="41">
        <v>0</v>
      </c>
      <c r="AA36" s="41">
        <v>0</v>
      </c>
      <c r="AB36" s="41">
        <v>0</v>
      </c>
      <c r="AC36" s="41">
        <v>0</v>
      </c>
      <c r="AD36" s="41">
        <v>0</v>
      </c>
      <c r="AE36" s="41">
        <v>0</v>
      </c>
      <c r="AF36" s="41">
        <v>0</v>
      </c>
      <c r="AG36" s="41">
        <v>0</v>
      </c>
      <c r="AH36" s="41">
        <v>0</v>
      </c>
      <c r="AI36" s="41">
        <v>0</v>
      </c>
      <c r="AJ36" s="41">
        <v>0</v>
      </c>
      <c r="AK36" s="41">
        <v>0</v>
      </c>
      <c r="AL36" s="226"/>
      <c r="AM36" t="s">
        <v>30</v>
      </c>
      <c r="AN36" s="41">
        <v>0</v>
      </c>
      <c r="AO36" s="41">
        <v>0</v>
      </c>
      <c r="AP36" s="41">
        <v>0</v>
      </c>
      <c r="AQ36" s="41">
        <v>0</v>
      </c>
      <c r="AR36" s="41">
        <v>0</v>
      </c>
      <c r="AS36" s="41">
        <v>0</v>
      </c>
      <c r="AT36" s="41">
        <v>0</v>
      </c>
      <c r="AU36" s="41">
        <v>0</v>
      </c>
      <c r="AV36" s="41">
        <v>0</v>
      </c>
      <c r="AW36" s="41">
        <v>0</v>
      </c>
      <c r="AX36" s="41">
        <v>0</v>
      </c>
      <c r="AY36" s="41">
        <v>0</v>
      </c>
      <c r="AZ36" s="41">
        <v>0</v>
      </c>
      <c r="BA36" s="41">
        <v>0</v>
      </c>
      <c r="BB36" s="41">
        <v>0</v>
      </c>
      <c r="BC36" s="41">
        <v>0</v>
      </c>
      <c r="BD36" s="41">
        <v>0</v>
      </c>
      <c r="BE36" s="41">
        <v>0</v>
      </c>
      <c r="BF36" s="41">
        <v>0</v>
      </c>
      <c r="BG36" s="41">
        <v>0</v>
      </c>
      <c r="BH36" s="41">
        <v>0</v>
      </c>
      <c r="BI36" s="41">
        <v>0</v>
      </c>
      <c r="BJ36" s="41">
        <v>0</v>
      </c>
      <c r="BK36" s="41">
        <v>0</v>
      </c>
      <c r="BL36" s="41">
        <v>0</v>
      </c>
      <c r="BM36" s="41">
        <v>0</v>
      </c>
      <c r="BN36" s="41">
        <v>0</v>
      </c>
      <c r="BO36" s="41">
        <v>0</v>
      </c>
      <c r="BP36" s="41">
        <v>0</v>
      </c>
      <c r="BQ36" s="41">
        <v>0</v>
      </c>
      <c r="BR36" s="41">
        <v>0</v>
      </c>
      <c r="BS36" s="41">
        <v>0</v>
      </c>
      <c r="BT36" s="41">
        <v>0</v>
      </c>
      <c r="BU36" s="41">
        <v>0</v>
      </c>
      <c r="BV36" s="41">
        <v>0</v>
      </c>
      <c r="BX36" t="str">
        <f t="shared" si="141"/>
        <v>GTS3</v>
      </c>
      <c r="BY36" s="226" t="e">
        <f t="shared" si="142"/>
        <v>#DIV/0!</v>
      </c>
      <c r="BZ36" s="226" t="e">
        <f t="shared" si="143"/>
        <v>#DIV/0!</v>
      </c>
      <c r="CA36" s="226" t="e">
        <f t="shared" si="144"/>
        <v>#DIV/0!</v>
      </c>
      <c r="CB36" s="226" t="e">
        <f t="shared" si="145"/>
        <v>#DIV/0!</v>
      </c>
      <c r="CC36" s="226" t="e">
        <f t="shared" si="146"/>
        <v>#DIV/0!</v>
      </c>
      <c r="CD36" s="226" t="e">
        <f t="shared" si="147"/>
        <v>#DIV/0!</v>
      </c>
      <c r="CE36" s="226" t="e">
        <f t="shared" si="148"/>
        <v>#DIV/0!</v>
      </c>
      <c r="CF36" s="226" t="e">
        <f t="shared" si="149"/>
        <v>#DIV/0!</v>
      </c>
      <c r="CG36" s="226" t="e">
        <f t="shared" si="150"/>
        <v>#DIV/0!</v>
      </c>
      <c r="CH36" s="226" t="e">
        <f t="shared" si="151"/>
        <v>#DIV/0!</v>
      </c>
      <c r="CI36" s="226" t="e">
        <f t="shared" si="152"/>
        <v>#DIV/0!</v>
      </c>
      <c r="CJ36" s="226" t="e">
        <f t="shared" si="153"/>
        <v>#DIV/0!</v>
      </c>
      <c r="CK36" s="226" t="e">
        <f t="shared" si="154"/>
        <v>#DIV/0!</v>
      </c>
      <c r="CL36" s="226" t="e">
        <f t="shared" si="155"/>
        <v>#DIV/0!</v>
      </c>
      <c r="CM36" s="226" t="e">
        <f t="shared" si="156"/>
        <v>#DIV/0!</v>
      </c>
      <c r="CN36" s="226" t="e">
        <f t="shared" si="157"/>
        <v>#DIV/0!</v>
      </c>
      <c r="CO36" s="226" t="e">
        <f t="shared" si="158"/>
        <v>#DIV/0!</v>
      </c>
      <c r="CP36" s="226" t="e">
        <f t="shared" si="159"/>
        <v>#DIV/0!</v>
      </c>
      <c r="CQ36" s="226" t="e">
        <f t="shared" si="160"/>
        <v>#DIV/0!</v>
      </c>
      <c r="CR36" s="226" t="e">
        <f t="shared" si="161"/>
        <v>#DIV/0!</v>
      </c>
      <c r="CS36" s="226" t="e">
        <f t="shared" si="162"/>
        <v>#DIV/0!</v>
      </c>
      <c r="CT36" s="226" t="e">
        <f t="shared" si="163"/>
        <v>#DIV/0!</v>
      </c>
      <c r="CU36" s="226" t="e">
        <f t="shared" si="164"/>
        <v>#DIV/0!</v>
      </c>
      <c r="CV36" s="226" t="e">
        <f t="shared" si="165"/>
        <v>#DIV/0!</v>
      </c>
      <c r="CW36" s="226" t="e">
        <f t="shared" si="166"/>
        <v>#DIV/0!</v>
      </c>
      <c r="CX36" s="226" t="e">
        <f t="shared" si="167"/>
        <v>#DIV/0!</v>
      </c>
      <c r="CY36" s="226" t="e">
        <f t="shared" si="168"/>
        <v>#DIV/0!</v>
      </c>
      <c r="CZ36" s="226" t="e">
        <f t="shared" si="169"/>
        <v>#DIV/0!</v>
      </c>
      <c r="DA36" s="226" t="e">
        <f t="shared" si="170"/>
        <v>#DIV/0!</v>
      </c>
      <c r="DB36" s="226" t="e">
        <f t="shared" si="171"/>
        <v>#DIV/0!</v>
      </c>
      <c r="DC36" s="226" t="e">
        <f t="shared" si="172"/>
        <v>#DIV/0!</v>
      </c>
      <c r="DD36" s="226" t="e">
        <f t="shared" si="173"/>
        <v>#DIV/0!</v>
      </c>
      <c r="DE36" s="226" t="e">
        <f t="shared" si="174"/>
        <v>#DIV/0!</v>
      </c>
      <c r="DF36" s="226" t="e">
        <f t="shared" si="175"/>
        <v>#DIV/0!</v>
      </c>
      <c r="DG36" s="226" t="e">
        <f t="shared" si="176"/>
        <v>#DIV/0!</v>
      </c>
      <c r="DI36" s="226">
        <v>101408.56711114814</v>
      </c>
      <c r="DJ36" s="230" t="e">
        <f t="shared" si="31"/>
        <v>#DIV/0!</v>
      </c>
    </row>
    <row r="37" spans="1:114" x14ac:dyDescent="0.25">
      <c r="A37" t="s">
        <v>14</v>
      </c>
      <c r="B37" t="s">
        <v>31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1">
        <v>0</v>
      </c>
      <c r="W37" s="41">
        <v>0</v>
      </c>
      <c r="X37" s="41">
        <v>0</v>
      </c>
      <c r="Y37" s="41">
        <v>0</v>
      </c>
      <c r="Z37" s="41">
        <v>0</v>
      </c>
      <c r="AA37" s="41">
        <v>0</v>
      </c>
      <c r="AB37" s="41">
        <v>0</v>
      </c>
      <c r="AC37" s="41">
        <v>0</v>
      </c>
      <c r="AD37" s="41">
        <v>0</v>
      </c>
      <c r="AE37" s="41">
        <v>0</v>
      </c>
      <c r="AF37" s="41">
        <v>0</v>
      </c>
      <c r="AG37" s="41">
        <v>0</v>
      </c>
      <c r="AH37" s="41">
        <v>0</v>
      </c>
      <c r="AI37" s="41">
        <v>0</v>
      </c>
      <c r="AJ37" s="41">
        <v>0</v>
      </c>
      <c r="AK37" s="41">
        <v>0</v>
      </c>
      <c r="AL37" s="226"/>
      <c r="AM37" t="s">
        <v>31</v>
      </c>
      <c r="AN37" s="41">
        <v>0</v>
      </c>
      <c r="AO37" s="41">
        <v>0</v>
      </c>
      <c r="AP37" s="41">
        <v>0</v>
      </c>
      <c r="AQ37" s="41">
        <v>0</v>
      </c>
      <c r="AR37" s="41">
        <v>0</v>
      </c>
      <c r="AS37" s="41">
        <v>0</v>
      </c>
      <c r="AT37" s="41">
        <v>0</v>
      </c>
      <c r="AU37" s="41">
        <v>0</v>
      </c>
      <c r="AV37" s="41">
        <v>0</v>
      </c>
      <c r="AW37" s="41">
        <v>0</v>
      </c>
      <c r="AX37" s="41">
        <v>0</v>
      </c>
      <c r="AY37" s="41">
        <v>0</v>
      </c>
      <c r="AZ37" s="41">
        <v>0</v>
      </c>
      <c r="BA37" s="41">
        <v>0</v>
      </c>
      <c r="BB37" s="41">
        <v>0</v>
      </c>
      <c r="BC37" s="41">
        <v>0</v>
      </c>
      <c r="BD37" s="41">
        <v>0</v>
      </c>
      <c r="BE37" s="41">
        <v>0</v>
      </c>
      <c r="BF37" s="41">
        <v>0</v>
      </c>
      <c r="BG37" s="41">
        <v>0</v>
      </c>
      <c r="BH37" s="41">
        <v>0</v>
      </c>
      <c r="BI37" s="41">
        <v>0</v>
      </c>
      <c r="BJ37" s="41">
        <v>0</v>
      </c>
      <c r="BK37" s="41">
        <v>0</v>
      </c>
      <c r="BL37" s="41">
        <v>0</v>
      </c>
      <c r="BM37" s="41">
        <v>0</v>
      </c>
      <c r="BN37" s="41">
        <v>0</v>
      </c>
      <c r="BO37" s="41">
        <v>0</v>
      </c>
      <c r="BP37" s="41">
        <v>0</v>
      </c>
      <c r="BQ37" s="41">
        <v>0</v>
      </c>
      <c r="BR37" s="41">
        <v>0</v>
      </c>
      <c r="BS37" s="41">
        <v>0</v>
      </c>
      <c r="BT37" s="41">
        <v>0</v>
      </c>
      <c r="BU37" s="41">
        <v>0</v>
      </c>
      <c r="BV37" s="41">
        <v>0</v>
      </c>
      <c r="BX37" t="str">
        <f t="shared" si="141"/>
        <v>GTS4</v>
      </c>
      <c r="BY37" s="226" t="e">
        <f t="shared" si="142"/>
        <v>#DIV/0!</v>
      </c>
      <c r="BZ37" s="226" t="e">
        <f t="shared" si="143"/>
        <v>#DIV/0!</v>
      </c>
      <c r="CA37" s="226" t="e">
        <f t="shared" si="144"/>
        <v>#DIV/0!</v>
      </c>
      <c r="CB37" s="226" t="e">
        <f t="shared" si="145"/>
        <v>#DIV/0!</v>
      </c>
      <c r="CC37" s="226" t="e">
        <f t="shared" si="146"/>
        <v>#DIV/0!</v>
      </c>
      <c r="CD37" s="226" t="e">
        <f t="shared" si="147"/>
        <v>#DIV/0!</v>
      </c>
      <c r="CE37" s="226" t="e">
        <f t="shared" si="148"/>
        <v>#DIV/0!</v>
      </c>
      <c r="CF37" s="226" t="e">
        <f t="shared" si="149"/>
        <v>#DIV/0!</v>
      </c>
      <c r="CG37" s="226" t="e">
        <f t="shared" si="150"/>
        <v>#DIV/0!</v>
      </c>
      <c r="CH37" s="226" t="e">
        <f t="shared" si="151"/>
        <v>#DIV/0!</v>
      </c>
      <c r="CI37" s="226" t="e">
        <f t="shared" si="152"/>
        <v>#DIV/0!</v>
      </c>
      <c r="CJ37" s="226" t="e">
        <f t="shared" si="153"/>
        <v>#DIV/0!</v>
      </c>
      <c r="CK37" s="226" t="e">
        <f t="shared" si="154"/>
        <v>#DIV/0!</v>
      </c>
      <c r="CL37" s="226" t="e">
        <f t="shared" si="155"/>
        <v>#DIV/0!</v>
      </c>
      <c r="CM37" s="226" t="e">
        <f t="shared" si="156"/>
        <v>#DIV/0!</v>
      </c>
      <c r="CN37" s="226" t="e">
        <f t="shared" si="157"/>
        <v>#DIV/0!</v>
      </c>
      <c r="CO37" s="226" t="e">
        <f t="shared" si="158"/>
        <v>#DIV/0!</v>
      </c>
      <c r="CP37" s="226" t="e">
        <f t="shared" si="159"/>
        <v>#DIV/0!</v>
      </c>
      <c r="CQ37" s="226" t="e">
        <f t="shared" si="160"/>
        <v>#DIV/0!</v>
      </c>
      <c r="CR37" s="226" t="e">
        <f t="shared" si="161"/>
        <v>#DIV/0!</v>
      </c>
      <c r="CS37" s="226" t="e">
        <f t="shared" si="162"/>
        <v>#DIV/0!</v>
      </c>
      <c r="CT37" s="226" t="e">
        <f t="shared" si="163"/>
        <v>#DIV/0!</v>
      </c>
      <c r="CU37" s="226" t="e">
        <f t="shared" si="164"/>
        <v>#DIV/0!</v>
      </c>
      <c r="CV37" s="226" t="e">
        <f t="shared" si="165"/>
        <v>#DIV/0!</v>
      </c>
      <c r="CW37" s="226" t="e">
        <f t="shared" si="166"/>
        <v>#DIV/0!</v>
      </c>
      <c r="CX37" s="226" t="e">
        <f t="shared" si="167"/>
        <v>#DIV/0!</v>
      </c>
      <c r="CY37" s="226" t="e">
        <f t="shared" si="168"/>
        <v>#DIV/0!</v>
      </c>
      <c r="CZ37" s="226" t="e">
        <f t="shared" si="169"/>
        <v>#DIV/0!</v>
      </c>
      <c r="DA37" s="226" t="e">
        <f t="shared" si="170"/>
        <v>#DIV/0!</v>
      </c>
      <c r="DB37" s="226" t="e">
        <f t="shared" si="171"/>
        <v>#DIV/0!</v>
      </c>
      <c r="DC37" s="226" t="e">
        <f t="shared" si="172"/>
        <v>#DIV/0!</v>
      </c>
      <c r="DD37" s="226" t="e">
        <f t="shared" si="173"/>
        <v>#DIV/0!</v>
      </c>
      <c r="DE37" s="226" t="e">
        <f t="shared" si="174"/>
        <v>#DIV/0!</v>
      </c>
      <c r="DF37" s="226" t="e">
        <f t="shared" si="175"/>
        <v>#DIV/0!</v>
      </c>
      <c r="DG37" s="226" t="e">
        <f t="shared" si="176"/>
        <v>#DIV/0!</v>
      </c>
      <c r="DI37" s="226">
        <v>419586.65906108019</v>
      </c>
      <c r="DJ37" s="230" t="e">
        <f t="shared" si="31"/>
        <v>#DIV/0!</v>
      </c>
    </row>
    <row r="38" spans="1:114" x14ac:dyDescent="0.25">
      <c r="A38" t="s">
        <v>14</v>
      </c>
      <c r="B38" t="s">
        <v>32</v>
      </c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0</v>
      </c>
      <c r="T38" s="41">
        <v>0</v>
      </c>
      <c r="U38" s="41">
        <v>0</v>
      </c>
      <c r="V38" s="41">
        <v>0</v>
      </c>
      <c r="W38" s="41">
        <v>0</v>
      </c>
      <c r="X38" s="41">
        <v>0</v>
      </c>
      <c r="Y38" s="41">
        <v>0</v>
      </c>
      <c r="Z38" s="41">
        <v>0</v>
      </c>
      <c r="AA38" s="41">
        <v>0</v>
      </c>
      <c r="AB38" s="41">
        <v>0</v>
      </c>
      <c r="AC38" s="41">
        <v>0</v>
      </c>
      <c r="AD38" s="41">
        <v>0</v>
      </c>
      <c r="AE38" s="41">
        <v>0</v>
      </c>
      <c r="AF38" s="41">
        <v>0</v>
      </c>
      <c r="AG38" s="41">
        <v>0</v>
      </c>
      <c r="AH38" s="41">
        <v>0</v>
      </c>
      <c r="AI38" s="41">
        <v>0</v>
      </c>
      <c r="AJ38" s="41">
        <v>0</v>
      </c>
      <c r="AK38" s="41">
        <v>0</v>
      </c>
      <c r="AL38" s="226"/>
      <c r="AM38" t="s">
        <v>32</v>
      </c>
      <c r="AN38" s="41">
        <v>0</v>
      </c>
      <c r="AO38" s="41">
        <v>0</v>
      </c>
      <c r="AP38" s="41">
        <v>0</v>
      </c>
      <c r="AQ38" s="41">
        <v>0</v>
      </c>
      <c r="AR38" s="41">
        <v>0</v>
      </c>
      <c r="AS38" s="41">
        <v>0</v>
      </c>
      <c r="AT38" s="41">
        <v>0</v>
      </c>
      <c r="AU38" s="41">
        <v>0</v>
      </c>
      <c r="AV38" s="41">
        <v>0</v>
      </c>
      <c r="AW38" s="41">
        <v>0</v>
      </c>
      <c r="AX38" s="41">
        <v>0</v>
      </c>
      <c r="AY38" s="41">
        <v>0</v>
      </c>
      <c r="AZ38" s="41">
        <v>0</v>
      </c>
      <c r="BA38" s="41">
        <v>0</v>
      </c>
      <c r="BB38" s="41">
        <v>0</v>
      </c>
      <c r="BC38" s="41">
        <v>0</v>
      </c>
      <c r="BD38" s="41">
        <v>0</v>
      </c>
      <c r="BE38" s="41">
        <v>0</v>
      </c>
      <c r="BF38" s="41">
        <v>0</v>
      </c>
      <c r="BG38" s="41">
        <v>0</v>
      </c>
      <c r="BH38" s="41">
        <v>0</v>
      </c>
      <c r="BI38" s="41">
        <v>0</v>
      </c>
      <c r="BJ38" s="41">
        <v>0</v>
      </c>
      <c r="BK38" s="41">
        <v>0</v>
      </c>
      <c r="BL38" s="41">
        <v>0</v>
      </c>
      <c r="BM38" s="41">
        <v>0</v>
      </c>
      <c r="BN38" s="41">
        <v>0</v>
      </c>
      <c r="BO38" s="41">
        <v>0</v>
      </c>
      <c r="BP38" s="41">
        <v>0</v>
      </c>
      <c r="BQ38" s="41">
        <v>0</v>
      </c>
      <c r="BR38" s="41">
        <v>0</v>
      </c>
      <c r="BS38" s="41">
        <v>0</v>
      </c>
      <c r="BT38" s="41">
        <v>0</v>
      </c>
      <c r="BU38" s="41">
        <v>0</v>
      </c>
      <c r="BV38" s="41">
        <v>0</v>
      </c>
      <c r="BX38" t="str">
        <f t="shared" si="141"/>
        <v>GTS5</v>
      </c>
      <c r="BY38" s="226" t="e">
        <f t="shared" si="142"/>
        <v>#DIV/0!</v>
      </c>
      <c r="BZ38" s="226" t="e">
        <f t="shared" si="143"/>
        <v>#DIV/0!</v>
      </c>
      <c r="CA38" s="226" t="e">
        <f t="shared" si="144"/>
        <v>#DIV/0!</v>
      </c>
      <c r="CB38" s="226" t="e">
        <f t="shared" si="145"/>
        <v>#DIV/0!</v>
      </c>
      <c r="CC38" s="226" t="e">
        <f t="shared" si="146"/>
        <v>#DIV/0!</v>
      </c>
      <c r="CD38" s="226" t="e">
        <f t="shared" si="147"/>
        <v>#DIV/0!</v>
      </c>
      <c r="CE38" s="226" t="e">
        <f t="shared" si="148"/>
        <v>#DIV/0!</v>
      </c>
      <c r="CF38" s="226" t="e">
        <f t="shared" si="149"/>
        <v>#DIV/0!</v>
      </c>
      <c r="CG38" s="226" t="e">
        <f t="shared" si="150"/>
        <v>#DIV/0!</v>
      </c>
      <c r="CH38" s="226" t="e">
        <f t="shared" si="151"/>
        <v>#DIV/0!</v>
      </c>
      <c r="CI38" s="226" t="e">
        <f t="shared" si="152"/>
        <v>#DIV/0!</v>
      </c>
      <c r="CJ38" s="226" t="e">
        <f t="shared" si="153"/>
        <v>#DIV/0!</v>
      </c>
      <c r="CK38" s="226" t="e">
        <f t="shared" si="154"/>
        <v>#DIV/0!</v>
      </c>
      <c r="CL38" s="226" t="e">
        <f t="shared" si="155"/>
        <v>#DIV/0!</v>
      </c>
      <c r="CM38" s="226" t="e">
        <f t="shared" si="156"/>
        <v>#DIV/0!</v>
      </c>
      <c r="CN38" s="226" t="e">
        <f t="shared" si="157"/>
        <v>#DIV/0!</v>
      </c>
      <c r="CO38" s="226" t="e">
        <f t="shared" si="158"/>
        <v>#DIV/0!</v>
      </c>
      <c r="CP38" s="226" t="e">
        <f t="shared" si="159"/>
        <v>#DIV/0!</v>
      </c>
      <c r="CQ38" s="226" t="e">
        <f t="shared" si="160"/>
        <v>#DIV/0!</v>
      </c>
      <c r="CR38" s="226" t="e">
        <f t="shared" si="161"/>
        <v>#DIV/0!</v>
      </c>
      <c r="CS38" s="226" t="e">
        <f t="shared" si="162"/>
        <v>#DIV/0!</v>
      </c>
      <c r="CT38" s="226" t="e">
        <f t="shared" si="163"/>
        <v>#DIV/0!</v>
      </c>
      <c r="CU38" s="226" t="e">
        <f t="shared" si="164"/>
        <v>#DIV/0!</v>
      </c>
      <c r="CV38" s="226" t="e">
        <f t="shared" si="165"/>
        <v>#DIV/0!</v>
      </c>
      <c r="CW38" s="226" t="e">
        <f t="shared" si="166"/>
        <v>#DIV/0!</v>
      </c>
      <c r="CX38" s="226" t="e">
        <f t="shared" si="167"/>
        <v>#DIV/0!</v>
      </c>
      <c r="CY38" s="226" t="e">
        <f t="shared" si="168"/>
        <v>#DIV/0!</v>
      </c>
      <c r="CZ38" s="226" t="e">
        <f t="shared" si="169"/>
        <v>#DIV/0!</v>
      </c>
      <c r="DA38" s="226" t="e">
        <f t="shared" si="170"/>
        <v>#DIV/0!</v>
      </c>
      <c r="DB38" s="226" t="e">
        <f t="shared" si="171"/>
        <v>#DIV/0!</v>
      </c>
      <c r="DC38" s="226" t="e">
        <f t="shared" si="172"/>
        <v>#DIV/0!</v>
      </c>
      <c r="DD38" s="226" t="e">
        <f t="shared" si="173"/>
        <v>#DIV/0!</v>
      </c>
      <c r="DE38" s="226" t="e">
        <f t="shared" si="174"/>
        <v>#DIV/0!</v>
      </c>
      <c r="DF38" s="226" t="e">
        <f t="shared" si="175"/>
        <v>#DIV/0!</v>
      </c>
      <c r="DG38" s="226" t="e">
        <f t="shared" si="176"/>
        <v>#DIV/0!</v>
      </c>
      <c r="DI38" s="226">
        <v>910027.60045325791</v>
      </c>
      <c r="DJ38" s="230" t="e">
        <f t="shared" si="31"/>
        <v>#DIV/0!</v>
      </c>
    </row>
    <row r="39" spans="1:114" x14ac:dyDescent="0.25">
      <c r="A39" t="s">
        <v>14</v>
      </c>
      <c r="B39" t="s">
        <v>33</v>
      </c>
      <c r="C39" s="41">
        <v>0</v>
      </c>
      <c r="D39" s="41">
        <v>0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0</v>
      </c>
      <c r="U39" s="41">
        <v>0</v>
      </c>
      <c r="V39" s="41">
        <v>0</v>
      </c>
      <c r="W39" s="41">
        <v>0</v>
      </c>
      <c r="X39" s="41">
        <v>0</v>
      </c>
      <c r="Y39" s="41">
        <v>0</v>
      </c>
      <c r="Z39" s="41">
        <v>0</v>
      </c>
      <c r="AA39" s="41">
        <v>0</v>
      </c>
      <c r="AB39" s="41">
        <v>0</v>
      </c>
      <c r="AC39" s="41">
        <v>0</v>
      </c>
      <c r="AD39" s="41">
        <v>0</v>
      </c>
      <c r="AE39" s="41">
        <v>0</v>
      </c>
      <c r="AF39" s="41">
        <v>0</v>
      </c>
      <c r="AG39" s="41">
        <v>0</v>
      </c>
      <c r="AH39" s="41">
        <v>0</v>
      </c>
      <c r="AI39" s="41">
        <v>0</v>
      </c>
      <c r="AJ39" s="41">
        <v>0</v>
      </c>
      <c r="AK39" s="41">
        <v>0</v>
      </c>
      <c r="AL39" s="226"/>
      <c r="AM39" t="s">
        <v>33</v>
      </c>
      <c r="AN39" s="41">
        <v>0</v>
      </c>
      <c r="AO39" s="41">
        <v>0</v>
      </c>
      <c r="AP39" s="41">
        <v>0</v>
      </c>
      <c r="AQ39" s="41">
        <v>0</v>
      </c>
      <c r="AR39" s="41">
        <v>0</v>
      </c>
      <c r="AS39" s="41">
        <v>0</v>
      </c>
      <c r="AT39" s="41">
        <v>0</v>
      </c>
      <c r="AU39" s="41">
        <v>0</v>
      </c>
      <c r="AV39" s="41">
        <v>0</v>
      </c>
      <c r="AW39" s="41">
        <v>0</v>
      </c>
      <c r="AX39" s="41">
        <v>0</v>
      </c>
      <c r="AY39" s="41">
        <v>0</v>
      </c>
      <c r="AZ39" s="41">
        <v>0</v>
      </c>
      <c r="BA39" s="41">
        <v>0</v>
      </c>
      <c r="BB39" s="41">
        <v>0</v>
      </c>
      <c r="BC39" s="41">
        <v>0</v>
      </c>
      <c r="BD39" s="41">
        <v>0</v>
      </c>
      <c r="BE39" s="41">
        <v>0</v>
      </c>
      <c r="BF39" s="41">
        <v>0</v>
      </c>
      <c r="BG39" s="41">
        <v>0</v>
      </c>
      <c r="BH39" s="41">
        <v>0</v>
      </c>
      <c r="BI39" s="41">
        <v>0</v>
      </c>
      <c r="BJ39" s="41">
        <v>0</v>
      </c>
      <c r="BK39" s="41">
        <v>0</v>
      </c>
      <c r="BL39" s="41">
        <v>0</v>
      </c>
      <c r="BM39" s="41">
        <v>0</v>
      </c>
      <c r="BN39" s="41">
        <v>0</v>
      </c>
      <c r="BO39" s="41">
        <v>0</v>
      </c>
      <c r="BP39" s="41">
        <v>0</v>
      </c>
      <c r="BQ39" s="41">
        <v>0</v>
      </c>
      <c r="BR39" s="41">
        <v>0</v>
      </c>
      <c r="BS39" s="41">
        <v>0</v>
      </c>
      <c r="BT39" s="41">
        <v>0</v>
      </c>
      <c r="BU39" s="41">
        <v>0</v>
      </c>
      <c r="BV39" s="41">
        <v>0</v>
      </c>
      <c r="BX39" t="str">
        <f t="shared" si="141"/>
        <v>CSG</v>
      </c>
      <c r="BY39" s="226" t="e">
        <f t="shared" si="142"/>
        <v>#DIV/0!</v>
      </c>
      <c r="BZ39" s="226" t="e">
        <f t="shared" si="143"/>
        <v>#DIV/0!</v>
      </c>
      <c r="CA39" s="226" t="e">
        <f t="shared" si="144"/>
        <v>#DIV/0!</v>
      </c>
      <c r="CB39" s="226" t="e">
        <f t="shared" si="145"/>
        <v>#DIV/0!</v>
      </c>
      <c r="CC39" s="226" t="e">
        <f t="shared" si="146"/>
        <v>#DIV/0!</v>
      </c>
      <c r="CD39" s="226" t="e">
        <f t="shared" si="147"/>
        <v>#DIV/0!</v>
      </c>
      <c r="CE39" s="226" t="e">
        <f t="shared" si="148"/>
        <v>#DIV/0!</v>
      </c>
      <c r="CF39" s="226" t="e">
        <f t="shared" si="149"/>
        <v>#DIV/0!</v>
      </c>
      <c r="CG39" s="226" t="e">
        <f t="shared" si="150"/>
        <v>#DIV/0!</v>
      </c>
      <c r="CH39" s="226" t="e">
        <f t="shared" si="151"/>
        <v>#DIV/0!</v>
      </c>
      <c r="CI39" s="226" t="e">
        <f t="shared" si="152"/>
        <v>#DIV/0!</v>
      </c>
      <c r="CJ39" s="226" t="e">
        <f t="shared" si="153"/>
        <v>#DIV/0!</v>
      </c>
      <c r="CK39" s="226" t="e">
        <f t="shared" si="154"/>
        <v>#DIV/0!</v>
      </c>
      <c r="CL39" s="226" t="e">
        <f t="shared" si="155"/>
        <v>#DIV/0!</v>
      </c>
      <c r="CM39" s="226" t="e">
        <f t="shared" si="156"/>
        <v>#DIV/0!</v>
      </c>
      <c r="CN39" s="226" t="e">
        <f t="shared" si="157"/>
        <v>#DIV/0!</v>
      </c>
      <c r="CO39" s="226" t="e">
        <f t="shared" si="158"/>
        <v>#DIV/0!</v>
      </c>
      <c r="CP39" s="226" t="e">
        <f t="shared" si="159"/>
        <v>#DIV/0!</v>
      </c>
      <c r="CQ39" s="226" t="e">
        <f t="shared" si="160"/>
        <v>#DIV/0!</v>
      </c>
      <c r="CR39" s="226" t="e">
        <f t="shared" si="161"/>
        <v>#DIV/0!</v>
      </c>
      <c r="CS39" s="226" t="e">
        <f t="shared" si="162"/>
        <v>#DIV/0!</v>
      </c>
      <c r="CT39" s="226" t="e">
        <f t="shared" si="163"/>
        <v>#DIV/0!</v>
      </c>
      <c r="CU39" s="226" t="e">
        <f t="shared" si="164"/>
        <v>#DIV/0!</v>
      </c>
      <c r="CV39" s="226" t="e">
        <f t="shared" si="165"/>
        <v>#DIV/0!</v>
      </c>
      <c r="CW39" s="226" t="e">
        <f t="shared" si="166"/>
        <v>#DIV/0!</v>
      </c>
      <c r="CX39" s="226" t="e">
        <f t="shared" si="167"/>
        <v>#DIV/0!</v>
      </c>
      <c r="CY39" s="226" t="e">
        <f t="shared" si="168"/>
        <v>#DIV/0!</v>
      </c>
      <c r="CZ39" s="226" t="e">
        <f t="shared" si="169"/>
        <v>#DIV/0!</v>
      </c>
      <c r="DA39" s="226" t="e">
        <f t="shared" si="170"/>
        <v>#DIV/0!</v>
      </c>
      <c r="DB39" s="226" t="e">
        <f t="shared" si="171"/>
        <v>#DIV/0!</v>
      </c>
      <c r="DC39" s="226" t="e">
        <f t="shared" si="172"/>
        <v>#DIV/0!</v>
      </c>
      <c r="DD39" s="226" t="e">
        <f t="shared" si="173"/>
        <v>#DIV/0!</v>
      </c>
      <c r="DE39" s="226" t="e">
        <f t="shared" si="174"/>
        <v>#DIV/0!</v>
      </c>
      <c r="DF39" s="226" t="e">
        <f t="shared" si="175"/>
        <v>#DIV/0!</v>
      </c>
      <c r="DG39" s="226" t="e">
        <f t="shared" si="176"/>
        <v>#DIV/0!</v>
      </c>
      <c r="DI39" s="226">
        <v>155.88600727137131</v>
      </c>
      <c r="DJ39" s="230" t="e">
        <f t="shared" si="31"/>
        <v>#DIV/0!</v>
      </c>
    </row>
    <row r="40" spans="1:114" x14ac:dyDescent="0.25">
      <c r="A40" t="s">
        <v>14</v>
      </c>
      <c r="B40" t="s">
        <v>35</v>
      </c>
      <c r="C40" s="41">
        <v>0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0</v>
      </c>
      <c r="T40" s="41">
        <v>0</v>
      </c>
      <c r="U40" s="41">
        <v>0</v>
      </c>
      <c r="V40" s="41">
        <v>0</v>
      </c>
      <c r="W40" s="41">
        <v>0</v>
      </c>
      <c r="X40" s="41">
        <v>0</v>
      </c>
      <c r="Y40" s="41">
        <v>0</v>
      </c>
      <c r="Z40" s="41">
        <v>0</v>
      </c>
      <c r="AA40" s="41">
        <v>0</v>
      </c>
      <c r="AB40" s="41">
        <v>0</v>
      </c>
      <c r="AC40" s="41">
        <v>0</v>
      </c>
      <c r="AD40" s="41">
        <v>0</v>
      </c>
      <c r="AE40" s="41">
        <v>0</v>
      </c>
      <c r="AF40" s="41">
        <v>0</v>
      </c>
      <c r="AG40" s="41">
        <v>0</v>
      </c>
      <c r="AH40" s="41">
        <v>0</v>
      </c>
      <c r="AI40" s="41">
        <v>0</v>
      </c>
      <c r="AJ40" s="41">
        <v>0</v>
      </c>
      <c r="AK40" s="41">
        <v>0</v>
      </c>
      <c r="AL40" s="226"/>
      <c r="AM40" t="s">
        <v>35</v>
      </c>
      <c r="AN40" s="41">
        <v>0</v>
      </c>
      <c r="AO40" s="41">
        <v>0</v>
      </c>
      <c r="AP40" s="41">
        <v>0</v>
      </c>
      <c r="AQ40" s="41">
        <v>0</v>
      </c>
      <c r="AR40" s="41">
        <v>0</v>
      </c>
      <c r="AS40" s="41">
        <v>0</v>
      </c>
      <c r="AT40" s="41">
        <v>0</v>
      </c>
      <c r="AU40" s="41">
        <v>0</v>
      </c>
      <c r="AV40" s="41">
        <v>0</v>
      </c>
      <c r="AW40" s="41">
        <v>0</v>
      </c>
      <c r="AX40" s="41">
        <v>0</v>
      </c>
      <c r="AY40" s="41">
        <v>0</v>
      </c>
      <c r="AZ40" s="41">
        <v>0</v>
      </c>
      <c r="BA40" s="41">
        <v>0</v>
      </c>
      <c r="BB40" s="41">
        <v>0</v>
      </c>
      <c r="BC40" s="41">
        <v>0</v>
      </c>
      <c r="BD40" s="41">
        <v>0</v>
      </c>
      <c r="BE40" s="41">
        <v>0</v>
      </c>
      <c r="BF40" s="41">
        <v>0</v>
      </c>
      <c r="BG40" s="41">
        <v>0</v>
      </c>
      <c r="BH40" s="41">
        <v>0</v>
      </c>
      <c r="BI40" s="41">
        <v>0</v>
      </c>
      <c r="BJ40" s="41">
        <v>0</v>
      </c>
      <c r="BK40" s="41">
        <v>0</v>
      </c>
      <c r="BL40" s="41">
        <v>0</v>
      </c>
      <c r="BM40" s="41">
        <v>0</v>
      </c>
      <c r="BN40" s="41">
        <v>0</v>
      </c>
      <c r="BO40" s="41">
        <v>0</v>
      </c>
      <c r="BP40" s="41">
        <v>0</v>
      </c>
      <c r="BQ40" s="41">
        <v>0</v>
      </c>
      <c r="BR40" s="41">
        <v>0</v>
      </c>
      <c r="BS40" s="41">
        <v>0</v>
      </c>
      <c r="BT40" s="41">
        <v>0</v>
      </c>
      <c r="BU40" s="41">
        <v>0</v>
      </c>
      <c r="BV40" s="41">
        <v>0</v>
      </c>
      <c r="BX40" t="str">
        <f t="shared" si="141"/>
        <v>CTSG</v>
      </c>
      <c r="BY40" s="226" t="e">
        <f t="shared" si="142"/>
        <v>#DIV/0!</v>
      </c>
      <c r="BZ40" s="226" t="e">
        <f t="shared" si="143"/>
        <v>#DIV/0!</v>
      </c>
      <c r="CA40" s="226" t="e">
        <f t="shared" si="144"/>
        <v>#DIV/0!</v>
      </c>
      <c r="CB40" s="226" t="e">
        <f t="shared" si="145"/>
        <v>#DIV/0!</v>
      </c>
      <c r="CC40" s="226" t="e">
        <f t="shared" si="146"/>
        <v>#DIV/0!</v>
      </c>
      <c r="CD40" s="226" t="e">
        <f t="shared" si="147"/>
        <v>#DIV/0!</v>
      </c>
      <c r="CE40" s="226" t="e">
        <f t="shared" si="148"/>
        <v>#DIV/0!</v>
      </c>
      <c r="CF40" s="226" t="e">
        <f t="shared" si="149"/>
        <v>#DIV/0!</v>
      </c>
      <c r="CG40" s="226" t="e">
        <f t="shared" si="150"/>
        <v>#DIV/0!</v>
      </c>
      <c r="CH40" s="226" t="e">
        <f t="shared" si="151"/>
        <v>#DIV/0!</v>
      </c>
      <c r="CI40" s="226" t="e">
        <f t="shared" si="152"/>
        <v>#DIV/0!</v>
      </c>
      <c r="CJ40" s="226" t="e">
        <f t="shared" si="153"/>
        <v>#DIV/0!</v>
      </c>
      <c r="CK40" s="226" t="e">
        <f t="shared" si="154"/>
        <v>#DIV/0!</v>
      </c>
      <c r="CL40" s="226" t="e">
        <f t="shared" si="155"/>
        <v>#DIV/0!</v>
      </c>
      <c r="CM40" s="226" t="e">
        <f t="shared" si="156"/>
        <v>#DIV/0!</v>
      </c>
      <c r="CN40" s="226" t="e">
        <f t="shared" si="157"/>
        <v>#DIV/0!</v>
      </c>
      <c r="CO40" s="226" t="e">
        <f t="shared" si="158"/>
        <v>#DIV/0!</v>
      </c>
      <c r="CP40" s="226" t="e">
        <f t="shared" si="159"/>
        <v>#DIV/0!</v>
      </c>
      <c r="CQ40" s="226" t="e">
        <f t="shared" si="160"/>
        <v>#DIV/0!</v>
      </c>
      <c r="CR40" s="226" t="e">
        <f t="shared" si="161"/>
        <v>#DIV/0!</v>
      </c>
      <c r="CS40" s="226" t="e">
        <f t="shared" si="162"/>
        <v>#DIV/0!</v>
      </c>
      <c r="CT40" s="226" t="e">
        <f t="shared" si="163"/>
        <v>#DIV/0!</v>
      </c>
      <c r="CU40" s="226" t="e">
        <f t="shared" si="164"/>
        <v>#DIV/0!</v>
      </c>
      <c r="CV40" s="226" t="e">
        <f t="shared" si="165"/>
        <v>#DIV/0!</v>
      </c>
      <c r="CW40" s="226" t="e">
        <f t="shared" si="166"/>
        <v>#DIV/0!</v>
      </c>
      <c r="CX40" s="226" t="e">
        <f t="shared" si="167"/>
        <v>#DIV/0!</v>
      </c>
      <c r="CY40" s="226" t="e">
        <f t="shared" si="168"/>
        <v>#DIV/0!</v>
      </c>
      <c r="CZ40" s="226" t="e">
        <f t="shared" si="169"/>
        <v>#DIV/0!</v>
      </c>
      <c r="DA40" s="226" t="e">
        <f t="shared" si="170"/>
        <v>#DIV/0!</v>
      </c>
      <c r="DB40" s="226" t="e">
        <f t="shared" si="171"/>
        <v>#DIV/0!</v>
      </c>
      <c r="DC40" s="226" t="e">
        <f t="shared" si="172"/>
        <v>#DIV/0!</v>
      </c>
      <c r="DD40" s="226" t="e">
        <f t="shared" si="173"/>
        <v>#DIV/0!</v>
      </c>
      <c r="DE40" s="226" t="e">
        <f t="shared" si="174"/>
        <v>#DIV/0!</v>
      </c>
      <c r="DF40" s="226" t="e">
        <f t="shared" si="175"/>
        <v>#DIV/0!</v>
      </c>
      <c r="DG40" s="226" t="e">
        <f t="shared" si="176"/>
        <v>#DIV/0!</v>
      </c>
      <c r="DI40" s="226">
        <v>908.78305084745773</v>
      </c>
      <c r="DJ40" s="245" t="e">
        <f t="shared" si="31"/>
        <v>#DIV/0!</v>
      </c>
    </row>
    <row r="41" spans="1:114" x14ac:dyDescent="0.25">
      <c r="A41" t="s">
        <v>14</v>
      </c>
      <c r="B41" t="s">
        <v>34</v>
      </c>
      <c r="C41" s="41">
        <v>0</v>
      </c>
      <c r="D41" s="41">
        <v>0</v>
      </c>
      <c r="E41" s="41">
        <v>0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0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0</v>
      </c>
      <c r="T41" s="41">
        <v>0</v>
      </c>
      <c r="U41" s="41">
        <v>0</v>
      </c>
      <c r="V41" s="41">
        <v>0</v>
      </c>
      <c r="W41" s="41">
        <v>0</v>
      </c>
      <c r="X41" s="41">
        <v>0</v>
      </c>
      <c r="Y41" s="41">
        <v>0</v>
      </c>
      <c r="Z41" s="41">
        <v>0</v>
      </c>
      <c r="AA41" s="41">
        <v>0</v>
      </c>
      <c r="AB41" s="41">
        <v>0</v>
      </c>
      <c r="AC41" s="41">
        <v>0</v>
      </c>
      <c r="AD41" s="41">
        <v>0</v>
      </c>
      <c r="AE41" s="41">
        <v>0</v>
      </c>
      <c r="AF41" s="41">
        <v>0</v>
      </c>
      <c r="AG41" s="41">
        <v>0</v>
      </c>
      <c r="AH41" s="41">
        <v>0</v>
      </c>
      <c r="AI41" s="41">
        <v>0</v>
      </c>
      <c r="AJ41" s="41">
        <v>0</v>
      </c>
      <c r="AK41" s="41">
        <v>0</v>
      </c>
      <c r="AL41" s="226"/>
      <c r="AM41" t="s">
        <v>34</v>
      </c>
      <c r="AN41" s="41">
        <v>0</v>
      </c>
      <c r="AO41" s="41">
        <v>0</v>
      </c>
      <c r="AP41" s="41">
        <v>0</v>
      </c>
      <c r="AQ41" s="41">
        <v>0</v>
      </c>
      <c r="AR41" s="41">
        <v>0</v>
      </c>
      <c r="AS41" s="41">
        <v>0</v>
      </c>
      <c r="AT41" s="41">
        <v>0</v>
      </c>
      <c r="AU41" s="41">
        <v>0</v>
      </c>
      <c r="AV41" s="41">
        <v>0</v>
      </c>
      <c r="AW41" s="41">
        <v>0</v>
      </c>
      <c r="AX41" s="41">
        <v>0</v>
      </c>
      <c r="AY41" s="41">
        <v>0</v>
      </c>
      <c r="AZ41" s="41">
        <v>0</v>
      </c>
      <c r="BA41" s="41">
        <v>0</v>
      </c>
      <c r="BB41" s="41">
        <v>0</v>
      </c>
      <c r="BC41" s="41">
        <v>0</v>
      </c>
      <c r="BD41" s="41">
        <v>0</v>
      </c>
      <c r="BE41" s="41">
        <v>0</v>
      </c>
      <c r="BF41" s="41">
        <v>0</v>
      </c>
      <c r="BG41" s="41">
        <v>0</v>
      </c>
      <c r="BH41" s="41">
        <v>0</v>
      </c>
      <c r="BI41" s="41">
        <v>0</v>
      </c>
      <c r="BJ41" s="41">
        <v>0</v>
      </c>
      <c r="BK41" s="41">
        <v>0</v>
      </c>
      <c r="BL41" s="41">
        <v>0</v>
      </c>
      <c r="BM41" s="41">
        <v>0</v>
      </c>
      <c r="BN41" s="41">
        <v>0</v>
      </c>
      <c r="BO41" s="41">
        <v>0</v>
      </c>
      <c r="BP41" s="41">
        <v>0</v>
      </c>
      <c r="BQ41" s="41">
        <v>0</v>
      </c>
      <c r="BR41" s="41">
        <v>0</v>
      </c>
      <c r="BS41" s="41">
        <v>0</v>
      </c>
      <c r="BT41" s="41">
        <v>0</v>
      </c>
      <c r="BU41" s="41">
        <v>0</v>
      </c>
      <c r="BV41" s="41">
        <v>0</v>
      </c>
      <c r="BX41" t="str">
        <f t="shared" si="141"/>
        <v>CSLS</v>
      </c>
      <c r="BY41" s="226" t="e">
        <f t="shared" si="142"/>
        <v>#DIV/0!</v>
      </c>
      <c r="BZ41" s="226" t="e">
        <f t="shared" si="143"/>
        <v>#DIV/0!</v>
      </c>
      <c r="CA41" s="226" t="e">
        <f t="shared" si="144"/>
        <v>#DIV/0!</v>
      </c>
      <c r="CB41" s="226" t="e">
        <f t="shared" si="145"/>
        <v>#DIV/0!</v>
      </c>
      <c r="CC41" s="226" t="e">
        <f t="shared" si="146"/>
        <v>#DIV/0!</v>
      </c>
      <c r="CD41" s="226" t="e">
        <f t="shared" si="147"/>
        <v>#DIV/0!</v>
      </c>
      <c r="CE41" s="226" t="e">
        <f t="shared" si="148"/>
        <v>#DIV/0!</v>
      </c>
      <c r="CF41" s="226" t="e">
        <f t="shared" si="149"/>
        <v>#DIV/0!</v>
      </c>
      <c r="CG41" s="226" t="e">
        <f t="shared" si="150"/>
        <v>#DIV/0!</v>
      </c>
      <c r="CH41" s="226" t="e">
        <f t="shared" si="151"/>
        <v>#DIV/0!</v>
      </c>
      <c r="CI41" s="226" t="e">
        <f t="shared" si="152"/>
        <v>#DIV/0!</v>
      </c>
      <c r="CJ41" s="226" t="e">
        <f t="shared" si="153"/>
        <v>#DIV/0!</v>
      </c>
      <c r="CK41" s="226" t="e">
        <f t="shared" si="154"/>
        <v>#DIV/0!</v>
      </c>
      <c r="CL41" s="226" t="e">
        <f t="shared" si="155"/>
        <v>#DIV/0!</v>
      </c>
      <c r="CM41" s="226" t="e">
        <f t="shared" si="156"/>
        <v>#DIV/0!</v>
      </c>
      <c r="CN41" s="226" t="e">
        <f t="shared" si="157"/>
        <v>#DIV/0!</v>
      </c>
      <c r="CO41" s="226" t="e">
        <f t="shared" si="158"/>
        <v>#DIV/0!</v>
      </c>
      <c r="CP41" s="226" t="e">
        <f t="shared" si="159"/>
        <v>#DIV/0!</v>
      </c>
      <c r="CQ41" s="226" t="e">
        <f t="shared" si="160"/>
        <v>#DIV/0!</v>
      </c>
      <c r="CR41" s="226" t="e">
        <f t="shared" si="161"/>
        <v>#DIV/0!</v>
      </c>
      <c r="CS41" s="226" t="e">
        <f t="shared" si="162"/>
        <v>#DIV/0!</v>
      </c>
      <c r="CT41" s="226" t="e">
        <f t="shared" si="163"/>
        <v>#DIV/0!</v>
      </c>
      <c r="CU41" s="226" t="e">
        <f t="shared" si="164"/>
        <v>#DIV/0!</v>
      </c>
      <c r="CV41" s="226" t="e">
        <f t="shared" si="165"/>
        <v>#DIV/0!</v>
      </c>
      <c r="CW41" s="226" t="e">
        <f t="shared" si="166"/>
        <v>#DIV/0!</v>
      </c>
      <c r="CX41" s="226" t="e">
        <f t="shared" si="167"/>
        <v>#DIV/0!</v>
      </c>
      <c r="CY41" s="226" t="e">
        <f t="shared" si="168"/>
        <v>#DIV/0!</v>
      </c>
      <c r="CZ41" s="226" t="e">
        <f t="shared" si="169"/>
        <v>#DIV/0!</v>
      </c>
      <c r="DA41" s="226" t="e">
        <f t="shared" si="170"/>
        <v>#DIV/0!</v>
      </c>
      <c r="DB41" s="226" t="e">
        <f t="shared" si="171"/>
        <v>#DIV/0!</v>
      </c>
      <c r="DC41" s="226" t="e">
        <f t="shared" si="172"/>
        <v>#DIV/0!</v>
      </c>
      <c r="DD41" s="226" t="e">
        <f t="shared" si="173"/>
        <v>#DIV/0!</v>
      </c>
      <c r="DE41" s="226" t="e">
        <f t="shared" si="174"/>
        <v>#DIV/0!</v>
      </c>
      <c r="DF41" s="226" t="e">
        <f t="shared" si="175"/>
        <v>#DIV/0!</v>
      </c>
      <c r="DG41" s="226" t="e">
        <f t="shared" si="176"/>
        <v>#DIV/0!</v>
      </c>
      <c r="DI41" s="226" t="e">
        <v>#DIV/0!</v>
      </c>
      <c r="DJ41" s="230" t="e">
        <f t="shared" si="31"/>
        <v>#DIV/0!</v>
      </c>
    </row>
    <row r="42" spans="1:114" x14ac:dyDescent="0.25">
      <c r="A42" t="s">
        <v>14</v>
      </c>
      <c r="B42" t="s">
        <v>36</v>
      </c>
      <c r="C42" s="41">
        <v>0</v>
      </c>
      <c r="D42" s="41">
        <v>0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  <c r="AG42" s="41">
        <v>0</v>
      </c>
      <c r="AH42" s="41">
        <v>0</v>
      </c>
      <c r="AI42" s="41">
        <v>0</v>
      </c>
      <c r="AJ42" s="41">
        <v>0</v>
      </c>
      <c r="AK42" s="41">
        <v>0</v>
      </c>
      <c r="AL42" s="226"/>
      <c r="AM42" t="s">
        <v>36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  <c r="BN42" s="41">
        <v>0</v>
      </c>
      <c r="BO42" s="41">
        <v>0</v>
      </c>
      <c r="BP42" s="41">
        <v>0</v>
      </c>
      <c r="BQ42" s="41">
        <v>0</v>
      </c>
      <c r="BR42" s="41">
        <v>0</v>
      </c>
      <c r="BS42" s="41">
        <v>0</v>
      </c>
      <c r="BT42" s="41">
        <v>0</v>
      </c>
      <c r="BU42" s="41">
        <v>0</v>
      </c>
      <c r="BV42" s="41">
        <v>0</v>
      </c>
      <c r="BX42" t="str">
        <f t="shared" si="141"/>
        <v>CTSLS</v>
      </c>
      <c r="BY42" s="226" t="e">
        <f t="shared" ref="BY42:CK46" si="177">+AN42/C42*1000</f>
        <v>#DIV/0!</v>
      </c>
      <c r="BZ42" s="226" t="e">
        <f t="shared" si="177"/>
        <v>#DIV/0!</v>
      </c>
      <c r="CA42" s="226" t="e">
        <f t="shared" si="177"/>
        <v>#DIV/0!</v>
      </c>
      <c r="CB42" s="226" t="e">
        <f t="shared" si="177"/>
        <v>#DIV/0!</v>
      </c>
      <c r="CC42" s="226" t="e">
        <f t="shared" si="177"/>
        <v>#DIV/0!</v>
      </c>
      <c r="CD42" s="226" t="e">
        <f t="shared" si="177"/>
        <v>#DIV/0!</v>
      </c>
      <c r="CE42" s="226" t="e">
        <f t="shared" si="177"/>
        <v>#DIV/0!</v>
      </c>
      <c r="CF42" s="226" t="e">
        <f t="shared" si="177"/>
        <v>#DIV/0!</v>
      </c>
      <c r="CG42" s="226" t="e">
        <f t="shared" si="177"/>
        <v>#DIV/0!</v>
      </c>
      <c r="CH42" s="226" t="e">
        <f t="shared" si="177"/>
        <v>#DIV/0!</v>
      </c>
      <c r="CI42" s="226" t="e">
        <f t="shared" si="177"/>
        <v>#DIV/0!</v>
      </c>
      <c r="CJ42" s="226" t="e">
        <f t="shared" si="177"/>
        <v>#DIV/0!</v>
      </c>
      <c r="CK42" s="226" t="e">
        <f t="shared" si="177"/>
        <v>#DIV/0!</v>
      </c>
      <c r="CL42" s="226" t="e">
        <f t="shared" si="155"/>
        <v>#DIV/0!</v>
      </c>
      <c r="CM42" s="226" t="e">
        <f t="shared" si="156"/>
        <v>#DIV/0!</v>
      </c>
      <c r="CN42" s="226" t="e">
        <f t="shared" si="157"/>
        <v>#DIV/0!</v>
      </c>
      <c r="CO42" s="226" t="e">
        <f t="shared" si="158"/>
        <v>#DIV/0!</v>
      </c>
      <c r="CP42" s="226" t="e">
        <f t="shared" si="159"/>
        <v>#DIV/0!</v>
      </c>
      <c r="CQ42" s="226" t="e">
        <f t="shared" si="160"/>
        <v>#DIV/0!</v>
      </c>
      <c r="CR42" s="226" t="e">
        <f t="shared" si="161"/>
        <v>#DIV/0!</v>
      </c>
      <c r="CS42" s="226" t="e">
        <f t="shared" si="162"/>
        <v>#DIV/0!</v>
      </c>
      <c r="CT42" s="226" t="e">
        <f t="shared" si="163"/>
        <v>#DIV/0!</v>
      </c>
      <c r="CU42" s="226" t="e">
        <f t="shared" si="164"/>
        <v>#DIV/0!</v>
      </c>
      <c r="CV42" s="226" t="e">
        <f t="shared" si="165"/>
        <v>#DIV/0!</v>
      </c>
      <c r="CW42" s="226" t="e">
        <f t="shared" si="166"/>
        <v>#DIV/0!</v>
      </c>
      <c r="CX42" s="226" t="e">
        <f t="shared" si="167"/>
        <v>#DIV/0!</v>
      </c>
      <c r="CY42" s="226" t="e">
        <f t="shared" ref="CY42:CY46" si="178">+BN42/AC42*1000</f>
        <v>#DIV/0!</v>
      </c>
      <c r="CZ42" s="226" t="e">
        <f t="shared" ref="CZ42:CZ46" si="179">+BO42/AD42*1000</f>
        <v>#DIV/0!</v>
      </c>
      <c r="DA42" s="226" t="e">
        <f t="shared" ref="DA42:DD46" si="180">+BP42/AE42*1000</f>
        <v>#DIV/0!</v>
      </c>
      <c r="DB42" s="226" t="e">
        <f t="shared" si="180"/>
        <v>#DIV/0!</v>
      </c>
      <c r="DC42" s="226" t="e">
        <f t="shared" si="180"/>
        <v>#DIV/0!</v>
      </c>
      <c r="DD42" s="226" t="e">
        <f t="shared" si="180"/>
        <v>#DIV/0!</v>
      </c>
      <c r="DE42" s="226" t="e">
        <f t="shared" si="174"/>
        <v>#DIV/0!</v>
      </c>
      <c r="DF42" s="226" t="e">
        <f t="shared" si="175"/>
        <v>#DIV/0!</v>
      </c>
      <c r="DG42" s="226" t="e">
        <f t="shared" si="176"/>
        <v>#DIV/0!</v>
      </c>
      <c r="DI42" s="226" t="e">
        <v>#DIV/0!</v>
      </c>
      <c r="DJ42" s="230" t="e">
        <f t="shared" si="31"/>
        <v>#DIV/0!</v>
      </c>
    </row>
    <row r="43" spans="1:114" x14ac:dyDescent="0.25">
      <c r="A43" t="s">
        <v>14</v>
      </c>
      <c r="B43" t="s">
        <v>37</v>
      </c>
      <c r="C43" s="41">
        <v>0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0</v>
      </c>
      <c r="T43" s="41">
        <v>0</v>
      </c>
      <c r="U43" s="41">
        <v>0</v>
      </c>
      <c r="V43" s="41">
        <v>0</v>
      </c>
      <c r="W43" s="41">
        <v>0</v>
      </c>
      <c r="X43" s="41">
        <v>0</v>
      </c>
      <c r="Y43" s="41">
        <v>0</v>
      </c>
      <c r="Z43" s="41">
        <v>0</v>
      </c>
      <c r="AA43" s="41">
        <v>0</v>
      </c>
      <c r="AB43" s="41">
        <v>0</v>
      </c>
      <c r="AC43" s="41">
        <v>0</v>
      </c>
      <c r="AD43" s="41">
        <v>0</v>
      </c>
      <c r="AE43" s="41">
        <v>0</v>
      </c>
      <c r="AF43" s="41">
        <v>0</v>
      </c>
      <c r="AG43" s="41">
        <v>0</v>
      </c>
      <c r="AH43" s="41">
        <v>0</v>
      </c>
      <c r="AI43" s="41">
        <v>0</v>
      </c>
      <c r="AJ43" s="41">
        <v>0</v>
      </c>
      <c r="AK43" s="41">
        <v>0</v>
      </c>
      <c r="AL43" s="226"/>
      <c r="AM43" t="s">
        <v>37</v>
      </c>
      <c r="AN43" s="41">
        <v>0</v>
      </c>
      <c r="AO43" s="41">
        <v>0</v>
      </c>
      <c r="AP43" s="41">
        <v>0</v>
      </c>
      <c r="AQ43" s="41">
        <v>0</v>
      </c>
      <c r="AR43" s="41">
        <v>0</v>
      </c>
      <c r="AS43" s="41">
        <v>0</v>
      </c>
      <c r="AT43" s="41">
        <v>0</v>
      </c>
      <c r="AU43" s="41">
        <v>0</v>
      </c>
      <c r="AV43" s="41">
        <v>0</v>
      </c>
      <c r="AW43" s="41">
        <v>0</v>
      </c>
      <c r="AX43" s="41">
        <v>0</v>
      </c>
      <c r="AY43" s="41">
        <v>0</v>
      </c>
      <c r="AZ43" s="41">
        <v>0</v>
      </c>
      <c r="BA43" s="41">
        <v>0</v>
      </c>
      <c r="BB43" s="41">
        <v>0</v>
      </c>
      <c r="BC43" s="41">
        <v>0</v>
      </c>
      <c r="BD43" s="41">
        <v>0</v>
      </c>
      <c r="BE43" s="41">
        <v>0</v>
      </c>
      <c r="BF43" s="41">
        <v>0</v>
      </c>
      <c r="BG43" s="41">
        <v>0</v>
      </c>
      <c r="BH43" s="41">
        <v>0</v>
      </c>
      <c r="BI43" s="41">
        <v>0</v>
      </c>
      <c r="BJ43" s="41">
        <v>0</v>
      </c>
      <c r="BK43" s="41">
        <v>0</v>
      </c>
      <c r="BL43" s="41">
        <v>0</v>
      </c>
      <c r="BM43" s="41">
        <v>0</v>
      </c>
      <c r="BN43" s="41">
        <v>0</v>
      </c>
      <c r="BO43" s="41">
        <v>0</v>
      </c>
      <c r="BP43" s="41">
        <v>0</v>
      </c>
      <c r="BQ43" s="41">
        <v>0</v>
      </c>
      <c r="BR43" s="41">
        <v>0</v>
      </c>
      <c r="BS43" s="41">
        <v>0</v>
      </c>
      <c r="BT43" s="41">
        <v>0</v>
      </c>
      <c r="BU43" s="41">
        <v>0</v>
      </c>
      <c r="BV43" s="41">
        <v>0</v>
      </c>
      <c r="BX43" t="str">
        <f t="shared" si="141"/>
        <v>NGVS</v>
      </c>
      <c r="BY43" s="226" t="e">
        <f t="shared" si="177"/>
        <v>#DIV/0!</v>
      </c>
      <c r="BZ43" s="226" t="e">
        <f t="shared" si="177"/>
        <v>#DIV/0!</v>
      </c>
      <c r="CA43" s="226" t="e">
        <f t="shared" si="177"/>
        <v>#DIV/0!</v>
      </c>
      <c r="CB43" s="226" t="e">
        <f t="shared" si="177"/>
        <v>#DIV/0!</v>
      </c>
      <c r="CC43" s="226" t="e">
        <f t="shared" si="177"/>
        <v>#DIV/0!</v>
      </c>
      <c r="CD43" s="226" t="e">
        <f t="shared" si="177"/>
        <v>#DIV/0!</v>
      </c>
      <c r="CE43" s="226" t="e">
        <f t="shared" si="177"/>
        <v>#DIV/0!</v>
      </c>
      <c r="CF43" s="226" t="e">
        <f t="shared" si="177"/>
        <v>#DIV/0!</v>
      </c>
      <c r="CG43" s="226" t="e">
        <f t="shared" si="177"/>
        <v>#DIV/0!</v>
      </c>
      <c r="CH43" s="226" t="e">
        <f t="shared" si="177"/>
        <v>#DIV/0!</v>
      </c>
      <c r="CI43" s="226" t="e">
        <f t="shared" si="177"/>
        <v>#DIV/0!</v>
      </c>
      <c r="CJ43" s="226" t="e">
        <f t="shared" si="177"/>
        <v>#DIV/0!</v>
      </c>
      <c r="CK43" s="226" t="e">
        <f t="shared" si="177"/>
        <v>#DIV/0!</v>
      </c>
      <c r="CL43" s="226" t="e">
        <f t="shared" si="155"/>
        <v>#DIV/0!</v>
      </c>
      <c r="CM43" s="226" t="e">
        <f t="shared" si="156"/>
        <v>#DIV/0!</v>
      </c>
      <c r="CN43" s="226" t="e">
        <f t="shared" si="157"/>
        <v>#DIV/0!</v>
      </c>
      <c r="CO43" s="226" t="e">
        <f t="shared" si="158"/>
        <v>#DIV/0!</v>
      </c>
      <c r="CP43" s="226" t="e">
        <f t="shared" si="159"/>
        <v>#DIV/0!</v>
      </c>
      <c r="CQ43" s="226" t="e">
        <f t="shared" si="160"/>
        <v>#DIV/0!</v>
      </c>
      <c r="CR43" s="226" t="e">
        <f t="shared" si="161"/>
        <v>#DIV/0!</v>
      </c>
      <c r="CS43" s="226" t="e">
        <f t="shared" si="162"/>
        <v>#DIV/0!</v>
      </c>
      <c r="CT43" s="226" t="e">
        <f t="shared" si="163"/>
        <v>#DIV/0!</v>
      </c>
      <c r="CU43" s="226" t="e">
        <f t="shared" si="164"/>
        <v>#DIV/0!</v>
      </c>
      <c r="CV43" s="226" t="e">
        <f t="shared" si="165"/>
        <v>#DIV/0!</v>
      </c>
      <c r="CW43" s="226" t="e">
        <f t="shared" si="166"/>
        <v>#DIV/0!</v>
      </c>
      <c r="CX43" s="226" t="e">
        <f t="shared" si="167"/>
        <v>#DIV/0!</v>
      </c>
      <c r="CY43" s="226" t="e">
        <f t="shared" si="178"/>
        <v>#DIV/0!</v>
      </c>
      <c r="CZ43" s="226" t="e">
        <f t="shared" si="179"/>
        <v>#DIV/0!</v>
      </c>
      <c r="DA43" s="226" t="e">
        <f t="shared" si="180"/>
        <v>#DIV/0!</v>
      </c>
      <c r="DB43" s="226" t="e">
        <f t="shared" si="180"/>
        <v>#DIV/0!</v>
      </c>
      <c r="DC43" s="226" t="e">
        <f t="shared" si="180"/>
        <v>#DIV/0!</v>
      </c>
      <c r="DD43" s="226" t="e">
        <f t="shared" si="180"/>
        <v>#DIV/0!</v>
      </c>
      <c r="DE43" s="226" t="e">
        <f t="shared" si="174"/>
        <v>#DIV/0!</v>
      </c>
      <c r="DF43" s="226" t="e">
        <f t="shared" si="175"/>
        <v>#DIV/0!</v>
      </c>
      <c r="DG43" s="226" t="e">
        <f t="shared" si="176"/>
        <v>#DIV/0!</v>
      </c>
      <c r="DI43" s="226" t="e">
        <v>#DIV/0!</v>
      </c>
      <c r="DJ43" s="245" t="e">
        <f t="shared" si="31"/>
        <v>#DIV/0!</v>
      </c>
    </row>
    <row r="44" spans="1:114" x14ac:dyDescent="0.25">
      <c r="A44" t="s">
        <v>14</v>
      </c>
      <c r="B44" t="s">
        <v>38</v>
      </c>
      <c r="C44" s="41">
        <v>0</v>
      </c>
      <c r="D44" s="41">
        <v>0</v>
      </c>
      <c r="E44" s="41">
        <v>0</v>
      </c>
      <c r="F44" s="41">
        <v>0</v>
      </c>
      <c r="G44" s="41">
        <v>0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0</v>
      </c>
      <c r="V44" s="41">
        <v>0</v>
      </c>
      <c r="W44" s="41">
        <v>0</v>
      </c>
      <c r="X44" s="41">
        <v>0</v>
      </c>
      <c r="Y44" s="41">
        <v>0</v>
      </c>
      <c r="Z44" s="41">
        <v>0</v>
      </c>
      <c r="AA44" s="41">
        <v>0</v>
      </c>
      <c r="AB44" s="41">
        <v>0</v>
      </c>
      <c r="AC44" s="41">
        <v>0</v>
      </c>
      <c r="AD44" s="41">
        <v>0</v>
      </c>
      <c r="AE44" s="41">
        <v>0</v>
      </c>
      <c r="AF44" s="41">
        <v>0</v>
      </c>
      <c r="AG44" s="41">
        <v>0</v>
      </c>
      <c r="AH44" s="41">
        <v>0</v>
      </c>
      <c r="AI44" s="41">
        <v>0</v>
      </c>
      <c r="AJ44" s="41">
        <v>0</v>
      </c>
      <c r="AK44" s="41">
        <v>0</v>
      </c>
      <c r="AL44" s="226"/>
      <c r="AM44" t="s">
        <v>38</v>
      </c>
      <c r="AN44" s="41">
        <v>0</v>
      </c>
      <c r="AO44" s="41">
        <v>0</v>
      </c>
      <c r="AP44" s="41">
        <v>0</v>
      </c>
      <c r="AQ44" s="41">
        <v>0</v>
      </c>
      <c r="AR44" s="41">
        <v>0</v>
      </c>
      <c r="AS44" s="41">
        <v>0</v>
      </c>
      <c r="AT44" s="41">
        <v>0</v>
      </c>
      <c r="AU44" s="41">
        <v>0</v>
      </c>
      <c r="AV44" s="41">
        <v>0</v>
      </c>
      <c r="AW44" s="41">
        <v>0</v>
      </c>
      <c r="AX44" s="41">
        <v>0</v>
      </c>
      <c r="AY44" s="41">
        <v>0</v>
      </c>
      <c r="AZ44" s="41">
        <v>0</v>
      </c>
      <c r="BA44" s="41">
        <v>0</v>
      </c>
      <c r="BB44" s="41">
        <v>0</v>
      </c>
      <c r="BC44" s="41">
        <v>0</v>
      </c>
      <c r="BD44" s="41">
        <v>0</v>
      </c>
      <c r="BE44" s="41">
        <v>0</v>
      </c>
      <c r="BF44" s="41">
        <v>0</v>
      </c>
      <c r="BG44" s="41">
        <v>0</v>
      </c>
      <c r="BH44" s="41">
        <v>0</v>
      </c>
      <c r="BI44" s="41">
        <v>0</v>
      </c>
      <c r="BJ44" s="41">
        <v>0</v>
      </c>
      <c r="BK44" s="41">
        <v>0</v>
      </c>
      <c r="BL44" s="41">
        <v>0</v>
      </c>
      <c r="BM44" s="41">
        <v>0</v>
      </c>
      <c r="BN44" s="41">
        <v>0</v>
      </c>
      <c r="BO44" s="41">
        <v>0</v>
      </c>
      <c r="BP44" s="41">
        <v>0</v>
      </c>
      <c r="BQ44" s="41">
        <v>0</v>
      </c>
      <c r="BR44" s="41">
        <v>0</v>
      </c>
      <c r="BS44" s="41">
        <v>0</v>
      </c>
      <c r="BT44" s="41">
        <v>0</v>
      </c>
      <c r="BU44" s="41">
        <v>0</v>
      </c>
      <c r="BV44" s="41">
        <v>0</v>
      </c>
      <c r="BX44" t="str">
        <f t="shared" si="141"/>
        <v>NTGVS</v>
      </c>
      <c r="BY44" s="226" t="e">
        <f t="shared" si="177"/>
        <v>#DIV/0!</v>
      </c>
      <c r="BZ44" s="226" t="e">
        <f t="shared" si="177"/>
        <v>#DIV/0!</v>
      </c>
      <c r="CA44" s="226" t="e">
        <f t="shared" si="177"/>
        <v>#DIV/0!</v>
      </c>
      <c r="CB44" s="226" t="e">
        <f t="shared" si="177"/>
        <v>#DIV/0!</v>
      </c>
      <c r="CC44" s="226" t="e">
        <f t="shared" si="177"/>
        <v>#DIV/0!</v>
      </c>
      <c r="CD44" s="226" t="e">
        <f t="shared" si="177"/>
        <v>#DIV/0!</v>
      </c>
      <c r="CE44" s="226" t="e">
        <f t="shared" si="177"/>
        <v>#DIV/0!</v>
      </c>
      <c r="CF44" s="226" t="e">
        <f t="shared" si="177"/>
        <v>#DIV/0!</v>
      </c>
      <c r="CG44" s="226" t="e">
        <f t="shared" si="177"/>
        <v>#DIV/0!</v>
      </c>
      <c r="CH44" s="226" t="e">
        <f t="shared" si="177"/>
        <v>#DIV/0!</v>
      </c>
      <c r="CI44" s="226" t="e">
        <f t="shared" si="177"/>
        <v>#DIV/0!</v>
      </c>
      <c r="CJ44" s="226" t="e">
        <f t="shared" si="177"/>
        <v>#DIV/0!</v>
      </c>
      <c r="CK44" s="226" t="e">
        <f t="shared" si="177"/>
        <v>#DIV/0!</v>
      </c>
      <c r="CL44" s="226" t="e">
        <f t="shared" si="155"/>
        <v>#DIV/0!</v>
      </c>
      <c r="CM44" s="226" t="e">
        <f t="shared" si="156"/>
        <v>#DIV/0!</v>
      </c>
      <c r="CN44" s="226" t="e">
        <f t="shared" si="157"/>
        <v>#DIV/0!</v>
      </c>
      <c r="CO44" s="226" t="e">
        <f t="shared" si="158"/>
        <v>#DIV/0!</v>
      </c>
      <c r="CP44" s="226" t="e">
        <f t="shared" si="159"/>
        <v>#DIV/0!</v>
      </c>
      <c r="CQ44" s="226" t="e">
        <f t="shared" si="160"/>
        <v>#DIV/0!</v>
      </c>
      <c r="CR44" s="226" t="e">
        <f t="shared" si="161"/>
        <v>#DIV/0!</v>
      </c>
      <c r="CS44" s="226" t="e">
        <f t="shared" si="162"/>
        <v>#DIV/0!</v>
      </c>
      <c r="CT44" s="226" t="e">
        <f t="shared" si="163"/>
        <v>#DIV/0!</v>
      </c>
      <c r="CU44" s="226" t="e">
        <f t="shared" si="164"/>
        <v>#DIV/0!</v>
      </c>
      <c r="CV44" s="226" t="e">
        <f t="shared" si="165"/>
        <v>#DIV/0!</v>
      </c>
      <c r="CW44" s="226" t="e">
        <f t="shared" si="166"/>
        <v>#DIV/0!</v>
      </c>
      <c r="CX44" s="226" t="e">
        <f t="shared" si="167"/>
        <v>#DIV/0!</v>
      </c>
      <c r="CY44" s="226" t="e">
        <f t="shared" si="178"/>
        <v>#DIV/0!</v>
      </c>
      <c r="CZ44" s="226" t="e">
        <f t="shared" si="179"/>
        <v>#DIV/0!</v>
      </c>
      <c r="DA44" s="226" t="e">
        <f t="shared" si="180"/>
        <v>#DIV/0!</v>
      </c>
      <c r="DB44" s="226" t="e">
        <f t="shared" si="180"/>
        <v>#DIV/0!</v>
      </c>
      <c r="DC44" s="226" t="e">
        <f t="shared" si="180"/>
        <v>#DIV/0!</v>
      </c>
      <c r="DD44" s="226" t="e">
        <f t="shared" si="180"/>
        <v>#DIV/0!</v>
      </c>
      <c r="DE44" s="226" t="e">
        <f t="shared" si="174"/>
        <v>#DIV/0!</v>
      </c>
      <c r="DF44" s="226" t="e">
        <f t="shared" si="175"/>
        <v>#DIV/0!</v>
      </c>
      <c r="DG44" s="226" t="e">
        <f t="shared" si="176"/>
        <v>#DIV/0!</v>
      </c>
      <c r="DI44" s="226">
        <v>11822.074999999999</v>
      </c>
      <c r="DJ44" s="230" t="e">
        <f t="shared" si="31"/>
        <v>#DIV/0!</v>
      </c>
    </row>
    <row r="45" spans="1:114" x14ac:dyDescent="0.25">
      <c r="A45" t="s">
        <v>14</v>
      </c>
      <c r="B45" t="s">
        <v>40</v>
      </c>
      <c r="C45" s="41">
        <v>0</v>
      </c>
      <c r="D45" s="41">
        <v>0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0</v>
      </c>
      <c r="V45" s="41">
        <v>0</v>
      </c>
      <c r="W45" s="41">
        <v>0</v>
      </c>
      <c r="X45" s="41">
        <v>0</v>
      </c>
      <c r="Y45" s="41">
        <v>0</v>
      </c>
      <c r="Z45" s="41">
        <v>0</v>
      </c>
      <c r="AA45" s="41">
        <v>0</v>
      </c>
      <c r="AB45" s="41">
        <v>0</v>
      </c>
      <c r="AC45" s="41">
        <v>0</v>
      </c>
      <c r="AD45" s="41">
        <v>0</v>
      </c>
      <c r="AE45" s="41">
        <v>0</v>
      </c>
      <c r="AF45" s="41">
        <v>0</v>
      </c>
      <c r="AG45" s="41">
        <v>0</v>
      </c>
      <c r="AH45" s="41">
        <v>0</v>
      </c>
      <c r="AI45" s="41">
        <v>0</v>
      </c>
      <c r="AJ45" s="41">
        <v>0</v>
      </c>
      <c r="AK45" s="41">
        <v>0</v>
      </c>
      <c r="AL45" s="226"/>
      <c r="AM45" t="s">
        <v>40</v>
      </c>
      <c r="AN45" s="41">
        <v>0</v>
      </c>
      <c r="AO45" s="41">
        <v>0</v>
      </c>
      <c r="AP45" s="41">
        <v>0</v>
      </c>
      <c r="AQ45" s="41">
        <v>0</v>
      </c>
      <c r="AR45" s="41">
        <v>0</v>
      </c>
      <c r="AS45" s="41">
        <v>0</v>
      </c>
      <c r="AT45" s="41">
        <v>0</v>
      </c>
      <c r="AU45" s="41">
        <v>0</v>
      </c>
      <c r="AV45" s="41">
        <v>0</v>
      </c>
      <c r="AW45" s="41">
        <v>0</v>
      </c>
      <c r="AX45" s="41">
        <v>0</v>
      </c>
      <c r="AY45" s="41">
        <v>0</v>
      </c>
      <c r="AZ45" s="41">
        <v>0</v>
      </c>
      <c r="BA45" s="41">
        <v>0</v>
      </c>
      <c r="BB45" s="41">
        <v>0</v>
      </c>
      <c r="BC45" s="41">
        <v>0</v>
      </c>
      <c r="BD45" s="41">
        <v>0</v>
      </c>
      <c r="BE45" s="41">
        <v>0</v>
      </c>
      <c r="BF45" s="41">
        <v>0</v>
      </c>
      <c r="BG45" s="41">
        <v>0</v>
      </c>
      <c r="BH45" s="41">
        <v>0</v>
      </c>
      <c r="BI45" s="41">
        <v>0</v>
      </c>
      <c r="BJ45" s="41">
        <v>0</v>
      </c>
      <c r="BK45" s="41">
        <v>0</v>
      </c>
      <c r="BL45" s="41">
        <v>0</v>
      </c>
      <c r="BM45" s="41">
        <v>0</v>
      </c>
      <c r="BN45" s="41">
        <v>0</v>
      </c>
      <c r="BO45" s="41">
        <v>0</v>
      </c>
      <c r="BP45" s="41">
        <v>0</v>
      </c>
      <c r="BQ45" s="41">
        <v>0</v>
      </c>
      <c r="BR45" s="41">
        <v>0</v>
      </c>
      <c r="BS45" s="41">
        <v>0</v>
      </c>
      <c r="BT45" s="41">
        <v>0</v>
      </c>
      <c r="BU45" s="41">
        <v>0</v>
      </c>
      <c r="BV45" s="41">
        <v>0</v>
      </c>
      <c r="BX45" t="str">
        <f t="shared" si="141"/>
        <v>WHSE</v>
      </c>
      <c r="BY45" s="226" t="e">
        <f t="shared" si="177"/>
        <v>#DIV/0!</v>
      </c>
      <c r="BZ45" s="226" t="e">
        <f t="shared" si="177"/>
        <v>#DIV/0!</v>
      </c>
      <c r="CA45" s="226" t="e">
        <f t="shared" si="177"/>
        <v>#DIV/0!</v>
      </c>
      <c r="CB45" s="226" t="e">
        <f t="shared" si="177"/>
        <v>#DIV/0!</v>
      </c>
      <c r="CC45" s="226" t="e">
        <f t="shared" si="177"/>
        <v>#DIV/0!</v>
      </c>
      <c r="CD45" s="226" t="e">
        <f t="shared" si="177"/>
        <v>#DIV/0!</v>
      </c>
      <c r="CE45" s="226" t="e">
        <f t="shared" si="177"/>
        <v>#DIV/0!</v>
      </c>
      <c r="CF45" s="226" t="e">
        <f t="shared" si="177"/>
        <v>#DIV/0!</v>
      </c>
      <c r="CG45" s="226" t="e">
        <f t="shared" si="177"/>
        <v>#DIV/0!</v>
      </c>
      <c r="CH45" s="226" t="e">
        <f t="shared" si="177"/>
        <v>#DIV/0!</v>
      </c>
      <c r="CI45" s="226" t="e">
        <f t="shared" si="177"/>
        <v>#DIV/0!</v>
      </c>
      <c r="CJ45" s="226" t="e">
        <f t="shared" si="177"/>
        <v>#DIV/0!</v>
      </c>
      <c r="CK45" s="226" t="e">
        <f t="shared" si="177"/>
        <v>#DIV/0!</v>
      </c>
      <c r="CL45" s="226" t="e">
        <f t="shared" si="155"/>
        <v>#DIV/0!</v>
      </c>
      <c r="CM45" s="226" t="e">
        <f t="shared" si="156"/>
        <v>#DIV/0!</v>
      </c>
      <c r="CN45" s="226" t="e">
        <f t="shared" si="157"/>
        <v>#DIV/0!</v>
      </c>
      <c r="CO45" s="226" t="e">
        <f t="shared" si="158"/>
        <v>#DIV/0!</v>
      </c>
      <c r="CP45" s="226" t="e">
        <f t="shared" si="159"/>
        <v>#DIV/0!</v>
      </c>
      <c r="CQ45" s="226" t="e">
        <f t="shared" si="160"/>
        <v>#DIV/0!</v>
      </c>
      <c r="CR45" s="226" t="e">
        <f t="shared" si="161"/>
        <v>#DIV/0!</v>
      </c>
      <c r="CS45" s="226" t="e">
        <f t="shared" si="162"/>
        <v>#DIV/0!</v>
      </c>
      <c r="CT45" s="226" t="e">
        <f t="shared" si="163"/>
        <v>#DIV/0!</v>
      </c>
      <c r="CU45" s="226" t="e">
        <f t="shared" si="164"/>
        <v>#DIV/0!</v>
      </c>
      <c r="CV45" s="226" t="e">
        <f t="shared" si="165"/>
        <v>#DIV/0!</v>
      </c>
      <c r="CW45" s="226" t="e">
        <f t="shared" si="166"/>
        <v>#DIV/0!</v>
      </c>
      <c r="CX45" s="226" t="e">
        <f t="shared" si="167"/>
        <v>#DIV/0!</v>
      </c>
      <c r="CY45" s="226" t="e">
        <f t="shared" si="178"/>
        <v>#DIV/0!</v>
      </c>
      <c r="CZ45" s="226" t="e">
        <f t="shared" si="179"/>
        <v>#DIV/0!</v>
      </c>
      <c r="DA45" s="226" t="e">
        <f t="shared" si="180"/>
        <v>#DIV/0!</v>
      </c>
      <c r="DB45" s="226" t="e">
        <f t="shared" si="180"/>
        <v>#DIV/0!</v>
      </c>
      <c r="DC45" s="226" t="e">
        <f t="shared" si="180"/>
        <v>#DIV/0!</v>
      </c>
      <c r="DD45" s="226" t="e">
        <f t="shared" si="180"/>
        <v>#DIV/0!</v>
      </c>
      <c r="DE45" s="226" t="e">
        <f t="shared" si="174"/>
        <v>#DIV/0!</v>
      </c>
      <c r="DF45" s="226" t="e">
        <f t="shared" si="175"/>
        <v>#DIV/0!</v>
      </c>
      <c r="DG45" s="226" t="e">
        <f t="shared" si="176"/>
        <v>#DIV/0!</v>
      </c>
      <c r="DI45" s="226">
        <v>160001.58750000005</v>
      </c>
      <c r="DJ45" s="230" t="e">
        <f t="shared" si="31"/>
        <v>#DIV/0!</v>
      </c>
    </row>
    <row r="46" spans="1:114" x14ac:dyDescent="0.25">
      <c r="A46" t="s">
        <v>14</v>
      </c>
      <c r="B46" t="s">
        <v>39</v>
      </c>
      <c r="C46" s="41">
        <v>0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0</v>
      </c>
      <c r="V46" s="41">
        <v>0</v>
      </c>
      <c r="W46" s="41">
        <v>0</v>
      </c>
      <c r="X46" s="41">
        <v>0</v>
      </c>
      <c r="Y46" s="41">
        <v>0</v>
      </c>
      <c r="Z46" s="41">
        <v>0</v>
      </c>
      <c r="AA46" s="41">
        <v>0</v>
      </c>
      <c r="AB46" s="41">
        <v>0</v>
      </c>
      <c r="AC46" s="41">
        <v>0</v>
      </c>
      <c r="AD46" s="41">
        <v>0</v>
      </c>
      <c r="AE46" s="41">
        <v>0</v>
      </c>
      <c r="AF46" s="41">
        <v>0</v>
      </c>
      <c r="AG46" s="41">
        <v>0</v>
      </c>
      <c r="AH46" s="41">
        <v>0</v>
      </c>
      <c r="AI46" s="41">
        <v>0</v>
      </c>
      <c r="AJ46" s="41">
        <v>0</v>
      </c>
      <c r="AK46" s="41">
        <v>0</v>
      </c>
      <c r="AL46" s="226"/>
      <c r="AM46" t="s">
        <v>39</v>
      </c>
      <c r="AN46" s="41">
        <v>0</v>
      </c>
      <c r="AO46" s="41">
        <v>0</v>
      </c>
      <c r="AP46" s="41">
        <v>0</v>
      </c>
      <c r="AQ46" s="41">
        <v>0</v>
      </c>
      <c r="AR46" s="41">
        <v>0</v>
      </c>
      <c r="AS46" s="41">
        <v>0</v>
      </c>
      <c r="AT46" s="41">
        <v>0</v>
      </c>
      <c r="AU46" s="41">
        <v>0</v>
      </c>
      <c r="AV46" s="41">
        <v>0</v>
      </c>
      <c r="AW46" s="41">
        <v>0</v>
      </c>
      <c r="AX46" s="41">
        <v>0</v>
      </c>
      <c r="AY46" s="41">
        <v>0</v>
      </c>
      <c r="AZ46" s="41">
        <v>0</v>
      </c>
      <c r="BA46" s="41">
        <v>0</v>
      </c>
      <c r="BB46" s="41">
        <v>0</v>
      </c>
      <c r="BC46" s="41">
        <v>0</v>
      </c>
      <c r="BD46" s="41">
        <v>0</v>
      </c>
      <c r="BE46" s="41">
        <v>0</v>
      </c>
      <c r="BF46" s="41">
        <v>0</v>
      </c>
      <c r="BG46" s="41">
        <v>0</v>
      </c>
      <c r="BH46" s="41">
        <v>0</v>
      </c>
      <c r="BI46" s="41">
        <v>0</v>
      </c>
      <c r="BJ46" s="41">
        <v>0</v>
      </c>
      <c r="BK46" s="41">
        <v>0</v>
      </c>
      <c r="BL46" s="41">
        <v>0</v>
      </c>
      <c r="BM46" s="41">
        <v>0</v>
      </c>
      <c r="BN46" s="41">
        <v>0</v>
      </c>
      <c r="BO46" s="41">
        <v>0</v>
      </c>
      <c r="BP46" s="41">
        <v>0</v>
      </c>
      <c r="BQ46" s="41">
        <v>0</v>
      </c>
      <c r="BR46" s="41">
        <v>0</v>
      </c>
      <c r="BS46" s="41">
        <v>0</v>
      </c>
      <c r="BT46" s="41">
        <v>0</v>
      </c>
      <c r="BU46" s="41">
        <v>0</v>
      </c>
      <c r="BV46" s="41">
        <v>0</v>
      </c>
      <c r="BX46" t="str">
        <f t="shared" si="141"/>
        <v>WHST</v>
      </c>
      <c r="BY46" s="226" t="e">
        <f t="shared" si="177"/>
        <v>#DIV/0!</v>
      </c>
      <c r="BZ46" s="226" t="e">
        <f t="shared" si="177"/>
        <v>#DIV/0!</v>
      </c>
      <c r="CA46" s="226" t="e">
        <f t="shared" si="177"/>
        <v>#DIV/0!</v>
      </c>
      <c r="CB46" s="226" t="e">
        <f t="shared" si="177"/>
        <v>#DIV/0!</v>
      </c>
      <c r="CC46" s="226" t="e">
        <f t="shared" si="177"/>
        <v>#DIV/0!</v>
      </c>
      <c r="CD46" s="226" t="e">
        <f t="shared" si="177"/>
        <v>#DIV/0!</v>
      </c>
      <c r="CE46" s="226" t="e">
        <f t="shared" si="177"/>
        <v>#DIV/0!</v>
      </c>
      <c r="CF46" s="226" t="e">
        <f t="shared" si="177"/>
        <v>#DIV/0!</v>
      </c>
      <c r="CG46" s="226" t="e">
        <f t="shared" si="177"/>
        <v>#DIV/0!</v>
      </c>
      <c r="CH46" s="226" t="e">
        <f t="shared" si="177"/>
        <v>#DIV/0!</v>
      </c>
      <c r="CI46" s="226" t="e">
        <f t="shared" si="177"/>
        <v>#DIV/0!</v>
      </c>
      <c r="CJ46" s="226" t="e">
        <f t="shared" si="177"/>
        <v>#DIV/0!</v>
      </c>
      <c r="CK46" s="226" t="e">
        <f t="shared" si="177"/>
        <v>#DIV/0!</v>
      </c>
      <c r="CL46" s="226" t="e">
        <f t="shared" si="155"/>
        <v>#DIV/0!</v>
      </c>
      <c r="CM46" s="226" t="e">
        <f t="shared" si="156"/>
        <v>#DIV/0!</v>
      </c>
      <c r="CN46" s="226" t="e">
        <f t="shared" si="157"/>
        <v>#DIV/0!</v>
      </c>
      <c r="CO46" s="226" t="e">
        <f t="shared" si="158"/>
        <v>#DIV/0!</v>
      </c>
      <c r="CP46" s="226" t="e">
        <f t="shared" si="159"/>
        <v>#DIV/0!</v>
      </c>
      <c r="CQ46" s="226" t="e">
        <f t="shared" si="160"/>
        <v>#DIV/0!</v>
      </c>
      <c r="CR46" s="226" t="e">
        <f t="shared" si="161"/>
        <v>#DIV/0!</v>
      </c>
      <c r="CS46" s="226" t="e">
        <f t="shared" si="162"/>
        <v>#DIV/0!</v>
      </c>
      <c r="CT46" s="226" t="e">
        <f t="shared" si="163"/>
        <v>#DIV/0!</v>
      </c>
      <c r="CU46" s="226" t="e">
        <f t="shared" si="164"/>
        <v>#DIV/0!</v>
      </c>
      <c r="CV46" s="226" t="e">
        <f t="shared" si="165"/>
        <v>#DIV/0!</v>
      </c>
      <c r="CW46" s="226" t="e">
        <f t="shared" si="166"/>
        <v>#DIV/0!</v>
      </c>
      <c r="CX46" s="226" t="e">
        <f t="shared" si="167"/>
        <v>#DIV/0!</v>
      </c>
      <c r="CY46" s="226" t="e">
        <f t="shared" si="178"/>
        <v>#DIV/0!</v>
      </c>
      <c r="CZ46" s="226" t="e">
        <f t="shared" si="179"/>
        <v>#DIV/0!</v>
      </c>
      <c r="DA46" s="226" t="e">
        <f t="shared" si="180"/>
        <v>#DIV/0!</v>
      </c>
      <c r="DB46" s="226" t="e">
        <f t="shared" si="180"/>
        <v>#DIV/0!</v>
      </c>
      <c r="DC46" s="226" t="e">
        <f t="shared" si="180"/>
        <v>#DIV/0!</v>
      </c>
      <c r="DD46" s="226" t="e">
        <f t="shared" si="180"/>
        <v>#DIV/0!</v>
      </c>
      <c r="DE46" s="226" t="e">
        <f t="shared" si="174"/>
        <v>#DIV/0!</v>
      </c>
      <c r="DF46" s="226" t="e">
        <f t="shared" si="175"/>
        <v>#DIV/0!</v>
      </c>
      <c r="DG46" s="226" t="e">
        <f t="shared" si="176"/>
        <v>#DIV/0!</v>
      </c>
      <c r="DI46" s="226">
        <v>469555.62739726034</v>
      </c>
      <c r="DJ46" s="230" t="e">
        <f t="shared" si="31"/>
        <v>#DIV/0!</v>
      </c>
    </row>
    <row r="47" spans="1:114" x14ac:dyDescent="0.25">
      <c r="A47" t="s">
        <v>14</v>
      </c>
      <c r="B47" t="s">
        <v>553</v>
      </c>
      <c r="C47" s="41">
        <v>2</v>
      </c>
      <c r="D47" s="41">
        <v>2</v>
      </c>
      <c r="E47" s="41">
        <v>2</v>
      </c>
      <c r="F47" s="41">
        <v>2</v>
      </c>
      <c r="G47" s="41">
        <v>2</v>
      </c>
      <c r="H47" s="41">
        <v>2</v>
      </c>
      <c r="I47" s="41">
        <v>2</v>
      </c>
      <c r="J47" s="41">
        <v>2</v>
      </c>
      <c r="K47" s="41">
        <v>2</v>
      </c>
      <c r="L47" s="41">
        <v>2</v>
      </c>
      <c r="M47" s="41">
        <v>2</v>
      </c>
      <c r="N47" s="41">
        <v>2</v>
      </c>
      <c r="O47" s="41">
        <v>2</v>
      </c>
      <c r="P47" s="41">
        <v>2</v>
      </c>
      <c r="Q47" s="41">
        <v>2</v>
      </c>
      <c r="R47" s="41">
        <v>2</v>
      </c>
      <c r="S47" s="41">
        <v>2</v>
      </c>
      <c r="T47" s="41">
        <v>2</v>
      </c>
      <c r="U47" s="41">
        <v>2</v>
      </c>
      <c r="V47" s="41">
        <v>2</v>
      </c>
      <c r="W47" s="41">
        <v>2</v>
      </c>
      <c r="X47" s="41">
        <v>2</v>
      </c>
      <c r="Y47" s="41">
        <v>2</v>
      </c>
      <c r="Z47" s="41">
        <v>2</v>
      </c>
      <c r="AA47" s="41">
        <v>2</v>
      </c>
      <c r="AB47" s="41">
        <v>2</v>
      </c>
      <c r="AC47" s="41">
        <v>0</v>
      </c>
      <c r="AD47" s="41">
        <v>0</v>
      </c>
      <c r="AE47" s="41">
        <v>0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226"/>
      <c r="AM47" s="226"/>
      <c r="AN47" s="41">
        <v>0.66300000000000003</v>
      </c>
      <c r="AO47" s="41">
        <v>0.66300000000000003</v>
      </c>
      <c r="AP47" s="41">
        <v>0.66300000000000003</v>
      </c>
      <c r="AQ47" s="41">
        <v>0.66300000000000003</v>
      </c>
      <c r="AR47" s="41">
        <v>0.66300000000000003</v>
      </c>
      <c r="AS47" s="41">
        <v>0.66300000000000003</v>
      </c>
      <c r="AT47" s="41">
        <v>0.66300000000000003</v>
      </c>
      <c r="AU47" s="41">
        <v>0.66300000000000003</v>
      </c>
      <c r="AV47" s="41">
        <v>0.66300000000000003</v>
      </c>
      <c r="AW47" s="41">
        <v>0.66300000000000003</v>
      </c>
      <c r="AX47" s="41">
        <v>0.66300000000000003</v>
      </c>
      <c r="AY47" s="41">
        <v>0.66300000000000003</v>
      </c>
      <c r="AZ47" s="41">
        <v>7.9560000000000022</v>
      </c>
      <c r="BA47" s="41">
        <v>0.66300000000000003</v>
      </c>
      <c r="BB47" s="41">
        <v>0.66300000000000003</v>
      </c>
      <c r="BC47" s="41">
        <v>0.66300000000000003</v>
      </c>
      <c r="BD47" s="41">
        <v>0.66300000000000003</v>
      </c>
      <c r="BE47" s="41">
        <v>0.66300000000000003</v>
      </c>
      <c r="BF47" s="41">
        <v>0.66300000000000003</v>
      </c>
      <c r="BG47" s="41">
        <v>0.66300000000000003</v>
      </c>
      <c r="BH47" s="41">
        <v>0.66300000000000003</v>
      </c>
      <c r="BI47" s="41">
        <v>0.66300000000000003</v>
      </c>
      <c r="BJ47" s="41">
        <v>0.66300000000000003</v>
      </c>
      <c r="BK47" s="41">
        <v>0.66300000000000003</v>
      </c>
      <c r="BL47" s="41">
        <v>0.66300000000000003</v>
      </c>
      <c r="BM47" s="41">
        <v>7.9560000000000022</v>
      </c>
      <c r="BN47" s="41">
        <v>0</v>
      </c>
      <c r="BO47" s="41">
        <v>0</v>
      </c>
      <c r="BP47" s="41">
        <v>0</v>
      </c>
      <c r="BQ47" s="41">
        <v>0</v>
      </c>
      <c r="BR47" s="41">
        <v>0</v>
      </c>
      <c r="BS47" s="41">
        <v>0</v>
      </c>
      <c r="BT47" s="41">
        <v>0</v>
      </c>
      <c r="BU47" s="41">
        <v>0</v>
      </c>
      <c r="BV47" s="41">
        <v>0</v>
      </c>
      <c r="BW47" s="226"/>
      <c r="BY47" s="226"/>
      <c r="BZ47" s="226"/>
      <c r="CA47" s="226"/>
      <c r="CB47" s="226"/>
      <c r="CC47" s="226"/>
      <c r="CD47" s="226"/>
      <c r="CE47" s="226"/>
      <c r="CF47" s="226"/>
      <c r="CG47" s="226"/>
      <c r="CH47" s="226"/>
      <c r="CI47" s="226"/>
      <c r="CJ47" s="226"/>
      <c r="CK47" s="226"/>
      <c r="CL47" s="226"/>
      <c r="CM47" s="226"/>
      <c r="CN47" s="226"/>
      <c r="CO47" s="226"/>
      <c r="CP47" s="226"/>
      <c r="CQ47" s="226"/>
      <c r="CR47" s="226"/>
      <c r="CS47" s="226"/>
      <c r="CT47" s="226"/>
      <c r="CU47" s="226"/>
      <c r="CV47" s="226"/>
      <c r="CW47" s="226"/>
      <c r="CX47" s="226"/>
      <c r="CY47" s="226"/>
      <c r="CZ47" s="226"/>
      <c r="DA47" s="226"/>
      <c r="DB47" s="226"/>
      <c r="DC47" s="226"/>
      <c r="DD47" s="226"/>
      <c r="DE47" s="226"/>
      <c r="DF47" s="226"/>
      <c r="DG47" s="226"/>
      <c r="DI47" s="226"/>
      <c r="DJ47" s="230"/>
    </row>
    <row r="48" spans="1:114" x14ac:dyDescent="0.25">
      <c r="A48" t="s">
        <v>15</v>
      </c>
      <c r="B48" t="s">
        <v>1</v>
      </c>
      <c r="C48" s="41">
        <v>0</v>
      </c>
      <c r="D48" s="41">
        <v>0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0</v>
      </c>
      <c r="U48" s="41">
        <v>0</v>
      </c>
      <c r="V48" s="41">
        <v>0</v>
      </c>
      <c r="W48" s="41">
        <v>0</v>
      </c>
      <c r="X48" s="41">
        <v>0</v>
      </c>
      <c r="Y48" s="41">
        <v>0</v>
      </c>
      <c r="Z48" s="41">
        <v>0</v>
      </c>
      <c r="AA48" s="41">
        <v>0</v>
      </c>
      <c r="AB48" s="41">
        <v>0</v>
      </c>
      <c r="AC48" s="41">
        <v>0</v>
      </c>
      <c r="AD48" s="41">
        <v>0</v>
      </c>
      <c r="AE48" s="41">
        <v>0</v>
      </c>
      <c r="AF48" s="41">
        <v>0</v>
      </c>
      <c r="AG48" s="41">
        <v>0</v>
      </c>
      <c r="AH48" s="41">
        <v>0</v>
      </c>
      <c r="AI48" s="41">
        <v>0</v>
      </c>
      <c r="AJ48" s="41">
        <v>0</v>
      </c>
      <c r="AK48" s="41">
        <v>0</v>
      </c>
      <c r="AL48" s="226"/>
      <c r="AM48" t="s">
        <v>1</v>
      </c>
      <c r="AN48" s="41">
        <v>0</v>
      </c>
      <c r="AO48" s="41">
        <v>0</v>
      </c>
      <c r="AP48" s="41">
        <v>0</v>
      </c>
      <c r="AQ48" s="41">
        <v>0</v>
      </c>
      <c r="AR48" s="41">
        <v>0</v>
      </c>
      <c r="AS48" s="41">
        <v>0</v>
      </c>
      <c r="AT48" s="41">
        <v>0</v>
      </c>
      <c r="AU48" s="41">
        <v>0</v>
      </c>
      <c r="AV48" s="41">
        <v>0</v>
      </c>
      <c r="AW48" s="41">
        <v>0</v>
      </c>
      <c r="AX48" s="41">
        <v>0</v>
      </c>
      <c r="AY48" s="41">
        <v>0</v>
      </c>
      <c r="AZ48" s="41">
        <v>0</v>
      </c>
      <c r="BA48" s="41">
        <v>0</v>
      </c>
      <c r="BB48" s="41">
        <v>0</v>
      </c>
      <c r="BC48" s="41">
        <v>0</v>
      </c>
      <c r="BD48" s="41">
        <v>0</v>
      </c>
      <c r="BE48" s="41">
        <v>0</v>
      </c>
      <c r="BF48" s="41">
        <v>0</v>
      </c>
      <c r="BG48" s="41">
        <v>0</v>
      </c>
      <c r="BH48" s="41">
        <v>0</v>
      </c>
      <c r="BI48" s="41">
        <v>0</v>
      </c>
      <c r="BJ48" s="41">
        <v>0</v>
      </c>
      <c r="BK48" s="41">
        <v>0</v>
      </c>
      <c r="BL48" s="41">
        <v>0</v>
      </c>
      <c r="BM48" s="41">
        <v>0</v>
      </c>
      <c r="BN48" s="41">
        <v>0</v>
      </c>
      <c r="BO48" s="41">
        <v>0</v>
      </c>
      <c r="BP48" s="41">
        <v>0</v>
      </c>
      <c r="BQ48" s="41">
        <v>0</v>
      </c>
      <c r="BR48" s="41">
        <v>0</v>
      </c>
      <c r="BS48" s="41">
        <v>0</v>
      </c>
      <c r="BT48" s="41">
        <v>0</v>
      </c>
      <c r="BU48" s="41">
        <v>0</v>
      </c>
      <c r="BV48" s="41">
        <v>0</v>
      </c>
      <c r="BX48" t="str">
        <f t="shared" ref="BX48:BX53" si="181">+AM48</f>
        <v>SIS</v>
      </c>
      <c r="BY48" s="226" t="e">
        <f t="shared" ref="BY48:CK53" si="182">+AN48/C48*1000</f>
        <v>#DIV/0!</v>
      </c>
      <c r="BZ48" s="226" t="e">
        <f t="shared" si="182"/>
        <v>#DIV/0!</v>
      </c>
      <c r="CA48" s="226" t="e">
        <f t="shared" si="182"/>
        <v>#DIV/0!</v>
      </c>
      <c r="CB48" s="226" t="e">
        <f t="shared" si="182"/>
        <v>#DIV/0!</v>
      </c>
      <c r="CC48" s="226" t="e">
        <f t="shared" si="182"/>
        <v>#DIV/0!</v>
      </c>
      <c r="CD48" s="226" t="e">
        <f t="shared" si="182"/>
        <v>#DIV/0!</v>
      </c>
      <c r="CE48" s="226" t="e">
        <f t="shared" si="182"/>
        <v>#DIV/0!</v>
      </c>
      <c r="CF48" s="226" t="e">
        <f t="shared" si="182"/>
        <v>#DIV/0!</v>
      </c>
      <c r="CG48" s="226" t="e">
        <f t="shared" si="182"/>
        <v>#DIV/0!</v>
      </c>
      <c r="CH48" s="226" t="e">
        <f t="shared" si="182"/>
        <v>#DIV/0!</v>
      </c>
      <c r="CI48" s="226" t="e">
        <f t="shared" si="182"/>
        <v>#DIV/0!</v>
      </c>
      <c r="CJ48" s="226" t="e">
        <f t="shared" si="182"/>
        <v>#DIV/0!</v>
      </c>
      <c r="CK48" s="226" t="e">
        <f t="shared" si="182"/>
        <v>#DIV/0!</v>
      </c>
      <c r="CL48" s="226" t="e">
        <f t="shared" ref="CL48:CL53" si="183">+BA48/P48*1000</f>
        <v>#DIV/0!</v>
      </c>
      <c r="CM48" s="226" t="e">
        <f t="shared" ref="CM48:CM53" si="184">+BB48/Q48*1000</f>
        <v>#DIV/0!</v>
      </c>
      <c r="CN48" s="226" t="e">
        <f t="shared" ref="CN48:CN53" si="185">+BC48/R48*1000</f>
        <v>#DIV/0!</v>
      </c>
      <c r="CO48" s="226" t="e">
        <f t="shared" ref="CO48:CO53" si="186">+BD48/S48*1000</f>
        <v>#DIV/0!</v>
      </c>
      <c r="CP48" s="226" t="e">
        <f t="shared" ref="CP48:CP53" si="187">+BE48/T48*1000</f>
        <v>#DIV/0!</v>
      </c>
      <c r="CQ48" s="226" t="e">
        <f t="shared" ref="CQ48:CQ53" si="188">+BF48/U48*1000</f>
        <v>#DIV/0!</v>
      </c>
      <c r="CR48" s="226" t="e">
        <f t="shared" ref="CR48:CR53" si="189">+BG48/V48*1000</f>
        <v>#DIV/0!</v>
      </c>
      <c r="CS48" s="226" t="e">
        <f t="shared" ref="CS48:CS53" si="190">+BH48/W48*1000</f>
        <v>#DIV/0!</v>
      </c>
      <c r="CT48" s="226" t="e">
        <f t="shared" ref="CT48:CT53" si="191">+BI48/X48*1000</f>
        <v>#DIV/0!</v>
      </c>
      <c r="CU48" s="226" t="e">
        <f t="shared" ref="CU48:CU53" si="192">+BJ48/Y48*1000</f>
        <v>#DIV/0!</v>
      </c>
      <c r="CV48" s="226" t="e">
        <f t="shared" ref="CV48:CV53" si="193">+BK48/Z48*1000</f>
        <v>#DIV/0!</v>
      </c>
      <c r="CW48" s="226" t="e">
        <f t="shared" ref="CW48:CW53" si="194">+BL48/AA48*1000</f>
        <v>#DIV/0!</v>
      </c>
      <c r="CX48" s="226" t="e">
        <f t="shared" ref="CX48:CX53" si="195">+BM48/AB48*1000</f>
        <v>#DIV/0!</v>
      </c>
      <c r="CY48" s="226" t="e">
        <f t="shared" ref="CY48:DG53" si="196">+BN48/AC48*1000</f>
        <v>#DIV/0!</v>
      </c>
      <c r="CZ48" s="226" t="e">
        <f t="shared" si="196"/>
        <v>#DIV/0!</v>
      </c>
      <c r="DA48" s="226" t="e">
        <f t="shared" si="196"/>
        <v>#DIV/0!</v>
      </c>
      <c r="DB48" s="226" t="e">
        <f t="shared" si="196"/>
        <v>#DIV/0!</v>
      </c>
      <c r="DC48" s="226" t="e">
        <f t="shared" si="196"/>
        <v>#DIV/0!</v>
      </c>
      <c r="DD48" s="226" t="e">
        <f t="shared" si="196"/>
        <v>#DIV/0!</v>
      </c>
      <c r="DE48" s="226" t="e">
        <f t="shared" si="196"/>
        <v>#DIV/0!</v>
      </c>
      <c r="DF48" s="226" t="e">
        <f t="shared" si="196"/>
        <v>#DIV/0!</v>
      </c>
      <c r="DG48" s="226" t="e">
        <f t="shared" si="196"/>
        <v>#DIV/0!</v>
      </c>
      <c r="DI48" s="226"/>
      <c r="DJ48" s="230"/>
    </row>
    <row r="49" spans="1:114" x14ac:dyDescent="0.25">
      <c r="A49" t="s">
        <v>15</v>
      </c>
      <c r="B49" t="s">
        <v>42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0</v>
      </c>
      <c r="U49" s="41">
        <v>0</v>
      </c>
      <c r="V49" s="41">
        <v>0</v>
      </c>
      <c r="W49" s="41">
        <v>0</v>
      </c>
      <c r="X49" s="41">
        <v>0</v>
      </c>
      <c r="Y49" s="41">
        <v>0</v>
      </c>
      <c r="Z49" s="41">
        <v>0</v>
      </c>
      <c r="AA49" s="41">
        <v>0</v>
      </c>
      <c r="AB49" s="41">
        <v>0</v>
      </c>
      <c r="AC49" s="41">
        <v>0</v>
      </c>
      <c r="AD49" s="41">
        <v>0</v>
      </c>
      <c r="AE49" s="41">
        <v>0</v>
      </c>
      <c r="AF49" s="41">
        <v>0</v>
      </c>
      <c r="AG49" s="41">
        <v>0</v>
      </c>
      <c r="AH49" s="41">
        <v>0</v>
      </c>
      <c r="AI49" s="41">
        <v>0</v>
      </c>
      <c r="AJ49" s="41">
        <v>0</v>
      </c>
      <c r="AK49" s="41">
        <v>0</v>
      </c>
      <c r="AL49" s="226"/>
      <c r="AM49" t="s">
        <v>42</v>
      </c>
      <c r="AN49" s="41">
        <v>0</v>
      </c>
      <c r="AO49" s="41">
        <v>0</v>
      </c>
      <c r="AP49" s="41">
        <v>0</v>
      </c>
      <c r="AQ49" s="41">
        <v>0</v>
      </c>
      <c r="AR49" s="41">
        <v>0</v>
      </c>
      <c r="AS49" s="41">
        <v>0</v>
      </c>
      <c r="AT49" s="41">
        <v>0</v>
      </c>
      <c r="AU49" s="41">
        <v>0</v>
      </c>
      <c r="AV49" s="41">
        <v>0</v>
      </c>
      <c r="AW49" s="41">
        <v>0</v>
      </c>
      <c r="AX49" s="41">
        <v>0</v>
      </c>
      <c r="AY49" s="41">
        <v>0</v>
      </c>
      <c r="AZ49" s="41">
        <v>0</v>
      </c>
      <c r="BA49" s="41">
        <v>0</v>
      </c>
      <c r="BB49" s="41">
        <v>0</v>
      </c>
      <c r="BC49" s="41">
        <v>0</v>
      </c>
      <c r="BD49" s="41">
        <v>0</v>
      </c>
      <c r="BE49" s="41">
        <v>0</v>
      </c>
      <c r="BF49" s="41">
        <v>0</v>
      </c>
      <c r="BG49" s="41">
        <v>0</v>
      </c>
      <c r="BH49" s="41">
        <v>0</v>
      </c>
      <c r="BI49" s="41">
        <v>0</v>
      </c>
      <c r="BJ49" s="41">
        <v>0</v>
      </c>
      <c r="BK49" s="41">
        <v>0</v>
      </c>
      <c r="BL49" s="41">
        <v>0</v>
      </c>
      <c r="BM49" s="41">
        <v>0</v>
      </c>
      <c r="BN49" s="41">
        <v>0</v>
      </c>
      <c r="BO49" s="41">
        <v>0</v>
      </c>
      <c r="BP49" s="41">
        <v>0</v>
      </c>
      <c r="BQ49" s="41">
        <v>0</v>
      </c>
      <c r="BR49" s="41">
        <v>0</v>
      </c>
      <c r="BS49" s="41">
        <v>0</v>
      </c>
      <c r="BT49" s="41">
        <v>0</v>
      </c>
      <c r="BU49" s="41">
        <v>0</v>
      </c>
      <c r="BV49" s="41">
        <v>0</v>
      </c>
      <c r="BX49" t="str">
        <f t="shared" si="181"/>
        <v>STIS</v>
      </c>
      <c r="BY49" s="226" t="e">
        <f t="shared" si="182"/>
        <v>#DIV/0!</v>
      </c>
      <c r="BZ49" s="226" t="e">
        <f t="shared" si="182"/>
        <v>#DIV/0!</v>
      </c>
      <c r="CA49" s="226" t="e">
        <f t="shared" si="182"/>
        <v>#DIV/0!</v>
      </c>
      <c r="CB49" s="226" t="e">
        <f t="shared" si="182"/>
        <v>#DIV/0!</v>
      </c>
      <c r="CC49" s="226" t="e">
        <f t="shared" si="182"/>
        <v>#DIV/0!</v>
      </c>
      <c r="CD49" s="226" t="e">
        <f t="shared" si="182"/>
        <v>#DIV/0!</v>
      </c>
      <c r="CE49" s="226" t="e">
        <f t="shared" si="182"/>
        <v>#DIV/0!</v>
      </c>
      <c r="CF49" s="226" t="e">
        <f t="shared" si="182"/>
        <v>#DIV/0!</v>
      </c>
      <c r="CG49" s="226" t="e">
        <f t="shared" si="182"/>
        <v>#DIV/0!</v>
      </c>
      <c r="CH49" s="226" t="e">
        <f t="shared" si="182"/>
        <v>#DIV/0!</v>
      </c>
      <c r="CI49" s="226" t="e">
        <f t="shared" si="182"/>
        <v>#DIV/0!</v>
      </c>
      <c r="CJ49" s="226" t="e">
        <f t="shared" si="182"/>
        <v>#DIV/0!</v>
      </c>
      <c r="CK49" s="226" t="e">
        <f t="shared" si="182"/>
        <v>#DIV/0!</v>
      </c>
      <c r="CL49" s="226" t="e">
        <f t="shared" si="183"/>
        <v>#DIV/0!</v>
      </c>
      <c r="CM49" s="226" t="e">
        <f t="shared" si="184"/>
        <v>#DIV/0!</v>
      </c>
      <c r="CN49" s="226" t="e">
        <f t="shared" si="185"/>
        <v>#DIV/0!</v>
      </c>
      <c r="CO49" s="226" t="e">
        <f t="shared" si="186"/>
        <v>#DIV/0!</v>
      </c>
      <c r="CP49" s="226" t="e">
        <f t="shared" si="187"/>
        <v>#DIV/0!</v>
      </c>
      <c r="CQ49" s="226" t="e">
        <f t="shared" si="188"/>
        <v>#DIV/0!</v>
      </c>
      <c r="CR49" s="226" t="e">
        <f t="shared" si="189"/>
        <v>#DIV/0!</v>
      </c>
      <c r="CS49" s="226" t="e">
        <f t="shared" si="190"/>
        <v>#DIV/0!</v>
      </c>
      <c r="CT49" s="226" t="e">
        <f t="shared" si="191"/>
        <v>#DIV/0!</v>
      </c>
      <c r="CU49" s="226" t="e">
        <f t="shared" si="192"/>
        <v>#DIV/0!</v>
      </c>
      <c r="CV49" s="226" t="e">
        <f t="shared" si="193"/>
        <v>#DIV/0!</v>
      </c>
      <c r="CW49" s="226" t="e">
        <f t="shared" si="194"/>
        <v>#DIV/0!</v>
      </c>
      <c r="CX49" s="226" t="e">
        <f t="shared" si="195"/>
        <v>#DIV/0!</v>
      </c>
      <c r="CY49" s="226" t="e">
        <f t="shared" si="196"/>
        <v>#DIV/0!</v>
      </c>
      <c r="CZ49" s="226" t="e">
        <f t="shared" si="196"/>
        <v>#DIV/0!</v>
      </c>
      <c r="DA49" s="226" t="e">
        <f t="shared" si="196"/>
        <v>#DIV/0!</v>
      </c>
      <c r="DB49" s="226" t="e">
        <f t="shared" si="196"/>
        <v>#DIV/0!</v>
      </c>
      <c r="DC49" s="226" t="e">
        <f t="shared" si="196"/>
        <v>#DIV/0!</v>
      </c>
      <c r="DD49" s="226" t="e">
        <f t="shared" si="196"/>
        <v>#DIV/0!</v>
      </c>
      <c r="DE49" s="226" t="e">
        <f t="shared" si="196"/>
        <v>#DIV/0!</v>
      </c>
      <c r="DF49" s="226" t="e">
        <f t="shared" si="196"/>
        <v>#DIV/0!</v>
      </c>
      <c r="DG49" s="226" t="e">
        <f t="shared" si="196"/>
        <v>#DIV/0!</v>
      </c>
      <c r="DI49" s="226"/>
      <c r="DJ49" s="230"/>
    </row>
    <row r="50" spans="1:114" x14ac:dyDescent="0.25">
      <c r="A50" t="s">
        <v>15</v>
      </c>
      <c r="B50" t="s">
        <v>2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226"/>
      <c r="AM50" t="s">
        <v>2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  <c r="BN50" s="41">
        <v>0</v>
      </c>
      <c r="BO50" s="41">
        <v>0</v>
      </c>
      <c r="BP50" s="41">
        <v>0</v>
      </c>
      <c r="BQ50" s="41">
        <v>0</v>
      </c>
      <c r="BR50" s="41">
        <v>0</v>
      </c>
      <c r="BS50" s="41">
        <v>0</v>
      </c>
      <c r="BT50" s="41">
        <v>0</v>
      </c>
      <c r="BU50" s="41">
        <v>0</v>
      </c>
      <c r="BV50" s="41">
        <v>0</v>
      </c>
      <c r="BX50" t="str">
        <f t="shared" si="181"/>
        <v>IS</v>
      </c>
      <c r="BY50" s="226" t="e">
        <f t="shared" si="182"/>
        <v>#DIV/0!</v>
      </c>
      <c r="BZ50" s="226" t="e">
        <f t="shared" si="182"/>
        <v>#DIV/0!</v>
      </c>
      <c r="CA50" s="226" t="e">
        <f t="shared" si="182"/>
        <v>#DIV/0!</v>
      </c>
      <c r="CB50" s="226" t="e">
        <f t="shared" si="182"/>
        <v>#DIV/0!</v>
      </c>
      <c r="CC50" s="226" t="e">
        <f t="shared" si="182"/>
        <v>#DIV/0!</v>
      </c>
      <c r="CD50" s="226" t="e">
        <f t="shared" si="182"/>
        <v>#DIV/0!</v>
      </c>
      <c r="CE50" s="226" t="e">
        <f t="shared" si="182"/>
        <v>#DIV/0!</v>
      </c>
      <c r="CF50" s="226" t="e">
        <f t="shared" si="182"/>
        <v>#DIV/0!</v>
      </c>
      <c r="CG50" s="226" t="e">
        <f t="shared" si="182"/>
        <v>#DIV/0!</v>
      </c>
      <c r="CH50" s="226" t="e">
        <f t="shared" si="182"/>
        <v>#DIV/0!</v>
      </c>
      <c r="CI50" s="226" t="e">
        <f t="shared" si="182"/>
        <v>#DIV/0!</v>
      </c>
      <c r="CJ50" s="226" t="e">
        <f t="shared" si="182"/>
        <v>#DIV/0!</v>
      </c>
      <c r="CK50" s="226" t="e">
        <f t="shared" si="182"/>
        <v>#DIV/0!</v>
      </c>
      <c r="CL50" s="226" t="e">
        <f t="shared" si="183"/>
        <v>#DIV/0!</v>
      </c>
      <c r="CM50" s="226" t="e">
        <f t="shared" si="184"/>
        <v>#DIV/0!</v>
      </c>
      <c r="CN50" s="226" t="e">
        <f t="shared" si="185"/>
        <v>#DIV/0!</v>
      </c>
      <c r="CO50" s="226" t="e">
        <f t="shared" si="186"/>
        <v>#DIV/0!</v>
      </c>
      <c r="CP50" s="226" t="e">
        <f t="shared" si="187"/>
        <v>#DIV/0!</v>
      </c>
      <c r="CQ50" s="226" t="e">
        <f t="shared" si="188"/>
        <v>#DIV/0!</v>
      </c>
      <c r="CR50" s="226" t="e">
        <f t="shared" si="189"/>
        <v>#DIV/0!</v>
      </c>
      <c r="CS50" s="226" t="e">
        <f t="shared" si="190"/>
        <v>#DIV/0!</v>
      </c>
      <c r="CT50" s="226" t="e">
        <f t="shared" si="191"/>
        <v>#DIV/0!</v>
      </c>
      <c r="CU50" s="226" t="e">
        <f t="shared" si="192"/>
        <v>#DIV/0!</v>
      </c>
      <c r="CV50" s="226" t="e">
        <f t="shared" si="193"/>
        <v>#DIV/0!</v>
      </c>
      <c r="CW50" s="226" t="e">
        <f t="shared" si="194"/>
        <v>#DIV/0!</v>
      </c>
      <c r="CX50" s="226" t="e">
        <f t="shared" si="195"/>
        <v>#DIV/0!</v>
      </c>
      <c r="CY50" s="226" t="e">
        <f t="shared" si="196"/>
        <v>#DIV/0!</v>
      </c>
      <c r="CZ50" s="226" t="e">
        <f t="shared" si="196"/>
        <v>#DIV/0!</v>
      </c>
      <c r="DA50" s="226" t="e">
        <f t="shared" si="196"/>
        <v>#DIV/0!</v>
      </c>
      <c r="DB50" s="226" t="e">
        <f t="shared" si="196"/>
        <v>#DIV/0!</v>
      </c>
      <c r="DC50" s="226" t="e">
        <f t="shared" si="196"/>
        <v>#DIV/0!</v>
      </c>
      <c r="DD50" s="226" t="e">
        <f t="shared" si="196"/>
        <v>#DIV/0!</v>
      </c>
      <c r="DE50" s="226" t="e">
        <f t="shared" si="196"/>
        <v>#DIV/0!</v>
      </c>
      <c r="DF50" s="226" t="e">
        <f t="shared" si="196"/>
        <v>#DIV/0!</v>
      </c>
      <c r="DG50" s="226" t="e">
        <f t="shared" si="196"/>
        <v>#DIV/0!</v>
      </c>
      <c r="DI50" s="226"/>
      <c r="DJ50" s="230"/>
    </row>
    <row r="51" spans="1:114" x14ac:dyDescent="0.25">
      <c r="A51" t="s">
        <v>15</v>
      </c>
      <c r="B51" t="s">
        <v>41</v>
      </c>
      <c r="C51" s="41">
        <v>0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  <c r="AG51" s="41">
        <v>0</v>
      </c>
      <c r="AH51" s="41">
        <v>0</v>
      </c>
      <c r="AI51" s="41">
        <v>0</v>
      </c>
      <c r="AJ51" s="41">
        <v>0</v>
      </c>
      <c r="AK51" s="41">
        <v>0</v>
      </c>
      <c r="AL51" s="226"/>
      <c r="AM51" t="s">
        <v>41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  <c r="BN51" s="41">
        <v>0</v>
      </c>
      <c r="BO51" s="41">
        <v>0</v>
      </c>
      <c r="BP51" s="41">
        <v>0</v>
      </c>
      <c r="BQ51" s="41">
        <v>0</v>
      </c>
      <c r="BR51" s="41">
        <v>0</v>
      </c>
      <c r="BS51" s="41">
        <v>0</v>
      </c>
      <c r="BT51" s="41">
        <v>0</v>
      </c>
      <c r="BU51" s="41">
        <v>0</v>
      </c>
      <c r="BV51" s="41">
        <v>0</v>
      </c>
      <c r="BX51" t="str">
        <f t="shared" si="181"/>
        <v>ITS</v>
      </c>
      <c r="BY51" s="226" t="e">
        <f t="shared" si="182"/>
        <v>#DIV/0!</v>
      </c>
      <c r="BZ51" s="226" t="e">
        <f t="shared" si="182"/>
        <v>#DIV/0!</v>
      </c>
      <c r="CA51" s="226" t="e">
        <f t="shared" si="182"/>
        <v>#DIV/0!</v>
      </c>
      <c r="CB51" s="226" t="e">
        <f t="shared" si="182"/>
        <v>#DIV/0!</v>
      </c>
      <c r="CC51" s="226" t="e">
        <f t="shared" si="182"/>
        <v>#DIV/0!</v>
      </c>
      <c r="CD51" s="226" t="e">
        <f t="shared" si="182"/>
        <v>#DIV/0!</v>
      </c>
      <c r="CE51" s="226" t="e">
        <f t="shared" si="182"/>
        <v>#DIV/0!</v>
      </c>
      <c r="CF51" s="226" t="e">
        <f t="shared" si="182"/>
        <v>#DIV/0!</v>
      </c>
      <c r="CG51" s="226" t="e">
        <f t="shared" si="182"/>
        <v>#DIV/0!</v>
      </c>
      <c r="CH51" s="226" t="e">
        <f t="shared" si="182"/>
        <v>#DIV/0!</v>
      </c>
      <c r="CI51" s="226" t="e">
        <f t="shared" si="182"/>
        <v>#DIV/0!</v>
      </c>
      <c r="CJ51" s="226" t="e">
        <f t="shared" si="182"/>
        <v>#DIV/0!</v>
      </c>
      <c r="CK51" s="226" t="e">
        <f t="shared" si="182"/>
        <v>#DIV/0!</v>
      </c>
      <c r="CL51" s="226" t="e">
        <f t="shared" si="183"/>
        <v>#DIV/0!</v>
      </c>
      <c r="CM51" s="226" t="e">
        <f t="shared" si="184"/>
        <v>#DIV/0!</v>
      </c>
      <c r="CN51" s="226" t="e">
        <f t="shared" si="185"/>
        <v>#DIV/0!</v>
      </c>
      <c r="CO51" s="226" t="e">
        <f t="shared" si="186"/>
        <v>#DIV/0!</v>
      </c>
      <c r="CP51" s="226" t="e">
        <f t="shared" si="187"/>
        <v>#DIV/0!</v>
      </c>
      <c r="CQ51" s="226" t="e">
        <f t="shared" si="188"/>
        <v>#DIV/0!</v>
      </c>
      <c r="CR51" s="226" t="e">
        <f t="shared" si="189"/>
        <v>#DIV/0!</v>
      </c>
      <c r="CS51" s="226" t="e">
        <f t="shared" si="190"/>
        <v>#DIV/0!</v>
      </c>
      <c r="CT51" s="226" t="e">
        <f t="shared" si="191"/>
        <v>#DIV/0!</v>
      </c>
      <c r="CU51" s="226" t="e">
        <f t="shared" si="192"/>
        <v>#DIV/0!</v>
      </c>
      <c r="CV51" s="226" t="e">
        <f t="shared" si="193"/>
        <v>#DIV/0!</v>
      </c>
      <c r="CW51" s="226" t="e">
        <f t="shared" si="194"/>
        <v>#DIV/0!</v>
      </c>
      <c r="CX51" s="226" t="e">
        <f t="shared" si="195"/>
        <v>#DIV/0!</v>
      </c>
      <c r="CY51" s="226" t="e">
        <f t="shared" si="196"/>
        <v>#DIV/0!</v>
      </c>
      <c r="CZ51" s="226" t="e">
        <f t="shared" si="196"/>
        <v>#DIV/0!</v>
      </c>
      <c r="DA51" s="226" t="e">
        <f t="shared" si="196"/>
        <v>#DIV/0!</v>
      </c>
      <c r="DB51" s="226" t="e">
        <f t="shared" si="196"/>
        <v>#DIV/0!</v>
      </c>
      <c r="DC51" s="226" t="e">
        <f t="shared" si="196"/>
        <v>#DIV/0!</v>
      </c>
      <c r="DD51" s="226" t="e">
        <f t="shared" si="196"/>
        <v>#DIV/0!</v>
      </c>
      <c r="DE51" s="226" t="e">
        <f t="shared" si="196"/>
        <v>#DIV/0!</v>
      </c>
      <c r="DF51" s="226" t="e">
        <f t="shared" si="196"/>
        <v>#DIV/0!</v>
      </c>
      <c r="DG51" s="226" t="e">
        <f t="shared" si="196"/>
        <v>#DIV/0!</v>
      </c>
      <c r="DI51" s="226"/>
      <c r="DJ51" s="230"/>
    </row>
    <row r="52" spans="1:114" x14ac:dyDescent="0.25">
      <c r="A52" t="s">
        <v>15</v>
      </c>
      <c r="B52" t="s">
        <v>3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>
        <v>0</v>
      </c>
      <c r="AA52" s="41">
        <v>0</v>
      </c>
      <c r="AB52" s="41">
        <v>0</v>
      </c>
      <c r="AC52" s="41">
        <v>0</v>
      </c>
      <c r="AD52" s="41">
        <v>0</v>
      </c>
      <c r="AE52" s="41">
        <v>0</v>
      </c>
      <c r="AF52" s="41">
        <v>0</v>
      </c>
      <c r="AG52" s="41">
        <v>0</v>
      </c>
      <c r="AH52" s="41">
        <v>0</v>
      </c>
      <c r="AI52" s="41">
        <v>0</v>
      </c>
      <c r="AJ52" s="41">
        <v>0</v>
      </c>
      <c r="AK52" s="41">
        <v>0</v>
      </c>
      <c r="AL52" s="226"/>
      <c r="AM52" t="s">
        <v>3</v>
      </c>
      <c r="AN52" s="41">
        <v>0</v>
      </c>
      <c r="AO52" s="41">
        <v>0</v>
      </c>
      <c r="AP52" s="41">
        <v>0</v>
      </c>
      <c r="AQ52" s="41">
        <v>0</v>
      </c>
      <c r="AR52" s="41">
        <v>0</v>
      </c>
      <c r="AS52" s="41">
        <v>0</v>
      </c>
      <c r="AT52" s="41">
        <v>0</v>
      </c>
      <c r="AU52" s="41">
        <v>0</v>
      </c>
      <c r="AV52" s="41">
        <v>0</v>
      </c>
      <c r="AW52" s="41">
        <v>0</v>
      </c>
      <c r="AX52" s="41">
        <v>0</v>
      </c>
      <c r="AY52" s="41">
        <v>0</v>
      </c>
      <c r="AZ52" s="41">
        <v>0</v>
      </c>
      <c r="BA52" s="41">
        <v>0</v>
      </c>
      <c r="BB52" s="41">
        <v>0</v>
      </c>
      <c r="BC52" s="41">
        <v>0</v>
      </c>
      <c r="BD52" s="41">
        <v>0</v>
      </c>
      <c r="BE52" s="41">
        <v>0</v>
      </c>
      <c r="BF52" s="41">
        <v>0</v>
      </c>
      <c r="BG52" s="41">
        <v>0</v>
      </c>
      <c r="BH52" s="41">
        <v>0</v>
      </c>
      <c r="BI52" s="41">
        <v>0</v>
      </c>
      <c r="BJ52" s="41">
        <v>0</v>
      </c>
      <c r="BK52" s="41">
        <v>0</v>
      </c>
      <c r="BL52" s="41">
        <v>0</v>
      </c>
      <c r="BM52" s="41">
        <v>0</v>
      </c>
      <c r="BN52" s="41">
        <v>0</v>
      </c>
      <c r="BO52" s="41">
        <v>0</v>
      </c>
      <c r="BP52" s="41">
        <v>0</v>
      </c>
      <c r="BQ52" s="41">
        <v>0</v>
      </c>
      <c r="BR52" s="41">
        <v>0</v>
      </c>
      <c r="BS52" s="41">
        <v>0</v>
      </c>
      <c r="BT52" s="41">
        <v>0</v>
      </c>
      <c r="BU52" s="41">
        <v>0</v>
      </c>
      <c r="BV52" s="41">
        <v>0</v>
      </c>
      <c r="BX52" t="str">
        <f t="shared" si="181"/>
        <v>ISLV</v>
      </c>
      <c r="BY52" s="226" t="e">
        <f t="shared" si="182"/>
        <v>#DIV/0!</v>
      </c>
      <c r="BZ52" s="226" t="e">
        <f t="shared" si="182"/>
        <v>#DIV/0!</v>
      </c>
      <c r="CA52" s="226" t="e">
        <f t="shared" si="182"/>
        <v>#DIV/0!</v>
      </c>
      <c r="CB52" s="226" t="e">
        <f t="shared" si="182"/>
        <v>#DIV/0!</v>
      </c>
      <c r="CC52" s="226" t="e">
        <f t="shared" si="182"/>
        <v>#DIV/0!</v>
      </c>
      <c r="CD52" s="226" t="e">
        <f t="shared" si="182"/>
        <v>#DIV/0!</v>
      </c>
      <c r="CE52" s="226" t="e">
        <f t="shared" si="182"/>
        <v>#DIV/0!</v>
      </c>
      <c r="CF52" s="226" t="e">
        <f t="shared" si="182"/>
        <v>#DIV/0!</v>
      </c>
      <c r="CG52" s="226" t="e">
        <f t="shared" si="182"/>
        <v>#DIV/0!</v>
      </c>
      <c r="CH52" s="226" t="e">
        <f t="shared" si="182"/>
        <v>#DIV/0!</v>
      </c>
      <c r="CI52" s="226" t="e">
        <f t="shared" si="182"/>
        <v>#DIV/0!</v>
      </c>
      <c r="CJ52" s="226" t="e">
        <f t="shared" si="182"/>
        <v>#DIV/0!</v>
      </c>
      <c r="CK52" s="226" t="e">
        <f t="shared" si="182"/>
        <v>#DIV/0!</v>
      </c>
      <c r="CL52" s="226" t="e">
        <f t="shared" si="183"/>
        <v>#DIV/0!</v>
      </c>
      <c r="CM52" s="226" t="e">
        <f t="shared" si="184"/>
        <v>#DIV/0!</v>
      </c>
      <c r="CN52" s="226" t="e">
        <f t="shared" si="185"/>
        <v>#DIV/0!</v>
      </c>
      <c r="CO52" s="226" t="e">
        <f t="shared" si="186"/>
        <v>#DIV/0!</v>
      </c>
      <c r="CP52" s="226" t="e">
        <f t="shared" si="187"/>
        <v>#DIV/0!</v>
      </c>
      <c r="CQ52" s="226" t="e">
        <f t="shared" si="188"/>
        <v>#DIV/0!</v>
      </c>
      <c r="CR52" s="226" t="e">
        <f t="shared" si="189"/>
        <v>#DIV/0!</v>
      </c>
      <c r="CS52" s="226" t="e">
        <f t="shared" si="190"/>
        <v>#DIV/0!</v>
      </c>
      <c r="CT52" s="226" t="e">
        <f t="shared" si="191"/>
        <v>#DIV/0!</v>
      </c>
      <c r="CU52" s="226" t="e">
        <f t="shared" si="192"/>
        <v>#DIV/0!</v>
      </c>
      <c r="CV52" s="226" t="e">
        <f t="shared" si="193"/>
        <v>#DIV/0!</v>
      </c>
      <c r="CW52" s="226" t="e">
        <f t="shared" si="194"/>
        <v>#DIV/0!</v>
      </c>
      <c r="CX52" s="226" t="e">
        <f t="shared" si="195"/>
        <v>#DIV/0!</v>
      </c>
      <c r="CY52" s="226" t="e">
        <f t="shared" si="196"/>
        <v>#DIV/0!</v>
      </c>
      <c r="CZ52" s="226" t="e">
        <f t="shared" si="196"/>
        <v>#DIV/0!</v>
      </c>
      <c r="DA52" s="226" t="e">
        <f t="shared" si="196"/>
        <v>#DIV/0!</v>
      </c>
      <c r="DB52" s="226" t="e">
        <f t="shared" si="196"/>
        <v>#DIV/0!</v>
      </c>
      <c r="DC52" s="226" t="e">
        <f t="shared" si="196"/>
        <v>#DIV/0!</v>
      </c>
      <c r="DD52" s="226" t="e">
        <f t="shared" si="196"/>
        <v>#DIV/0!</v>
      </c>
      <c r="DE52" s="226" t="e">
        <f t="shared" si="196"/>
        <v>#DIV/0!</v>
      </c>
      <c r="DF52" s="226" t="e">
        <f t="shared" si="196"/>
        <v>#DIV/0!</v>
      </c>
      <c r="DG52" s="226" t="e">
        <f t="shared" si="196"/>
        <v>#DIV/0!</v>
      </c>
      <c r="DI52" s="226"/>
      <c r="DJ52" s="230"/>
    </row>
    <row r="53" spans="1:114" x14ac:dyDescent="0.25">
      <c r="A53" t="s">
        <v>15</v>
      </c>
      <c r="B53" t="s">
        <v>43</v>
      </c>
      <c r="C53" s="41">
        <v>0</v>
      </c>
      <c r="D53" s="41">
        <v>0</v>
      </c>
      <c r="E53" s="41">
        <v>0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>
        <v>0</v>
      </c>
      <c r="AA53" s="41">
        <v>0</v>
      </c>
      <c r="AB53" s="41">
        <v>0</v>
      </c>
      <c r="AC53" s="41">
        <v>0</v>
      </c>
      <c r="AD53" s="41">
        <v>0</v>
      </c>
      <c r="AE53" s="41">
        <v>0</v>
      </c>
      <c r="AF53" s="41">
        <v>0</v>
      </c>
      <c r="AG53" s="41">
        <v>0</v>
      </c>
      <c r="AH53" s="41">
        <v>0</v>
      </c>
      <c r="AI53" s="41">
        <v>0</v>
      </c>
      <c r="AJ53" s="41">
        <v>0</v>
      </c>
      <c r="AK53" s="41">
        <v>0</v>
      </c>
      <c r="AL53" s="226"/>
      <c r="AM53" t="s">
        <v>43</v>
      </c>
      <c r="AN53" s="41">
        <v>0</v>
      </c>
      <c r="AO53" s="41">
        <v>0</v>
      </c>
      <c r="AP53" s="41">
        <v>0</v>
      </c>
      <c r="AQ53" s="41">
        <v>0</v>
      </c>
      <c r="AR53" s="41">
        <v>0</v>
      </c>
      <c r="AS53" s="41">
        <v>0</v>
      </c>
      <c r="AT53" s="41">
        <v>0</v>
      </c>
      <c r="AU53" s="41">
        <v>0</v>
      </c>
      <c r="AV53" s="41">
        <v>0</v>
      </c>
      <c r="AW53" s="41">
        <v>0</v>
      </c>
      <c r="AX53" s="41">
        <v>0</v>
      </c>
      <c r="AY53" s="41">
        <v>0</v>
      </c>
      <c r="AZ53" s="41">
        <v>0</v>
      </c>
      <c r="BA53" s="41">
        <v>0</v>
      </c>
      <c r="BB53" s="41">
        <v>0</v>
      </c>
      <c r="BC53" s="41">
        <v>0</v>
      </c>
      <c r="BD53" s="41">
        <v>0</v>
      </c>
      <c r="BE53" s="41">
        <v>0</v>
      </c>
      <c r="BF53" s="41">
        <v>0</v>
      </c>
      <c r="BG53" s="41">
        <v>0</v>
      </c>
      <c r="BH53" s="41">
        <v>0</v>
      </c>
      <c r="BI53" s="41">
        <v>0</v>
      </c>
      <c r="BJ53" s="41">
        <v>0</v>
      </c>
      <c r="BK53" s="41">
        <v>0</v>
      </c>
      <c r="BL53" s="41">
        <v>0</v>
      </c>
      <c r="BM53" s="41">
        <v>0</v>
      </c>
      <c r="BN53" s="41">
        <v>0</v>
      </c>
      <c r="BO53" s="41">
        <v>0</v>
      </c>
      <c r="BP53" s="41">
        <v>0</v>
      </c>
      <c r="BQ53" s="41">
        <v>0</v>
      </c>
      <c r="BR53" s="41">
        <v>0</v>
      </c>
      <c r="BS53" s="41">
        <v>0</v>
      </c>
      <c r="BT53" s="41">
        <v>0</v>
      </c>
      <c r="BU53" s="41">
        <v>0</v>
      </c>
      <c r="BV53" s="41">
        <v>0</v>
      </c>
      <c r="BX53" t="str">
        <f t="shared" si="181"/>
        <v>ITSLV</v>
      </c>
      <c r="BY53" s="226" t="e">
        <f t="shared" si="182"/>
        <v>#DIV/0!</v>
      </c>
      <c r="BZ53" s="226" t="e">
        <f t="shared" si="182"/>
        <v>#DIV/0!</v>
      </c>
      <c r="CA53" s="226" t="e">
        <f t="shared" si="182"/>
        <v>#DIV/0!</v>
      </c>
      <c r="CB53" s="226" t="e">
        <f t="shared" si="182"/>
        <v>#DIV/0!</v>
      </c>
      <c r="CC53" s="226" t="e">
        <f t="shared" si="182"/>
        <v>#DIV/0!</v>
      </c>
      <c r="CD53" s="226" t="e">
        <f t="shared" si="182"/>
        <v>#DIV/0!</v>
      </c>
      <c r="CE53" s="226" t="e">
        <f t="shared" si="182"/>
        <v>#DIV/0!</v>
      </c>
      <c r="CF53" s="226" t="e">
        <f t="shared" si="182"/>
        <v>#DIV/0!</v>
      </c>
      <c r="CG53" s="226" t="e">
        <f t="shared" si="182"/>
        <v>#DIV/0!</v>
      </c>
      <c r="CH53" s="226" t="e">
        <f t="shared" si="182"/>
        <v>#DIV/0!</v>
      </c>
      <c r="CI53" s="226" t="e">
        <f t="shared" si="182"/>
        <v>#DIV/0!</v>
      </c>
      <c r="CJ53" s="226" t="e">
        <f t="shared" si="182"/>
        <v>#DIV/0!</v>
      </c>
      <c r="CK53" s="226" t="e">
        <f t="shared" si="182"/>
        <v>#DIV/0!</v>
      </c>
      <c r="CL53" s="226" t="e">
        <f t="shared" si="183"/>
        <v>#DIV/0!</v>
      </c>
      <c r="CM53" s="226" t="e">
        <f t="shared" si="184"/>
        <v>#DIV/0!</v>
      </c>
      <c r="CN53" s="226" t="e">
        <f t="shared" si="185"/>
        <v>#DIV/0!</v>
      </c>
      <c r="CO53" s="226" t="e">
        <f t="shared" si="186"/>
        <v>#DIV/0!</v>
      </c>
      <c r="CP53" s="226" t="e">
        <f t="shared" si="187"/>
        <v>#DIV/0!</v>
      </c>
      <c r="CQ53" s="226" t="e">
        <f t="shared" si="188"/>
        <v>#DIV/0!</v>
      </c>
      <c r="CR53" s="226" t="e">
        <f t="shared" si="189"/>
        <v>#DIV/0!</v>
      </c>
      <c r="CS53" s="226" t="e">
        <f t="shared" si="190"/>
        <v>#DIV/0!</v>
      </c>
      <c r="CT53" s="226" t="e">
        <f t="shared" si="191"/>
        <v>#DIV/0!</v>
      </c>
      <c r="CU53" s="226" t="e">
        <f t="shared" si="192"/>
        <v>#DIV/0!</v>
      </c>
      <c r="CV53" s="226" t="e">
        <f t="shared" si="193"/>
        <v>#DIV/0!</v>
      </c>
      <c r="CW53" s="226" t="e">
        <f t="shared" si="194"/>
        <v>#DIV/0!</v>
      </c>
      <c r="CX53" s="226" t="e">
        <f t="shared" si="195"/>
        <v>#DIV/0!</v>
      </c>
      <c r="CY53" s="226" t="e">
        <f t="shared" si="196"/>
        <v>#DIV/0!</v>
      </c>
      <c r="CZ53" s="226" t="e">
        <f t="shared" si="196"/>
        <v>#DIV/0!</v>
      </c>
      <c r="DA53" s="226" t="e">
        <f t="shared" si="196"/>
        <v>#DIV/0!</v>
      </c>
      <c r="DB53" s="226" t="e">
        <f t="shared" si="196"/>
        <v>#DIV/0!</v>
      </c>
      <c r="DC53" s="226" t="e">
        <f t="shared" si="196"/>
        <v>#DIV/0!</v>
      </c>
      <c r="DD53" s="226" t="e">
        <f t="shared" si="196"/>
        <v>#DIV/0!</v>
      </c>
      <c r="DE53" s="226" t="e">
        <f t="shared" si="196"/>
        <v>#DIV/0!</v>
      </c>
      <c r="DF53" s="226" t="e">
        <f t="shared" si="196"/>
        <v>#DIV/0!</v>
      </c>
      <c r="DG53" s="226" t="e">
        <f t="shared" si="196"/>
        <v>#DIV/0!</v>
      </c>
      <c r="DI53" s="226"/>
      <c r="DJ53" s="230"/>
    </row>
    <row r="54" spans="1:114" x14ac:dyDescent="0.25">
      <c r="C54" s="41">
        <v>0</v>
      </c>
      <c r="D54" s="41">
        <v>0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0</v>
      </c>
      <c r="V54" s="41">
        <v>0</v>
      </c>
      <c r="W54" s="41">
        <v>0</v>
      </c>
      <c r="X54" s="41">
        <v>0</v>
      </c>
      <c r="Y54" s="41">
        <v>0</v>
      </c>
      <c r="Z54" s="41">
        <v>0</v>
      </c>
      <c r="AA54" s="41">
        <v>0</v>
      </c>
      <c r="AB54" s="41">
        <v>0</v>
      </c>
      <c r="AC54" s="41">
        <v>0</v>
      </c>
      <c r="AD54" s="41">
        <v>0</v>
      </c>
      <c r="AE54" s="41">
        <v>0</v>
      </c>
      <c r="AF54" s="41">
        <v>0</v>
      </c>
      <c r="AG54" s="41">
        <v>0</v>
      </c>
      <c r="AH54" s="41">
        <v>0</v>
      </c>
      <c r="AI54" s="41">
        <v>0</v>
      </c>
      <c r="AJ54" s="41">
        <v>0</v>
      </c>
      <c r="AK54" s="41">
        <v>0</v>
      </c>
      <c r="AL54" s="226"/>
      <c r="AN54" s="41">
        <v>0</v>
      </c>
      <c r="AO54" s="41">
        <v>0</v>
      </c>
      <c r="AP54" s="41">
        <v>0</v>
      </c>
      <c r="AQ54" s="41">
        <v>0</v>
      </c>
      <c r="AR54" s="41">
        <v>0</v>
      </c>
      <c r="AS54" s="41">
        <v>0</v>
      </c>
      <c r="AT54" s="41">
        <v>0</v>
      </c>
      <c r="AU54" s="41">
        <v>0</v>
      </c>
      <c r="AV54" s="41">
        <v>0</v>
      </c>
      <c r="AW54" s="41">
        <v>0</v>
      </c>
      <c r="AX54" s="41">
        <v>0</v>
      </c>
      <c r="AY54" s="41">
        <v>0</v>
      </c>
      <c r="AZ54" s="41">
        <v>0</v>
      </c>
      <c r="BA54" s="41">
        <v>0</v>
      </c>
      <c r="BB54" s="41">
        <v>0</v>
      </c>
      <c r="BC54" s="41">
        <v>0</v>
      </c>
      <c r="BD54" s="41">
        <v>0</v>
      </c>
      <c r="BE54" s="41">
        <v>0</v>
      </c>
      <c r="BF54" s="41">
        <v>0</v>
      </c>
      <c r="BG54" s="41">
        <v>0</v>
      </c>
      <c r="BH54" s="41">
        <v>0</v>
      </c>
      <c r="BI54" s="41">
        <v>0</v>
      </c>
      <c r="BJ54" s="41">
        <v>0</v>
      </c>
      <c r="BK54" s="41">
        <v>0</v>
      </c>
      <c r="BL54" s="41">
        <v>0</v>
      </c>
      <c r="BM54" s="41">
        <v>0</v>
      </c>
      <c r="BN54" s="41">
        <v>0</v>
      </c>
      <c r="BO54" s="41">
        <v>0</v>
      </c>
      <c r="BP54" s="41">
        <v>0</v>
      </c>
      <c r="BQ54" s="41">
        <v>0</v>
      </c>
      <c r="BR54" s="41">
        <v>0</v>
      </c>
      <c r="BS54" s="41">
        <v>0</v>
      </c>
      <c r="BT54" s="41">
        <v>0</v>
      </c>
      <c r="BU54" s="41">
        <v>0</v>
      </c>
      <c r="BV54" s="41">
        <v>0</v>
      </c>
      <c r="BY54" s="226"/>
      <c r="BZ54" s="226"/>
      <c r="CA54" s="226"/>
      <c r="CB54" s="226"/>
      <c r="CC54" s="226"/>
      <c r="CD54" s="226"/>
      <c r="CE54" s="226"/>
      <c r="CF54" s="226"/>
      <c r="CG54" s="226"/>
      <c r="CH54" s="226"/>
      <c r="CI54" s="226"/>
      <c r="CJ54" s="226"/>
      <c r="CK54" s="226"/>
      <c r="CL54" s="226"/>
      <c r="CM54" s="226"/>
      <c r="CN54" s="226"/>
      <c r="CO54" s="226"/>
      <c r="CP54" s="226"/>
      <c r="CQ54" s="226"/>
      <c r="CR54" s="226"/>
      <c r="CS54" s="226"/>
      <c r="CT54" s="226"/>
      <c r="CU54" s="226"/>
      <c r="CV54" s="226"/>
      <c r="CW54" s="226"/>
      <c r="CX54" s="226"/>
      <c r="CY54" s="226"/>
      <c r="CZ54" s="226"/>
      <c r="DA54" s="226"/>
      <c r="DB54" s="226"/>
      <c r="DC54" s="226"/>
      <c r="DD54" s="226"/>
      <c r="DE54" s="226"/>
      <c r="DF54" s="226"/>
      <c r="DG54" s="226"/>
      <c r="DI54" s="226"/>
      <c r="DJ54" s="230"/>
    </row>
    <row r="55" spans="1:114" x14ac:dyDescent="0.25">
      <c r="A55" s="70" t="s">
        <v>408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0</v>
      </c>
      <c r="V55" s="41">
        <v>0</v>
      </c>
      <c r="W55" s="41">
        <v>0</v>
      </c>
      <c r="X55" s="41">
        <v>0</v>
      </c>
      <c r="Y55" s="41">
        <v>0</v>
      </c>
      <c r="Z55" s="41">
        <v>0</v>
      </c>
      <c r="AA55" s="41">
        <v>0</v>
      </c>
      <c r="AB55" s="41">
        <v>0</v>
      </c>
      <c r="AC55" s="41">
        <v>0</v>
      </c>
      <c r="AD55" s="41">
        <v>0</v>
      </c>
      <c r="AE55" s="41">
        <v>0</v>
      </c>
      <c r="AF55" s="41">
        <v>0</v>
      </c>
      <c r="AG55" s="41">
        <v>0</v>
      </c>
      <c r="AH55" s="41">
        <v>0</v>
      </c>
      <c r="AI55" s="41">
        <v>0</v>
      </c>
      <c r="AJ55" s="41">
        <v>0</v>
      </c>
      <c r="AK55" s="41">
        <v>0</v>
      </c>
      <c r="AL55" s="226"/>
      <c r="AN55" s="41">
        <v>0</v>
      </c>
      <c r="AO55" s="41">
        <v>0</v>
      </c>
      <c r="AP55" s="41">
        <v>0</v>
      </c>
      <c r="AQ55" s="41">
        <v>0</v>
      </c>
      <c r="AR55" s="41">
        <v>0</v>
      </c>
      <c r="AS55" s="41">
        <v>0</v>
      </c>
      <c r="AT55" s="41">
        <v>0</v>
      </c>
      <c r="AU55" s="41">
        <v>0</v>
      </c>
      <c r="AV55" s="41">
        <v>0</v>
      </c>
      <c r="AW55" s="41">
        <v>0</v>
      </c>
      <c r="AX55" s="41">
        <v>0</v>
      </c>
      <c r="AY55" s="41">
        <v>0</v>
      </c>
      <c r="AZ55" s="41">
        <v>0</v>
      </c>
      <c r="BA55" s="41">
        <v>0</v>
      </c>
      <c r="BB55" s="41">
        <v>0</v>
      </c>
      <c r="BC55" s="41">
        <v>0</v>
      </c>
      <c r="BD55" s="41">
        <v>0</v>
      </c>
      <c r="BE55" s="41">
        <v>0</v>
      </c>
      <c r="BF55" s="41">
        <v>0</v>
      </c>
      <c r="BG55" s="41">
        <v>0</v>
      </c>
      <c r="BH55" s="41">
        <v>0</v>
      </c>
      <c r="BI55" s="41">
        <v>0</v>
      </c>
      <c r="BJ55" s="41">
        <v>0</v>
      </c>
      <c r="BK55" s="41">
        <v>0</v>
      </c>
      <c r="BL55" s="41">
        <v>0</v>
      </c>
      <c r="BM55" s="41">
        <v>0</v>
      </c>
      <c r="BN55" s="41">
        <v>0</v>
      </c>
      <c r="BO55" s="41">
        <v>0</v>
      </c>
      <c r="BP55" s="41">
        <v>0</v>
      </c>
      <c r="BQ55" s="41">
        <v>0</v>
      </c>
      <c r="BR55" s="41">
        <v>0</v>
      </c>
      <c r="BS55" s="41">
        <v>0</v>
      </c>
      <c r="BT55" s="41">
        <v>0</v>
      </c>
      <c r="BU55" s="41">
        <v>0</v>
      </c>
      <c r="BV55" s="41">
        <v>0</v>
      </c>
      <c r="BY55" s="226"/>
      <c r="BZ55" s="226"/>
      <c r="CA55" s="226"/>
      <c r="CB55" s="226"/>
      <c r="CC55" s="226"/>
      <c r="CD55" s="226"/>
      <c r="CE55" s="226"/>
      <c r="CF55" s="226"/>
      <c r="CG55" s="226"/>
      <c r="CH55" s="226"/>
      <c r="CI55" s="226"/>
      <c r="CJ55" s="226"/>
      <c r="CK55" s="226"/>
      <c r="CL55" s="226"/>
      <c r="CM55" s="226"/>
      <c r="CN55" s="226"/>
      <c r="CO55" s="226"/>
      <c r="CP55" s="226"/>
      <c r="CQ55" s="226"/>
      <c r="CR55" s="226"/>
      <c r="CS55" s="226"/>
      <c r="CT55" s="226"/>
      <c r="CU55" s="226"/>
      <c r="CV55" s="226"/>
      <c r="CW55" s="226"/>
      <c r="CX55" s="226"/>
      <c r="CY55" s="226"/>
      <c r="CZ55" s="226"/>
      <c r="DA55" s="226"/>
      <c r="DB55" s="226"/>
      <c r="DC55" s="226"/>
      <c r="DD55" s="226"/>
      <c r="DE55" s="226"/>
      <c r="DF55" s="226"/>
      <c r="DG55" s="226"/>
      <c r="DI55" s="226"/>
      <c r="DJ55" s="230"/>
    </row>
    <row r="56" spans="1:114" x14ac:dyDescent="0.25">
      <c r="A56" t="s">
        <v>15</v>
      </c>
      <c r="B56" t="s">
        <v>1</v>
      </c>
      <c r="C56" s="41">
        <v>0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0</v>
      </c>
      <c r="V56" s="41">
        <v>0</v>
      </c>
      <c r="W56" s="41">
        <v>0</v>
      </c>
      <c r="X56" s="41">
        <v>0</v>
      </c>
      <c r="Y56" s="41">
        <v>0</v>
      </c>
      <c r="Z56" s="41">
        <v>0</v>
      </c>
      <c r="AA56" s="41">
        <v>0</v>
      </c>
      <c r="AB56" s="41">
        <v>0</v>
      </c>
      <c r="AC56" s="41">
        <v>0</v>
      </c>
      <c r="AD56" s="41">
        <v>0</v>
      </c>
      <c r="AE56" s="41">
        <v>0</v>
      </c>
      <c r="AF56" s="41">
        <v>0</v>
      </c>
      <c r="AG56" s="41">
        <v>0</v>
      </c>
      <c r="AH56" s="41">
        <v>0</v>
      </c>
      <c r="AI56" s="41">
        <v>0</v>
      </c>
      <c r="AJ56" s="41">
        <v>0</v>
      </c>
      <c r="AK56" s="41">
        <v>0</v>
      </c>
      <c r="AL56" s="226"/>
      <c r="AM56" t="s">
        <v>1</v>
      </c>
      <c r="AN56" s="41">
        <v>0</v>
      </c>
      <c r="AO56" s="41">
        <v>0</v>
      </c>
      <c r="AP56" s="41">
        <v>0</v>
      </c>
      <c r="AQ56" s="41">
        <v>0</v>
      </c>
      <c r="AR56" s="41">
        <v>0</v>
      </c>
      <c r="AS56" s="41">
        <v>0</v>
      </c>
      <c r="AT56" s="41">
        <v>0</v>
      </c>
      <c r="AU56" s="41">
        <v>0</v>
      </c>
      <c r="AV56" s="41">
        <v>0</v>
      </c>
      <c r="AW56" s="41">
        <v>0</v>
      </c>
      <c r="AX56" s="41">
        <v>0</v>
      </c>
      <c r="AY56" s="41">
        <v>0</v>
      </c>
      <c r="AZ56" s="41">
        <v>0</v>
      </c>
      <c r="BA56" s="41">
        <v>0</v>
      </c>
      <c r="BB56" s="41">
        <v>0</v>
      </c>
      <c r="BC56" s="41">
        <v>0</v>
      </c>
      <c r="BD56" s="41">
        <v>0</v>
      </c>
      <c r="BE56" s="41">
        <v>0</v>
      </c>
      <c r="BF56" s="41">
        <v>0</v>
      </c>
      <c r="BG56" s="41">
        <v>0</v>
      </c>
      <c r="BH56" s="41">
        <v>0</v>
      </c>
      <c r="BI56" s="41">
        <v>0</v>
      </c>
      <c r="BJ56" s="41">
        <v>0</v>
      </c>
      <c r="BK56" s="41">
        <v>0</v>
      </c>
      <c r="BL56" s="41">
        <v>0</v>
      </c>
      <c r="BM56" s="41">
        <v>0</v>
      </c>
      <c r="BN56" s="41">
        <v>0</v>
      </c>
      <c r="BO56" s="41">
        <v>0</v>
      </c>
      <c r="BP56" s="41">
        <v>0</v>
      </c>
      <c r="BQ56" s="41">
        <v>0</v>
      </c>
      <c r="BR56" s="41">
        <v>0</v>
      </c>
      <c r="BS56" s="41">
        <v>0</v>
      </c>
      <c r="BT56" s="41">
        <v>0</v>
      </c>
      <c r="BU56" s="41">
        <v>0</v>
      </c>
      <c r="BV56" s="41">
        <v>0</v>
      </c>
      <c r="BX56" t="str">
        <f t="shared" ref="BX56:BX65" si="197">+AM56</f>
        <v>SIS</v>
      </c>
      <c r="BY56" s="226" t="e">
        <f t="shared" ref="BY56:CK63" si="198">+AN56/C56*1000</f>
        <v>#DIV/0!</v>
      </c>
      <c r="BZ56" s="226" t="e">
        <f t="shared" si="198"/>
        <v>#DIV/0!</v>
      </c>
      <c r="CA56" s="226" t="e">
        <f t="shared" si="198"/>
        <v>#DIV/0!</v>
      </c>
      <c r="CB56" s="226" t="e">
        <f t="shared" si="198"/>
        <v>#DIV/0!</v>
      </c>
      <c r="CC56" s="226" t="e">
        <f t="shared" si="198"/>
        <v>#DIV/0!</v>
      </c>
      <c r="CD56" s="226" t="e">
        <f t="shared" si="198"/>
        <v>#DIV/0!</v>
      </c>
      <c r="CE56" s="226" t="e">
        <f t="shared" si="198"/>
        <v>#DIV/0!</v>
      </c>
      <c r="CF56" s="226" t="e">
        <f t="shared" si="198"/>
        <v>#DIV/0!</v>
      </c>
      <c r="CG56" s="226" t="e">
        <f t="shared" si="198"/>
        <v>#DIV/0!</v>
      </c>
      <c r="CH56" s="226" t="e">
        <f t="shared" si="198"/>
        <v>#DIV/0!</v>
      </c>
      <c r="CI56" s="226" t="e">
        <f t="shared" si="198"/>
        <v>#DIV/0!</v>
      </c>
      <c r="CJ56" s="226" t="e">
        <f t="shared" si="198"/>
        <v>#DIV/0!</v>
      </c>
      <c r="CK56" s="226" t="e">
        <f t="shared" si="198"/>
        <v>#DIV/0!</v>
      </c>
      <c r="CL56" s="226" t="e">
        <f t="shared" ref="CL56:CL67" si="199">+BA56/P56*1000</f>
        <v>#DIV/0!</v>
      </c>
      <c r="CM56" s="226" t="e">
        <f t="shared" ref="CM56:CM67" si="200">+BB56/Q56*1000</f>
        <v>#DIV/0!</v>
      </c>
      <c r="CN56" s="226" t="e">
        <f t="shared" ref="CN56:CN67" si="201">+BC56/R56*1000</f>
        <v>#DIV/0!</v>
      </c>
      <c r="CO56" s="226" t="e">
        <f t="shared" ref="CO56:CO67" si="202">+BD56/S56*1000</f>
        <v>#DIV/0!</v>
      </c>
      <c r="CP56" s="226" t="e">
        <f t="shared" ref="CP56:CP67" si="203">+BE56/T56*1000</f>
        <v>#DIV/0!</v>
      </c>
      <c r="CQ56" s="226" t="e">
        <f t="shared" ref="CQ56:CQ67" si="204">+BF56/U56*1000</f>
        <v>#DIV/0!</v>
      </c>
      <c r="CR56" s="226" t="e">
        <f t="shared" ref="CR56:CR67" si="205">+BG56/V56*1000</f>
        <v>#DIV/0!</v>
      </c>
      <c r="CS56" s="226" t="e">
        <f t="shared" ref="CS56:CS67" si="206">+BH56/W56*1000</f>
        <v>#DIV/0!</v>
      </c>
      <c r="CT56" s="226" t="e">
        <f t="shared" ref="CT56:CT67" si="207">+BI56/X56*1000</f>
        <v>#DIV/0!</v>
      </c>
      <c r="CU56" s="226" t="e">
        <f t="shared" ref="CU56:CU67" si="208">+BJ56/Y56*1000</f>
        <v>#DIV/0!</v>
      </c>
      <c r="CV56" s="226" t="e">
        <f t="shared" ref="CV56:CV67" si="209">+BK56/Z56*1000</f>
        <v>#DIV/0!</v>
      </c>
      <c r="CW56" s="226" t="e">
        <f t="shared" ref="CW56:CW67" si="210">+BL56/AA56*1000</f>
        <v>#DIV/0!</v>
      </c>
      <c r="CX56" s="226" t="e">
        <f t="shared" ref="CX56:CX67" si="211">+BM56/AB56*1000</f>
        <v>#DIV/0!</v>
      </c>
      <c r="CY56" s="226" t="e">
        <f t="shared" ref="CY56:DG63" si="212">+BN56/AC56*1000</f>
        <v>#DIV/0!</v>
      </c>
      <c r="CZ56" s="226" t="e">
        <f t="shared" si="212"/>
        <v>#DIV/0!</v>
      </c>
      <c r="DA56" s="226" t="e">
        <f t="shared" si="212"/>
        <v>#DIV/0!</v>
      </c>
      <c r="DB56" s="226" t="e">
        <f t="shared" si="212"/>
        <v>#DIV/0!</v>
      </c>
      <c r="DC56" s="226" t="e">
        <f t="shared" si="212"/>
        <v>#DIV/0!</v>
      </c>
      <c r="DD56" s="226" t="e">
        <f t="shared" si="212"/>
        <v>#DIV/0!</v>
      </c>
      <c r="DE56" s="226" t="e">
        <f t="shared" si="212"/>
        <v>#DIV/0!</v>
      </c>
      <c r="DF56" s="226" t="e">
        <f t="shared" si="212"/>
        <v>#DIV/0!</v>
      </c>
      <c r="DG56" s="226" t="e">
        <f t="shared" si="212"/>
        <v>#DIV/0!</v>
      </c>
      <c r="DI56" s="226"/>
      <c r="DJ56" s="230"/>
    </row>
    <row r="57" spans="1:114" x14ac:dyDescent="0.25">
      <c r="A57" t="s">
        <v>15</v>
      </c>
      <c r="B57" t="s">
        <v>42</v>
      </c>
      <c r="C57" s="41">
        <v>0</v>
      </c>
      <c r="D57" s="41">
        <v>0</v>
      </c>
      <c r="E57" s="41">
        <v>0</v>
      </c>
      <c r="F57" s="41">
        <v>0</v>
      </c>
      <c r="G57" s="41">
        <v>0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  <c r="AG57" s="41">
        <v>0</v>
      </c>
      <c r="AH57" s="41">
        <v>0</v>
      </c>
      <c r="AI57" s="41">
        <v>0</v>
      </c>
      <c r="AJ57" s="41">
        <v>0</v>
      </c>
      <c r="AK57" s="41">
        <v>0</v>
      </c>
      <c r="AL57" s="226"/>
      <c r="AM57" t="s">
        <v>42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  <c r="BN57" s="41">
        <v>0</v>
      </c>
      <c r="BO57" s="41">
        <v>0</v>
      </c>
      <c r="BP57" s="41">
        <v>0</v>
      </c>
      <c r="BQ57" s="41">
        <v>0</v>
      </c>
      <c r="BR57" s="41">
        <v>0</v>
      </c>
      <c r="BS57" s="41">
        <v>0</v>
      </c>
      <c r="BT57" s="41">
        <v>0</v>
      </c>
      <c r="BU57" s="41">
        <v>0</v>
      </c>
      <c r="BV57" s="41">
        <v>0</v>
      </c>
      <c r="BX57" t="str">
        <f t="shared" si="197"/>
        <v>STIS</v>
      </c>
      <c r="BY57" s="226" t="e">
        <f t="shared" si="198"/>
        <v>#DIV/0!</v>
      </c>
      <c r="BZ57" s="226" t="e">
        <f t="shared" si="198"/>
        <v>#DIV/0!</v>
      </c>
      <c r="CA57" s="226" t="e">
        <f t="shared" si="198"/>
        <v>#DIV/0!</v>
      </c>
      <c r="CB57" s="226" t="e">
        <f t="shared" si="198"/>
        <v>#DIV/0!</v>
      </c>
      <c r="CC57" s="226" t="e">
        <f t="shared" si="198"/>
        <v>#DIV/0!</v>
      </c>
      <c r="CD57" s="226" t="e">
        <f t="shared" si="198"/>
        <v>#DIV/0!</v>
      </c>
      <c r="CE57" s="226" t="e">
        <f t="shared" si="198"/>
        <v>#DIV/0!</v>
      </c>
      <c r="CF57" s="226" t="e">
        <f t="shared" si="198"/>
        <v>#DIV/0!</v>
      </c>
      <c r="CG57" s="226" t="e">
        <f t="shared" si="198"/>
        <v>#DIV/0!</v>
      </c>
      <c r="CH57" s="226" t="e">
        <f t="shared" si="198"/>
        <v>#DIV/0!</v>
      </c>
      <c r="CI57" s="226" t="e">
        <f t="shared" si="198"/>
        <v>#DIV/0!</v>
      </c>
      <c r="CJ57" s="226" t="e">
        <f t="shared" si="198"/>
        <v>#DIV/0!</v>
      </c>
      <c r="CK57" s="226" t="e">
        <f t="shared" si="198"/>
        <v>#DIV/0!</v>
      </c>
      <c r="CL57" s="226" t="e">
        <f t="shared" si="199"/>
        <v>#DIV/0!</v>
      </c>
      <c r="CM57" s="226" t="e">
        <f t="shared" si="200"/>
        <v>#DIV/0!</v>
      </c>
      <c r="CN57" s="226" t="e">
        <f t="shared" si="201"/>
        <v>#DIV/0!</v>
      </c>
      <c r="CO57" s="226" t="e">
        <f t="shared" si="202"/>
        <v>#DIV/0!</v>
      </c>
      <c r="CP57" s="226" t="e">
        <f t="shared" si="203"/>
        <v>#DIV/0!</v>
      </c>
      <c r="CQ57" s="226" t="e">
        <f t="shared" si="204"/>
        <v>#DIV/0!</v>
      </c>
      <c r="CR57" s="226" t="e">
        <f t="shared" si="205"/>
        <v>#DIV/0!</v>
      </c>
      <c r="CS57" s="226" t="e">
        <f t="shared" si="206"/>
        <v>#DIV/0!</v>
      </c>
      <c r="CT57" s="226" t="e">
        <f t="shared" si="207"/>
        <v>#DIV/0!</v>
      </c>
      <c r="CU57" s="226" t="e">
        <f t="shared" si="208"/>
        <v>#DIV/0!</v>
      </c>
      <c r="CV57" s="226" t="e">
        <f t="shared" si="209"/>
        <v>#DIV/0!</v>
      </c>
      <c r="CW57" s="226" t="e">
        <f t="shared" si="210"/>
        <v>#DIV/0!</v>
      </c>
      <c r="CX57" s="226" t="e">
        <f t="shared" si="211"/>
        <v>#DIV/0!</v>
      </c>
      <c r="CY57" s="226" t="e">
        <f t="shared" si="212"/>
        <v>#DIV/0!</v>
      </c>
      <c r="CZ57" s="226" t="e">
        <f t="shared" si="212"/>
        <v>#DIV/0!</v>
      </c>
      <c r="DA57" s="226" t="e">
        <f t="shared" si="212"/>
        <v>#DIV/0!</v>
      </c>
      <c r="DB57" s="226" t="e">
        <f t="shared" si="212"/>
        <v>#DIV/0!</v>
      </c>
      <c r="DC57" s="226" t="e">
        <f t="shared" si="212"/>
        <v>#DIV/0!</v>
      </c>
      <c r="DD57" s="226" t="e">
        <f t="shared" si="212"/>
        <v>#DIV/0!</v>
      </c>
      <c r="DE57" s="226" t="e">
        <f t="shared" si="212"/>
        <v>#DIV/0!</v>
      </c>
      <c r="DF57" s="226" t="e">
        <f t="shared" si="212"/>
        <v>#DIV/0!</v>
      </c>
      <c r="DG57" s="226" t="e">
        <f t="shared" si="212"/>
        <v>#DIV/0!</v>
      </c>
      <c r="DI57" s="226"/>
      <c r="DJ57" s="230"/>
    </row>
    <row r="58" spans="1:114" x14ac:dyDescent="0.25">
      <c r="A58" t="s">
        <v>15</v>
      </c>
      <c r="B58" t="s">
        <v>2</v>
      </c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  <c r="AG58" s="41">
        <v>0</v>
      </c>
      <c r="AH58" s="41">
        <v>0</v>
      </c>
      <c r="AI58" s="41">
        <v>0</v>
      </c>
      <c r="AJ58" s="41">
        <v>0</v>
      </c>
      <c r="AK58" s="41">
        <v>0</v>
      </c>
      <c r="AL58" s="226"/>
      <c r="AM58" t="s">
        <v>2</v>
      </c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  <c r="BN58" s="41">
        <v>0</v>
      </c>
      <c r="BO58" s="41">
        <v>0</v>
      </c>
      <c r="BP58" s="41">
        <v>0</v>
      </c>
      <c r="BQ58" s="41">
        <v>0</v>
      </c>
      <c r="BR58" s="41">
        <v>0</v>
      </c>
      <c r="BS58" s="41">
        <v>0</v>
      </c>
      <c r="BT58" s="41">
        <v>0</v>
      </c>
      <c r="BU58" s="41">
        <v>0</v>
      </c>
      <c r="BV58" s="41">
        <v>0</v>
      </c>
      <c r="BX58" t="str">
        <f t="shared" si="197"/>
        <v>IS</v>
      </c>
      <c r="BY58" s="226" t="e">
        <f t="shared" si="198"/>
        <v>#DIV/0!</v>
      </c>
      <c r="BZ58" s="226" t="e">
        <f t="shared" si="198"/>
        <v>#DIV/0!</v>
      </c>
      <c r="CA58" s="226" t="e">
        <f t="shared" si="198"/>
        <v>#DIV/0!</v>
      </c>
      <c r="CB58" s="226" t="e">
        <f t="shared" si="198"/>
        <v>#DIV/0!</v>
      </c>
      <c r="CC58" s="226" t="e">
        <f t="shared" si="198"/>
        <v>#DIV/0!</v>
      </c>
      <c r="CD58" s="226" t="e">
        <f t="shared" si="198"/>
        <v>#DIV/0!</v>
      </c>
      <c r="CE58" s="226" t="e">
        <f t="shared" si="198"/>
        <v>#DIV/0!</v>
      </c>
      <c r="CF58" s="226" t="e">
        <f t="shared" si="198"/>
        <v>#DIV/0!</v>
      </c>
      <c r="CG58" s="226" t="e">
        <f t="shared" si="198"/>
        <v>#DIV/0!</v>
      </c>
      <c r="CH58" s="226" t="e">
        <f t="shared" si="198"/>
        <v>#DIV/0!</v>
      </c>
      <c r="CI58" s="226" t="e">
        <f t="shared" si="198"/>
        <v>#DIV/0!</v>
      </c>
      <c r="CJ58" s="226" t="e">
        <f t="shared" si="198"/>
        <v>#DIV/0!</v>
      </c>
      <c r="CK58" s="226" t="e">
        <f t="shared" si="198"/>
        <v>#DIV/0!</v>
      </c>
      <c r="CL58" s="226" t="e">
        <f t="shared" si="199"/>
        <v>#DIV/0!</v>
      </c>
      <c r="CM58" s="226" t="e">
        <f t="shared" si="200"/>
        <v>#DIV/0!</v>
      </c>
      <c r="CN58" s="226" t="e">
        <f t="shared" si="201"/>
        <v>#DIV/0!</v>
      </c>
      <c r="CO58" s="226" t="e">
        <f t="shared" si="202"/>
        <v>#DIV/0!</v>
      </c>
      <c r="CP58" s="226" t="e">
        <f t="shared" si="203"/>
        <v>#DIV/0!</v>
      </c>
      <c r="CQ58" s="226" t="e">
        <f t="shared" si="204"/>
        <v>#DIV/0!</v>
      </c>
      <c r="CR58" s="226" t="e">
        <f t="shared" si="205"/>
        <v>#DIV/0!</v>
      </c>
      <c r="CS58" s="226" t="e">
        <f t="shared" si="206"/>
        <v>#DIV/0!</v>
      </c>
      <c r="CT58" s="226" t="e">
        <f t="shared" si="207"/>
        <v>#DIV/0!</v>
      </c>
      <c r="CU58" s="226" t="e">
        <f t="shared" si="208"/>
        <v>#DIV/0!</v>
      </c>
      <c r="CV58" s="226" t="e">
        <f t="shared" si="209"/>
        <v>#DIV/0!</v>
      </c>
      <c r="CW58" s="226" t="e">
        <f t="shared" si="210"/>
        <v>#DIV/0!</v>
      </c>
      <c r="CX58" s="226" t="e">
        <f t="shared" si="211"/>
        <v>#DIV/0!</v>
      </c>
      <c r="CY58" s="226" t="e">
        <f t="shared" si="212"/>
        <v>#DIV/0!</v>
      </c>
      <c r="CZ58" s="226" t="e">
        <f t="shared" si="212"/>
        <v>#DIV/0!</v>
      </c>
      <c r="DA58" s="226" t="e">
        <f t="shared" si="212"/>
        <v>#DIV/0!</v>
      </c>
      <c r="DB58" s="226" t="e">
        <f t="shared" si="212"/>
        <v>#DIV/0!</v>
      </c>
      <c r="DC58" s="226" t="e">
        <f t="shared" si="212"/>
        <v>#DIV/0!</v>
      </c>
      <c r="DD58" s="226" t="e">
        <f t="shared" si="212"/>
        <v>#DIV/0!</v>
      </c>
      <c r="DE58" s="226" t="e">
        <f t="shared" si="212"/>
        <v>#DIV/0!</v>
      </c>
      <c r="DF58" s="226" t="e">
        <f t="shared" si="212"/>
        <v>#DIV/0!</v>
      </c>
      <c r="DG58" s="226" t="e">
        <f t="shared" si="212"/>
        <v>#DIV/0!</v>
      </c>
      <c r="DI58" s="226"/>
      <c r="DJ58" s="230"/>
    </row>
    <row r="59" spans="1:114" x14ac:dyDescent="0.25">
      <c r="A59" t="s">
        <v>15</v>
      </c>
      <c r="B59" t="s">
        <v>41</v>
      </c>
      <c r="C59" s="41">
        <v>0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0</v>
      </c>
      <c r="V59" s="41">
        <v>0</v>
      </c>
      <c r="W59" s="41">
        <v>0</v>
      </c>
      <c r="X59" s="41">
        <v>0</v>
      </c>
      <c r="Y59" s="41">
        <v>0</v>
      </c>
      <c r="Z59" s="41">
        <v>0</v>
      </c>
      <c r="AA59" s="41">
        <v>0</v>
      </c>
      <c r="AB59" s="41">
        <v>0</v>
      </c>
      <c r="AC59" s="41">
        <v>0</v>
      </c>
      <c r="AD59" s="41">
        <v>0</v>
      </c>
      <c r="AE59" s="41">
        <v>0</v>
      </c>
      <c r="AF59" s="41">
        <v>0</v>
      </c>
      <c r="AG59" s="41">
        <v>0</v>
      </c>
      <c r="AH59" s="41">
        <v>0</v>
      </c>
      <c r="AI59" s="41">
        <v>0</v>
      </c>
      <c r="AJ59" s="41">
        <v>0</v>
      </c>
      <c r="AK59" s="41">
        <v>0</v>
      </c>
      <c r="AL59" s="226"/>
      <c r="AM59" t="s">
        <v>41</v>
      </c>
      <c r="AN59" s="41">
        <v>0</v>
      </c>
      <c r="AO59" s="41">
        <v>0</v>
      </c>
      <c r="AP59" s="41">
        <v>0</v>
      </c>
      <c r="AQ59" s="41">
        <v>0</v>
      </c>
      <c r="AR59" s="41">
        <v>0</v>
      </c>
      <c r="AS59" s="41">
        <v>0</v>
      </c>
      <c r="AT59" s="41">
        <v>0</v>
      </c>
      <c r="AU59" s="41">
        <v>0</v>
      </c>
      <c r="AV59" s="41">
        <v>0</v>
      </c>
      <c r="AW59" s="41">
        <v>0</v>
      </c>
      <c r="AX59" s="41">
        <v>0</v>
      </c>
      <c r="AY59" s="41">
        <v>0</v>
      </c>
      <c r="AZ59" s="41">
        <v>0</v>
      </c>
      <c r="BA59" s="41">
        <v>0</v>
      </c>
      <c r="BB59" s="41">
        <v>0</v>
      </c>
      <c r="BC59" s="41">
        <v>0</v>
      </c>
      <c r="BD59" s="41">
        <v>0</v>
      </c>
      <c r="BE59" s="41">
        <v>0</v>
      </c>
      <c r="BF59" s="41">
        <v>0</v>
      </c>
      <c r="BG59" s="41">
        <v>0</v>
      </c>
      <c r="BH59" s="41">
        <v>0</v>
      </c>
      <c r="BI59" s="41">
        <v>0</v>
      </c>
      <c r="BJ59" s="41">
        <v>0</v>
      </c>
      <c r="BK59" s="41">
        <v>0</v>
      </c>
      <c r="BL59" s="41">
        <v>0</v>
      </c>
      <c r="BM59" s="41">
        <v>0</v>
      </c>
      <c r="BN59" s="41">
        <v>0</v>
      </c>
      <c r="BO59" s="41">
        <v>0</v>
      </c>
      <c r="BP59" s="41">
        <v>0</v>
      </c>
      <c r="BQ59" s="41">
        <v>0</v>
      </c>
      <c r="BR59" s="41">
        <v>0</v>
      </c>
      <c r="BS59" s="41">
        <v>0</v>
      </c>
      <c r="BT59" s="41">
        <v>0</v>
      </c>
      <c r="BU59" s="41">
        <v>0</v>
      </c>
      <c r="BV59" s="41">
        <v>0</v>
      </c>
      <c r="BX59" t="str">
        <f t="shared" si="197"/>
        <v>ITS</v>
      </c>
      <c r="BY59" s="226" t="e">
        <f t="shared" si="198"/>
        <v>#DIV/0!</v>
      </c>
      <c r="BZ59" s="226" t="e">
        <f t="shared" si="198"/>
        <v>#DIV/0!</v>
      </c>
      <c r="CA59" s="226" t="e">
        <f t="shared" si="198"/>
        <v>#DIV/0!</v>
      </c>
      <c r="CB59" s="226" t="e">
        <f t="shared" si="198"/>
        <v>#DIV/0!</v>
      </c>
      <c r="CC59" s="226" t="e">
        <f t="shared" si="198"/>
        <v>#DIV/0!</v>
      </c>
      <c r="CD59" s="226" t="e">
        <f t="shared" si="198"/>
        <v>#DIV/0!</v>
      </c>
      <c r="CE59" s="226" t="e">
        <f t="shared" si="198"/>
        <v>#DIV/0!</v>
      </c>
      <c r="CF59" s="226" t="e">
        <f t="shared" si="198"/>
        <v>#DIV/0!</v>
      </c>
      <c r="CG59" s="226" t="e">
        <f t="shared" si="198"/>
        <v>#DIV/0!</v>
      </c>
      <c r="CH59" s="226" t="e">
        <f t="shared" si="198"/>
        <v>#DIV/0!</v>
      </c>
      <c r="CI59" s="226" t="e">
        <f t="shared" si="198"/>
        <v>#DIV/0!</v>
      </c>
      <c r="CJ59" s="226" t="e">
        <f t="shared" si="198"/>
        <v>#DIV/0!</v>
      </c>
      <c r="CK59" s="226" t="e">
        <f t="shared" si="198"/>
        <v>#DIV/0!</v>
      </c>
      <c r="CL59" s="226" t="e">
        <f t="shared" si="199"/>
        <v>#DIV/0!</v>
      </c>
      <c r="CM59" s="226" t="e">
        <f t="shared" si="200"/>
        <v>#DIV/0!</v>
      </c>
      <c r="CN59" s="226" t="e">
        <f t="shared" si="201"/>
        <v>#DIV/0!</v>
      </c>
      <c r="CO59" s="226" t="e">
        <f t="shared" si="202"/>
        <v>#DIV/0!</v>
      </c>
      <c r="CP59" s="226" t="e">
        <f t="shared" si="203"/>
        <v>#DIV/0!</v>
      </c>
      <c r="CQ59" s="226" t="e">
        <f t="shared" si="204"/>
        <v>#DIV/0!</v>
      </c>
      <c r="CR59" s="226" t="e">
        <f t="shared" si="205"/>
        <v>#DIV/0!</v>
      </c>
      <c r="CS59" s="226" t="e">
        <f t="shared" si="206"/>
        <v>#DIV/0!</v>
      </c>
      <c r="CT59" s="226" t="e">
        <f t="shared" si="207"/>
        <v>#DIV/0!</v>
      </c>
      <c r="CU59" s="226" t="e">
        <f t="shared" si="208"/>
        <v>#DIV/0!</v>
      </c>
      <c r="CV59" s="226" t="e">
        <f t="shared" si="209"/>
        <v>#DIV/0!</v>
      </c>
      <c r="CW59" s="226" t="e">
        <f t="shared" si="210"/>
        <v>#DIV/0!</v>
      </c>
      <c r="CX59" s="226" t="e">
        <f t="shared" si="211"/>
        <v>#DIV/0!</v>
      </c>
      <c r="CY59" s="226" t="e">
        <f t="shared" si="212"/>
        <v>#DIV/0!</v>
      </c>
      <c r="CZ59" s="226" t="e">
        <f t="shared" si="212"/>
        <v>#DIV/0!</v>
      </c>
      <c r="DA59" s="226" t="e">
        <f t="shared" si="212"/>
        <v>#DIV/0!</v>
      </c>
      <c r="DB59" s="226" t="e">
        <f t="shared" si="212"/>
        <v>#DIV/0!</v>
      </c>
      <c r="DC59" s="226" t="e">
        <f t="shared" si="212"/>
        <v>#DIV/0!</v>
      </c>
      <c r="DD59" s="226" t="e">
        <f t="shared" si="212"/>
        <v>#DIV/0!</v>
      </c>
      <c r="DE59" s="226" t="e">
        <f t="shared" si="212"/>
        <v>#DIV/0!</v>
      </c>
      <c r="DF59" s="226" t="e">
        <f t="shared" si="212"/>
        <v>#DIV/0!</v>
      </c>
      <c r="DG59" s="226" t="e">
        <f t="shared" si="212"/>
        <v>#DIV/0!</v>
      </c>
      <c r="DI59" s="226"/>
      <c r="DJ59" s="230"/>
    </row>
    <row r="60" spans="1:114" x14ac:dyDescent="0.25">
      <c r="A60" t="s">
        <v>15</v>
      </c>
      <c r="B60" t="s">
        <v>3</v>
      </c>
      <c r="C60" s="41">
        <v>0</v>
      </c>
      <c r="D60" s="41">
        <v>0</v>
      </c>
      <c r="E60" s="41">
        <v>0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0</v>
      </c>
      <c r="U60" s="41">
        <v>0</v>
      </c>
      <c r="V60" s="41">
        <v>0</v>
      </c>
      <c r="W60" s="41">
        <v>0</v>
      </c>
      <c r="X60" s="41">
        <v>0</v>
      </c>
      <c r="Y60" s="41">
        <v>0</v>
      </c>
      <c r="Z60" s="41">
        <v>0</v>
      </c>
      <c r="AA60" s="41">
        <v>0</v>
      </c>
      <c r="AB60" s="41">
        <v>0</v>
      </c>
      <c r="AC60" s="41">
        <v>0</v>
      </c>
      <c r="AD60" s="41">
        <v>0</v>
      </c>
      <c r="AE60" s="41">
        <v>0</v>
      </c>
      <c r="AF60" s="41">
        <v>0</v>
      </c>
      <c r="AG60" s="41">
        <v>0</v>
      </c>
      <c r="AH60" s="41">
        <v>0</v>
      </c>
      <c r="AI60" s="41">
        <v>0</v>
      </c>
      <c r="AJ60" s="41">
        <v>0</v>
      </c>
      <c r="AK60" s="41">
        <v>0</v>
      </c>
      <c r="AL60" s="226"/>
      <c r="AM60" t="s">
        <v>3</v>
      </c>
      <c r="AN60" s="41">
        <v>0</v>
      </c>
      <c r="AO60" s="41">
        <v>0</v>
      </c>
      <c r="AP60" s="41">
        <v>0</v>
      </c>
      <c r="AQ60" s="41">
        <v>0</v>
      </c>
      <c r="AR60" s="41">
        <v>0</v>
      </c>
      <c r="AS60" s="41">
        <v>0</v>
      </c>
      <c r="AT60" s="41">
        <v>0</v>
      </c>
      <c r="AU60" s="41">
        <v>0</v>
      </c>
      <c r="AV60" s="41">
        <v>0</v>
      </c>
      <c r="AW60" s="41">
        <v>0</v>
      </c>
      <c r="AX60" s="41">
        <v>0</v>
      </c>
      <c r="AY60" s="41">
        <v>0</v>
      </c>
      <c r="AZ60" s="41">
        <v>0</v>
      </c>
      <c r="BA60" s="41">
        <v>0</v>
      </c>
      <c r="BB60" s="41">
        <v>0</v>
      </c>
      <c r="BC60" s="41">
        <v>0</v>
      </c>
      <c r="BD60" s="41">
        <v>0</v>
      </c>
      <c r="BE60" s="41">
        <v>0</v>
      </c>
      <c r="BF60" s="41">
        <v>0</v>
      </c>
      <c r="BG60" s="41">
        <v>0</v>
      </c>
      <c r="BH60" s="41">
        <v>0</v>
      </c>
      <c r="BI60" s="41">
        <v>0</v>
      </c>
      <c r="BJ60" s="41">
        <v>0</v>
      </c>
      <c r="BK60" s="41">
        <v>0</v>
      </c>
      <c r="BL60" s="41">
        <v>0</v>
      </c>
      <c r="BM60" s="41">
        <v>0</v>
      </c>
      <c r="BN60" s="41">
        <v>0</v>
      </c>
      <c r="BO60" s="41">
        <v>0</v>
      </c>
      <c r="BP60" s="41">
        <v>0</v>
      </c>
      <c r="BQ60" s="41">
        <v>0</v>
      </c>
      <c r="BR60" s="41">
        <v>0</v>
      </c>
      <c r="BS60" s="41">
        <v>0</v>
      </c>
      <c r="BT60" s="41">
        <v>0</v>
      </c>
      <c r="BU60" s="41">
        <v>0</v>
      </c>
      <c r="BV60" s="41">
        <v>0</v>
      </c>
      <c r="BX60" t="str">
        <f t="shared" si="197"/>
        <v>ISLV</v>
      </c>
      <c r="BY60" s="226" t="e">
        <f t="shared" si="198"/>
        <v>#DIV/0!</v>
      </c>
      <c r="BZ60" s="226" t="e">
        <f t="shared" si="198"/>
        <v>#DIV/0!</v>
      </c>
      <c r="CA60" s="226" t="e">
        <f t="shared" si="198"/>
        <v>#DIV/0!</v>
      </c>
      <c r="CB60" s="226" t="e">
        <f t="shared" si="198"/>
        <v>#DIV/0!</v>
      </c>
      <c r="CC60" s="226" t="e">
        <f t="shared" si="198"/>
        <v>#DIV/0!</v>
      </c>
      <c r="CD60" s="226" t="e">
        <f t="shared" si="198"/>
        <v>#DIV/0!</v>
      </c>
      <c r="CE60" s="226" t="e">
        <f t="shared" si="198"/>
        <v>#DIV/0!</v>
      </c>
      <c r="CF60" s="226" t="e">
        <f t="shared" si="198"/>
        <v>#DIV/0!</v>
      </c>
      <c r="CG60" s="226" t="e">
        <f t="shared" si="198"/>
        <v>#DIV/0!</v>
      </c>
      <c r="CH60" s="226" t="e">
        <f t="shared" si="198"/>
        <v>#DIV/0!</v>
      </c>
      <c r="CI60" s="226" t="e">
        <f t="shared" si="198"/>
        <v>#DIV/0!</v>
      </c>
      <c r="CJ60" s="226" t="e">
        <f t="shared" si="198"/>
        <v>#DIV/0!</v>
      </c>
      <c r="CK60" s="226" t="e">
        <f t="shared" si="198"/>
        <v>#DIV/0!</v>
      </c>
      <c r="CL60" s="226" t="e">
        <f t="shared" si="199"/>
        <v>#DIV/0!</v>
      </c>
      <c r="CM60" s="226" t="e">
        <f t="shared" si="200"/>
        <v>#DIV/0!</v>
      </c>
      <c r="CN60" s="226" t="e">
        <f t="shared" si="201"/>
        <v>#DIV/0!</v>
      </c>
      <c r="CO60" s="226" t="e">
        <f t="shared" si="202"/>
        <v>#DIV/0!</v>
      </c>
      <c r="CP60" s="226" t="e">
        <f t="shared" si="203"/>
        <v>#DIV/0!</v>
      </c>
      <c r="CQ60" s="226" t="e">
        <f t="shared" si="204"/>
        <v>#DIV/0!</v>
      </c>
      <c r="CR60" s="226" t="e">
        <f t="shared" si="205"/>
        <v>#DIV/0!</v>
      </c>
      <c r="CS60" s="226" t="e">
        <f t="shared" si="206"/>
        <v>#DIV/0!</v>
      </c>
      <c r="CT60" s="226" t="e">
        <f t="shared" si="207"/>
        <v>#DIV/0!</v>
      </c>
      <c r="CU60" s="226" t="e">
        <f t="shared" si="208"/>
        <v>#DIV/0!</v>
      </c>
      <c r="CV60" s="226" t="e">
        <f t="shared" si="209"/>
        <v>#DIV/0!</v>
      </c>
      <c r="CW60" s="226" t="e">
        <f t="shared" si="210"/>
        <v>#DIV/0!</v>
      </c>
      <c r="CX60" s="226" t="e">
        <f t="shared" si="211"/>
        <v>#DIV/0!</v>
      </c>
      <c r="CY60" s="226" t="e">
        <f t="shared" si="212"/>
        <v>#DIV/0!</v>
      </c>
      <c r="CZ60" s="226" t="e">
        <f t="shared" si="212"/>
        <v>#DIV/0!</v>
      </c>
      <c r="DA60" s="226" t="e">
        <f t="shared" si="212"/>
        <v>#DIV/0!</v>
      </c>
      <c r="DB60" s="226" t="e">
        <f t="shared" si="212"/>
        <v>#DIV/0!</v>
      </c>
      <c r="DC60" s="226" t="e">
        <f t="shared" si="212"/>
        <v>#DIV/0!</v>
      </c>
      <c r="DD60" s="226" t="e">
        <f t="shared" si="212"/>
        <v>#DIV/0!</v>
      </c>
      <c r="DE60" s="226" t="e">
        <f t="shared" si="212"/>
        <v>#DIV/0!</v>
      </c>
      <c r="DF60" s="226" t="e">
        <f t="shared" si="212"/>
        <v>#DIV/0!</v>
      </c>
      <c r="DG60" s="226" t="e">
        <f t="shared" si="212"/>
        <v>#DIV/0!</v>
      </c>
      <c r="DI60" s="226"/>
      <c r="DJ60" s="230"/>
    </row>
    <row r="61" spans="1:114" x14ac:dyDescent="0.25">
      <c r="A61" t="s">
        <v>15</v>
      </c>
      <c r="B61" t="s">
        <v>43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0</v>
      </c>
      <c r="V61" s="41">
        <v>0</v>
      </c>
      <c r="W61" s="41">
        <v>0</v>
      </c>
      <c r="X61" s="41">
        <v>0</v>
      </c>
      <c r="Y61" s="41">
        <v>0</v>
      </c>
      <c r="Z61" s="41">
        <v>0</v>
      </c>
      <c r="AA61" s="41">
        <v>0</v>
      </c>
      <c r="AB61" s="41">
        <v>0</v>
      </c>
      <c r="AC61" s="41">
        <v>0</v>
      </c>
      <c r="AD61" s="41">
        <v>0</v>
      </c>
      <c r="AE61" s="41">
        <v>0</v>
      </c>
      <c r="AF61" s="41">
        <v>0</v>
      </c>
      <c r="AG61" s="41">
        <v>0</v>
      </c>
      <c r="AH61" s="41">
        <v>0</v>
      </c>
      <c r="AI61" s="41">
        <v>0</v>
      </c>
      <c r="AJ61" s="41">
        <v>0</v>
      </c>
      <c r="AK61" s="41">
        <v>0</v>
      </c>
      <c r="AL61" s="226"/>
      <c r="AM61" t="s">
        <v>43</v>
      </c>
      <c r="AN61" s="41">
        <v>0</v>
      </c>
      <c r="AO61" s="41">
        <v>0</v>
      </c>
      <c r="AP61" s="41">
        <v>0</v>
      </c>
      <c r="AQ61" s="41">
        <v>0</v>
      </c>
      <c r="AR61" s="41">
        <v>0</v>
      </c>
      <c r="AS61" s="41">
        <v>0</v>
      </c>
      <c r="AT61" s="41">
        <v>0</v>
      </c>
      <c r="AU61" s="41">
        <v>0</v>
      </c>
      <c r="AV61" s="41">
        <v>0</v>
      </c>
      <c r="AW61" s="41">
        <v>0</v>
      </c>
      <c r="AX61" s="41">
        <v>0</v>
      </c>
      <c r="AY61" s="41">
        <v>0</v>
      </c>
      <c r="AZ61" s="41">
        <v>0</v>
      </c>
      <c r="BA61" s="41">
        <v>0</v>
      </c>
      <c r="BB61" s="41">
        <v>0</v>
      </c>
      <c r="BC61" s="41">
        <v>0</v>
      </c>
      <c r="BD61" s="41">
        <v>0</v>
      </c>
      <c r="BE61" s="41">
        <v>0</v>
      </c>
      <c r="BF61" s="41">
        <v>0</v>
      </c>
      <c r="BG61" s="41">
        <v>0</v>
      </c>
      <c r="BH61" s="41">
        <v>0</v>
      </c>
      <c r="BI61" s="41">
        <v>0</v>
      </c>
      <c r="BJ61" s="41">
        <v>0</v>
      </c>
      <c r="BK61" s="41">
        <v>0</v>
      </c>
      <c r="BL61" s="41">
        <v>0</v>
      </c>
      <c r="BM61" s="41">
        <v>0</v>
      </c>
      <c r="BN61" s="41">
        <v>0</v>
      </c>
      <c r="BO61" s="41">
        <v>0</v>
      </c>
      <c r="BP61" s="41">
        <v>0</v>
      </c>
      <c r="BQ61" s="41">
        <v>0</v>
      </c>
      <c r="BR61" s="41">
        <v>0</v>
      </c>
      <c r="BS61" s="41">
        <v>0</v>
      </c>
      <c r="BT61" s="41">
        <v>0</v>
      </c>
      <c r="BU61" s="41">
        <v>0</v>
      </c>
      <c r="BV61" s="41">
        <v>0</v>
      </c>
      <c r="BX61" t="str">
        <f t="shared" si="197"/>
        <v>ITSLV</v>
      </c>
      <c r="BY61" s="226" t="e">
        <f t="shared" si="198"/>
        <v>#DIV/0!</v>
      </c>
      <c r="BZ61" s="226" t="e">
        <f t="shared" si="198"/>
        <v>#DIV/0!</v>
      </c>
      <c r="CA61" s="226" t="e">
        <f t="shared" si="198"/>
        <v>#DIV/0!</v>
      </c>
      <c r="CB61" s="226" t="e">
        <f t="shared" si="198"/>
        <v>#DIV/0!</v>
      </c>
      <c r="CC61" s="226" t="e">
        <f t="shared" si="198"/>
        <v>#DIV/0!</v>
      </c>
      <c r="CD61" s="226" t="e">
        <f t="shared" si="198"/>
        <v>#DIV/0!</v>
      </c>
      <c r="CE61" s="226" t="e">
        <f t="shared" si="198"/>
        <v>#DIV/0!</v>
      </c>
      <c r="CF61" s="226" t="e">
        <f t="shared" si="198"/>
        <v>#DIV/0!</v>
      </c>
      <c r="CG61" s="226" t="e">
        <f t="shared" si="198"/>
        <v>#DIV/0!</v>
      </c>
      <c r="CH61" s="226" t="e">
        <f t="shared" si="198"/>
        <v>#DIV/0!</v>
      </c>
      <c r="CI61" s="226" t="e">
        <f t="shared" si="198"/>
        <v>#DIV/0!</v>
      </c>
      <c r="CJ61" s="226" t="e">
        <f t="shared" si="198"/>
        <v>#DIV/0!</v>
      </c>
      <c r="CK61" s="226" t="e">
        <f t="shared" si="198"/>
        <v>#DIV/0!</v>
      </c>
      <c r="CL61" s="226" t="e">
        <f t="shared" si="199"/>
        <v>#DIV/0!</v>
      </c>
      <c r="CM61" s="226" t="e">
        <f t="shared" si="200"/>
        <v>#DIV/0!</v>
      </c>
      <c r="CN61" s="226" t="e">
        <f t="shared" si="201"/>
        <v>#DIV/0!</v>
      </c>
      <c r="CO61" s="226" t="e">
        <f t="shared" si="202"/>
        <v>#DIV/0!</v>
      </c>
      <c r="CP61" s="226" t="e">
        <f t="shared" si="203"/>
        <v>#DIV/0!</v>
      </c>
      <c r="CQ61" s="226" t="e">
        <f t="shared" si="204"/>
        <v>#DIV/0!</v>
      </c>
      <c r="CR61" s="226" t="e">
        <f t="shared" si="205"/>
        <v>#DIV/0!</v>
      </c>
      <c r="CS61" s="226" t="e">
        <f t="shared" si="206"/>
        <v>#DIV/0!</v>
      </c>
      <c r="CT61" s="226" t="e">
        <f t="shared" si="207"/>
        <v>#DIV/0!</v>
      </c>
      <c r="CU61" s="226" t="e">
        <f t="shared" si="208"/>
        <v>#DIV/0!</v>
      </c>
      <c r="CV61" s="226" t="e">
        <f t="shared" si="209"/>
        <v>#DIV/0!</v>
      </c>
      <c r="CW61" s="226" t="e">
        <f t="shared" si="210"/>
        <v>#DIV/0!</v>
      </c>
      <c r="CX61" s="226" t="e">
        <f t="shared" si="211"/>
        <v>#DIV/0!</v>
      </c>
      <c r="CY61" s="226" t="e">
        <f t="shared" si="212"/>
        <v>#DIV/0!</v>
      </c>
      <c r="CZ61" s="226" t="e">
        <f t="shared" si="212"/>
        <v>#DIV/0!</v>
      </c>
      <c r="DA61" s="226" t="e">
        <f t="shared" si="212"/>
        <v>#DIV/0!</v>
      </c>
      <c r="DB61" s="226" t="e">
        <f t="shared" si="212"/>
        <v>#DIV/0!</v>
      </c>
      <c r="DC61" s="226" t="e">
        <f t="shared" si="212"/>
        <v>#DIV/0!</v>
      </c>
      <c r="DD61" s="226" t="e">
        <f t="shared" si="212"/>
        <v>#DIV/0!</v>
      </c>
      <c r="DE61" s="226" t="e">
        <f t="shared" si="212"/>
        <v>#DIV/0!</v>
      </c>
      <c r="DF61" s="226" t="e">
        <f t="shared" si="212"/>
        <v>#DIV/0!</v>
      </c>
      <c r="DG61" s="226" t="e">
        <f t="shared" si="212"/>
        <v>#DIV/0!</v>
      </c>
      <c r="DI61" s="226"/>
      <c r="DJ61" s="230"/>
    </row>
    <row r="62" spans="1:114" x14ac:dyDescent="0.25">
      <c r="A62" t="s">
        <v>14</v>
      </c>
      <c r="B62" t="s">
        <v>26</v>
      </c>
      <c r="C62" s="41">
        <v>0</v>
      </c>
      <c r="D62" s="41">
        <v>0</v>
      </c>
      <c r="E62" s="41">
        <v>0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0</v>
      </c>
      <c r="AA62" s="41">
        <v>0</v>
      </c>
      <c r="AB62" s="41">
        <v>0</v>
      </c>
      <c r="AC62" s="41">
        <v>0</v>
      </c>
      <c r="AD62" s="41">
        <v>0</v>
      </c>
      <c r="AE62" s="41">
        <v>0</v>
      </c>
      <c r="AF62" s="41">
        <v>0</v>
      </c>
      <c r="AG62" s="41">
        <v>0</v>
      </c>
      <c r="AH62" s="41">
        <v>0</v>
      </c>
      <c r="AI62" s="41">
        <v>0</v>
      </c>
      <c r="AJ62" s="41">
        <v>0</v>
      </c>
      <c r="AK62" s="41">
        <v>0</v>
      </c>
      <c r="AL62" s="226"/>
      <c r="AM62" t="s">
        <v>26</v>
      </c>
      <c r="AN62" s="41">
        <v>0</v>
      </c>
      <c r="AO62" s="41">
        <v>0</v>
      </c>
      <c r="AP62" s="41">
        <v>0</v>
      </c>
      <c r="AQ62" s="41">
        <v>0</v>
      </c>
      <c r="AR62" s="41">
        <v>0</v>
      </c>
      <c r="AS62" s="41">
        <v>0</v>
      </c>
      <c r="AT62" s="41">
        <v>0</v>
      </c>
      <c r="AU62" s="41">
        <v>0</v>
      </c>
      <c r="AV62" s="41">
        <v>0</v>
      </c>
      <c r="AW62" s="41">
        <v>0</v>
      </c>
      <c r="AX62" s="41">
        <v>0</v>
      </c>
      <c r="AY62" s="41">
        <v>0</v>
      </c>
      <c r="AZ62" s="41">
        <v>0</v>
      </c>
      <c r="BA62" s="41">
        <v>0</v>
      </c>
      <c r="BB62" s="41">
        <v>0</v>
      </c>
      <c r="BC62" s="41">
        <v>0</v>
      </c>
      <c r="BD62" s="41">
        <v>0</v>
      </c>
      <c r="BE62" s="41">
        <v>0</v>
      </c>
      <c r="BF62" s="41">
        <v>0</v>
      </c>
      <c r="BG62" s="41">
        <v>0</v>
      </c>
      <c r="BH62" s="41">
        <v>0</v>
      </c>
      <c r="BI62" s="41">
        <v>0</v>
      </c>
      <c r="BJ62" s="41">
        <v>0</v>
      </c>
      <c r="BK62" s="41">
        <v>0</v>
      </c>
      <c r="BL62" s="41">
        <v>0</v>
      </c>
      <c r="BM62" s="41">
        <v>0</v>
      </c>
      <c r="BN62" s="41">
        <v>0</v>
      </c>
      <c r="BO62" s="41">
        <v>0</v>
      </c>
      <c r="BP62" s="41">
        <v>0</v>
      </c>
      <c r="BQ62" s="41">
        <v>0</v>
      </c>
      <c r="BR62" s="41">
        <v>0</v>
      </c>
      <c r="BS62" s="41">
        <v>0</v>
      </c>
      <c r="BT62" s="41">
        <v>0</v>
      </c>
      <c r="BU62" s="41">
        <v>0</v>
      </c>
      <c r="BV62" s="41">
        <v>0</v>
      </c>
      <c r="BX62" t="str">
        <f t="shared" si="197"/>
        <v>GS4</v>
      </c>
      <c r="BY62" s="226" t="e">
        <f t="shared" si="198"/>
        <v>#DIV/0!</v>
      </c>
      <c r="BZ62" s="226" t="e">
        <f t="shared" si="198"/>
        <v>#DIV/0!</v>
      </c>
      <c r="CA62" s="226" t="e">
        <f t="shared" si="198"/>
        <v>#DIV/0!</v>
      </c>
      <c r="CB62" s="226" t="e">
        <f t="shared" si="198"/>
        <v>#DIV/0!</v>
      </c>
      <c r="CC62" s="226" t="e">
        <f t="shared" si="198"/>
        <v>#DIV/0!</v>
      </c>
      <c r="CD62" s="226" t="e">
        <f t="shared" si="198"/>
        <v>#DIV/0!</v>
      </c>
      <c r="CE62" s="226" t="e">
        <f t="shared" si="198"/>
        <v>#DIV/0!</v>
      </c>
      <c r="CF62" s="226" t="e">
        <f t="shared" si="198"/>
        <v>#DIV/0!</v>
      </c>
      <c r="CG62" s="226" t="e">
        <f t="shared" si="198"/>
        <v>#DIV/0!</v>
      </c>
      <c r="CH62" s="226" t="e">
        <f t="shared" si="198"/>
        <v>#DIV/0!</v>
      </c>
      <c r="CI62" s="226" t="e">
        <f t="shared" si="198"/>
        <v>#DIV/0!</v>
      </c>
      <c r="CJ62" s="226" t="e">
        <f t="shared" si="198"/>
        <v>#DIV/0!</v>
      </c>
      <c r="CK62" s="226" t="e">
        <f t="shared" si="198"/>
        <v>#DIV/0!</v>
      </c>
      <c r="CL62" s="226" t="e">
        <f t="shared" si="199"/>
        <v>#DIV/0!</v>
      </c>
      <c r="CM62" s="226" t="e">
        <f t="shared" si="200"/>
        <v>#DIV/0!</v>
      </c>
      <c r="CN62" s="226" t="e">
        <f t="shared" si="201"/>
        <v>#DIV/0!</v>
      </c>
      <c r="CO62" s="226" t="e">
        <f t="shared" si="202"/>
        <v>#DIV/0!</v>
      </c>
      <c r="CP62" s="226" t="e">
        <f t="shared" si="203"/>
        <v>#DIV/0!</v>
      </c>
      <c r="CQ62" s="226" t="e">
        <f t="shared" si="204"/>
        <v>#DIV/0!</v>
      </c>
      <c r="CR62" s="226" t="e">
        <f t="shared" si="205"/>
        <v>#DIV/0!</v>
      </c>
      <c r="CS62" s="226" t="e">
        <f t="shared" si="206"/>
        <v>#DIV/0!</v>
      </c>
      <c r="CT62" s="226" t="e">
        <f t="shared" si="207"/>
        <v>#DIV/0!</v>
      </c>
      <c r="CU62" s="226" t="e">
        <f t="shared" si="208"/>
        <v>#DIV/0!</v>
      </c>
      <c r="CV62" s="226" t="e">
        <f t="shared" si="209"/>
        <v>#DIV/0!</v>
      </c>
      <c r="CW62" s="226" t="e">
        <f t="shared" si="210"/>
        <v>#DIV/0!</v>
      </c>
      <c r="CX62" s="226" t="e">
        <f t="shared" si="211"/>
        <v>#DIV/0!</v>
      </c>
      <c r="CY62" s="226" t="e">
        <f t="shared" si="212"/>
        <v>#DIV/0!</v>
      </c>
      <c r="CZ62" s="226" t="e">
        <f t="shared" si="212"/>
        <v>#DIV/0!</v>
      </c>
      <c r="DA62" s="226" t="e">
        <f t="shared" si="212"/>
        <v>#DIV/0!</v>
      </c>
      <c r="DB62" s="226" t="e">
        <f t="shared" si="212"/>
        <v>#DIV/0!</v>
      </c>
      <c r="DC62" s="226" t="e">
        <f t="shared" si="212"/>
        <v>#DIV/0!</v>
      </c>
      <c r="DD62" s="226" t="e">
        <f t="shared" si="212"/>
        <v>#DIV/0!</v>
      </c>
      <c r="DE62" s="226" t="e">
        <f t="shared" si="212"/>
        <v>#DIV/0!</v>
      </c>
      <c r="DF62" s="226" t="e">
        <f t="shared" si="212"/>
        <v>#DIV/0!</v>
      </c>
      <c r="DG62" s="226" t="e">
        <f t="shared" si="212"/>
        <v>#DIV/0!</v>
      </c>
      <c r="DI62" s="226"/>
      <c r="DJ62" s="230"/>
    </row>
    <row r="63" spans="1:114" x14ac:dyDescent="0.25">
      <c r="A63" t="s">
        <v>14</v>
      </c>
      <c r="B63" t="s">
        <v>32</v>
      </c>
      <c r="C63" s="41">
        <v>0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0</v>
      </c>
      <c r="AB63" s="41">
        <v>0</v>
      </c>
      <c r="AC63" s="41">
        <v>0</v>
      </c>
      <c r="AD63" s="41">
        <v>0</v>
      </c>
      <c r="AE63" s="41">
        <v>0</v>
      </c>
      <c r="AF63" s="41">
        <v>0</v>
      </c>
      <c r="AG63" s="41">
        <v>0</v>
      </c>
      <c r="AH63" s="41">
        <v>0</v>
      </c>
      <c r="AI63" s="41">
        <v>0</v>
      </c>
      <c r="AJ63" s="41">
        <v>0</v>
      </c>
      <c r="AK63" s="41">
        <v>0</v>
      </c>
      <c r="AL63" s="226"/>
      <c r="AM63" t="s">
        <v>27</v>
      </c>
      <c r="AN63" s="41">
        <v>0</v>
      </c>
      <c r="AO63" s="41">
        <v>0</v>
      </c>
      <c r="AP63" s="41">
        <v>0</v>
      </c>
      <c r="AQ63" s="41">
        <v>0</v>
      </c>
      <c r="AR63" s="41">
        <v>0</v>
      </c>
      <c r="AS63" s="41">
        <v>0</v>
      </c>
      <c r="AT63" s="41">
        <v>0</v>
      </c>
      <c r="AU63" s="41">
        <v>0</v>
      </c>
      <c r="AV63" s="41">
        <v>0</v>
      </c>
      <c r="AW63" s="41">
        <v>0</v>
      </c>
      <c r="AX63" s="41">
        <v>0</v>
      </c>
      <c r="AY63" s="41">
        <v>0</v>
      </c>
      <c r="AZ63" s="41">
        <v>0</v>
      </c>
      <c r="BA63" s="41">
        <v>0</v>
      </c>
      <c r="BB63" s="41">
        <v>0</v>
      </c>
      <c r="BC63" s="41">
        <v>0</v>
      </c>
      <c r="BD63" s="41">
        <v>0</v>
      </c>
      <c r="BE63" s="41">
        <v>0</v>
      </c>
      <c r="BF63" s="41">
        <v>0</v>
      </c>
      <c r="BG63" s="41">
        <v>0</v>
      </c>
      <c r="BH63" s="41">
        <v>0</v>
      </c>
      <c r="BI63" s="41">
        <v>0</v>
      </c>
      <c r="BJ63" s="41">
        <v>0</v>
      </c>
      <c r="BK63" s="41">
        <v>0</v>
      </c>
      <c r="BL63" s="41">
        <v>0</v>
      </c>
      <c r="BM63" s="41">
        <v>0</v>
      </c>
      <c r="BN63" s="41">
        <v>0</v>
      </c>
      <c r="BO63" s="41">
        <v>0</v>
      </c>
      <c r="BP63" s="41">
        <v>0</v>
      </c>
      <c r="BQ63" s="41">
        <v>0</v>
      </c>
      <c r="BR63" s="41">
        <v>0</v>
      </c>
      <c r="BS63" s="41">
        <v>0</v>
      </c>
      <c r="BT63" s="41">
        <v>0</v>
      </c>
      <c r="BU63" s="41">
        <v>0</v>
      </c>
      <c r="BV63" s="41">
        <v>0</v>
      </c>
      <c r="BX63" t="str">
        <f t="shared" si="197"/>
        <v>GS5</v>
      </c>
      <c r="BY63" s="226" t="e">
        <f t="shared" si="198"/>
        <v>#DIV/0!</v>
      </c>
      <c r="BZ63" s="226" t="e">
        <f t="shared" si="198"/>
        <v>#DIV/0!</v>
      </c>
      <c r="CA63" s="226" t="e">
        <f t="shared" si="198"/>
        <v>#DIV/0!</v>
      </c>
      <c r="CB63" s="226" t="e">
        <f t="shared" si="198"/>
        <v>#DIV/0!</v>
      </c>
      <c r="CC63" s="226" t="e">
        <f t="shared" si="198"/>
        <v>#DIV/0!</v>
      </c>
      <c r="CD63" s="226" t="e">
        <f t="shared" si="198"/>
        <v>#DIV/0!</v>
      </c>
      <c r="CE63" s="226" t="e">
        <f t="shared" si="198"/>
        <v>#DIV/0!</v>
      </c>
      <c r="CF63" s="226" t="e">
        <f t="shared" si="198"/>
        <v>#DIV/0!</v>
      </c>
      <c r="CG63" s="226" t="e">
        <f t="shared" si="198"/>
        <v>#DIV/0!</v>
      </c>
      <c r="CH63" s="226" t="e">
        <f t="shared" si="198"/>
        <v>#DIV/0!</v>
      </c>
      <c r="CI63" s="226" t="e">
        <f t="shared" si="198"/>
        <v>#DIV/0!</v>
      </c>
      <c r="CJ63" s="226" t="e">
        <f t="shared" si="198"/>
        <v>#DIV/0!</v>
      </c>
      <c r="CK63" s="226" t="e">
        <f t="shared" si="198"/>
        <v>#DIV/0!</v>
      </c>
      <c r="CL63" s="226" t="e">
        <f t="shared" si="199"/>
        <v>#DIV/0!</v>
      </c>
      <c r="CM63" s="226" t="e">
        <f t="shared" si="200"/>
        <v>#DIV/0!</v>
      </c>
      <c r="CN63" s="226" t="e">
        <f t="shared" si="201"/>
        <v>#DIV/0!</v>
      </c>
      <c r="CO63" s="226" t="e">
        <f t="shared" si="202"/>
        <v>#DIV/0!</v>
      </c>
      <c r="CP63" s="226" t="e">
        <f t="shared" si="203"/>
        <v>#DIV/0!</v>
      </c>
      <c r="CQ63" s="226" t="e">
        <f t="shared" si="204"/>
        <v>#DIV/0!</v>
      </c>
      <c r="CR63" s="226" t="e">
        <f t="shared" si="205"/>
        <v>#DIV/0!</v>
      </c>
      <c r="CS63" s="226" t="e">
        <f t="shared" si="206"/>
        <v>#DIV/0!</v>
      </c>
      <c r="CT63" s="226" t="e">
        <f t="shared" si="207"/>
        <v>#DIV/0!</v>
      </c>
      <c r="CU63" s="226" t="e">
        <f t="shared" si="208"/>
        <v>#DIV/0!</v>
      </c>
      <c r="CV63" s="226" t="e">
        <f t="shared" si="209"/>
        <v>#DIV/0!</v>
      </c>
      <c r="CW63" s="226" t="e">
        <f t="shared" si="210"/>
        <v>#DIV/0!</v>
      </c>
      <c r="CX63" s="226" t="e">
        <f t="shared" si="211"/>
        <v>#DIV/0!</v>
      </c>
      <c r="CY63" s="226" t="e">
        <f t="shared" si="212"/>
        <v>#DIV/0!</v>
      </c>
      <c r="CZ63" s="226" t="e">
        <f t="shared" si="212"/>
        <v>#DIV/0!</v>
      </c>
      <c r="DA63" s="226" t="e">
        <f t="shared" si="212"/>
        <v>#DIV/0!</v>
      </c>
      <c r="DB63" s="226" t="e">
        <f t="shared" si="212"/>
        <v>#DIV/0!</v>
      </c>
      <c r="DC63" s="226" t="e">
        <f t="shared" si="212"/>
        <v>#DIV/0!</v>
      </c>
      <c r="DD63" s="226" t="e">
        <f t="shared" si="212"/>
        <v>#DIV/0!</v>
      </c>
      <c r="DE63" s="226" t="e">
        <f t="shared" si="212"/>
        <v>#DIV/0!</v>
      </c>
      <c r="DF63" s="226" t="e">
        <f t="shared" si="212"/>
        <v>#DIV/0!</v>
      </c>
      <c r="DG63" s="226" t="e">
        <f t="shared" si="212"/>
        <v>#DIV/0!</v>
      </c>
      <c r="DI63" s="226"/>
      <c r="DJ63" s="230"/>
    </row>
    <row r="64" spans="1:114" x14ac:dyDescent="0.25">
      <c r="A64" t="s">
        <v>15</v>
      </c>
      <c r="B64" t="s">
        <v>454</v>
      </c>
      <c r="C64" s="41">
        <v>0</v>
      </c>
      <c r="D64" s="41">
        <v>0</v>
      </c>
      <c r="E64" s="41">
        <v>0</v>
      </c>
      <c r="F64" s="41">
        <v>0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  <c r="AG64" s="41">
        <v>0</v>
      </c>
      <c r="AH64" s="41">
        <v>0</v>
      </c>
      <c r="AI64" s="41">
        <v>0</v>
      </c>
      <c r="AJ64" s="41">
        <v>0</v>
      </c>
      <c r="AK64" s="41">
        <v>0</v>
      </c>
      <c r="AL64" s="226"/>
      <c r="AM64" t="s">
        <v>454</v>
      </c>
      <c r="AN64" s="41">
        <v>0</v>
      </c>
      <c r="AO64" s="41">
        <v>0</v>
      </c>
      <c r="AP64" s="41">
        <v>0</v>
      </c>
      <c r="AQ64" s="41">
        <v>0</v>
      </c>
      <c r="AR64" s="41">
        <v>0</v>
      </c>
      <c r="AS64" s="41">
        <v>0</v>
      </c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1">
        <v>0</v>
      </c>
      <c r="AZ64" s="41">
        <v>0</v>
      </c>
      <c r="BA64" s="41">
        <v>0</v>
      </c>
      <c r="BB64" s="41">
        <v>0</v>
      </c>
      <c r="BC64" s="41">
        <v>0</v>
      </c>
      <c r="BD64" s="41">
        <v>0</v>
      </c>
      <c r="BE64" s="41">
        <v>0</v>
      </c>
      <c r="BF64" s="41">
        <v>0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  <c r="BN64" s="41">
        <v>0</v>
      </c>
      <c r="BO64" s="41">
        <v>0</v>
      </c>
      <c r="BP64" s="41">
        <v>0</v>
      </c>
      <c r="BQ64" s="41">
        <v>0</v>
      </c>
      <c r="BR64" s="41">
        <v>0</v>
      </c>
      <c r="BS64" s="41">
        <v>0</v>
      </c>
      <c r="BT64" s="41">
        <v>0</v>
      </c>
      <c r="BU64" s="41">
        <v>0</v>
      </c>
      <c r="BV64" s="41">
        <v>0</v>
      </c>
      <c r="BX64" t="s">
        <v>454</v>
      </c>
      <c r="BY64" s="226" t="e">
        <f t="shared" ref="BY64" si="213">+AN64/C64*1000</f>
        <v>#DIV/0!</v>
      </c>
      <c r="BZ64" s="226" t="e">
        <f t="shared" ref="BZ64" si="214">+AO64/D64*1000</f>
        <v>#DIV/0!</v>
      </c>
      <c r="CA64" s="226" t="e">
        <f t="shared" ref="CA64" si="215">+AP64/E64*1000</f>
        <v>#DIV/0!</v>
      </c>
      <c r="CB64" s="226" t="e">
        <f t="shared" ref="CB64" si="216">+AQ64/F64*1000</f>
        <v>#DIV/0!</v>
      </c>
      <c r="CC64" s="226" t="e">
        <f t="shared" ref="CC64" si="217">+AR64/G64*1000</f>
        <v>#DIV/0!</v>
      </c>
      <c r="CD64" s="226" t="e">
        <f t="shared" ref="CD64" si="218">+AS64/H64*1000</f>
        <v>#DIV/0!</v>
      </c>
      <c r="CE64" s="226" t="e">
        <f t="shared" ref="CE64" si="219">+AT64/I64*1000</f>
        <v>#DIV/0!</v>
      </c>
      <c r="CF64" s="226" t="e">
        <f t="shared" ref="CF64" si="220">+AU64/J64*1000</f>
        <v>#DIV/0!</v>
      </c>
      <c r="CG64" s="226" t="e">
        <f t="shared" ref="CG64" si="221">+AV64/K64*1000</f>
        <v>#DIV/0!</v>
      </c>
      <c r="CH64" s="226" t="e">
        <f t="shared" ref="CH64" si="222">+AW64/L64*1000</f>
        <v>#DIV/0!</v>
      </c>
      <c r="CI64" s="226" t="e">
        <f t="shared" ref="CI64" si="223">+AX64/M64*1000</f>
        <v>#DIV/0!</v>
      </c>
      <c r="CJ64" s="226" t="e">
        <f t="shared" ref="CJ64" si="224">+AY64/N64*1000</f>
        <v>#DIV/0!</v>
      </c>
      <c r="CK64" s="226" t="e">
        <f t="shared" ref="CK64" si="225">+AZ64/O64*1000</f>
        <v>#DIV/0!</v>
      </c>
      <c r="CL64" s="226" t="e">
        <f t="shared" si="199"/>
        <v>#DIV/0!</v>
      </c>
      <c r="CM64" s="226" t="e">
        <f t="shared" si="200"/>
        <v>#DIV/0!</v>
      </c>
      <c r="CN64" s="226" t="e">
        <f t="shared" si="201"/>
        <v>#DIV/0!</v>
      </c>
      <c r="CO64" s="226" t="e">
        <f t="shared" si="202"/>
        <v>#DIV/0!</v>
      </c>
      <c r="CP64" s="226" t="e">
        <f t="shared" si="203"/>
        <v>#DIV/0!</v>
      </c>
      <c r="CQ64" s="226" t="e">
        <f t="shared" si="204"/>
        <v>#DIV/0!</v>
      </c>
      <c r="CR64" s="226" t="e">
        <f t="shared" si="205"/>
        <v>#DIV/0!</v>
      </c>
      <c r="CS64" s="226" t="e">
        <f t="shared" si="206"/>
        <v>#DIV/0!</v>
      </c>
      <c r="CT64" s="226" t="e">
        <f t="shared" si="207"/>
        <v>#DIV/0!</v>
      </c>
      <c r="CU64" s="226" t="e">
        <f t="shared" si="208"/>
        <v>#DIV/0!</v>
      </c>
      <c r="CV64" s="226" t="e">
        <f t="shared" si="209"/>
        <v>#DIV/0!</v>
      </c>
      <c r="CW64" s="226" t="e">
        <f t="shared" si="210"/>
        <v>#DIV/0!</v>
      </c>
      <c r="CX64" s="226" t="e">
        <f t="shared" si="211"/>
        <v>#DIV/0!</v>
      </c>
      <c r="CY64" s="226" t="e">
        <f t="shared" ref="CY64" si="226">+BN64/AC64*1000</f>
        <v>#DIV/0!</v>
      </c>
      <c r="CZ64" s="226" t="e">
        <f t="shared" ref="CZ64" si="227">+BO64/AD64*1000</f>
        <v>#DIV/0!</v>
      </c>
      <c r="DA64" s="226" t="e">
        <f t="shared" ref="DA64" si="228">+BP64/AE64*1000</f>
        <v>#DIV/0!</v>
      </c>
      <c r="DB64" s="226" t="e">
        <f t="shared" ref="DB64" si="229">+BQ64/AF64*1000</f>
        <v>#DIV/0!</v>
      </c>
      <c r="DC64" s="226" t="e">
        <f t="shared" ref="DC64" si="230">+BR64/AG64*1000</f>
        <v>#DIV/0!</v>
      </c>
      <c r="DD64" s="226" t="e">
        <f t="shared" ref="DD64" si="231">+BS64/AH64*1000</f>
        <v>#DIV/0!</v>
      </c>
      <c r="DE64" s="226" t="e">
        <f t="shared" ref="DE64:DG67" si="232">+BT64/AI64*1000</f>
        <v>#DIV/0!</v>
      </c>
      <c r="DF64" s="226" t="e">
        <f t="shared" si="232"/>
        <v>#DIV/0!</v>
      </c>
      <c r="DG64" s="226" t="e">
        <f t="shared" si="232"/>
        <v>#DIV/0!</v>
      </c>
      <c r="DI64" s="226"/>
      <c r="DJ64" s="230"/>
    </row>
    <row r="65" spans="1:114" x14ac:dyDescent="0.25">
      <c r="A65" t="s">
        <v>14</v>
      </c>
      <c r="B65" t="s">
        <v>24</v>
      </c>
      <c r="C65" s="41">
        <v>0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  <c r="AG65" s="41">
        <v>0</v>
      </c>
      <c r="AH65" s="41">
        <v>0</v>
      </c>
      <c r="AI65" s="41">
        <v>0</v>
      </c>
      <c r="AJ65" s="41">
        <v>0</v>
      </c>
      <c r="AK65" s="41">
        <v>0</v>
      </c>
      <c r="AL65" s="226"/>
      <c r="AM65" t="s">
        <v>24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0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  <c r="BN65" s="41">
        <v>0</v>
      </c>
      <c r="BO65" s="41">
        <v>0</v>
      </c>
      <c r="BP65" s="41">
        <v>0</v>
      </c>
      <c r="BQ65" s="41">
        <v>0</v>
      </c>
      <c r="BR65" s="41">
        <v>0</v>
      </c>
      <c r="BS65" s="41">
        <v>0</v>
      </c>
      <c r="BT65" s="41">
        <v>0</v>
      </c>
      <c r="BU65" s="41">
        <v>0</v>
      </c>
      <c r="BV65" s="41">
        <v>0</v>
      </c>
      <c r="BX65" t="str">
        <f t="shared" si="197"/>
        <v>GS2</v>
      </c>
      <c r="BY65" s="226" t="e">
        <f t="shared" ref="BY65:CK67" si="233">+AN65/C65*1000</f>
        <v>#DIV/0!</v>
      </c>
      <c r="BZ65" s="226" t="e">
        <f t="shared" si="233"/>
        <v>#DIV/0!</v>
      </c>
      <c r="CA65" s="226" t="e">
        <f t="shared" si="233"/>
        <v>#DIV/0!</v>
      </c>
      <c r="CB65" s="226" t="e">
        <f t="shared" si="233"/>
        <v>#DIV/0!</v>
      </c>
      <c r="CC65" s="226" t="e">
        <f t="shared" si="233"/>
        <v>#DIV/0!</v>
      </c>
      <c r="CD65" s="226" t="e">
        <f t="shared" si="233"/>
        <v>#DIV/0!</v>
      </c>
      <c r="CE65" s="226" t="e">
        <f t="shared" si="233"/>
        <v>#DIV/0!</v>
      </c>
      <c r="CF65" s="226" t="e">
        <f t="shared" si="233"/>
        <v>#DIV/0!</v>
      </c>
      <c r="CG65" s="226" t="e">
        <f t="shared" si="233"/>
        <v>#DIV/0!</v>
      </c>
      <c r="CH65" s="226" t="e">
        <f t="shared" si="233"/>
        <v>#DIV/0!</v>
      </c>
      <c r="CI65" s="226" t="e">
        <f t="shared" si="233"/>
        <v>#DIV/0!</v>
      </c>
      <c r="CJ65" s="226" t="e">
        <f t="shared" si="233"/>
        <v>#DIV/0!</v>
      </c>
      <c r="CK65" s="226" t="e">
        <f t="shared" si="233"/>
        <v>#DIV/0!</v>
      </c>
      <c r="CL65" s="226" t="e">
        <f t="shared" si="199"/>
        <v>#DIV/0!</v>
      </c>
      <c r="CM65" s="226" t="e">
        <f t="shared" si="200"/>
        <v>#DIV/0!</v>
      </c>
      <c r="CN65" s="226" t="e">
        <f t="shared" si="201"/>
        <v>#DIV/0!</v>
      </c>
      <c r="CO65" s="226" t="e">
        <f t="shared" si="202"/>
        <v>#DIV/0!</v>
      </c>
      <c r="CP65" s="226" t="e">
        <f t="shared" si="203"/>
        <v>#DIV/0!</v>
      </c>
      <c r="CQ65" s="226" t="e">
        <f t="shared" si="204"/>
        <v>#DIV/0!</v>
      </c>
      <c r="CR65" s="226" t="e">
        <f t="shared" si="205"/>
        <v>#DIV/0!</v>
      </c>
      <c r="CS65" s="226" t="e">
        <f t="shared" si="206"/>
        <v>#DIV/0!</v>
      </c>
      <c r="CT65" s="226" t="e">
        <f t="shared" si="207"/>
        <v>#DIV/0!</v>
      </c>
      <c r="CU65" s="226" t="e">
        <f t="shared" si="208"/>
        <v>#DIV/0!</v>
      </c>
      <c r="CV65" s="226" t="e">
        <f t="shared" si="209"/>
        <v>#DIV/0!</v>
      </c>
      <c r="CW65" s="226" t="e">
        <f t="shared" si="210"/>
        <v>#DIV/0!</v>
      </c>
      <c r="CX65" s="226" t="e">
        <f t="shared" si="211"/>
        <v>#DIV/0!</v>
      </c>
      <c r="CY65" s="226" t="e">
        <f t="shared" ref="CY65:DD67" si="234">+BN65/AC65*1000</f>
        <v>#DIV/0!</v>
      </c>
      <c r="CZ65" s="226" t="e">
        <f t="shared" si="234"/>
        <v>#DIV/0!</v>
      </c>
      <c r="DA65" s="226" t="e">
        <f t="shared" si="234"/>
        <v>#DIV/0!</v>
      </c>
      <c r="DB65" s="226" t="e">
        <f t="shared" si="234"/>
        <v>#DIV/0!</v>
      </c>
      <c r="DC65" s="226" t="e">
        <f t="shared" si="234"/>
        <v>#DIV/0!</v>
      </c>
      <c r="DD65" s="226" t="e">
        <f t="shared" si="234"/>
        <v>#DIV/0!</v>
      </c>
      <c r="DE65" s="226" t="e">
        <f t="shared" si="232"/>
        <v>#DIV/0!</v>
      </c>
      <c r="DF65" s="226" t="e">
        <f t="shared" si="232"/>
        <v>#DIV/0!</v>
      </c>
      <c r="DG65" s="226" t="e">
        <f t="shared" si="232"/>
        <v>#DIV/0!</v>
      </c>
      <c r="DI65" s="226"/>
      <c r="DJ65" s="230"/>
    </row>
    <row r="66" spans="1:114" x14ac:dyDescent="0.25">
      <c r="A66" t="s">
        <v>16</v>
      </c>
      <c r="B66" t="s">
        <v>4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0</v>
      </c>
      <c r="V66" s="41">
        <v>0</v>
      </c>
      <c r="W66" s="41">
        <v>0</v>
      </c>
      <c r="X66" s="41">
        <v>0</v>
      </c>
      <c r="Y66" s="41">
        <v>0</v>
      </c>
      <c r="Z66" s="41">
        <v>0</v>
      </c>
      <c r="AA66" s="41">
        <v>0</v>
      </c>
      <c r="AB66" s="41">
        <v>0</v>
      </c>
      <c r="AC66" s="41">
        <v>0</v>
      </c>
      <c r="AD66" s="41">
        <v>0</v>
      </c>
      <c r="AE66" s="41">
        <v>0</v>
      </c>
      <c r="AF66" s="41">
        <v>0</v>
      </c>
      <c r="AG66" s="41">
        <v>0</v>
      </c>
      <c r="AH66" s="41">
        <v>0</v>
      </c>
      <c r="AI66" s="41">
        <v>0</v>
      </c>
      <c r="AJ66" s="41">
        <v>0</v>
      </c>
      <c r="AK66" s="41">
        <v>0</v>
      </c>
      <c r="AL66" s="226"/>
      <c r="AM66" t="str">
        <f>+B66</f>
        <v>OSS</v>
      </c>
      <c r="AN66" s="41">
        <v>0</v>
      </c>
      <c r="AO66" s="41">
        <v>0</v>
      </c>
      <c r="AP66" s="41">
        <v>0</v>
      </c>
      <c r="AQ66" s="41">
        <v>0</v>
      </c>
      <c r="AR66" s="41">
        <v>0</v>
      </c>
      <c r="AS66" s="41">
        <v>0</v>
      </c>
      <c r="AT66" s="41">
        <v>0</v>
      </c>
      <c r="AU66" s="41">
        <v>0</v>
      </c>
      <c r="AV66" s="41">
        <v>0</v>
      </c>
      <c r="AW66" s="41">
        <v>0</v>
      </c>
      <c r="AX66" s="41">
        <v>0</v>
      </c>
      <c r="AY66" s="41">
        <v>0</v>
      </c>
      <c r="AZ66" s="41">
        <v>0</v>
      </c>
      <c r="BA66" s="41">
        <v>0</v>
      </c>
      <c r="BB66" s="41">
        <v>0</v>
      </c>
      <c r="BC66" s="41">
        <v>0</v>
      </c>
      <c r="BD66" s="41">
        <v>0</v>
      </c>
      <c r="BE66" s="41">
        <v>0</v>
      </c>
      <c r="BF66" s="41">
        <v>0</v>
      </c>
      <c r="BG66" s="41">
        <v>0</v>
      </c>
      <c r="BH66" s="41">
        <v>0</v>
      </c>
      <c r="BI66" s="41">
        <v>0</v>
      </c>
      <c r="BJ66" s="41">
        <v>0</v>
      </c>
      <c r="BK66" s="41">
        <v>0</v>
      </c>
      <c r="BL66" s="41">
        <v>0</v>
      </c>
      <c r="BM66" s="41">
        <v>0</v>
      </c>
      <c r="BN66" s="41">
        <v>0</v>
      </c>
      <c r="BO66" s="41">
        <v>0</v>
      </c>
      <c r="BP66" s="41">
        <v>0</v>
      </c>
      <c r="BQ66" s="41">
        <v>0</v>
      </c>
      <c r="BR66" s="41">
        <v>0</v>
      </c>
      <c r="BS66" s="41">
        <v>0</v>
      </c>
      <c r="BT66" s="41">
        <v>0</v>
      </c>
      <c r="BU66" s="41">
        <v>0</v>
      </c>
      <c r="BV66" s="41">
        <v>0</v>
      </c>
      <c r="BX66" t="str">
        <f>+AM66</f>
        <v>OSS</v>
      </c>
      <c r="BY66" s="226" t="e">
        <f t="shared" si="233"/>
        <v>#DIV/0!</v>
      </c>
      <c r="BZ66" s="226" t="e">
        <f t="shared" si="233"/>
        <v>#DIV/0!</v>
      </c>
      <c r="CA66" s="226" t="e">
        <f t="shared" si="233"/>
        <v>#DIV/0!</v>
      </c>
      <c r="CB66" s="226" t="e">
        <f t="shared" si="233"/>
        <v>#DIV/0!</v>
      </c>
      <c r="CC66" s="226" t="e">
        <f t="shared" si="233"/>
        <v>#DIV/0!</v>
      </c>
      <c r="CD66" s="226" t="e">
        <f t="shared" si="233"/>
        <v>#DIV/0!</v>
      </c>
      <c r="CE66" s="226" t="e">
        <f t="shared" si="233"/>
        <v>#DIV/0!</v>
      </c>
      <c r="CF66" s="226" t="e">
        <f t="shared" si="233"/>
        <v>#DIV/0!</v>
      </c>
      <c r="CG66" s="226" t="e">
        <f t="shared" si="233"/>
        <v>#DIV/0!</v>
      </c>
      <c r="CH66" s="226" t="e">
        <f t="shared" si="233"/>
        <v>#DIV/0!</v>
      </c>
      <c r="CI66" s="226" t="e">
        <f t="shared" si="233"/>
        <v>#DIV/0!</v>
      </c>
      <c r="CJ66" s="226" t="e">
        <f t="shared" si="233"/>
        <v>#DIV/0!</v>
      </c>
      <c r="CK66" s="226" t="e">
        <f t="shared" si="233"/>
        <v>#DIV/0!</v>
      </c>
      <c r="CL66" s="226" t="e">
        <f t="shared" si="199"/>
        <v>#DIV/0!</v>
      </c>
      <c r="CM66" s="226" t="e">
        <f t="shared" si="200"/>
        <v>#DIV/0!</v>
      </c>
      <c r="CN66" s="226" t="e">
        <f t="shared" si="201"/>
        <v>#DIV/0!</v>
      </c>
      <c r="CO66" s="226" t="e">
        <f t="shared" si="202"/>
        <v>#DIV/0!</v>
      </c>
      <c r="CP66" s="226" t="e">
        <f t="shared" si="203"/>
        <v>#DIV/0!</v>
      </c>
      <c r="CQ66" s="226" t="e">
        <f t="shared" si="204"/>
        <v>#DIV/0!</v>
      </c>
      <c r="CR66" s="226" t="e">
        <f t="shared" si="205"/>
        <v>#DIV/0!</v>
      </c>
      <c r="CS66" s="226" t="e">
        <f t="shared" si="206"/>
        <v>#DIV/0!</v>
      </c>
      <c r="CT66" s="226" t="e">
        <f t="shared" si="207"/>
        <v>#DIV/0!</v>
      </c>
      <c r="CU66" s="226" t="e">
        <f t="shared" si="208"/>
        <v>#DIV/0!</v>
      </c>
      <c r="CV66" s="226" t="e">
        <f t="shared" si="209"/>
        <v>#DIV/0!</v>
      </c>
      <c r="CW66" s="226" t="e">
        <f t="shared" si="210"/>
        <v>#DIV/0!</v>
      </c>
      <c r="CX66" s="226" t="e">
        <f t="shared" si="211"/>
        <v>#DIV/0!</v>
      </c>
      <c r="CY66" s="226" t="e">
        <f t="shared" si="234"/>
        <v>#DIV/0!</v>
      </c>
      <c r="CZ66" s="226" t="e">
        <f t="shared" si="234"/>
        <v>#DIV/0!</v>
      </c>
      <c r="DA66" s="226" t="e">
        <f t="shared" si="234"/>
        <v>#DIV/0!</v>
      </c>
      <c r="DB66" s="226" t="e">
        <f t="shared" si="234"/>
        <v>#DIV/0!</v>
      </c>
      <c r="DC66" s="226" t="e">
        <f t="shared" si="234"/>
        <v>#DIV/0!</v>
      </c>
      <c r="DD66" s="226" t="e">
        <f t="shared" si="234"/>
        <v>#DIV/0!</v>
      </c>
      <c r="DE66" s="226" t="e">
        <f t="shared" si="232"/>
        <v>#DIV/0!</v>
      </c>
      <c r="DF66" s="226" t="e">
        <f t="shared" si="232"/>
        <v>#DIV/0!</v>
      </c>
      <c r="DG66" s="226" t="e">
        <f t="shared" si="232"/>
        <v>#DIV/0!</v>
      </c>
    </row>
    <row r="67" spans="1:114" x14ac:dyDescent="0.25">
      <c r="A67" t="s">
        <v>16</v>
      </c>
      <c r="B67" t="s">
        <v>409</v>
      </c>
      <c r="C67" s="41">
        <v>0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0</v>
      </c>
      <c r="AC67" s="41">
        <v>0</v>
      </c>
      <c r="AD67" s="41">
        <v>0</v>
      </c>
      <c r="AE67" s="41">
        <v>0</v>
      </c>
      <c r="AF67" s="41">
        <v>0</v>
      </c>
      <c r="AG67" s="41">
        <v>0</v>
      </c>
      <c r="AH67" s="41">
        <v>0</v>
      </c>
      <c r="AI67" s="41">
        <v>0</v>
      </c>
      <c r="AJ67" s="41">
        <v>0</v>
      </c>
      <c r="AK67" s="41">
        <v>0</v>
      </c>
      <c r="AL67" s="226"/>
      <c r="AM67" t="str">
        <f>+B67</f>
        <v>?</v>
      </c>
      <c r="AN67" s="41">
        <v>0</v>
      </c>
      <c r="AO67" s="41">
        <v>0</v>
      </c>
      <c r="AP67" s="41">
        <v>0</v>
      </c>
      <c r="AQ67" s="41">
        <v>0</v>
      </c>
      <c r="AR67" s="41">
        <v>0</v>
      </c>
      <c r="AS67" s="41">
        <v>0</v>
      </c>
      <c r="AT67" s="41">
        <v>0</v>
      </c>
      <c r="AU67" s="41">
        <v>0</v>
      </c>
      <c r="AV67" s="41">
        <v>0</v>
      </c>
      <c r="AW67" s="41">
        <v>0</v>
      </c>
      <c r="AX67" s="41">
        <v>0</v>
      </c>
      <c r="AY67" s="41">
        <v>0</v>
      </c>
      <c r="AZ67" s="41">
        <v>0</v>
      </c>
      <c r="BA67" s="41">
        <v>0</v>
      </c>
      <c r="BB67" s="41">
        <v>0</v>
      </c>
      <c r="BC67" s="41">
        <v>0</v>
      </c>
      <c r="BD67" s="41">
        <v>0</v>
      </c>
      <c r="BE67" s="41">
        <v>0</v>
      </c>
      <c r="BF67" s="41">
        <v>0</v>
      </c>
      <c r="BG67" s="41">
        <v>0</v>
      </c>
      <c r="BH67" s="41">
        <v>0</v>
      </c>
      <c r="BI67" s="41">
        <v>0</v>
      </c>
      <c r="BJ67" s="41">
        <v>0</v>
      </c>
      <c r="BK67" s="41">
        <v>0</v>
      </c>
      <c r="BL67" s="41">
        <v>0</v>
      </c>
      <c r="BM67" s="41">
        <v>0</v>
      </c>
      <c r="BN67" s="41">
        <v>0</v>
      </c>
      <c r="BO67" s="41">
        <v>0</v>
      </c>
      <c r="BP67" s="41">
        <v>0</v>
      </c>
      <c r="BQ67" s="41">
        <v>0</v>
      </c>
      <c r="BR67" s="41">
        <v>0</v>
      </c>
      <c r="BS67" s="41">
        <v>0</v>
      </c>
      <c r="BT67" s="41">
        <v>0</v>
      </c>
      <c r="BU67" s="41">
        <v>0</v>
      </c>
      <c r="BV67" s="41">
        <v>0</v>
      </c>
      <c r="BX67" t="str">
        <f>+AM67</f>
        <v>?</v>
      </c>
      <c r="BY67" s="226" t="e">
        <f t="shared" si="233"/>
        <v>#DIV/0!</v>
      </c>
      <c r="BZ67" s="226" t="e">
        <f t="shared" si="233"/>
        <v>#DIV/0!</v>
      </c>
      <c r="CA67" s="226" t="e">
        <f t="shared" si="233"/>
        <v>#DIV/0!</v>
      </c>
      <c r="CB67" s="226" t="e">
        <f t="shared" si="233"/>
        <v>#DIV/0!</v>
      </c>
      <c r="CC67" s="226" t="e">
        <f t="shared" si="233"/>
        <v>#DIV/0!</v>
      </c>
      <c r="CD67" s="226" t="e">
        <f t="shared" si="233"/>
        <v>#DIV/0!</v>
      </c>
      <c r="CE67" s="226" t="e">
        <f t="shared" si="233"/>
        <v>#DIV/0!</v>
      </c>
      <c r="CF67" s="226" t="e">
        <f t="shared" si="233"/>
        <v>#DIV/0!</v>
      </c>
      <c r="CG67" s="226" t="e">
        <f t="shared" si="233"/>
        <v>#DIV/0!</v>
      </c>
      <c r="CH67" s="226" t="e">
        <f t="shared" si="233"/>
        <v>#DIV/0!</v>
      </c>
      <c r="CI67" s="226" t="e">
        <f t="shared" si="233"/>
        <v>#DIV/0!</v>
      </c>
      <c r="CJ67" s="226" t="e">
        <f t="shared" si="233"/>
        <v>#DIV/0!</v>
      </c>
      <c r="CK67" s="226" t="e">
        <f t="shared" si="233"/>
        <v>#DIV/0!</v>
      </c>
      <c r="CL67" s="226" t="e">
        <f t="shared" si="199"/>
        <v>#DIV/0!</v>
      </c>
      <c r="CM67" s="226" t="e">
        <f t="shared" si="200"/>
        <v>#DIV/0!</v>
      </c>
      <c r="CN67" s="226" t="e">
        <f t="shared" si="201"/>
        <v>#DIV/0!</v>
      </c>
      <c r="CO67" s="226" t="e">
        <f t="shared" si="202"/>
        <v>#DIV/0!</v>
      </c>
      <c r="CP67" s="226" t="e">
        <f t="shared" si="203"/>
        <v>#DIV/0!</v>
      </c>
      <c r="CQ67" s="226" t="e">
        <f t="shared" si="204"/>
        <v>#DIV/0!</v>
      </c>
      <c r="CR67" s="226" t="e">
        <f t="shared" si="205"/>
        <v>#DIV/0!</v>
      </c>
      <c r="CS67" s="226" t="e">
        <f t="shared" si="206"/>
        <v>#DIV/0!</v>
      </c>
      <c r="CT67" s="226" t="e">
        <f t="shared" si="207"/>
        <v>#DIV/0!</v>
      </c>
      <c r="CU67" s="226" t="e">
        <f t="shared" si="208"/>
        <v>#DIV/0!</v>
      </c>
      <c r="CV67" s="226" t="e">
        <f t="shared" si="209"/>
        <v>#DIV/0!</v>
      </c>
      <c r="CW67" s="226" t="e">
        <f t="shared" si="210"/>
        <v>#DIV/0!</v>
      </c>
      <c r="CX67" s="226" t="e">
        <f t="shared" si="211"/>
        <v>#DIV/0!</v>
      </c>
      <c r="CY67" s="226" t="e">
        <f t="shared" si="234"/>
        <v>#DIV/0!</v>
      </c>
      <c r="CZ67" s="226" t="e">
        <f t="shared" si="234"/>
        <v>#DIV/0!</v>
      </c>
      <c r="DA67" s="226" t="e">
        <f t="shared" si="234"/>
        <v>#DIV/0!</v>
      </c>
      <c r="DB67" s="226" t="e">
        <f t="shared" si="234"/>
        <v>#DIV/0!</v>
      </c>
      <c r="DC67" s="226" t="e">
        <f t="shared" si="234"/>
        <v>#DIV/0!</v>
      </c>
      <c r="DD67" s="226" t="e">
        <f t="shared" si="234"/>
        <v>#DIV/0!</v>
      </c>
      <c r="DE67" s="226" t="e">
        <f t="shared" si="232"/>
        <v>#DIV/0!</v>
      </c>
      <c r="DF67" s="226" t="e">
        <f t="shared" si="232"/>
        <v>#DIV/0!</v>
      </c>
      <c r="DG67" s="226" t="e">
        <f t="shared" si="232"/>
        <v>#DIV/0!</v>
      </c>
    </row>
    <row r="68" spans="1:114" x14ac:dyDescent="0.25">
      <c r="C68" s="18"/>
      <c r="D68" s="2"/>
      <c r="P68" s="18"/>
      <c r="Q68" s="2"/>
      <c r="AN68" s="2"/>
      <c r="AO68" s="18"/>
      <c r="AQ68" s="226"/>
      <c r="AR68" s="15"/>
      <c r="AS68" s="15"/>
      <c r="AT68" s="15"/>
      <c r="AU68" s="15"/>
      <c r="AV68" s="15"/>
      <c r="AW68" s="15"/>
      <c r="AX68" s="15"/>
      <c r="AY68" s="15"/>
      <c r="AZ68" s="15"/>
      <c r="BA68" s="2"/>
      <c r="BB68" s="18"/>
      <c r="BD68" s="226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Y68" s="226"/>
      <c r="BZ68" s="226"/>
      <c r="CA68" s="226"/>
      <c r="CB68" s="226"/>
      <c r="CC68" s="226"/>
      <c r="CD68" s="226"/>
      <c r="CE68" s="226"/>
      <c r="CF68" s="226"/>
      <c r="CG68" s="226"/>
      <c r="CH68" s="226"/>
      <c r="CI68" s="226"/>
      <c r="CJ68" s="226"/>
      <c r="CK68" s="226"/>
      <c r="CL68" s="226"/>
      <c r="CM68" s="226"/>
      <c r="CN68" s="226"/>
      <c r="CO68" s="226"/>
      <c r="CP68" s="226"/>
      <c r="CQ68" s="226"/>
      <c r="CR68" s="226"/>
      <c r="CS68" s="226"/>
      <c r="CT68" s="226"/>
      <c r="CU68" s="226"/>
      <c r="CV68" s="226"/>
      <c r="CW68" s="226"/>
      <c r="CX68" s="226"/>
      <c r="CY68" s="226"/>
      <c r="CZ68" s="226"/>
      <c r="DA68" s="226"/>
      <c r="DB68" s="226"/>
      <c r="DC68" s="226"/>
      <c r="DD68" s="226"/>
      <c r="DE68" s="226"/>
      <c r="DF68" s="226"/>
      <c r="DG68" s="226"/>
    </row>
    <row r="69" spans="1:114" x14ac:dyDescent="0.25">
      <c r="B69" s="165" t="s">
        <v>446</v>
      </c>
      <c r="C69" s="166">
        <f>SUM(C16:C67)-C8</f>
        <v>0</v>
      </c>
      <c r="D69" s="166">
        <f t="shared" ref="D69:AH69" si="235">SUM(D16:D67)-D8</f>
        <v>0</v>
      </c>
      <c r="E69" s="166">
        <f t="shared" si="235"/>
        <v>0</v>
      </c>
      <c r="F69" s="166">
        <f t="shared" si="235"/>
        <v>0</v>
      </c>
      <c r="G69" s="166">
        <f t="shared" si="235"/>
        <v>0</v>
      </c>
      <c r="H69" s="166">
        <f t="shared" si="235"/>
        <v>0</v>
      </c>
      <c r="I69" s="166">
        <f t="shared" si="235"/>
        <v>0</v>
      </c>
      <c r="J69" s="166">
        <f t="shared" si="235"/>
        <v>0</v>
      </c>
      <c r="K69" s="166">
        <f t="shared" si="235"/>
        <v>0</v>
      </c>
      <c r="L69" s="166">
        <f t="shared" si="235"/>
        <v>0</v>
      </c>
      <c r="M69" s="166">
        <f t="shared" si="235"/>
        <v>0</v>
      </c>
      <c r="N69" s="166">
        <f t="shared" si="235"/>
        <v>0</v>
      </c>
      <c r="O69" s="166">
        <f t="shared" si="235"/>
        <v>0</v>
      </c>
      <c r="P69" s="166">
        <f>SUM(P16:P67)-P8</f>
        <v>0</v>
      </c>
      <c r="Q69" s="166">
        <f t="shared" ref="Q69:AB69" si="236">SUM(Q16:Q67)-Q8</f>
        <v>0</v>
      </c>
      <c r="R69" s="166">
        <f t="shared" si="236"/>
        <v>0</v>
      </c>
      <c r="S69" s="166">
        <f t="shared" si="236"/>
        <v>0</v>
      </c>
      <c r="T69" s="166">
        <f t="shared" si="236"/>
        <v>0</v>
      </c>
      <c r="U69" s="166">
        <f t="shared" si="236"/>
        <v>0</v>
      </c>
      <c r="V69" s="166">
        <f t="shared" si="236"/>
        <v>0</v>
      </c>
      <c r="W69" s="166">
        <f t="shared" si="236"/>
        <v>0</v>
      </c>
      <c r="X69" s="166">
        <f t="shared" si="236"/>
        <v>0</v>
      </c>
      <c r="Y69" s="166">
        <f t="shared" si="236"/>
        <v>0</v>
      </c>
      <c r="Z69" s="166">
        <f t="shared" si="236"/>
        <v>0</v>
      </c>
      <c r="AA69" s="166">
        <f t="shared" si="236"/>
        <v>0</v>
      </c>
      <c r="AB69" s="166">
        <f t="shared" si="236"/>
        <v>0</v>
      </c>
      <c r="AC69" s="166">
        <f t="shared" si="235"/>
        <v>0</v>
      </c>
      <c r="AD69" s="166">
        <f t="shared" si="235"/>
        <v>0</v>
      </c>
      <c r="AE69" s="166">
        <f t="shared" si="235"/>
        <v>0</v>
      </c>
      <c r="AF69" s="166">
        <f t="shared" si="235"/>
        <v>0</v>
      </c>
      <c r="AG69" s="166">
        <f t="shared" si="235"/>
        <v>0</v>
      </c>
      <c r="AH69" s="166">
        <f t="shared" si="235"/>
        <v>0</v>
      </c>
      <c r="AI69" s="166">
        <f t="shared" ref="AI69:AK69" si="237">SUM(AI16:AI67)-AI8</f>
        <v>0</v>
      </c>
      <c r="AJ69" s="166">
        <f t="shared" si="237"/>
        <v>0</v>
      </c>
      <c r="AK69" s="166">
        <f t="shared" si="237"/>
        <v>0</v>
      </c>
      <c r="AM69" s="165" t="s">
        <v>446</v>
      </c>
      <c r="AN69" s="166">
        <f>SUM(AN16:AN67)-AN8</f>
        <v>0</v>
      </c>
      <c r="AO69" s="166">
        <f t="shared" ref="AO69:BS69" si="238">SUM(AO16:AO67)-AO8</f>
        <v>0</v>
      </c>
      <c r="AP69" s="166">
        <f t="shared" si="238"/>
        <v>0</v>
      </c>
      <c r="AQ69" s="166">
        <f t="shared" si="238"/>
        <v>0</v>
      </c>
      <c r="AR69" s="166">
        <f t="shared" si="238"/>
        <v>0</v>
      </c>
      <c r="AS69" s="166">
        <f t="shared" si="238"/>
        <v>0</v>
      </c>
      <c r="AT69" s="166">
        <f t="shared" si="238"/>
        <v>0</v>
      </c>
      <c r="AU69" s="166">
        <f t="shared" si="238"/>
        <v>0</v>
      </c>
      <c r="AV69" s="166">
        <f t="shared" si="238"/>
        <v>0</v>
      </c>
      <c r="AW69" s="166">
        <f t="shared" si="238"/>
        <v>0</v>
      </c>
      <c r="AX69" s="166">
        <f t="shared" si="238"/>
        <v>0</v>
      </c>
      <c r="AY69" s="166">
        <f t="shared" si="238"/>
        <v>0</v>
      </c>
      <c r="AZ69" s="166">
        <f t="shared" si="238"/>
        <v>0</v>
      </c>
      <c r="BA69" s="166">
        <f>SUM(BA16:BA67)-BA8</f>
        <v>0</v>
      </c>
      <c r="BB69" s="166">
        <f t="shared" ref="BB69:BM69" si="239">SUM(BB16:BB67)-BB8</f>
        <v>0</v>
      </c>
      <c r="BC69" s="166">
        <f t="shared" si="239"/>
        <v>0</v>
      </c>
      <c r="BD69" s="166">
        <f t="shared" si="239"/>
        <v>0</v>
      </c>
      <c r="BE69" s="166">
        <f t="shared" si="239"/>
        <v>0</v>
      </c>
      <c r="BF69" s="166">
        <f t="shared" si="239"/>
        <v>0</v>
      </c>
      <c r="BG69" s="166">
        <f t="shared" si="239"/>
        <v>0</v>
      </c>
      <c r="BH69" s="166">
        <f t="shared" si="239"/>
        <v>0</v>
      </c>
      <c r="BI69" s="166">
        <f t="shared" si="239"/>
        <v>0</v>
      </c>
      <c r="BJ69" s="166">
        <f t="shared" si="239"/>
        <v>0</v>
      </c>
      <c r="BK69" s="166">
        <f t="shared" si="239"/>
        <v>0</v>
      </c>
      <c r="BL69" s="166">
        <f t="shared" si="239"/>
        <v>0</v>
      </c>
      <c r="BM69" s="166">
        <f t="shared" si="239"/>
        <v>0</v>
      </c>
      <c r="BN69" s="166">
        <f t="shared" si="238"/>
        <v>0</v>
      </c>
      <c r="BO69" s="166">
        <f t="shared" si="238"/>
        <v>0</v>
      </c>
      <c r="BP69" s="166">
        <f t="shared" si="238"/>
        <v>0</v>
      </c>
      <c r="BQ69" s="166">
        <f t="shared" si="238"/>
        <v>0</v>
      </c>
      <c r="BR69" s="166">
        <f t="shared" si="238"/>
        <v>0</v>
      </c>
      <c r="BS69" s="166">
        <f t="shared" si="238"/>
        <v>0</v>
      </c>
      <c r="BT69" s="166">
        <f t="shared" ref="BT69:BV69" si="240">SUM(BT16:BT67)-BT8</f>
        <v>0</v>
      </c>
      <c r="BU69" s="166">
        <f t="shared" si="240"/>
        <v>0</v>
      </c>
      <c r="BV69" s="166">
        <f t="shared" si="240"/>
        <v>0</v>
      </c>
      <c r="BY69" s="226"/>
      <c r="BZ69" s="226"/>
      <c r="CA69" s="226"/>
      <c r="CB69" s="226"/>
      <c r="CC69" s="226"/>
      <c r="CD69" s="226"/>
      <c r="CE69" s="226"/>
      <c r="CF69" s="226"/>
      <c r="CG69" s="226"/>
      <c r="CH69" s="226"/>
      <c r="CI69" s="226"/>
      <c r="CJ69" s="226"/>
      <c r="CK69" s="226"/>
      <c r="CL69" s="226"/>
      <c r="CM69" s="226"/>
      <c r="CN69" s="226"/>
      <c r="CO69" s="226"/>
      <c r="CP69" s="226"/>
      <c r="CQ69" s="226"/>
      <c r="CR69" s="226"/>
      <c r="CS69" s="226"/>
      <c r="CT69" s="226"/>
      <c r="CU69" s="226"/>
      <c r="CV69" s="226"/>
      <c r="CW69" s="226"/>
      <c r="CX69" s="226"/>
      <c r="CY69" s="226"/>
      <c r="CZ69" s="226"/>
      <c r="DA69" s="226"/>
      <c r="DB69" s="226"/>
      <c r="DC69" s="226"/>
      <c r="DD69" s="226"/>
      <c r="DE69" s="226"/>
      <c r="DF69" s="226"/>
      <c r="DG69" s="226"/>
    </row>
    <row r="70" spans="1:114" x14ac:dyDescent="0.25">
      <c r="B70" t="s">
        <v>401</v>
      </c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Z70" s="226"/>
      <c r="BA70" s="226"/>
      <c r="BB70" s="226"/>
      <c r="BC70" s="226"/>
      <c r="BD70" s="226"/>
      <c r="BE70" s="226"/>
      <c r="BF70" s="226"/>
      <c r="BG70" s="226"/>
      <c r="BH70" s="226"/>
      <c r="BI70" s="226"/>
      <c r="BJ70" s="226"/>
      <c r="BK70" s="226"/>
      <c r="BL70" s="226"/>
      <c r="BM70" s="226"/>
      <c r="BN70" s="226"/>
      <c r="BO70" s="226"/>
      <c r="BP70" s="226"/>
      <c r="BQ70" s="226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</row>
    <row r="71" spans="1:114" x14ac:dyDescent="0.25">
      <c r="B71" s="6" t="s">
        <v>440</v>
      </c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Z71" s="226"/>
      <c r="BA71" s="226"/>
      <c r="BB71" s="226"/>
      <c r="BC71" s="226"/>
      <c r="BD71" s="226"/>
      <c r="BE71" s="226"/>
      <c r="BF71" s="226"/>
      <c r="BG71" s="226"/>
      <c r="BH71" s="226"/>
      <c r="BI71" s="226"/>
      <c r="BJ71" s="226"/>
      <c r="BK71" s="226"/>
      <c r="BL71" s="226"/>
      <c r="BM71" s="226"/>
      <c r="BN71" s="226"/>
      <c r="BO71" s="226"/>
      <c r="BP71" s="226"/>
      <c r="BQ71" s="226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</row>
    <row r="72" spans="1:114" x14ac:dyDescent="0.25">
      <c r="C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E72" s="5"/>
      <c r="AF72" s="5"/>
      <c r="AG72" s="5"/>
      <c r="AH72" s="5"/>
      <c r="AI72" s="5"/>
      <c r="AJ72" s="5"/>
      <c r="AK72" s="5"/>
    </row>
    <row r="73" spans="1:114" x14ac:dyDescent="0.25">
      <c r="C73" s="5"/>
      <c r="M73" t="s">
        <v>453</v>
      </c>
      <c r="AX73" t="s">
        <v>447</v>
      </c>
    </row>
    <row r="74" spans="1:114" ht="18.75" x14ac:dyDescent="0.3">
      <c r="M74" s="123">
        <f>+B92+B109+B126+B143+B160</f>
        <v>-104</v>
      </c>
      <c r="N74" s="42" t="s">
        <v>431</v>
      </c>
      <c r="AX74" s="148">
        <f>+AM92+AM109+AM126+AM143+AM160</f>
        <v>-114.384</v>
      </c>
      <c r="AY74" s="42" t="s">
        <v>431</v>
      </c>
    </row>
    <row r="75" spans="1:114" ht="26.25" x14ac:dyDescent="0.4">
      <c r="C75" s="350" t="s">
        <v>430</v>
      </c>
      <c r="D75" s="351"/>
      <c r="E75" s="351"/>
      <c r="F75" s="351"/>
      <c r="G75" s="351"/>
      <c r="H75" s="351"/>
      <c r="I75" s="351"/>
      <c r="J75" s="351"/>
      <c r="K75" s="351"/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1"/>
      <c r="Y75" s="351"/>
      <c r="Z75" s="351"/>
      <c r="AA75" s="351"/>
      <c r="AB75" s="351"/>
      <c r="AC75" s="351"/>
      <c r="AD75" s="351"/>
      <c r="AE75" s="351"/>
      <c r="AF75" s="351"/>
      <c r="AG75" s="351"/>
      <c r="AH75" s="352"/>
      <c r="AI75" s="198"/>
      <c r="AJ75" s="198"/>
      <c r="AK75" s="198"/>
      <c r="AN75" s="350" t="s">
        <v>430</v>
      </c>
      <c r="AO75" s="351"/>
      <c r="AP75" s="351"/>
      <c r="AQ75" s="351"/>
      <c r="AR75" s="351"/>
      <c r="AS75" s="351"/>
      <c r="AT75" s="351"/>
      <c r="AU75" s="351"/>
      <c r="AV75" s="351"/>
      <c r="AW75" s="351"/>
      <c r="AX75" s="351"/>
      <c r="AY75" s="351"/>
      <c r="AZ75" s="351"/>
      <c r="BA75" s="351"/>
      <c r="BB75" s="351"/>
      <c r="BC75" s="351"/>
      <c r="BD75" s="351"/>
      <c r="BE75" s="351"/>
      <c r="BF75" s="351"/>
      <c r="BG75" s="351"/>
      <c r="BH75" s="351"/>
      <c r="BI75" s="351"/>
      <c r="BJ75" s="351"/>
      <c r="BK75" s="351"/>
      <c r="BL75" s="351"/>
      <c r="BM75" s="351"/>
      <c r="BN75" s="351"/>
      <c r="BO75" s="351"/>
      <c r="BP75" s="351"/>
      <c r="BQ75" s="351"/>
      <c r="BR75" s="351"/>
      <c r="BS75" s="352"/>
      <c r="BT75" s="198"/>
      <c r="BU75" s="198"/>
      <c r="BV75" s="198"/>
    </row>
    <row r="76" spans="1:114" ht="27.6" customHeight="1" x14ac:dyDescent="0.25">
      <c r="C76" s="122" t="str">
        <f t="shared" ref="C76:AH76" si="241">+C2</f>
        <v>Jan</v>
      </c>
      <c r="D76" s="122" t="str">
        <f t="shared" si="241"/>
        <v>Feb</v>
      </c>
      <c r="E76" s="122" t="str">
        <f t="shared" si="241"/>
        <v>Mar</v>
      </c>
      <c r="F76" s="122" t="str">
        <f t="shared" si="241"/>
        <v>Apr</v>
      </c>
      <c r="G76" s="122" t="str">
        <f t="shared" si="241"/>
        <v>May</v>
      </c>
      <c r="H76" s="122" t="str">
        <f t="shared" si="241"/>
        <v>Jun</v>
      </c>
      <c r="I76" s="122" t="str">
        <f t="shared" si="241"/>
        <v>Jul</v>
      </c>
      <c r="J76" s="122" t="str">
        <f t="shared" si="241"/>
        <v>Aug</v>
      </c>
      <c r="K76" s="122" t="str">
        <f t="shared" si="241"/>
        <v>Sep</v>
      </c>
      <c r="L76" s="122" t="str">
        <f t="shared" si="241"/>
        <v>Oct</v>
      </c>
      <c r="M76" s="122" t="str">
        <f t="shared" si="241"/>
        <v>Nov</v>
      </c>
      <c r="N76" s="122" t="str">
        <f t="shared" si="241"/>
        <v>Dec</v>
      </c>
      <c r="O76" s="142">
        <f t="shared" si="241"/>
        <v>2023</v>
      </c>
      <c r="P76" s="122" t="str">
        <f t="shared" ref="P76:AB76" si="242">+P2</f>
        <v>Jan</v>
      </c>
      <c r="Q76" s="122" t="str">
        <f t="shared" si="242"/>
        <v>Feb</v>
      </c>
      <c r="R76" s="122" t="str">
        <f t="shared" si="242"/>
        <v>Mar</v>
      </c>
      <c r="S76" s="122" t="str">
        <f t="shared" si="242"/>
        <v>Apr</v>
      </c>
      <c r="T76" s="122" t="str">
        <f t="shared" si="242"/>
        <v>May</v>
      </c>
      <c r="U76" s="122" t="str">
        <f t="shared" si="242"/>
        <v>Jun</v>
      </c>
      <c r="V76" s="122" t="str">
        <f t="shared" si="242"/>
        <v>Jul</v>
      </c>
      <c r="W76" s="122" t="str">
        <f t="shared" si="242"/>
        <v>Aug</v>
      </c>
      <c r="X76" s="122" t="str">
        <f t="shared" si="242"/>
        <v>Sep</v>
      </c>
      <c r="Y76" s="122" t="str">
        <f t="shared" si="242"/>
        <v>Oct</v>
      </c>
      <c r="Z76" s="122" t="str">
        <f t="shared" si="242"/>
        <v>Nov</v>
      </c>
      <c r="AA76" s="122" t="str">
        <f t="shared" si="242"/>
        <v>Dec</v>
      </c>
      <c r="AB76" s="142">
        <f t="shared" si="242"/>
        <v>2024</v>
      </c>
      <c r="AC76" s="122">
        <f t="shared" si="241"/>
        <v>2025</v>
      </c>
      <c r="AD76" s="122">
        <f t="shared" si="241"/>
        <v>2026</v>
      </c>
      <c r="AE76" s="122">
        <f t="shared" si="241"/>
        <v>2027</v>
      </c>
      <c r="AF76" s="122">
        <f t="shared" si="241"/>
        <v>2028</v>
      </c>
      <c r="AG76" s="122">
        <f t="shared" si="241"/>
        <v>2029</v>
      </c>
      <c r="AH76" s="122">
        <f t="shared" si="241"/>
        <v>2030</v>
      </c>
      <c r="AI76" s="122">
        <f t="shared" ref="AI76:AK76" si="243">+AI2</f>
        <v>2031</v>
      </c>
      <c r="AJ76" s="122">
        <f t="shared" si="243"/>
        <v>2032</v>
      </c>
      <c r="AK76" s="122">
        <f t="shared" si="243"/>
        <v>2033</v>
      </c>
      <c r="AN76" s="122" t="str">
        <f t="shared" ref="AN76:BS76" si="244">+AN2</f>
        <v>Jan</v>
      </c>
      <c r="AO76" s="122" t="str">
        <f t="shared" si="244"/>
        <v>Feb</v>
      </c>
      <c r="AP76" s="122" t="str">
        <f t="shared" si="244"/>
        <v>Mar</v>
      </c>
      <c r="AQ76" s="122" t="str">
        <f t="shared" si="244"/>
        <v>Apr</v>
      </c>
      <c r="AR76" s="122" t="str">
        <f t="shared" si="244"/>
        <v>May</v>
      </c>
      <c r="AS76" s="122" t="str">
        <f t="shared" si="244"/>
        <v>Jun</v>
      </c>
      <c r="AT76" s="122" t="str">
        <f t="shared" si="244"/>
        <v>Jul</v>
      </c>
      <c r="AU76" s="122" t="str">
        <f t="shared" si="244"/>
        <v>Aug</v>
      </c>
      <c r="AV76" s="122" t="str">
        <f t="shared" si="244"/>
        <v>Sep</v>
      </c>
      <c r="AW76" s="122" t="str">
        <f t="shared" si="244"/>
        <v>Oct</v>
      </c>
      <c r="AX76" s="122" t="str">
        <f t="shared" si="244"/>
        <v>Nov</v>
      </c>
      <c r="AY76" s="122" t="str">
        <f t="shared" si="244"/>
        <v>Dec</v>
      </c>
      <c r="AZ76" s="142">
        <f t="shared" si="244"/>
        <v>2023</v>
      </c>
      <c r="BA76" s="122" t="str">
        <f t="shared" ref="BA76:BM76" si="245">+BA2</f>
        <v>Jan</v>
      </c>
      <c r="BB76" s="122" t="str">
        <f t="shared" si="245"/>
        <v>Feb</v>
      </c>
      <c r="BC76" s="122" t="str">
        <f t="shared" si="245"/>
        <v>Mar</v>
      </c>
      <c r="BD76" s="122" t="str">
        <f t="shared" si="245"/>
        <v>Apr</v>
      </c>
      <c r="BE76" s="122" t="str">
        <f t="shared" si="245"/>
        <v>May</v>
      </c>
      <c r="BF76" s="122" t="str">
        <f t="shared" si="245"/>
        <v>Jun</v>
      </c>
      <c r="BG76" s="122" t="str">
        <f t="shared" si="245"/>
        <v>Jul</v>
      </c>
      <c r="BH76" s="122" t="str">
        <f t="shared" si="245"/>
        <v>Aug</v>
      </c>
      <c r="BI76" s="122" t="str">
        <f t="shared" si="245"/>
        <v>Sep</v>
      </c>
      <c r="BJ76" s="122" t="str">
        <f t="shared" si="245"/>
        <v>Oct</v>
      </c>
      <c r="BK76" s="122" t="str">
        <f t="shared" si="245"/>
        <v>Nov</v>
      </c>
      <c r="BL76" s="122" t="str">
        <f t="shared" si="245"/>
        <v>Dec</v>
      </c>
      <c r="BM76" s="142">
        <f t="shared" si="245"/>
        <v>2024</v>
      </c>
      <c r="BN76" s="122">
        <f t="shared" si="244"/>
        <v>2025</v>
      </c>
      <c r="BO76" s="122">
        <f t="shared" si="244"/>
        <v>2026</v>
      </c>
      <c r="BP76" s="122">
        <f t="shared" si="244"/>
        <v>2027</v>
      </c>
      <c r="BQ76" s="122">
        <f t="shared" si="244"/>
        <v>2028</v>
      </c>
      <c r="BR76" s="122">
        <f t="shared" si="244"/>
        <v>2029</v>
      </c>
      <c r="BS76" s="122">
        <f t="shared" si="244"/>
        <v>2030</v>
      </c>
      <c r="BT76" s="122">
        <f t="shared" ref="BT76:BV76" si="246">+BT2</f>
        <v>2031</v>
      </c>
      <c r="BU76" s="122">
        <f t="shared" si="246"/>
        <v>2032</v>
      </c>
      <c r="BV76" s="122">
        <f t="shared" si="246"/>
        <v>2033</v>
      </c>
      <c r="BY76" s="122" t="str">
        <f t="shared" ref="BY76:DD76" si="247">+BY2</f>
        <v>Jan</v>
      </c>
      <c r="BZ76" s="122" t="str">
        <f t="shared" si="247"/>
        <v>Feb</v>
      </c>
      <c r="CA76" s="122" t="str">
        <f t="shared" si="247"/>
        <v>Mar</v>
      </c>
      <c r="CB76" s="122" t="str">
        <f t="shared" si="247"/>
        <v>Apr</v>
      </c>
      <c r="CC76" s="122" t="str">
        <f t="shared" si="247"/>
        <v>May</v>
      </c>
      <c r="CD76" s="122" t="str">
        <f t="shared" si="247"/>
        <v>Jun</v>
      </c>
      <c r="CE76" s="122" t="str">
        <f t="shared" si="247"/>
        <v>Jul</v>
      </c>
      <c r="CF76" s="122" t="str">
        <f t="shared" si="247"/>
        <v>Aug</v>
      </c>
      <c r="CG76" s="122" t="str">
        <f t="shared" si="247"/>
        <v>Sep</v>
      </c>
      <c r="CH76" s="122" t="str">
        <f t="shared" si="247"/>
        <v>Oct</v>
      </c>
      <c r="CI76" s="122" t="str">
        <f t="shared" si="247"/>
        <v>Nov</v>
      </c>
      <c r="CJ76" s="122" t="str">
        <f t="shared" si="247"/>
        <v>Dec</v>
      </c>
      <c r="CK76" s="122">
        <f t="shared" si="247"/>
        <v>2023</v>
      </c>
      <c r="CL76" s="122" t="str">
        <f t="shared" ref="CL76:CX76" si="248">+CL2</f>
        <v>Jan</v>
      </c>
      <c r="CM76" s="122" t="str">
        <f t="shared" si="248"/>
        <v>Feb</v>
      </c>
      <c r="CN76" s="122" t="str">
        <f t="shared" si="248"/>
        <v>Mar</v>
      </c>
      <c r="CO76" s="122" t="str">
        <f t="shared" si="248"/>
        <v>Apr</v>
      </c>
      <c r="CP76" s="122" t="str">
        <f t="shared" si="248"/>
        <v>May</v>
      </c>
      <c r="CQ76" s="122" t="str">
        <f t="shared" si="248"/>
        <v>Jun</v>
      </c>
      <c r="CR76" s="122" t="str">
        <f t="shared" si="248"/>
        <v>Jul</v>
      </c>
      <c r="CS76" s="122" t="str">
        <f t="shared" si="248"/>
        <v>Aug</v>
      </c>
      <c r="CT76" s="122" t="str">
        <f t="shared" si="248"/>
        <v>Sep</v>
      </c>
      <c r="CU76" s="122" t="str">
        <f t="shared" si="248"/>
        <v>Oct</v>
      </c>
      <c r="CV76" s="122" t="str">
        <f t="shared" si="248"/>
        <v>Nov</v>
      </c>
      <c r="CW76" s="122" t="str">
        <f t="shared" si="248"/>
        <v>Dec</v>
      </c>
      <c r="CX76" s="122">
        <f t="shared" si="248"/>
        <v>2024</v>
      </c>
      <c r="CY76" s="122">
        <f t="shared" si="247"/>
        <v>2025</v>
      </c>
      <c r="CZ76" s="122">
        <f t="shared" si="247"/>
        <v>2026</v>
      </c>
      <c r="DA76" s="122">
        <f t="shared" si="247"/>
        <v>2027</v>
      </c>
      <c r="DB76" s="122">
        <f t="shared" si="247"/>
        <v>2028</v>
      </c>
      <c r="DC76" s="122">
        <f t="shared" si="247"/>
        <v>2029</v>
      </c>
      <c r="DD76" s="122">
        <f t="shared" si="247"/>
        <v>2030</v>
      </c>
      <c r="DE76" s="122">
        <f t="shared" ref="DE76:DG76" si="249">+DE2</f>
        <v>2031</v>
      </c>
      <c r="DF76" s="122">
        <f t="shared" si="249"/>
        <v>2032</v>
      </c>
      <c r="DG76" s="122">
        <f t="shared" si="249"/>
        <v>2033</v>
      </c>
    </row>
    <row r="77" spans="1:114" x14ac:dyDescent="0.25">
      <c r="A77" s="114" t="s">
        <v>401</v>
      </c>
      <c r="B77" t="s">
        <v>414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143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143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/>
      <c r="AM77" t="s">
        <v>414</v>
      </c>
      <c r="AN77" s="4">
        <v>0</v>
      </c>
      <c r="AO77" s="4">
        <v>0</v>
      </c>
      <c r="AP77" s="4">
        <v>0</v>
      </c>
      <c r="AQ77" s="4">
        <v>0</v>
      </c>
      <c r="AR77" s="4">
        <v>0</v>
      </c>
      <c r="AS77" s="4">
        <v>0</v>
      </c>
      <c r="AT77" s="4">
        <v>0</v>
      </c>
      <c r="AU77" s="4">
        <v>0</v>
      </c>
      <c r="AV77" s="4">
        <v>0</v>
      </c>
      <c r="AW77" s="4">
        <v>0</v>
      </c>
      <c r="AX77" s="4">
        <v>0</v>
      </c>
      <c r="AY77" s="4">
        <v>0</v>
      </c>
      <c r="AZ77" s="143">
        <v>0</v>
      </c>
      <c r="BA77" s="4">
        <v>0</v>
      </c>
      <c r="BB77" s="4">
        <v>0</v>
      </c>
      <c r="BC77" s="4">
        <v>0</v>
      </c>
      <c r="BD77" s="4">
        <v>0</v>
      </c>
      <c r="BE77" s="4">
        <v>0</v>
      </c>
      <c r="BF77" s="4">
        <v>0</v>
      </c>
      <c r="BG77" s="4">
        <v>0</v>
      </c>
      <c r="BH77" s="4">
        <v>0</v>
      </c>
      <c r="BI77" s="4">
        <v>0</v>
      </c>
      <c r="BJ77" s="4">
        <v>0</v>
      </c>
      <c r="BK77" s="4">
        <v>0</v>
      </c>
      <c r="BL77" s="4">
        <v>0</v>
      </c>
      <c r="BM77" s="143">
        <v>0</v>
      </c>
      <c r="BN77" s="4">
        <v>0</v>
      </c>
      <c r="BO77" s="4">
        <v>0</v>
      </c>
      <c r="BP77" s="4">
        <v>0</v>
      </c>
      <c r="BQ77" s="4">
        <v>0</v>
      </c>
      <c r="BR77" s="4">
        <v>0</v>
      </c>
      <c r="BS77" s="4">
        <v>0</v>
      </c>
      <c r="BT77" s="4">
        <v>0</v>
      </c>
      <c r="BU77" s="4">
        <v>0</v>
      </c>
      <c r="BV77" s="4">
        <v>0</v>
      </c>
      <c r="BX77" t="s">
        <v>414</v>
      </c>
      <c r="BY77" s="4" t="e">
        <f t="shared" ref="BY77:BY91" si="250">+AN77/C77*1000</f>
        <v>#DIV/0!</v>
      </c>
      <c r="BZ77" s="4" t="e">
        <f t="shared" ref="BZ77:BZ91" si="251">+AO77/D77*1000</f>
        <v>#DIV/0!</v>
      </c>
      <c r="CA77" s="4" t="e">
        <f t="shared" ref="CA77:CA91" si="252">+AP77/E77*1000</f>
        <v>#DIV/0!</v>
      </c>
      <c r="CB77" s="4" t="e">
        <f t="shared" ref="CB77:CB91" si="253">+AQ77/F77*1000</f>
        <v>#DIV/0!</v>
      </c>
      <c r="CC77" s="4" t="e">
        <f t="shared" ref="CC77:CC91" si="254">+AR77/G77*1000</f>
        <v>#DIV/0!</v>
      </c>
      <c r="CD77" s="4" t="e">
        <f t="shared" ref="CD77:CD91" si="255">+AS77/H77*1000</f>
        <v>#DIV/0!</v>
      </c>
      <c r="CE77" s="4" t="e">
        <f t="shared" ref="CE77:CE91" si="256">+AT77/I77*1000</f>
        <v>#DIV/0!</v>
      </c>
      <c r="CF77" s="4" t="e">
        <f t="shared" ref="CF77:CF91" si="257">+AU77/J77*1000</f>
        <v>#DIV/0!</v>
      </c>
      <c r="CG77" s="4" t="e">
        <f t="shared" ref="CG77:CG91" si="258">+AV77/K77*1000</f>
        <v>#DIV/0!</v>
      </c>
      <c r="CH77" s="4" t="e">
        <f t="shared" ref="CH77:CH91" si="259">+AW77/L77*1000</f>
        <v>#DIV/0!</v>
      </c>
      <c r="CI77" s="4" t="e">
        <f t="shared" ref="CI77:CI91" si="260">+AX77/M77*1000</f>
        <v>#DIV/0!</v>
      </c>
      <c r="CJ77" s="4" t="e">
        <f t="shared" ref="CJ77:CJ91" si="261">+AY77/N77*1000</f>
        <v>#DIV/0!</v>
      </c>
      <c r="CK77" s="4" t="e">
        <f t="shared" ref="CK77:CK91" si="262">+AZ77/O77*1000</f>
        <v>#DIV/0!</v>
      </c>
      <c r="CL77" s="4" t="e">
        <f t="shared" ref="CL77:CL91" si="263">+BA77/P77*1000</f>
        <v>#DIV/0!</v>
      </c>
      <c r="CM77" s="4" t="e">
        <f t="shared" ref="CM77:CM91" si="264">+BB77/Q77*1000</f>
        <v>#DIV/0!</v>
      </c>
      <c r="CN77" s="4" t="e">
        <f t="shared" ref="CN77:CN91" si="265">+BC77/R77*1000</f>
        <v>#DIV/0!</v>
      </c>
      <c r="CO77" s="4" t="e">
        <f t="shared" ref="CO77:CO91" si="266">+BD77/S77*1000</f>
        <v>#DIV/0!</v>
      </c>
      <c r="CP77" s="4" t="e">
        <f t="shared" ref="CP77:CP91" si="267">+BE77/T77*1000</f>
        <v>#DIV/0!</v>
      </c>
      <c r="CQ77" s="4" t="e">
        <f t="shared" ref="CQ77:CQ91" si="268">+BF77/U77*1000</f>
        <v>#DIV/0!</v>
      </c>
      <c r="CR77" s="4" t="e">
        <f t="shared" ref="CR77:CR91" si="269">+BG77/V77*1000</f>
        <v>#DIV/0!</v>
      </c>
      <c r="CS77" s="4" t="e">
        <f t="shared" ref="CS77:CS91" si="270">+BH77/W77*1000</f>
        <v>#DIV/0!</v>
      </c>
      <c r="CT77" s="4" t="e">
        <f t="shared" ref="CT77:CT91" si="271">+BI77/X77*1000</f>
        <v>#DIV/0!</v>
      </c>
      <c r="CU77" s="4" t="e">
        <f t="shared" ref="CU77:CU91" si="272">+BJ77/Y77*1000</f>
        <v>#DIV/0!</v>
      </c>
      <c r="CV77" s="4" t="e">
        <f t="shared" ref="CV77:CV91" si="273">+BK77/Z77*1000</f>
        <v>#DIV/0!</v>
      </c>
      <c r="CW77" s="4" t="e">
        <f t="shared" ref="CW77:CW91" si="274">+BL77/AA77*1000</f>
        <v>#DIV/0!</v>
      </c>
      <c r="CX77" s="4" t="e">
        <f t="shared" ref="CX77:CX91" si="275">+BM77/AB77*1000</f>
        <v>#DIV/0!</v>
      </c>
      <c r="CY77" s="4" t="e">
        <f t="shared" ref="CY77:CY91" si="276">+BN77/AC77*1000</f>
        <v>#DIV/0!</v>
      </c>
      <c r="CZ77" s="4" t="e">
        <f t="shared" ref="CZ77:CZ91" si="277">+BO77/AD77*1000</f>
        <v>#DIV/0!</v>
      </c>
      <c r="DA77" s="4" t="e">
        <f t="shared" ref="DA77:DA91" si="278">+BP77/AE77*1000</f>
        <v>#DIV/0!</v>
      </c>
      <c r="DB77" s="4" t="e">
        <f t="shared" ref="DB77:DB91" si="279">+BQ77/AF77*1000</f>
        <v>#DIV/0!</v>
      </c>
      <c r="DC77" s="4" t="e">
        <f t="shared" ref="DC77:DC91" si="280">+BR77/AG77*1000</f>
        <v>#DIV/0!</v>
      </c>
      <c r="DD77" s="4" t="e">
        <f t="shared" ref="DD77:DD91" si="281">+BS77/AH77*1000</f>
        <v>#DIV/0!</v>
      </c>
      <c r="DE77" s="4" t="e">
        <f t="shared" ref="DE77:DE91" si="282">+BT77/AI77*1000</f>
        <v>#DIV/0!</v>
      </c>
      <c r="DF77" s="4" t="e">
        <f t="shared" ref="DF77:DF91" si="283">+BU77/AJ77*1000</f>
        <v>#DIV/0!</v>
      </c>
      <c r="DG77" s="4" t="e">
        <f t="shared" ref="DG77:DG91" si="284">+BV77/AK77*1000</f>
        <v>#DIV/0!</v>
      </c>
    </row>
    <row r="78" spans="1:114" x14ac:dyDescent="0.25">
      <c r="A78" s="114"/>
      <c r="B78" t="s">
        <v>415</v>
      </c>
      <c r="C78" s="4">
        <v>0</v>
      </c>
      <c r="D78" s="4">
        <v>0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143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143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M78" t="s">
        <v>415</v>
      </c>
      <c r="AN78" s="4">
        <v>0</v>
      </c>
      <c r="AO78" s="4">
        <v>0</v>
      </c>
      <c r="AP78" s="4">
        <v>0</v>
      </c>
      <c r="AQ78" s="4">
        <v>0</v>
      </c>
      <c r="AR78" s="4">
        <v>0</v>
      </c>
      <c r="AS78" s="4">
        <v>0</v>
      </c>
      <c r="AT78" s="4">
        <v>0</v>
      </c>
      <c r="AU78" s="4">
        <v>0</v>
      </c>
      <c r="AV78" s="4">
        <v>0</v>
      </c>
      <c r="AW78" s="4">
        <v>0</v>
      </c>
      <c r="AX78" s="4">
        <v>0</v>
      </c>
      <c r="AY78" s="4">
        <v>0</v>
      </c>
      <c r="AZ78" s="143">
        <v>0</v>
      </c>
      <c r="BA78" s="4">
        <v>0</v>
      </c>
      <c r="BB78" s="4">
        <v>0</v>
      </c>
      <c r="BC78" s="4">
        <v>0</v>
      </c>
      <c r="BD78" s="4">
        <v>0</v>
      </c>
      <c r="BE78" s="4">
        <v>0</v>
      </c>
      <c r="BF78" s="4">
        <v>0</v>
      </c>
      <c r="BG78" s="4">
        <v>0</v>
      </c>
      <c r="BH78" s="4">
        <v>0</v>
      </c>
      <c r="BI78" s="4">
        <v>0</v>
      </c>
      <c r="BJ78" s="4">
        <v>0</v>
      </c>
      <c r="BK78" s="4">
        <v>0</v>
      </c>
      <c r="BL78" s="4">
        <v>0</v>
      </c>
      <c r="BM78" s="143">
        <v>0</v>
      </c>
      <c r="BN78" s="4">
        <v>0</v>
      </c>
      <c r="BO78" s="4">
        <v>0</v>
      </c>
      <c r="BP78" s="4">
        <v>0</v>
      </c>
      <c r="BQ78" s="4">
        <v>0</v>
      </c>
      <c r="BR78" s="4">
        <v>0</v>
      </c>
      <c r="BS78" s="4">
        <v>0</v>
      </c>
      <c r="BT78" s="4">
        <v>0</v>
      </c>
      <c r="BU78" s="4">
        <v>0</v>
      </c>
      <c r="BV78" s="4">
        <v>0</v>
      </c>
      <c r="BX78" t="s">
        <v>415</v>
      </c>
      <c r="BY78" s="4" t="e">
        <f t="shared" si="250"/>
        <v>#DIV/0!</v>
      </c>
      <c r="BZ78" s="4" t="e">
        <f t="shared" si="251"/>
        <v>#DIV/0!</v>
      </c>
      <c r="CA78" s="4" t="e">
        <f t="shared" si="252"/>
        <v>#DIV/0!</v>
      </c>
      <c r="CB78" s="4" t="e">
        <f t="shared" si="253"/>
        <v>#DIV/0!</v>
      </c>
      <c r="CC78" s="4" t="e">
        <f t="shared" si="254"/>
        <v>#DIV/0!</v>
      </c>
      <c r="CD78" s="4" t="e">
        <f t="shared" si="255"/>
        <v>#DIV/0!</v>
      </c>
      <c r="CE78" s="4" t="e">
        <f t="shared" si="256"/>
        <v>#DIV/0!</v>
      </c>
      <c r="CF78" s="4" t="e">
        <f t="shared" si="257"/>
        <v>#DIV/0!</v>
      </c>
      <c r="CG78" s="4" t="e">
        <f t="shared" si="258"/>
        <v>#DIV/0!</v>
      </c>
      <c r="CH78" s="4" t="e">
        <f t="shared" si="259"/>
        <v>#DIV/0!</v>
      </c>
      <c r="CI78" s="4" t="e">
        <f t="shared" si="260"/>
        <v>#DIV/0!</v>
      </c>
      <c r="CJ78" s="4" t="e">
        <f t="shared" si="261"/>
        <v>#DIV/0!</v>
      </c>
      <c r="CK78" s="4" t="e">
        <f t="shared" si="262"/>
        <v>#DIV/0!</v>
      </c>
      <c r="CL78" s="4" t="e">
        <f t="shared" si="263"/>
        <v>#DIV/0!</v>
      </c>
      <c r="CM78" s="4" t="e">
        <f t="shared" si="264"/>
        <v>#DIV/0!</v>
      </c>
      <c r="CN78" s="4" t="e">
        <f t="shared" si="265"/>
        <v>#DIV/0!</v>
      </c>
      <c r="CO78" s="4" t="e">
        <f t="shared" si="266"/>
        <v>#DIV/0!</v>
      </c>
      <c r="CP78" s="4" t="e">
        <f t="shared" si="267"/>
        <v>#DIV/0!</v>
      </c>
      <c r="CQ78" s="4" t="e">
        <f t="shared" si="268"/>
        <v>#DIV/0!</v>
      </c>
      <c r="CR78" s="4" t="e">
        <f t="shared" si="269"/>
        <v>#DIV/0!</v>
      </c>
      <c r="CS78" s="4" t="e">
        <f t="shared" si="270"/>
        <v>#DIV/0!</v>
      </c>
      <c r="CT78" s="4" t="e">
        <f t="shared" si="271"/>
        <v>#DIV/0!</v>
      </c>
      <c r="CU78" s="4" t="e">
        <f t="shared" si="272"/>
        <v>#DIV/0!</v>
      </c>
      <c r="CV78" s="4" t="e">
        <f t="shared" si="273"/>
        <v>#DIV/0!</v>
      </c>
      <c r="CW78" s="4" t="e">
        <f t="shared" si="274"/>
        <v>#DIV/0!</v>
      </c>
      <c r="CX78" s="4" t="e">
        <f t="shared" si="275"/>
        <v>#DIV/0!</v>
      </c>
      <c r="CY78" s="4" t="e">
        <f t="shared" si="276"/>
        <v>#DIV/0!</v>
      </c>
      <c r="CZ78" s="4" t="e">
        <f t="shared" si="277"/>
        <v>#DIV/0!</v>
      </c>
      <c r="DA78" s="4" t="e">
        <f t="shared" si="278"/>
        <v>#DIV/0!</v>
      </c>
      <c r="DB78" s="4" t="e">
        <f t="shared" si="279"/>
        <v>#DIV/0!</v>
      </c>
      <c r="DC78" s="4" t="e">
        <f t="shared" si="280"/>
        <v>#DIV/0!</v>
      </c>
      <c r="DD78" s="4" t="e">
        <f t="shared" si="281"/>
        <v>#DIV/0!</v>
      </c>
      <c r="DE78" s="4" t="e">
        <f t="shared" si="282"/>
        <v>#DIV/0!</v>
      </c>
      <c r="DF78" s="4" t="e">
        <f t="shared" si="283"/>
        <v>#DIV/0!</v>
      </c>
      <c r="DG78" s="4" t="e">
        <f t="shared" si="284"/>
        <v>#DIV/0!</v>
      </c>
    </row>
    <row r="79" spans="1:114" x14ac:dyDescent="0.25">
      <c r="A79" s="114"/>
      <c r="B79" t="s">
        <v>416</v>
      </c>
      <c r="C79" s="4">
        <v>0</v>
      </c>
      <c r="D79" s="4">
        <v>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143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143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M79" t="s">
        <v>416</v>
      </c>
      <c r="AN79" s="4">
        <v>0</v>
      </c>
      <c r="AO79" s="4">
        <v>0</v>
      </c>
      <c r="AP79" s="4">
        <v>0</v>
      </c>
      <c r="AQ79" s="4">
        <v>0</v>
      </c>
      <c r="AR79" s="4">
        <v>0</v>
      </c>
      <c r="AS79" s="4">
        <v>0</v>
      </c>
      <c r="AT79" s="4">
        <v>0</v>
      </c>
      <c r="AU79" s="4">
        <v>0</v>
      </c>
      <c r="AV79" s="4">
        <v>0</v>
      </c>
      <c r="AW79" s="4">
        <v>0</v>
      </c>
      <c r="AX79" s="4">
        <v>0</v>
      </c>
      <c r="AY79" s="4">
        <v>0</v>
      </c>
      <c r="AZ79" s="143">
        <v>0</v>
      </c>
      <c r="BA79" s="4">
        <v>0</v>
      </c>
      <c r="BB79" s="4">
        <v>0</v>
      </c>
      <c r="BC79" s="4">
        <v>0</v>
      </c>
      <c r="BD79" s="4">
        <v>0</v>
      </c>
      <c r="BE79" s="4">
        <v>0</v>
      </c>
      <c r="BF79" s="4">
        <v>0</v>
      </c>
      <c r="BG79" s="4">
        <v>0</v>
      </c>
      <c r="BH79" s="4">
        <v>0</v>
      </c>
      <c r="BI79" s="4">
        <v>0</v>
      </c>
      <c r="BJ79" s="4">
        <v>0</v>
      </c>
      <c r="BK79" s="4">
        <v>0</v>
      </c>
      <c r="BL79" s="4">
        <v>0</v>
      </c>
      <c r="BM79" s="143">
        <v>0</v>
      </c>
      <c r="BN79" s="4">
        <v>0</v>
      </c>
      <c r="BO79" s="4">
        <v>0</v>
      </c>
      <c r="BP79" s="4">
        <v>0</v>
      </c>
      <c r="BQ79" s="4">
        <v>0</v>
      </c>
      <c r="BR79" s="4">
        <v>0</v>
      </c>
      <c r="BS79" s="4">
        <v>0</v>
      </c>
      <c r="BT79" s="4">
        <v>0</v>
      </c>
      <c r="BU79" s="4">
        <v>0</v>
      </c>
      <c r="BV79" s="4">
        <v>0</v>
      </c>
      <c r="BX79" t="s">
        <v>416</v>
      </c>
      <c r="BY79" s="4" t="e">
        <f t="shared" si="250"/>
        <v>#DIV/0!</v>
      </c>
      <c r="BZ79" s="4" t="e">
        <f t="shared" si="251"/>
        <v>#DIV/0!</v>
      </c>
      <c r="CA79" s="4" t="e">
        <f t="shared" si="252"/>
        <v>#DIV/0!</v>
      </c>
      <c r="CB79" s="4" t="e">
        <f t="shared" si="253"/>
        <v>#DIV/0!</v>
      </c>
      <c r="CC79" s="4" t="e">
        <f t="shared" si="254"/>
        <v>#DIV/0!</v>
      </c>
      <c r="CD79" s="4" t="e">
        <f t="shared" si="255"/>
        <v>#DIV/0!</v>
      </c>
      <c r="CE79" s="4" t="e">
        <f t="shared" si="256"/>
        <v>#DIV/0!</v>
      </c>
      <c r="CF79" s="4" t="e">
        <f t="shared" si="257"/>
        <v>#DIV/0!</v>
      </c>
      <c r="CG79" s="4" t="e">
        <f t="shared" si="258"/>
        <v>#DIV/0!</v>
      </c>
      <c r="CH79" s="4" t="e">
        <f t="shared" si="259"/>
        <v>#DIV/0!</v>
      </c>
      <c r="CI79" s="4" t="e">
        <f t="shared" si="260"/>
        <v>#DIV/0!</v>
      </c>
      <c r="CJ79" s="4" t="e">
        <f t="shared" si="261"/>
        <v>#DIV/0!</v>
      </c>
      <c r="CK79" s="4" t="e">
        <f t="shared" si="262"/>
        <v>#DIV/0!</v>
      </c>
      <c r="CL79" s="4" t="e">
        <f t="shared" si="263"/>
        <v>#DIV/0!</v>
      </c>
      <c r="CM79" s="4" t="e">
        <f t="shared" si="264"/>
        <v>#DIV/0!</v>
      </c>
      <c r="CN79" s="4" t="e">
        <f t="shared" si="265"/>
        <v>#DIV/0!</v>
      </c>
      <c r="CO79" s="4" t="e">
        <f t="shared" si="266"/>
        <v>#DIV/0!</v>
      </c>
      <c r="CP79" s="4" t="e">
        <f t="shared" si="267"/>
        <v>#DIV/0!</v>
      </c>
      <c r="CQ79" s="4" t="e">
        <f t="shared" si="268"/>
        <v>#DIV/0!</v>
      </c>
      <c r="CR79" s="4" t="e">
        <f t="shared" si="269"/>
        <v>#DIV/0!</v>
      </c>
      <c r="CS79" s="4" t="e">
        <f t="shared" si="270"/>
        <v>#DIV/0!</v>
      </c>
      <c r="CT79" s="4" t="e">
        <f t="shared" si="271"/>
        <v>#DIV/0!</v>
      </c>
      <c r="CU79" s="4" t="e">
        <f t="shared" si="272"/>
        <v>#DIV/0!</v>
      </c>
      <c r="CV79" s="4" t="e">
        <f t="shared" si="273"/>
        <v>#DIV/0!</v>
      </c>
      <c r="CW79" s="4" t="e">
        <f t="shared" si="274"/>
        <v>#DIV/0!</v>
      </c>
      <c r="CX79" s="4" t="e">
        <f t="shared" si="275"/>
        <v>#DIV/0!</v>
      </c>
      <c r="CY79" s="4" t="e">
        <f t="shared" si="276"/>
        <v>#DIV/0!</v>
      </c>
      <c r="CZ79" s="4" t="e">
        <f t="shared" si="277"/>
        <v>#DIV/0!</v>
      </c>
      <c r="DA79" s="4" t="e">
        <f t="shared" si="278"/>
        <v>#DIV/0!</v>
      </c>
      <c r="DB79" s="4" t="e">
        <f t="shared" si="279"/>
        <v>#DIV/0!</v>
      </c>
      <c r="DC79" s="4" t="e">
        <f t="shared" si="280"/>
        <v>#DIV/0!</v>
      </c>
      <c r="DD79" s="4" t="e">
        <f t="shared" si="281"/>
        <v>#DIV/0!</v>
      </c>
      <c r="DE79" s="4" t="e">
        <f t="shared" si="282"/>
        <v>#DIV/0!</v>
      </c>
      <c r="DF79" s="4" t="e">
        <f t="shared" si="283"/>
        <v>#DIV/0!</v>
      </c>
      <c r="DG79" s="4" t="e">
        <f t="shared" si="284"/>
        <v>#DIV/0!</v>
      </c>
    </row>
    <row r="80" spans="1:114" x14ac:dyDescent="0.25">
      <c r="A80" s="114"/>
      <c r="B80" t="s">
        <v>417</v>
      </c>
      <c r="C80" s="4">
        <v>0</v>
      </c>
      <c r="D80" s="4">
        <v>0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143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143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M80" t="s">
        <v>417</v>
      </c>
      <c r="AN80" s="4">
        <v>0</v>
      </c>
      <c r="AO80" s="4">
        <v>0</v>
      </c>
      <c r="AP80" s="4">
        <v>0</v>
      </c>
      <c r="AQ80" s="4">
        <v>0</v>
      </c>
      <c r="AR80" s="4">
        <v>0</v>
      </c>
      <c r="AS80" s="4">
        <v>0</v>
      </c>
      <c r="AT80" s="4">
        <v>0</v>
      </c>
      <c r="AU80" s="4">
        <v>0</v>
      </c>
      <c r="AV80" s="4">
        <v>0</v>
      </c>
      <c r="AW80" s="4">
        <v>0</v>
      </c>
      <c r="AX80" s="4">
        <v>0</v>
      </c>
      <c r="AY80" s="4">
        <v>0</v>
      </c>
      <c r="AZ80" s="143">
        <v>0</v>
      </c>
      <c r="BA80" s="4">
        <v>0</v>
      </c>
      <c r="BB80" s="4">
        <v>0</v>
      </c>
      <c r="BC80" s="4">
        <v>0</v>
      </c>
      <c r="BD80" s="4">
        <v>0</v>
      </c>
      <c r="BE80" s="4">
        <v>0</v>
      </c>
      <c r="BF80" s="4">
        <v>0</v>
      </c>
      <c r="BG80" s="4">
        <v>0</v>
      </c>
      <c r="BH80" s="4">
        <v>0</v>
      </c>
      <c r="BI80" s="4">
        <v>0</v>
      </c>
      <c r="BJ80" s="4">
        <v>0</v>
      </c>
      <c r="BK80" s="4">
        <v>0</v>
      </c>
      <c r="BL80" s="4">
        <v>0</v>
      </c>
      <c r="BM80" s="143">
        <v>0</v>
      </c>
      <c r="BN80" s="4">
        <v>0</v>
      </c>
      <c r="BO80" s="4">
        <v>0</v>
      </c>
      <c r="BP80" s="4">
        <v>0</v>
      </c>
      <c r="BQ80" s="4">
        <v>0</v>
      </c>
      <c r="BR80" s="4">
        <v>0</v>
      </c>
      <c r="BS80" s="4">
        <v>0</v>
      </c>
      <c r="BT80" s="4">
        <v>0</v>
      </c>
      <c r="BU80" s="4">
        <v>0</v>
      </c>
      <c r="BV80" s="4">
        <v>0</v>
      </c>
      <c r="BX80" t="s">
        <v>417</v>
      </c>
      <c r="BY80" s="4" t="e">
        <f t="shared" si="250"/>
        <v>#DIV/0!</v>
      </c>
      <c r="BZ80" s="4" t="e">
        <f t="shared" si="251"/>
        <v>#DIV/0!</v>
      </c>
      <c r="CA80" s="4" t="e">
        <f t="shared" si="252"/>
        <v>#DIV/0!</v>
      </c>
      <c r="CB80" s="4" t="e">
        <f t="shared" si="253"/>
        <v>#DIV/0!</v>
      </c>
      <c r="CC80" s="4" t="e">
        <f t="shared" si="254"/>
        <v>#DIV/0!</v>
      </c>
      <c r="CD80" s="4" t="e">
        <f t="shared" si="255"/>
        <v>#DIV/0!</v>
      </c>
      <c r="CE80" s="4" t="e">
        <f t="shared" si="256"/>
        <v>#DIV/0!</v>
      </c>
      <c r="CF80" s="4" t="e">
        <f t="shared" si="257"/>
        <v>#DIV/0!</v>
      </c>
      <c r="CG80" s="4" t="e">
        <f t="shared" si="258"/>
        <v>#DIV/0!</v>
      </c>
      <c r="CH80" s="4" t="e">
        <f t="shared" si="259"/>
        <v>#DIV/0!</v>
      </c>
      <c r="CI80" s="4" t="e">
        <f t="shared" si="260"/>
        <v>#DIV/0!</v>
      </c>
      <c r="CJ80" s="4" t="e">
        <f t="shared" si="261"/>
        <v>#DIV/0!</v>
      </c>
      <c r="CK80" s="4" t="e">
        <f t="shared" si="262"/>
        <v>#DIV/0!</v>
      </c>
      <c r="CL80" s="4" t="e">
        <f t="shared" si="263"/>
        <v>#DIV/0!</v>
      </c>
      <c r="CM80" s="4" t="e">
        <f t="shared" si="264"/>
        <v>#DIV/0!</v>
      </c>
      <c r="CN80" s="4" t="e">
        <f t="shared" si="265"/>
        <v>#DIV/0!</v>
      </c>
      <c r="CO80" s="4" t="e">
        <f t="shared" si="266"/>
        <v>#DIV/0!</v>
      </c>
      <c r="CP80" s="4" t="e">
        <f t="shared" si="267"/>
        <v>#DIV/0!</v>
      </c>
      <c r="CQ80" s="4" t="e">
        <f t="shared" si="268"/>
        <v>#DIV/0!</v>
      </c>
      <c r="CR80" s="4" t="e">
        <f t="shared" si="269"/>
        <v>#DIV/0!</v>
      </c>
      <c r="CS80" s="4" t="e">
        <f t="shared" si="270"/>
        <v>#DIV/0!</v>
      </c>
      <c r="CT80" s="4" t="e">
        <f t="shared" si="271"/>
        <v>#DIV/0!</v>
      </c>
      <c r="CU80" s="4" t="e">
        <f t="shared" si="272"/>
        <v>#DIV/0!</v>
      </c>
      <c r="CV80" s="4" t="e">
        <f t="shared" si="273"/>
        <v>#DIV/0!</v>
      </c>
      <c r="CW80" s="4" t="e">
        <f t="shared" si="274"/>
        <v>#DIV/0!</v>
      </c>
      <c r="CX80" s="4" t="e">
        <f t="shared" si="275"/>
        <v>#DIV/0!</v>
      </c>
      <c r="CY80" s="4" t="e">
        <f t="shared" si="276"/>
        <v>#DIV/0!</v>
      </c>
      <c r="CZ80" s="4" t="e">
        <f t="shared" si="277"/>
        <v>#DIV/0!</v>
      </c>
      <c r="DA80" s="4" t="e">
        <f t="shared" si="278"/>
        <v>#DIV/0!</v>
      </c>
      <c r="DB80" s="4" t="e">
        <f t="shared" si="279"/>
        <v>#DIV/0!</v>
      </c>
      <c r="DC80" s="4" t="e">
        <f t="shared" si="280"/>
        <v>#DIV/0!</v>
      </c>
      <c r="DD80" s="4" t="e">
        <f t="shared" si="281"/>
        <v>#DIV/0!</v>
      </c>
      <c r="DE80" s="4" t="e">
        <f t="shared" si="282"/>
        <v>#DIV/0!</v>
      </c>
      <c r="DF80" s="4" t="e">
        <f t="shared" si="283"/>
        <v>#DIV/0!</v>
      </c>
      <c r="DG80" s="4" t="e">
        <f t="shared" si="284"/>
        <v>#DIV/0!</v>
      </c>
    </row>
    <row r="81" spans="1:111" x14ac:dyDescent="0.25">
      <c r="A81" s="114"/>
      <c r="B81" t="s">
        <v>418</v>
      </c>
      <c r="C81" s="4">
        <v>0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143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143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M81" t="s">
        <v>418</v>
      </c>
      <c r="AN81" s="4">
        <v>0</v>
      </c>
      <c r="AO81" s="4">
        <v>0</v>
      </c>
      <c r="AP81" s="4">
        <v>0</v>
      </c>
      <c r="AQ81" s="4">
        <v>0</v>
      </c>
      <c r="AR81" s="4">
        <v>0</v>
      </c>
      <c r="AS81" s="4">
        <v>0</v>
      </c>
      <c r="AT81" s="4">
        <v>0</v>
      </c>
      <c r="AU81" s="4">
        <v>0</v>
      </c>
      <c r="AV81" s="4">
        <v>0</v>
      </c>
      <c r="AW81" s="4">
        <v>0</v>
      </c>
      <c r="AX81" s="4">
        <v>0</v>
      </c>
      <c r="AY81" s="4">
        <v>0</v>
      </c>
      <c r="AZ81" s="143">
        <v>0</v>
      </c>
      <c r="BA81" s="4">
        <v>0</v>
      </c>
      <c r="BB81" s="4">
        <v>0</v>
      </c>
      <c r="BC81" s="4">
        <v>0</v>
      </c>
      <c r="BD81" s="4">
        <v>0</v>
      </c>
      <c r="BE81" s="4">
        <v>0</v>
      </c>
      <c r="BF81" s="4">
        <v>0</v>
      </c>
      <c r="BG81" s="4">
        <v>0</v>
      </c>
      <c r="BH81" s="4">
        <v>0</v>
      </c>
      <c r="BI81" s="4">
        <v>0</v>
      </c>
      <c r="BJ81" s="4">
        <v>0</v>
      </c>
      <c r="BK81" s="4">
        <v>0</v>
      </c>
      <c r="BL81" s="4">
        <v>0</v>
      </c>
      <c r="BM81" s="143">
        <v>0</v>
      </c>
      <c r="BN81" s="4">
        <v>0</v>
      </c>
      <c r="BO81" s="4">
        <v>0</v>
      </c>
      <c r="BP81" s="4">
        <v>0</v>
      </c>
      <c r="BQ81" s="4">
        <v>0</v>
      </c>
      <c r="BR81" s="4">
        <v>0</v>
      </c>
      <c r="BS81" s="4">
        <v>0</v>
      </c>
      <c r="BT81" s="4">
        <v>0</v>
      </c>
      <c r="BU81" s="4">
        <v>0</v>
      </c>
      <c r="BV81" s="4">
        <v>0</v>
      </c>
      <c r="BX81" t="s">
        <v>418</v>
      </c>
      <c r="BY81" s="4" t="e">
        <f t="shared" si="250"/>
        <v>#DIV/0!</v>
      </c>
      <c r="BZ81" s="4" t="e">
        <f t="shared" si="251"/>
        <v>#DIV/0!</v>
      </c>
      <c r="CA81" s="4" t="e">
        <f t="shared" si="252"/>
        <v>#DIV/0!</v>
      </c>
      <c r="CB81" s="4" t="e">
        <f t="shared" si="253"/>
        <v>#DIV/0!</v>
      </c>
      <c r="CC81" s="4" t="e">
        <f t="shared" si="254"/>
        <v>#DIV/0!</v>
      </c>
      <c r="CD81" s="4" t="e">
        <f t="shared" si="255"/>
        <v>#DIV/0!</v>
      </c>
      <c r="CE81" s="4" t="e">
        <f t="shared" si="256"/>
        <v>#DIV/0!</v>
      </c>
      <c r="CF81" s="4" t="e">
        <f t="shared" si="257"/>
        <v>#DIV/0!</v>
      </c>
      <c r="CG81" s="4" t="e">
        <f t="shared" si="258"/>
        <v>#DIV/0!</v>
      </c>
      <c r="CH81" s="4" t="e">
        <f t="shared" si="259"/>
        <v>#DIV/0!</v>
      </c>
      <c r="CI81" s="4" t="e">
        <f t="shared" si="260"/>
        <v>#DIV/0!</v>
      </c>
      <c r="CJ81" s="4" t="e">
        <f t="shared" si="261"/>
        <v>#DIV/0!</v>
      </c>
      <c r="CK81" s="4" t="e">
        <f t="shared" si="262"/>
        <v>#DIV/0!</v>
      </c>
      <c r="CL81" s="4" t="e">
        <f t="shared" si="263"/>
        <v>#DIV/0!</v>
      </c>
      <c r="CM81" s="4" t="e">
        <f t="shared" si="264"/>
        <v>#DIV/0!</v>
      </c>
      <c r="CN81" s="4" t="e">
        <f t="shared" si="265"/>
        <v>#DIV/0!</v>
      </c>
      <c r="CO81" s="4" t="e">
        <f t="shared" si="266"/>
        <v>#DIV/0!</v>
      </c>
      <c r="CP81" s="4" t="e">
        <f t="shared" si="267"/>
        <v>#DIV/0!</v>
      </c>
      <c r="CQ81" s="4" t="e">
        <f t="shared" si="268"/>
        <v>#DIV/0!</v>
      </c>
      <c r="CR81" s="4" t="e">
        <f t="shared" si="269"/>
        <v>#DIV/0!</v>
      </c>
      <c r="CS81" s="4" t="e">
        <f t="shared" si="270"/>
        <v>#DIV/0!</v>
      </c>
      <c r="CT81" s="4" t="e">
        <f t="shared" si="271"/>
        <v>#DIV/0!</v>
      </c>
      <c r="CU81" s="4" t="e">
        <f t="shared" si="272"/>
        <v>#DIV/0!</v>
      </c>
      <c r="CV81" s="4" t="e">
        <f t="shared" si="273"/>
        <v>#DIV/0!</v>
      </c>
      <c r="CW81" s="4" t="e">
        <f t="shared" si="274"/>
        <v>#DIV/0!</v>
      </c>
      <c r="CX81" s="4" t="e">
        <f t="shared" si="275"/>
        <v>#DIV/0!</v>
      </c>
      <c r="CY81" s="4" t="e">
        <f t="shared" si="276"/>
        <v>#DIV/0!</v>
      </c>
      <c r="CZ81" s="4" t="e">
        <f t="shared" si="277"/>
        <v>#DIV/0!</v>
      </c>
      <c r="DA81" s="4" t="e">
        <f t="shared" si="278"/>
        <v>#DIV/0!</v>
      </c>
      <c r="DB81" s="4" t="e">
        <f t="shared" si="279"/>
        <v>#DIV/0!</v>
      </c>
      <c r="DC81" s="4" t="e">
        <f t="shared" si="280"/>
        <v>#DIV/0!</v>
      </c>
      <c r="DD81" s="4" t="e">
        <f t="shared" si="281"/>
        <v>#DIV/0!</v>
      </c>
      <c r="DE81" s="4" t="e">
        <f t="shared" si="282"/>
        <v>#DIV/0!</v>
      </c>
      <c r="DF81" s="4" t="e">
        <f t="shared" si="283"/>
        <v>#DIV/0!</v>
      </c>
      <c r="DG81" s="4" t="e">
        <f t="shared" si="284"/>
        <v>#DIV/0!</v>
      </c>
    </row>
    <row r="82" spans="1:111" x14ac:dyDescent="0.25">
      <c r="A82" s="114"/>
      <c r="B82" t="s">
        <v>419</v>
      </c>
      <c r="C82" s="4">
        <v>0</v>
      </c>
      <c r="D82" s="4">
        <v>0</v>
      </c>
      <c r="E82" s="4">
        <v>0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128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128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M82" t="s">
        <v>419</v>
      </c>
      <c r="AN82" s="4">
        <v>0</v>
      </c>
      <c r="AO82" s="4">
        <v>0</v>
      </c>
      <c r="AP82" s="4">
        <v>0</v>
      </c>
      <c r="AQ82" s="4">
        <v>0</v>
      </c>
      <c r="AR82" s="4">
        <v>0</v>
      </c>
      <c r="AS82" s="4">
        <v>0</v>
      </c>
      <c r="AT82" s="4">
        <v>0</v>
      </c>
      <c r="AU82" s="4">
        <v>0</v>
      </c>
      <c r="AV82" s="4">
        <v>0</v>
      </c>
      <c r="AW82" s="4">
        <v>0</v>
      </c>
      <c r="AX82" s="4">
        <v>0</v>
      </c>
      <c r="AY82" s="4">
        <v>0</v>
      </c>
      <c r="AZ82" s="143">
        <v>0</v>
      </c>
      <c r="BA82" s="4">
        <v>0</v>
      </c>
      <c r="BB82" s="4">
        <v>0</v>
      </c>
      <c r="BC82" s="4">
        <v>0</v>
      </c>
      <c r="BD82" s="4">
        <v>0</v>
      </c>
      <c r="BE82" s="4">
        <v>0</v>
      </c>
      <c r="BF82" s="4">
        <v>0</v>
      </c>
      <c r="BG82" s="4">
        <v>0</v>
      </c>
      <c r="BH82" s="4">
        <v>0</v>
      </c>
      <c r="BI82" s="4">
        <v>0</v>
      </c>
      <c r="BJ82" s="4">
        <v>0</v>
      </c>
      <c r="BK82" s="4">
        <v>0</v>
      </c>
      <c r="BL82" s="4">
        <v>0</v>
      </c>
      <c r="BM82" s="143">
        <v>0</v>
      </c>
      <c r="BN82" s="4">
        <v>0</v>
      </c>
      <c r="BO82" s="4">
        <v>0</v>
      </c>
      <c r="BP82" s="4">
        <v>0</v>
      </c>
      <c r="BQ82" s="4">
        <v>0</v>
      </c>
      <c r="BR82" s="4">
        <v>0</v>
      </c>
      <c r="BS82" s="4">
        <v>0</v>
      </c>
      <c r="BT82" s="4">
        <v>0</v>
      </c>
      <c r="BU82" s="4">
        <v>0</v>
      </c>
      <c r="BV82" s="4">
        <v>0</v>
      </c>
      <c r="BX82" t="s">
        <v>419</v>
      </c>
      <c r="BY82" s="4" t="e">
        <f t="shared" si="250"/>
        <v>#DIV/0!</v>
      </c>
      <c r="BZ82" s="4" t="e">
        <f t="shared" si="251"/>
        <v>#DIV/0!</v>
      </c>
      <c r="CA82" s="4" t="e">
        <f t="shared" si="252"/>
        <v>#DIV/0!</v>
      </c>
      <c r="CB82" s="4" t="e">
        <f t="shared" si="253"/>
        <v>#DIV/0!</v>
      </c>
      <c r="CC82" s="4" t="e">
        <f t="shared" si="254"/>
        <v>#DIV/0!</v>
      </c>
      <c r="CD82" s="4" t="e">
        <f t="shared" si="255"/>
        <v>#DIV/0!</v>
      </c>
      <c r="CE82" s="4" t="e">
        <f t="shared" si="256"/>
        <v>#DIV/0!</v>
      </c>
      <c r="CF82" s="4" t="e">
        <f t="shared" si="257"/>
        <v>#DIV/0!</v>
      </c>
      <c r="CG82" s="4" t="e">
        <f t="shared" si="258"/>
        <v>#DIV/0!</v>
      </c>
      <c r="CH82" s="4" t="e">
        <f t="shared" si="259"/>
        <v>#DIV/0!</v>
      </c>
      <c r="CI82" s="4" t="e">
        <f t="shared" si="260"/>
        <v>#DIV/0!</v>
      </c>
      <c r="CJ82" s="4" t="e">
        <f t="shared" si="261"/>
        <v>#DIV/0!</v>
      </c>
      <c r="CK82" s="4" t="e">
        <f t="shared" si="262"/>
        <v>#DIV/0!</v>
      </c>
      <c r="CL82" s="4" t="e">
        <f t="shared" si="263"/>
        <v>#DIV/0!</v>
      </c>
      <c r="CM82" s="4" t="e">
        <f t="shared" si="264"/>
        <v>#DIV/0!</v>
      </c>
      <c r="CN82" s="4" t="e">
        <f t="shared" si="265"/>
        <v>#DIV/0!</v>
      </c>
      <c r="CO82" s="4" t="e">
        <f t="shared" si="266"/>
        <v>#DIV/0!</v>
      </c>
      <c r="CP82" s="4" t="e">
        <f t="shared" si="267"/>
        <v>#DIV/0!</v>
      </c>
      <c r="CQ82" s="4" t="e">
        <f t="shared" si="268"/>
        <v>#DIV/0!</v>
      </c>
      <c r="CR82" s="4" t="e">
        <f t="shared" si="269"/>
        <v>#DIV/0!</v>
      </c>
      <c r="CS82" s="4" t="e">
        <f t="shared" si="270"/>
        <v>#DIV/0!</v>
      </c>
      <c r="CT82" s="4" t="e">
        <f t="shared" si="271"/>
        <v>#DIV/0!</v>
      </c>
      <c r="CU82" s="4" t="e">
        <f t="shared" si="272"/>
        <v>#DIV/0!</v>
      </c>
      <c r="CV82" s="4" t="e">
        <f t="shared" si="273"/>
        <v>#DIV/0!</v>
      </c>
      <c r="CW82" s="4" t="e">
        <f t="shared" si="274"/>
        <v>#DIV/0!</v>
      </c>
      <c r="CX82" s="4" t="e">
        <f t="shared" si="275"/>
        <v>#DIV/0!</v>
      </c>
      <c r="CY82" s="4" t="e">
        <f t="shared" si="276"/>
        <v>#DIV/0!</v>
      </c>
      <c r="CZ82" s="4" t="e">
        <f t="shared" si="277"/>
        <v>#DIV/0!</v>
      </c>
      <c r="DA82" s="4" t="e">
        <f t="shared" si="278"/>
        <v>#DIV/0!</v>
      </c>
      <c r="DB82" s="4" t="e">
        <f t="shared" si="279"/>
        <v>#DIV/0!</v>
      </c>
      <c r="DC82" s="4" t="e">
        <f t="shared" si="280"/>
        <v>#DIV/0!</v>
      </c>
      <c r="DD82" s="4" t="e">
        <f t="shared" si="281"/>
        <v>#DIV/0!</v>
      </c>
      <c r="DE82" s="4" t="e">
        <f t="shared" si="282"/>
        <v>#DIV/0!</v>
      </c>
      <c r="DF82" s="4" t="e">
        <f t="shared" si="283"/>
        <v>#DIV/0!</v>
      </c>
      <c r="DG82" s="4" t="e">
        <f t="shared" si="284"/>
        <v>#DIV/0!</v>
      </c>
    </row>
    <row r="83" spans="1:111" ht="14.25" customHeight="1" x14ac:dyDescent="0.25">
      <c r="A83" s="114"/>
      <c r="B83" t="s">
        <v>420</v>
      </c>
      <c r="C83" s="4">
        <v>0</v>
      </c>
      <c r="D83" s="4">
        <v>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143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143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M83" t="s">
        <v>420</v>
      </c>
      <c r="AN83" s="4">
        <v>0</v>
      </c>
      <c r="AO83" s="4">
        <v>0</v>
      </c>
      <c r="AP83" s="4">
        <v>0</v>
      </c>
      <c r="AQ83" s="4">
        <v>0</v>
      </c>
      <c r="AR83" s="4">
        <v>0</v>
      </c>
      <c r="AS83" s="4">
        <v>0</v>
      </c>
      <c r="AT83" s="4">
        <v>0</v>
      </c>
      <c r="AU83" s="4">
        <v>0</v>
      </c>
      <c r="AV83" s="4">
        <v>0</v>
      </c>
      <c r="AW83" s="4">
        <v>0</v>
      </c>
      <c r="AX83" s="4">
        <v>0</v>
      </c>
      <c r="AY83" s="4">
        <v>0</v>
      </c>
      <c r="AZ83" s="143">
        <v>0</v>
      </c>
      <c r="BA83" s="4">
        <v>0</v>
      </c>
      <c r="BB83" s="4">
        <v>0</v>
      </c>
      <c r="BC83" s="4">
        <v>0</v>
      </c>
      <c r="BD83" s="4">
        <v>0</v>
      </c>
      <c r="BE83" s="4">
        <v>0</v>
      </c>
      <c r="BF83" s="4">
        <v>0</v>
      </c>
      <c r="BG83" s="4">
        <v>0</v>
      </c>
      <c r="BH83" s="4">
        <v>0</v>
      </c>
      <c r="BI83" s="4">
        <v>0</v>
      </c>
      <c r="BJ83" s="4">
        <v>0</v>
      </c>
      <c r="BK83" s="4">
        <v>0</v>
      </c>
      <c r="BL83" s="4">
        <v>0</v>
      </c>
      <c r="BM83" s="143">
        <v>0</v>
      </c>
      <c r="BN83" s="4">
        <v>0</v>
      </c>
      <c r="BO83" s="4">
        <v>0</v>
      </c>
      <c r="BP83" s="4">
        <v>0</v>
      </c>
      <c r="BQ83" s="4">
        <v>0</v>
      </c>
      <c r="BR83" s="4">
        <v>0</v>
      </c>
      <c r="BS83" s="4">
        <v>0</v>
      </c>
      <c r="BT83" s="4">
        <v>0</v>
      </c>
      <c r="BU83" s="4">
        <v>0</v>
      </c>
      <c r="BV83" s="4">
        <v>0</v>
      </c>
      <c r="BX83" t="s">
        <v>420</v>
      </c>
      <c r="BY83" s="4" t="e">
        <f t="shared" si="250"/>
        <v>#DIV/0!</v>
      </c>
      <c r="BZ83" s="4" t="e">
        <f t="shared" si="251"/>
        <v>#DIV/0!</v>
      </c>
      <c r="CA83" s="4" t="e">
        <f t="shared" si="252"/>
        <v>#DIV/0!</v>
      </c>
      <c r="CB83" s="4" t="e">
        <f t="shared" si="253"/>
        <v>#DIV/0!</v>
      </c>
      <c r="CC83" s="4" t="e">
        <f t="shared" si="254"/>
        <v>#DIV/0!</v>
      </c>
      <c r="CD83" s="4" t="e">
        <f t="shared" si="255"/>
        <v>#DIV/0!</v>
      </c>
      <c r="CE83" s="4" t="e">
        <f t="shared" si="256"/>
        <v>#DIV/0!</v>
      </c>
      <c r="CF83" s="4" t="e">
        <f t="shared" si="257"/>
        <v>#DIV/0!</v>
      </c>
      <c r="CG83" s="4" t="e">
        <f t="shared" si="258"/>
        <v>#DIV/0!</v>
      </c>
      <c r="CH83" s="4" t="e">
        <f t="shared" si="259"/>
        <v>#DIV/0!</v>
      </c>
      <c r="CI83" s="4" t="e">
        <f t="shared" si="260"/>
        <v>#DIV/0!</v>
      </c>
      <c r="CJ83" s="4" t="e">
        <f t="shared" si="261"/>
        <v>#DIV/0!</v>
      </c>
      <c r="CK83" s="4" t="e">
        <f t="shared" si="262"/>
        <v>#DIV/0!</v>
      </c>
      <c r="CL83" s="4" t="e">
        <f t="shared" si="263"/>
        <v>#DIV/0!</v>
      </c>
      <c r="CM83" s="4" t="e">
        <f t="shared" si="264"/>
        <v>#DIV/0!</v>
      </c>
      <c r="CN83" s="4" t="e">
        <f t="shared" si="265"/>
        <v>#DIV/0!</v>
      </c>
      <c r="CO83" s="4" t="e">
        <f t="shared" si="266"/>
        <v>#DIV/0!</v>
      </c>
      <c r="CP83" s="4" t="e">
        <f t="shared" si="267"/>
        <v>#DIV/0!</v>
      </c>
      <c r="CQ83" s="4" t="e">
        <f t="shared" si="268"/>
        <v>#DIV/0!</v>
      </c>
      <c r="CR83" s="4" t="e">
        <f t="shared" si="269"/>
        <v>#DIV/0!</v>
      </c>
      <c r="CS83" s="4" t="e">
        <f t="shared" si="270"/>
        <v>#DIV/0!</v>
      </c>
      <c r="CT83" s="4" t="e">
        <f t="shared" si="271"/>
        <v>#DIV/0!</v>
      </c>
      <c r="CU83" s="4" t="e">
        <f t="shared" si="272"/>
        <v>#DIV/0!</v>
      </c>
      <c r="CV83" s="4" t="e">
        <f t="shared" si="273"/>
        <v>#DIV/0!</v>
      </c>
      <c r="CW83" s="4" t="e">
        <f t="shared" si="274"/>
        <v>#DIV/0!</v>
      </c>
      <c r="CX83" s="4" t="e">
        <f t="shared" si="275"/>
        <v>#DIV/0!</v>
      </c>
      <c r="CY83" s="4" t="e">
        <f t="shared" si="276"/>
        <v>#DIV/0!</v>
      </c>
      <c r="CZ83" s="4" t="e">
        <f t="shared" si="277"/>
        <v>#DIV/0!</v>
      </c>
      <c r="DA83" s="4" t="e">
        <f t="shared" si="278"/>
        <v>#DIV/0!</v>
      </c>
      <c r="DB83" s="4" t="e">
        <f t="shared" si="279"/>
        <v>#DIV/0!</v>
      </c>
      <c r="DC83" s="4" t="e">
        <f t="shared" si="280"/>
        <v>#DIV/0!</v>
      </c>
      <c r="DD83" s="4" t="e">
        <f t="shared" si="281"/>
        <v>#DIV/0!</v>
      </c>
      <c r="DE83" s="4" t="e">
        <f t="shared" si="282"/>
        <v>#DIV/0!</v>
      </c>
      <c r="DF83" s="4" t="e">
        <f t="shared" si="283"/>
        <v>#DIV/0!</v>
      </c>
      <c r="DG83" s="4" t="e">
        <f t="shared" si="284"/>
        <v>#DIV/0!</v>
      </c>
    </row>
    <row r="84" spans="1:111" x14ac:dyDescent="0.25">
      <c r="A84" s="114"/>
      <c r="B84" t="s">
        <v>421</v>
      </c>
      <c r="C84" s="4">
        <v>0</v>
      </c>
      <c r="D84" s="4">
        <v>0</v>
      </c>
      <c r="E84" s="4">
        <v>0</v>
      </c>
      <c r="F84" s="4">
        <v>0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143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143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M84" t="s">
        <v>421</v>
      </c>
      <c r="AN84" s="4">
        <v>0</v>
      </c>
      <c r="AO84" s="4">
        <v>0</v>
      </c>
      <c r="AP84" s="4">
        <v>0</v>
      </c>
      <c r="AQ84" s="4">
        <v>0</v>
      </c>
      <c r="AR84" s="4">
        <v>0</v>
      </c>
      <c r="AS84" s="4">
        <v>0</v>
      </c>
      <c r="AT84" s="4">
        <v>0</v>
      </c>
      <c r="AU84" s="4">
        <v>0</v>
      </c>
      <c r="AV84" s="4">
        <v>0</v>
      </c>
      <c r="AW84" s="4">
        <v>0</v>
      </c>
      <c r="AX84" s="4">
        <v>0</v>
      </c>
      <c r="AY84" s="4">
        <v>0</v>
      </c>
      <c r="AZ84" s="143">
        <v>0</v>
      </c>
      <c r="BA84" s="4">
        <v>0</v>
      </c>
      <c r="BB84" s="4">
        <v>0</v>
      </c>
      <c r="BC84" s="4">
        <v>0</v>
      </c>
      <c r="BD84" s="4">
        <v>0</v>
      </c>
      <c r="BE84" s="4">
        <v>0</v>
      </c>
      <c r="BF84" s="4">
        <v>0</v>
      </c>
      <c r="BG84" s="4">
        <v>0</v>
      </c>
      <c r="BH84" s="4">
        <v>0</v>
      </c>
      <c r="BI84" s="4">
        <v>0</v>
      </c>
      <c r="BJ84" s="4">
        <v>0</v>
      </c>
      <c r="BK84" s="4">
        <v>0</v>
      </c>
      <c r="BL84" s="4">
        <v>0</v>
      </c>
      <c r="BM84" s="143">
        <v>0</v>
      </c>
      <c r="BN84" s="4">
        <v>0</v>
      </c>
      <c r="BO84" s="4">
        <v>0</v>
      </c>
      <c r="BP84" s="4">
        <v>0</v>
      </c>
      <c r="BQ84" s="4">
        <v>0</v>
      </c>
      <c r="BR84" s="4">
        <v>0</v>
      </c>
      <c r="BS84" s="4">
        <v>0</v>
      </c>
      <c r="BT84" s="4">
        <v>0</v>
      </c>
      <c r="BU84" s="4">
        <v>0</v>
      </c>
      <c r="BV84" s="4">
        <v>0</v>
      </c>
      <c r="BX84" t="s">
        <v>421</v>
      </c>
      <c r="BY84" s="4" t="e">
        <f t="shared" si="250"/>
        <v>#DIV/0!</v>
      </c>
      <c r="BZ84" s="4" t="e">
        <f t="shared" si="251"/>
        <v>#DIV/0!</v>
      </c>
      <c r="CA84" s="4" t="e">
        <f t="shared" si="252"/>
        <v>#DIV/0!</v>
      </c>
      <c r="CB84" s="4" t="e">
        <f t="shared" si="253"/>
        <v>#DIV/0!</v>
      </c>
      <c r="CC84" s="4" t="e">
        <f t="shared" si="254"/>
        <v>#DIV/0!</v>
      </c>
      <c r="CD84" s="4" t="e">
        <f t="shared" si="255"/>
        <v>#DIV/0!</v>
      </c>
      <c r="CE84" s="4" t="e">
        <f t="shared" si="256"/>
        <v>#DIV/0!</v>
      </c>
      <c r="CF84" s="4" t="e">
        <f t="shared" si="257"/>
        <v>#DIV/0!</v>
      </c>
      <c r="CG84" s="4" t="e">
        <f t="shared" si="258"/>
        <v>#DIV/0!</v>
      </c>
      <c r="CH84" s="4" t="e">
        <f t="shared" si="259"/>
        <v>#DIV/0!</v>
      </c>
      <c r="CI84" s="4" t="e">
        <f t="shared" si="260"/>
        <v>#DIV/0!</v>
      </c>
      <c r="CJ84" s="4" t="e">
        <f t="shared" si="261"/>
        <v>#DIV/0!</v>
      </c>
      <c r="CK84" s="4" t="e">
        <f t="shared" si="262"/>
        <v>#DIV/0!</v>
      </c>
      <c r="CL84" s="4" t="e">
        <f t="shared" si="263"/>
        <v>#DIV/0!</v>
      </c>
      <c r="CM84" s="4" t="e">
        <f t="shared" si="264"/>
        <v>#DIV/0!</v>
      </c>
      <c r="CN84" s="4" t="e">
        <f t="shared" si="265"/>
        <v>#DIV/0!</v>
      </c>
      <c r="CO84" s="4" t="e">
        <f t="shared" si="266"/>
        <v>#DIV/0!</v>
      </c>
      <c r="CP84" s="4" t="e">
        <f t="shared" si="267"/>
        <v>#DIV/0!</v>
      </c>
      <c r="CQ84" s="4" t="e">
        <f t="shared" si="268"/>
        <v>#DIV/0!</v>
      </c>
      <c r="CR84" s="4" t="e">
        <f t="shared" si="269"/>
        <v>#DIV/0!</v>
      </c>
      <c r="CS84" s="4" t="e">
        <f t="shared" si="270"/>
        <v>#DIV/0!</v>
      </c>
      <c r="CT84" s="4" t="e">
        <f t="shared" si="271"/>
        <v>#DIV/0!</v>
      </c>
      <c r="CU84" s="4" t="e">
        <f t="shared" si="272"/>
        <v>#DIV/0!</v>
      </c>
      <c r="CV84" s="4" t="e">
        <f t="shared" si="273"/>
        <v>#DIV/0!</v>
      </c>
      <c r="CW84" s="4" t="e">
        <f t="shared" si="274"/>
        <v>#DIV/0!</v>
      </c>
      <c r="CX84" s="4" t="e">
        <f t="shared" si="275"/>
        <v>#DIV/0!</v>
      </c>
      <c r="CY84" s="4" t="e">
        <f t="shared" si="276"/>
        <v>#DIV/0!</v>
      </c>
      <c r="CZ84" s="4" t="e">
        <f t="shared" si="277"/>
        <v>#DIV/0!</v>
      </c>
      <c r="DA84" s="4" t="e">
        <f t="shared" si="278"/>
        <v>#DIV/0!</v>
      </c>
      <c r="DB84" s="4" t="e">
        <f t="shared" si="279"/>
        <v>#DIV/0!</v>
      </c>
      <c r="DC84" s="4" t="e">
        <f t="shared" si="280"/>
        <v>#DIV/0!</v>
      </c>
      <c r="DD84" s="4" t="e">
        <f t="shared" si="281"/>
        <v>#DIV/0!</v>
      </c>
      <c r="DE84" s="4" t="e">
        <f t="shared" si="282"/>
        <v>#DIV/0!</v>
      </c>
      <c r="DF84" s="4" t="e">
        <f t="shared" si="283"/>
        <v>#DIV/0!</v>
      </c>
      <c r="DG84" s="4" t="e">
        <f t="shared" si="284"/>
        <v>#DIV/0!</v>
      </c>
    </row>
    <row r="85" spans="1:111" x14ac:dyDescent="0.25">
      <c r="A85" s="114"/>
      <c r="B85" t="s">
        <v>422</v>
      </c>
      <c r="C85" s="4">
        <v>0</v>
      </c>
      <c r="D85" s="4">
        <v>0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143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143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M85" t="s">
        <v>422</v>
      </c>
      <c r="AN85" s="4">
        <v>0</v>
      </c>
      <c r="AO85" s="4">
        <v>0</v>
      </c>
      <c r="AP85" s="4">
        <v>0</v>
      </c>
      <c r="AQ85" s="4">
        <v>0</v>
      </c>
      <c r="AR85" s="4">
        <v>0</v>
      </c>
      <c r="AS85" s="4">
        <v>0</v>
      </c>
      <c r="AT85" s="4">
        <v>0</v>
      </c>
      <c r="AU85" s="4">
        <v>0</v>
      </c>
      <c r="AV85" s="4">
        <v>0</v>
      </c>
      <c r="AW85" s="4">
        <v>0</v>
      </c>
      <c r="AX85" s="4">
        <v>0</v>
      </c>
      <c r="AY85" s="4">
        <v>0</v>
      </c>
      <c r="AZ85" s="143">
        <v>0</v>
      </c>
      <c r="BA85" s="4">
        <v>0</v>
      </c>
      <c r="BB85" s="4">
        <v>0</v>
      </c>
      <c r="BC85" s="4">
        <v>0</v>
      </c>
      <c r="BD85" s="4">
        <v>0</v>
      </c>
      <c r="BE85" s="4">
        <v>0</v>
      </c>
      <c r="BF85" s="4">
        <v>0</v>
      </c>
      <c r="BG85" s="4">
        <v>0</v>
      </c>
      <c r="BH85" s="4">
        <v>0</v>
      </c>
      <c r="BI85" s="4">
        <v>0</v>
      </c>
      <c r="BJ85" s="4">
        <v>0</v>
      </c>
      <c r="BK85" s="4">
        <v>0</v>
      </c>
      <c r="BL85" s="4">
        <v>0</v>
      </c>
      <c r="BM85" s="143">
        <v>0</v>
      </c>
      <c r="BN85" s="4">
        <v>0</v>
      </c>
      <c r="BO85" s="4">
        <v>0</v>
      </c>
      <c r="BP85" s="4">
        <v>0</v>
      </c>
      <c r="BQ85" s="4">
        <v>0</v>
      </c>
      <c r="BR85" s="4">
        <v>0</v>
      </c>
      <c r="BS85" s="4">
        <v>0</v>
      </c>
      <c r="BT85" s="4">
        <v>0</v>
      </c>
      <c r="BU85" s="4">
        <v>0</v>
      </c>
      <c r="BV85" s="4">
        <v>0</v>
      </c>
      <c r="BX85" t="s">
        <v>422</v>
      </c>
      <c r="BY85" s="4" t="e">
        <f t="shared" si="250"/>
        <v>#DIV/0!</v>
      </c>
      <c r="BZ85" s="4" t="e">
        <f t="shared" si="251"/>
        <v>#DIV/0!</v>
      </c>
      <c r="CA85" s="4" t="e">
        <f t="shared" si="252"/>
        <v>#DIV/0!</v>
      </c>
      <c r="CB85" s="4" t="e">
        <f t="shared" si="253"/>
        <v>#DIV/0!</v>
      </c>
      <c r="CC85" s="4" t="e">
        <f t="shared" si="254"/>
        <v>#DIV/0!</v>
      </c>
      <c r="CD85" s="4" t="e">
        <f t="shared" si="255"/>
        <v>#DIV/0!</v>
      </c>
      <c r="CE85" s="4" t="e">
        <f t="shared" si="256"/>
        <v>#DIV/0!</v>
      </c>
      <c r="CF85" s="4" t="e">
        <f t="shared" si="257"/>
        <v>#DIV/0!</v>
      </c>
      <c r="CG85" s="4" t="e">
        <f t="shared" si="258"/>
        <v>#DIV/0!</v>
      </c>
      <c r="CH85" s="4" t="e">
        <f t="shared" si="259"/>
        <v>#DIV/0!</v>
      </c>
      <c r="CI85" s="4" t="e">
        <f t="shared" si="260"/>
        <v>#DIV/0!</v>
      </c>
      <c r="CJ85" s="4" t="e">
        <f t="shared" si="261"/>
        <v>#DIV/0!</v>
      </c>
      <c r="CK85" s="4" t="e">
        <f t="shared" si="262"/>
        <v>#DIV/0!</v>
      </c>
      <c r="CL85" s="4" t="e">
        <f t="shared" si="263"/>
        <v>#DIV/0!</v>
      </c>
      <c r="CM85" s="4" t="e">
        <f t="shared" si="264"/>
        <v>#DIV/0!</v>
      </c>
      <c r="CN85" s="4" t="e">
        <f t="shared" si="265"/>
        <v>#DIV/0!</v>
      </c>
      <c r="CO85" s="4" t="e">
        <f t="shared" si="266"/>
        <v>#DIV/0!</v>
      </c>
      <c r="CP85" s="4" t="e">
        <f t="shared" si="267"/>
        <v>#DIV/0!</v>
      </c>
      <c r="CQ85" s="4" t="e">
        <f t="shared" si="268"/>
        <v>#DIV/0!</v>
      </c>
      <c r="CR85" s="4" t="e">
        <f t="shared" si="269"/>
        <v>#DIV/0!</v>
      </c>
      <c r="CS85" s="4" t="e">
        <f t="shared" si="270"/>
        <v>#DIV/0!</v>
      </c>
      <c r="CT85" s="4" t="e">
        <f t="shared" si="271"/>
        <v>#DIV/0!</v>
      </c>
      <c r="CU85" s="4" t="e">
        <f t="shared" si="272"/>
        <v>#DIV/0!</v>
      </c>
      <c r="CV85" s="4" t="e">
        <f t="shared" si="273"/>
        <v>#DIV/0!</v>
      </c>
      <c r="CW85" s="4" t="e">
        <f t="shared" si="274"/>
        <v>#DIV/0!</v>
      </c>
      <c r="CX85" s="4" t="e">
        <f t="shared" si="275"/>
        <v>#DIV/0!</v>
      </c>
      <c r="CY85" s="4" t="e">
        <f t="shared" si="276"/>
        <v>#DIV/0!</v>
      </c>
      <c r="CZ85" s="4" t="e">
        <f t="shared" si="277"/>
        <v>#DIV/0!</v>
      </c>
      <c r="DA85" s="4" t="e">
        <f t="shared" si="278"/>
        <v>#DIV/0!</v>
      </c>
      <c r="DB85" s="4" t="e">
        <f t="shared" si="279"/>
        <v>#DIV/0!</v>
      </c>
      <c r="DC85" s="4" t="e">
        <f t="shared" si="280"/>
        <v>#DIV/0!</v>
      </c>
      <c r="DD85" s="4" t="e">
        <f t="shared" si="281"/>
        <v>#DIV/0!</v>
      </c>
      <c r="DE85" s="4" t="e">
        <f t="shared" si="282"/>
        <v>#DIV/0!</v>
      </c>
      <c r="DF85" s="4" t="e">
        <f t="shared" si="283"/>
        <v>#DIV/0!</v>
      </c>
      <c r="DG85" s="4" t="e">
        <f t="shared" si="284"/>
        <v>#DIV/0!</v>
      </c>
    </row>
    <row r="86" spans="1:111" x14ac:dyDescent="0.25">
      <c r="A86" s="114"/>
      <c r="B86" t="s">
        <v>423</v>
      </c>
      <c r="C86" s="4">
        <v>0</v>
      </c>
      <c r="D86" s="4">
        <v>0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143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143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M86" t="s">
        <v>423</v>
      </c>
      <c r="AN86" s="4">
        <v>0</v>
      </c>
      <c r="AO86" s="4">
        <v>0</v>
      </c>
      <c r="AP86" s="4">
        <v>0</v>
      </c>
      <c r="AQ86" s="4">
        <v>0</v>
      </c>
      <c r="AR86" s="4">
        <v>0</v>
      </c>
      <c r="AS86" s="4">
        <v>0</v>
      </c>
      <c r="AT86" s="4">
        <v>0</v>
      </c>
      <c r="AU86" s="4">
        <v>0</v>
      </c>
      <c r="AV86" s="4">
        <v>0</v>
      </c>
      <c r="AW86" s="4">
        <v>0</v>
      </c>
      <c r="AX86" s="4">
        <v>0</v>
      </c>
      <c r="AY86" s="4">
        <v>0</v>
      </c>
      <c r="AZ86" s="143">
        <v>0</v>
      </c>
      <c r="BA86" s="4">
        <v>0</v>
      </c>
      <c r="BB86" s="4">
        <v>0</v>
      </c>
      <c r="BC86" s="4">
        <v>0</v>
      </c>
      <c r="BD86" s="4">
        <v>0</v>
      </c>
      <c r="BE86" s="4">
        <v>0</v>
      </c>
      <c r="BF86" s="4">
        <v>0</v>
      </c>
      <c r="BG86" s="4">
        <v>0</v>
      </c>
      <c r="BH86" s="4">
        <v>0</v>
      </c>
      <c r="BI86" s="4">
        <v>0</v>
      </c>
      <c r="BJ86" s="4">
        <v>0</v>
      </c>
      <c r="BK86" s="4">
        <v>0</v>
      </c>
      <c r="BL86" s="4">
        <v>0</v>
      </c>
      <c r="BM86" s="143">
        <v>0</v>
      </c>
      <c r="BN86" s="4">
        <v>0</v>
      </c>
      <c r="BO86" s="4">
        <v>0</v>
      </c>
      <c r="BP86" s="4">
        <v>0</v>
      </c>
      <c r="BQ86" s="4">
        <v>0</v>
      </c>
      <c r="BR86" s="4">
        <v>0</v>
      </c>
      <c r="BS86" s="4">
        <v>0</v>
      </c>
      <c r="BT86" s="4">
        <v>0</v>
      </c>
      <c r="BU86" s="4">
        <v>0</v>
      </c>
      <c r="BV86" s="4">
        <v>0</v>
      </c>
      <c r="BX86" t="s">
        <v>423</v>
      </c>
      <c r="BY86" s="4" t="e">
        <f t="shared" si="250"/>
        <v>#DIV/0!</v>
      </c>
      <c r="BZ86" s="4" t="e">
        <f t="shared" si="251"/>
        <v>#DIV/0!</v>
      </c>
      <c r="CA86" s="4" t="e">
        <f t="shared" si="252"/>
        <v>#DIV/0!</v>
      </c>
      <c r="CB86" s="4" t="e">
        <f t="shared" si="253"/>
        <v>#DIV/0!</v>
      </c>
      <c r="CC86" s="4" t="e">
        <f t="shared" si="254"/>
        <v>#DIV/0!</v>
      </c>
      <c r="CD86" s="4" t="e">
        <f t="shared" si="255"/>
        <v>#DIV/0!</v>
      </c>
      <c r="CE86" s="4" t="e">
        <f t="shared" si="256"/>
        <v>#DIV/0!</v>
      </c>
      <c r="CF86" s="4" t="e">
        <f t="shared" si="257"/>
        <v>#DIV/0!</v>
      </c>
      <c r="CG86" s="4" t="e">
        <f t="shared" si="258"/>
        <v>#DIV/0!</v>
      </c>
      <c r="CH86" s="4" t="e">
        <f t="shared" si="259"/>
        <v>#DIV/0!</v>
      </c>
      <c r="CI86" s="4" t="e">
        <f t="shared" si="260"/>
        <v>#DIV/0!</v>
      </c>
      <c r="CJ86" s="4" t="e">
        <f t="shared" si="261"/>
        <v>#DIV/0!</v>
      </c>
      <c r="CK86" s="4" t="e">
        <f t="shared" si="262"/>
        <v>#DIV/0!</v>
      </c>
      <c r="CL86" s="4" t="e">
        <f t="shared" si="263"/>
        <v>#DIV/0!</v>
      </c>
      <c r="CM86" s="4" t="e">
        <f t="shared" si="264"/>
        <v>#DIV/0!</v>
      </c>
      <c r="CN86" s="4" t="e">
        <f t="shared" si="265"/>
        <v>#DIV/0!</v>
      </c>
      <c r="CO86" s="4" t="e">
        <f t="shared" si="266"/>
        <v>#DIV/0!</v>
      </c>
      <c r="CP86" s="4" t="e">
        <f t="shared" si="267"/>
        <v>#DIV/0!</v>
      </c>
      <c r="CQ86" s="4" t="e">
        <f t="shared" si="268"/>
        <v>#DIV/0!</v>
      </c>
      <c r="CR86" s="4" t="e">
        <f t="shared" si="269"/>
        <v>#DIV/0!</v>
      </c>
      <c r="CS86" s="4" t="e">
        <f t="shared" si="270"/>
        <v>#DIV/0!</v>
      </c>
      <c r="CT86" s="4" t="e">
        <f t="shared" si="271"/>
        <v>#DIV/0!</v>
      </c>
      <c r="CU86" s="4" t="e">
        <f t="shared" si="272"/>
        <v>#DIV/0!</v>
      </c>
      <c r="CV86" s="4" t="e">
        <f t="shared" si="273"/>
        <v>#DIV/0!</v>
      </c>
      <c r="CW86" s="4" t="e">
        <f t="shared" si="274"/>
        <v>#DIV/0!</v>
      </c>
      <c r="CX86" s="4" t="e">
        <f t="shared" si="275"/>
        <v>#DIV/0!</v>
      </c>
      <c r="CY86" s="4" t="e">
        <f t="shared" si="276"/>
        <v>#DIV/0!</v>
      </c>
      <c r="CZ86" s="4" t="e">
        <f t="shared" si="277"/>
        <v>#DIV/0!</v>
      </c>
      <c r="DA86" s="4" t="e">
        <f t="shared" si="278"/>
        <v>#DIV/0!</v>
      </c>
      <c r="DB86" s="4" t="e">
        <f t="shared" si="279"/>
        <v>#DIV/0!</v>
      </c>
      <c r="DC86" s="4" t="e">
        <f t="shared" si="280"/>
        <v>#DIV/0!</v>
      </c>
      <c r="DD86" s="4" t="e">
        <f t="shared" si="281"/>
        <v>#DIV/0!</v>
      </c>
      <c r="DE86" s="4" t="e">
        <f t="shared" si="282"/>
        <v>#DIV/0!</v>
      </c>
      <c r="DF86" s="4" t="e">
        <f t="shared" si="283"/>
        <v>#DIV/0!</v>
      </c>
      <c r="DG86" s="4" t="e">
        <f t="shared" si="284"/>
        <v>#DIV/0!</v>
      </c>
    </row>
    <row r="87" spans="1:111" x14ac:dyDescent="0.25">
      <c r="A87" s="114"/>
      <c r="B87" t="s">
        <v>424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143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143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M87" t="s">
        <v>424</v>
      </c>
      <c r="AN87" s="4">
        <v>0</v>
      </c>
      <c r="AO87" s="4">
        <v>0</v>
      </c>
      <c r="AP87" s="4">
        <v>0</v>
      </c>
      <c r="AQ87" s="4">
        <v>0</v>
      </c>
      <c r="AR87" s="4">
        <v>0</v>
      </c>
      <c r="AS87" s="4">
        <v>0</v>
      </c>
      <c r="AT87" s="4">
        <v>0</v>
      </c>
      <c r="AU87" s="4">
        <v>0</v>
      </c>
      <c r="AV87" s="4">
        <v>0</v>
      </c>
      <c r="AW87" s="4">
        <v>0</v>
      </c>
      <c r="AX87" s="4">
        <v>0</v>
      </c>
      <c r="AY87" s="4">
        <v>0</v>
      </c>
      <c r="AZ87" s="143">
        <v>0</v>
      </c>
      <c r="BA87" s="4">
        <v>0</v>
      </c>
      <c r="BB87" s="4">
        <v>0</v>
      </c>
      <c r="BC87" s="4">
        <v>0</v>
      </c>
      <c r="BD87" s="4">
        <v>0</v>
      </c>
      <c r="BE87" s="4">
        <v>0</v>
      </c>
      <c r="BF87" s="4">
        <v>0</v>
      </c>
      <c r="BG87" s="4">
        <v>0</v>
      </c>
      <c r="BH87" s="4">
        <v>0</v>
      </c>
      <c r="BI87" s="4">
        <v>0</v>
      </c>
      <c r="BJ87" s="4">
        <v>0</v>
      </c>
      <c r="BK87" s="4">
        <v>0</v>
      </c>
      <c r="BL87" s="4">
        <v>0</v>
      </c>
      <c r="BM87" s="143">
        <v>0</v>
      </c>
      <c r="BN87" s="4">
        <v>0</v>
      </c>
      <c r="BO87" s="4">
        <v>0</v>
      </c>
      <c r="BP87" s="4">
        <v>0</v>
      </c>
      <c r="BQ87" s="4">
        <v>0</v>
      </c>
      <c r="BR87" s="4">
        <v>0</v>
      </c>
      <c r="BS87" s="4">
        <v>0</v>
      </c>
      <c r="BT87" s="4">
        <v>0</v>
      </c>
      <c r="BU87" s="4">
        <v>0</v>
      </c>
      <c r="BV87" s="4">
        <v>0</v>
      </c>
      <c r="BX87" t="s">
        <v>424</v>
      </c>
      <c r="BY87" s="4" t="e">
        <f t="shared" si="250"/>
        <v>#DIV/0!</v>
      </c>
      <c r="BZ87" s="4" t="e">
        <f t="shared" si="251"/>
        <v>#DIV/0!</v>
      </c>
      <c r="CA87" s="4" t="e">
        <f t="shared" si="252"/>
        <v>#DIV/0!</v>
      </c>
      <c r="CB87" s="4" t="e">
        <f t="shared" si="253"/>
        <v>#DIV/0!</v>
      </c>
      <c r="CC87" s="4" t="e">
        <f t="shared" si="254"/>
        <v>#DIV/0!</v>
      </c>
      <c r="CD87" s="4" t="e">
        <f t="shared" si="255"/>
        <v>#DIV/0!</v>
      </c>
      <c r="CE87" s="4" t="e">
        <f t="shared" si="256"/>
        <v>#DIV/0!</v>
      </c>
      <c r="CF87" s="4" t="e">
        <f t="shared" si="257"/>
        <v>#DIV/0!</v>
      </c>
      <c r="CG87" s="4" t="e">
        <f t="shared" si="258"/>
        <v>#DIV/0!</v>
      </c>
      <c r="CH87" s="4" t="e">
        <f t="shared" si="259"/>
        <v>#DIV/0!</v>
      </c>
      <c r="CI87" s="4" t="e">
        <f t="shared" si="260"/>
        <v>#DIV/0!</v>
      </c>
      <c r="CJ87" s="4" t="e">
        <f t="shared" si="261"/>
        <v>#DIV/0!</v>
      </c>
      <c r="CK87" s="4" t="e">
        <f t="shared" si="262"/>
        <v>#DIV/0!</v>
      </c>
      <c r="CL87" s="4" t="e">
        <f t="shared" si="263"/>
        <v>#DIV/0!</v>
      </c>
      <c r="CM87" s="4" t="e">
        <f t="shared" si="264"/>
        <v>#DIV/0!</v>
      </c>
      <c r="CN87" s="4" t="e">
        <f t="shared" si="265"/>
        <v>#DIV/0!</v>
      </c>
      <c r="CO87" s="4" t="e">
        <f t="shared" si="266"/>
        <v>#DIV/0!</v>
      </c>
      <c r="CP87" s="4" t="e">
        <f t="shared" si="267"/>
        <v>#DIV/0!</v>
      </c>
      <c r="CQ87" s="4" t="e">
        <f t="shared" si="268"/>
        <v>#DIV/0!</v>
      </c>
      <c r="CR87" s="4" t="e">
        <f t="shared" si="269"/>
        <v>#DIV/0!</v>
      </c>
      <c r="CS87" s="4" t="e">
        <f t="shared" si="270"/>
        <v>#DIV/0!</v>
      </c>
      <c r="CT87" s="4" t="e">
        <f t="shared" si="271"/>
        <v>#DIV/0!</v>
      </c>
      <c r="CU87" s="4" t="e">
        <f t="shared" si="272"/>
        <v>#DIV/0!</v>
      </c>
      <c r="CV87" s="4" t="e">
        <f t="shared" si="273"/>
        <v>#DIV/0!</v>
      </c>
      <c r="CW87" s="4" t="e">
        <f t="shared" si="274"/>
        <v>#DIV/0!</v>
      </c>
      <c r="CX87" s="4" t="e">
        <f t="shared" si="275"/>
        <v>#DIV/0!</v>
      </c>
      <c r="CY87" s="4" t="e">
        <f t="shared" si="276"/>
        <v>#DIV/0!</v>
      </c>
      <c r="CZ87" s="4" t="e">
        <f t="shared" si="277"/>
        <v>#DIV/0!</v>
      </c>
      <c r="DA87" s="4" t="e">
        <f t="shared" si="278"/>
        <v>#DIV/0!</v>
      </c>
      <c r="DB87" s="4" t="e">
        <f t="shared" si="279"/>
        <v>#DIV/0!</v>
      </c>
      <c r="DC87" s="4" t="e">
        <f t="shared" si="280"/>
        <v>#DIV/0!</v>
      </c>
      <c r="DD87" s="4" t="e">
        <f t="shared" si="281"/>
        <v>#DIV/0!</v>
      </c>
      <c r="DE87" s="4" t="e">
        <f t="shared" si="282"/>
        <v>#DIV/0!</v>
      </c>
      <c r="DF87" s="4" t="e">
        <f t="shared" si="283"/>
        <v>#DIV/0!</v>
      </c>
      <c r="DG87" s="4" t="e">
        <f t="shared" si="284"/>
        <v>#DIV/0!</v>
      </c>
    </row>
    <row r="88" spans="1:111" x14ac:dyDescent="0.25">
      <c r="A88" s="114"/>
      <c r="B88" t="s">
        <v>425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143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143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M88" t="s">
        <v>425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143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143">
        <v>0</v>
      </c>
      <c r="BN88" s="4">
        <v>0</v>
      </c>
      <c r="BO88" s="4">
        <v>0</v>
      </c>
      <c r="BP88" s="4">
        <v>0</v>
      </c>
      <c r="BQ88" s="4">
        <v>0</v>
      </c>
      <c r="BR88" s="4">
        <v>0</v>
      </c>
      <c r="BS88" s="4">
        <v>0</v>
      </c>
      <c r="BT88" s="4">
        <v>0</v>
      </c>
      <c r="BU88" s="4">
        <v>0</v>
      </c>
      <c r="BV88" s="4">
        <v>0</v>
      </c>
      <c r="BX88" t="s">
        <v>425</v>
      </c>
      <c r="BY88" s="4" t="e">
        <f t="shared" si="250"/>
        <v>#DIV/0!</v>
      </c>
      <c r="BZ88" s="4" t="e">
        <f t="shared" si="251"/>
        <v>#DIV/0!</v>
      </c>
      <c r="CA88" s="4" t="e">
        <f t="shared" si="252"/>
        <v>#DIV/0!</v>
      </c>
      <c r="CB88" s="4" t="e">
        <f t="shared" si="253"/>
        <v>#DIV/0!</v>
      </c>
      <c r="CC88" s="4" t="e">
        <f t="shared" si="254"/>
        <v>#DIV/0!</v>
      </c>
      <c r="CD88" s="4" t="e">
        <f t="shared" si="255"/>
        <v>#DIV/0!</v>
      </c>
      <c r="CE88" s="4" t="e">
        <f t="shared" si="256"/>
        <v>#DIV/0!</v>
      </c>
      <c r="CF88" s="4" t="e">
        <f t="shared" si="257"/>
        <v>#DIV/0!</v>
      </c>
      <c r="CG88" s="4" t="e">
        <f t="shared" si="258"/>
        <v>#DIV/0!</v>
      </c>
      <c r="CH88" s="4" t="e">
        <f t="shared" si="259"/>
        <v>#DIV/0!</v>
      </c>
      <c r="CI88" s="4" t="e">
        <f t="shared" si="260"/>
        <v>#DIV/0!</v>
      </c>
      <c r="CJ88" s="4" t="e">
        <f t="shared" si="261"/>
        <v>#DIV/0!</v>
      </c>
      <c r="CK88" s="4" t="e">
        <f t="shared" si="262"/>
        <v>#DIV/0!</v>
      </c>
      <c r="CL88" s="4" t="e">
        <f t="shared" si="263"/>
        <v>#DIV/0!</v>
      </c>
      <c r="CM88" s="4" t="e">
        <f t="shared" si="264"/>
        <v>#DIV/0!</v>
      </c>
      <c r="CN88" s="4" t="e">
        <f t="shared" si="265"/>
        <v>#DIV/0!</v>
      </c>
      <c r="CO88" s="4" t="e">
        <f t="shared" si="266"/>
        <v>#DIV/0!</v>
      </c>
      <c r="CP88" s="4" t="e">
        <f t="shared" si="267"/>
        <v>#DIV/0!</v>
      </c>
      <c r="CQ88" s="4" t="e">
        <f t="shared" si="268"/>
        <v>#DIV/0!</v>
      </c>
      <c r="CR88" s="4" t="e">
        <f t="shared" si="269"/>
        <v>#DIV/0!</v>
      </c>
      <c r="CS88" s="4" t="e">
        <f t="shared" si="270"/>
        <v>#DIV/0!</v>
      </c>
      <c r="CT88" s="4" t="e">
        <f t="shared" si="271"/>
        <v>#DIV/0!</v>
      </c>
      <c r="CU88" s="4" t="e">
        <f t="shared" si="272"/>
        <v>#DIV/0!</v>
      </c>
      <c r="CV88" s="4" t="e">
        <f t="shared" si="273"/>
        <v>#DIV/0!</v>
      </c>
      <c r="CW88" s="4" t="e">
        <f t="shared" si="274"/>
        <v>#DIV/0!</v>
      </c>
      <c r="CX88" s="4" t="e">
        <f t="shared" si="275"/>
        <v>#DIV/0!</v>
      </c>
      <c r="CY88" s="4" t="e">
        <f t="shared" si="276"/>
        <v>#DIV/0!</v>
      </c>
      <c r="CZ88" s="4" t="e">
        <f t="shared" si="277"/>
        <v>#DIV/0!</v>
      </c>
      <c r="DA88" s="4" t="e">
        <f t="shared" si="278"/>
        <v>#DIV/0!</v>
      </c>
      <c r="DB88" s="4" t="e">
        <f t="shared" si="279"/>
        <v>#DIV/0!</v>
      </c>
      <c r="DC88" s="4" t="e">
        <f t="shared" si="280"/>
        <v>#DIV/0!</v>
      </c>
      <c r="DD88" s="4" t="e">
        <f t="shared" si="281"/>
        <v>#DIV/0!</v>
      </c>
      <c r="DE88" s="4" t="e">
        <f t="shared" si="282"/>
        <v>#DIV/0!</v>
      </c>
      <c r="DF88" s="4" t="e">
        <f t="shared" si="283"/>
        <v>#DIV/0!</v>
      </c>
      <c r="DG88" s="4" t="e">
        <f t="shared" si="284"/>
        <v>#DIV/0!</v>
      </c>
    </row>
    <row r="89" spans="1:111" x14ac:dyDescent="0.25">
      <c r="A89" s="114"/>
      <c r="B89" t="s">
        <v>426</v>
      </c>
      <c r="C89" s="4">
        <v>0</v>
      </c>
      <c r="D89" s="4">
        <v>0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143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143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M89" t="s">
        <v>426</v>
      </c>
      <c r="AN89" s="4">
        <v>0</v>
      </c>
      <c r="AO89" s="4">
        <v>0</v>
      </c>
      <c r="AP89" s="4">
        <v>0</v>
      </c>
      <c r="AQ89" s="4">
        <v>0</v>
      </c>
      <c r="AR89" s="4">
        <v>0</v>
      </c>
      <c r="AS89" s="4">
        <v>0</v>
      </c>
      <c r="AT89" s="4">
        <v>0</v>
      </c>
      <c r="AU89" s="4">
        <v>0</v>
      </c>
      <c r="AV89" s="4">
        <v>0</v>
      </c>
      <c r="AW89" s="4">
        <v>0</v>
      </c>
      <c r="AX89" s="4">
        <v>0</v>
      </c>
      <c r="AY89" s="4">
        <v>0</v>
      </c>
      <c r="AZ89" s="143">
        <v>0</v>
      </c>
      <c r="BA89" s="4">
        <v>0</v>
      </c>
      <c r="BB89" s="4">
        <v>0</v>
      </c>
      <c r="BC89" s="4">
        <v>0</v>
      </c>
      <c r="BD89" s="4">
        <v>0</v>
      </c>
      <c r="BE89" s="4">
        <v>0</v>
      </c>
      <c r="BF89" s="4">
        <v>0</v>
      </c>
      <c r="BG89" s="4">
        <v>0</v>
      </c>
      <c r="BH89" s="4">
        <v>0</v>
      </c>
      <c r="BI89" s="4">
        <v>0</v>
      </c>
      <c r="BJ89" s="4">
        <v>0</v>
      </c>
      <c r="BK89" s="4">
        <v>0</v>
      </c>
      <c r="BL89" s="4">
        <v>0</v>
      </c>
      <c r="BM89" s="143">
        <v>0</v>
      </c>
      <c r="BN89" s="4">
        <v>0</v>
      </c>
      <c r="BO89" s="4">
        <v>0</v>
      </c>
      <c r="BP89" s="4">
        <v>0</v>
      </c>
      <c r="BQ89" s="4">
        <v>0</v>
      </c>
      <c r="BR89" s="4">
        <v>0</v>
      </c>
      <c r="BS89" s="4">
        <v>0</v>
      </c>
      <c r="BT89" s="4">
        <v>0</v>
      </c>
      <c r="BU89" s="4">
        <v>0</v>
      </c>
      <c r="BV89" s="4">
        <v>0</v>
      </c>
      <c r="BX89" t="s">
        <v>426</v>
      </c>
      <c r="BY89" s="4" t="e">
        <f t="shared" si="250"/>
        <v>#DIV/0!</v>
      </c>
      <c r="BZ89" s="4" t="e">
        <f t="shared" si="251"/>
        <v>#DIV/0!</v>
      </c>
      <c r="CA89" s="4" t="e">
        <f t="shared" si="252"/>
        <v>#DIV/0!</v>
      </c>
      <c r="CB89" s="4" t="e">
        <f t="shared" si="253"/>
        <v>#DIV/0!</v>
      </c>
      <c r="CC89" s="4" t="e">
        <f t="shared" si="254"/>
        <v>#DIV/0!</v>
      </c>
      <c r="CD89" s="4" t="e">
        <f t="shared" si="255"/>
        <v>#DIV/0!</v>
      </c>
      <c r="CE89" s="4" t="e">
        <f t="shared" si="256"/>
        <v>#DIV/0!</v>
      </c>
      <c r="CF89" s="4" t="e">
        <f t="shared" si="257"/>
        <v>#DIV/0!</v>
      </c>
      <c r="CG89" s="4" t="e">
        <f t="shared" si="258"/>
        <v>#DIV/0!</v>
      </c>
      <c r="CH89" s="4" t="e">
        <f t="shared" si="259"/>
        <v>#DIV/0!</v>
      </c>
      <c r="CI89" s="4" t="e">
        <f t="shared" si="260"/>
        <v>#DIV/0!</v>
      </c>
      <c r="CJ89" s="4" t="e">
        <f t="shared" si="261"/>
        <v>#DIV/0!</v>
      </c>
      <c r="CK89" s="4" t="e">
        <f t="shared" si="262"/>
        <v>#DIV/0!</v>
      </c>
      <c r="CL89" s="4" t="e">
        <f t="shared" si="263"/>
        <v>#DIV/0!</v>
      </c>
      <c r="CM89" s="4" t="e">
        <f t="shared" si="264"/>
        <v>#DIV/0!</v>
      </c>
      <c r="CN89" s="4" t="e">
        <f t="shared" si="265"/>
        <v>#DIV/0!</v>
      </c>
      <c r="CO89" s="4" t="e">
        <f t="shared" si="266"/>
        <v>#DIV/0!</v>
      </c>
      <c r="CP89" s="4" t="e">
        <f t="shared" si="267"/>
        <v>#DIV/0!</v>
      </c>
      <c r="CQ89" s="4" t="e">
        <f t="shared" si="268"/>
        <v>#DIV/0!</v>
      </c>
      <c r="CR89" s="4" t="e">
        <f t="shared" si="269"/>
        <v>#DIV/0!</v>
      </c>
      <c r="CS89" s="4" t="e">
        <f t="shared" si="270"/>
        <v>#DIV/0!</v>
      </c>
      <c r="CT89" s="4" t="e">
        <f t="shared" si="271"/>
        <v>#DIV/0!</v>
      </c>
      <c r="CU89" s="4" t="e">
        <f t="shared" si="272"/>
        <v>#DIV/0!</v>
      </c>
      <c r="CV89" s="4" t="e">
        <f t="shared" si="273"/>
        <v>#DIV/0!</v>
      </c>
      <c r="CW89" s="4" t="e">
        <f t="shared" si="274"/>
        <v>#DIV/0!</v>
      </c>
      <c r="CX89" s="4" t="e">
        <f t="shared" si="275"/>
        <v>#DIV/0!</v>
      </c>
      <c r="CY89" s="4" t="e">
        <f t="shared" si="276"/>
        <v>#DIV/0!</v>
      </c>
      <c r="CZ89" s="4" t="e">
        <f t="shared" si="277"/>
        <v>#DIV/0!</v>
      </c>
      <c r="DA89" s="4" t="e">
        <f t="shared" si="278"/>
        <v>#DIV/0!</v>
      </c>
      <c r="DB89" s="4" t="e">
        <f t="shared" si="279"/>
        <v>#DIV/0!</v>
      </c>
      <c r="DC89" s="4" t="e">
        <f t="shared" si="280"/>
        <v>#DIV/0!</v>
      </c>
      <c r="DD89" s="4" t="e">
        <f t="shared" si="281"/>
        <v>#DIV/0!</v>
      </c>
      <c r="DE89" s="4" t="e">
        <f t="shared" si="282"/>
        <v>#DIV/0!</v>
      </c>
      <c r="DF89" s="4" t="e">
        <f t="shared" si="283"/>
        <v>#DIV/0!</v>
      </c>
      <c r="DG89" s="4" t="e">
        <f t="shared" si="284"/>
        <v>#DIV/0!</v>
      </c>
    </row>
    <row r="90" spans="1:111" x14ac:dyDescent="0.25">
      <c r="A90" s="114"/>
      <c r="B90" t="s">
        <v>427</v>
      </c>
      <c r="C90" s="115">
        <v>0</v>
      </c>
      <c r="D90" s="115">
        <v>0</v>
      </c>
      <c r="E90" s="115">
        <v>0</v>
      </c>
      <c r="F90" s="115">
        <v>0</v>
      </c>
      <c r="G90" s="115">
        <v>0</v>
      </c>
      <c r="H90" s="115">
        <v>0</v>
      </c>
      <c r="I90" s="115">
        <v>0</v>
      </c>
      <c r="J90" s="115">
        <v>0</v>
      </c>
      <c r="K90" s="115">
        <v>0</v>
      </c>
      <c r="L90" s="115">
        <v>0</v>
      </c>
      <c r="M90" s="115">
        <v>0</v>
      </c>
      <c r="N90" s="115">
        <v>0</v>
      </c>
      <c r="O90" s="144">
        <v>0</v>
      </c>
      <c r="P90" s="115">
        <v>0</v>
      </c>
      <c r="Q90" s="115">
        <v>0</v>
      </c>
      <c r="R90" s="115">
        <v>0</v>
      </c>
      <c r="S90" s="115">
        <v>0</v>
      </c>
      <c r="T90" s="115">
        <v>0</v>
      </c>
      <c r="U90" s="115">
        <v>0</v>
      </c>
      <c r="V90" s="115">
        <v>0</v>
      </c>
      <c r="W90" s="115">
        <v>0</v>
      </c>
      <c r="X90" s="115">
        <v>0</v>
      </c>
      <c r="Y90" s="115">
        <v>0</v>
      </c>
      <c r="Z90" s="115">
        <v>0</v>
      </c>
      <c r="AA90" s="115">
        <v>0</v>
      </c>
      <c r="AB90" s="144">
        <v>0</v>
      </c>
      <c r="AC90" s="115">
        <v>0</v>
      </c>
      <c r="AD90" s="115">
        <v>0</v>
      </c>
      <c r="AE90" s="115">
        <v>0</v>
      </c>
      <c r="AF90" s="115">
        <v>0</v>
      </c>
      <c r="AG90" s="115">
        <v>0</v>
      </c>
      <c r="AH90" s="115">
        <v>0</v>
      </c>
      <c r="AI90" s="115">
        <v>0</v>
      </c>
      <c r="AJ90" s="115">
        <v>0</v>
      </c>
      <c r="AK90" s="115">
        <v>0</v>
      </c>
      <c r="AM90" t="s">
        <v>427</v>
      </c>
      <c r="AN90" s="115">
        <v>0</v>
      </c>
      <c r="AO90" s="115">
        <v>0</v>
      </c>
      <c r="AP90" s="115">
        <v>0</v>
      </c>
      <c r="AQ90" s="115">
        <v>0</v>
      </c>
      <c r="AR90" s="115">
        <v>0</v>
      </c>
      <c r="AS90" s="115">
        <v>0</v>
      </c>
      <c r="AT90" s="115">
        <v>0</v>
      </c>
      <c r="AU90" s="115">
        <v>0</v>
      </c>
      <c r="AV90" s="115">
        <v>0</v>
      </c>
      <c r="AW90" s="115">
        <v>0</v>
      </c>
      <c r="AX90" s="115">
        <v>0</v>
      </c>
      <c r="AY90" s="115">
        <v>0</v>
      </c>
      <c r="AZ90" s="144">
        <v>0</v>
      </c>
      <c r="BA90" s="115">
        <v>0</v>
      </c>
      <c r="BB90" s="115">
        <v>0</v>
      </c>
      <c r="BC90" s="115">
        <v>0</v>
      </c>
      <c r="BD90" s="115">
        <v>0</v>
      </c>
      <c r="BE90" s="115">
        <v>0</v>
      </c>
      <c r="BF90" s="115">
        <v>0</v>
      </c>
      <c r="BG90" s="115">
        <v>0</v>
      </c>
      <c r="BH90" s="115">
        <v>0</v>
      </c>
      <c r="BI90" s="115">
        <v>0</v>
      </c>
      <c r="BJ90" s="115">
        <v>0</v>
      </c>
      <c r="BK90" s="115">
        <v>0</v>
      </c>
      <c r="BL90" s="115">
        <v>0</v>
      </c>
      <c r="BM90" s="144">
        <v>0</v>
      </c>
      <c r="BN90" s="115">
        <v>0</v>
      </c>
      <c r="BO90" s="115">
        <v>0</v>
      </c>
      <c r="BP90" s="115">
        <v>0</v>
      </c>
      <c r="BQ90" s="115">
        <v>0</v>
      </c>
      <c r="BR90" s="115">
        <v>0</v>
      </c>
      <c r="BS90" s="115">
        <v>0</v>
      </c>
      <c r="BT90" s="115">
        <v>0</v>
      </c>
      <c r="BU90" s="115">
        <v>0</v>
      </c>
      <c r="BV90" s="115">
        <v>0</v>
      </c>
      <c r="BX90" t="s">
        <v>427</v>
      </c>
      <c r="BY90" s="115" t="e">
        <f t="shared" si="250"/>
        <v>#DIV/0!</v>
      </c>
      <c r="BZ90" s="115" t="e">
        <f t="shared" si="251"/>
        <v>#DIV/0!</v>
      </c>
      <c r="CA90" s="115" t="e">
        <f t="shared" si="252"/>
        <v>#DIV/0!</v>
      </c>
      <c r="CB90" s="115" t="e">
        <f t="shared" si="253"/>
        <v>#DIV/0!</v>
      </c>
      <c r="CC90" s="115" t="e">
        <f t="shared" si="254"/>
        <v>#DIV/0!</v>
      </c>
      <c r="CD90" s="115" t="e">
        <f t="shared" si="255"/>
        <v>#DIV/0!</v>
      </c>
      <c r="CE90" s="115" t="e">
        <f t="shared" si="256"/>
        <v>#DIV/0!</v>
      </c>
      <c r="CF90" s="115" t="e">
        <f t="shared" si="257"/>
        <v>#DIV/0!</v>
      </c>
      <c r="CG90" s="115" t="e">
        <f t="shared" si="258"/>
        <v>#DIV/0!</v>
      </c>
      <c r="CH90" s="115" t="e">
        <f t="shared" si="259"/>
        <v>#DIV/0!</v>
      </c>
      <c r="CI90" s="115" t="e">
        <f t="shared" si="260"/>
        <v>#DIV/0!</v>
      </c>
      <c r="CJ90" s="115" t="e">
        <f t="shared" si="261"/>
        <v>#DIV/0!</v>
      </c>
      <c r="CK90" s="115" t="e">
        <f t="shared" si="262"/>
        <v>#DIV/0!</v>
      </c>
      <c r="CL90" s="115" t="e">
        <f t="shared" si="263"/>
        <v>#DIV/0!</v>
      </c>
      <c r="CM90" s="115" t="e">
        <f t="shared" si="264"/>
        <v>#DIV/0!</v>
      </c>
      <c r="CN90" s="115" t="e">
        <f t="shared" si="265"/>
        <v>#DIV/0!</v>
      </c>
      <c r="CO90" s="115" t="e">
        <f t="shared" si="266"/>
        <v>#DIV/0!</v>
      </c>
      <c r="CP90" s="115" t="e">
        <f t="shared" si="267"/>
        <v>#DIV/0!</v>
      </c>
      <c r="CQ90" s="115" t="e">
        <f t="shared" si="268"/>
        <v>#DIV/0!</v>
      </c>
      <c r="CR90" s="115" t="e">
        <f t="shared" si="269"/>
        <v>#DIV/0!</v>
      </c>
      <c r="CS90" s="115" t="e">
        <f t="shared" si="270"/>
        <v>#DIV/0!</v>
      </c>
      <c r="CT90" s="115" t="e">
        <f t="shared" si="271"/>
        <v>#DIV/0!</v>
      </c>
      <c r="CU90" s="115" t="e">
        <f t="shared" si="272"/>
        <v>#DIV/0!</v>
      </c>
      <c r="CV90" s="115" t="e">
        <f t="shared" si="273"/>
        <v>#DIV/0!</v>
      </c>
      <c r="CW90" s="115" t="e">
        <f t="shared" si="274"/>
        <v>#DIV/0!</v>
      </c>
      <c r="CX90" s="115" t="e">
        <f t="shared" si="275"/>
        <v>#DIV/0!</v>
      </c>
      <c r="CY90" s="115" t="e">
        <f t="shared" si="276"/>
        <v>#DIV/0!</v>
      </c>
      <c r="CZ90" s="115" t="e">
        <f t="shared" si="277"/>
        <v>#DIV/0!</v>
      </c>
      <c r="DA90" s="115" t="e">
        <f t="shared" si="278"/>
        <v>#DIV/0!</v>
      </c>
      <c r="DB90" s="115" t="e">
        <f t="shared" si="279"/>
        <v>#DIV/0!</v>
      </c>
      <c r="DC90" s="115" t="e">
        <f t="shared" si="280"/>
        <v>#DIV/0!</v>
      </c>
      <c r="DD90" s="115" t="e">
        <f t="shared" si="281"/>
        <v>#DIV/0!</v>
      </c>
      <c r="DE90" s="115" t="e">
        <f t="shared" si="282"/>
        <v>#DIV/0!</v>
      </c>
      <c r="DF90" s="115" t="e">
        <f t="shared" si="283"/>
        <v>#DIV/0!</v>
      </c>
      <c r="DG90" s="115" t="e">
        <f t="shared" si="284"/>
        <v>#DIV/0!</v>
      </c>
    </row>
    <row r="91" spans="1:111" x14ac:dyDescent="0.25">
      <c r="A91" s="114"/>
      <c r="C91" s="5">
        <f>SUM(C77:C90)</f>
        <v>0</v>
      </c>
      <c r="D91" s="5">
        <f t="shared" ref="D91:AP91" si="285">SUM(D77:D90)</f>
        <v>0</v>
      </c>
      <c r="E91" s="5">
        <f t="shared" si="285"/>
        <v>0</v>
      </c>
      <c r="F91" s="5">
        <f t="shared" si="285"/>
        <v>0</v>
      </c>
      <c r="G91" s="5">
        <f t="shared" si="285"/>
        <v>0</v>
      </c>
      <c r="H91" s="5">
        <f t="shared" si="285"/>
        <v>0</v>
      </c>
      <c r="I91" s="5">
        <f t="shared" si="285"/>
        <v>0</v>
      </c>
      <c r="J91" s="5">
        <f t="shared" si="285"/>
        <v>0</v>
      </c>
      <c r="K91" s="5">
        <f t="shared" si="285"/>
        <v>0</v>
      </c>
      <c r="L91" s="5">
        <f t="shared" si="285"/>
        <v>0</v>
      </c>
      <c r="M91" s="5">
        <f t="shared" si="285"/>
        <v>0</v>
      </c>
      <c r="N91" s="5">
        <f t="shared" si="285"/>
        <v>0</v>
      </c>
      <c r="O91" s="145">
        <f t="shared" si="285"/>
        <v>0</v>
      </c>
      <c r="P91" s="5">
        <f>SUM(P77:P90)</f>
        <v>0</v>
      </c>
      <c r="Q91" s="5">
        <f t="shared" ref="Q91:AB91" si="286">SUM(Q77:Q90)</f>
        <v>0</v>
      </c>
      <c r="R91" s="5">
        <f t="shared" si="286"/>
        <v>0</v>
      </c>
      <c r="S91" s="5">
        <f t="shared" si="286"/>
        <v>0</v>
      </c>
      <c r="T91" s="5">
        <f t="shared" si="286"/>
        <v>0</v>
      </c>
      <c r="U91" s="5">
        <f t="shared" si="286"/>
        <v>0</v>
      </c>
      <c r="V91" s="5">
        <f t="shared" si="286"/>
        <v>0</v>
      </c>
      <c r="W91" s="5">
        <f t="shared" si="286"/>
        <v>0</v>
      </c>
      <c r="X91" s="5">
        <f t="shared" si="286"/>
        <v>0</v>
      </c>
      <c r="Y91" s="5">
        <f t="shared" si="286"/>
        <v>0</v>
      </c>
      <c r="Z91" s="5">
        <f t="shared" si="286"/>
        <v>0</v>
      </c>
      <c r="AA91" s="5">
        <f t="shared" si="286"/>
        <v>0</v>
      </c>
      <c r="AB91" s="145">
        <f t="shared" si="286"/>
        <v>0</v>
      </c>
      <c r="AC91" s="5">
        <f t="shared" si="285"/>
        <v>0</v>
      </c>
      <c r="AD91" s="5">
        <f t="shared" si="285"/>
        <v>0</v>
      </c>
      <c r="AE91" s="5">
        <f t="shared" si="285"/>
        <v>0</v>
      </c>
      <c r="AF91" s="5">
        <f t="shared" si="285"/>
        <v>0</v>
      </c>
      <c r="AG91" s="5">
        <f t="shared" si="285"/>
        <v>0</v>
      </c>
      <c r="AH91" s="5">
        <f t="shared" si="285"/>
        <v>0</v>
      </c>
      <c r="AI91" s="5">
        <f t="shared" ref="AI91:AK91" si="287">SUM(AI77:AI90)</f>
        <v>0</v>
      </c>
      <c r="AJ91" s="5">
        <f t="shared" si="287"/>
        <v>0</v>
      </c>
      <c r="AK91" s="5">
        <f t="shared" si="287"/>
        <v>0</v>
      </c>
      <c r="AN91" s="5">
        <f t="shared" si="285"/>
        <v>0</v>
      </c>
      <c r="AO91" s="5">
        <f t="shared" si="285"/>
        <v>0</v>
      </c>
      <c r="AP91" s="5">
        <f t="shared" si="285"/>
        <v>0</v>
      </c>
      <c r="AQ91" s="5">
        <f>SUM(AQ77:AQ90)</f>
        <v>0</v>
      </c>
      <c r="AR91" s="5">
        <f t="shared" ref="AR91:BQ91" si="288">SUM(AR77:AR90)</f>
        <v>0</v>
      </c>
      <c r="AS91" s="5">
        <f t="shared" si="288"/>
        <v>0</v>
      </c>
      <c r="AT91" s="5">
        <f t="shared" si="288"/>
        <v>0</v>
      </c>
      <c r="AU91" s="5">
        <f t="shared" si="288"/>
        <v>0</v>
      </c>
      <c r="AV91" s="5">
        <f t="shared" si="288"/>
        <v>0</v>
      </c>
      <c r="AW91" s="5">
        <f t="shared" si="288"/>
        <v>0</v>
      </c>
      <c r="AX91" s="5">
        <f t="shared" si="288"/>
        <v>0</v>
      </c>
      <c r="AY91" s="5">
        <f t="shared" si="288"/>
        <v>0</v>
      </c>
      <c r="AZ91" s="145">
        <f t="shared" si="288"/>
        <v>0</v>
      </c>
      <c r="BA91" s="5">
        <f t="shared" si="288"/>
        <v>0</v>
      </c>
      <c r="BB91" s="5">
        <f t="shared" si="288"/>
        <v>0</v>
      </c>
      <c r="BC91" s="5">
        <f t="shared" si="288"/>
        <v>0</v>
      </c>
      <c r="BD91" s="5">
        <f>SUM(BD77:BD90)</f>
        <v>0</v>
      </c>
      <c r="BE91" s="5">
        <f t="shared" ref="BE91:BM91" si="289">SUM(BE77:BE90)</f>
        <v>0</v>
      </c>
      <c r="BF91" s="5">
        <f t="shared" si="289"/>
        <v>0</v>
      </c>
      <c r="BG91" s="5">
        <f t="shared" si="289"/>
        <v>0</v>
      </c>
      <c r="BH91" s="5">
        <f t="shared" si="289"/>
        <v>0</v>
      </c>
      <c r="BI91" s="5">
        <f t="shared" si="289"/>
        <v>0</v>
      </c>
      <c r="BJ91" s="5">
        <f t="shared" si="289"/>
        <v>0</v>
      </c>
      <c r="BK91" s="5">
        <f t="shared" si="289"/>
        <v>0</v>
      </c>
      <c r="BL91" s="5">
        <f t="shared" si="289"/>
        <v>0</v>
      </c>
      <c r="BM91" s="145">
        <f t="shared" si="289"/>
        <v>0</v>
      </c>
      <c r="BN91" s="5">
        <f t="shared" si="288"/>
        <v>0</v>
      </c>
      <c r="BO91" s="5">
        <f t="shared" si="288"/>
        <v>0</v>
      </c>
      <c r="BP91" s="5">
        <f t="shared" si="288"/>
        <v>0</v>
      </c>
      <c r="BQ91" s="5">
        <f t="shared" si="288"/>
        <v>0</v>
      </c>
      <c r="BR91" s="5">
        <f>SUM(BR77:BR90)</f>
        <v>0</v>
      </c>
      <c r="BS91" s="5">
        <f>SUM(BS77:BS90)</f>
        <v>0</v>
      </c>
      <c r="BT91" s="5">
        <f t="shared" ref="BT91:BV91" si="290">SUM(BT77:BT90)</f>
        <v>0</v>
      </c>
      <c r="BU91" s="5">
        <f t="shared" si="290"/>
        <v>0</v>
      </c>
      <c r="BV91" s="5">
        <f t="shared" si="290"/>
        <v>0</v>
      </c>
      <c r="BY91" s="4" t="e">
        <f t="shared" si="250"/>
        <v>#DIV/0!</v>
      </c>
      <c r="BZ91" s="4" t="e">
        <f t="shared" si="251"/>
        <v>#DIV/0!</v>
      </c>
      <c r="CA91" s="4" t="e">
        <f t="shared" si="252"/>
        <v>#DIV/0!</v>
      </c>
      <c r="CB91" s="4" t="e">
        <f t="shared" si="253"/>
        <v>#DIV/0!</v>
      </c>
      <c r="CC91" s="4" t="e">
        <f t="shared" si="254"/>
        <v>#DIV/0!</v>
      </c>
      <c r="CD91" s="4" t="e">
        <f t="shared" si="255"/>
        <v>#DIV/0!</v>
      </c>
      <c r="CE91" s="4" t="e">
        <f t="shared" si="256"/>
        <v>#DIV/0!</v>
      </c>
      <c r="CF91" s="4" t="e">
        <f t="shared" si="257"/>
        <v>#DIV/0!</v>
      </c>
      <c r="CG91" s="4" t="e">
        <f t="shared" si="258"/>
        <v>#DIV/0!</v>
      </c>
      <c r="CH91" s="4" t="e">
        <f t="shared" si="259"/>
        <v>#DIV/0!</v>
      </c>
      <c r="CI91" s="4" t="e">
        <f t="shared" si="260"/>
        <v>#DIV/0!</v>
      </c>
      <c r="CJ91" s="4" t="e">
        <f t="shared" si="261"/>
        <v>#DIV/0!</v>
      </c>
      <c r="CK91" s="4" t="e">
        <f t="shared" si="262"/>
        <v>#DIV/0!</v>
      </c>
      <c r="CL91" s="4" t="e">
        <f t="shared" si="263"/>
        <v>#DIV/0!</v>
      </c>
      <c r="CM91" s="4" t="e">
        <f t="shared" si="264"/>
        <v>#DIV/0!</v>
      </c>
      <c r="CN91" s="4" t="e">
        <f t="shared" si="265"/>
        <v>#DIV/0!</v>
      </c>
      <c r="CO91" s="4" t="e">
        <f t="shared" si="266"/>
        <v>#DIV/0!</v>
      </c>
      <c r="CP91" s="4" t="e">
        <f t="shared" si="267"/>
        <v>#DIV/0!</v>
      </c>
      <c r="CQ91" s="4" t="e">
        <f t="shared" si="268"/>
        <v>#DIV/0!</v>
      </c>
      <c r="CR91" s="4" t="e">
        <f t="shared" si="269"/>
        <v>#DIV/0!</v>
      </c>
      <c r="CS91" s="4" t="e">
        <f t="shared" si="270"/>
        <v>#DIV/0!</v>
      </c>
      <c r="CT91" s="4" t="e">
        <f t="shared" si="271"/>
        <v>#DIV/0!</v>
      </c>
      <c r="CU91" s="4" t="e">
        <f t="shared" si="272"/>
        <v>#DIV/0!</v>
      </c>
      <c r="CV91" s="4" t="e">
        <f t="shared" si="273"/>
        <v>#DIV/0!</v>
      </c>
      <c r="CW91" s="4" t="e">
        <f t="shared" si="274"/>
        <v>#DIV/0!</v>
      </c>
      <c r="CX91" s="4" t="e">
        <f t="shared" si="275"/>
        <v>#DIV/0!</v>
      </c>
      <c r="CY91" s="4" t="e">
        <f t="shared" si="276"/>
        <v>#DIV/0!</v>
      </c>
      <c r="CZ91" s="4" t="e">
        <f t="shared" si="277"/>
        <v>#DIV/0!</v>
      </c>
      <c r="DA91" s="4" t="e">
        <f t="shared" si="278"/>
        <v>#DIV/0!</v>
      </c>
      <c r="DB91" s="4" t="e">
        <f t="shared" si="279"/>
        <v>#DIV/0!</v>
      </c>
      <c r="DC91" s="4" t="e">
        <f t="shared" si="280"/>
        <v>#DIV/0!</v>
      </c>
      <c r="DD91" s="4" t="e">
        <f t="shared" si="281"/>
        <v>#DIV/0!</v>
      </c>
      <c r="DE91" s="4" t="e">
        <f t="shared" si="282"/>
        <v>#DIV/0!</v>
      </c>
      <c r="DF91" s="4" t="e">
        <f t="shared" si="283"/>
        <v>#DIV/0!</v>
      </c>
      <c r="DG91" s="4" t="e">
        <f t="shared" si="284"/>
        <v>#DIV/0!</v>
      </c>
    </row>
    <row r="92" spans="1:111" x14ac:dyDescent="0.25">
      <c r="A92" s="114"/>
      <c r="B92" s="125">
        <f>SUM(C92:AK92)</f>
        <v>-52</v>
      </c>
      <c r="C92" s="5">
        <f>+C91-C3</f>
        <v>-2</v>
      </c>
      <c r="D92" s="5">
        <f t="shared" ref="D92:AH92" si="291">+D91-D3</f>
        <v>-2</v>
      </c>
      <c r="E92" s="5">
        <f t="shared" si="291"/>
        <v>-2</v>
      </c>
      <c r="F92" s="5">
        <f t="shared" si="291"/>
        <v>-2</v>
      </c>
      <c r="G92" s="5">
        <f t="shared" si="291"/>
        <v>-2</v>
      </c>
      <c r="H92" s="5">
        <f t="shared" si="291"/>
        <v>-2</v>
      </c>
      <c r="I92" s="5">
        <f t="shared" si="291"/>
        <v>-2</v>
      </c>
      <c r="J92" s="5">
        <f t="shared" si="291"/>
        <v>-2</v>
      </c>
      <c r="K92" s="5">
        <f t="shared" si="291"/>
        <v>-2</v>
      </c>
      <c r="L92" s="5">
        <f t="shared" si="291"/>
        <v>-2</v>
      </c>
      <c r="M92" s="5">
        <f t="shared" si="291"/>
        <v>-2</v>
      </c>
      <c r="N92" s="5">
        <f t="shared" si="291"/>
        <v>-2</v>
      </c>
      <c r="O92" s="145">
        <f t="shared" si="291"/>
        <v>-2</v>
      </c>
      <c r="P92" s="5">
        <f>+P91-P3</f>
        <v>-2</v>
      </c>
      <c r="Q92" s="5">
        <f t="shared" ref="Q92:AB92" si="292">+Q91-Q3</f>
        <v>-2</v>
      </c>
      <c r="R92" s="5">
        <f t="shared" si="292"/>
        <v>-2</v>
      </c>
      <c r="S92" s="5">
        <f t="shared" si="292"/>
        <v>-2</v>
      </c>
      <c r="T92" s="5">
        <f t="shared" si="292"/>
        <v>-2</v>
      </c>
      <c r="U92" s="5">
        <f t="shared" si="292"/>
        <v>-2</v>
      </c>
      <c r="V92" s="5">
        <f t="shared" si="292"/>
        <v>-2</v>
      </c>
      <c r="W92" s="5">
        <f t="shared" si="292"/>
        <v>-2</v>
      </c>
      <c r="X92" s="5">
        <f t="shared" si="292"/>
        <v>-2</v>
      </c>
      <c r="Y92" s="5">
        <f t="shared" si="292"/>
        <v>-2</v>
      </c>
      <c r="Z92" s="5">
        <f t="shared" si="292"/>
        <v>-2</v>
      </c>
      <c r="AA92" s="5">
        <f t="shared" si="292"/>
        <v>-2</v>
      </c>
      <c r="AB92" s="145">
        <f t="shared" si="292"/>
        <v>-2</v>
      </c>
      <c r="AC92" s="5">
        <f t="shared" si="291"/>
        <v>0</v>
      </c>
      <c r="AD92" s="5">
        <f t="shared" si="291"/>
        <v>0</v>
      </c>
      <c r="AE92" s="5">
        <f t="shared" si="291"/>
        <v>0</v>
      </c>
      <c r="AF92" s="5">
        <f t="shared" si="291"/>
        <v>0</v>
      </c>
      <c r="AG92" s="5">
        <f t="shared" si="291"/>
        <v>0</v>
      </c>
      <c r="AH92" s="5">
        <f t="shared" si="291"/>
        <v>0</v>
      </c>
      <c r="AI92" s="5">
        <f t="shared" ref="AI92:AK92" si="293">+AI91-AI3</f>
        <v>0</v>
      </c>
      <c r="AJ92" s="5">
        <f t="shared" si="293"/>
        <v>0</v>
      </c>
      <c r="AK92" s="5">
        <f t="shared" si="293"/>
        <v>0</v>
      </c>
      <c r="AM92" s="125">
        <f>SUM(AN92:BV92)</f>
        <v>-82.559999999999988</v>
      </c>
      <c r="AN92" s="5">
        <f t="shared" ref="AN92:BS92" si="294">+AN91-AN3</f>
        <v>-1.7200000000000002</v>
      </c>
      <c r="AO92" s="5">
        <f t="shared" si="294"/>
        <v>-1.7200000000000002</v>
      </c>
      <c r="AP92" s="5">
        <f t="shared" si="294"/>
        <v>-1.7200000000000002</v>
      </c>
      <c r="AQ92" s="5">
        <f t="shared" si="294"/>
        <v>-1.7200000000000002</v>
      </c>
      <c r="AR92" s="5">
        <f t="shared" si="294"/>
        <v>-1.7200000000000002</v>
      </c>
      <c r="AS92" s="5">
        <f t="shared" si="294"/>
        <v>-1.7200000000000002</v>
      </c>
      <c r="AT92" s="5">
        <f t="shared" si="294"/>
        <v>-1.7200000000000002</v>
      </c>
      <c r="AU92" s="5">
        <f t="shared" si="294"/>
        <v>-1.7200000000000002</v>
      </c>
      <c r="AV92" s="5">
        <f t="shared" si="294"/>
        <v>-1.7200000000000002</v>
      </c>
      <c r="AW92" s="5">
        <f t="shared" si="294"/>
        <v>-1.7200000000000002</v>
      </c>
      <c r="AX92" s="5">
        <f t="shared" si="294"/>
        <v>-1.7200000000000002</v>
      </c>
      <c r="AY92" s="5">
        <f t="shared" si="294"/>
        <v>-1.7200000000000002</v>
      </c>
      <c r="AZ92" s="145">
        <f t="shared" si="294"/>
        <v>-20.64</v>
      </c>
      <c r="BA92" s="5">
        <f t="shared" ref="BA92:BM92" si="295">+BA91-BA3</f>
        <v>-1.7200000000000002</v>
      </c>
      <c r="BB92" s="5">
        <f t="shared" si="295"/>
        <v>-1.7200000000000002</v>
      </c>
      <c r="BC92" s="5">
        <f t="shared" si="295"/>
        <v>-1.7200000000000002</v>
      </c>
      <c r="BD92" s="5">
        <f t="shared" si="295"/>
        <v>-1.7200000000000002</v>
      </c>
      <c r="BE92" s="5">
        <f t="shared" si="295"/>
        <v>-1.7200000000000002</v>
      </c>
      <c r="BF92" s="5">
        <f t="shared" si="295"/>
        <v>-1.7200000000000002</v>
      </c>
      <c r="BG92" s="5">
        <f t="shared" si="295"/>
        <v>-1.7200000000000002</v>
      </c>
      <c r="BH92" s="5">
        <f t="shared" si="295"/>
        <v>-1.7200000000000002</v>
      </c>
      <c r="BI92" s="5">
        <f t="shared" si="295"/>
        <v>-1.7200000000000002</v>
      </c>
      <c r="BJ92" s="5">
        <f t="shared" si="295"/>
        <v>-1.7200000000000002</v>
      </c>
      <c r="BK92" s="5">
        <f t="shared" si="295"/>
        <v>-1.7200000000000002</v>
      </c>
      <c r="BL92" s="5">
        <f t="shared" si="295"/>
        <v>-1.7200000000000002</v>
      </c>
      <c r="BM92" s="145">
        <f t="shared" si="295"/>
        <v>-20.64</v>
      </c>
      <c r="BN92" s="5">
        <f t="shared" si="294"/>
        <v>0</v>
      </c>
      <c r="BO92" s="5">
        <f t="shared" si="294"/>
        <v>0</v>
      </c>
      <c r="BP92" s="5">
        <f t="shared" si="294"/>
        <v>0</v>
      </c>
      <c r="BQ92" s="5">
        <f t="shared" si="294"/>
        <v>0</v>
      </c>
      <c r="BR92" s="5">
        <f t="shared" si="294"/>
        <v>0</v>
      </c>
      <c r="BS92" s="5">
        <f t="shared" si="294"/>
        <v>0</v>
      </c>
      <c r="BT92" s="5">
        <f t="shared" ref="BT92:BV92" si="296">+BT91-BT3</f>
        <v>0</v>
      </c>
      <c r="BU92" s="5">
        <f t="shared" si="296"/>
        <v>0</v>
      </c>
      <c r="BV92" s="5">
        <f t="shared" si="296"/>
        <v>0</v>
      </c>
      <c r="BX92" s="125" t="e">
        <f>SUM(BY92:DG92)</f>
        <v>#DIV/0!</v>
      </c>
      <c r="BY92" s="5" t="e">
        <f t="shared" ref="BY92:DD92" si="297">+BY91-BY3</f>
        <v>#DIV/0!</v>
      </c>
      <c r="BZ92" s="5" t="e">
        <f t="shared" si="297"/>
        <v>#DIV/0!</v>
      </c>
      <c r="CA92" s="5" t="e">
        <f t="shared" si="297"/>
        <v>#DIV/0!</v>
      </c>
      <c r="CB92" s="5" t="e">
        <f t="shared" si="297"/>
        <v>#DIV/0!</v>
      </c>
      <c r="CC92" s="5" t="e">
        <f t="shared" si="297"/>
        <v>#DIV/0!</v>
      </c>
      <c r="CD92" s="5" t="e">
        <f t="shared" si="297"/>
        <v>#DIV/0!</v>
      </c>
      <c r="CE92" s="5" t="e">
        <f t="shared" si="297"/>
        <v>#DIV/0!</v>
      </c>
      <c r="CF92" s="5" t="e">
        <f t="shared" si="297"/>
        <v>#DIV/0!</v>
      </c>
      <c r="CG92" s="5" t="e">
        <f t="shared" si="297"/>
        <v>#DIV/0!</v>
      </c>
      <c r="CH92" s="5" t="e">
        <f t="shared" si="297"/>
        <v>#DIV/0!</v>
      </c>
      <c r="CI92" s="5" t="e">
        <f t="shared" si="297"/>
        <v>#DIV/0!</v>
      </c>
      <c r="CJ92" s="5" t="e">
        <f t="shared" si="297"/>
        <v>#DIV/0!</v>
      </c>
      <c r="CK92" s="5" t="e">
        <f t="shared" si="297"/>
        <v>#DIV/0!</v>
      </c>
      <c r="CL92" s="5" t="e">
        <f t="shared" ref="CL92:CX92" si="298">+CL91-CL3</f>
        <v>#DIV/0!</v>
      </c>
      <c r="CM92" s="5" t="e">
        <f t="shared" si="298"/>
        <v>#DIV/0!</v>
      </c>
      <c r="CN92" s="5" t="e">
        <f t="shared" si="298"/>
        <v>#DIV/0!</v>
      </c>
      <c r="CO92" s="5" t="e">
        <f t="shared" si="298"/>
        <v>#DIV/0!</v>
      </c>
      <c r="CP92" s="5" t="e">
        <f t="shared" si="298"/>
        <v>#DIV/0!</v>
      </c>
      <c r="CQ92" s="5" t="e">
        <f t="shared" si="298"/>
        <v>#DIV/0!</v>
      </c>
      <c r="CR92" s="5" t="e">
        <f t="shared" si="298"/>
        <v>#DIV/0!</v>
      </c>
      <c r="CS92" s="5" t="e">
        <f t="shared" si="298"/>
        <v>#DIV/0!</v>
      </c>
      <c r="CT92" s="5" t="e">
        <f t="shared" si="298"/>
        <v>#DIV/0!</v>
      </c>
      <c r="CU92" s="5" t="e">
        <f t="shared" si="298"/>
        <v>#DIV/0!</v>
      </c>
      <c r="CV92" s="5" t="e">
        <f t="shared" si="298"/>
        <v>#DIV/0!</v>
      </c>
      <c r="CW92" s="5" t="e">
        <f t="shared" si="298"/>
        <v>#DIV/0!</v>
      </c>
      <c r="CX92" s="5" t="e">
        <f t="shared" si="298"/>
        <v>#DIV/0!</v>
      </c>
      <c r="CY92" s="5" t="e">
        <f t="shared" si="297"/>
        <v>#DIV/0!</v>
      </c>
      <c r="CZ92" s="5" t="e">
        <f t="shared" si="297"/>
        <v>#DIV/0!</v>
      </c>
      <c r="DA92" s="5" t="e">
        <f t="shared" si="297"/>
        <v>#DIV/0!</v>
      </c>
      <c r="DB92" s="5" t="e">
        <f t="shared" si="297"/>
        <v>#DIV/0!</v>
      </c>
      <c r="DC92" s="5" t="e">
        <f t="shared" si="297"/>
        <v>#DIV/0!</v>
      </c>
      <c r="DD92" s="5" t="e">
        <f t="shared" si="297"/>
        <v>#DIV/0!</v>
      </c>
      <c r="DE92" s="5" t="e">
        <f t="shared" ref="DE92:DG92" si="299">+DE91-DE3</f>
        <v>#DIV/0!</v>
      </c>
      <c r="DF92" s="5" t="e">
        <f t="shared" si="299"/>
        <v>#DIV/0!</v>
      </c>
      <c r="DG92" s="5" t="e">
        <f t="shared" si="299"/>
        <v>#DIV/0!</v>
      </c>
    </row>
    <row r="93" spans="1:111" x14ac:dyDescent="0.25">
      <c r="A93" s="11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14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145"/>
      <c r="AC93" s="5"/>
      <c r="AD93" s="5"/>
      <c r="AE93" s="5"/>
      <c r="AF93" s="5"/>
      <c r="AG93" s="5"/>
      <c r="AH93" s="5"/>
      <c r="AI93" s="5"/>
      <c r="AJ93" s="5"/>
      <c r="AK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14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145"/>
      <c r="BN93" s="5"/>
      <c r="BO93" s="5"/>
      <c r="BP93" s="5"/>
      <c r="BQ93" s="5"/>
      <c r="BR93" s="5"/>
      <c r="BS93" s="5"/>
      <c r="BT93" s="5"/>
      <c r="BU93" s="5"/>
      <c r="BV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</row>
    <row r="94" spans="1:111" x14ac:dyDescent="0.25">
      <c r="A94" s="114" t="s">
        <v>402</v>
      </c>
      <c r="B94" t="s">
        <v>414</v>
      </c>
      <c r="C94" s="4">
        <v>0</v>
      </c>
      <c r="D94" s="4">
        <v>0</v>
      </c>
      <c r="E94" s="4">
        <v>0</v>
      </c>
      <c r="F94" s="4">
        <v>0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143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143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M94" t="s">
        <v>414</v>
      </c>
      <c r="AN94" s="4">
        <v>0</v>
      </c>
      <c r="AO94" s="4">
        <v>0</v>
      </c>
      <c r="AP94" s="4">
        <v>0</v>
      </c>
      <c r="AQ94" s="4">
        <v>0</v>
      </c>
      <c r="AR94" s="4">
        <v>0</v>
      </c>
      <c r="AS94" s="4">
        <v>0</v>
      </c>
      <c r="AT94" s="4">
        <v>0</v>
      </c>
      <c r="AU94" s="4">
        <v>0</v>
      </c>
      <c r="AV94" s="4">
        <v>0</v>
      </c>
      <c r="AW94" s="4">
        <v>0</v>
      </c>
      <c r="AX94" s="4">
        <v>0</v>
      </c>
      <c r="AY94" s="4">
        <v>0</v>
      </c>
      <c r="AZ94" s="143">
        <v>0</v>
      </c>
      <c r="BA94" s="4">
        <v>0</v>
      </c>
      <c r="BB94" s="4">
        <v>0</v>
      </c>
      <c r="BC94" s="4">
        <v>0</v>
      </c>
      <c r="BD94" s="4">
        <v>0</v>
      </c>
      <c r="BE94" s="4">
        <v>0</v>
      </c>
      <c r="BF94" s="4">
        <v>0</v>
      </c>
      <c r="BG94" s="4">
        <v>0</v>
      </c>
      <c r="BH94" s="4">
        <v>0</v>
      </c>
      <c r="BI94" s="4">
        <v>0</v>
      </c>
      <c r="BJ94" s="4">
        <v>0</v>
      </c>
      <c r="BK94" s="4">
        <v>0</v>
      </c>
      <c r="BL94" s="4">
        <v>0</v>
      </c>
      <c r="BM94" s="143">
        <v>0</v>
      </c>
      <c r="BN94" s="4">
        <v>0</v>
      </c>
      <c r="BO94" s="4">
        <v>0</v>
      </c>
      <c r="BP94" s="4">
        <v>0</v>
      </c>
      <c r="BQ94" s="4">
        <v>0</v>
      </c>
      <c r="BR94" s="4">
        <v>0</v>
      </c>
      <c r="BS94" s="4">
        <v>0</v>
      </c>
      <c r="BT94" s="4">
        <v>0</v>
      </c>
      <c r="BU94" s="4">
        <v>0</v>
      </c>
      <c r="BV94" s="4">
        <v>0</v>
      </c>
      <c r="BW94" s="5"/>
      <c r="BX94" t="s">
        <v>414</v>
      </c>
      <c r="BY94" s="4" t="e">
        <f t="shared" ref="BY94:BY108" si="300">+AN94/C94*1000</f>
        <v>#DIV/0!</v>
      </c>
      <c r="BZ94" s="4" t="e">
        <f t="shared" ref="BZ94:BZ108" si="301">+AO94/D94*1000</f>
        <v>#DIV/0!</v>
      </c>
      <c r="CA94" s="4" t="e">
        <f t="shared" ref="CA94:CA108" si="302">+AP94/E94*1000</f>
        <v>#DIV/0!</v>
      </c>
      <c r="CB94" s="4" t="e">
        <f t="shared" ref="CB94:CB108" si="303">+AQ94/F94*1000</f>
        <v>#DIV/0!</v>
      </c>
      <c r="CC94" s="4" t="e">
        <f t="shared" ref="CC94:CC108" si="304">+AR94/G94*1000</f>
        <v>#DIV/0!</v>
      </c>
      <c r="CD94" s="4" t="e">
        <f t="shared" ref="CD94:CD108" si="305">+AS94/H94*1000</f>
        <v>#DIV/0!</v>
      </c>
      <c r="CE94" s="4" t="e">
        <f t="shared" ref="CE94:CE108" si="306">+AT94/I94*1000</f>
        <v>#DIV/0!</v>
      </c>
      <c r="CF94" s="4" t="e">
        <f t="shared" ref="CF94:CF108" si="307">+AU94/J94*1000</f>
        <v>#DIV/0!</v>
      </c>
      <c r="CG94" s="4" t="e">
        <f t="shared" ref="CG94:CG108" si="308">+AV94/K94*1000</f>
        <v>#DIV/0!</v>
      </c>
      <c r="CH94" s="4" t="e">
        <f t="shared" ref="CH94:CH108" si="309">+AW94/L94*1000</f>
        <v>#DIV/0!</v>
      </c>
      <c r="CI94" s="4" t="e">
        <f t="shared" ref="CI94:CI108" si="310">+AX94/M94*1000</f>
        <v>#DIV/0!</v>
      </c>
      <c r="CJ94" s="4" t="e">
        <f t="shared" ref="CJ94:CJ108" si="311">+AY94/N94*1000</f>
        <v>#DIV/0!</v>
      </c>
      <c r="CK94" s="4" t="e">
        <f t="shared" ref="CK94:CK108" si="312">+AZ94/O94*1000</f>
        <v>#DIV/0!</v>
      </c>
      <c r="CL94" s="4" t="e">
        <f t="shared" ref="CL94:CL108" si="313">+BA94/P94*1000</f>
        <v>#DIV/0!</v>
      </c>
      <c r="CM94" s="4" t="e">
        <f t="shared" ref="CM94:CM108" si="314">+BB94/Q94*1000</f>
        <v>#DIV/0!</v>
      </c>
      <c r="CN94" s="4" t="e">
        <f t="shared" ref="CN94:CN108" si="315">+BC94/R94*1000</f>
        <v>#DIV/0!</v>
      </c>
      <c r="CO94" s="4" t="e">
        <f t="shared" ref="CO94:CO108" si="316">+BD94/S94*1000</f>
        <v>#DIV/0!</v>
      </c>
      <c r="CP94" s="4" t="e">
        <f t="shared" ref="CP94:CP108" si="317">+BE94/T94*1000</f>
        <v>#DIV/0!</v>
      </c>
      <c r="CQ94" s="4" t="e">
        <f t="shared" ref="CQ94:CQ108" si="318">+BF94/U94*1000</f>
        <v>#DIV/0!</v>
      </c>
      <c r="CR94" s="4" t="e">
        <f t="shared" ref="CR94:CR108" si="319">+BG94/V94*1000</f>
        <v>#DIV/0!</v>
      </c>
      <c r="CS94" s="4" t="e">
        <f t="shared" ref="CS94:CS108" si="320">+BH94/W94*1000</f>
        <v>#DIV/0!</v>
      </c>
      <c r="CT94" s="4" t="e">
        <f t="shared" ref="CT94:CT108" si="321">+BI94/X94*1000</f>
        <v>#DIV/0!</v>
      </c>
      <c r="CU94" s="4" t="e">
        <f t="shared" ref="CU94:CU108" si="322">+BJ94/Y94*1000</f>
        <v>#DIV/0!</v>
      </c>
      <c r="CV94" s="4" t="e">
        <f t="shared" ref="CV94:CV108" si="323">+BK94/Z94*1000</f>
        <v>#DIV/0!</v>
      </c>
      <c r="CW94" s="4" t="e">
        <f t="shared" ref="CW94:CW108" si="324">+BL94/AA94*1000</f>
        <v>#DIV/0!</v>
      </c>
      <c r="CX94" s="4" t="e">
        <f t="shared" ref="CX94:CX108" si="325">+BM94/AB94*1000</f>
        <v>#DIV/0!</v>
      </c>
      <c r="CY94" s="4" t="e">
        <f t="shared" ref="CY94:CY108" si="326">+BN94/AC94*1000</f>
        <v>#DIV/0!</v>
      </c>
      <c r="CZ94" s="4" t="e">
        <f t="shared" ref="CZ94:CZ108" si="327">+BO94/AD94*1000</f>
        <v>#DIV/0!</v>
      </c>
      <c r="DA94" s="4" t="e">
        <f t="shared" ref="DA94:DA108" si="328">+BP94/AE94*1000</f>
        <v>#DIV/0!</v>
      </c>
      <c r="DB94" s="4" t="e">
        <f t="shared" ref="DB94:DB108" si="329">+BQ94/AF94*1000</f>
        <v>#DIV/0!</v>
      </c>
      <c r="DC94" s="4" t="e">
        <f t="shared" ref="DC94:DC108" si="330">+BR94/AG94*1000</f>
        <v>#DIV/0!</v>
      </c>
      <c r="DD94" s="4" t="e">
        <f t="shared" ref="DD94:DD108" si="331">+BS94/AH94*1000</f>
        <v>#DIV/0!</v>
      </c>
      <c r="DE94" s="4" t="e">
        <f t="shared" ref="DE94:DE108" si="332">+BT94/AI94*1000</f>
        <v>#DIV/0!</v>
      </c>
      <c r="DF94" s="4" t="e">
        <f t="shared" ref="DF94:DF108" si="333">+BU94/AJ94*1000</f>
        <v>#DIV/0!</v>
      </c>
      <c r="DG94" s="4" t="e">
        <f t="shared" ref="DG94:DG108" si="334">+BV94/AK94*1000</f>
        <v>#DIV/0!</v>
      </c>
    </row>
    <row r="95" spans="1:111" x14ac:dyDescent="0.25">
      <c r="A95" s="114"/>
      <c r="B95" t="s">
        <v>415</v>
      </c>
      <c r="C95" s="4">
        <v>0</v>
      </c>
      <c r="D95" s="4">
        <v>0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143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143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M95" t="s">
        <v>415</v>
      </c>
      <c r="AN95" s="4">
        <v>0</v>
      </c>
      <c r="AO95" s="4">
        <v>0</v>
      </c>
      <c r="AP95" s="4">
        <v>0</v>
      </c>
      <c r="AQ95" s="4">
        <v>0</v>
      </c>
      <c r="AR95" s="4">
        <v>0</v>
      </c>
      <c r="AS95" s="4">
        <v>0</v>
      </c>
      <c r="AT95" s="4">
        <v>0</v>
      </c>
      <c r="AU95" s="4">
        <v>0</v>
      </c>
      <c r="AV95" s="4">
        <v>0</v>
      </c>
      <c r="AW95" s="4">
        <v>0</v>
      </c>
      <c r="AX95" s="4">
        <v>0</v>
      </c>
      <c r="AY95" s="4">
        <v>0</v>
      </c>
      <c r="AZ95" s="143">
        <v>0</v>
      </c>
      <c r="BA95" s="4">
        <v>0</v>
      </c>
      <c r="BB95" s="4">
        <v>0</v>
      </c>
      <c r="BC95" s="4">
        <v>0</v>
      </c>
      <c r="BD95" s="4">
        <v>0</v>
      </c>
      <c r="BE95" s="4">
        <v>0</v>
      </c>
      <c r="BF95" s="4">
        <v>0</v>
      </c>
      <c r="BG95" s="4">
        <v>0</v>
      </c>
      <c r="BH95" s="4">
        <v>0</v>
      </c>
      <c r="BI95" s="4">
        <v>0</v>
      </c>
      <c r="BJ95" s="4">
        <v>0</v>
      </c>
      <c r="BK95" s="4">
        <v>0</v>
      </c>
      <c r="BL95" s="4">
        <v>0</v>
      </c>
      <c r="BM95" s="143">
        <v>0</v>
      </c>
      <c r="BN95" s="4">
        <v>0</v>
      </c>
      <c r="BO95" s="4">
        <v>0</v>
      </c>
      <c r="BP95" s="4">
        <v>0</v>
      </c>
      <c r="BQ95" s="4">
        <v>0</v>
      </c>
      <c r="BR95" s="4">
        <v>0</v>
      </c>
      <c r="BS95" s="4">
        <v>0</v>
      </c>
      <c r="BT95" s="4">
        <v>0</v>
      </c>
      <c r="BU95" s="4">
        <v>0</v>
      </c>
      <c r="BV95" s="4">
        <v>0</v>
      </c>
      <c r="BW95" s="5"/>
      <c r="BX95" t="s">
        <v>415</v>
      </c>
      <c r="BY95" s="4" t="e">
        <f t="shared" si="300"/>
        <v>#DIV/0!</v>
      </c>
      <c r="BZ95" s="4" t="e">
        <f t="shared" si="301"/>
        <v>#DIV/0!</v>
      </c>
      <c r="CA95" s="4" t="e">
        <f t="shared" si="302"/>
        <v>#DIV/0!</v>
      </c>
      <c r="CB95" s="4" t="e">
        <f t="shared" si="303"/>
        <v>#DIV/0!</v>
      </c>
      <c r="CC95" s="4" t="e">
        <f t="shared" si="304"/>
        <v>#DIV/0!</v>
      </c>
      <c r="CD95" s="4" t="e">
        <f t="shared" si="305"/>
        <v>#DIV/0!</v>
      </c>
      <c r="CE95" s="4" t="e">
        <f t="shared" si="306"/>
        <v>#DIV/0!</v>
      </c>
      <c r="CF95" s="4" t="e">
        <f t="shared" si="307"/>
        <v>#DIV/0!</v>
      </c>
      <c r="CG95" s="4" t="e">
        <f t="shared" si="308"/>
        <v>#DIV/0!</v>
      </c>
      <c r="CH95" s="4" t="e">
        <f t="shared" si="309"/>
        <v>#DIV/0!</v>
      </c>
      <c r="CI95" s="4" t="e">
        <f t="shared" si="310"/>
        <v>#DIV/0!</v>
      </c>
      <c r="CJ95" s="4" t="e">
        <f t="shared" si="311"/>
        <v>#DIV/0!</v>
      </c>
      <c r="CK95" s="4" t="e">
        <f t="shared" si="312"/>
        <v>#DIV/0!</v>
      </c>
      <c r="CL95" s="4" t="e">
        <f t="shared" si="313"/>
        <v>#DIV/0!</v>
      </c>
      <c r="CM95" s="4" t="e">
        <f t="shared" si="314"/>
        <v>#DIV/0!</v>
      </c>
      <c r="CN95" s="4" t="e">
        <f t="shared" si="315"/>
        <v>#DIV/0!</v>
      </c>
      <c r="CO95" s="4" t="e">
        <f t="shared" si="316"/>
        <v>#DIV/0!</v>
      </c>
      <c r="CP95" s="4" t="e">
        <f t="shared" si="317"/>
        <v>#DIV/0!</v>
      </c>
      <c r="CQ95" s="4" t="e">
        <f t="shared" si="318"/>
        <v>#DIV/0!</v>
      </c>
      <c r="CR95" s="4" t="e">
        <f t="shared" si="319"/>
        <v>#DIV/0!</v>
      </c>
      <c r="CS95" s="4" t="e">
        <f t="shared" si="320"/>
        <v>#DIV/0!</v>
      </c>
      <c r="CT95" s="4" t="e">
        <f t="shared" si="321"/>
        <v>#DIV/0!</v>
      </c>
      <c r="CU95" s="4" t="e">
        <f t="shared" si="322"/>
        <v>#DIV/0!</v>
      </c>
      <c r="CV95" s="4" t="e">
        <f t="shared" si="323"/>
        <v>#DIV/0!</v>
      </c>
      <c r="CW95" s="4" t="e">
        <f t="shared" si="324"/>
        <v>#DIV/0!</v>
      </c>
      <c r="CX95" s="4" t="e">
        <f t="shared" si="325"/>
        <v>#DIV/0!</v>
      </c>
      <c r="CY95" s="4" t="e">
        <f t="shared" si="326"/>
        <v>#DIV/0!</v>
      </c>
      <c r="CZ95" s="4" t="e">
        <f t="shared" si="327"/>
        <v>#DIV/0!</v>
      </c>
      <c r="DA95" s="4" t="e">
        <f t="shared" si="328"/>
        <v>#DIV/0!</v>
      </c>
      <c r="DB95" s="4" t="e">
        <f t="shared" si="329"/>
        <v>#DIV/0!</v>
      </c>
      <c r="DC95" s="4" t="e">
        <f t="shared" si="330"/>
        <v>#DIV/0!</v>
      </c>
      <c r="DD95" s="4" t="e">
        <f t="shared" si="331"/>
        <v>#DIV/0!</v>
      </c>
      <c r="DE95" s="4" t="e">
        <f t="shared" si="332"/>
        <v>#DIV/0!</v>
      </c>
      <c r="DF95" s="4" t="e">
        <f t="shared" si="333"/>
        <v>#DIV/0!</v>
      </c>
      <c r="DG95" s="4" t="e">
        <f t="shared" si="334"/>
        <v>#DIV/0!</v>
      </c>
    </row>
    <row r="96" spans="1:111" x14ac:dyDescent="0.25">
      <c r="A96" s="114"/>
      <c r="B96" t="s">
        <v>416</v>
      </c>
      <c r="C96" s="4">
        <v>0</v>
      </c>
      <c r="D96" s="4">
        <v>0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143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143">
        <v>0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0</v>
      </c>
      <c r="AJ96" s="4">
        <v>0</v>
      </c>
      <c r="AK96" s="4">
        <v>0</v>
      </c>
      <c r="AM96" t="s">
        <v>416</v>
      </c>
      <c r="AN96" s="4">
        <v>0</v>
      </c>
      <c r="AO96" s="4">
        <v>0</v>
      </c>
      <c r="AP96" s="4">
        <v>0</v>
      </c>
      <c r="AQ96" s="4">
        <v>0</v>
      </c>
      <c r="AR96" s="4">
        <v>0</v>
      </c>
      <c r="AS96" s="4">
        <v>0</v>
      </c>
      <c r="AT96" s="4">
        <v>0</v>
      </c>
      <c r="AU96" s="4">
        <v>0</v>
      </c>
      <c r="AV96" s="4">
        <v>0</v>
      </c>
      <c r="AW96" s="4">
        <v>0</v>
      </c>
      <c r="AX96" s="4">
        <v>0</v>
      </c>
      <c r="AY96" s="4">
        <v>0</v>
      </c>
      <c r="AZ96" s="143">
        <v>0</v>
      </c>
      <c r="BA96" s="4">
        <v>0</v>
      </c>
      <c r="BB96" s="4">
        <v>0</v>
      </c>
      <c r="BC96" s="4">
        <v>0</v>
      </c>
      <c r="BD96" s="4">
        <v>0</v>
      </c>
      <c r="BE96" s="4">
        <v>0</v>
      </c>
      <c r="BF96" s="4">
        <v>0</v>
      </c>
      <c r="BG96" s="4">
        <v>0</v>
      </c>
      <c r="BH96" s="4">
        <v>0</v>
      </c>
      <c r="BI96" s="4">
        <v>0</v>
      </c>
      <c r="BJ96" s="4">
        <v>0</v>
      </c>
      <c r="BK96" s="4">
        <v>0</v>
      </c>
      <c r="BL96" s="4">
        <v>0</v>
      </c>
      <c r="BM96" s="143">
        <v>0</v>
      </c>
      <c r="BN96" s="4">
        <v>0</v>
      </c>
      <c r="BO96" s="4">
        <v>0</v>
      </c>
      <c r="BP96" s="4">
        <v>0</v>
      </c>
      <c r="BQ96" s="4">
        <v>0</v>
      </c>
      <c r="BR96" s="4">
        <v>0</v>
      </c>
      <c r="BS96" s="4">
        <v>0</v>
      </c>
      <c r="BT96" s="4">
        <v>0</v>
      </c>
      <c r="BU96" s="4">
        <v>0</v>
      </c>
      <c r="BV96" s="4">
        <v>0</v>
      </c>
      <c r="BW96" s="5"/>
      <c r="BX96" t="s">
        <v>416</v>
      </c>
      <c r="BY96" s="4" t="e">
        <f t="shared" si="300"/>
        <v>#DIV/0!</v>
      </c>
      <c r="BZ96" s="4" t="e">
        <f t="shared" si="301"/>
        <v>#DIV/0!</v>
      </c>
      <c r="CA96" s="4" t="e">
        <f t="shared" si="302"/>
        <v>#DIV/0!</v>
      </c>
      <c r="CB96" s="4" t="e">
        <f t="shared" si="303"/>
        <v>#DIV/0!</v>
      </c>
      <c r="CC96" s="4" t="e">
        <f t="shared" si="304"/>
        <v>#DIV/0!</v>
      </c>
      <c r="CD96" s="4" t="e">
        <f t="shared" si="305"/>
        <v>#DIV/0!</v>
      </c>
      <c r="CE96" s="4" t="e">
        <f t="shared" si="306"/>
        <v>#DIV/0!</v>
      </c>
      <c r="CF96" s="4" t="e">
        <f t="shared" si="307"/>
        <v>#DIV/0!</v>
      </c>
      <c r="CG96" s="4" t="e">
        <f t="shared" si="308"/>
        <v>#DIV/0!</v>
      </c>
      <c r="CH96" s="4" t="e">
        <f t="shared" si="309"/>
        <v>#DIV/0!</v>
      </c>
      <c r="CI96" s="4" t="e">
        <f t="shared" si="310"/>
        <v>#DIV/0!</v>
      </c>
      <c r="CJ96" s="4" t="e">
        <f t="shared" si="311"/>
        <v>#DIV/0!</v>
      </c>
      <c r="CK96" s="4" t="e">
        <f t="shared" si="312"/>
        <v>#DIV/0!</v>
      </c>
      <c r="CL96" s="4" t="e">
        <f t="shared" si="313"/>
        <v>#DIV/0!</v>
      </c>
      <c r="CM96" s="4" t="e">
        <f t="shared" si="314"/>
        <v>#DIV/0!</v>
      </c>
      <c r="CN96" s="4" t="e">
        <f t="shared" si="315"/>
        <v>#DIV/0!</v>
      </c>
      <c r="CO96" s="4" t="e">
        <f t="shared" si="316"/>
        <v>#DIV/0!</v>
      </c>
      <c r="CP96" s="4" t="e">
        <f t="shared" si="317"/>
        <v>#DIV/0!</v>
      </c>
      <c r="CQ96" s="4" t="e">
        <f t="shared" si="318"/>
        <v>#DIV/0!</v>
      </c>
      <c r="CR96" s="4" t="e">
        <f t="shared" si="319"/>
        <v>#DIV/0!</v>
      </c>
      <c r="CS96" s="4" t="e">
        <f t="shared" si="320"/>
        <v>#DIV/0!</v>
      </c>
      <c r="CT96" s="4" t="e">
        <f t="shared" si="321"/>
        <v>#DIV/0!</v>
      </c>
      <c r="CU96" s="4" t="e">
        <f t="shared" si="322"/>
        <v>#DIV/0!</v>
      </c>
      <c r="CV96" s="4" t="e">
        <f t="shared" si="323"/>
        <v>#DIV/0!</v>
      </c>
      <c r="CW96" s="4" t="e">
        <f t="shared" si="324"/>
        <v>#DIV/0!</v>
      </c>
      <c r="CX96" s="4" t="e">
        <f t="shared" si="325"/>
        <v>#DIV/0!</v>
      </c>
      <c r="CY96" s="4" t="e">
        <f t="shared" si="326"/>
        <v>#DIV/0!</v>
      </c>
      <c r="CZ96" s="4" t="e">
        <f t="shared" si="327"/>
        <v>#DIV/0!</v>
      </c>
      <c r="DA96" s="4" t="e">
        <f t="shared" si="328"/>
        <v>#DIV/0!</v>
      </c>
      <c r="DB96" s="4" t="e">
        <f t="shared" si="329"/>
        <v>#DIV/0!</v>
      </c>
      <c r="DC96" s="4" t="e">
        <f t="shared" si="330"/>
        <v>#DIV/0!</v>
      </c>
      <c r="DD96" s="4" t="e">
        <f t="shared" si="331"/>
        <v>#DIV/0!</v>
      </c>
      <c r="DE96" s="4" t="e">
        <f t="shared" si="332"/>
        <v>#DIV/0!</v>
      </c>
      <c r="DF96" s="4" t="e">
        <f t="shared" si="333"/>
        <v>#DIV/0!</v>
      </c>
      <c r="DG96" s="4" t="e">
        <f t="shared" si="334"/>
        <v>#DIV/0!</v>
      </c>
    </row>
    <row r="97" spans="1:111" x14ac:dyDescent="0.25">
      <c r="A97" s="114"/>
      <c r="B97" t="s">
        <v>417</v>
      </c>
      <c r="C97" s="4">
        <v>0</v>
      </c>
      <c r="D97" s="4">
        <v>0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143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143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M97" t="s">
        <v>417</v>
      </c>
      <c r="AN97" s="4">
        <v>0</v>
      </c>
      <c r="AO97" s="4">
        <v>0</v>
      </c>
      <c r="AP97" s="4">
        <v>0</v>
      </c>
      <c r="AQ97" s="4">
        <v>0</v>
      </c>
      <c r="AR97" s="4">
        <v>0</v>
      </c>
      <c r="AS97" s="4">
        <v>0</v>
      </c>
      <c r="AT97" s="4">
        <v>0</v>
      </c>
      <c r="AU97" s="4">
        <v>0</v>
      </c>
      <c r="AV97" s="4">
        <v>0</v>
      </c>
      <c r="AW97" s="4">
        <v>0</v>
      </c>
      <c r="AX97" s="4">
        <v>0</v>
      </c>
      <c r="AY97" s="4">
        <v>0</v>
      </c>
      <c r="AZ97" s="143">
        <v>0</v>
      </c>
      <c r="BA97" s="4">
        <v>0</v>
      </c>
      <c r="BB97" s="4">
        <v>0</v>
      </c>
      <c r="BC97" s="4">
        <v>0</v>
      </c>
      <c r="BD97" s="4">
        <v>0</v>
      </c>
      <c r="BE97" s="4">
        <v>0</v>
      </c>
      <c r="BF97" s="4">
        <v>0</v>
      </c>
      <c r="BG97" s="4">
        <v>0</v>
      </c>
      <c r="BH97" s="4">
        <v>0</v>
      </c>
      <c r="BI97" s="4">
        <v>0</v>
      </c>
      <c r="BJ97" s="4">
        <v>0</v>
      </c>
      <c r="BK97" s="4">
        <v>0</v>
      </c>
      <c r="BL97" s="4">
        <v>0</v>
      </c>
      <c r="BM97" s="143">
        <v>0</v>
      </c>
      <c r="BN97" s="4">
        <v>0</v>
      </c>
      <c r="BO97" s="4">
        <v>0</v>
      </c>
      <c r="BP97" s="4">
        <v>0</v>
      </c>
      <c r="BQ97" s="4">
        <v>0</v>
      </c>
      <c r="BR97" s="4">
        <v>0</v>
      </c>
      <c r="BS97" s="4">
        <v>0</v>
      </c>
      <c r="BT97" s="4">
        <v>0</v>
      </c>
      <c r="BU97" s="4">
        <v>0</v>
      </c>
      <c r="BV97" s="4">
        <v>0</v>
      </c>
      <c r="BW97" s="5"/>
      <c r="BX97" t="s">
        <v>417</v>
      </c>
      <c r="BY97" s="4" t="e">
        <f t="shared" si="300"/>
        <v>#DIV/0!</v>
      </c>
      <c r="BZ97" s="4" t="e">
        <f t="shared" si="301"/>
        <v>#DIV/0!</v>
      </c>
      <c r="CA97" s="4" t="e">
        <f t="shared" si="302"/>
        <v>#DIV/0!</v>
      </c>
      <c r="CB97" s="4" t="e">
        <f t="shared" si="303"/>
        <v>#DIV/0!</v>
      </c>
      <c r="CC97" s="4" t="e">
        <f t="shared" si="304"/>
        <v>#DIV/0!</v>
      </c>
      <c r="CD97" s="4" t="e">
        <f t="shared" si="305"/>
        <v>#DIV/0!</v>
      </c>
      <c r="CE97" s="4" t="e">
        <f t="shared" si="306"/>
        <v>#DIV/0!</v>
      </c>
      <c r="CF97" s="4" t="e">
        <f t="shared" si="307"/>
        <v>#DIV/0!</v>
      </c>
      <c r="CG97" s="4" t="e">
        <f t="shared" si="308"/>
        <v>#DIV/0!</v>
      </c>
      <c r="CH97" s="4" t="e">
        <f t="shared" si="309"/>
        <v>#DIV/0!</v>
      </c>
      <c r="CI97" s="4" t="e">
        <f t="shared" si="310"/>
        <v>#DIV/0!</v>
      </c>
      <c r="CJ97" s="4" t="e">
        <f t="shared" si="311"/>
        <v>#DIV/0!</v>
      </c>
      <c r="CK97" s="4" t="e">
        <f t="shared" si="312"/>
        <v>#DIV/0!</v>
      </c>
      <c r="CL97" s="4" t="e">
        <f t="shared" si="313"/>
        <v>#DIV/0!</v>
      </c>
      <c r="CM97" s="4" t="e">
        <f t="shared" si="314"/>
        <v>#DIV/0!</v>
      </c>
      <c r="CN97" s="4" t="e">
        <f t="shared" si="315"/>
        <v>#DIV/0!</v>
      </c>
      <c r="CO97" s="4" t="e">
        <f t="shared" si="316"/>
        <v>#DIV/0!</v>
      </c>
      <c r="CP97" s="4" t="e">
        <f t="shared" si="317"/>
        <v>#DIV/0!</v>
      </c>
      <c r="CQ97" s="4" t="e">
        <f t="shared" si="318"/>
        <v>#DIV/0!</v>
      </c>
      <c r="CR97" s="4" t="e">
        <f t="shared" si="319"/>
        <v>#DIV/0!</v>
      </c>
      <c r="CS97" s="4" t="e">
        <f t="shared" si="320"/>
        <v>#DIV/0!</v>
      </c>
      <c r="CT97" s="4" t="e">
        <f t="shared" si="321"/>
        <v>#DIV/0!</v>
      </c>
      <c r="CU97" s="4" t="e">
        <f t="shared" si="322"/>
        <v>#DIV/0!</v>
      </c>
      <c r="CV97" s="4" t="e">
        <f t="shared" si="323"/>
        <v>#DIV/0!</v>
      </c>
      <c r="CW97" s="4" t="e">
        <f t="shared" si="324"/>
        <v>#DIV/0!</v>
      </c>
      <c r="CX97" s="4" t="e">
        <f t="shared" si="325"/>
        <v>#DIV/0!</v>
      </c>
      <c r="CY97" s="4" t="e">
        <f t="shared" si="326"/>
        <v>#DIV/0!</v>
      </c>
      <c r="CZ97" s="4" t="e">
        <f t="shared" si="327"/>
        <v>#DIV/0!</v>
      </c>
      <c r="DA97" s="4" t="e">
        <f t="shared" si="328"/>
        <v>#DIV/0!</v>
      </c>
      <c r="DB97" s="4" t="e">
        <f t="shared" si="329"/>
        <v>#DIV/0!</v>
      </c>
      <c r="DC97" s="4" t="e">
        <f t="shared" si="330"/>
        <v>#DIV/0!</v>
      </c>
      <c r="DD97" s="4" t="e">
        <f t="shared" si="331"/>
        <v>#DIV/0!</v>
      </c>
      <c r="DE97" s="4" t="e">
        <f t="shared" si="332"/>
        <v>#DIV/0!</v>
      </c>
      <c r="DF97" s="4" t="e">
        <f t="shared" si="333"/>
        <v>#DIV/0!</v>
      </c>
      <c r="DG97" s="4" t="e">
        <f t="shared" si="334"/>
        <v>#DIV/0!</v>
      </c>
    </row>
    <row r="98" spans="1:111" x14ac:dyDescent="0.25">
      <c r="A98" s="114"/>
      <c r="B98" t="s">
        <v>418</v>
      </c>
      <c r="C98" s="4">
        <v>0</v>
      </c>
      <c r="D98" s="4">
        <v>0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143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143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4">
        <v>0</v>
      </c>
      <c r="AM98" t="s">
        <v>418</v>
      </c>
      <c r="AN98" s="4">
        <v>0</v>
      </c>
      <c r="AO98" s="4">
        <v>0</v>
      </c>
      <c r="AP98" s="4">
        <v>0</v>
      </c>
      <c r="AQ98" s="4">
        <v>0</v>
      </c>
      <c r="AR98" s="4">
        <v>0</v>
      </c>
      <c r="AS98" s="4">
        <v>0</v>
      </c>
      <c r="AT98" s="4">
        <v>0</v>
      </c>
      <c r="AU98" s="4">
        <v>0</v>
      </c>
      <c r="AV98" s="4">
        <v>0</v>
      </c>
      <c r="AW98" s="4">
        <v>0</v>
      </c>
      <c r="AX98" s="4">
        <v>0</v>
      </c>
      <c r="AY98" s="4">
        <v>0</v>
      </c>
      <c r="AZ98" s="143">
        <v>0</v>
      </c>
      <c r="BA98" s="4">
        <v>0</v>
      </c>
      <c r="BB98" s="4">
        <v>0</v>
      </c>
      <c r="BC98" s="4">
        <v>0</v>
      </c>
      <c r="BD98" s="4">
        <v>0</v>
      </c>
      <c r="BE98" s="4">
        <v>0</v>
      </c>
      <c r="BF98" s="4">
        <v>0</v>
      </c>
      <c r="BG98" s="4">
        <v>0</v>
      </c>
      <c r="BH98" s="4">
        <v>0</v>
      </c>
      <c r="BI98" s="4">
        <v>0</v>
      </c>
      <c r="BJ98" s="4">
        <v>0</v>
      </c>
      <c r="BK98" s="4">
        <v>0</v>
      </c>
      <c r="BL98" s="4">
        <v>0</v>
      </c>
      <c r="BM98" s="143">
        <v>0</v>
      </c>
      <c r="BN98" s="4">
        <v>0</v>
      </c>
      <c r="BO98" s="4">
        <v>0</v>
      </c>
      <c r="BP98" s="4">
        <v>0</v>
      </c>
      <c r="BQ98" s="4">
        <v>0</v>
      </c>
      <c r="BR98" s="4">
        <v>0</v>
      </c>
      <c r="BS98" s="4">
        <v>0</v>
      </c>
      <c r="BT98" s="4">
        <v>0</v>
      </c>
      <c r="BU98" s="4">
        <v>0</v>
      </c>
      <c r="BV98" s="4">
        <v>0</v>
      </c>
      <c r="BW98" s="5"/>
      <c r="BX98" t="s">
        <v>418</v>
      </c>
      <c r="BY98" s="4" t="e">
        <f t="shared" si="300"/>
        <v>#DIV/0!</v>
      </c>
      <c r="BZ98" s="4" t="e">
        <f t="shared" si="301"/>
        <v>#DIV/0!</v>
      </c>
      <c r="CA98" s="4" t="e">
        <f t="shared" si="302"/>
        <v>#DIV/0!</v>
      </c>
      <c r="CB98" s="4" t="e">
        <f t="shared" si="303"/>
        <v>#DIV/0!</v>
      </c>
      <c r="CC98" s="4" t="e">
        <f t="shared" si="304"/>
        <v>#DIV/0!</v>
      </c>
      <c r="CD98" s="4" t="e">
        <f t="shared" si="305"/>
        <v>#DIV/0!</v>
      </c>
      <c r="CE98" s="4" t="e">
        <f t="shared" si="306"/>
        <v>#DIV/0!</v>
      </c>
      <c r="CF98" s="4" t="e">
        <f t="shared" si="307"/>
        <v>#DIV/0!</v>
      </c>
      <c r="CG98" s="4" t="e">
        <f t="shared" si="308"/>
        <v>#DIV/0!</v>
      </c>
      <c r="CH98" s="4" t="e">
        <f t="shared" si="309"/>
        <v>#DIV/0!</v>
      </c>
      <c r="CI98" s="4" t="e">
        <f t="shared" si="310"/>
        <v>#DIV/0!</v>
      </c>
      <c r="CJ98" s="4" t="e">
        <f t="shared" si="311"/>
        <v>#DIV/0!</v>
      </c>
      <c r="CK98" s="4" t="e">
        <f t="shared" si="312"/>
        <v>#DIV/0!</v>
      </c>
      <c r="CL98" s="4" t="e">
        <f t="shared" si="313"/>
        <v>#DIV/0!</v>
      </c>
      <c r="CM98" s="4" t="e">
        <f t="shared" si="314"/>
        <v>#DIV/0!</v>
      </c>
      <c r="CN98" s="4" t="e">
        <f t="shared" si="315"/>
        <v>#DIV/0!</v>
      </c>
      <c r="CO98" s="4" t="e">
        <f t="shared" si="316"/>
        <v>#DIV/0!</v>
      </c>
      <c r="CP98" s="4" t="e">
        <f t="shared" si="317"/>
        <v>#DIV/0!</v>
      </c>
      <c r="CQ98" s="4" t="e">
        <f t="shared" si="318"/>
        <v>#DIV/0!</v>
      </c>
      <c r="CR98" s="4" t="e">
        <f t="shared" si="319"/>
        <v>#DIV/0!</v>
      </c>
      <c r="CS98" s="4" t="e">
        <f t="shared" si="320"/>
        <v>#DIV/0!</v>
      </c>
      <c r="CT98" s="4" t="e">
        <f t="shared" si="321"/>
        <v>#DIV/0!</v>
      </c>
      <c r="CU98" s="4" t="e">
        <f t="shared" si="322"/>
        <v>#DIV/0!</v>
      </c>
      <c r="CV98" s="4" t="e">
        <f t="shared" si="323"/>
        <v>#DIV/0!</v>
      </c>
      <c r="CW98" s="4" t="e">
        <f t="shared" si="324"/>
        <v>#DIV/0!</v>
      </c>
      <c r="CX98" s="4" t="e">
        <f t="shared" si="325"/>
        <v>#DIV/0!</v>
      </c>
      <c r="CY98" s="4" t="e">
        <f t="shared" si="326"/>
        <v>#DIV/0!</v>
      </c>
      <c r="CZ98" s="4" t="e">
        <f t="shared" si="327"/>
        <v>#DIV/0!</v>
      </c>
      <c r="DA98" s="4" t="e">
        <f t="shared" si="328"/>
        <v>#DIV/0!</v>
      </c>
      <c r="DB98" s="4" t="e">
        <f t="shared" si="329"/>
        <v>#DIV/0!</v>
      </c>
      <c r="DC98" s="4" t="e">
        <f t="shared" si="330"/>
        <v>#DIV/0!</v>
      </c>
      <c r="DD98" s="4" t="e">
        <f t="shared" si="331"/>
        <v>#DIV/0!</v>
      </c>
      <c r="DE98" s="4" t="e">
        <f t="shared" si="332"/>
        <v>#DIV/0!</v>
      </c>
      <c r="DF98" s="4" t="e">
        <f t="shared" si="333"/>
        <v>#DIV/0!</v>
      </c>
      <c r="DG98" s="4" t="e">
        <f t="shared" si="334"/>
        <v>#DIV/0!</v>
      </c>
    </row>
    <row r="99" spans="1:111" x14ac:dyDescent="0.25">
      <c r="A99" s="114"/>
      <c r="B99" t="s">
        <v>419</v>
      </c>
      <c r="C99" s="4">
        <v>0</v>
      </c>
      <c r="D99" s="4">
        <v>0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143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143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M99" t="s">
        <v>419</v>
      </c>
      <c r="AN99" s="4">
        <v>0</v>
      </c>
      <c r="AO99" s="4">
        <v>0</v>
      </c>
      <c r="AP99" s="4">
        <v>0</v>
      </c>
      <c r="AQ99" s="4">
        <v>0</v>
      </c>
      <c r="AR99" s="4">
        <v>0</v>
      </c>
      <c r="AS99" s="4">
        <v>0</v>
      </c>
      <c r="AT99" s="4">
        <v>0</v>
      </c>
      <c r="AU99" s="4">
        <v>0</v>
      </c>
      <c r="AV99" s="4">
        <v>0</v>
      </c>
      <c r="AW99" s="4">
        <v>0</v>
      </c>
      <c r="AX99" s="4">
        <v>0</v>
      </c>
      <c r="AY99" s="4">
        <v>0</v>
      </c>
      <c r="AZ99" s="143">
        <v>0</v>
      </c>
      <c r="BA99" s="4">
        <v>0</v>
      </c>
      <c r="BB99" s="4">
        <v>0</v>
      </c>
      <c r="BC99" s="4">
        <v>0</v>
      </c>
      <c r="BD99" s="4">
        <v>0</v>
      </c>
      <c r="BE99" s="4">
        <v>0</v>
      </c>
      <c r="BF99" s="4">
        <v>0</v>
      </c>
      <c r="BG99" s="4">
        <v>0</v>
      </c>
      <c r="BH99" s="4">
        <v>0</v>
      </c>
      <c r="BI99" s="4">
        <v>0</v>
      </c>
      <c r="BJ99" s="4">
        <v>0</v>
      </c>
      <c r="BK99" s="4">
        <v>0</v>
      </c>
      <c r="BL99" s="4">
        <v>0</v>
      </c>
      <c r="BM99" s="143">
        <v>0</v>
      </c>
      <c r="BN99" s="4">
        <v>0</v>
      </c>
      <c r="BO99" s="4">
        <v>0</v>
      </c>
      <c r="BP99" s="4">
        <v>0</v>
      </c>
      <c r="BQ99" s="4">
        <v>0</v>
      </c>
      <c r="BR99" s="4">
        <v>0</v>
      </c>
      <c r="BS99" s="4">
        <v>0</v>
      </c>
      <c r="BT99" s="4">
        <v>0</v>
      </c>
      <c r="BU99" s="4">
        <v>0</v>
      </c>
      <c r="BV99" s="4">
        <v>0</v>
      </c>
      <c r="BW99" s="5"/>
      <c r="BX99" t="s">
        <v>419</v>
      </c>
      <c r="BY99" s="4" t="e">
        <f t="shared" si="300"/>
        <v>#DIV/0!</v>
      </c>
      <c r="BZ99" s="4" t="e">
        <f t="shared" si="301"/>
        <v>#DIV/0!</v>
      </c>
      <c r="CA99" s="4" t="e">
        <f t="shared" si="302"/>
        <v>#DIV/0!</v>
      </c>
      <c r="CB99" s="4" t="e">
        <f t="shared" si="303"/>
        <v>#DIV/0!</v>
      </c>
      <c r="CC99" s="4" t="e">
        <f t="shared" si="304"/>
        <v>#DIV/0!</v>
      </c>
      <c r="CD99" s="4" t="e">
        <f t="shared" si="305"/>
        <v>#DIV/0!</v>
      </c>
      <c r="CE99" s="4" t="e">
        <f t="shared" si="306"/>
        <v>#DIV/0!</v>
      </c>
      <c r="CF99" s="4" t="e">
        <f t="shared" si="307"/>
        <v>#DIV/0!</v>
      </c>
      <c r="CG99" s="4" t="e">
        <f t="shared" si="308"/>
        <v>#DIV/0!</v>
      </c>
      <c r="CH99" s="4" t="e">
        <f t="shared" si="309"/>
        <v>#DIV/0!</v>
      </c>
      <c r="CI99" s="4" t="e">
        <f t="shared" si="310"/>
        <v>#DIV/0!</v>
      </c>
      <c r="CJ99" s="4" t="e">
        <f t="shared" si="311"/>
        <v>#DIV/0!</v>
      </c>
      <c r="CK99" s="4" t="e">
        <f t="shared" si="312"/>
        <v>#DIV/0!</v>
      </c>
      <c r="CL99" s="4" t="e">
        <f t="shared" si="313"/>
        <v>#DIV/0!</v>
      </c>
      <c r="CM99" s="4" t="e">
        <f t="shared" si="314"/>
        <v>#DIV/0!</v>
      </c>
      <c r="CN99" s="4" t="e">
        <f t="shared" si="315"/>
        <v>#DIV/0!</v>
      </c>
      <c r="CO99" s="4" t="e">
        <f t="shared" si="316"/>
        <v>#DIV/0!</v>
      </c>
      <c r="CP99" s="4" t="e">
        <f t="shared" si="317"/>
        <v>#DIV/0!</v>
      </c>
      <c r="CQ99" s="4" t="e">
        <f t="shared" si="318"/>
        <v>#DIV/0!</v>
      </c>
      <c r="CR99" s="4" t="e">
        <f t="shared" si="319"/>
        <v>#DIV/0!</v>
      </c>
      <c r="CS99" s="4" t="e">
        <f t="shared" si="320"/>
        <v>#DIV/0!</v>
      </c>
      <c r="CT99" s="4" t="e">
        <f t="shared" si="321"/>
        <v>#DIV/0!</v>
      </c>
      <c r="CU99" s="4" t="e">
        <f t="shared" si="322"/>
        <v>#DIV/0!</v>
      </c>
      <c r="CV99" s="4" t="e">
        <f t="shared" si="323"/>
        <v>#DIV/0!</v>
      </c>
      <c r="CW99" s="4" t="e">
        <f t="shared" si="324"/>
        <v>#DIV/0!</v>
      </c>
      <c r="CX99" s="4" t="e">
        <f t="shared" si="325"/>
        <v>#DIV/0!</v>
      </c>
      <c r="CY99" s="4" t="e">
        <f t="shared" si="326"/>
        <v>#DIV/0!</v>
      </c>
      <c r="CZ99" s="4" t="e">
        <f t="shared" si="327"/>
        <v>#DIV/0!</v>
      </c>
      <c r="DA99" s="4" t="e">
        <f t="shared" si="328"/>
        <v>#DIV/0!</v>
      </c>
      <c r="DB99" s="4" t="e">
        <f t="shared" si="329"/>
        <v>#DIV/0!</v>
      </c>
      <c r="DC99" s="4" t="e">
        <f t="shared" si="330"/>
        <v>#DIV/0!</v>
      </c>
      <c r="DD99" s="4" t="e">
        <f t="shared" si="331"/>
        <v>#DIV/0!</v>
      </c>
      <c r="DE99" s="4" t="e">
        <f t="shared" si="332"/>
        <v>#DIV/0!</v>
      </c>
      <c r="DF99" s="4" t="e">
        <f t="shared" si="333"/>
        <v>#DIV/0!</v>
      </c>
      <c r="DG99" s="4" t="e">
        <f t="shared" si="334"/>
        <v>#DIV/0!</v>
      </c>
    </row>
    <row r="100" spans="1:111" x14ac:dyDescent="0.25">
      <c r="A100" s="114"/>
      <c r="B100" t="s">
        <v>420</v>
      </c>
      <c r="C100" s="4">
        <v>0</v>
      </c>
      <c r="D100" s="4">
        <v>0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143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143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M100" t="s">
        <v>420</v>
      </c>
      <c r="AN100" s="4">
        <v>0</v>
      </c>
      <c r="AO100" s="4">
        <v>0</v>
      </c>
      <c r="AP100" s="4">
        <v>0</v>
      </c>
      <c r="AQ100" s="4">
        <v>0</v>
      </c>
      <c r="AR100" s="4">
        <v>0</v>
      </c>
      <c r="AS100" s="4">
        <v>0</v>
      </c>
      <c r="AT100" s="4">
        <v>0</v>
      </c>
      <c r="AU100" s="4">
        <v>0</v>
      </c>
      <c r="AV100" s="4">
        <v>0</v>
      </c>
      <c r="AW100" s="4">
        <v>0</v>
      </c>
      <c r="AX100" s="4">
        <v>0</v>
      </c>
      <c r="AY100" s="4">
        <v>0</v>
      </c>
      <c r="AZ100" s="143">
        <v>0</v>
      </c>
      <c r="BA100" s="4">
        <v>0</v>
      </c>
      <c r="BB100" s="4">
        <v>0</v>
      </c>
      <c r="BC100" s="4">
        <v>0</v>
      </c>
      <c r="BD100" s="4">
        <v>0</v>
      </c>
      <c r="BE100" s="4">
        <v>0</v>
      </c>
      <c r="BF100" s="4">
        <v>0</v>
      </c>
      <c r="BG100" s="4">
        <v>0</v>
      </c>
      <c r="BH100" s="4">
        <v>0</v>
      </c>
      <c r="BI100" s="4">
        <v>0</v>
      </c>
      <c r="BJ100" s="4">
        <v>0</v>
      </c>
      <c r="BK100" s="4">
        <v>0</v>
      </c>
      <c r="BL100" s="4">
        <v>0</v>
      </c>
      <c r="BM100" s="143">
        <v>0</v>
      </c>
      <c r="BN100" s="4">
        <v>0</v>
      </c>
      <c r="BO100" s="4">
        <v>0</v>
      </c>
      <c r="BP100" s="4">
        <v>0</v>
      </c>
      <c r="BQ100" s="4">
        <v>0</v>
      </c>
      <c r="BR100" s="4">
        <v>0</v>
      </c>
      <c r="BS100" s="4">
        <v>0</v>
      </c>
      <c r="BT100" s="4">
        <v>0</v>
      </c>
      <c r="BU100" s="4">
        <v>0</v>
      </c>
      <c r="BV100" s="4">
        <v>0</v>
      </c>
      <c r="BW100" s="5"/>
      <c r="BX100" t="s">
        <v>420</v>
      </c>
      <c r="BY100" s="4" t="e">
        <f t="shared" si="300"/>
        <v>#DIV/0!</v>
      </c>
      <c r="BZ100" s="4" t="e">
        <f t="shared" si="301"/>
        <v>#DIV/0!</v>
      </c>
      <c r="CA100" s="4" t="e">
        <f t="shared" si="302"/>
        <v>#DIV/0!</v>
      </c>
      <c r="CB100" s="4" t="e">
        <f t="shared" si="303"/>
        <v>#DIV/0!</v>
      </c>
      <c r="CC100" s="4" t="e">
        <f t="shared" si="304"/>
        <v>#DIV/0!</v>
      </c>
      <c r="CD100" s="4" t="e">
        <f t="shared" si="305"/>
        <v>#DIV/0!</v>
      </c>
      <c r="CE100" s="4" t="e">
        <f t="shared" si="306"/>
        <v>#DIV/0!</v>
      </c>
      <c r="CF100" s="4" t="e">
        <f t="shared" si="307"/>
        <v>#DIV/0!</v>
      </c>
      <c r="CG100" s="4" t="e">
        <f t="shared" si="308"/>
        <v>#DIV/0!</v>
      </c>
      <c r="CH100" s="4" t="e">
        <f t="shared" si="309"/>
        <v>#DIV/0!</v>
      </c>
      <c r="CI100" s="4" t="e">
        <f t="shared" si="310"/>
        <v>#DIV/0!</v>
      </c>
      <c r="CJ100" s="4" t="e">
        <f t="shared" si="311"/>
        <v>#DIV/0!</v>
      </c>
      <c r="CK100" s="4" t="e">
        <f t="shared" si="312"/>
        <v>#DIV/0!</v>
      </c>
      <c r="CL100" s="4" t="e">
        <f t="shared" si="313"/>
        <v>#DIV/0!</v>
      </c>
      <c r="CM100" s="4" t="e">
        <f t="shared" si="314"/>
        <v>#DIV/0!</v>
      </c>
      <c r="CN100" s="4" t="e">
        <f t="shared" si="315"/>
        <v>#DIV/0!</v>
      </c>
      <c r="CO100" s="4" t="e">
        <f t="shared" si="316"/>
        <v>#DIV/0!</v>
      </c>
      <c r="CP100" s="4" t="e">
        <f t="shared" si="317"/>
        <v>#DIV/0!</v>
      </c>
      <c r="CQ100" s="4" t="e">
        <f t="shared" si="318"/>
        <v>#DIV/0!</v>
      </c>
      <c r="CR100" s="4" t="e">
        <f t="shared" si="319"/>
        <v>#DIV/0!</v>
      </c>
      <c r="CS100" s="4" t="e">
        <f t="shared" si="320"/>
        <v>#DIV/0!</v>
      </c>
      <c r="CT100" s="4" t="e">
        <f t="shared" si="321"/>
        <v>#DIV/0!</v>
      </c>
      <c r="CU100" s="4" t="e">
        <f t="shared" si="322"/>
        <v>#DIV/0!</v>
      </c>
      <c r="CV100" s="4" t="e">
        <f t="shared" si="323"/>
        <v>#DIV/0!</v>
      </c>
      <c r="CW100" s="4" t="e">
        <f t="shared" si="324"/>
        <v>#DIV/0!</v>
      </c>
      <c r="CX100" s="4" t="e">
        <f t="shared" si="325"/>
        <v>#DIV/0!</v>
      </c>
      <c r="CY100" s="4" t="e">
        <f t="shared" si="326"/>
        <v>#DIV/0!</v>
      </c>
      <c r="CZ100" s="4" t="e">
        <f t="shared" si="327"/>
        <v>#DIV/0!</v>
      </c>
      <c r="DA100" s="4" t="e">
        <f t="shared" si="328"/>
        <v>#DIV/0!</v>
      </c>
      <c r="DB100" s="4" t="e">
        <f t="shared" si="329"/>
        <v>#DIV/0!</v>
      </c>
      <c r="DC100" s="4" t="e">
        <f t="shared" si="330"/>
        <v>#DIV/0!</v>
      </c>
      <c r="DD100" s="4" t="e">
        <f t="shared" si="331"/>
        <v>#DIV/0!</v>
      </c>
      <c r="DE100" s="4" t="e">
        <f t="shared" si="332"/>
        <v>#DIV/0!</v>
      </c>
      <c r="DF100" s="4" t="e">
        <f t="shared" si="333"/>
        <v>#DIV/0!</v>
      </c>
      <c r="DG100" s="4" t="e">
        <f t="shared" si="334"/>
        <v>#DIV/0!</v>
      </c>
    </row>
    <row r="101" spans="1:111" x14ac:dyDescent="0.25">
      <c r="A101" s="114"/>
      <c r="B101" t="s">
        <v>421</v>
      </c>
      <c r="C101" s="4">
        <v>0</v>
      </c>
      <c r="D101" s="4">
        <v>0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143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143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M101" t="s">
        <v>421</v>
      </c>
      <c r="AN101" s="4">
        <v>0</v>
      </c>
      <c r="AO101" s="4">
        <v>0</v>
      </c>
      <c r="AP101" s="4">
        <v>0</v>
      </c>
      <c r="AQ101" s="4">
        <v>0</v>
      </c>
      <c r="AR101" s="4">
        <v>0</v>
      </c>
      <c r="AS101" s="4">
        <v>0</v>
      </c>
      <c r="AT101" s="4">
        <v>0</v>
      </c>
      <c r="AU101" s="4">
        <v>0</v>
      </c>
      <c r="AV101" s="4">
        <v>0</v>
      </c>
      <c r="AW101" s="4">
        <v>0</v>
      </c>
      <c r="AX101" s="4">
        <v>0</v>
      </c>
      <c r="AY101" s="4">
        <v>0</v>
      </c>
      <c r="AZ101" s="143">
        <v>0</v>
      </c>
      <c r="BA101" s="4">
        <v>0</v>
      </c>
      <c r="BB101" s="4">
        <v>0</v>
      </c>
      <c r="BC101" s="4">
        <v>0</v>
      </c>
      <c r="BD101" s="4">
        <v>0</v>
      </c>
      <c r="BE101" s="4">
        <v>0</v>
      </c>
      <c r="BF101" s="4">
        <v>0</v>
      </c>
      <c r="BG101" s="4">
        <v>0</v>
      </c>
      <c r="BH101" s="4">
        <v>0</v>
      </c>
      <c r="BI101" s="4">
        <v>0</v>
      </c>
      <c r="BJ101" s="4">
        <v>0</v>
      </c>
      <c r="BK101" s="4">
        <v>0</v>
      </c>
      <c r="BL101" s="4">
        <v>0</v>
      </c>
      <c r="BM101" s="143">
        <v>0</v>
      </c>
      <c r="BN101" s="4">
        <v>0</v>
      </c>
      <c r="BO101" s="4">
        <v>0</v>
      </c>
      <c r="BP101" s="4">
        <v>0</v>
      </c>
      <c r="BQ101" s="4">
        <v>0</v>
      </c>
      <c r="BR101" s="4">
        <v>0</v>
      </c>
      <c r="BS101" s="4">
        <v>0</v>
      </c>
      <c r="BT101" s="4">
        <v>0</v>
      </c>
      <c r="BU101" s="4">
        <v>0</v>
      </c>
      <c r="BV101" s="4">
        <v>0</v>
      </c>
      <c r="BW101" s="5"/>
      <c r="BX101" t="s">
        <v>421</v>
      </c>
      <c r="BY101" s="4" t="e">
        <f t="shared" si="300"/>
        <v>#DIV/0!</v>
      </c>
      <c r="BZ101" s="4" t="e">
        <f t="shared" si="301"/>
        <v>#DIV/0!</v>
      </c>
      <c r="CA101" s="4" t="e">
        <f t="shared" si="302"/>
        <v>#DIV/0!</v>
      </c>
      <c r="CB101" s="4" t="e">
        <f t="shared" si="303"/>
        <v>#DIV/0!</v>
      </c>
      <c r="CC101" s="4" t="e">
        <f t="shared" si="304"/>
        <v>#DIV/0!</v>
      </c>
      <c r="CD101" s="4" t="e">
        <f t="shared" si="305"/>
        <v>#DIV/0!</v>
      </c>
      <c r="CE101" s="4" t="e">
        <f t="shared" si="306"/>
        <v>#DIV/0!</v>
      </c>
      <c r="CF101" s="4" t="e">
        <f t="shared" si="307"/>
        <v>#DIV/0!</v>
      </c>
      <c r="CG101" s="4" t="e">
        <f t="shared" si="308"/>
        <v>#DIV/0!</v>
      </c>
      <c r="CH101" s="4" t="e">
        <f t="shared" si="309"/>
        <v>#DIV/0!</v>
      </c>
      <c r="CI101" s="4" t="e">
        <f t="shared" si="310"/>
        <v>#DIV/0!</v>
      </c>
      <c r="CJ101" s="4" t="e">
        <f t="shared" si="311"/>
        <v>#DIV/0!</v>
      </c>
      <c r="CK101" s="4" t="e">
        <f t="shared" si="312"/>
        <v>#DIV/0!</v>
      </c>
      <c r="CL101" s="4" t="e">
        <f t="shared" si="313"/>
        <v>#DIV/0!</v>
      </c>
      <c r="CM101" s="4" t="e">
        <f t="shared" si="314"/>
        <v>#DIV/0!</v>
      </c>
      <c r="CN101" s="4" t="e">
        <f t="shared" si="315"/>
        <v>#DIV/0!</v>
      </c>
      <c r="CO101" s="4" t="e">
        <f t="shared" si="316"/>
        <v>#DIV/0!</v>
      </c>
      <c r="CP101" s="4" t="e">
        <f t="shared" si="317"/>
        <v>#DIV/0!</v>
      </c>
      <c r="CQ101" s="4" t="e">
        <f t="shared" si="318"/>
        <v>#DIV/0!</v>
      </c>
      <c r="CR101" s="4" t="e">
        <f t="shared" si="319"/>
        <v>#DIV/0!</v>
      </c>
      <c r="CS101" s="4" t="e">
        <f t="shared" si="320"/>
        <v>#DIV/0!</v>
      </c>
      <c r="CT101" s="4" t="e">
        <f t="shared" si="321"/>
        <v>#DIV/0!</v>
      </c>
      <c r="CU101" s="4" t="e">
        <f t="shared" si="322"/>
        <v>#DIV/0!</v>
      </c>
      <c r="CV101" s="4" t="e">
        <f t="shared" si="323"/>
        <v>#DIV/0!</v>
      </c>
      <c r="CW101" s="4" t="e">
        <f t="shared" si="324"/>
        <v>#DIV/0!</v>
      </c>
      <c r="CX101" s="4" t="e">
        <f t="shared" si="325"/>
        <v>#DIV/0!</v>
      </c>
      <c r="CY101" s="4" t="e">
        <f t="shared" si="326"/>
        <v>#DIV/0!</v>
      </c>
      <c r="CZ101" s="4" t="e">
        <f t="shared" si="327"/>
        <v>#DIV/0!</v>
      </c>
      <c r="DA101" s="4" t="e">
        <f t="shared" si="328"/>
        <v>#DIV/0!</v>
      </c>
      <c r="DB101" s="4" t="e">
        <f t="shared" si="329"/>
        <v>#DIV/0!</v>
      </c>
      <c r="DC101" s="4" t="e">
        <f t="shared" si="330"/>
        <v>#DIV/0!</v>
      </c>
      <c r="DD101" s="4" t="e">
        <f t="shared" si="331"/>
        <v>#DIV/0!</v>
      </c>
      <c r="DE101" s="4" t="e">
        <f t="shared" si="332"/>
        <v>#DIV/0!</v>
      </c>
      <c r="DF101" s="4" t="e">
        <f t="shared" si="333"/>
        <v>#DIV/0!</v>
      </c>
      <c r="DG101" s="4" t="e">
        <f t="shared" si="334"/>
        <v>#DIV/0!</v>
      </c>
    </row>
    <row r="102" spans="1:111" x14ac:dyDescent="0.25">
      <c r="A102" s="114"/>
      <c r="B102" t="s">
        <v>422</v>
      </c>
      <c r="C102" s="4">
        <v>0</v>
      </c>
      <c r="D102" s="4">
        <v>0</v>
      </c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143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0</v>
      </c>
      <c r="AB102" s="143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M102" t="s">
        <v>422</v>
      </c>
      <c r="AN102" s="4">
        <v>0</v>
      </c>
      <c r="AO102" s="4">
        <v>0</v>
      </c>
      <c r="AP102" s="4">
        <v>0</v>
      </c>
      <c r="AQ102" s="4">
        <v>0</v>
      </c>
      <c r="AR102" s="4">
        <v>0</v>
      </c>
      <c r="AS102" s="4">
        <v>0</v>
      </c>
      <c r="AT102" s="4">
        <v>0</v>
      </c>
      <c r="AU102" s="4">
        <v>0</v>
      </c>
      <c r="AV102" s="4">
        <v>0</v>
      </c>
      <c r="AW102" s="4">
        <v>0</v>
      </c>
      <c r="AX102" s="4">
        <v>0</v>
      </c>
      <c r="AY102" s="4">
        <v>0</v>
      </c>
      <c r="AZ102" s="143">
        <v>0</v>
      </c>
      <c r="BA102" s="4">
        <v>0</v>
      </c>
      <c r="BB102" s="4">
        <v>0</v>
      </c>
      <c r="BC102" s="4">
        <v>0</v>
      </c>
      <c r="BD102" s="4">
        <v>0</v>
      </c>
      <c r="BE102" s="4">
        <v>0</v>
      </c>
      <c r="BF102" s="4">
        <v>0</v>
      </c>
      <c r="BG102" s="4">
        <v>0</v>
      </c>
      <c r="BH102" s="4">
        <v>0</v>
      </c>
      <c r="BI102" s="4">
        <v>0</v>
      </c>
      <c r="BJ102" s="4">
        <v>0</v>
      </c>
      <c r="BK102" s="4">
        <v>0</v>
      </c>
      <c r="BL102" s="4">
        <v>0</v>
      </c>
      <c r="BM102" s="143">
        <v>0</v>
      </c>
      <c r="BN102" s="4">
        <v>0</v>
      </c>
      <c r="BO102" s="4">
        <v>0</v>
      </c>
      <c r="BP102" s="4">
        <v>0</v>
      </c>
      <c r="BQ102" s="4">
        <v>0</v>
      </c>
      <c r="BR102" s="4">
        <v>0</v>
      </c>
      <c r="BS102" s="4">
        <v>0</v>
      </c>
      <c r="BT102" s="4">
        <v>0</v>
      </c>
      <c r="BU102" s="4">
        <v>0</v>
      </c>
      <c r="BV102" s="4">
        <v>0</v>
      </c>
      <c r="BW102" s="5"/>
      <c r="BX102" t="s">
        <v>422</v>
      </c>
      <c r="BY102" s="4" t="e">
        <f t="shared" si="300"/>
        <v>#DIV/0!</v>
      </c>
      <c r="BZ102" s="4" t="e">
        <f t="shared" si="301"/>
        <v>#DIV/0!</v>
      </c>
      <c r="CA102" s="4" t="e">
        <f t="shared" si="302"/>
        <v>#DIV/0!</v>
      </c>
      <c r="CB102" s="4" t="e">
        <f t="shared" si="303"/>
        <v>#DIV/0!</v>
      </c>
      <c r="CC102" s="4" t="e">
        <f t="shared" si="304"/>
        <v>#DIV/0!</v>
      </c>
      <c r="CD102" s="4" t="e">
        <f t="shared" si="305"/>
        <v>#DIV/0!</v>
      </c>
      <c r="CE102" s="4" t="e">
        <f t="shared" si="306"/>
        <v>#DIV/0!</v>
      </c>
      <c r="CF102" s="4" t="e">
        <f t="shared" si="307"/>
        <v>#DIV/0!</v>
      </c>
      <c r="CG102" s="4" t="e">
        <f t="shared" si="308"/>
        <v>#DIV/0!</v>
      </c>
      <c r="CH102" s="4" t="e">
        <f t="shared" si="309"/>
        <v>#DIV/0!</v>
      </c>
      <c r="CI102" s="4" t="e">
        <f t="shared" si="310"/>
        <v>#DIV/0!</v>
      </c>
      <c r="CJ102" s="4" t="e">
        <f t="shared" si="311"/>
        <v>#DIV/0!</v>
      </c>
      <c r="CK102" s="4" t="e">
        <f t="shared" si="312"/>
        <v>#DIV/0!</v>
      </c>
      <c r="CL102" s="4" t="e">
        <f t="shared" si="313"/>
        <v>#DIV/0!</v>
      </c>
      <c r="CM102" s="4" t="e">
        <f t="shared" si="314"/>
        <v>#DIV/0!</v>
      </c>
      <c r="CN102" s="4" t="e">
        <f t="shared" si="315"/>
        <v>#DIV/0!</v>
      </c>
      <c r="CO102" s="4" t="e">
        <f t="shared" si="316"/>
        <v>#DIV/0!</v>
      </c>
      <c r="CP102" s="4" t="e">
        <f t="shared" si="317"/>
        <v>#DIV/0!</v>
      </c>
      <c r="CQ102" s="4" t="e">
        <f t="shared" si="318"/>
        <v>#DIV/0!</v>
      </c>
      <c r="CR102" s="4" t="e">
        <f t="shared" si="319"/>
        <v>#DIV/0!</v>
      </c>
      <c r="CS102" s="4" t="e">
        <f t="shared" si="320"/>
        <v>#DIV/0!</v>
      </c>
      <c r="CT102" s="4" t="e">
        <f t="shared" si="321"/>
        <v>#DIV/0!</v>
      </c>
      <c r="CU102" s="4" t="e">
        <f t="shared" si="322"/>
        <v>#DIV/0!</v>
      </c>
      <c r="CV102" s="4" t="e">
        <f t="shared" si="323"/>
        <v>#DIV/0!</v>
      </c>
      <c r="CW102" s="4" t="e">
        <f t="shared" si="324"/>
        <v>#DIV/0!</v>
      </c>
      <c r="CX102" s="4" t="e">
        <f t="shared" si="325"/>
        <v>#DIV/0!</v>
      </c>
      <c r="CY102" s="4" t="e">
        <f t="shared" si="326"/>
        <v>#DIV/0!</v>
      </c>
      <c r="CZ102" s="4" t="e">
        <f t="shared" si="327"/>
        <v>#DIV/0!</v>
      </c>
      <c r="DA102" s="4" t="e">
        <f t="shared" si="328"/>
        <v>#DIV/0!</v>
      </c>
      <c r="DB102" s="4" t="e">
        <f t="shared" si="329"/>
        <v>#DIV/0!</v>
      </c>
      <c r="DC102" s="4" t="e">
        <f t="shared" si="330"/>
        <v>#DIV/0!</v>
      </c>
      <c r="DD102" s="4" t="e">
        <f t="shared" si="331"/>
        <v>#DIV/0!</v>
      </c>
      <c r="DE102" s="4" t="e">
        <f t="shared" si="332"/>
        <v>#DIV/0!</v>
      </c>
      <c r="DF102" s="4" t="e">
        <f t="shared" si="333"/>
        <v>#DIV/0!</v>
      </c>
      <c r="DG102" s="4" t="e">
        <f t="shared" si="334"/>
        <v>#DIV/0!</v>
      </c>
    </row>
    <row r="103" spans="1:111" x14ac:dyDescent="0.25">
      <c r="A103" s="114"/>
      <c r="B103" t="s">
        <v>423</v>
      </c>
      <c r="C103" s="4">
        <v>0</v>
      </c>
      <c r="D103" s="4">
        <v>0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143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143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M103" t="s">
        <v>423</v>
      </c>
      <c r="AN103" s="4">
        <v>0</v>
      </c>
      <c r="AO103" s="4">
        <v>0</v>
      </c>
      <c r="AP103" s="4">
        <v>0</v>
      </c>
      <c r="AQ103" s="4">
        <v>0</v>
      </c>
      <c r="AR103" s="4">
        <v>0</v>
      </c>
      <c r="AS103" s="4">
        <v>0</v>
      </c>
      <c r="AT103" s="4">
        <v>0</v>
      </c>
      <c r="AU103" s="4">
        <v>0</v>
      </c>
      <c r="AV103" s="4">
        <v>0</v>
      </c>
      <c r="AW103" s="4">
        <v>0</v>
      </c>
      <c r="AX103" s="4">
        <v>0</v>
      </c>
      <c r="AY103" s="4">
        <v>0</v>
      </c>
      <c r="AZ103" s="143">
        <v>0</v>
      </c>
      <c r="BA103" s="4">
        <v>0</v>
      </c>
      <c r="BB103" s="4">
        <v>0</v>
      </c>
      <c r="BC103" s="4">
        <v>0</v>
      </c>
      <c r="BD103" s="4">
        <v>0</v>
      </c>
      <c r="BE103" s="4">
        <v>0</v>
      </c>
      <c r="BF103" s="4">
        <v>0</v>
      </c>
      <c r="BG103" s="4">
        <v>0</v>
      </c>
      <c r="BH103" s="4">
        <v>0</v>
      </c>
      <c r="BI103" s="4">
        <v>0</v>
      </c>
      <c r="BJ103" s="4">
        <v>0</v>
      </c>
      <c r="BK103" s="4">
        <v>0</v>
      </c>
      <c r="BL103" s="4">
        <v>0</v>
      </c>
      <c r="BM103" s="143">
        <v>0</v>
      </c>
      <c r="BN103" s="4">
        <v>0</v>
      </c>
      <c r="BO103" s="4">
        <v>0</v>
      </c>
      <c r="BP103" s="4">
        <v>0</v>
      </c>
      <c r="BQ103" s="4">
        <v>0</v>
      </c>
      <c r="BR103" s="4">
        <v>0</v>
      </c>
      <c r="BS103" s="4">
        <v>0</v>
      </c>
      <c r="BT103" s="4">
        <v>0</v>
      </c>
      <c r="BU103" s="4">
        <v>0</v>
      </c>
      <c r="BV103" s="4">
        <v>0</v>
      </c>
      <c r="BW103" s="5"/>
      <c r="BX103" t="s">
        <v>423</v>
      </c>
      <c r="BY103" s="4" t="e">
        <f t="shared" si="300"/>
        <v>#DIV/0!</v>
      </c>
      <c r="BZ103" s="4" t="e">
        <f t="shared" si="301"/>
        <v>#DIV/0!</v>
      </c>
      <c r="CA103" s="4" t="e">
        <f t="shared" si="302"/>
        <v>#DIV/0!</v>
      </c>
      <c r="CB103" s="4" t="e">
        <f t="shared" si="303"/>
        <v>#DIV/0!</v>
      </c>
      <c r="CC103" s="4" t="e">
        <f t="shared" si="304"/>
        <v>#DIV/0!</v>
      </c>
      <c r="CD103" s="4" t="e">
        <f t="shared" si="305"/>
        <v>#DIV/0!</v>
      </c>
      <c r="CE103" s="4" t="e">
        <f t="shared" si="306"/>
        <v>#DIV/0!</v>
      </c>
      <c r="CF103" s="4" t="e">
        <f t="shared" si="307"/>
        <v>#DIV/0!</v>
      </c>
      <c r="CG103" s="4" t="e">
        <f t="shared" si="308"/>
        <v>#DIV/0!</v>
      </c>
      <c r="CH103" s="4" t="e">
        <f t="shared" si="309"/>
        <v>#DIV/0!</v>
      </c>
      <c r="CI103" s="4" t="e">
        <f t="shared" si="310"/>
        <v>#DIV/0!</v>
      </c>
      <c r="CJ103" s="4" t="e">
        <f t="shared" si="311"/>
        <v>#DIV/0!</v>
      </c>
      <c r="CK103" s="4" t="e">
        <f t="shared" si="312"/>
        <v>#DIV/0!</v>
      </c>
      <c r="CL103" s="4" t="e">
        <f t="shared" si="313"/>
        <v>#DIV/0!</v>
      </c>
      <c r="CM103" s="4" t="e">
        <f t="shared" si="314"/>
        <v>#DIV/0!</v>
      </c>
      <c r="CN103" s="4" t="e">
        <f t="shared" si="315"/>
        <v>#DIV/0!</v>
      </c>
      <c r="CO103" s="4" t="e">
        <f t="shared" si="316"/>
        <v>#DIV/0!</v>
      </c>
      <c r="CP103" s="4" t="e">
        <f t="shared" si="317"/>
        <v>#DIV/0!</v>
      </c>
      <c r="CQ103" s="4" t="e">
        <f t="shared" si="318"/>
        <v>#DIV/0!</v>
      </c>
      <c r="CR103" s="4" t="e">
        <f t="shared" si="319"/>
        <v>#DIV/0!</v>
      </c>
      <c r="CS103" s="4" t="e">
        <f t="shared" si="320"/>
        <v>#DIV/0!</v>
      </c>
      <c r="CT103" s="4" t="e">
        <f t="shared" si="321"/>
        <v>#DIV/0!</v>
      </c>
      <c r="CU103" s="4" t="e">
        <f t="shared" si="322"/>
        <v>#DIV/0!</v>
      </c>
      <c r="CV103" s="4" t="e">
        <f t="shared" si="323"/>
        <v>#DIV/0!</v>
      </c>
      <c r="CW103" s="4" t="e">
        <f t="shared" si="324"/>
        <v>#DIV/0!</v>
      </c>
      <c r="CX103" s="4" t="e">
        <f t="shared" si="325"/>
        <v>#DIV/0!</v>
      </c>
      <c r="CY103" s="4" t="e">
        <f t="shared" si="326"/>
        <v>#DIV/0!</v>
      </c>
      <c r="CZ103" s="4" t="e">
        <f t="shared" si="327"/>
        <v>#DIV/0!</v>
      </c>
      <c r="DA103" s="4" t="e">
        <f t="shared" si="328"/>
        <v>#DIV/0!</v>
      </c>
      <c r="DB103" s="4" t="e">
        <f t="shared" si="329"/>
        <v>#DIV/0!</v>
      </c>
      <c r="DC103" s="4" t="e">
        <f t="shared" si="330"/>
        <v>#DIV/0!</v>
      </c>
      <c r="DD103" s="4" t="e">
        <f t="shared" si="331"/>
        <v>#DIV/0!</v>
      </c>
      <c r="DE103" s="4" t="e">
        <f t="shared" si="332"/>
        <v>#DIV/0!</v>
      </c>
      <c r="DF103" s="4" t="e">
        <f t="shared" si="333"/>
        <v>#DIV/0!</v>
      </c>
      <c r="DG103" s="4" t="e">
        <f t="shared" si="334"/>
        <v>#DIV/0!</v>
      </c>
    </row>
    <row r="104" spans="1:111" x14ac:dyDescent="0.25">
      <c r="A104" s="114"/>
      <c r="B104" t="s">
        <v>424</v>
      </c>
      <c r="C104" s="4">
        <v>0</v>
      </c>
      <c r="D104" s="4">
        <v>0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143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143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M104" t="s">
        <v>424</v>
      </c>
      <c r="AN104" s="4">
        <v>0</v>
      </c>
      <c r="AO104" s="4">
        <v>0</v>
      </c>
      <c r="AP104" s="4">
        <v>0</v>
      </c>
      <c r="AQ104" s="4">
        <v>0</v>
      </c>
      <c r="AR104" s="4">
        <v>0</v>
      </c>
      <c r="AS104" s="4">
        <v>0</v>
      </c>
      <c r="AT104" s="4">
        <v>0</v>
      </c>
      <c r="AU104" s="4">
        <v>0</v>
      </c>
      <c r="AV104" s="4">
        <v>0</v>
      </c>
      <c r="AW104" s="4">
        <v>0</v>
      </c>
      <c r="AX104" s="4">
        <v>0</v>
      </c>
      <c r="AY104" s="4">
        <v>0</v>
      </c>
      <c r="AZ104" s="143">
        <v>0</v>
      </c>
      <c r="BA104" s="4">
        <v>0</v>
      </c>
      <c r="BB104" s="4">
        <v>0</v>
      </c>
      <c r="BC104" s="4">
        <v>0</v>
      </c>
      <c r="BD104" s="4">
        <v>0</v>
      </c>
      <c r="BE104" s="4">
        <v>0</v>
      </c>
      <c r="BF104" s="4">
        <v>0</v>
      </c>
      <c r="BG104" s="4">
        <v>0</v>
      </c>
      <c r="BH104" s="4">
        <v>0</v>
      </c>
      <c r="BI104" s="4">
        <v>0</v>
      </c>
      <c r="BJ104" s="4">
        <v>0</v>
      </c>
      <c r="BK104" s="4">
        <v>0</v>
      </c>
      <c r="BL104" s="4">
        <v>0</v>
      </c>
      <c r="BM104" s="143">
        <v>0</v>
      </c>
      <c r="BN104" s="4">
        <v>0</v>
      </c>
      <c r="BO104" s="4">
        <v>0</v>
      </c>
      <c r="BP104" s="4">
        <v>0</v>
      </c>
      <c r="BQ104" s="4">
        <v>0</v>
      </c>
      <c r="BR104" s="4">
        <v>0</v>
      </c>
      <c r="BS104" s="4">
        <v>0</v>
      </c>
      <c r="BT104" s="4">
        <v>0</v>
      </c>
      <c r="BU104" s="4">
        <v>0</v>
      </c>
      <c r="BV104" s="4">
        <v>0</v>
      </c>
      <c r="BW104" s="5"/>
      <c r="BX104" t="s">
        <v>424</v>
      </c>
      <c r="BY104" s="4" t="e">
        <f t="shared" si="300"/>
        <v>#DIV/0!</v>
      </c>
      <c r="BZ104" s="4" t="e">
        <f t="shared" si="301"/>
        <v>#DIV/0!</v>
      </c>
      <c r="CA104" s="4" t="e">
        <f t="shared" si="302"/>
        <v>#DIV/0!</v>
      </c>
      <c r="CB104" s="4" t="e">
        <f t="shared" si="303"/>
        <v>#DIV/0!</v>
      </c>
      <c r="CC104" s="4" t="e">
        <f t="shared" si="304"/>
        <v>#DIV/0!</v>
      </c>
      <c r="CD104" s="4" t="e">
        <f t="shared" si="305"/>
        <v>#DIV/0!</v>
      </c>
      <c r="CE104" s="4" t="e">
        <f t="shared" si="306"/>
        <v>#DIV/0!</v>
      </c>
      <c r="CF104" s="4" t="e">
        <f t="shared" si="307"/>
        <v>#DIV/0!</v>
      </c>
      <c r="CG104" s="4" t="e">
        <f t="shared" si="308"/>
        <v>#DIV/0!</v>
      </c>
      <c r="CH104" s="4" t="e">
        <f t="shared" si="309"/>
        <v>#DIV/0!</v>
      </c>
      <c r="CI104" s="4" t="e">
        <f t="shared" si="310"/>
        <v>#DIV/0!</v>
      </c>
      <c r="CJ104" s="4" t="e">
        <f t="shared" si="311"/>
        <v>#DIV/0!</v>
      </c>
      <c r="CK104" s="4" t="e">
        <f t="shared" si="312"/>
        <v>#DIV/0!</v>
      </c>
      <c r="CL104" s="4" t="e">
        <f t="shared" si="313"/>
        <v>#DIV/0!</v>
      </c>
      <c r="CM104" s="4" t="e">
        <f t="shared" si="314"/>
        <v>#DIV/0!</v>
      </c>
      <c r="CN104" s="4" t="e">
        <f t="shared" si="315"/>
        <v>#DIV/0!</v>
      </c>
      <c r="CO104" s="4" t="e">
        <f t="shared" si="316"/>
        <v>#DIV/0!</v>
      </c>
      <c r="CP104" s="4" t="e">
        <f t="shared" si="317"/>
        <v>#DIV/0!</v>
      </c>
      <c r="CQ104" s="4" t="e">
        <f t="shared" si="318"/>
        <v>#DIV/0!</v>
      </c>
      <c r="CR104" s="4" t="e">
        <f t="shared" si="319"/>
        <v>#DIV/0!</v>
      </c>
      <c r="CS104" s="4" t="e">
        <f t="shared" si="320"/>
        <v>#DIV/0!</v>
      </c>
      <c r="CT104" s="4" t="e">
        <f t="shared" si="321"/>
        <v>#DIV/0!</v>
      </c>
      <c r="CU104" s="4" t="e">
        <f t="shared" si="322"/>
        <v>#DIV/0!</v>
      </c>
      <c r="CV104" s="4" t="e">
        <f t="shared" si="323"/>
        <v>#DIV/0!</v>
      </c>
      <c r="CW104" s="4" t="e">
        <f t="shared" si="324"/>
        <v>#DIV/0!</v>
      </c>
      <c r="CX104" s="4" t="e">
        <f t="shared" si="325"/>
        <v>#DIV/0!</v>
      </c>
      <c r="CY104" s="4" t="e">
        <f t="shared" si="326"/>
        <v>#DIV/0!</v>
      </c>
      <c r="CZ104" s="4" t="e">
        <f t="shared" si="327"/>
        <v>#DIV/0!</v>
      </c>
      <c r="DA104" s="4" t="e">
        <f t="shared" si="328"/>
        <v>#DIV/0!</v>
      </c>
      <c r="DB104" s="4" t="e">
        <f t="shared" si="329"/>
        <v>#DIV/0!</v>
      </c>
      <c r="DC104" s="4" t="e">
        <f t="shared" si="330"/>
        <v>#DIV/0!</v>
      </c>
      <c r="DD104" s="4" t="e">
        <f t="shared" si="331"/>
        <v>#DIV/0!</v>
      </c>
      <c r="DE104" s="4" t="e">
        <f t="shared" si="332"/>
        <v>#DIV/0!</v>
      </c>
      <c r="DF104" s="4" t="e">
        <f t="shared" si="333"/>
        <v>#DIV/0!</v>
      </c>
      <c r="DG104" s="4" t="e">
        <f t="shared" si="334"/>
        <v>#DIV/0!</v>
      </c>
    </row>
    <row r="105" spans="1:111" x14ac:dyDescent="0.25">
      <c r="A105" s="114"/>
      <c r="B105" t="s">
        <v>425</v>
      </c>
      <c r="C105" s="4">
        <v>0</v>
      </c>
      <c r="D105" s="4">
        <v>0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143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143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0</v>
      </c>
      <c r="AM105" t="s">
        <v>425</v>
      </c>
      <c r="AN105" s="4">
        <v>0</v>
      </c>
      <c r="AO105" s="4">
        <v>0</v>
      </c>
      <c r="AP105" s="4">
        <v>0</v>
      </c>
      <c r="AQ105" s="4">
        <v>0</v>
      </c>
      <c r="AR105" s="4">
        <v>0</v>
      </c>
      <c r="AS105" s="4">
        <v>0</v>
      </c>
      <c r="AT105" s="4">
        <v>0</v>
      </c>
      <c r="AU105" s="4">
        <v>0</v>
      </c>
      <c r="AV105" s="4">
        <v>0</v>
      </c>
      <c r="AW105" s="4">
        <v>0</v>
      </c>
      <c r="AX105" s="4">
        <v>0</v>
      </c>
      <c r="AY105" s="4">
        <v>0</v>
      </c>
      <c r="AZ105" s="143">
        <v>0</v>
      </c>
      <c r="BA105" s="4">
        <v>0</v>
      </c>
      <c r="BB105" s="4">
        <v>0</v>
      </c>
      <c r="BC105" s="4">
        <v>0</v>
      </c>
      <c r="BD105" s="4">
        <v>0</v>
      </c>
      <c r="BE105" s="4">
        <v>0</v>
      </c>
      <c r="BF105" s="4">
        <v>0</v>
      </c>
      <c r="BG105" s="4">
        <v>0</v>
      </c>
      <c r="BH105" s="4">
        <v>0</v>
      </c>
      <c r="BI105" s="4">
        <v>0</v>
      </c>
      <c r="BJ105" s="4">
        <v>0</v>
      </c>
      <c r="BK105" s="4">
        <v>0</v>
      </c>
      <c r="BL105" s="4">
        <v>0</v>
      </c>
      <c r="BM105" s="143">
        <v>0</v>
      </c>
      <c r="BN105" s="4">
        <v>0</v>
      </c>
      <c r="BO105" s="4">
        <v>0</v>
      </c>
      <c r="BP105" s="4">
        <v>0</v>
      </c>
      <c r="BQ105" s="4">
        <v>0</v>
      </c>
      <c r="BR105" s="4">
        <v>0</v>
      </c>
      <c r="BS105" s="4">
        <v>0</v>
      </c>
      <c r="BT105" s="4">
        <v>0</v>
      </c>
      <c r="BU105" s="4">
        <v>0</v>
      </c>
      <c r="BV105" s="4">
        <v>0</v>
      </c>
      <c r="BW105" s="5"/>
      <c r="BX105" t="s">
        <v>425</v>
      </c>
      <c r="BY105" s="4" t="e">
        <f t="shared" si="300"/>
        <v>#DIV/0!</v>
      </c>
      <c r="BZ105" s="4" t="e">
        <f t="shared" si="301"/>
        <v>#DIV/0!</v>
      </c>
      <c r="CA105" s="4" t="e">
        <f t="shared" si="302"/>
        <v>#DIV/0!</v>
      </c>
      <c r="CB105" s="4" t="e">
        <f t="shared" si="303"/>
        <v>#DIV/0!</v>
      </c>
      <c r="CC105" s="4" t="e">
        <f t="shared" si="304"/>
        <v>#DIV/0!</v>
      </c>
      <c r="CD105" s="4" t="e">
        <f t="shared" si="305"/>
        <v>#DIV/0!</v>
      </c>
      <c r="CE105" s="4" t="e">
        <f t="shared" si="306"/>
        <v>#DIV/0!</v>
      </c>
      <c r="CF105" s="4" t="e">
        <f t="shared" si="307"/>
        <v>#DIV/0!</v>
      </c>
      <c r="CG105" s="4" t="e">
        <f t="shared" si="308"/>
        <v>#DIV/0!</v>
      </c>
      <c r="CH105" s="4" t="e">
        <f t="shared" si="309"/>
        <v>#DIV/0!</v>
      </c>
      <c r="CI105" s="4" t="e">
        <f t="shared" si="310"/>
        <v>#DIV/0!</v>
      </c>
      <c r="CJ105" s="4" t="e">
        <f t="shared" si="311"/>
        <v>#DIV/0!</v>
      </c>
      <c r="CK105" s="4" t="e">
        <f t="shared" si="312"/>
        <v>#DIV/0!</v>
      </c>
      <c r="CL105" s="4" t="e">
        <f t="shared" si="313"/>
        <v>#DIV/0!</v>
      </c>
      <c r="CM105" s="4" t="e">
        <f t="shared" si="314"/>
        <v>#DIV/0!</v>
      </c>
      <c r="CN105" s="4" t="e">
        <f t="shared" si="315"/>
        <v>#DIV/0!</v>
      </c>
      <c r="CO105" s="4" t="e">
        <f t="shared" si="316"/>
        <v>#DIV/0!</v>
      </c>
      <c r="CP105" s="4" t="e">
        <f t="shared" si="317"/>
        <v>#DIV/0!</v>
      </c>
      <c r="CQ105" s="4" t="e">
        <f t="shared" si="318"/>
        <v>#DIV/0!</v>
      </c>
      <c r="CR105" s="4" t="e">
        <f t="shared" si="319"/>
        <v>#DIV/0!</v>
      </c>
      <c r="CS105" s="4" t="e">
        <f t="shared" si="320"/>
        <v>#DIV/0!</v>
      </c>
      <c r="CT105" s="4" t="e">
        <f t="shared" si="321"/>
        <v>#DIV/0!</v>
      </c>
      <c r="CU105" s="4" t="e">
        <f t="shared" si="322"/>
        <v>#DIV/0!</v>
      </c>
      <c r="CV105" s="4" t="e">
        <f t="shared" si="323"/>
        <v>#DIV/0!</v>
      </c>
      <c r="CW105" s="4" t="e">
        <f t="shared" si="324"/>
        <v>#DIV/0!</v>
      </c>
      <c r="CX105" s="4" t="e">
        <f t="shared" si="325"/>
        <v>#DIV/0!</v>
      </c>
      <c r="CY105" s="4" t="e">
        <f t="shared" si="326"/>
        <v>#DIV/0!</v>
      </c>
      <c r="CZ105" s="4" t="e">
        <f t="shared" si="327"/>
        <v>#DIV/0!</v>
      </c>
      <c r="DA105" s="4" t="e">
        <f t="shared" si="328"/>
        <v>#DIV/0!</v>
      </c>
      <c r="DB105" s="4" t="e">
        <f t="shared" si="329"/>
        <v>#DIV/0!</v>
      </c>
      <c r="DC105" s="4" t="e">
        <f t="shared" si="330"/>
        <v>#DIV/0!</v>
      </c>
      <c r="DD105" s="4" t="e">
        <f t="shared" si="331"/>
        <v>#DIV/0!</v>
      </c>
      <c r="DE105" s="4" t="e">
        <f t="shared" si="332"/>
        <v>#DIV/0!</v>
      </c>
      <c r="DF105" s="4" t="e">
        <f t="shared" si="333"/>
        <v>#DIV/0!</v>
      </c>
      <c r="DG105" s="4" t="e">
        <f t="shared" si="334"/>
        <v>#DIV/0!</v>
      </c>
    </row>
    <row r="106" spans="1:111" x14ac:dyDescent="0.25">
      <c r="A106" s="114"/>
      <c r="B106" t="s">
        <v>426</v>
      </c>
      <c r="C106" s="4">
        <v>0</v>
      </c>
      <c r="D106" s="4">
        <v>0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143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  <c r="AA106" s="4">
        <v>0</v>
      </c>
      <c r="AB106" s="143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M106" t="s">
        <v>426</v>
      </c>
      <c r="AN106" s="4">
        <v>0</v>
      </c>
      <c r="AO106" s="4">
        <v>0</v>
      </c>
      <c r="AP106" s="4">
        <v>0</v>
      </c>
      <c r="AQ106" s="4">
        <v>0</v>
      </c>
      <c r="AR106" s="4">
        <v>0</v>
      </c>
      <c r="AS106" s="4">
        <v>0</v>
      </c>
      <c r="AT106" s="4">
        <v>0</v>
      </c>
      <c r="AU106" s="4">
        <v>0</v>
      </c>
      <c r="AV106" s="4">
        <v>0</v>
      </c>
      <c r="AW106" s="4">
        <v>0</v>
      </c>
      <c r="AX106" s="4">
        <v>0</v>
      </c>
      <c r="AY106" s="4">
        <v>0</v>
      </c>
      <c r="AZ106" s="143">
        <v>0</v>
      </c>
      <c r="BA106" s="4">
        <v>0</v>
      </c>
      <c r="BB106" s="4">
        <v>0</v>
      </c>
      <c r="BC106" s="4">
        <v>0</v>
      </c>
      <c r="BD106" s="4">
        <v>0</v>
      </c>
      <c r="BE106" s="4">
        <v>0</v>
      </c>
      <c r="BF106" s="4">
        <v>0</v>
      </c>
      <c r="BG106" s="4">
        <v>0</v>
      </c>
      <c r="BH106" s="4">
        <v>0</v>
      </c>
      <c r="BI106" s="4">
        <v>0</v>
      </c>
      <c r="BJ106" s="4">
        <v>0</v>
      </c>
      <c r="BK106" s="4">
        <v>0</v>
      </c>
      <c r="BL106" s="4">
        <v>0</v>
      </c>
      <c r="BM106" s="143">
        <v>0</v>
      </c>
      <c r="BN106" s="4">
        <v>0</v>
      </c>
      <c r="BO106" s="4">
        <v>0</v>
      </c>
      <c r="BP106" s="4">
        <v>0</v>
      </c>
      <c r="BQ106" s="4">
        <v>0</v>
      </c>
      <c r="BR106" s="4">
        <v>0</v>
      </c>
      <c r="BS106" s="4">
        <v>0</v>
      </c>
      <c r="BT106" s="4">
        <v>0</v>
      </c>
      <c r="BU106" s="4">
        <v>0</v>
      </c>
      <c r="BV106" s="4">
        <v>0</v>
      </c>
      <c r="BW106" s="5"/>
      <c r="BX106" t="s">
        <v>426</v>
      </c>
      <c r="BY106" s="4" t="e">
        <f t="shared" si="300"/>
        <v>#DIV/0!</v>
      </c>
      <c r="BZ106" s="4" t="e">
        <f t="shared" si="301"/>
        <v>#DIV/0!</v>
      </c>
      <c r="CA106" s="4" t="e">
        <f t="shared" si="302"/>
        <v>#DIV/0!</v>
      </c>
      <c r="CB106" s="4" t="e">
        <f t="shared" si="303"/>
        <v>#DIV/0!</v>
      </c>
      <c r="CC106" s="4" t="e">
        <f t="shared" si="304"/>
        <v>#DIV/0!</v>
      </c>
      <c r="CD106" s="4" t="e">
        <f t="shared" si="305"/>
        <v>#DIV/0!</v>
      </c>
      <c r="CE106" s="4" t="e">
        <f t="shared" si="306"/>
        <v>#DIV/0!</v>
      </c>
      <c r="CF106" s="4" t="e">
        <f t="shared" si="307"/>
        <v>#DIV/0!</v>
      </c>
      <c r="CG106" s="4" t="e">
        <f t="shared" si="308"/>
        <v>#DIV/0!</v>
      </c>
      <c r="CH106" s="4" t="e">
        <f t="shared" si="309"/>
        <v>#DIV/0!</v>
      </c>
      <c r="CI106" s="4" t="e">
        <f t="shared" si="310"/>
        <v>#DIV/0!</v>
      </c>
      <c r="CJ106" s="4" t="e">
        <f t="shared" si="311"/>
        <v>#DIV/0!</v>
      </c>
      <c r="CK106" s="4" t="e">
        <f t="shared" si="312"/>
        <v>#DIV/0!</v>
      </c>
      <c r="CL106" s="4" t="e">
        <f t="shared" si="313"/>
        <v>#DIV/0!</v>
      </c>
      <c r="CM106" s="4" t="e">
        <f t="shared" si="314"/>
        <v>#DIV/0!</v>
      </c>
      <c r="CN106" s="4" t="e">
        <f t="shared" si="315"/>
        <v>#DIV/0!</v>
      </c>
      <c r="CO106" s="4" t="e">
        <f t="shared" si="316"/>
        <v>#DIV/0!</v>
      </c>
      <c r="CP106" s="4" t="e">
        <f t="shared" si="317"/>
        <v>#DIV/0!</v>
      </c>
      <c r="CQ106" s="4" t="e">
        <f t="shared" si="318"/>
        <v>#DIV/0!</v>
      </c>
      <c r="CR106" s="4" t="e">
        <f t="shared" si="319"/>
        <v>#DIV/0!</v>
      </c>
      <c r="CS106" s="4" t="e">
        <f t="shared" si="320"/>
        <v>#DIV/0!</v>
      </c>
      <c r="CT106" s="4" t="e">
        <f t="shared" si="321"/>
        <v>#DIV/0!</v>
      </c>
      <c r="CU106" s="4" t="e">
        <f t="shared" si="322"/>
        <v>#DIV/0!</v>
      </c>
      <c r="CV106" s="4" t="e">
        <f t="shared" si="323"/>
        <v>#DIV/0!</v>
      </c>
      <c r="CW106" s="4" t="e">
        <f t="shared" si="324"/>
        <v>#DIV/0!</v>
      </c>
      <c r="CX106" s="4" t="e">
        <f t="shared" si="325"/>
        <v>#DIV/0!</v>
      </c>
      <c r="CY106" s="4" t="e">
        <f t="shared" si="326"/>
        <v>#DIV/0!</v>
      </c>
      <c r="CZ106" s="4" t="e">
        <f t="shared" si="327"/>
        <v>#DIV/0!</v>
      </c>
      <c r="DA106" s="4" t="e">
        <f t="shared" si="328"/>
        <v>#DIV/0!</v>
      </c>
      <c r="DB106" s="4" t="e">
        <f t="shared" si="329"/>
        <v>#DIV/0!</v>
      </c>
      <c r="DC106" s="4" t="e">
        <f t="shared" si="330"/>
        <v>#DIV/0!</v>
      </c>
      <c r="DD106" s="4" t="e">
        <f t="shared" si="331"/>
        <v>#DIV/0!</v>
      </c>
      <c r="DE106" s="4" t="e">
        <f t="shared" si="332"/>
        <v>#DIV/0!</v>
      </c>
      <c r="DF106" s="4" t="e">
        <f t="shared" si="333"/>
        <v>#DIV/0!</v>
      </c>
      <c r="DG106" s="4" t="e">
        <f t="shared" si="334"/>
        <v>#DIV/0!</v>
      </c>
    </row>
    <row r="107" spans="1:111" x14ac:dyDescent="0.25">
      <c r="A107" s="114"/>
      <c r="B107" t="s">
        <v>427</v>
      </c>
      <c r="C107" s="115">
        <v>0</v>
      </c>
      <c r="D107" s="115">
        <v>0</v>
      </c>
      <c r="E107" s="115">
        <v>0</v>
      </c>
      <c r="F107" s="115">
        <v>0</v>
      </c>
      <c r="G107" s="115">
        <v>0</v>
      </c>
      <c r="H107" s="115">
        <v>0</v>
      </c>
      <c r="I107" s="115">
        <v>0</v>
      </c>
      <c r="J107" s="115">
        <v>0</v>
      </c>
      <c r="K107" s="115">
        <v>0</v>
      </c>
      <c r="L107" s="115">
        <v>0</v>
      </c>
      <c r="M107" s="115">
        <v>0</v>
      </c>
      <c r="N107" s="115">
        <v>0</v>
      </c>
      <c r="O107" s="144">
        <v>0</v>
      </c>
      <c r="P107" s="115">
        <v>0</v>
      </c>
      <c r="Q107" s="115">
        <v>0</v>
      </c>
      <c r="R107" s="115">
        <v>0</v>
      </c>
      <c r="S107" s="115">
        <v>0</v>
      </c>
      <c r="T107" s="115">
        <v>0</v>
      </c>
      <c r="U107" s="115">
        <v>0</v>
      </c>
      <c r="V107" s="115">
        <v>0</v>
      </c>
      <c r="W107" s="115">
        <v>0</v>
      </c>
      <c r="X107" s="115">
        <v>0</v>
      </c>
      <c r="Y107" s="115">
        <v>0</v>
      </c>
      <c r="Z107" s="115">
        <v>0</v>
      </c>
      <c r="AA107" s="115">
        <v>0</v>
      </c>
      <c r="AB107" s="144">
        <v>0</v>
      </c>
      <c r="AC107" s="115">
        <v>0</v>
      </c>
      <c r="AD107" s="115">
        <v>0</v>
      </c>
      <c r="AE107" s="115">
        <v>0</v>
      </c>
      <c r="AF107" s="115">
        <v>0</v>
      </c>
      <c r="AG107" s="115">
        <v>0</v>
      </c>
      <c r="AH107" s="115">
        <v>0</v>
      </c>
      <c r="AI107" s="115">
        <v>0</v>
      </c>
      <c r="AJ107" s="115">
        <v>0</v>
      </c>
      <c r="AK107" s="115">
        <v>0</v>
      </c>
      <c r="AM107" t="s">
        <v>427</v>
      </c>
      <c r="AN107" s="115">
        <v>0</v>
      </c>
      <c r="AO107" s="115">
        <v>0</v>
      </c>
      <c r="AP107" s="115">
        <v>0</v>
      </c>
      <c r="AQ107" s="115">
        <v>0</v>
      </c>
      <c r="AR107" s="115">
        <v>0</v>
      </c>
      <c r="AS107" s="115">
        <v>0</v>
      </c>
      <c r="AT107" s="115">
        <v>0</v>
      </c>
      <c r="AU107" s="115">
        <v>0</v>
      </c>
      <c r="AV107" s="115">
        <v>0</v>
      </c>
      <c r="AW107" s="115">
        <v>0</v>
      </c>
      <c r="AX107" s="115">
        <v>0</v>
      </c>
      <c r="AY107" s="115">
        <v>0</v>
      </c>
      <c r="AZ107" s="144">
        <v>0</v>
      </c>
      <c r="BA107" s="115">
        <v>0</v>
      </c>
      <c r="BB107" s="115">
        <v>0</v>
      </c>
      <c r="BC107" s="115">
        <v>0</v>
      </c>
      <c r="BD107" s="115">
        <v>0</v>
      </c>
      <c r="BE107" s="115">
        <v>0</v>
      </c>
      <c r="BF107" s="115">
        <v>0</v>
      </c>
      <c r="BG107" s="115">
        <v>0</v>
      </c>
      <c r="BH107" s="115">
        <v>0</v>
      </c>
      <c r="BI107" s="115">
        <v>0</v>
      </c>
      <c r="BJ107" s="115">
        <v>0</v>
      </c>
      <c r="BK107" s="115">
        <v>0</v>
      </c>
      <c r="BL107" s="115">
        <v>0</v>
      </c>
      <c r="BM107" s="144">
        <v>0</v>
      </c>
      <c r="BN107" s="115">
        <v>0</v>
      </c>
      <c r="BO107" s="115">
        <v>0</v>
      </c>
      <c r="BP107" s="115">
        <v>0</v>
      </c>
      <c r="BQ107" s="115">
        <v>0</v>
      </c>
      <c r="BR107" s="115">
        <v>0</v>
      </c>
      <c r="BS107" s="115">
        <v>0</v>
      </c>
      <c r="BT107" s="115">
        <v>0</v>
      </c>
      <c r="BU107" s="115">
        <v>0</v>
      </c>
      <c r="BV107" s="115">
        <v>0</v>
      </c>
      <c r="BW107" s="5"/>
      <c r="BX107" t="s">
        <v>427</v>
      </c>
      <c r="BY107" s="115" t="e">
        <f t="shared" si="300"/>
        <v>#DIV/0!</v>
      </c>
      <c r="BZ107" s="115" t="e">
        <f t="shared" si="301"/>
        <v>#DIV/0!</v>
      </c>
      <c r="CA107" s="115" t="e">
        <f t="shared" si="302"/>
        <v>#DIV/0!</v>
      </c>
      <c r="CB107" s="115" t="e">
        <f t="shared" si="303"/>
        <v>#DIV/0!</v>
      </c>
      <c r="CC107" s="115" t="e">
        <f t="shared" si="304"/>
        <v>#DIV/0!</v>
      </c>
      <c r="CD107" s="115" t="e">
        <f t="shared" si="305"/>
        <v>#DIV/0!</v>
      </c>
      <c r="CE107" s="115" t="e">
        <f t="shared" si="306"/>
        <v>#DIV/0!</v>
      </c>
      <c r="CF107" s="115" t="e">
        <f t="shared" si="307"/>
        <v>#DIV/0!</v>
      </c>
      <c r="CG107" s="115" t="e">
        <f t="shared" si="308"/>
        <v>#DIV/0!</v>
      </c>
      <c r="CH107" s="115" t="e">
        <f t="shared" si="309"/>
        <v>#DIV/0!</v>
      </c>
      <c r="CI107" s="115" t="e">
        <f t="shared" si="310"/>
        <v>#DIV/0!</v>
      </c>
      <c r="CJ107" s="115" t="e">
        <f t="shared" si="311"/>
        <v>#DIV/0!</v>
      </c>
      <c r="CK107" s="115" t="e">
        <f t="shared" si="312"/>
        <v>#DIV/0!</v>
      </c>
      <c r="CL107" s="115" t="e">
        <f t="shared" si="313"/>
        <v>#DIV/0!</v>
      </c>
      <c r="CM107" s="115" t="e">
        <f t="shared" si="314"/>
        <v>#DIV/0!</v>
      </c>
      <c r="CN107" s="115" t="e">
        <f t="shared" si="315"/>
        <v>#DIV/0!</v>
      </c>
      <c r="CO107" s="115" t="e">
        <f t="shared" si="316"/>
        <v>#DIV/0!</v>
      </c>
      <c r="CP107" s="115" t="e">
        <f t="shared" si="317"/>
        <v>#DIV/0!</v>
      </c>
      <c r="CQ107" s="115" t="e">
        <f t="shared" si="318"/>
        <v>#DIV/0!</v>
      </c>
      <c r="CR107" s="115" t="e">
        <f t="shared" si="319"/>
        <v>#DIV/0!</v>
      </c>
      <c r="CS107" s="115" t="e">
        <f t="shared" si="320"/>
        <v>#DIV/0!</v>
      </c>
      <c r="CT107" s="115" t="e">
        <f t="shared" si="321"/>
        <v>#DIV/0!</v>
      </c>
      <c r="CU107" s="115" t="e">
        <f t="shared" si="322"/>
        <v>#DIV/0!</v>
      </c>
      <c r="CV107" s="115" t="e">
        <f t="shared" si="323"/>
        <v>#DIV/0!</v>
      </c>
      <c r="CW107" s="115" t="e">
        <f t="shared" si="324"/>
        <v>#DIV/0!</v>
      </c>
      <c r="CX107" s="115" t="e">
        <f t="shared" si="325"/>
        <v>#DIV/0!</v>
      </c>
      <c r="CY107" s="115" t="e">
        <f t="shared" si="326"/>
        <v>#DIV/0!</v>
      </c>
      <c r="CZ107" s="115" t="e">
        <f t="shared" si="327"/>
        <v>#DIV/0!</v>
      </c>
      <c r="DA107" s="115" t="e">
        <f t="shared" si="328"/>
        <v>#DIV/0!</v>
      </c>
      <c r="DB107" s="115" t="e">
        <f t="shared" si="329"/>
        <v>#DIV/0!</v>
      </c>
      <c r="DC107" s="115" t="e">
        <f t="shared" si="330"/>
        <v>#DIV/0!</v>
      </c>
      <c r="DD107" s="115" t="e">
        <f t="shared" si="331"/>
        <v>#DIV/0!</v>
      </c>
      <c r="DE107" s="115" t="e">
        <f t="shared" si="332"/>
        <v>#DIV/0!</v>
      </c>
      <c r="DF107" s="115" t="e">
        <f t="shared" si="333"/>
        <v>#DIV/0!</v>
      </c>
      <c r="DG107" s="115" t="e">
        <f t="shared" si="334"/>
        <v>#DIV/0!</v>
      </c>
    </row>
    <row r="108" spans="1:111" x14ac:dyDescent="0.25">
      <c r="A108" s="114"/>
      <c r="C108" s="5">
        <f>SUM(C94:C107)</f>
        <v>0</v>
      </c>
      <c r="D108" s="5">
        <f t="shared" ref="D108:AP108" si="335">SUM(D94:D107)</f>
        <v>0</v>
      </c>
      <c r="E108" s="5">
        <f t="shared" si="335"/>
        <v>0</v>
      </c>
      <c r="F108" s="5">
        <f t="shared" si="335"/>
        <v>0</v>
      </c>
      <c r="G108" s="5">
        <f t="shared" si="335"/>
        <v>0</v>
      </c>
      <c r="H108" s="5">
        <f t="shared" si="335"/>
        <v>0</v>
      </c>
      <c r="I108" s="5">
        <f t="shared" si="335"/>
        <v>0</v>
      </c>
      <c r="J108" s="5">
        <f t="shared" si="335"/>
        <v>0</v>
      </c>
      <c r="K108" s="5">
        <f t="shared" si="335"/>
        <v>0</v>
      </c>
      <c r="L108" s="5">
        <f t="shared" si="335"/>
        <v>0</v>
      </c>
      <c r="M108" s="5">
        <f t="shared" si="335"/>
        <v>0</v>
      </c>
      <c r="N108" s="5">
        <f t="shared" si="335"/>
        <v>0</v>
      </c>
      <c r="O108" s="145">
        <f t="shared" si="335"/>
        <v>0</v>
      </c>
      <c r="P108" s="5">
        <f>SUM(P94:P107)</f>
        <v>0</v>
      </c>
      <c r="Q108" s="5">
        <f t="shared" ref="Q108:AB108" si="336">SUM(Q94:Q107)</f>
        <v>0</v>
      </c>
      <c r="R108" s="5">
        <f t="shared" si="336"/>
        <v>0</v>
      </c>
      <c r="S108" s="5">
        <f t="shared" si="336"/>
        <v>0</v>
      </c>
      <c r="T108" s="5">
        <f t="shared" si="336"/>
        <v>0</v>
      </c>
      <c r="U108" s="5">
        <f t="shared" si="336"/>
        <v>0</v>
      </c>
      <c r="V108" s="5">
        <f t="shared" si="336"/>
        <v>0</v>
      </c>
      <c r="W108" s="5">
        <f t="shared" si="336"/>
        <v>0</v>
      </c>
      <c r="X108" s="5">
        <f t="shared" si="336"/>
        <v>0</v>
      </c>
      <c r="Y108" s="5">
        <f t="shared" si="336"/>
        <v>0</v>
      </c>
      <c r="Z108" s="5">
        <f t="shared" si="336"/>
        <v>0</v>
      </c>
      <c r="AA108" s="5">
        <f t="shared" si="336"/>
        <v>0</v>
      </c>
      <c r="AB108" s="145">
        <f t="shared" si="336"/>
        <v>0</v>
      </c>
      <c r="AC108" s="5">
        <f t="shared" si="335"/>
        <v>0</v>
      </c>
      <c r="AD108" s="5">
        <f t="shared" si="335"/>
        <v>0</v>
      </c>
      <c r="AE108" s="5">
        <f t="shared" si="335"/>
        <v>0</v>
      </c>
      <c r="AF108" s="5">
        <f t="shared" si="335"/>
        <v>0</v>
      </c>
      <c r="AG108" s="5">
        <f t="shared" si="335"/>
        <v>0</v>
      </c>
      <c r="AH108" s="5">
        <f t="shared" si="335"/>
        <v>0</v>
      </c>
      <c r="AI108" s="5">
        <f t="shared" ref="AI108:AK108" si="337">SUM(AI94:AI107)</f>
        <v>0</v>
      </c>
      <c r="AJ108" s="5">
        <f t="shared" si="337"/>
        <v>0</v>
      </c>
      <c r="AK108" s="5">
        <f t="shared" si="337"/>
        <v>0</v>
      </c>
      <c r="AN108" s="5">
        <f t="shared" si="335"/>
        <v>0</v>
      </c>
      <c r="AO108" s="5">
        <f t="shared" si="335"/>
        <v>0</v>
      </c>
      <c r="AP108" s="5">
        <f t="shared" si="335"/>
        <v>0</v>
      </c>
      <c r="AQ108" s="5">
        <f>SUM(AQ94:AQ107)</f>
        <v>0</v>
      </c>
      <c r="AR108" s="5">
        <f t="shared" ref="AR108:BQ108" si="338">SUM(AR94:AR107)</f>
        <v>0</v>
      </c>
      <c r="AS108" s="5">
        <f t="shared" si="338"/>
        <v>0</v>
      </c>
      <c r="AT108" s="5">
        <f t="shared" si="338"/>
        <v>0</v>
      </c>
      <c r="AU108" s="5">
        <f t="shared" si="338"/>
        <v>0</v>
      </c>
      <c r="AV108" s="5">
        <f t="shared" si="338"/>
        <v>0</v>
      </c>
      <c r="AW108" s="5">
        <f t="shared" si="338"/>
        <v>0</v>
      </c>
      <c r="AX108" s="5">
        <f t="shared" si="338"/>
        <v>0</v>
      </c>
      <c r="AY108" s="5">
        <f t="shared" si="338"/>
        <v>0</v>
      </c>
      <c r="AZ108" s="145">
        <f t="shared" si="338"/>
        <v>0</v>
      </c>
      <c r="BA108" s="5">
        <f t="shared" si="338"/>
        <v>0</v>
      </c>
      <c r="BB108" s="5">
        <f t="shared" si="338"/>
        <v>0</v>
      </c>
      <c r="BC108" s="5">
        <f t="shared" si="338"/>
        <v>0</v>
      </c>
      <c r="BD108" s="5">
        <f>SUM(BD94:BD107)</f>
        <v>0</v>
      </c>
      <c r="BE108" s="5">
        <f t="shared" ref="BE108:BM108" si="339">SUM(BE94:BE107)</f>
        <v>0</v>
      </c>
      <c r="BF108" s="5">
        <f t="shared" si="339"/>
        <v>0</v>
      </c>
      <c r="BG108" s="5">
        <f t="shared" si="339"/>
        <v>0</v>
      </c>
      <c r="BH108" s="5">
        <f t="shared" si="339"/>
        <v>0</v>
      </c>
      <c r="BI108" s="5">
        <f t="shared" si="339"/>
        <v>0</v>
      </c>
      <c r="BJ108" s="5">
        <f t="shared" si="339"/>
        <v>0</v>
      </c>
      <c r="BK108" s="5">
        <f t="shared" si="339"/>
        <v>0</v>
      </c>
      <c r="BL108" s="5">
        <f t="shared" si="339"/>
        <v>0</v>
      </c>
      <c r="BM108" s="145">
        <f t="shared" si="339"/>
        <v>0</v>
      </c>
      <c r="BN108" s="5">
        <f t="shared" si="338"/>
        <v>0</v>
      </c>
      <c r="BO108" s="5">
        <f t="shared" si="338"/>
        <v>0</v>
      </c>
      <c r="BP108" s="5">
        <f t="shared" si="338"/>
        <v>0</v>
      </c>
      <c r="BQ108" s="5">
        <f t="shared" si="338"/>
        <v>0</v>
      </c>
      <c r="BR108" s="5">
        <f>SUM(BR94:BR107)</f>
        <v>0</v>
      </c>
      <c r="BS108" s="5">
        <f>SUM(BS94:BS107)</f>
        <v>0</v>
      </c>
      <c r="BT108" s="5">
        <f t="shared" ref="BT108:BV108" si="340">SUM(BT94:BT107)</f>
        <v>0</v>
      </c>
      <c r="BU108" s="5">
        <f t="shared" si="340"/>
        <v>0</v>
      </c>
      <c r="BV108" s="5">
        <f t="shared" si="340"/>
        <v>0</v>
      </c>
      <c r="BY108" s="4" t="e">
        <f t="shared" si="300"/>
        <v>#DIV/0!</v>
      </c>
      <c r="BZ108" s="4" t="e">
        <f t="shared" si="301"/>
        <v>#DIV/0!</v>
      </c>
      <c r="CA108" s="4" t="e">
        <f t="shared" si="302"/>
        <v>#DIV/0!</v>
      </c>
      <c r="CB108" s="4" t="e">
        <f t="shared" si="303"/>
        <v>#DIV/0!</v>
      </c>
      <c r="CC108" s="4" t="e">
        <f t="shared" si="304"/>
        <v>#DIV/0!</v>
      </c>
      <c r="CD108" s="4" t="e">
        <f t="shared" si="305"/>
        <v>#DIV/0!</v>
      </c>
      <c r="CE108" s="4" t="e">
        <f t="shared" si="306"/>
        <v>#DIV/0!</v>
      </c>
      <c r="CF108" s="4" t="e">
        <f t="shared" si="307"/>
        <v>#DIV/0!</v>
      </c>
      <c r="CG108" s="4" t="e">
        <f t="shared" si="308"/>
        <v>#DIV/0!</v>
      </c>
      <c r="CH108" s="4" t="e">
        <f t="shared" si="309"/>
        <v>#DIV/0!</v>
      </c>
      <c r="CI108" s="4" t="e">
        <f t="shared" si="310"/>
        <v>#DIV/0!</v>
      </c>
      <c r="CJ108" s="4" t="e">
        <f t="shared" si="311"/>
        <v>#DIV/0!</v>
      </c>
      <c r="CK108" s="4" t="e">
        <f t="shared" si="312"/>
        <v>#DIV/0!</v>
      </c>
      <c r="CL108" s="4" t="e">
        <f t="shared" si="313"/>
        <v>#DIV/0!</v>
      </c>
      <c r="CM108" s="4" t="e">
        <f t="shared" si="314"/>
        <v>#DIV/0!</v>
      </c>
      <c r="CN108" s="4" t="e">
        <f t="shared" si="315"/>
        <v>#DIV/0!</v>
      </c>
      <c r="CO108" s="4" t="e">
        <f t="shared" si="316"/>
        <v>#DIV/0!</v>
      </c>
      <c r="CP108" s="4" t="e">
        <f t="shared" si="317"/>
        <v>#DIV/0!</v>
      </c>
      <c r="CQ108" s="4" t="e">
        <f t="shared" si="318"/>
        <v>#DIV/0!</v>
      </c>
      <c r="CR108" s="4" t="e">
        <f t="shared" si="319"/>
        <v>#DIV/0!</v>
      </c>
      <c r="CS108" s="4" t="e">
        <f t="shared" si="320"/>
        <v>#DIV/0!</v>
      </c>
      <c r="CT108" s="4" t="e">
        <f t="shared" si="321"/>
        <v>#DIV/0!</v>
      </c>
      <c r="CU108" s="4" t="e">
        <f t="shared" si="322"/>
        <v>#DIV/0!</v>
      </c>
      <c r="CV108" s="4" t="e">
        <f t="shared" si="323"/>
        <v>#DIV/0!</v>
      </c>
      <c r="CW108" s="4" t="e">
        <f t="shared" si="324"/>
        <v>#DIV/0!</v>
      </c>
      <c r="CX108" s="4" t="e">
        <f t="shared" si="325"/>
        <v>#DIV/0!</v>
      </c>
      <c r="CY108" s="4" t="e">
        <f t="shared" si="326"/>
        <v>#DIV/0!</v>
      </c>
      <c r="CZ108" s="4" t="e">
        <f t="shared" si="327"/>
        <v>#DIV/0!</v>
      </c>
      <c r="DA108" s="4" t="e">
        <f t="shared" si="328"/>
        <v>#DIV/0!</v>
      </c>
      <c r="DB108" s="4" t="e">
        <f t="shared" si="329"/>
        <v>#DIV/0!</v>
      </c>
      <c r="DC108" s="4" t="e">
        <f t="shared" si="330"/>
        <v>#DIV/0!</v>
      </c>
      <c r="DD108" s="4" t="e">
        <f t="shared" si="331"/>
        <v>#DIV/0!</v>
      </c>
      <c r="DE108" s="4" t="e">
        <f t="shared" si="332"/>
        <v>#DIV/0!</v>
      </c>
      <c r="DF108" s="4" t="e">
        <f t="shared" si="333"/>
        <v>#DIV/0!</v>
      </c>
      <c r="DG108" s="4" t="e">
        <f t="shared" si="334"/>
        <v>#DIV/0!</v>
      </c>
    </row>
    <row r="109" spans="1:111" x14ac:dyDescent="0.25">
      <c r="A109" s="114"/>
      <c r="B109" s="125">
        <f>SUM(C109:AK109)</f>
        <v>-52</v>
      </c>
      <c r="C109" s="5">
        <f t="shared" ref="C109:AG109" si="341">+C108-C4</f>
        <v>-2</v>
      </c>
      <c r="D109" s="5">
        <f t="shared" si="341"/>
        <v>-2</v>
      </c>
      <c r="E109" s="5">
        <f t="shared" si="341"/>
        <v>-2</v>
      </c>
      <c r="F109" s="5">
        <f t="shared" si="341"/>
        <v>-2</v>
      </c>
      <c r="G109" s="5">
        <f t="shared" si="341"/>
        <v>-2</v>
      </c>
      <c r="H109" s="5">
        <f t="shared" si="341"/>
        <v>-2</v>
      </c>
      <c r="I109" s="5">
        <f t="shared" si="341"/>
        <v>-2</v>
      </c>
      <c r="J109" s="5">
        <f t="shared" si="341"/>
        <v>-2</v>
      </c>
      <c r="K109" s="5">
        <f t="shared" si="341"/>
        <v>-2</v>
      </c>
      <c r="L109" s="5">
        <f t="shared" si="341"/>
        <v>-2</v>
      </c>
      <c r="M109" s="5">
        <f t="shared" si="341"/>
        <v>-2</v>
      </c>
      <c r="N109" s="5">
        <f t="shared" si="341"/>
        <v>-2</v>
      </c>
      <c r="O109" s="145">
        <f t="shared" si="341"/>
        <v>-2</v>
      </c>
      <c r="P109" s="5">
        <f t="shared" ref="P109:AB109" si="342">+P108-P4</f>
        <v>-2</v>
      </c>
      <c r="Q109" s="5">
        <f t="shared" si="342"/>
        <v>-2</v>
      </c>
      <c r="R109" s="5">
        <f t="shared" si="342"/>
        <v>-2</v>
      </c>
      <c r="S109" s="5">
        <f t="shared" si="342"/>
        <v>-2</v>
      </c>
      <c r="T109" s="5">
        <f t="shared" si="342"/>
        <v>-2</v>
      </c>
      <c r="U109" s="5">
        <f t="shared" si="342"/>
        <v>-2</v>
      </c>
      <c r="V109" s="5">
        <f t="shared" si="342"/>
        <v>-2</v>
      </c>
      <c r="W109" s="5">
        <f t="shared" si="342"/>
        <v>-2</v>
      </c>
      <c r="X109" s="5">
        <f t="shared" si="342"/>
        <v>-2</v>
      </c>
      <c r="Y109" s="5">
        <f t="shared" si="342"/>
        <v>-2</v>
      </c>
      <c r="Z109" s="5">
        <f t="shared" si="342"/>
        <v>-2</v>
      </c>
      <c r="AA109" s="5">
        <f t="shared" si="342"/>
        <v>-2</v>
      </c>
      <c r="AB109" s="145">
        <f t="shared" si="342"/>
        <v>-2</v>
      </c>
      <c r="AC109" s="5">
        <f t="shared" si="341"/>
        <v>0</v>
      </c>
      <c r="AD109" s="5">
        <f t="shared" si="341"/>
        <v>0</v>
      </c>
      <c r="AE109" s="5">
        <f t="shared" si="341"/>
        <v>0</v>
      </c>
      <c r="AF109" s="5">
        <f t="shared" si="341"/>
        <v>0</v>
      </c>
      <c r="AG109" s="5">
        <f t="shared" si="341"/>
        <v>0</v>
      </c>
      <c r="AH109" s="5">
        <f>+AH108-AH4</f>
        <v>0</v>
      </c>
      <c r="AI109" s="5">
        <f t="shared" ref="AI109:AK109" si="343">+AI108-AI4</f>
        <v>0</v>
      </c>
      <c r="AJ109" s="5">
        <f t="shared" si="343"/>
        <v>0</v>
      </c>
      <c r="AK109" s="5">
        <f t="shared" si="343"/>
        <v>0</v>
      </c>
      <c r="AM109" s="125">
        <f>SUM(AN109:BV109)</f>
        <v>-31.824000000000009</v>
      </c>
      <c r="AN109" s="5">
        <f t="shared" ref="AN109:BS109" si="344">+AN108-AN4</f>
        <v>-0.66300000000000003</v>
      </c>
      <c r="AO109" s="5">
        <f t="shared" si="344"/>
        <v>-0.66300000000000003</v>
      </c>
      <c r="AP109" s="5">
        <f t="shared" si="344"/>
        <v>-0.66300000000000003</v>
      </c>
      <c r="AQ109" s="5">
        <f t="shared" si="344"/>
        <v>-0.66300000000000003</v>
      </c>
      <c r="AR109" s="5">
        <f t="shared" si="344"/>
        <v>-0.66300000000000003</v>
      </c>
      <c r="AS109" s="5">
        <f t="shared" si="344"/>
        <v>-0.66300000000000003</v>
      </c>
      <c r="AT109" s="5">
        <f t="shared" si="344"/>
        <v>-0.66300000000000003</v>
      </c>
      <c r="AU109" s="5">
        <f t="shared" si="344"/>
        <v>-0.66300000000000003</v>
      </c>
      <c r="AV109" s="5">
        <f t="shared" si="344"/>
        <v>-0.66300000000000003</v>
      </c>
      <c r="AW109" s="5">
        <f t="shared" si="344"/>
        <v>-0.66300000000000003</v>
      </c>
      <c r="AX109" s="5">
        <f t="shared" si="344"/>
        <v>-0.66300000000000003</v>
      </c>
      <c r="AY109" s="5">
        <f t="shared" si="344"/>
        <v>-0.66300000000000003</v>
      </c>
      <c r="AZ109" s="145">
        <f t="shared" si="344"/>
        <v>-7.9560000000000022</v>
      </c>
      <c r="BA109" s="5">
        <f t="shared" ref="BA109:BM109" si="345">+BA108-BA4</f>
        <v>-0.66300000000000003</v>
      </c>
      <c r="BB109" s="5">
        <f t="shared" si="345"/>
        <v>-0.66300000000000003</v>
      </c>
      <c r="BC109" s="5">
        <f t="shared" si="345"/>
        <v>-0.66300000000000003</v>
      </c>
      <c r="BD109" s="5">
        <f t="shared" si="345"/>
        <v>-0.66300000000000003</v>
      </c>
      <c r="BE109" s="5">
        <f t="shared" si="345"/>
        <v>-0.66300000000000003</v>
      </c>
      <c r="BF109" s="5">
        <f t="shared" si="345"/>
        <v>-0.66300000000000003</v>
      </c>
      <c r="BG109" s="5">
        <f t="shared" si="345"/>
        <v>-0.66300000000000003</v>
      </c>
      <c r="BH109" s="5">
        <f t="shared" si="345"/>
        <v>-0.66300000000000003</v>
      </c>
      <c r="BI109" s="5">
        <f t="shared" si="345"/>
        <v>-0.66300000000000003</v>
      </c>
      <c r="BJ109" s="5">
        <f t="shared" si="345"/>
        <v>-0.66300000000000003</v>
      </c>
      <c r="BK109" s="5">
        <f t="shared" si="345"/>
        <v>-0.66300000000000003</v>
      </c>
      <c r="BL109" s="5">
        <f t="shared" si="345"/>
        <v>-0.66300000000000003</v>
      </c>
      <c r="BM109" s="145">
        <f t="shared" si="345"/>
        <v>-7.9560000000000022</v>
      </c>
      <c r="BN109" s="5">
        <f t="shared" si="344"/>
        <v>0</v>
      </c>
      <c r="BO109" s="5">
        <f t="shared" si="344"/>
        <v>0</v>
      </c>
      <c r="BP109" s="5">
        <f t="shared" si="344"/>
        <v>0</v>
      </c>
      <c r="BQ109" s="5">
        <f t="shared" si="344"/>
        <v>0</v>
      </c>
      <c r="BR109" s="5">
        <f t="shared" si="344"/>
        <v>0</v>
      </c>
      <c r="BS109" s="5">
        <f t="shared" si="344"/>
        <v>0</v>
      </c>
      <c r="BT109" s="5">
        <f t="shared" ref="BT109:BV109" si="346">+BT108-BT4</f>
        <v>0</v>
      </c>
      <c r="BU109" s="5">
        <f t="shared" si="346"/>
        <v>0</v>
      </c>
      <c r="BV109" s="5">
        <f t="shared" si="346"/>
        <v>0</v>
      </c>
      <c r="BX109" s="125" t="e">
        <f>SUM(BY109:DG109)</f>
        <v>#DIV/0!</v>
      </c>
      <c r="BY109" s="5" t="e">
        <f t="shared" ref="BY109:DD109" si="347">+BY108-BY4</f>
        <v>#DIV/0!</v>
      </c>
      <c r="BZ109" s="5" t="e">
        <f t="shared" si="347"/>
        <v>#DIV/0!</v>
      </c>
      <c r="CA109" s="5" t="e">
        <f t="shared" si="347"/>
        <v>#DIV/0!</v>
      </c>
      <c r="CB109" s="5" t="e">
        <f t="shared" si="347"/>
        <v>#DIV/0!</v>
      </c>
      <c r="CC109" s="5" t="e">
        <f t="shared" si="347"/>
        <v>#DIV/0!</v>
      </c>
      <c r="CD109" s="5" t="e">
        <f t="shared" si="347"/>
        <v>#DIV/0!</v>
      </c>
      <c r="CE109" s="5" t="e">
        <f t="shared" si="347"/>
        <v>#DIV/0!</v>
      </c>
      <c r="CF109" s="5" t="e">
        <f t="shared" si="347"/>
        <v>#DIV/0!</v>
      </c>
      <c r="CG109" s="5" t="e">
        <f t="shared" si="347"/>
        <v>#DIV/0!</v>
      </c>
      <c r="CH109" s="5" t="e">
        <f t="shared" si="347"/>
        <v>#DIV/0!</v>
      </c>
      <c r="CI109" s="5" t="e">
        <f t="shared" si="347"/>
        <v>#DIV/0!</v>
      </c>
      <c r="CJ109" s="5" t="e">
        <f t="shared" si="347"/>
        <v>#DIV/0!</v>
      </c>
      <c r="CK109" s="5" t="e">
        <f t="shared" si="347"/>
        <v>#DIV/0!</v>
      </c>
      <c r="CL109" s="5" t="e">
        <f t="shared" ref="CL109:CX109" si="348">+CL108-CL4</f>
        <v>#DIV/0!</v>
      </c>
      <c r="CM109" s="5" t="e">
        <f t="shared" si="348"/>
        <v>#DIV/0!</v>
      </c>
      <c r="CN109" s="5" t="e">
        <f t="shared" si="348"/>
        <v>#DIV/0!</v>
      </c>
      <c r="CO109" s="5" t="e">
        <f t="shared" si="348"/>
        <v>#DIV/0!</v>
      </c>
      <c r="CP109" s="5" t="e">
        <f t="shared" si="348"/>
        <v>#DIV/0!</v>
      </c>
      <c r="CQ109" s="5" t="e">
        <f t="shared" si="348"/>
        <v>#DIV/0!</v>
      </c>
      <c r="CR109" s="5" t="e">
        <f t="shared" si="348"/>
        <v>#DIV/0!</v>
      </c>
      <c r="CS109" s="5" t="e">
        <f t="shared" si="348"/>
        <v>#DIV/0!</v>
      </c>
      <c r="CT109" s="5" t="e">
        <f t="shared" si="348"/>
        <v>#DIV/0!</v>
      </c>
      <c r="CU109" s="5" t="e">
        <f t="shared" si="348"/>
        <v>#DIV/0!</v>
      </c>
      <c r="CV109" s="5" t="e">
        <f t="shared" si="348"/>
        <v>#DIV/0!</v>
      </c>
      <c r="CW109" s="5" t="e">
        <f t="shared" si="348"/>
        <v>#DIV/0!</v>
      </c>
      <c r="CX109" s="5" t="e">
        <f t="shared" si="348"/>
        <v>#DIV/0!</v>
      </c>
      <c r="CY109" s="5" t="e">
        <f t="shared" si="347"/>
        <v>#DIV/0!</v>
      </c>
      <c r="CZ109" s="5" t="e">
        <f t="shared" si="347"/>
        <v>#DIV/0!</v>
      </c>
      <c r="DA109" s="5" t="e">
        <f t="shared" si="347"/>
        <v>#DIV/0!</v>
      </c>
      <c r="DB109" s="5" t="e">
        <f t="shared" si="347"/>
        <v>#DIV/0!</v>
      </c>
      <c r="DC109" s="5" t="e">
        <f t="shared" si="347"/>
        <v>#DIV/0!</v>
      </c>
      <c r="DD109" s="5" t="e">
        <f t="shared" si="347"/>
        <v>#DIV/0!</v>
      </c>
      <c r="DE109" s="5" t="e">
        <f t="shared" ref="DE109:DG109" si="349">+DE108-DE4</f>
        <v>#DIV/0!</v>
      </c>
      <c r="DF109" s="5" t="e">
        <f t="shared" si="349"/>
        <v>#DIV/0!</v>
      </c>
      <c r="DG109" s="5" t="e">
        <f t="shared" si="349"/>
        <v>#DIV/0!</v>
      </c>
    </row>
    <row r="110" spans="1:111" x14ac:dyDescent="0.25">
      <c r="A110" s="11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14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145"/>
      <c r="AC110" s="5"/>
      <c r="AD110" s="5"/>
      <c r="AE110" s="5"/>
      <c r="AF110" s="5"/>
      <c r="AG110" s="5"/>
      <c r="AH110" s="5"/>
      <c r="AI110" s="5"/>
      <c r="AJ110" s="5"/>
      <c r="AK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14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145"/>
      <c r="BN110" s="5"/>
      <c r="BO110" s="5"/>
      <c r="BP110" s="5"/>
      <c r="BQ110" s="5"/>
      <c r="BR110" s="5"/>
      <c r="BS110" s="5"/>
      <c r="BT110" s="5"/>
      <c r="BU110" s="5"/>
      <c r="BV110" s="5"/>
      <c r="BX110" s="4"/>
      <c r="CA110"/>
      <c r="CN110"/>
    </row>
    <row r="111" spans="1:111" x14ac:dyDescent="0.25">
      <c r="A111" s="114" t="s">
        <v>412</v>
      </c>
      <c r="B111" t="s">
        <v>414</v>
      </c>
      <c r="C111" s="4">
        <v>0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143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143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M111" t="s">
        <v>414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4">
        <v>0</v>
      </c>
      <c r="AT111" s="4">
        <v>0</v>
      </c>
      <c r="AU111" s="4">
        <v>0</v>
      </c>
      <c r="AV111" s="4">
        <v>0</v>
      </c>
      <c r="AW111" s="4">
        <v>0</v>
      </c>
      <c r="AX111" s="4">
        <v>0</v>
      </c>
      <c r="AY111" s="4">
        <v>0</v>
      </c>
      <c r="AZ111" s="143">
        <v>0</v>
      </c>
      <c r="BA111" s="4">
        <v>0</v>
      </c>
      <c r="BB111" s="4">
        <v>0</v>
      </c>
      <c r="BC111" s="4">
        <v>0</v>
      </c>
      <c r="BD111" s="4">
        <v>0</v>
      </c>
      <c r="BE111" s="4">
        <v>0</v>
      </c>
      <c r="BF111" s="4">
        <v>0</v>
      </c>
      <c r="BG111" s="4">
        <v>0</v>
      </c>
      <c r="BH111" s="4">
        <v>0</v>
      </c>
      <c r="BI111" s="4">
        <v>0</v>
      </c>
      <c r="BJ111" s="4">
        <v>0</v>
      </c>
      <c r="BK111" s="4">
        <v>0</v>
      </c>
      <c r="BL111" s="4">
        <v>0</v>
      </c>
      <c r="BM111" s="143">
        <v>0</v>
      </c>
      <c r="BN111" s="4">
        <v>0</v>
      </c>
      <c r="BO111" s="4">
        <v>0</v>
      </c>
      <c r="BP111" s="4">
        <v>0</v>
      </c>
      <c r="BQ111" s="4">
        <v>0</v>
      </c>
      <c r="BR111" s="4">
        <v>0</v>
      </c>
      <c r="BS111" s="4">
        <v>0</v>
      </c>
      <c r="BT111" s="4">
        <v>0</v>
      </c>
      <c r="BU111" s="4">
        <v>0</v>
      </c>
      <c r="BV111" s="4">
        <v>0</v>
      </c>
      <c r="BX111" t="s">
        <v>414</v>
      </c>
      <c r="BY111" s="4" t="e">
        <f t="shared" ref="BY111:BY125" si="350">+AN111/C111*1000</f>
        <v>#DIV/0!</v>
      </c>
      <c r="BZ111" s="4" t="e">
        <f t="shared" ref="BZ111:BZ125" si="351">+AO111/D111*1000</f>
        <v>#DIV/0!</v>
      </c>
      <c r="CA111" s="4" t="e">
        <f t="shared" ref="CA111:CA125" si="352">+AP111/E111*1000</f>
        <v>#DIV/0!</v>
      </c>
      <c r="CB111" s="4" t="e">
        <f t="shared" ref="CB111:CB125" si="353">+AQ111/F111*1000</f>
        <v>#DIV/0!</v>
      </c>
      <c r="CC111" s="4" t="e">
        <f t="shared" ref="CC111:CC125" si="354">+AR111/G111*1000</f>
        <v>#DIV/0!</v>
      </c>
      <c r="CD111" s="4" t="e">
        <f t="shared" ref="CD111:CD125" si="355">+AS111/H111*1000</f>
        <v>#DIV/0!</v>
      </c>
      <c r="CE111" s="4" t="e">
        <f t="shared" ref="CE111:CE125" si="356">+AT111/I111*1000</f>
        <v>#DIV/0!</v>
      </c>
      <c r="CF111" s="4" t="e">
        <f t="shared" ref="CF111:CF125" si="357">+AU111/J111*1000</f>
        <v>#DIV/0!</v>
      </c>
      <c r="CG111" s="4" t="e">
        <f t="shared" ref="CG111:CG125" si="358">+AV111/K111*1000</f>
        <v>#DIV/0!</v>
      </c>
      <c r="CH111" s="4" t="e">
        <f t="shared" ref="CH111:CH125" si="359">+AW111/L111*1000</f>
        <v>#DIV/0!</v>
      </c>
      <c r="CI111" s="4" t="e">
        <f t="shared" ref="CI111:CI125" si="360">+AX111/M111*1000</f>
        <v>#DIV/0!</v>
      </c>
      <c r="CJ111" s="4" t="e">
        <f t="shared" ref="CJ111:CJ125" si="361">+AY111/N111*1000</f>
        <v>#DIV/0!</v>
      </c>
      <c r="CK111" s="4" t="e">
        <f t="shared" ref="CK111:CK125" si="362">+AZ111/O111*1000</f>
        <v>#DIV/0!</v>
      </c>
      <c r="CL111" s="4" t="e">
        <f t="shared" ref="CL111:CL125" si="363">+BA111/P111*1000</f>
        <v>#DIV/0!</v>
      </c>
      <c r="CM111" s="4" t="e">
        <f t="shared" ref="CM111:CM125" si="364">+BB111/Q111*1000</f>
        <v>#DIV/0!</v>
      </c>
      <c r="CN111" s="4" t="e">
        <f t="shared" ref="CN111:CN125" si="365">+BC111/R111*1000</f>
        <v>#DIV/0!</v>
      </c>
      <c r="CO111" s="4" t="e">
        <f t="shared" ref="CO111:CO125" si="366">+BD111/S111*1000</f>
        <v>#DIV/0!</v>
      </c>
      <c r="CP111" s="4" t="e">
        <f t="shared" ref="CP111:CP125" si="367">+BE111/T111*1000</f>
        <v>#DIV/0!</v>
      </c>
      <c r="CQ111" s="4" t="e">
        <f t="shared" ref="CQ111:CQ125" si="368">+BF111/U111*1000</f>
        <v>#DIV/0!</v>
      </c>
      <c r="CR111" s="4" t="e">
        <f t="shared" ref="CR111:CR125" si="369">+BG111/V111*1000</f>
        <v>#DIV/0!</v>
      </c>
      <c r="CS111" s="4" t="e">
        <f t="shared" ref="CS111:CS125" si="370">+BH111/W111*1000</f>
        <v>#DIV/0!</v>
      </c>
      <c r="CT111" s="4" t="e">
        <f t="shared" ref="CT111:CT125" si="371">+BI111/X111*1000</f>
        <v>#DIV/0!</v>
      </c>
      <c r="CU111" s="4" t="e">
        <f t="shared" ref="CU111:CU125" si="372">+BJ111/Y111*1000</f>
        <v>#DIV/0!</v>
      </c>
      <c r="CV111" s="4" t="e">
        <f t="shared" ref="CV111:CV125" si="373">+BK111/Z111*1000</f>
        <v>#DIV/0!</v>
      </c>
      <c r="CW111" s="4" t="e">
        <f t="shared" ref="CW111:CW125" si="374">+BL111/AA111*1000</f>
        <v>#DIV/0!</v>
      </c>
      <c r="CX111" s="4" t="e">
        <f t="shared" ref="CX111:CX125" si="375">+BM111/AB111*1000</f>
        <v>#DIV/0!</v>
      </c>
      <c r="CY111" s="4" t="e">
        <f t="shared" ref="CY111:CY125" si="376">+BN111/AC111*1000</f>
        <v>#DIV/0!</v>
      </c>
      <c r="CZ111" s="4" t="e">
        <f t="shared" ref="CZ111:CZ125" si="377">+BO111/AD111*1000</f>
        <v>#DIV/0!</v>
      </c>
      <c r="DA111" s="4" t="e">
        <f t="shared" ref="DA111:DA125" si="378">+BP111/AE111*1000</f>
        <v>#DIV/0!</v>
      </c>
      <c r="DB111" s="4" t="e">
        <f t="shared" ref="DB111:DB125" si="379">+BQ111/AF111*1000</f>
        <v>#DIV/0!</v>
      </c>
      <c r="DC111" s="4" t="e">
        <f t="shared" ref="DC111:DC125" si="380">+BR111/AG111*1000</f>
        <v>#DIV/0!</v>
      </c>
      <c r="DD111" s="4" t="e">
        <f t="shared" ref="DD111:DD125" si="381">+BS111/AH111*1000</f>
        <v>#DIV/0!</v>
      </c>
      <c r="DE111" s="4" t="e">
        <f t="shared" ref="DE111:DE125" si="382">+BT111/AI111*1000</f>
        <v>#DIV/0!</v>
      </c>
      <c r="DF111" s="4" t="e">
        <f t="shared" ref="DF111:DF125" si="383">+BU111/AJ111*1000</f>
        <v>#DIV/0!</v>
      </c>
      <c r="DG111" s="4" t="e">
        <f t="shared" ref="DG111:DG125" si="384">+BV111/AK111*1000</f>
        <v>#DIV/0!</v>
      </c>
    </row>
    <row r="112" spans="1:111" x14ac:dyDescent="0.25">
      <c r="A112" s="114"/>
      <c r="B112" t="s">
        <v>415</v>
      </c>
      <c r="C112" s="4">
        <v>0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143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  <c r="AA112" s="4">
        <v>0</v>
      </c>
      <c r="AB112" s="143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0</v>
      </c>
      <c r="AM112" t="s">
        <v>415</v>
      </c>
      <c r="AN112" s="4">
        <v>0</v>
      </c>
      <c r="AO112" s="4">
        <v>0</v>
      </c>
      <c r="AP112" s="4">
        <v>0</v>
      </c>
      <c r="AQ112" s="4">
        <v>0</v>
      </c>
      <c r="AR112" s="4">
        <v>0</v>
      </c>
      <c r="AS112" s="4">
        <v>0</v>
      </c>
      <c r="AT112" s="4">
        <v>0</v>
      </c>
      <c r="AU112" s="4">
        <v>0</v>
      </c>
      <c r="AV112" s="4">
        <v>0</v>
      </c>
      <c r="AW112" s="4">
        <v>0</v>
      </c>
      <c r="AX112" s="4">
        <v>0</v>
      </c>
      <c r="AY112" s="4">
        <v>0</v>
      </c>
      <c r="AZ112" s="143">
        <v>0</v>
      </c>
      <c r="BA112" s="4">
        <v>0</v>
      </c>
      <c r="BB112" s="4">
        <v>0</v>
      </c>
      <c r="BC112" s="4">
        <v>0</v>
      </c>
      <c r="BD112" s="4">
        <v>0</v>
      </c>
      <c r="BE112" s="4">
        <v>0</v>
      </c>
      <c r="BF112" s="4">
        <v>0</v>
      </c>
      <c r="BG112" s="4">
        <v>0</v>
      </c>
      <c r="BH112" s="4">
        <v>0</v>
      </c>
      <c r="BI112" s="4">
        <v>0</v>
      </c>
      <c r="BJ112" s="4">
        <v>0</v>
      </c>
      <c r="BK112" s="4">
        <v>0</v>
      </c>
      <c r="BL112" s="4">
        <v>0</v>
      </c>
      <c r="BM112" s="143">
        <v>0</v>
      </c>
      <c r="BN112" s="4">
        <v>0</v>
      </c>
      <c r="BO112" s="4">
        <v>0</v>
      </c>
      <c r="BP112" s="4">
        <v>0</v>
      </c>
      <c r="BQ112" s="4">
        <v>0</v>
      </c>
      <c r="BR112" s="4">
        <v>0</v>
      </c>
      <c r="BS112" s="4">
        <v>0</v>
      </c>
      <c r="BT112" s="4">
        <v>0</v>
      </c>
      <c r="BU112" s="4">
        <v>0</v>
      </c>
      <c r="BV112" s="4">
        <v>0</v>
      </c>
      <c r="BX112" t="s">
        <v>415</v>
      </c>
      <c r="BY112" s="4" t="e">
        <f t="shared" si="350"/>
        <v>#DIV/0!</v>
      </c>
      <c r="BZ112" s="4" t="e">
        <f t="shared" si="351"/>
        <v>#DIV/0!</v>
      </c>
      <c r="CA112" s="4" t="e">
        <f t="shared" si="352"/>
        <v>#DIV/0!</v>
      </c>
      <c r="CB112" s="4" t="e">
        <f t="shared" si="353"/>
        <v>#DIV/0!</v>
      </c>
      <c r="CC112" s="4" t="e">
        <f t="shared" si="354"/>
        <v>#DIV/0!</v>
      </c>
      <c r="CD112" s="4" t="e">
        <f t="shared" si="355"/>
        <v>#DIV/0!</v>
      </c>
      <c r="CE112" s="4" t="e">
        <f t="shared" si="356"/>
        <v>#DIV/0!</v>
      </c>
      <c r="CF112" s="4" t="e">
        <f t="shared" si="357"/>
        <v>#DIV/0!</v>
      </c>
      <c r="CG112" s="4" t="e">
        <f t="shared" si="358"/>
        <v>#DIV/0!</v>
      </c>
      <c r="CH112" s="4" t="e">
        <f t="shared" si="359"/>
        <v>#DIV/0!</v>
      </c>
      <c r="CI112" s="4" t="e">
        <f t="shared" si="360"/>
        <v>#DIV/0!</v>
      </c>
      <c r="CJ112" s="4" t="e">
        <f t="shared" si="361"/>
        <v>#DIV/0!</v>
      </c>
      <c r="CK112" s="4" t="e">
        <f t="shared" si="362"/>
        <v>#DIV/0!</v>
      </c>
      <c r="CL112" s="4" t="e">
        <f t="shared" si="363"/>
        <v>#DIV/0!</v>
      </c>
      <c r="CM112" s="4" t="e">
        <f t="shared" si="364"/>
        <v>#DIV/0!</v>
      </c>
      <c r="CN112" s="4" t="e">
        <f t="shared" si="365"/>
        <v>#DIV/0!</v>
      </c>
      <c r="CO112" s="4" t="e">
        <f t="shared" si="366"/>
        <v>#DIV/0!</v>
      </c>
      <c r="CP112" s="4" t="e">
        <f t="shared" si="367"/>
        <v>#DIV/0!</v>
      </c>
      <c r="CQ112" s="4" t="e">
        <f t="shared" si="368"/>
        <v>#DIV/0!</v>
      </c>
      <c r="CR112" s="4" t="e">
        <f t="shared" si="369"/>
        <v>#DIV/0!</v>
      </c>
      <c r="CS112" s="4" t="e">
        <f t="shared" si="370"/>
        <v>#DIV/0!</v>
      </c>
      <c r="CT112" s="4" t="e">
        <f t="shared" si="371"/>
        <v>#DIV/0!</v>
      </c>
      <c r="CU112" s="4" t="e">
        <f t="shared" si="372"/>
        <v>#DIV/0!</v>
      </c>
      <c r="CV112" s="4" t="e">
        <f t="shared" si="373"/>
        <v>#DIV/0!</v>
      </c>
      <c r="CW112" s="4" t="e">
        <f t="shared" si="374"/>
        <v>#DIV/0!</v>
      </c>
      <c r="CX112" s="4" t="e">
        <f t="shared" si="375"/>
        <v>#DIV/0!</v>
      </c>
      <c r="CY112" s="4" t="e">
        <f t="shared" si="376"/>
        <v>#DIV/0!</v>
      </c>
      <c r="CZ112" s="4" t="e">
        <f t="shared" si="377"/>
        <v>#DIV/0!</v>
      </c>
      <c r="DA112" s="4" t="e">
        <f t="shared" si="378"/>
        <v>#DIV/0!</v>
      </c>
      <c r="DB112" s="4" t="e">
        <f t="shared" si="379"/>
        <v>#DIV/0!</v>
      </c>
      <c r="DC112" s="4" t="e">
        <f t="shared" si="380"/>
        <v>#DIV/0!</v>
      </c>
      <c r="DD112" s="4" t="e">
        <f t="shared" si="381"/>
        <v>#DIV/0!</v>
      </c>
      <c r="DE112" s="4" t="e">
        <f t="shared" si="382"/>
        <v>#DIV/0!</v>
      </c>
      <c r="DF112" s="4" t="e">
        <f t="shared" si="383"/>
        <v>#DIV/0!</v>
      </c>
      <c r="DG112" s="4" t="e">
        <f t="shared" si="384"/>
        <v>#DIV/0!</v>
      </c>
    </row>
    <row r="113" spans="1:111" x14ac:dyDescent="0.25">
      <c r="A113" s="114"/>
      <c r="B113" t="s">
        <v>416</v>
      </c>
      <c r="C113" s="4">
        <v>0</v>
      </c>
      <c r="D113" s="4">
        <v>0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143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143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M113" t="s">
        <v>416</v>
      </c>
      <c r="AN113" s="4">
        <v>0</v>
      </c>
      <c r="AO113" s="4">
        <v>0</v>
      </c>
      <c r="AP113" s="4">
        <v>0</v>
      </c>
      <c r="AQ113" s="4">
        <v>0</v>
      </c>
      <c r="AR113" s="4">
        <v>0</v>
      </c>
      <c r="AS113" s="4">
        <v>0</v>
      </c>
      <c r="AT113" s="4">
        <v>0</v>
      </c>
      <c r="AU113" s="4">
        <v>0</v>
      </c>
      <c r="AV113" s="4">
        <v>0</v>
      </c>
      <c r="AW113" s="4">
        <v>0</v>
      </c>
      <c r="AX113" s="4">
        <v>0</v>
      </c>
      <c r="AY113" s="4">
        <v>0</v>
      </c>
      <c r="AZ113" s="143">
        <v>0</v>
      </c>
      <c r="BA113" s="4">
        <v>0</v>
      </c>
      <c r="BB113" s="4">
        <v>0</v>
      </c>
      <c r="BC113" s="4">
        <v>0</v>
      </c>
      <c r="BD113" s="4">
        <v>0</v>
      </c>
      <c r="BE113" s="4">
        <v>0</v>
      </c>
      <c r="BF113" s="4">
        <v>0</v>
      </c>
      <c r="BG113" s="4">
        <v>0</v>
      </c>
      <c r="BH113" s="4">
        <v>0</v>
      </c>
      <c r="BI113" s="4">
        <v>0</v>
      </c>
      <c r="BJ113" s="4">
        <v>0</v>
      </c>
      <c r="BK113" s="4">
        <v>0</v>
      </c>
      <c r="BL113" s="4">
        <v>0</v>
      </c>
      <c r="BM113" s="143">
        <v>0</v>
      </c>
      <c r="BN113" s="4">
        <v>0</v>
      </c>
      <c r="BO113" s="4">
        <v>0</v>
      </c>
      <c r="BP113" s="4">
        <v>0</v>
      </c>
      <c r="BQ113" s="4">
        <v>0</v>
      </c>
      <c r="BR113" s="4">
        <v>0</v>
      </c>
      <c r="BS113" s="4">
        <v>0</v>
      </c>
      <c r="BT113" s="4">
        <v>0</v>
      </c>
      <c r="BU113" s="4">
        <v>0</v>
      </c>
      <c r="BV113" s="4">
        <v>0</v>
      </c>
      <c r="BX113" t="s">
        <v>416</v>
      </c>
      <c r="BY113" s="4" t="e">
        <f t="shared" si="350"/>
        <v>#DIV/0!</v>
      </c>
      <c r="BZ113" s="4" t="e">
        <f t="shared" si="351"/>
        <v>#DIV/0!</v>
      </c>
      <c r="CA113" s="4" t="e">
        <f t="shared" si="352"/>
        <v>#DIV/0!</v>
      </c>
      <c r="CB113" s="4" t="e">
        <f t="shared" si="353"/>
        <v>#DIV/0!</v>
      </c>
      <c r="CC113" s="4" t="e">
        <f t="shared" si="354"/>
        <v>#DIV/0!</v>
      </c>
      <c r="CD113" s="4" t="e">
        <f t="shared" si="355"/>
        <v>#DIV/0!</v>
      </c>
      <c r="CE113" s="4" t="e">
        <f t="shared" si="356"/>
        <v>#DIV/0!</v>
      </c>
      <c r="CF113" s="4" t="e">
        <f t="shared" si="357"/>
        <v>#DIV/0!</v>
      </c>
      <c r="CG113" s="4" t="e">
        <f t="shared" si="358"/>
        <v>#DIV/0!</v>
      </c>
      <c r="CH113" s="4" t="e">
        <f t="shared" si="359"/>
        <v>#DIV/0!</v>
      </c>
      <c r="CI113" s="4" t="e">
        <f t="shared" si="360"/>
        <v>#DIV/0!</v>
      </c>
      <c r="CJ113" s="4" t="e">
        <f t="shared" si="361"/>
        <v>#DIV/0!</v>
      </c>
      <c r="CK113" s="4" t="e">
        <f t="shared" si="362"/>
        <v>#DIV/0!</v>
      </c>
      <c r="CL113" s="4" t="e">
        <f t="shared" si="363"/>
        <v>#DIV/0!</v>
      </c>
      <c r="CM113" s="4" t="e">
        <f t="shared" si="364"/>
        <v>#DIV/0!</v>
      </c>
      <c r="CN113" s="4" t="e">
        <f t="shared" si="365"/>
        <v>#DIV/0!</v>
      </c>
      <c r="CO113" s="4" t="e">
        <f t="shared" si="366"/>
        <v>#DIV/0!</v>
      </c>
      <c r="CP113" s="4" t="e">
        <f t="shared" si="367"/>
        <v>#DIV/0!</v>
      </c>
      <c r="CQ113" s="4" t="e">
        <f t="shared" si="368"/>
        <v>#DIV/0!</v>
      </c>
      <c r="CR113" s="4" t="e">
        <f t="shared" si="369"/>
        <v>#DIV/0!</v>
      </c>
      <c r="CS113" s="4" t="e">
        <f t="shared" si="370"/>
        <v>#DIV/0!</v>
      </c>
      <c r="CT113" s="4" t="e">
        <f t="shared" si="371"/>
        <v>#DIV/0!</v>
      </c>
      <c r="CU113" s="4" t="e">
        <f t="shared" si="372"/>
        <v>#DIV/0!</v>
      </c>
      <c r="CV113" s="4" t="e">
        <f t="shared" si="373"/>
        <v>#DIV/0!</v>
      </c>
      <c r="CW113" s="4" t="e">
        <f t="shared" si="374"/>
        <v>#DIV/0!</v>
      </c>
      <c r="CX113" s="4" t="e">
        <f t="shared" si="375"/>
        <v>#DIV/0!</v>
      </c>
      <c r="CY113" s="4" t="e">
        <f t="shared" si="376"/>
        <v>#DIV/0!</v>
      </c>
      <c r="CZ113" s="4" t="e">
        <f t="shared" si="377"/>
        <v>#DIV/0!</v>
      </c>
      <c r="DA113" s="4" t="e">
        <f t="shared" si="378"/>
        <v>#DIV/0!</v>
      </c>
      <c r="DB113" s="4" t="e">
        <f t="shared" si="379"/>
        <v>#DIV/0!</v>
      </c>
      <c r="DC113" s="4" t="e">
        <f t="shared" si="380"/>
        <v>#DIV/0!</v>
      </c>
      <c r="DD113" s="4" t="e">
        <f t="shared" si="381"/>
        <v>#DIV/0!</v>
      </c>
      <c r="DE113" s="4" t="e">
        <f t="shared" si="382"/>
        <v>#DIV/0!</v>
      </c>
      <c r="DF113" s="4" t="e">
        <f t="shared" si="383"/>
        <v>#DIV/0!</v>
      </c>
      <c r="DG113" s="4" t="e">
        <f t="shared" si="384"/>
        <v>#DIV/0!</v>
      </c>
    </row>
    <row r="114" spans="1:111" x14ac:dyDescent="0.25">
      <c r="A114" s="114"/>
      <c r="B114" t="s">
        <v>417</v>
      </c>
      <c r="C114" s="4">
        <v>0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143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143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M114" t="s">
        <v>417</v>
      </c>
      <c r="AN114" s="4">
        <v>0</v>
      </c>
      <c r="AO114" s="4">
        <v>0</v>
      </c>
      <c r="AP114" s="4">
        <v>0</v>
      </c>
      <c r="AQ114" s="4">
        <v>0</v>
      </c>
      <c r="AR114" s="4">
        <v>0</v>
      </c>
      <c r="AS114" s="4">
        <v>0</v>
      </c>
      <c r="AT114" s="4">
        <v>0</v>
      </c>
      <c r="AU114" s="4">
        <v>0</v>
      </c>
      <c r="AV114" s="4">
        <v>0</v>
      </c>
      <c r="AW114" s="4">
        <v>0</v>
      </c>
      <c r="AX114" s="4">
        <v>0</v>
      </c>
      <c r="AY114" s="4">
        <v>0</v>
      </c>
      <c r="AZ114" s="143">
        <v>0</v>
      </c>
      <c r="BA114" s="4">
        <v>0</v>
      </c>
      <c r="BB114" s="4">
        <v>0</v>
      </c>
      <c r="BC114" s="4">
        <v>0</v>
      </c>
      <c r="BD114" s="4">
        <v>0</v>
      </c>
      <c r="BE114" s="4">
        <v>0</v>
      </c>
      <c r="BF114" s="4">
        <v>0</v>
      </c>
      <c r="BG114" s="4">
        <v>0</v>
      </c>
      <c r="BH114" s="4">
        <v>0</v>
      </c>
      <c r="BI114" s="4">
        <v>0</v>
      </c>
      <c r="BJ114" s="4">
        <v>0</v>
      </c>
      <c r="BK114" s="4">
        <v>0</v>
      </c>
      <c r="BL114" s="4">
        <v>0</v>
      </c>
      <c r="BM114" s="143">
        <v>0</v>
      </c>
      <c r="BN114" s="4">
        <v>0</v>
      </c>
      <c r="BO114" s="4">
        <v>0</v>
      </c>
      <c r="BP114" s="4">
        <v>0</v>
      </c>
      <c r="BQ114" s="4">
        <v>0</v>
      </c>
      <c r="BR114" s="4">
        <v>0</v>
      </c>
      <c r="BS114" s="4">
        <v>0</v>
      </c>
      <c r="BT114" s="4">
        <v>0</v>
      </c>
      <c r="BU114" s="4">
        <v>0</v>
      </c>
      <c r="BV114" s="4">
        <v>0</v>
      </c>
      <c r="BX114" t="s">
        <v>417</v>
      </c>
      <c r="BY114" s="4" t="e">
        <f t="shared" si="350"/>
        <v>#DIV/0!</v>
      </c>
      <c r="BZ114" s="4" t="e">
        <f t="shared" si="351"/>
        <v>#DIV/0!</v>
      </c>
      <c r="CA114" s="4" t="e">
        <f t="shared" si="352"/>
        <v>#DIV/0!</v>
      </c>
      <c r="CB114" s="4" t="e">
        <f t="shared" si="353"/>
        <v>#DIV/0!</v>
      </c>
      <c r="CC114" s="4" t="e">
        <f t="shared" si="354"/>
        <v>#DIV/0!</v>
      </c>
      <c r="CD114" s="4" t="e">
        <f t="shared" si="355"/>
        <v>#DIV/0!</v>
      </c>
      <c r="CE114" s="4" t="e">
        <f t="shared" si="356"/>
        <v>#DIV/0!</v>
      </c>
      <c r="CF114" s="4" t="e">
        <f t="shared" si="357"/>
        <v>#DIV/0!</v>
      </c>
      <c r="CG114" s="4" t="e">
        <f t="shared" si="358"/>
        <v>#DIV/0!</v>
      </c>
      <c r="CH114" s="4" t="e">
        <f t="shared" si="359"/>
        <v>#DIV/0!</v>
      </c>
      <c r="CI114" s="4" t="e">
        <f t="shared" si="360"/>
        <v>#DIV/0!</v>
      </c>
      <c r="CJ114" s="4" t="e">
        <f t="shared" si="361"/>
        <v>#DIV/0!</v>
      </c>
      <c r="CK114" s="4" t="e">
        <f t="shared" si="362"/>
        <v>#DIV/0!</v>
      </c>
      <c r="CL114" s="4" t="e">
        <f t="shared" si="363"/>
        <v>#DIV/0!</v>
      </c>
      <c r="CM114" s="4" t="e">
        <f t="shared" si="364"/>
        <v>#DIV/0!</v>
      </c>
      <c r="CN114" s="4" t="e">
        <f t="shared" si="365"/>
        <v>#DIV/0!</v>
      </c>
      <c r="CO114" s="4" t="e">
        <f t="shared" si="366"/>
        <v>#DIV/0!</v>
      </c>
      <c r="CP114" s="4" t="e">
        <f t="shared" si="367"/>
        <v>#DIV/0!</v>
      </c>
      <c r="CQ114" s="4" t="e">
        <f t="shared" si="368"/>
        <v>#DIV/0!</v>
      </c>
      <c r="CR114" s="4" t="e">
        <f t="shared" si="369"/>
        <v>#DIV/0!</v>
      </c>
      <c r="CS114" s="4" t="e">
        <f t="shared" si="370"/>
        <v>#DIV/0!</v>
      </c>
      <c r="CT114" s="4" t="e">
        <f t="shared" si="371"/>
        <v>#DIV/0!</v>
      </c>
      <c r="CU114" s="4" t="e">
        <f t="shared" si="372"/>
        <v>#DIV/0!</v>
      </c>
      <c r="CV114" s="4" t="e">
        <f t="shared" si="373"/>
        <v>#DIV/0!</v>
      </c>
      <c r="CW114" s="4" t="e">
        <f t="shared" si="374"/>
        <v>#DIV/0!</v>
      </c>
      <c r="CX114" s="4" t="e">
        <f t="shared" si="375"/>
        <v>#DIV/0!</v>
      </c>
      <c r="CY114" s="4" t="e">
        <f t="shared" si="376"/>
        <v>#DIV/0!</v>
      </c>
      <c r="CZ114" s="4" t="e">
        <f t="shared" si="377"/>
        <v>#DIV/0!</v>
      </c>
      <c r="DA114" s="4" t="e">
        <f t="shared" si="378"/>
        <v>#DIV/0!</v>
      </c>
      <c r="DB114" s="4" t="e">
        <f t="shared" si="379"/>
        <v>#DIV/0!</v>
      </c>
      <c r="DC114" s="4" t="e">
        <f t="shared" si="380"/>
        <v>#DIV/0!</v>
      </c>
      <c r="DD114" s="4" t="e">
        <f t="shared" si="381"/>
        <v>#DIV/0!</v>
      </c>
      <c r="DE114" s="4" t="e">
        <f t="shared" si="382"/>
        <v>#DIV/0!</v>
      </c>
      <c r="DF114" s="4" t="e">
        <f t="shared" si="383"/>
        <v>#DIV/0!</v>
      </c>
      <c r="DG114" s="4" t="e">
        <f t="shared" si="384"/>
        <v>#DIV/0!</v>
      </c>
    </row>
    <row r="115" spans="1:111" x14ac:dyDescent="0.25">
      <c r="A115" s="114"/>
      <c r="B115" t="s">
        <v>418</v>
      </c>
      <c r="C115" s="4">
        <v>0</v>
      </c>
      <c r="D115" s="4">
        <v>0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143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143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M115" t="s">
        <v>418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0</v>
      </c>
      <c r="AT115" s="4">
        <v>0</v>
      </c>
      <c r="AU115" s="4">
        <v>0</v>
      </c>
      <c r="AV115" s="4">
        <v>0</v>
      </c>
      <c r="AW115" s="4">
        <v>0</v>
      </c>
      <c r="AX115" s="4">
        <v>0</v>
      </c>
      <c r="AY115" s="4">
        <v>0</v>
      </c>
      <c r="AZ115" s="143">
        <v>0</v>
      </c>
      <c r="BA115" s="4">
        <v>0</v>
      </c>
      <c r="BB115" s="4">
        <v>0</v>
      </c>
      <c r="BC115" s="4">
        <v>0</v>
      </c>
      <c r="BD115" s="4">
        <v>0</v>
      </c>
      <c r="BE115" s="4">
        <v>0</v>
      </c>
      <c r="BF115" s="4">
        <v>0</v>
      </c>
      <c r="BG115" s="4">
        <v>0</v>
      </c>
      <c r="BH115" s="4">
        <v>0</v>
      </c>
      <c r="BI115" s="4">
        <v>0</v>
      </c>
      <c r="BJ115" s="4">
        <v>0</v>
      </c>
      <c r="BK115" s="4">
        <v>0</v>
      </c>
      <c r="BL115" s="4">
        <v>0</v>
      </c>
      <c r="BM115" s="143">
        <v>0</v>
      </c>
      <c r="BN115" s="4">
        <v>0</v>
      </c>
      <c r="BO115" s="4">
        <v>0</v>
      </c>
      <c r="BP115" s="4">
        <v>0</v>
      </c>
      <c r="BQ115" s="4">
        <v>0</v>
      </c>
      <c r="BR115" s="4">
        <v>0</v>
      </c>
      <c r="BS115" s="4">
        <v>0</v>
      </c>
      <c r="BT115" s="4">
        <v>0</v>
      </c>
      <c r="BU115" s="4">
        <v>0</v>
      </c>
      <c r="BV115" s="4">
        <v>0</v>
      </c>
      <c r="BX115" t="s">
        <v>418</v>
      </c>
      <c r="BY115" s="4" t="e">
        <f t="shared" si="350"/>
        <v>#DIV/0!</v>
      </c>
      <c r="BZ115" s="4" t="e">
        <f t="shared" si="351"/>
        <v>#DIV/0!</v>
      </c>
      <c r="CA115" s="4" t="e">
        <f t="shared" si="352"/>
        <v>#DIV/0!</v>
      </c>
      <c r="CB115" s="4" t="e">
        <f t="shared" si="353"/>
        <v>#DIV/0!</v>
      </c>
      <c r="CC115" s="4" t="e">
        <f t="shared" si="354"/>
        <v>#DIV/0!</v>
      </c>
      <c r="CD115" s="4" t="e">
        <f t="shared" si="355"/>
        <v>#DIV/0!</v>
      </c>
      <c r="CE115" s="4" t="e">
        <f t="shared" si="356"/>
        <v>#DIV/0!</v>
      </c>
      <c r="CF115" s="4" t="e">
        <f t="shared" si="357"/>
        <v>#DIV/0!</v>
      </c>
      <c r="CG115" s="4" t="e">
        <f t="shared" si="358"/>
        <v>#DIV/0!</v>
      </c>
      <c r="CH115" s="4" t="e">
        <f t="shared" si="359"/>
        <v>#DIV/0!</v>
      </c>
      <c r="CI115" s="4" t="e">
        <f t="shared" si="360"/>
        <v>#DIV/0!</v>
      </c>
      <c r="CJ115" s="4" t="e">
        <f t="shared" si="361"/>
        <v>#DIV/0!</v>
      </c>
      <c r="CK115" s="4" t="e">
        <f t="shared" si="362"/>
        <v>#DIV/0!</v>
      </c>
      <c r="CL115" s="4" t="e">
        <f t="shared" si="363"/>
        <v>#DIV/0!</v>
      </c>
      <c r="CM115" s="4" t="e">
        <f t="shared" si="364"/>
        <v>#DIV/0!</v>
      </c>
      <c r="CN115" s="4" t="e">
        <f t="shared" si="365"/>
        <v>#DIV/0!</v>
      </c>
      <c r="CO115" s="4" t="e">
        <f t="shared" si="366"/>
        <v>#DIV/0!</v>
      </c>
      <c r="CP115" s="4" t="e">
        <f t="shared" si="367"/>
        <v>#DIV/0!</v>
      </c>
      <c r="CQ115" s="4" t="e">
        <f t="shared" si="368"/>
        <v>#DIV/0!</v>
      </c>
      <c r="CR115" s="4" t="e">
        <f t="shared" si="369"/>
        <v>#DIV/0!</v>
      </c>
      <c r="CS115" s="4" t="e">
        <f t="shared" si="370"/>
        <v>#DIV/0!</v>
      </c>
      <c r="CT115" s="4" t="e">
        <f t="shared" si="371"/>
        <v>#DIV/0!</v>
      </c>
      <c r="CU115" s="4" t="e">
        <f t="shared" si="372"/>
        <v>#DIV/0!</v>
      </c>
      <c r="CV115" s="4" t="e">
        <f t="shared" si="373"/>
        <v>#DIV/0!</v>
      </c>
      <c r="CW115" s="4" t="e">
        <f t="shared" si="374"/>
        <v>#DIV/0!</v>
      </c>
      <c r="CX115" s="4" t="e">
        <f t="shared" si="375"/>
        <v>#DIV/0!</v>
      </c>
      <c r="CY115" s="4" t="e">
        <f t="shared" si="376"/>
        <v>#DIV/0!</v>
      </c>
      <c r="CZ115" s="4" t="e">
        <f t="shared" si="377"/>
        <v>#DIV/0!</v>
      </c>
      <c r="DA115" s="4" t="e">
        <f t="shared" si="378"/>
        <v>#DIV/0!</v>
      </c>
      <c r="DB115" s="4" t="e">
        <f t="shared" si="379"/>
        <v>#DIV/0!</v>
      </c>
      <c r="DC115" s="4" t="e">
        <f t="shared" si="380"/>
        <v>#DIV/0!</v>
      </c>
      <c r="DD115" s="4" t="e">
        <f t="shared" si="381"/>
        <v>#DIV/0!</v>
      </c>
      <c r="DE115" s="4" t="e">
        <f t="shared" si="382"/>
        <v>#DIV/0!</v>
      </c>
      <c r="DF115" s="4" t="e">
        <f t="shared" si="383"/>
        <v>#DIV/0!</v>
      </c>
      <c r="DG115" s="4" t="e">
        <f t="shared" si="384"/>
        <v>#DIV/0!</v>
      </c>
    </row>
    <row r="116" spans="1:111" x14ac:dyDescent="0.25">
      <c r="A116" s="114"/>
      <c r="B116" t="s">
        <v>419</v>
      </c>
      <c r="C116" s="4">
        <v>0</v>
      </c>
      <c r="D116" s="4">
        <v>0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143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143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M116" t="s">
        <v>419</v>
      </c>
      <c r="AN116" s="4">
        <v>0</v>
      </c>
      <c r="AO116" s="4">
        <v>0</v>
      </c>
      <c r="AP116" s="4">
        <v>0</v>
      </c>
      <c r="AQ116" s="4">
        <v>0</v>
      </c>
      <c r="AR116" s="4">
        <v>0</v>
      </c>
      <c r="AS116" s="4">
        <v>0</v>
      </c>
      <c r="AT116" s="4">
        <v>0</v>
      </c>
      <c r="AU116" s="4">
        <v>0</v>
      </c>
      <c r="AV116" s="4">
        <v>0</v>
      </c>
      <c r="AW116" s="4">
        <v>0</v>
      </c>
      <c r="AX116" s="4">
        <v>0</v>
      </c>
      <c r="AY116" s="4">
        <v>0</v>
      </c>
      <c r="AZ116" s="4">
        <v>0</v>
      </c>
      <c r="BA116" s="4">
        <v>0</v>
      </c>
      <c r="BB116" s="4">
        <v>0</v>
      </c>
      <c r="BC116" s="4">
        <v>0</v>
      </c>
      <c r="BD116" s="4">
        <v>0</v>
      </c>
      <c r="BE116" s="4">
        <v>0</v>
      </c>
      <c r="BF116" s="4">
        <v>0</v>
      </c>
      <c r="BG116" s="4">
        <v>0</v>
      </c>
      <c r="BH116" s="4">
        <v>0</v>
      </c>
      <c r="BI116" s="4">
        <v>0</v>
      </c>
      <c r="BJ116" s="4">
        <v>0</v>
      </c>
      <c r="BK116" s="4">
        <v>0</v>
      </c>
      <c r="BL116" s="4">
        <v>0</v>
      </c>
      <c r="BM116" s="4">
        <v>0</v>
      </c>
      <c r="BN116" s="4">
        <v>0</v>
      </c>
      <c r="BO116" s="4">
        <v>0</v>
      </c>
      <c r="BP116" s="128">
        <v>0</v>
      </c>
      <c r="BQ116" s="128">
        <v>0</v>
      </c>
      <c r="BR116" s="4">
        <v>0</v>
      </c>
      <c r="BS116" s="4">
        <v>0</v>
      </c>
      <c r="BT116" s="4">
        <v>0</v>
      </c>
      <c r="BU116" s="4">
        <v>0</v>
      </c>
      <c r="BV116" s="4">
        <v>0</v>
      </c>
      <c r="BX116" t="s">
        <v>419</v>
      </c>
      <c r="BY116" s="4" t="e">
        <f t="shared" si="350"/>
        <v>#DIV/0!</v>
      </c>
      <c r="BZ116" s="4" t="e">
        <f t="shared" si="351"/>
        <v>#DIV/0!</v>
      </c>
      <c r="CA116" s="4" t="e">
        <f t="shared" si="352"/>
        <v>#DIV/0!</v>
      </c>
      <c r="CB116" s="4" t="e">
        <f t="shared" si="353"/>
        <v>#DIV/0!</v>
      </c>
      <c r="CC116" s="4" t="e">
        <f t="shared" si="354"/>
        <v>#DIV/0!</v>
      </c>
      <c r="CD116" s="4" t="e">
        <f t="shared" si="355"/>
        <v>#DIV/0!</v>
      </c>
      <c r="CE116" s="4" t="e">
        <f t="shared" si="356"/>
        <v>#DIV/0!</v>
      </c>
      <c r="CF116" s="4" t="e">
        <f t="shared" si="357"/>
        <v>#DIV/0!</v>
      </c>
      <c r="CG116" s="4" t="e">
        <f t="shared" si="358"/>
        <v>#DIV/0!</v>
      </c>
      <c r="CH116" s="4" t="e">
        <f t="shared" si="359"/>
        <v>#DIV/0!</v>
      </c>
      <c r="CI116" s="4" t="e">
        <f t="shared" si="360"/>
        <v>#DIV/0!</v>
      </c>
      <c r="CJ116" s="4" t="e">
        <f t="shared" si="361"/>
        <v>#DIV/0!</v>
      </c>
      <c r="CK116" s="4" t="e">
        <f t="shared" si="362"/>
        <v>#DIV/0!</v>
      </c>
      <c r="CL116" s="4" t="e">
        <f t="shared" si="363"/>
        <v>#DIV/0!</v>
      </c>
      <c r="CM116" s="4" t="e">
        <f t="shared" si="364"/>
        <v>#DIV/0!</v>
      </c>
      <c r="CN116" s="4" t="e">
        <f t="shared" si="365"/>
        <v>#DIV/0!</v>
      </c>
      <c r="CO116" s="4" t="e">
        <f t="shared" si="366"/>
        <v>#DIV/0!</v>
      </c>
      <c r="CP116" s="4" t="e">
        <f t="shared" si="367"/>
        <v>#DIV/0!</v>
      </c>
      <c r="CQ116" s="4" t="e">
        <f t="shared" si="368"/>
        <v>#DIV/0!</v>
      </c>
      <c r="CR116" s="4" t="e">
        <f t="shared" si="369"/>
        <v>#DIV/0!</v>
      </c>
      <c r="CS116" s="4" t="e">
        <f t="shared" si="370"/>
        <v>#DIV/0!</v>
      </c>
      <c r="CT116" s="4" t="e">
        <f t="shared" si="371"/>
        <v>#DIV/0!</v>
      </c>
      <c r="CU116" s="4" t="e">
        <f t="shared" si="372"/>
        <v>#DIV/0!</v>
      </c>
      <c r="CV116" s="4" t="e">
        <f t="shared" si="373"/>
        <v>#DIV/0!</v>
      </c>
      <c r="CW116" s="4" t="e">
        <f t="shared" si="374"/>
        <v>#DIV/0!</v>
      </c>
      <c r="CX116" s="4" t="e">
        <f t="shared" si="375"/>
        <v>#DIV/0!</v>
      </c>
      <c r="CY116" s="4" t="e">
        <f t="shared" si="376"/>
        <v>#DIV/0!</v>
      </c>
      <c r="CZ116" s="4" t="e">
        <f t="shared" si="377"/>
        <v>#DIV/0!</v>
      </c>
      <c r="DA116" s="4" t="e">
        <f t="shared" si="378"/>
        <v>#DIV/0!</v>
      </c>
      <c r="DB116" s="4" t="e">
        <f t="shared" si="379"/>
        <v>#DIV/0!</v>
      </c>
      <c r="DC116" s="4" t="e">
        <f t="shared" si="380"/>
        <v>#DIV/0!</v>
      </c>
      <c r="DD116" s="4" t="e">
        <f t="shared" si="381"/>
        <v>#DIV/0!</v>
      </c>
      <c r="DE116" s="4" t="e">
        <f t="shared" si="382"/>
        <v>#DIV/0!</v>
      </c>
      <c r="DF116" s="4" t="e">
        <f t="shared" si="383"/>
        <v>#DIV/0!</v>
      </c>
      <c r="DG116" s="4" t="e">
        <f t="shared" si="384"/>
        <v>#DIV/0!</v>
      </c>
    </row>
    <row r="117" spans="1:111" x14ac:dyDescent="0.25">
      <c r="A117" s="114"/>
      <c r="B117" t="s">
        <v>420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143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143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M117" t="s">
        <v>420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143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143">
        <v>0</v>
      </c>
      <c r="BN117" s="4">
        <v>0</v>
      </c>
      <c r="BO117" s="4">
        <v>0</v>
      </c>
      <c r="BP117" s="4">
        <v>0</v>
      </c>
      <c r="BQ117" s="4">
        <v>0</v>
      </c>
      <c r="BR117" s="4">
        <v>0</v>
      </c>
      <c r="BS117" s="4">
        <v>0</v>
      </c>
      <c r="BT117" s="4">
        <v>0</v>
      </c>
      <c r="BU117" s="4">
        <v>0</v>
      </c>
      <c r="BV117" s="4">
        <v>0</v>
      </c>
      <c r="BX117" t="s">
        <v>420</v>
      </c>
      <c r="BY117" s="4" t="e">
        <f t="shared" si="350"/>
        <v>#DIV/0!</v>
      </c>
      <c r="BZ117" s="4" t="e">
        <f t="shared" si="351"/>
        <v>#DIV/0!</v>
      </c>
      <c r="CA117" s="4" t="e">
        <f t="shared" si="352"/>
        <v>#DIV/0!</v>
      </c>
      <c r="CB117" s="4" t="e">
        <f t="shared" si="353"/>
        <v>#DIV/0!</v>
      </c>
      <c r="CC117" s="4" t="e">
        <f t="shared" si="354"/>
        <v>#DIV/0!</v>
      </c>
      <c r="CD117" s="4" t="e">
        <f t="shared" si="355"/>
        <v>#DIV/0!</v>
      </c>
      <c r="CE117" s="4" t="e">
        <f t="shared" si="356"/>
        <v>#DIV/0!</v>
      </c>
      <c r="CF117" s="4" t="e">
        <f t="shared" si="357"/>
        <v>#DIV/0!</v>
      </c>
      <c r="CG117" s="4" t="e">
        <f t="shared" si="358"/>
        <v>#DIV/0!</v>
      </c>
      <c r="CH117" s="4" t="e">
        <f t="shared" si="359"/>
        <v>#DIV/0!</v>
      </c>
      <c r="CI117" s="4" t="e">
        <f t="shared" si="360"/>
        <v>#DIV/0!</v>
      </c>
      <c r="CJ117" s="4" t="e">
        <f t="shared" si="361"/>
        <v>#DIV/0!</v>
      </c>
      <c r="CK117" s="4" t="e">
        <f t="shared" si="362"/>
        <v>#DIV/0!</v>
      </c>
      <c r="CL117" s="4" t="e">
        <f t="shared" si="363"/>
        <v>#DIV/0!</v>
      </c>
      <c r="CM117" s="4" t="e">
        <f t="shared" si="364"/>
        <v>#DIV/0!</v>
      </c>
      <c r="CN117" s="4" t="e">
        <f t="shared" si="365"/>
        <v>#DIV/0!</v>
      </c>
      <c r="CO117" s="4" t="e">
        <f t="shared" si="366"/>
        <v>#DIV/0!</v>
      </c>
      <c r="CP117" s="4" t="e">
        <f t="shared" si="367"/>
        <v>#DIV/0!</v>
      </c>
      <c r="CQ117" s="4" t="e">
        <f t="shared" si="368"/>
        <v>#DIV/0!</v>
      </c>
      <c r="CR117" s="4" t="e">
        <f t="shared" si="369"/>
        <v>#DIV/0!</v>
      </c>
      <c r="CS117" s="4" t="e">
        <f t="shared" si="370"/>
        <v>#DIV/0!</v>
      </c>
      <c r="CT117" s="4" t="e">
        <f t="shared" si="371"/>
        <v>#DIV/0!</v>
      </c>
      <c r="CU117" s="4" t="e">
        <f t="shared" si="372"/>
        <v>#DIV/0!</v>
      </c>
      <c r="CV117" s="4" t="e">
        <f t="shared" si="373"/>
        <v>#DIV/0!</v>
      </c>
      <c r="CW117" s="4" t="e">
        <f t="shared" si="374"/>
        <v>#DIV/0!</v>
      </c>
      <c r="CX117" s="4" t="e">
        <f t="shared" si="375"/>
        <v>#DIV/0!</v>
      </c>
      <c r="CY117" s="4" t="e">
        <f t="shared" si="376"/>
        <v>#DIV/0!</v>
      </c>
      <c r="CZ117" s="4" t="e">
        <f t="shared" si="377"/>
        <v>#DIV/0!</v>
      </c>
      <c r="DA117" s="4" t="e">
        <f t="shared" si="378"/>
        <v>#DIV/0!</v>
      </c>
      <c r="DB117" s="4" t="e">
        <f t="shared" si="379"/>
        <v>#DIV/0!</v>
      </c>
      <c r="DC117" s="4" t="e">
        <f t="shared" si="380"/>
        <v>#DIV/0!</v>
      </c>
      <c r="DD117" s="4" t="e">
        <f t="shared" si="381"/>
        <v>#DIV/0!</v>
      </c>
      <c r="DE117" s="4" t="e">
        <f t="shared" si="382"/>
        <v>#DIV/0!</v>
      </c>
      <c r="DF117" s="4" t="e">
        <f t="shared" si="383"/>
        <v>#DIV/0!</v>
      </c>
      <c r="DG117" s="4" t="e">
        <f t="shared" si="384"/>
        <v>#DIV/0!</v>
      </c>
    </row>
    <row r="118" spans="1:111" x14ac:dyDescent="0.25">
      <c r="A118" s="114"/>
      <c r="B118" t="s">
        <v>421</v>
      </c>
      <c r="C118" s="4">
        <v>0</v>
      </c>
      <c r="D118" s="4">
        <v>0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143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143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  <c r="AK118" s="4">
        <v>0</v>
      </c>
      <c r="AM118" t="s">
        <v>421</v>
      </c>
      <c r="AN118" s="4">
        <v>0</v>
      </c>
      <c r="AO118" s="4">
        <v>0</v>
      </c>
      <c r="AP118" s="4">
        <v>0</v>
      </c>
      <c r="AQ118" s="4">
        <v>0</v>
      </c>
      <c r="AR118" s="4">
        <v>0</v>
      </c>
      <c r="AS118" s="4">
        <v>0</v>
      </c>
      <c r="AT118" s="4">
        <v>0</v>
      </c>
      <c r="AU118" s="4">
        <v>0</v>
      </c>
      <c r="AV118" s="4">
        <v>0</v>
      </c>
      <c r="AW118" s="4">
        <v>0</v>
      </c>
      <c r="AX118" s="4">
        <v>0</v>
      </c>
      <c r="AY118" s="4">
        <v>0</v>
      </c>
      <c r="AZ118" s="143">
        <v>0</v>
      </c>
      <c r="BA118" s="4">
        <v>0</v>
      </c>
      <c r="BB118" s="4">
        <v>0</v>
      </c>
      <c r="BC118" s="4">
        <v>0</v>
      </c>
      <c r="BD118" s="4">
        <v>0</v>
      </c>
      <c r="BE118" s="4">
        <v>0</v>
      </c>
      <c r="BF118" s="4">
        <v>0</v>
      </c>
      <c r="BG118" s="4">
        <v>0</v>
      </c>
      <c r="BH118" s="4">
        <v>0</v>
      </c>
      <c r="BI118" s="4">
        <v>0</v>
      </c>
      <c r="BJ118" s="4">
        <v>0</v>
      </c>
      <c r="BK118" s="4">
        <v>0</v>
      </c>
      <c r="BL118" s="4">
        <v>0</v>
      </c>
      <c r="BM118" s="143">
        <v>0</v>
      </c>
      <c r="BN118" s="4">
        <v>0</v>
      </c>
      <c r="BO118" s="4">
        <v>0</v>
      </c>
      <c r="BP118" s="4">
        <v>0</v>
      </c>
      <c r="BQ118" s="4">
        <v>0</v>
      </c>
      <c r="BR118" s="4">
        <v>0</v>
      </c>
      <c r="BS118" s="4">
        <v>0</v>
      </c>
      <c r="BT118" s="4">
        <v>0</v>
      </c>
      <c r="BU118" s="4">
        <v>0</v>
      </c>
      <c r="BV118" s="4">
        <v>0</v>
      </c>
      <c r="BX118" t="s">
        <v>421</v>
      </c>
      <c r="BY118" s="4" t="e">
        <f t="shared" si="350"/>
        <v>#DIV/0!</v>
      </c>
      <c r="BZ118" s="4" t="e">
        <f t="shared" si="351"/>
        <v>#DIV/0!</v>
      </c>
      <c r="CA118" s="4" t="e">
        <f t="shared" si="352"/>
        <v>#DIV/0!</v>
      </c>
      <c r="CB118" s="4" t="e">
        <f t="shared" si="353"/>
        <v>#DIV/0!</v>
      </c>
      <c r="CC118" s="4" t="e">
        <f t="shared" si="354"/>
        <v>#DIV/0!</v>
      </c>
      <c r="CD118" s="4" t="e">
        <f t="shared" si="355"/>
        <v>#DIV/0!</v>
      </c>
      <c r="CE118" s="4" t="e">
        <f t="shared" si="356"/>
        <v>#DIV/0!</v>
      </c>
      <c r="CF118" s="4" t="e">
        <f t="shared" si="357"/>
        <v>#DIV/0!</v>
      </c>
      <c r="CG118" s="4" t="e">
        <f t="shared" si="358"/>
        <v>#DIV/0!</v>
      </c>
      <c r="CH118" s="4" t="e">
        <f t="shared" si="359"/>
        <v>#DIV/0!</v>
      </c>
      <c r="CI118" s="4" t="e">
        <f t="shared" si="360"/>
        <v>#DIV/0!</v>
      </c>
      <c r="CJ118" s="4" t="e">
        <f t="shared" si="361"/>
        <v>#DIV/0!</v>
      </c>
      <c r="CK118" s="4" t="e">
        <f t="shared" si="362"/>
        <v>#DIV/0!</v>
      </c>
      <c r="CL118" s="4" t="e">
        <f t="shared" si="363"/>
        <v>#DIV/0!</v>
      </c>
      <c r="CM118" s="4" t="e">
        <f t="shared" si="364"/>
        <v>#DIV/0!</v>
      </c>
      <c r="CN118" s="4" t="e">
        <f t="shared" si="365"/>
        <v>#DIV/0!</v>
      </c>
      <c r="CO118" s="4" t="e">
        <f t="shared" si="366"/>
        <v>#DIV/0!</v>
      </c>
      <c r="CP118" s="4" t="e">
        <f t="shared" si="367"/>
        <v>#DIV/0!</v>
      </c>
      <c r="CQ118" s="4" t="e">
        <f t="shared" si="368"/>
        <v>#DIV/0!</v>
      </c>
      <c r="CR118" s="4" t="e">
        <f t="shared" si="369"/>
        <v>#DIV/0!</v>
      </c>
      <c r="CS118" s="4" t="e">
        <f t="shared" si="370"/>
        <v>#DIV/0!</v>
      </c>
      <c r="CT118" s="4" t="e">
        <f t="shared" si="371"/>
        <v>#DIV/0!</v>
      </c>
      <c r="CU118" s="4" t="e">
        <f t="shared" si="372"/>
        <v>#DIV/0!</v>
      </c>
      <c r="CV118" s="4" t="e">
        <f t="shared" si="373"/>
        <v>#DIV/0!</v>
      </c>
      <c r="CW118" s="4" t="e">
        <f t="shared" si="374"/>
        <v>#DIV/0!</v>
      </c>
      <c r="CX118" s="4" t="e">
        <f t="shared" si="375"/>
        <v>#DIV/0!</v>
      </c>
      <c r="CY118" s="4" t="e">
        <f t="shared" si="376"/>
        <v>#DIV/0!</v>
      </c>
      <c r="CZ118" s="4" t="e">
        <f t="shared" si="377"/>
        <v>#DIV/0!</v>
      </c>
      <c r="DA118" s="4" t="e">
        <f t="shared" si="378"/>
        <v>#DIV/0!</v>
      </c>
      <c r="DB118" s="4" t="e">
        <f t="shared" si="379"/>
        <v>#DIV/0!</v>
      </c>
      <c r="DC118" s="4" t="e">
        <f t="shared" si="380"/>
        <v>#DIV/0!</v>
      </c>
      <c r="DD118" s="4" t="e">
        <f t="shared" si="381"/>
        <v>#DIV/0!</v>
      </c>
      <c r="DE118" s="4" t="e">
        <f t="shared" si="382"/>
        <v>#DIV/0!</v>
      </c>
      <c r="DF118" s="4" t="e">
        <f t="shared" si="383"/>
        <v>#DIV/0!</v>
      </c>
      <c r="DG118" s="4" t="e">
        <f t="shared" si="384"/>
        <v>#DIV/0!</v>
      </c>
    </row>
    <row r="119" spans="1:111" x14ac:dyDescent="0.25">
      <c r="A119" s="114"/>
      <c r="B119" t="s">
        <v>422</v>
      </c>
      <c r="C119" s="4">
        <v>0</v>
      </c>
      <c r="D119" s="4">
        <v>0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143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143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M119" t="s">
        <v>422</v>
      </c>
      <c r="AN119" s="4">
        <v>0</v>
      </c>
      <c r="AO119" s="4">
        <v>0</v>
      </c>
      <c r="AP119" s="4">
        <v>0</v>
      </c>
      <c r="AQ119" s="4">
        <v>0</v>
      </c>
      <c r="AR119" s="4">
        <v>0</v>
      </c>
      <c r="AS119" s="4">
        <v>0</v>
      </c>
      <c r="AT119" s="4">
        <v>0</v>
      </c>
      <c r="AU119" s="4">
        <v>0</v>
      </c>
      <c r="AV119" s="4">
        <v>0</v>
      </c>
      <c r="AW119" s="4">
        <v>0</v>
      </c>
      <c r="AX119" s="4">
        <v>0</v>
      </c>
      <c r="AY119" s="4">
        <v>0</v>
      </c>
      <c r="AZ119" s="143">
        <v>0</v>
      </c>
      <c r="BA119" s="4">
        <v>0</v>
      </c>
      <c r="BB119" s="4">
        <v>0</v>
      </c>
      <c r="BC119" s="4">
        <v>0</v>
      </c>
      <c r="BD119" s="4">
        <v>0</v>
      </c>
      <c r="BE119" s="4">
        <v>0</v>
      </c>
      <c r="BF119" s="4">
        <v>0</v>
      </c>
      <c r="BG119" s="4">
        <v>0</v>
      </c>
      <c r="BH119" s="4">
        <v>0</v>
      </c>
      <c r="BI119" s="4">
        <v>0</v>
      </c>
      <c r="BJ119" s="4">
        <v>0</v>
      </c>
      <c r="BK119" s="4">
        <v>0</v>
      </c>
      <c r="BL119" s="4">
        <v>0</v>
      </c>
      <c r="BM119" s="143">
        <v>0</v>
      </c>
      <c r="BN119" s="4">
        <v>0</v>
      </c>
      <c r="BO119" s="4">
        <v>0</v>
      </c>
      <c r="BP119" s="4">
        <v>0</v>
      </c>
      <c r="BQ119" s="4">
        <v>0</v>
      </c>
      <c r="BR119" s="4">
        <v>0</v>
      </c>
      <c r="BS119" s="4">
        <v>0</v>
      </c>
      <c r="BT119" s="4">
        <v>0</v>
      </c>
      <c r="BU119" s="4">
        <v>0</v>
      </c>
      <c r="BV119" s="4">
        <v>0</v>
      </c>
      <c r="BX119" t="s">
        <v>422</v>
      </c>
      <c r="BY119" s="4" t="e">
        <f t="shared" si="350"/>
        <v>#DIV/0!</v>
      </c>
      <c r="BZ119" s="4" t="e">
        <f t="shared" si="351"/>
        <v>#DIV/0!</v>
      </c>
      <c r="CA119" s="4" t="e">
        <f t="shared" si="352"/>
        <v>#DIV/0!</v>
      </c>
      <c r="CB119" s="4" t="e">
        <f t="shared" si="353"/>
        <v>#DIV/0!</v>
      </c>
      <c r="CC119" s="4" t="e">
        <f t="shared" si="354"/>
        <v>#DIV/0!</v>
      </c>
      <c r="CD119" s="4" t="e">
        <f t="shared" si="355"/>
        <v>#DIV/0!</v>
      </c>
      <c r="CE119" s="4" t="e">
        <f t="shared" si="356"/>
        <v>#DIV/0!</v>
      </c>
      <c r="CF119" s="4" t="e">
        <f t="shared" si="357"/>
        <v>#DIV/0!</v>
      </c>
      <c r="CG119" s="4" t="e">
        <f t="shared" si="358"/>
        <v>#DIV/0!</v>
      </c>
      <c r="CH119" s="4" t="e">
        <f t="shared" si="359"/>
        <v>#DIV/0!</v>
      </c>
      <c r="CI119" s="4" t="e">
        <f t="shared" si="360"/>
        <v>#DIV/0!</v>
      </c>
      <c r="CJ119" s="4" t="e">
        <f t="shared" si="361"/>
        <v>#DIV/0!</v>
      </c>
      <c r="CK119" s="4" t="e">
        <f t="shared" si="362"/>
        <v>#DIV/0!</v>
      </c>
      <c r="CL119" s="4" t="e">
        <f t="shared" si="363"/>
        <v>#DIV/0!</v>
      </c>
      <c r="CM119" s="4" t="e">
        <f t="shared" si="364"/>
        <v>#DIV/0!</v>
      </c>
      <c r="CN119" s="4" t="e">
        <f t="shared" si="365"/>
        <v>#DIV/0!</v>
      </c>
      <c r="CO119" s="4" t="e">
        <f t="shared" si="366"/>
        <v>#DIV/0!</v>
      </c>
      <c r="CP119" s="4" t="e">
        <f t="shared" si="367"/>
        <v>#DIV/0!</v>
      </c>
      <c r="CQ119" s="4" t="e">
        <f t="shared" si="368"/>
        <v>#DIV/0!</v>
      </c>
      <c r="CR119" s="4" t="e">
        <f t="shared" si="369"/>
        <v>#DIV/0!</v>
      </c>
      <c r="CS119" s="4" t="e">
        <f t="shared" si="370"/>
        <v>#DIV/0!</v>
      </c>
      <c r="CT119" s="4" t="e">
        <f t="shared" si="371"/>
        <v>#DIV/0!</v>
      </c>
      <c r="CU119" s="4" t="e">
        <f t="shared" si="372"/>
        <v>#DIV/0!</v>
      </c>
      <c r="CV119" s="4" t="e">
        <f t="shared" si="373"/>
        <v>#DIV/0!</v>
      </c>
      <c r="CW119" s="4" t="e">
        <f t="shared" si="374"/>
        <v>#DIV/0!</v>
      </c>
      <c r="CX119" s="4" t="e">
        <f t="shared" si="375"/>
        <v>#DIV/0!</v>
      </c>
      <c r="CY119" s="4" t="e">
        <f t="shared" si="376"/>
        <v>#DIV/0!</v>
      </c>
      <c r="CZ119" s="4" t="e">
        <f t="shared" si="377"/>
        <v>#DIV/0!</v>
      </c>
      <c r="DA119" s="4" t="e">
        <f t="shared" si="378"/>
        <v>#DIV/0!</v>
      </c>
      <c r="DB119" s="4" t="e">
        <f t="shared" si="379"/>
        <v>#DIV/0!</v>
      </c>
      <c r="DC119" s="4" t="e">
        <f t="shared" si="380"/>
        <v>#DIV/0!</v>
      </c>
      <c r="DD119" s="4" t="e">
        <f t="shared" si="381"/>
        <v>#DIV/0!</v>
      </c>
      <c r="DE119" s="4" t="e">
        <f t="shared" si="382"/>
        <v>#DIV/0!</v>
      </c>
      <c r="DF119" s="4" t="e">
        <f t="shared" si="383"/>
        <v>#DIV/0!</v>
      </c>
      <c r="DG119" s="4" t="e">
        <f t="shared" si="384"/>
        <v>#DIV/0!</v>
      </c>
    </row>
    <row r="120" spans="1:111" x14ac:dyDescent="0.25">
      <c r="A120" s="114"/>
      <c r="B120" t="s">
        <v>423</v>
      </c>
      <c r="C120" s="4">
        <v>0</v>
      </c>
      <c r="D120" s="4">
        <v>0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143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143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v>0</v>
      </c>
      <c r="AK120" s="4">
        <v>0</v>
      </c>
      <c r="AM120" t="s">
        <v>423</v>
      </c>
      <c r="AN120" s="4">
        <v>0</v>
      </c>
      <c r="AO120" s="4">
        <v>0</v>
      </c>
      <c r="AP120" s="4">
        <v>0</v>
      </c>
      <c r="AQ120" s="4">
        <v>0</v>
      </c>
      <c r="AR120" s="4">
        <v>0</v>
      </c>
      <c r="AS120" s="4">
        <v>0</v>
      </c>
      <c r="AT120" s="4">
        <v>0</v>
      </c>
      <c r="AU120" s="4">
        <v>0</v>
      </c>
      <c r="AV120" s="4">
        <v>0</v>
      </c>
      <c r="AW120" s="4">
        <v>0</v>
      </c>
      <c r="AX120" s="4">
        <v>0</v>
      </c>
      <c r="AY120" s="4">
        <v>0</v>
      </c>
      <c r="AZ120" s="143">
        <v>0</v>
      </c>
      <c r="BA120" s="4">
        <v>0</v>
      </c>
      <c r="BB120" s="4">
        <v>0</v>
      </c>
      <c r="BC120" s="4">
        <v>0</v>
      </c>
      <c r="BD120" s="4">
        <v>0</v>
      </c>
      <c r="BE120" s="4">
        <v>0</v>
      </c>
      <c r="BF120" s="4">
        <v>0</v>
      </c>
      <c r="BG120" s="4">
        <v>0</v>
      </c>
      <c r="BH120" s="4">
        <v>0</v>
      </c>
      <c r="BI120" s="4">
        <v>0</v>
      </c>
      <c r="BJ120" s="4">
        <v>0</v>
      </c>
      <c r="BK120" s="4">
        <v>0</v>
      </c>
      <c r="BL120" s="4">
        <v>0</v>
      </c>
      <c r="BM120" s="143">
        <v>0</v>
      </c>
      <c r="BN120" s="4">
        <v>0</v>
      </c>
      <c r="BO120" s="4">
        <v>0</v>
      </c>
      <c r="BP120" s="4">
        <v>0</v>
      </c>
      <c r="BQ120" s="4">
        <v>0</v>
      </c>
      <c r="BR120" s="4">
        <v>0</v>
      </c>
      <c r="BS120" s="4">
        <v>0</v>
      </c>
      <c r="BT120" s="4">
        <v>0</v>
      </c>
      <c r="BU120" s="4">
        <v>0</v>
      </c>
      <c r="BV120" s="4">
        <v>0</v>
      </c>
      <c r="BX120" t="s">
        <v>423</v>
      </c>
      <c r="BY120" s="4" t="e">
        <f t="shared" si="350"/>
        <v>#DIV/0!</v>
      </c>
      <c r="BZ120" s="4" t="e">
        <f t="shared" si="351"/>
        <v>#DIV/0!</v>
      </c>
      <c r="CA120" s="4" t="e">
        <f t="shared" si="352"/>
        <v>#DIV/0!</v>
      </c>
      <c r="CB120" s="4" t="e">
        <f t="shared" si="353"/>
        <v>#DIV/0!</v>
      </c>
      <c r="CC120" s="4" t="e">
        <f t="shared" si="354"/>
        <v>#DIV/0!</v>
      </c>
      <c r="CD120" s="4" t="e">
        <f t="shared" si="355"/>
        <v>#DIV/0!</v>
      </c>
      <c r="CE120" s="4" t="e">
        <f t="shared" si="356"/>
        <v>#DIV/0!</v>
      </c>
      <c r="CF120" s="4" t="e">
        <f t="shared" si="357"/>
        <v>#DIV/0!</v>
      </c>
      <c r="CG120" s="4" t="e">
        <f t="shared" si="358"/>
        <v>#DIV/0!</v>
      </c>
      <c r="CH120" s="4" t="e">
        <f t="shared" si="359"/>
        <v>#DIV/0!</v>
      </c>
      <c r="CI120" s="4" t="e">
        <f t="shared" si="360"/>
        <v>#DIV/0!</v>
      </c>
      <c r="CJ120" s="4" t="e">
        <f t="shared" si="361"/>
        <v>#DIV/0!</v>
      </c>
      <c r="CK120" s="4" t="e">
        <f t="shared" si="362"/>
        <v>#DIV/0!</v>
      </c>
      <c r="CL120" s="4" t="e">
        <f t="shared" si="363"/>
        <v>#DIV/0!</v>
      </c>
      <c r="CM120" s="4" t="e">
        <f t="shared" si="364"/>
        <v>#DIV/0!</v>
      </c>
      <c r="CN120" s="4" t="e">
        <f t="shared" si="365"/>
        <v>#DIV/0!</v>
      </c>
      <c r="CO120" s="4" t="e">
        <f t="shared" si="366"/>
        <v>#DIV/0!</v>
      </c>
      <c r="CP120" s="4" t="e">
        <f t="shared" si="367"/>
        <v>#DIV/0!</v>
      </c>
      <c r="CQ120" s="4" t="e">
        <f t="shared" si="368"/>
        <v>#DIV/0!</v>
      </c>
      <c r="CR120" s="4" t="e">
        <f t="shared" si="369"/>
        <v>#DIV/0!</v>
      </c>
      <c r="CS120" s="4" t="e">
        <f t="shared" si="370"/>
        <v>#DIV/0!</v>
      </c>
      <c r="CT120" s="4" t="e">
        <f t="shared" si="371"/>
        <v>#DIV/0!</v>
      </c>
      <c r="CU120" s="4" t="e">
        <f t="shared" si="372"/>
        <v>#DIV/0!</v>
      </c>
      <c r="CV120" s="4" t="e">
        <f t="shared" si="373"/>
        <v>#DIV/0!</v>
      </c>
      <c r="CW120" s="4" t="e">
        <f t="shared" si="374"/>
        <v>#DIV/0!</v>
      </c>
      <c r="CX120" s="4" t="e">
        <f t="shared" si="375"/>
        <v>#DIV/0!</v>
      </c>
      <c r="CY120" s="4" t="e">
        <f t="shared" si="376"/>
        <v>#DIV/0!</v>
      </c>
      <c r="CZ120" s="4" t="e">
        <f t="shared" si="377"/>
        <v>#DIV/0!</v>
      </c>
      <c r="DA120" s="4" t="e">
        <f t="shared" si="378"/>
        <v>#DIV/0!</v>
      </c>
      <c r="DB120" s="4" t="e">
        <f t="shared" si="379"/>
        <v>#DIV/0!</v>
      </c>
      <c r="DC120" s="4" t="e">
        <f t="shared" si="380"/>
        <v>#DIV/0!</v>
      </c>
      <c r="DD120" s="4" t="e">
        <f t="shared" si="381"/>
        <v>#DIV/0!</v>
      </c>
      <c r="DE120" s="4" t="e">
        <f t="shared" si="382"/>
        <v>#DIV/0!</v>
      </c>
      <c r="DF120" s="4" t="e">
        <f t="shared" si="383"/>
        <v>#DIV/0!</v>
      </c>
      <c r="DG120" s="4" t="e">
        <f t="shared" si="384"/>
        <v>#DIV/0!</v>
      </c>
    </row>
    <row r="121" spans="1:111" x14ac:dyDescent="0.25">
      <c r="A121" s="114"/>
      <c r="B121" t="s">
        <v>424</v>
      </c>
      <c r="C121" s="4">
        <v>0</v>
      </c>
      <c r="D121" s="4">
        <v>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143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4">
        <v>0</v>
      </c>
      <c r="AB121" s="143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0</v>
      </c>
      <c r="AH121" s="4">
        <v>0</v>
      </c>
      <c r="AI121" s="4">
        <v>0</v>
      </c>
      <c r="AJ121" s="4">
        <v>0</v>
      </c>
      <c r="AK121" s="4">
        <v>0</v>
      </c>
      <c r="AM121" t="s">
        <v>424</v>
      </c>
      <c r="AN121" s="4">
        <v>0</v>
      </c>
      <c r="AO121" s="4">
        <v>0</v>
      </c>
      <c r="AP121" s="4">
        <v>0</v>
      </c>
      <c r="AQ121" s="4">
        <v>0</v>
      </c>
      <c r="AR121" s="4">
        <v>0</v>
      </c>
      <c r="AS121" s="4">
        <v>0</v>
      </c>
      <c r="AT121" s="4">
        <v>0</v>
      </c>
      <c r="AU121" s="4">
        <v>0</v>
      </c>
      <c r="AV121" s="4">
        <v>0</v>
      </c>
      <c r="AW121" s="4">
        <v>0</v>
      </c>
      <c r="AX121" s="4">
        <v>0</v>
      </c>
      <c r="AY121" s="4">
        <v>0</v>
      </c>
      <c r="AZ121" s="143">
        <v>0</v>
      </c>
      <c r="BA121" s="4">
        <v>0</v>
      </c>
      <c r="BB121" s="4">
        <v>0</v>
      </c>
      <c r="BC121" s="4">
        <v>0</v>
      </c>
      <c r="BD121" s="4">
        <v>0</v>
      </c>
      <c r="BE121" s="4">
        <v>0</v>
      </c>
      <c r="BF121" s="4">
        <v>0</v>
      </c>
      <c r="BG121" s="4">
        <v>0</v>
      </c>
      <c r="BH121" s="4">
        <v>0</v>
      </c>
      <c r="BI121" s="4">
        <v>0</v>
      </c>
      <c r="BJ121" s="4">
        <v>0</v>
      </c>
      <c r="BK121" s="4">
        <v>0</v>
      </c>
      <c r="BL121" s="4">
        <v>0</v>
      </c>
      <c r="BM121" s="143">
        <v>0</v>
      </c>
      <c r="BN121" s="4">
        <v>0</v>
      </c>
      <c r="BO121" s="4">
        <v>0</v>
      </c>
      <c r="BP121" s="4">
        <v>0</v>
      </c>
      <c r="BQ121" s="4">
        <v>0</v>
      </c>
      <c r="BR121" s="4">
        <v>0</v>
      </c>
      <c r="BS121" s="4">
        <v>0</v>
      </c>
      <c r="BT121" s="4">
        <v>0</v>
      </c>
      <c r="BU121" s="4">
        <v>0</v>
      </c>
      <c r="BV121" s="4">
        <v>0</v>
      </c>
      <c r="BX121" t="s">
        <v>424</v>
      </c>
      <c r="BY121" s="4" t="e">
        <f t="shared" si="350"/>
        <v>#DIV/0!</v>
      </c>
      <c r="BZ121" s="4" t="e">
        <f t="shared" si="351"/>
        <v>#DIV/0!</v>
      </c>
      <c r="CA121" s="4" t="e">
        <f t="shared" si="352"/>
        <v>#DIV/0!</v>
      </c>
      <c r="CB121" s="4" t="e">
        <f t="shared" si="353"/>
        <v>#DIV/0!</v>
      </c>
      <c r="CC121" s="4" t="e">
        <f t="shared" si="354"/>
        <v>#DIV/0!</v>
      </c>
      <c r="CD121" s="4" t="e">
        <f t="shared" si="355"/>
        <v>#DIV/0!</v>
      </c>
      <c r="CE121" s="4" t="e">
        <f t="shared" si="356"/>
        <v>#DIV/0!</v>
      </c>
      <c r="CF121" s="4" t="e">
        <f t="shared" si="357"/>
        <v>#DIV/0!</v>
      </c>
      <c r="CG121" s="4" t="e">
        <f t="shared" si="358"/>
        <v>#DIV/0!</v>
      </c>
      <c r="CH121" s="4" t="e">
        <f t="shared" si="359"/>
        <v>#DIV/0!</v>
      </c>
      <c r="CI121" s="4" t="e">
        <f t="shared" si="360"/>
        <v>#DIV/0!</v>
      </c>
      <c r="CJ121" s="4" t="e">
        <f t="shared" si="361"/>
        <v>#DIV/0!</v>
      </c>
      <c r="CK121" s="4" t="e">
        <f t="shared" si="362"/>
        <v>#DIV/0!</v>
      </c>
      <c r="CL121" s="4" t="e">
        <f t="shared" si="363"/>
        <v>#DIV/0!</v>
      </c>
      <c r="CM121" s="4" t="e">
        <f t="shared" si="364"/>
        <v>#DIV/0!</v>
      </c>
      <c r="CN121" s="4" t="e">
        <f t="shared" si="365"/>
        <v>#DIV/0!</v>
      </c>
      <c r="CO121" s="4" t="e">
        <f t="shared" si="366"/>
        <v>#DIV/0!</v>
      </c>
      <c r="CP121" s="4" t="e">
        <f t="shared" si="367"/>
        <v>#DIV/0!</v>
      </c>
      <c r="CQ121" s="4" t="e">
        <f t="shared" si="368"/>
        <v>#DIV/0!</v>
      </c>
      <c r="CR121" s="4" t="e">
        <f t="shared" si="369"/>
        <v>#DIV/0!</v>
      </c>
      <c r="CS121" s="4" t="e">
        <f t="shared" si="370"/>
        <v>#DIV/0!</v>
      </c>
      <c r="CT121" s="4" t="e">
        <f t="shared" si="371"/>
        <v>#DIV/0!</v>
      </c>
      <c r="CU121" s="4" t="e">
        <f t="shared" si="372"/>
        <v>#DIV/0!</v>
      </c>
      <c r="CV121" s="4" t="e">
        <f t="shared" si="373"/>
        <v>#DIV/0!</v>
      </c>
      <c r="CW121" s="4" t="e">
        <f t="shared" si="374"/>
        <v>#DIV/0!</v>
      </c>
      <c r="CX121" s="4" t="e">
        <f t="shared" si="375"/>
        <v>#DIV/0!</v>
      </c>
      <c r="CY121" s="4" t="e">
        <f t="shared" si="376"/>
        <v>#DIV/0!</v>
      </c>
      <c r="CZ121" s="4" t="e">
        <f t="shared" si="377"/>
        <v>#DIV/0!</v>
      </c>
      <c r="DA121" s="4" t="e">
        <f t="shared" si="378"/>
        <v>#DIV/0!</v>
      </c>
      <c r="DB121" s="4" t="e">
        <f t="shared" si="379"/>
        <v>#DIV/0!</v>
      </c>
      <c r="DC121" s="4" t="e">
        <f t="shared" si="380"/>
        <v>#DIV/0!</v>
      </c>
      <c r="DD121" s="4" t="e">
        <f t="shared" si="381"/>
        <v>#DIV/0!</v>
      </c>
      <c r="DE121" s="4" t="e">
        <f t="shared" si="382"/>
        <v>#DIV/0!</v>
      </c>
      <c r="DF121" s="4" t="e">
        <f t="shared" si="383"/>
        <v>#DIV/0!</v>
      </c>
      <c r="DG121" s="4" t="e">
        <f t="shared" si="384"/>
        <v>#DIV/0!</v>
      </c>
    </row>
    <row r="122" spans="1:111" x14ac:dyDescent="0.25">
      <c r="A122" s="114"/>
      <c r="B122" t="s">
        <v>425</v>
      </c>
      <c r="C122" s="4">
        <v>0</v>
      </c>
      <c r="D122" s="4">
        <v>0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143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B122" s="143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0</v>
      </c>
      <c r="AH122" s="4">
        <v>0</v>
      </c>
      <c r="AI122" s="4">
        <v>0</v>
      </c>
      <c r="AJ122" s="4">
        <v>0</v>
      </c>
      <c r="AK122" s="4">
        <v>0</v>
      </c>
      <c r="AM122" t="s">
        <v>425</v>
      </c>
      <c r="AN122" s="4">
        <v>0</v>
      </c>
      <c r="AO122" s="4">
        <v>0</v>
      </c>
      <c r="AP122" s="4">
        <v>0</v>
      </c>
      <c r="AQ122" s="4">
        <v>0</v>
      </c>
      <c r="AR122" s="4">
        <v>0</v>
      </c>
      <c r="AS122" s="4">
        <v>0</v>
      </c>
      <c r="AT122" s="4">
        <v>0</v>
      </c>
      <c r="AU122" s="4">
        <v>0</v>
      </c>
      <c r="AV122" s="4">
        <v>0</v>
      </c>
      <c r="AW122" s="4">
        <v>0</v>
      </c>
      <c r="AX122" s="4">
        <v>0</v>
      </c>
      <c r="AY122" s="4">
        <v>0</v>
      </c>
      <c r="AZ122" s="143">
        <v>0</v>
      </c>
      <c r="BA122" s="4">
        <v>0</v>
      </c>
      <c r="BB122" s="4">
        <v>0</v>
      </c>
      <c r="BC122" s="4">
        <v>0</v>
      </c>
      <c r="BD122" s="4">
        <v>0</v>
      </c>
      <c r="BE122" s="4">
        <v>0</v>
      </c>
      <c r="BF122" s="4">
        <v>0</v>
      </c>
      <c r="BG122" s="4">
        <v>0</v>
      </c>
      <c r="BH122" s="4">
        <v>0</v>
      </c>
      <c r="BI122" s="4">
        <v>0</v>
      </c>
      <c r="BJ122" s="4">
        <v>0</v>
      </c>
      <c r="BK122" s="4">
        <v>0</v>
      </c>
      <c r="BL122" s="4">
        <v>0</v>
      </c>
      <c r="BM122" s="143">
        <v>0</v>
      </c>
      <c r="BN122" s="4">
        <v>0</v>
      </c>
      <c r="BO122" s="4">
        <v>0</v>
      </c>
      <c r="BP122" s="4">
        <v>0</v>
      </c>
      <c r="BQ122" s="4">
        <v>0</v>
      </c>
      <c r="BR122" s="4">
        <v>0</v>
      </c>
      <c r="BS122" s="4">
        <v>0</v>
      </c>
      <c r="BT122" s="4">
        <v>0</v>
      </c>
      <c r="BU122" s="4">
        <v>0</v>
      </c>
      <c r="BV122" s="4">
        <v>0</v>
      </c>
      <c r="BX122" t="s">
        <v>425</v>
      </c>
      <c r="BY122" s="4" t="e">
        <f t="shared" si="350"/>
        <v>#DIV/0!</v>
      </c>
      <c r="BZ122" s="4" t="e">
        <f t="shared" si="351"/>
        <v>#DIV/0!</v>
      </c>
      <c r="CA122" s="4" t="e">
        <f t="shared" si="352"/>
        <v>#DIV/0!</v>
      </c>
      <c r="CB122" s="4" t="e">
        <f t="shared" si="353"/>
        <v>#DIV/0!</v>
      </c>
      <c r="CC122" s="4" t="e">
        <f t="shared" si="354"/>
        <v>#DIV/0!</v>
      </c>
      <c r="CD122" s="4" t="e">
        <f t="shared" si="355"/>
        <v>#DIV/0!</v>
      </c>
      <c r="CE122" s="4" t="e">
        <f t="shared" si="356"/>
        <v>#DIV/0!</v>
      </c>
      <c r="CF122" s="4" t="e">
        <f t="shared" si="357"/>
        <v>#DIV/0!</v>
      </c>
      <c r="CG122" s="4" t="e">
        <f t="shared" si="358"/>
        <v>#DIV/0!</v>
      </c>
      <c r="CH122" s="4" t="e">
        <f t="shared" si="359"/>
        <v>#DIV/0!</v>
      </c>
      <c r="CI122" s="4" t="e">
        <f t="shared" si="360"/>
        <v>#DIV/0!</v>
      </c>
      <c r="CJ122" s="4" t="e">
        <f t="shared" si="361"/>
        <v>#DIV/0!</v>
      </c>
      <c r="CK122" s="4" t="e">
        <f t="shared" si="362"/>
        <v>#DIV/0!</v>
      </c>
      <c r="CL122" s="4" t="e">
        <f t="shared" si="363"/>
        <v>#DIV/0!</v>
      </c>
      <c r="CM122" s="4" t="e">
        <f t="shared" si="364"/>
        <v>#DIV/0!</v>
      </c>
      <c r="CN122" s="4" t="e">
        <f t="shared" si="365"/>
        <v>#DIV/0!</v>
      </c>
      <c r="CO122" s="4" t="e">
        <f t="shared" si="366"/>
        <v>#DIV/0!</v>
      </c>
      <c r="CP122" s="4" t="e">
        <f t="shared" si="367"/>
        <v>#DIV/0!</v>
      </c>
      <c r="CQ122" s="4" t="e">
        <f t="shared" si="368"/>
        <v>#DIV/0!</v>
      </c>
      <c r="CR122" s="4" t="e">
        <f t="shared" si="369"/>
        <v>#DIV/0!</v>
      </c>
      <c r="CS122" s="4" t="e">
        <f t="shared" si="370"/>
        <v>#DIV/0!</v>
      </c>
      <c r="CT122" s="4" t="e">
        <f t="shared" si="371"/>
        <v>#DIV/0!</v>
      </c>
      <c r="CU122" s="4" t="e">
        <f t="shared" si="372"/>
        <v>#DIV/0!</v>
      </c>
      <c r="CV122" s="4" t="e">
        <f t="shared" si="373"/>
        <v>#DIV/0!</v>
      </c>
      <c r="CW122" s="4" t="e">
        <f t="shared" si="374"/>
        <v>#DIV/0!</v>
      </c>
      <c r="CX122" s="4" t="e">
        <f t="shared" si="375"/>
        <v>#DIV/0!</v>
      </c>
      <c r="CY122" s="4" t="e">
        <f t="shared" si="376"/>
        <v>#DIV/0!</v>
      </c>
      <c r="CZ122" s="4" t="e">
        <f t="shared" si="377"/>
        <v>#DIV/0!</v>
      </c>
      <c r="DA122" s="4" t="e">
        <f t="shared" si="378"/>
        <v>#DIV/0!</v>
      </c>
      <c r="DB122" s="4" t="e">
        <f t="shared" si="379"/>
        <v>#DIV/0!</v>
      </c>
      <c r="DC122" s="4" t="e">
        <f t="shared" si="380"/>
        <v>#DIV/0!</v>
      </c>
      <c r="DD122" s="4" t="e">
        <f t="shared" si="381"/>
        <v>#DIV/0!</v>
      </c>
      <c r="DE122" s="4" t="e">
        <f t="shared" si="382"/>
        <v>#DIV/0!</v>
      </c>
      <c r="DF122" s="4" t="e">
        <f t="shared" si="383"/>
        <v>#DIV/0!</v>
      </c>
      <c r="DG122" s="4" t="e">
        <f t="shared" si="384"/>
        <v>#DIV/0!</v>
      </c>
    </row>
    <row r="123" spans="1:111" x14ac:dyDescent="0.25">
      <c r="A123" s="114"/>
      <c r="B123" t="s">
        <v>426</v>
      </c>
      <c r="C123" s="4">
        <v>0</v>
      </c>
      <c r="D123" s="4">
        <v>0</v>
      </c>
      <c r="E123" s="4">
        <v>0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143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0</v>
      </c>
      <c r="Y123" s="4">
        <v>0</v>
      </c>
      <c r="Z123" s="4">
        <v>0</v>
      </c>
      <c r="AA123" s="4">
        <v>0</v>
      </c>
      <c r="AB123" s="143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0</v>
      </c>
      <c r="AH123" s="4">
        <v>0</v>
      </c>
      <c r="AI123" s="4">
        <v>0</v>
      </c>
      <c r="AJ123" s="4">
        <v>0</v>
      </c>
      <c r="AK123" s="4">
        <v>0</v>
      </c>
      <c r="AM123" t="s">
        <v>426</v>
      </c>
      <c r="AN123" s="4">
        <v>0</v>
      </c>
      <c r="AO123" s="4">
        <v>0</v>
      </c>
      <c r="AP123" s="4">
        <v>0</v>
      </c>
      <c r="AQ123" s="4">
        <v>0</v>
      </c>
      <c r="AR123" s="4">
        <v>0</v>
      </c>
      <c r="AS123" s="4">
        <v>0</v>
      </c>
      <c r="AT123" s="4">
        <v>0</v>
      </c>
      <c r="AU123" s="4">
        <v>0</v>
      </c>
      <c r="AV123" s="4">
        <v>0</v>
      </c>
      <c r="AW123" s="4">
        <v>0</v>
      </c>
      <c r="AX123" s="4">
        <v>0</v>
      </c>
      <c r="AY123" s="4">
        <v>0</v>
      </c>
      <c r="AZ123" s="143">
        <v>0</v>
      </c>
      <c r="BA123" s="4">
        <v>0</v>
      </c>
      <c r="BB123" s="4">
        <v>0</v>
      </c>
      <c r="BC123" s="4">
        <v>0</v>
      </c>
      <c r="BD123" s="4">
        <v>0</v>
      </c>
      <c r="BE123" s="4">
        <v>0</v>
      </c>
      <c r="BF123" s="4">
        <v>0</v>
      </c>
      <c r="BG123" s="4">
        <v>0</v>
      </c>
      <c r="BH123" s="4">
        <v>0</v>
      </c>
      <c r="BI123" s="4">
        <v>0</v>
      </c>
      <c r="BJ123" s="4">
        <v>0</v>
      </c>
      <c r="BK123" s="4">
        <v>0</v>
      </c>
      <c r="BL123" s="4">
        <v>0</v>
      </c>
      <c r="BM123" s="143">
        <v>0</v>
      </c>
      <c r="BN123" s="4">
        <v>0</v>
      </c>
      <c r="BO123" s="4">
        <v>0</v>
      </c>
      <c r="BP123" s="4">
        <v>0</v>
      </c>
      <c r="BQ123" s="4">
        <v>0</v>
      </c>
      <c r="BR123" s="4">
        <v>0</v>
      </c>
      <c r="BS123" s="4">
        <v>0</v>
      </c>
      <c r="BT123" s="4">
        <v>0</v>
      </c>
      <c r="BU123" s="4">
        <v>0</v>
      </c>
      <c r="BV123" s="4">
        <v>0</v>
      </c>
      <c r="BX123" t="s">
        <v>426</v>
      </c>
      <c r="BY123" s="4" t="e">
        <f t="shared" si="350"/>
        <v>#DIV/0!</v>
      </c>
      <c r="BZ123" s="4" t="e">
        <f t="shared" si="351"/>
        <v>#DIV/0!</v>
      </c>
      <c r="CA123" s="4" t="e">
        <f t="shared" si="352"/>
        <v>#DIV/0!</v>
      </c>
      <c r="CB123" s="4" t="e">
        <f t="shared" si="353"/>
        <v>#DIV/0!</v>
      </c>
      <c r="CC123" s="4" t="e">
        <f t="shared" si="354"/>
        <v>#DIV/0!</v>
      </c>
      <c r="CD123" s="4" t="e">
        <f t="shared" si="355"/>
        <v>#DIV/0!</v>
      </c>
      <c r="CE123" s="4" t="e">
        <f t="shared" si="356"/>
        <v>#DIV/0!</v>
      </c>
      <c r="CF123" s="4" t="e">
        <f t="shared" si="357"/>
        <v>#DIV/0!</v>
      </c>
      <c r="CG123" s="4" t="e">
        <f t="shared" si="358"/>
        <v>#DIV/0!</v>
      </c>
      <c r="CH123" s="4" t="e">
        <f t="shared" si="359"/>
        <v>#DIV/0!</v>
      </c>
      <c r="CI123" s="4" t="e">
        <f t="shared" si="360"/>
        <v>#DIV/0!</v>
      </c>
      <c r="CJ123" s="4" t="e">
        <f t="shared" si="361"/>
        <v>#DIV/0!</v>
      </c>
      <c r="CK123" s="4" t="e">
        <f t="shared" si="362"/>
        <v>#DIV/0!</v>
      </c>
      <c r="CL123" s="4" t="e">
        <f t="shared" si="363"/>
        <v>#DIV/0!</v>
      </c>
      <c r="CM123" s="4" t="e">
        <f t="shared" si="364"/>
        <v>#DIV/0!</v>
      </c>
      <c r="CN123" s="4" t="e">
        <f t="shared" si="365"/>
        <v>#DIV/0!</v>
      </c>
      <c r="CO123" s="4" t="e">
        <f t="shared" si="366"/>
        <v>#DIV/0!</v>
      </c>
      <c r="CP123" s="4" t="e">
        <f t="shared" si="367"/>
        <v>#DIV/0!</v>
      </c>
      <c r="CQ123" s="4" t="e">
        <f t="shared" si="368"/>
        <v>#DIV/0!</v>
      </c>
      <c r="CR123" s="4" t="e">
        <f t="shared" si="369"/>
        <v>#DIV/0!</v>
      </c>
      <c r="CS123" s="4" t="e">
        <f t="shared" si="370"/>
        <v>#DIV/0!</v>
      </c>
      <c r="CT123" s="4" t="e">
        <f t="shared" si="371"/>
        <v>#DIV/0!</v>
      </c>
      <c r="CU123" s="4" t="e">
        <f t="shared" si="372"/>
        <v>#DIV/0!</v>
      </c>
      <c r="CV123" s="4" t="e">
        <f t="shared" si="373"/>
        <v>#DIV/0!</v>
      </c>
      <c r="CW123" s="4" t="e">
        <f t="shared" si="374"/>
        <v>#DIV/0!</v>
      </c>
      <c r="CX123" s="4" t="e">
        <f t="shared" si="375"/>
        <v>#DIV/0!</v>
      </c>
      <c r="CY123" s="4" t="e">
        <f t="shared" si="376"/>
        <v>#DIV/0!</v>
      </c>
      <c r="CZ123" s="4" t="e">
        <f t="shared" si="377"/>
        <v>#DIV/0!</v>
      </c>
      <c r="DA123" s="4" t="e">
        <f t="shared" si="378"/>
        <v>#DIV/0!</v>
      </c>
      <c r="DB123" s="4" t="e">
        <f t="shared" si="379"/>
        <v>#DIV/0!</v>
      </c>
      <c r="DC123" s="4" t="e">
        <f t="shared" si="380"/>
        <v>#DIV/0!</v>
      </c>
      <c r="DD123" s="4" t="e">
        <f t="shared" si="381"/>
        <v>#DIV/0!</v>
      </c>
      <c r="DE123" s="4" t="e">
        <f t="shared" si="382"/>
        <v>#DIV/0!</v>
      </c>
      <c r="DF123" s="4" t="e">
        <f t="shared" si="383"/>
        <v>#DIV/0!</v>
      </c>
      <c r="DG123" s="4" t="e">
        <f t="shared" si="384"/>
        <v>#DIV/0!</v>
      </c>
    </row>
    <row r="124" spans="1:111" x14ac:dyDescent="0.25">
      <c r="A124" s="114"/>
      <c r="B124" t="s">
        <v>427</v>
      </c>
      <c r="C124" s="115">
        <v>0</v>
      </c>
      <c r="D124" s="115">
        <v>0</v>
      </c>
      <c r="E124" s="115">
        <v>0</v>
      </c>
      <c r="F124" s="115">
        <v>0</v>
      </c>
      <c r="G124" s="115">
        <v>0</v>
      </c>
      <c r="H124" s="115">
        <v>0</v>
      </c>
      <c r="I124" s="115">
        <v>0</v>
      </c>
      <c r="J124" s="115">
        <v>0</v>
      </c>
      <c r="K124" s="115">
        <v>0</v>
      </c>
      <c r="L124" s="115">
        <v>0</v>
      </c>
      <c r="M124" s="115">
        <v>0</v>
      </c>
      <c r="N124" s="115">
        <v>0</v>
      </c>
      <c r="O124" s="144">
        <v>0</v>
      </c>
      <c r="P124" s="115">
        <v>0</v>
      </c>
      <c r="Q124" s="115">
        <v>0</v>
      </c>
      <c r="R124" s="115">
        <v>0</v>
      </c>
      <c r="S124" s="115">
        <v>0</v>
      </c>
      <c r="T124" s="115">
        <v>0</v>
      </c>
      <c r="U124" s="115">
        <v>0</v>
      </c>
      <c r="V124" s="115">
        <v>0</v>
      </c>
      <c r="W124" s="115">
        <v>0</v>
      </c>
      <c r="X124" s="115">
        <v>0</v>
      </c>
      <c r="Y124" s="115">
        <v>0</v>
      </c>
      <c r="Z124" s="115">
        <v>0</v>
      </c>
      <c r="AA124" s="115">
        <v>0</v>
      </c>
      <c r="AB124" s="144">
        <v>0</v>
      </c>
      <c r="AC124" s="115">
        <v>0</v>
      </c>
      <c r="AD124" s="115">
        <v>0</v>
      </c>
      <c r="AE124" s="115">
        <v>0</v>
      </c>
      <c r="AF124" s="115">
        <v>0</v>
      </c>
      <c r="AG124" s="115">
        <v>0</v>
      </c>
      <c r="AH124" s="115">
        <v>0</v>
      </c>
      <c r="AI124" s="115">
        <v>0</v>
      </c>
      <c r="AJ124" s="115">
        <v>0</v>
      </c>
      <c r="AK124" s="115">
        <v>0</v>
      </c>
      <c r="AM124" t="s">
        <v>427</v>
      </c>
      <c r="AN124" s="115">
        <v>0</v>
      </c>
      <c r="AO124" s="115">
        <v>0</v>
      </c>
      <c r="AP124" s="115">
        <v>0</v>
      </c>
      <c r="AQ124" s="115">
        <v>0</v>
      </c>
      <c r="AR124" s="115">
        <v>0</v>
      </c>
      <c r="AS124" s="115">
        <v>0</v>
      </c>
      <c r="AT124" s="115">
        <v>0</v>
      </c>
      <c r="AU124" s="115">
        <v>0</v>
      </c>
      <c r="AV124" s="115">
        <v>0</v>
      </c>
      <c r="AW124" s="115">
        <v>0</v>
      </c>
      <c r="AX124" s="115">
        <v>0</v>
      </c>
      <c r="AY124" s="115">
        <v>0</v>
      </c>
      <c r="AZ124" s="144">
        <v>0</v>
      </c>
      <c r="BA124" s="115">
        <v>0</v>
      </c>
      <c r="BB124" s="115">
        <v>0</v>
      </c>
      <c r="BC124" s="115">
        <v>0</v>
      </c>
      <c r="BD124" s="115">
        <v>0</v>
      </c>
      <c r="BE124" s="115">
        <v>0</v>
      </c>
      <c r="BF124" s="115">
        <v>0</v>
      </c>
      <c r="BG124" s="115">
        <v>0</v>
      </c>
      <c r="BH124" s="115">
        <v>0</v>
      </c>
      <c r="BI124" s="115">
        <v>0</v>
      </c>
      <c r="BJ124" s="115">
        <v>0</v>
      </c>
      <c r="BK124" s="115">
        <v>0</v>
      </c>
      <c r="BL124" s="115">
        <v>0</v>
      </c>
      <c r="BM124" s="144">
        <v>0</v>
      </c>
      <c r="BN124" s="115">
        <v>0</v>
      </c>
      <c r="BO124" s="115">
        <v>0</v>
      </c>
      <c r="BP124" s="115">
        <v>0</v>
      </c>
      <c r="BQ124" s="115">
        <v>0</v>
      </c>
      <c r="BR124" s="115">
        <v>0</v>
      </c>
      <c r="BS124" s="115">
        <v>0</v>
      </c>
      <c r="BT124" s="115">
        <v>0</v>
      </c>
      <c r="BU124" s="115">
        <v>0</v>
      </c>
      <c r="BV124" s="115">
        <v>0</v>
      </c>
      <c r="BX124" t="s">
        <v>427</v>
      </c>
      <c r="BY124" s="115" t="e">
        <f t="shared" si="350"/>
        <v>#DIV/0!</v>
      </c>
      <c r="BZ124" s="115" t="e">
        <f t="shared" si="351"/>
        <v>#DIV/0!</v>
      </c>
      <c r="CA124" s="115" t="e">
        <f t="shared" si="352"/>
        <v>#DIV/0!</v>
      </c>
      <c r="CB124" s="115" t="e">
        <f t="shared" si="353"/>
        <v>#DIV/0!</v>
      </c>
      <c r="CC124" s="115" t="e">
        <f t="shared" si="354"/>
        <v>#DIV/0!</v>
      </c>
      <c r="CD124" s="115" t="e">
        <f t="shared" si="355"/>
        <v>#DIV/0!</v>
      </c>
      <c r="CE124" s="115" t="e">
        <f t="shared" si="356"/>
        <v>#DIV/0!</v>
      </c>
      <c r="CF124" s="115" t="e">
        <f t="shared" si="357"/>
        <v>#DIV/0!</v>
      </c>
      <c r="CG124" s="115" t="e">
        <f t="shared" si="358"/>
        <v>#DIV/0!</v>
      </c>
      <c r="CH124" s="115" t="e">
        <f t="shared" si="359"/>
        <v>#DIV/0!</v>
      </c>
      <c r="CI124" s="115" t="e">
        <f t="shared" si="360"/>
        <v>#DIV/0!</v>
      </c>
      <c r="CJ124" s="115" t="e">
        <f t="shared" si="361"/>
        <v>#DIV/0!</v>
      </c>
      <c r="CK124" s="115" t="e">
        <f t="shared" si="362"/>
        <v>#DIV/0!</v>
      </c>
      <c r="CL124" s="115" t="e">
        <f t="shared" si="363"/>
        <v>#DIV/0!</v>
      </c>
      <c r="CM124" s="115" t="e">
        <f t="shared" si="364"/>
        <v>#DIV/0!</v>
      </c>
      <c r="CN124" s="115" t="e">
        <f t="shared" si="365"/>
        <v>#DIV/0!</v>
      </c>
      <c r="CO124" s="115" t="e">
        <f t="shared" si="366"/>
        <v>#DIV/0!</v>
      </c>
      <c r="CP124" s="115" t="e">
        <f t="shared" si="367"/>
        <v>#DIV/0!</v>
      </c>
      <c r="CQ124" s="115" t="e">
        <f t="shared" si="368"/>
        <v>#DIV/0!</v>
      </c>
      <c r="CR124" s="115" t="e">
        <f t="shared" si="369"/>
        <v>#DIV/0!</v>
      </c>
      <c r="CS124" s="115" t="e">
        <f t="shared" si="370"/>
        <v>#DIV/0!</v>
      </c>
      <c r="CT124" s="115" t="e">
        <f t="shared" si="371"/>
        <v>#DIV/0!</v>
      </c>
      <c r="CU124" s="115" t="e">
        <f t="shared" si="372"/>
        <v>#DIV/0!</v>
      </c>
      <c r="CV124" s="115" t="e">
        <f t="shared" si="373"/>
        <v>#DIV/0!</v>
      </c>
      <c r="CW124" s="115" t="e">
        <f t="shared" si="374"/>
        <v>#DIV/0!</v>
      </c>
      <c r="CX124" s="115" t="e">
        <f t="shared" si="375"/>
        <v>#DIV/0!</v>
      </c>
      <c r="CY124" s="115" t="e">
        <f t="shared" si="376"/>
        <v>#DIV/0!</v>
      </c>
      <c r="CZ124" s="115" t="e">
        <f t="shared" si="377"/>
        <v>#DIV/0!</v>
      </c>
      <c r="DA124" s="115" t="e">
        <f t="shared" si="378"/>
        <v>#DIV/0!</v>
      </c>
      <c r="DB124" s="115" t="e">
        <f t="shared" si="379"/>
        <v>#DIV/0!</v>
      </c>
      <c r="DC124" s="115" t="e">
        <f t="shared" si="380"/>
        <v>#DIV/0!</v>
      </c>
      <c r="DD124" s="115" t="e">
        <f t="shared" si="381"/>
        <v>#DIV/0!</v>
      </c>
      <c r="DE124" s="115" t="e">
        <f t="shared" si="382"/>
        <v>#DIV/0!</v>
      </c>
      <c r="DF124" s="115" t="e">
        <f t="shared" si="383"/>
        <v>#DIV/0!</v>
      </c>
      <c r="DG124" s="115" t="e">
        <f t="shared" si="384"/>
        <v>#DIV/0!</v>
      </c>
    </row>
    <row r="125" spans="1:111" x14ac:dyDescent="0.25">
      <c r="A125" s="114"/>
      <c r="C125" s="5">
        <f>SUM(C111:C124)</f>
        <v>0</v>
      </c>
      <c r="D125" s="5">
        <f t="shared" ref="D125:AP125" si="385">SUM(D111:D124)</f>
        <v>0</v>
      </c>
      <c r="E125" s="5">
        <f t="shared" si="385"/>
        <v>0</v>
      </c>
      <c r="F125" s="5">
        <f t="shared" si="385"/>
        <v>0</v>
      </c>
      <c r="G125" s="5">
        <f t="shared" si="385"/>
        <v>0</v>
      </c>
      <c r="H125" s="5">
        <f t="shared" si="385"/>
        <v>0</v>
      </c>
      <c r="I125" s="5">
        <f t="shared" si="385"/>
        <v>0</v>
      </c>
      <c r="J125" s="5">
        <f t="shared" si="385"/>
        <v>0</v>
      </c>
      <c r="K125" s="5">
        <f t="shared" si="385"/>
        <v>0</v>
      </c>
      <c r="L125" s="5">
        <f t="shared" si="385"/>
        <v>0</v>
      </c>
      <c r="M125" s="5">
        <f t="shared" si="385"/>
        <v>0</v>
      </c>
      <c r="N125" s="5">
        <f t="shared" si="385"/>
        <v>0</v>
      </c>
      <c r="O125" s="145">
        <f t="shared" si="385"/>
        <v>0</v>
      </c>
      <c r="P125" s="5">
        <f>SUM(P111:P124)</f>
        <v>0</v>
      </c>
      <c r="Q125" s="5">
        <f t="shared" ref="Q125:AB125" si="386">SUM(Q111:Q124)</f>
        <v>0</v>
      </c>
      <c r="R125" s="5">
        <f t="shared" si="386"/>
        <v>0</v>
      </c>
      <c r="S125" s="5">
        <f t="shared" si="386"/>
        <v>0</v>
      </c>
      <c r="T125" s="5">
        <f t="shared" si="386"/>
        <v>0</v>
      </c>
      <c r="U125" s="5">
        <f t="shared" si="386"/>
        <v>0</v>
      </c>
      <c r="V125" s="5">
        <f t="shared" si="386"/>
        <v>0</v>
      </c>
      <c r="W125" s="5">
        <f t="shared" si="386"/>
        <v>0</v>
      </c>
      <c r="X125" s="5">
        <f t="shared" si="386"/>
        <v>0</v>
      </c>
      <c r="Y125" s="5">
        <f t="shared" si="386"/>
        <v>0</v>
      </c>
      <c r="Z125" s="5">
        <f t="shared" si="386"/>
        <v>0</v>
      </c>
      <c r="AA125" s="5">
        <f t="shared" si="386"/>
        <v>0</v>
      </c>
      <c r="AB125" s="145">
        <f t="shared" si="386"/>
        <v>0</v>
      </c>
      <c r="AC125" s="5">
        <f t="shared" si="385"/>
        <v>0</v>
      </c>
      <c r="AD125" s="5">
        <f t="shared" si="385"/>
        <v>0</v>
      </c>
      <c r="AE125" s="5">
        <f t="shared" si="385"/>
        <v>0</v>
      </c>
      <c r="AF125" s="5">
        <f t="shared" si="385"/>
        <v>0</v>
      </c>
      <c r="AG125" s="5">
        <f t="shared" si="385"/>
        <v>0</v>
      </c>
      <c r="AH125" s="5">
        <f t="shared" si="385"/>
        <v>0</v>
      </c>
      <c r="AI125" s="5">
        <f t="shared" ref="AI125:AK125" si="387">SUM(AI111:AI124)</f>
        <v>0</v>
      </c>
      <c r="AJ125" s="5">
        <f t="shared" si="387"/>
        <v>0</v>
      </c>
      <c r="AK125" s="5">
        <f t="shared" si="387"/>
        <v>0</v>
      </c>
      <c r="AN125" s="5">
        <f t="shared" si="385"/>
        <v>0</v>
      </c>
      <c r="AO125" s="5">
        <f t="shared" si="385"/>
        <v>0</v>
      </c>
      <c r="AP125" s="5">
        <f t="shared" si="385"/>
        <v>0</v>
      </c>
      <c r="AQ125" s="5">
        <f>SUM(AQ111:AQ124)</f>
        <v>0</v>
      </c>
      <c r="AR125" s="5">
        <f t="shared" ref="AR125:BQ125" si="388">SUM(AR111:AR124)</f>
        <v>0</v>
      </c>
      <c r="AS125" s="5">
        <f t="shared" si="388"/>
        <v>0</v>
      </c>
      <c r="AT125" s="5">
        <f t="shared" si="388"/>
        <v>0</v>
      </c>
      <c r="AU125" s="5">
        <f t="shared" si="388"/>
        <v>0</v>
      </c>
      <c r="AV125" s="5">
        <f t="shared" si="388"/>
        <v>0</v>
      </c>
      <c r="AW125" s="5">
        <f t="shared" si="388"/>
        <v>0</v>
      </c>
      <c r="AX125" s="5">
        <f t="shared" si="388"/>
        <v>0</v>
      </c>
      <c r="AY125" s="5">
        <f t="shared" si="388"/>
        <v>0</v>
      </c>
      <c r="AZ125" s="145">
        <f t="shared" si="388"/>
        <v>0</v>
      </c>
      <c r="BA125" s="5">
        <f t="shared" si="388"/>
        <v>0</v>
      </c>
      <c r="BB125" s="5">
        <f t="shared" si="388"/>
        <v>0</v>
      </c>
      <c r="BC125" s="5">
        <f t="shared" si="388"/>
        <v>0</v>
      </c>
      <c r="BD125" s="5">
        <f>SUM(BD111:BD124)</f>
        <v>0</v>
      </c>
      <c r="BE125" s="5">
        <f t="shared" ref="BE125:BM125" si="389">SUM(BE111:BE124)</f>
        <v>0</v>
      </c>
      <c r="BF125" s="5">
        <f t="shared" si="389"/>
        <v>0</v>
      </c>
      <c r="BG125" s="5">
        <f t="shared" si="389"/>
        <v>0</v>
      </c>
      <c r="BH125" s="5">
        <f t="shared" si="389"/>
        <v>0</v>
      </c>
      <c r="BI125" s="5">
        <f t="shared" si="389"/>
        <v>0</v>
      </c>
      <c r="BJ125" s="5">
        <f t="shared" si="389"/>
        <v>0</v>
      </c>
      <c r="BK125" s="5">
        <f t="shared" si="389"/>
        <v>0</v>
      </c>
      <c r="BL125" s="5">
        <f t="shared" si="389"/>
        <v>0</v>
      </c>
      <c r="BM125" s="145">
        <f t="shared" si="389"/>
        <v>0</v>
      </c>
      <c r="BN125" s="5">
        <f t="shared" si="388"/>
        <v>0</v>
      </c>
      <c r="BO125" s="130">
        <f t="shared" si="388"/>
        <v>0</v>
      </c>
      <c r="BP125" s="5">
        <f t="shared" si="388"/>
        <v>0</v>
      </c>
      <c r="BQ125" s="5">
        <f t="shared" si="388"/>
        <v>0</v>
      </c>
      <c r="BR125" s="5">
        <f>SUM(BR111:BR124)</f>
        <v>0</v>
      </c>
      <c r="BS125" s="5">
        <f>SUM(BS111:BS124)</f>
        <v>0</v>
      </c>
      <c r="BT125" s="5">
        <f t="shared" ref="BT125:BV125" si="390">SUM(BT111:BT124)</f>
        <v>0</v>
      </c>
      <c r="BU125" s="5">
        <f t="shared" si="390"/>
        <v>0</v>
      </c>
      <c r="BV125" s="5">
        <f t="shared" si="390"/>
        <v>0</v>
      </c>
      <c r="BY125" s="4" t="e">
        <f t="shared" si="350"/>
        <v>#DIV/0!</v>
      </c>
      <c r="BZ125" s="4" t="e">
        <f t="shared" si="351"/>
        <v>#DIV/0!</v>
      </c>
      <c r="CA125" s="4" t="e">
        <f t="shared" si="352"/>
        <v>#DIV/0!</v>
      </c>
      <c r="CB125" s="4" t="e">
        <f t="shared" si="353"/>
        <v>#DIV/0!</v>
      </c>
      <c r="CC125" s="4" t="e">
        <f t="shared" si="354"/>
        <v>#DIV/0!</v>
      </c>
      <c r="CD125" s="4" t="e">
        <f t="shared" si="355"/>
        <v>#DIV/0!</v>
      </c>
      <c r="CE125" s="4" t="e">
        <f t="shared" si="356"/>
        <v>#DIV/0!</v>
      </c>
      <c r="CF125" s="4" t="e">
        <f t="shared" si="357"/>
        <v>#DIV/0!</v>
      </c>
      <c r="CG125" s="4" t="e">
        <f t="shared" si="358"/>
        <v>#DIV/0!</v>
      </c>
      <c r="CH125" s="4" t="e">
        <f t="shared" si="359"/>
        <v>#DIV/0!</v>
      </c>
      <c r="CI125" s="4" t="e">
        <f t="shared" si="360"/>
        <v>#DIV/0!</v>
      </c>
      <c r="CJ125" s="4" t="e">
        <f t="shared" si="361"/>
        <v>#DIV/0!</v>
      </c>
      <c r="CK125" s="4" t="e">
        <f t="shared" si="362"/>
        <v>#DIV/0!</v>
      </c>
      <c r="CL125" s="4" t="e">
        <f t="shared" si="363"/>
        <v>#DIV/0!</v>
      </c>
      <c r="CM125" s="4" t="e">
        <f t="shared" si="364"/>
        <v>#DIV/0!</v>
      </c>
      <c r="CN125" s="4" t="e">
        <f t="shared" si="365"/>
        <v>#DIV/0!</v>
      </c>
      <c r="CO125" s="4" t="e">
        <f t="shared" si="366"/>
        <v>#DIV/0!</v>
      </c>
      <c r="CP125" s="4" t="e">
        <f t="shared" si="367"/>
        <v>#DIV/0!</v>
      </c>
      <c r="CQ125" s="4" t="e">
        <f t="shared" si="368"/>
        <v>#DIV/0!</v>
      </c>
      <c r="CR125" s="4" t="e">
        <f t="shared" si="369"/>
        <v>#DIV/0!</v>
      </c>
      <c r="CS125" s="4" t="e">
        <f t="shared" si="370"/>
        <v>#DIV/0!</v>
      </c>
      <c r="CT125" s="4" t="e">
        <f t="shared" si="371"/>
        <v>#DIV/0!</v>
      </c>
      <c r="CU125" s="4" t="e">
        <f t="shared" si="372"/>
        <v>#DIV/0!</v>
      </c>
      <c r="CV125" s="4" t="e">
        <f t="shared" si="373"/>
        <v>#DIV/0!</v>
      </c>
      <c r="CW125" s="4" t="e">
        <f t="shared" si="374"/>
        <v>#DIV/0!</v>
      </c>
      <c r="CX125" s="4" t="e">
        <f t="shared" si="375"/>
        <v>#DIV/0!</v>
      </c>
      <c r="CY125" s="4" t="e">
        <f t="shared" si="376"/>
        <v>#DIV/0!</v>
      </c>
      <c r="CZ125" s="4" t="e">
        <f t="shared" si="377"/>
        <v>#DIV/0!</v>
      </c>
      <c r="DA125" s="4" t="e">
        <f t="shared" si="378"/>
        <v>#DIV/0!</v>
      </c>
      <c r="DB125" s="4" t="e">
        <f t="shared" si="379"/>
        <v>#DIV/0!</v>
      </c>
      <c r="DC125" s="4" t="e">
        <f t="shared" si="380"/>
        <v>#DIV/0!</v>
      </c>
      <c r="DD125" s="4" t="e">
        <f t="shared" si="381"/>
        <v>#DIV/0!</v>
      </c>
      <c r="DE125" s="4" t="e">
        <f t="shared" si="382"/>
        <v>#DIV/0!</v>
      </c>
      <c r="DF125" s="4" t="e">
        <f t="shared" si="383"/>
        <v>#DIV/0!</v>
      </c>
      <c r="DG125" s="4" t="e">
        <f t="shared" si="384"/>
        <v>#DIV/0!</v>
      </c>
    </row>
    <row r="126" spans="1:111" x14ac:dyDescent="0.25">
      <c r="A126" s="114"/>
      <c r="B126" s="125">
        <f>SUM(C126:AK126)</f>
        <v>0</v>
      </c>
      <c r="C126" s="5">
        <f t="shared" ref="C126:AH126" si="391">+C125-C5</f>
        <v>0</v>
      </c>
      <c r="D126" s="5">
        <f t="shared" si="391"/>
        <v>0</v>
      </c>
      <c r="E126" s="5">
        <f t="shared" si="391"/>
        <v>0</v>
      </c>
      <c r="F126" s="5">
        <f t="shared" si="391"/>
        <v>0</v>
      </c>
      <c r="G126" s="5">
        <f t="shared" si="391"/>
        <v>0</v>
      </c>
      <c r="H126" s="5">
        <f t="shared" si="391"/>
        <v>0</v>
      </c>
      <c r="I126" s="5">
        <f t="shared" si="391"/>
        <v>0</v>
      </c>
      <c r="J126" s="5">
        <f t="shared" si="391"/>
        <v>0</v>
      </c>
      <c r="K126" s="5">
        <f t="shared" si="391"/>
        <v>0</v>
      </c>
      <c r="L126" s="5">
        <f t="shared" si="391"/>
        <v>0</v>
      </c>
      <c r="M126" s="5">
        <f t="shared" si="391"/>
        <v>0</v>
      </c>
      <c r="N126" s="5">
        <f t="shared" si="391"/>
        <v>0</v>
      </c>
      <c r="O126" s="145">
        <f t="shared" si="391"/>
        <v>0</v>
      </c>
      <c r="P126" s="5">
        <f t="shared" ref="P126:AB126" si="392">+P125-P5</f>
        <v>0</v>
      </c>
      <c r="Q126" s="5">
        <f t="shared" si="392"/>
        <v>0</v>
      </c>
      <c r="R126" s="5">
        <f t="shared" si="392"/>
        <v>0</v>
      </c>
      <c r="S126" s="5">
        <f t="shared" si="392"/>
        <v>0</v>
      </c>
      <c r="T126" s="5">
        <f t="shared" si="392"/>
        <v>0</v>
      </c>
      <c r="U126" s="5">
        <f t="shared" si="392"/>
        <v>0</v>
      </c>
      <c r="V126" s="5">
        <f t="shared" si="392"/>
        <v>0</v>
      </c>
      <c r="W126" s="5">
        <f t="shared" si="392"/>
        <v>0</v>
      </c>
      <c r="X126" s="5">
        <f t="shared" si="392"/>
        <v>0</v>
      </c>
      <c r="Y126" s="5">
        <f t="shared" si="392"/>
        <v>0</v>
      </c>
      <c r="Z126" s="5">
        <f t="shared" si="392"/>
        <v>0</v>
      </c>
      <c r="AA126" s="5">
        <f t="shared" si="392"/>
        <v>0</v>
      </c>
      <c r="AB126" s="145">
        <f t="shared" si="392"/>
        <v>0</v>
      </c>
      <c r="AC126" s="5">
        <f t="shared" si="391"/>
        <v>0</v>
      </c>
      <c r="AD126" s="5">
        <f t="shared" si="391"/>
        <v>0</v>
      </c>
      <c r="AE126" s="5">
        <f t="shared" si="391"/>
        <v>0</v>
      </c>
      <c r="AF126" s="5">
        <f t="shared" si="391"/>
        <v>0</v>
      </c>
      <c r="AG126" s="5">
        <f t="shared" si="391"/>
        <v>0</v>
      </c>
      <c r="AH126" s="5">
        <f t="shared" si="391"/>
        <v>0</v>
      </c>
      <c r="AI126" s="5">
        <f t="shared" ref="AI126:AK126" si="393">+AI125-AI5</f>
        <v>0</v>
      </c>
      <c r="AJ126" s="5">
        <f t="shared" si="393"/>
        <v>0</v>
      </c>
      <c r="AK126" s="5">
        <f t="shared" si="393"/>
        <v>0</v>
      </c>
      <c r="AM126" s="125">
        <f>SUM(AN126:BV126)</f>
        <v>0</v>
      </c>
      <c r="AN126" s="5">
        <f t="shared" ref="AN126:BS126" si="394">+AN125-AN5</f>
        <v>0</v>
      </c>
      <c r="AO126" s="5">
        <f t="shared" si="394"/>
        <v>0</v>
      </c>
      <c r="AP126" s="5">
        <f t="shared" si="394"/>
        <v>0</v>
      </c>
      <c r="AQ126" s="5">
        <f t="shared" si="394"/>
        <v>0</v>
      </c>
      <c r="AR126" s="5">
        <f t="shared" si="394"/>
        <v>0</v>
      </c>
      <c r="AS126" s="5">
        <f t="shared" si="394"/>
        <v>0</v>
      </c>
      <c r="AT126" s="5">
        <f t="shared" si="394"/>
        <v>0</v>
      </c>
      <c r="AU126" s="5">
        <f t="shared" si="394"/>
        <v>0</v>
      </c>
      <c r="AV126" s="5">
        <f t="shared" si="394"/>
        <v>0</v>
      </c>
      <c r="AW126" s="5">
        <f t="shared" si="394"/>
        <v>0</v>
      </c>
      <c r="AX126" s="5">
        <f t="shared" si="394"/>
        <v>0</v>
      </c>
      <c r="AY126" s="5">
        <f t="shared" si="394"/>
        <v>0</v>
      </c>
      <c r="AZ126" s="145">
        <f t="shared" si="394"/>
        <v>0</v>
      </c>
      <c r="BA126" s="5">
        <f t="shared" ref="BA126:BM126" si="395">+BA125-BA5</f>
        <v>0</v>
      </c>
      <c r="BB126" s="5">
        <f t="shared" si="395"/>
        <v>0</v>
      </c>
      <c r="BC126" s="5">
        <f t="shared" si="395"/>
        <v>0</v>
      </c>
      <c r="BD126" s="5">
        <f t="shared" si="395"/>
        <v>0</v>
      </c>
      <c r="BE126" s="5">
        <f t="shared" si="395"/>
        <v>0</v>
      </c>
      <c r="BF126" s="5">
        <f t="shared" si="395"/>
        <v>0</v>
      </c>
      <c r="BG126" s="5">
        <f t="shared" si="395"/>
        <v>0</v>
      </c>
      <c r="BH126" s="5">
        <f t="shared" si="395"/>
        <v>0</v>
      </c>
      <c r="BI126" s="5">
        <f t="shared" si="395"/>
        <v>0</v>
      </c>
      <c r="BJ126" s="5">
        <f t="shared" si="395"/>
        <v>0</v>
      </c>
      <c r="BK126" s="5">
        <f t="shared" si="395"/>
        <v>0</v>
      </c>
      <c r="BL126" s="5">
        <f t="shared" si="395"/>
        <v>0</v>
      </c>
      <c r="BM126" s="145">
        <f t="shared" si="395"/>
        <v>0</v>
      </c>
      <c r="BN126" s="5">
        <f t="shared" si="394"/>
        <v>0</v>
      </c>
      <c r="BO126" s="5">
        <f t="shared" si="394"/>
        <v>0</v>
      </c>
      <c r="BP126" s="5">
        <f t="shared" si="394"/>
        <v>0</v>
      </c>
      <c r="BQ126" s="5">
        <f t="shared" si="394"/>
        <v>0</v>
      </c>
      <c r="BR126" s="5">
        <f t="shared" si="394"/>
        <v>0</v>
      </c>
      <c r="BS126" s="5">
        <f t="shared" si="394"/>
        <v>0</v>
      </c>
      <c r="BT126" s="5">
        <f t="shared" ref="BT126:BV126" si="396">+BT125-BT5</f>
        <v>0</v>
      </c>
      <c r="BU126" s="5">
        <f t="shared" si="396"/>
        <v>0</v>
      </c>
      <c r="BV126" s="5">
        <f t="shared" si="396"/>
        <v>0</v>
      </c>
      <c r="BX126" s="125" t="e">
        <f>SUM(BY126:DG126)</f>
        <v>#DIV/0!</v>
      </c>
      <c r="BY126" s="5" t="e">
        <f t="shared" ref="BY126:DD126" si="397">+BY125-BY5</f>
        <v>#DIV/0!</v>
      </c>
      <c r="BZ126" s="5" t="e">
        <f t="shared" si="397"/>
        <v>#DIV/0!</v>
      </c>
      <c r="CA126" s="5" t="e">
        <f t="shared" si="397"/>
        <v>#DIV/0!</v>
      </c>
      <c r="CB126" s="5" t="e">
        <f t="shared" si="397"/>
        <v>#DIV/0!</v>
      </c>
      <c r="CC126" s="5" t="e">
        <f t="shared" si="397"/>
        <v>#DIV/0!</v>
      </c>
      <c r="CD126" s="5" t="e">
        <f t="shared" si="397"/>
        <v>#DIV/0!</v>
      </c>
      <c r="CE126" s="5" t="e">
        <f t="shared" si="397"/>
        <v>#DIV/0!</v>
      </c>
      <c r="CF126" s="5" t="e">
        <f t="shared" si="397"/>
        <v>#DIV/0!</v>
      </c>
      <c r="CG126" s="5" t="e">
        <f t="shared" si="397"/>
        <v>#DIV/0!</v>
      </c>
      <c r="CH126" s="5" t="e">
        <f t="shared" si="397"/>
        <v>#DIV/0!</v>
      </c>
      <c r="CI126" s="5" t="e">
        <f t="shared" si="397"/>
        <v>#DIV/0!</v>
      </c>
      <c r="CJ126" s="5" t="e">
        <f t="shared" si="397"/>
        <v>#DIV/0!</v>
      </c>
      <c r="CK126" s="5" t="e">
        <f t="shared" si="397"/>
        <v>#DIV/0!</v>
      </c>
      <c r="CL126" s="5" t="e">
        <f t="shared" ref="CL126:CX126" si="398">+CL125-CL5</f>
        <v>#DIV/0!</v>
      </c>
      <c r="CM126" s="5" t="e">
        <f t="shared" si="398"/>
        <v>#DIV/0!</v>
      </c>
      <c r="CN126" s="5" t="e">
        <f t="shared" si="398"/>
        <v>#DIV/0!</v>
      </c>
      <c r="CO126" s="5" t="e">
        <f t="shared" si="398"/>
        <v>#DIV/0!</v>
      </c>
      <c r="CP126" s="5" t="e">
        <f t="shared" si="398"/>
        <v>#DIV/0!</v>
      </c>
      <c r="CQ126" s="5" t="e">
        <f t="shared" si="398"/>
        <v>#DIV/0!</v>
      </c>
      <c r="CR126" s="5" t="e">
        <f t="shared" si="398"/>
        <v>#DIV/0!</v>
      </c>
      <c r="CS126" s="5" t="e">
        <f t="shared" si="398"/>
        <v>#DIV/0!</v>
      </c>
      <c r="CT126" s="5" t="e">
        <f t="shared" si="398"/>
        <v>#DIV/0!</v>
      </c>
      <c r="CU126" s="5" t="e">
        <f t="shared" si="398"/>
        <v>#DIV/0!</v>
      </c>
      <c r="CV126" s="5" t="e">
        <f t="shared" si="398"/>
        <v>#DIV/0!</v>
      </c>
      <c r="CW126" s="5" t="e">
        <f t="shared" si="398"/>
        <v>#DIV/0!</v>
      </c>
      <c r="CX126" s="5" t="e">
        <f t="shared" si="398"/>
        <v>#DIV/0!</v>
      </c>
      <c r="CY126" s="5" t="e">
        <f t="shared" si="397"/>
        <v>#DIV/0!</v>
      </c>
      <c r="CZ126" s="5" t="e">
        <f t="shared" si="397"/>
        <v>#DIV/0!</v>
      </c>
      <c r="DA126" s="5" t="e">
        <f t="shared" si="397"/>
        <v>#DIV/0!</v>
      </c>
      <c r="DB126" s="5" t="e">
        <f t="shared" si="397"/>
        <v>#DIV/0!</v>
      </c>
      <c r="DC126" s="5" t="e">
        <f t="shared" si="397"/>
        <v>#DIV/0!</v>
      </c>
      <c r="DD126" s="5" t="e">
        <f t="shared" si="397"/>
        <v>#DIV/0!</v>
      </c>
      <c r="DE126" s="5" t="e">
        <f t="shared" ref="DE126:DG126" si="399">+DE125-DE5</f>
        <v>#DIV/0!</v>
      </c>
      <c r="DF126" s="5" t="e">
        <f t="shared" si="399"/>
        <v>#DIV/0!</v>
      </c>
      <c r="DG126" s="5" t="e">
        <f t="shared" si="399"/>
        <v>#DIV/0!</v>
      </c>
    </row>
    <row r="127" spans="1:111" x14ac:dyDescent="0.25">
      <c r="A127" s="114"/>
      <c r="O127" s="146"/>
      <c r="AB127" s="146"/>
      <c r="AZ127" s="143"/>
      <c r="BM127" s="143"/>
      <c r="BX127" s="4"/>
      <c r="CA127"/>
    </row>
    <row r="128" spans="1:111" x14ac:dyDescent="0.25">
      <c r="A128" s="114" t="s">
        <v>428</v>
      </c>
      <c r="B128" t="s">
        <v>414</v>
      </c>
      <c r="C128" s="4">
        <v>0</v>
      </c>
      <c r="D128" s="4">
        <v>0</v>
      </c>
      <c r="E128" s="4">
        <v>0</v>
      </c>
      <c r="F128" s="4">
        <v>0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143">
        <v>0</v>
      </c>
      <c r="P128" s="4">
        <v>0</v>
      </c>
      <c r="Q128" s="4">
        <v>0</v>
      </c>
      <c r="R128" s="4">
        <v>0</v>
      </c>
      <c r="S128" s="4">
        <v>0</v>
      </c>
      <c r="T128" s="4">
        <v>0</v>
      </c>
      <c r="U128" s="4">
        <v>0</v>
      </c>
      <c r="V128" s="4">
        <v>0</v>
      </c>
      <c r="W128" s="4">
        <v>0</v>
      </c>
      <c r="X128" s="4">
        <v>0</v>
      </c>
      <c r="Y128" s="4">
        <v>0</v>
      </c>
      <c r="Z128" s="4">
        <v>0</v>
      </c>
      <c r="AA128" s="4">
        <v>0</v>
      </c>
      <c r="AB128" s="143">
        <v>0</v>
      </c>
      <c r="AC128" s="4">
        <v>0</v>
      </c>
      <c r="AD128" s="4">
        <v>0</v>
      </c>
      <c r="AE128" s="4">
        <v>0</v>
      </c>
      <c r="AF128" s="4">
        <v>0</v>
      </c>
      <c r="AG128" s="4">
        <v>0</v>
      </c>
      <c r="AH128" s="4">
        <v>0</v>
      </c>
      <c r="AI128" s="4">
        <v>0</v>
      </c>
      <c r="AJ128" s="4">
        <v>0</v>
      </c>
      <c r="AK128" s="4">
        <v>0</v>
      </c>
      <c r="AM128" t="s">
        <v>414</v>
      </c>
      <c r="AN128" s="4">
        <v>0</v>
      </c>
      <c r="AO128" s="4">
        <v>0</v>
      </c>
      <c r="AP128" s="4">
        <v>0</v>
      </c>
      <c r="AQ128" s="4">
        <v>0</v>
      </c>
      <c r="AR128" s="4">
        <v>0</v>
      </c>
      <c r="AS128" s="4">
        <v>0</v>
      </c>
      <c r="AT128" s="4">
        <v>0</v>
      </c>
      <c r="AU128" s="4">
        <v>0</v>
      </c>
      <c r="AV128" s="4">
        <v>0</v>
      </c>
      <c r="AW128" s="4">
        <v>0</v>
      </c>
      <c r="AX128" s="4">
        <v>0</v>
      </c>
      <c r="AY128" s="4">
        <v>0</v>
      </c>
      <c r="AZ128" s="143">
        <v>0</v>
      </c>
      <c r="BA128" s="4">
        <v>0</v>
      </c>
      <c r="BB128" s="4">
        <v>0</v>
      </c>
      <c r="BC128" s="4">
        <v>0</v>
      </c>
      <c r="BD128" s="4">
        <v>0</v>
      </c>
      <c r="BE128" s="4">
        <v>0</v>
      </c>
      <c r="BF128" s="4">
        <v>0</v>
      </c>
      <c r="BG128" s="4">
        <v>0</v>
      </c>
      <c r="BH128" s="4">
        <v>0</v>
      </c>
      <c r="BI128" s="4">
        <v>0</v>
      </c>
      <c r="BJ128" s="4">
        <v>0</v>
      </c>
      <c r="BK128" s="4">
        <v>0</v>
      </c>
      <c r="BL128" s="4">
        <v>0</v>
      </c>
      <c r="BM128" s="143">
        <v>0</v>
      </c>
      <c r="BN128" s="4">
        <v>0</v>
      </c>
      <c r="BO128" s="4">
        <v>0</v>
      </c>
      <c r="BP128" s="4">
        <v>0</v>
      </c>
      <c r="BQ128" s="4">
        <v>0</v>
      </c>
      <c r="BR128" s="4">
        <v>0</v>
      </c>
      <c r="BS128" s="4">
        <v>0</v>
      </c>
      <c r="BT128" s="4">
        <v>0</v>
      </c>
      <c r="BU128" s="4">
        <v>0</v>
      </c>
      <c r="BV128" s="4">
        <v>0</v>
      </c>
      <c r="BX128" s="4"/>
      <c r="CA128"/>
    </row>
    <row r="129" spans="1:79" x14ac:dyDescent="0.25">
      <c r="A129" s="114"/>
      <c r="B129" t="s">
        <v>415</v>
      </c>
      <c r="C129" s="4">
        <v>0</v>
      </c>
      <c r="D129" s="4">
        <v>0</v>
      </c>
      <c r="E129" s="4">
        <v>0</v>
      </c>
      <c r="F129" s="4">
        <v>0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143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0</v>
      </c>
      <c r="Y129" s="4">
        <v>0</v>
      </c>
      <c r="Z129" s="4">
        <v>0</v>
      </c>
      <c r="AA129" s="4">
        <v>0</v>
      </c>
      <c r="AB129" s="143">
        <v>0</v>
      </c>
      <c r="AC129" s="4">
        <v>0</v>
      </c>
      <c r="AD129" s="4">
        <v>0</v>
      </c>
      <c r="AE129" s="4">
        <v>0</v>
      </c>
      <c r="AF129" s="4">
        <v>0</v>
      </c>
      <c r="AG129" s="4">
        <v>0</v>
      </c>
      <c r="AH129" s="4">
        <v>0</v>
      </c>
      <c r="AI129" s="4">
        <v>0</v>
      </c>
      <c r="AJ129" s="4">
        <v>0</v>
      </c>
      <c r="AK129" s="4">
        <v>0</v>
      </c>
      <c r="AM129" t="s">
        <v>415</v>
      </c>
      <c r="AN129" s="4">
        <v>0</v>
      </c>
      <c r="AO129" s="4">
        <v>0</v>
      </c>
      <c r="AP129" s="4">
        <v>0</v>
      </c>
      <c r="AQ129" s="4">
        <v>0</v>
      </c>
      <c r="AR129" s="4">
        <v>0</v>
      </c>
      <c r="AS129" s="4">
        <v>0</v>
      </c>
      <c r="AT129" s="4">
        <v>0</v>
      </c>
      <c r="AU129" s="4">
        <v>0</v>
      </c>
      <c r="AV129" s="4">
        <v>0</v>
      </c>
      <c r="AW129" s="4">
        <v>0</v>
      </c>
      <c r="AX129" s="4">
        <v>0</v>
      </c>
      <c r="AY129" s="4">
        <v>0</v>
      </c>
      <c r="AZ129" s="143">
        <v>0</v>
      </c>
      <c r="BA129" s="4">
        <v>0</v>
      </c>
      <c r="BB129" s="4">
        <v>0</v>
      </c>
      <c r="BC129" s="4">
        <v>0</v>
      </c>
      <c r="BD129" s="4">
        <v>0</v>
      </c>
      <c r="BE129" s="4">
        <v>0</v>
      </c>
      <c r="BF129" s="4">
        <v>0</v>
      </c>
      <c r="BG129" s="4">
        <v>0</v>
      </c>
      <c r="BH129" s="4">
        <v>0</v>
      </c>
      <c r="BI129" s="4">
        <v>0</v>
      </c>
      <c r="BJ129" s="4">
        <v>0</v>
      </c>
      <c r="BK129" s="4">
        <v>0</v>
      </c>
      <c r="BL129" s="4">
        <v>0</v>
      </c>
      <c r="BM129" s="143">
        <v>0</v>
      </c>
      <c r="BN129" s="4">
        <v>0</v>
      </c>
      <c r="BO129" s="4">
        <v>0</v>
      </c>
      <c r="BP129" s="4">
        <v>0</v>
      </c>
      <c r="BQ129" s="4">
        <v>0</v>
      </c>
      <c r="BR129" s="4">
        <v>0</v>
      </c>
      <c r="BS129" s="4">
        <v>0</v>
      </c>
      <c r="BT129" s="4">
        <v>0</v>
      </c>
      <c r="BU129" s="4">
        <v>0</v>
      </c>
      <c r="BV129" s="4">
        <v>0</v>
      </c>
      <c r="BX129" s="4"/>
      <c r="CA129"/>
    </row>
    <row r="130" spans="1:79" x14ac:dyDescent="0.25">
      <c r="A130" s="114"/>
      <c r="B130" t="s">
        <v>416</v>
      </c>
      <c r="C130" s="4">
        <v>0</v>
      </c>
      <c r="D130" s="4">
        <v>0</v>
      </c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143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  <c r="Z130" s="4">
        <v>0</v>
      </c>
      <c r="AA130" s="4">
        <v>0</v>
      </c>
      <c r="AB130" s="143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v>0</v>
      </c>
      <c r="AK130" s="4">
        <v>0</v>
      </c>
      <c r="AM130" t="s">
        <v>416</v>
      </c>
      <c r="AN130" s="4">
        <v>0</v>
      </c>
      <c r="AO130" s="4">
        <v>0</v>
      </c>
      <c r="AP130" s="4">
        <v>0</v>
      </c>
      <c r="AQ130" s="4">
        <v>0</v>
      </c>
      <c r="AR130" s="4">
        <v>0</v>
      </c>
      <c r="AS130" s="4">
        <v>0</v>
      </c>
      <c r="AT130" s="4">
        <v>0</v>
      </c>
      <c r="AU130" s="4">
        <v>0</v>
      </c>
      <c r="AV130" s="4">
        <v>0</v>
      </c>
      <c r="AW130" s="4">
        <v>0</v>
      </c>
      <c r="AX130" s="4">
        <v>0</v>
      </c>
      <c r="AY130" s="4">
        <v>0</v>
      </c>
      <c r="AZ130" s="143">
        <v>0</v>
      </c>
      <c r="BA130" s="4">
        <v>0</v>
      </c>
      <c r="BB130" s="4">
        <v>0</v>
      </c>
      <c r="BC130" s="4">
        <v>0</v>
      </c>
      <c r="BD130" s="4">
        <v>0</v>
      </c>
      <c r="BE130" s="4">
        <v>0</v>
      </c>
      <c r="BF130" s="4">
        <v>0</v>
      </c>
      <c r="BG130" s="4">
        <v>0</v>
      </c>
      <c r="BH130" s="4">
        <v>0</v>
      </c>
      <c r="BI130" s="4">
        <v>0</v>
      </c>
      <c r="BJ130" s="4">
        <v>0</v>
      </c>
      <c r="BK130" s="4">
        <v>0</v>
      </c>
      <c r="BL130" s="4">
        <v>0</v>
      </c>
      <c r="BM130" s="143">
        <v>0</v>
      </c>
      <c r="BN130" s="4">
        <v>0</v>
      </c>
      <c r="BO130" s="4">
        <v>0</v>
      </c>
      <c r="BP130" s="4">
        <v>0</v>
      </c>
      <c r="BQ130" s="4">
        <v>0</v>
      </c>
      <c r="BR130" s="4">
        <v>0</v>
      </c>
      <c r="BS130" s="4">
        <v>0</v>
      </c>
      <c r="BT130" s="4">
        <v>0</v>
      </c>
      <c r="BU130" s="4">
        <v>0</v>
      </c>
      <c r="BV130" s="4">
        <v>0</v>
      </c>
      <c r="BX130" s="4"/>
      <c r="CA130"/>
    </row>
    <row r="131" spans="1:79" x14ac:dyDescent="0.25">
      <c r="A131" s="114"/>
      <c r="B131" t="s">
        <v>417</v>
      </c>
      <c r="C131" s="4">
        <v>0</v>
      </c>
      <c r="D131" s="4">
        <v>0</v>
      </c>
      <c r="E131" s="4">
        <v>0</v>
      </c>
      <c r="F131" s="4">
        <v>0</v>
      </c>
      <c r="G131" s="4">
        <v>0</v>
      </c>
      <c r="H131" s="4">
        <v>0</v>
      </c>
      <c r="I131" s="4">
        <v>0</v>
      </c>
      <c r="J131" s="4">
        <v>0</v>
      </c>
      <c r="K131" s="4">
        <v>0</v>
      </c>
      <c r="L131" s="4">
        <v>0</v>
      </c>
      <c r="M131" s="4">
        <v>0</v>
      </c>
      <c r="N131" s="4">
        <v>0</v>
      </c>
      <c r="O131" s="143">
        <v>0</v>
      </c>
      <c r="P131" s="4">
        <v>0</v>
      </c>
      <c r="Q131" s="4">
        <v>0</v>
      </c>
      <c r="R131" s="4">
        <v>0</v>
      </c>
      <c r="S131" s="4">
        <v>0</v>
      </c>
      <c r="T131" s="4">
        <v>0</v>
      </c>
      <c r="U131" s="4">
        <v>0</v>
      </c>
      <c r="V131" s="4">
        <v>0</v>
      </c>
      <c r="W131" s="4">
        <v>0</v>
      </c>
      <c r="X131" s="4">
        <v>0</v>
      </c>
      <c r="Y131" s="4">
        <v>0</v>
      </c>
      <c r="Z131" s="4">
        <v>0</v>
      </c>
      <c r="AA131" s="4">
        <v>0</v>
      </c>
      <c r="AB131" s="143">
        <v>0</v>
      </c>
      <c r="AC131" s="4">
        <v>0</v>
      </c>
      <c r="AD131" s="4">
        <v>0</v>
      </c>
      <c r="AE131" s="4">
        <v>0</v>
      </c>
      <c r="AF131" s="4">
        <v>0</v>
      </c>
      <c r="AG131" s="4">
        <v>0</v>
      </c>
      <c r="AH131" s="4">
        <v>0</v>
      </c>
      <c r="AI131" s="4">
        <v>0</v>
      </c>
      <c r="AJ131" s="4">
        <v>0</v>
      </c>
      <c r="AK131" s="4">
        <v>0</v>
      </c>
      <c r="AM131" t="s">
        <v>417</v>
      </c>
      <c r="AN131" s="4">
        <v>0</v>
      </c>
      <c r="AO131" s="4">
        <v>0</v>
      </c>
      <c r="AP131" s="4">
        <v>0</v>
      </c>
      <c r="AQ131" s="4">
        <v>0</v>
      </c>
      <c r="AR131" s="4">
        <v>0</v>
      </c>
      <c r="AS131" s="4">
        <v>0</v>
      </c>
      <c r="AT131" s="4">
        <v>0</v>
      </c>
      <c r="AU131" s="4">
        <v>0</v>
      </c>
      <c r="AV131" s="4">
        <v>0</v>
      </c>
      <c r="AW131" s="4">
        <v>0</v>
      </c>
      <c r="AX131" s="4">
        <v>0</v>
      </c>
      <c r="AY131" s="4">
        <v>0</v>
      </c>
      <c r="AZ131" s="143">
        <v>0</v>
      </c>
      <c r="BA131" s="4">
        <v>0</v>
      </c>
      <c r="BB131" s="4">
        <v>0</v>
      </c>
      <c r="BC131" s="4">
        <v>0</v>
      </c>
      <c r="BD131" s="4">
        <v>0</v>
      </c>
      <c r="BE131" s="4">
        <v>0</v>
      </c>
      <c r="BF131" s="4">
        <v>0</v>
      </c>
      <c r="BG131" s="4">
        <v>0</v>
      </c>
      <c r="BH131" s="4">
        <v>0</v>
      </c>
      <c r="BI131" s="4">
        <v>0</v>
      </c>
      <c r="BJ131" s="4">
        <v>0</v>
      </c>
      <c r="BK131" s="4">
        <v>0</v>
      </c>
      <c r="BL131" s="4">
        <v>0</v>
      </c>
      <c r="BM131" s="143">
        <v>0</v>
      </c>
      <c r="BN131" s="4">
        <v>0</v>
      </c>
      <c r="BO131" s="4">
        <v>0</v>
      </c>
      <c r="BP131" s="4">
        <v>0</v>
      </c>
      <c r="BQ131" s="4">
        <v>0</v>
      </c>
      <c r="BR131" s="4">
        <v>0</v>
      </c>
      <c r="BS131" s="4">
        <v>0</v>
      </c>
      <c r="BT131" s="4">
        <v>0</v>
      </c>
      <c r="BU131" s="4">
        <v>0</v>
      </c>
      <c r="BV131" s="4">
        <v>0</v>
      </c>
      <c r="BX131" s="4"/>
      <c r="CA131"/>
    </row>
    <row r="132" spans="1:79" x14ac:dyDescent="0.25">
      <c r="A132" s="114"/>
      <c r="B132" t="s">
        <v>418</v>
      </c>
      <c r="C132" s="4">
        <v>0</v>
      </c>
      <c r="D132" s="4">
        <v>0</v>
      </c>
      <c r="E132" s="4">
        <v>0</v>
      </c>
      <c r="F132" s="4">
        <v>0</v>
      </c>
      <c r="G132" s="4">
        <v>0</v>
      </c>
      <c r="H132" s="4">
        <v>0</v>
      </c>
      <c r="I132" s="4">
        <v>0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143">
        <v>0</v>
      </c>
      <c r="P132" s="4">
        <v>0</v>
      </c>
      <c r="Q132" s="4">
        <v>0</v>
      </c>
      <c r="R132" s="4">
        <v>0</v>
      </c>
      <c r="S132" s="4">
        <v>0</v>
      </c>
      <c r="T132" s="4">
        <v>0</v>
      </c>
      <c r="U132" s="4">
        <v>0</v>
      </c>
      <c r="V132" s="4">
        <v>0</v>
      </c>
      <c r="W132" s="4">
        <v>0</v>
      </c>
      <c r="X132" s="4">
        <v>0</v>
      </c>
      <c r="Y132" s="4">
        <v>0</v>
      </c>
      <c r="Z132" s="4">
        <v>0</v>
      </c>
      <c r="AA132" s="4">
        <v>0</v>
      </c>
      <c r="AB132" s="143">
        <v>0</v>
      </c>
      <c r="AC132" s="4">
        <v>0</v>
      </c>
      <c r="AD132" s="4">
        <v>0</v>
      </c>
      <c r="AE132" s="4">
        <v>0</v>
      </c>
      <c r="AF132" s="4">
        <v>0</v>
      </c>
      <c r="AG132" s="4">
        <v>0</v>
      </c>
      <c r="AH132" s="4">
        <v>0</v>
      </c>
      <c r="AI132" s="4">
        <v>0</v>
      </c>
      <c r="AJ132" s="4">
        <v>0</v>
      </c>
      <c r="AK132" s="4">
        <v>0</v>
      </c>
      <c r="AM132" t="s">
        <v>418</v>
      </c>
      <c r="AN132" s="4">
        <v>0</v>
      </c>
      <c r="AO132" s="4">
        <v>0</v>
      </c>
      <c r="AP132" s="4">
        <v>0</v>
      </c>
      <c r="AQ132" s="4">
        <v>0</v>
      </c>
      <c r="AR132" s="4">
        <v>0</v>
      </c>
      <c r="AS132" s="4">
        <v>0</v>
      </c>
      <c r="AT132" s="4">
        <v>0</v>
      </c>
      <c r="AU132" s="4">
        <v>0</v>
      </c>
      <c r="AV132" s="4">
        <v>0</v>
      </c>
      <c r="AW132" s="4">
        <v>0</v>
      </c>
      <c r="AX132" s="4">
        <v>0</v>
      </c>
      <c r="AY132" s="4">
        <v>0</v>
      </c>
      <c r="AZ132" s="143">
        <v>0</v>
      </c>
      <c r="BA132" s="4">
        <v>0</v>
      </c>
      <c r="BB132" s="4">
        <v>0</v>
      </c>
      <c r="BC132" s="4">
        <v>0</v>
      </c>
      <c r="BD132" s="4">
        <v>0</v>
      </c>
      <c r="BE132" s="4">
        <v>0</v>
      </c>
      <c r="BF132" s="4">
        <v>0</v>
      </c>
      <c r="BG132" s="4">
        <v>0</v>
      </c>
      <c r="BH132" s="4">
        <v>0</v>
      </c>
      <c r="BI132" s="4">
        <v>0</v>
      </c>
      <c r="BJ132" s="4">
        <v>0</v>
      </c>
      <c r="BK132" s="4">
        <v>0</v>
      </c>
      <c r="BL132" s="4">
        <v>0</v>
      </c>
      <c r="BM132" s="143">
        <v>0</v>
      </c>
      <c r="BN132" s="4">
        <v>0</v>
      </c>
      <c r="BO132" s="4">
        <v>0</v>
      </c>
      <c r="BP132" s="4">
        <v>0</v>
      </c>
      <c r="BQ132" s="4">
        <v>0</v>
      </c>
      <c r="BR132" s="4">
        <v>0</v>
      </c>
      <c r="BS132" s="4">
        <v>0</v>
      </c>
      <c r="BT132" s="4">
        <v>0</v>
      </c>
      <c r="BU132" s="4">
        <v>0</v>
      </c>
      <c r="BV132" s="4">
        <v>0</v>
      </c>
      <c r="BX132" s="4"/>
      <c r="CA132"/>
    </row>
    <row r="133" spans="1:79" x14ac:dyDescent="0.25">
      <c r="A133" s="114"/>
      <c r="B133" t="s">
        <v>419</v>
      </c>
      <c r="C133" s="4">
        <v>0</v>
      </c>
      <c r="D133" s="4">
        <v>0</v>
      </c>
      <c r="E133" s="4">
        <v>0</v>
      </c>
      <c r="F133" s="4">
        <v>0</v>
      </c>
      <c r="G133" s="4">
        <v>0</v>
      </c>
      <c r="H133" s="4">
        <v>0</v>
      </c>
      <c r="I133" s="4">
        <v>0</v>
      </c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143">
        <v>0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0</v>
      </c>
      <c r="V133" s="4">
        <v>0</v>
      </c>
      <c r="W133" s="4">
        <v>0</v>
      </c>
      <c r="X133" s="4">
        <v>0</v>
      </c>
      <c r="Y133" s="4">
        <v>0</v>
      </c>
      <c r="Z133" s="4">
        <v>0</v>
      </c>
      <c r="AA133" s="4">
        <v>0</v>
      </c>
      <c r="AB133" s="143">
        <v>0</v>
      </c>
      <c r="AC133" s="4">
        <v>0</v>
      </c>
      <c r="AD133" s="4">
        <v>0</v>
      </c>
      <c r="AE133" s="4">
        <v>0</v>
      </c>
      <c r="AF133" s="4">
        <v>0</v>
      </c>
      <c r="AG133" s="4">
        <v>0</v>
      </c>
      <c r="AH133" s="4">
        <v>0</v>
      </c>
      <c r="AI133" s="4">
        <v>0</v>
      </c>
      <c r="AJ133" s="4">
        <v>0</v>
      </c>
      <c r="AK133" s="4">
        <v>0</v>
      </c>
      <c r="AM133" t="s">
        <v>419</v>
      </c>
      <c r="AN133" s="4">
        <v>0</v>
      </c>
      <c r="AO133" s="4">
        <v>0</v>
      </c>
      <c r="AP133" s="4">
        <v>0</v>
      </c>
      <c r="AQ133" s="4">
        <v>0</v>
      </c>
      <c r="AR133" s="4">
        <v>0</v>
      </c>
      <c r="AS133" s="4">
        <v>0</v>
      </c>
      <c r="AT133" s="4">
        <v>0</v>
      </c>
      <c r="AU133" s="4">
        <v>0</v>
      </c>
      <c r="AV133" s="4">
        <v>0</v>
      </c>
      <c r="AW133" s="4">
        <v>0</v>
      </c>
      <c r="AX133" s="4">
        <v>0</v>
      </c>
      <c r="AY133" s="4">
        <v>0</v>
      </c>
      <c r="AZ133" s="143">
        <v>0</v>
      </c>
      <c r="BA133" s="4">
        <v>0</v>
      </c>
      <c r="BB133" s="4">
        <v>0</v>
      </c>
      <c r="BC133" s="4">
        <v>0</v>
      </c>
      <c r="BD133" s="4">
        <v>0</v>
      </c>
      <c r="BE133" s="4">
        <v>0</v>
      </c>
      <c r="BF133" s="4">
        <v>0</v>
      </c>
      <c r="BG133" s="4">
        <v>0</v>
      </c>
      <c r="BH133" s="4">
        <v>0</v>
      </c>
      <c r="BI133" s="4">
        <v>0</v>
      </c>
      <c r="BJ133" s="4">
        <v>0</v>
      </c>
      <c r="BK133" s="4">
        <v>0</v>
      </c>
      <c r="BL133" s="4">
        <v>0</v>
      </c>
      <c r="BM133" s="143">
        <v>0</v>
      </c>
      <c r="BN133" s="4">
        <v>0</v>
      </c>
      <c r="BO133" s="4">
        <v>0</v>
      </c>
      <c r="BP133" s="4">
        <v>0</v>
      </c>
      <c r="BQ133" s="4">
        <v>0</v>
      </c>
      <c r="BR133" s="4">
        <v>0</v>
      </c>
      <c r="BS133" s="4">
        <v>0</v>
      </c>
      <c r="BT133" s="4">
        <v>0</v>
      </c>
      <c r="BU133" s="4">
        <v>0</v>
      </c>
      <c r="BV133" s="4">
        <v>0</v>
      </c>
      <c r="BX133" s="4"/>
      <c r="CA133"/>
    </row>
    <row r="134" spans="1:79" x14ac:dyDescent="0.25">
      <c r="A134" s="114"/>
      <c r="B134" t="s">
        <v>420</v>
      </c>
      <c r="C134" s="4">
        <v>0</v>
      </c>
      <c r="D134" s="4">
        <v>0</v>
      </c>
      <c r="E134" s="4">
        <v>0</v>
      </c>
      <c r="F134" s="4">
        <v>0</v>
      </c>
      <c r="G134" s="4">
        <v>0</v>
      </c>
      <c r="H134" s="4">
        <v>0</v>
      </c>
      <c r="I134" s="4">
        <v>0</v>
      </c>
      <c r="J134" s="4">
        <v>0</v>
      </c>
      <c r="K134" s="4">
        <v>0</v>
      </c>
      <c r="L134" s="4">
        <v>0</v>
      </c>
      <c r="M134" s="4">
        <v>0</v>
      </c>
      <c r="N134" s="4">
        <v>0</v>
      </c>
      <c r="O134" s="143">
        <v>0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0</v>
      </c>
      <c r="V134" s="4">
        <v>0</v>
      </c>
      <c r="W134" s="4">
        <v>0</v>
      </c>
      <c r="X134" s="4">
        <v>0</v>
      </c>
      <c r="Y134" s="4">
        <v>0</v>
      </c>
      <c r="Z134" s="4">
        <v>0</v>
      </c>
      <c r="AA134" s="4">
        <v>0</v>
      </c>
      <c r="AB134" s="143">
        <v>0</v>
      </c>
      <c r="AC134" s="4">
        <v>0</v>
      </c>
      <c r="AD134" s="4">
        <v>0</v>
      </c>
      <c r="AE134" s="4">
        <v>0</v>
      </c>
      <c r="AF134" s="4">
        <v>0</v>
      </c>
      <c r="AG134" s="4">
        <v>0</v>
      </c>
      <c r="AH134" s="4">
        <v>0</v>
      </c>
      <c r="AI134" s="4">
        <v>0</v>
      </c>
      <c r="AJ134" s="4">
        <v>0</v>
      </c>
      <c r="AK134" s="4">
        <v>0</v>
      </c>
      <c r="AM134" t="s">
        <v>420</v>
      </c>
      <c r="AN134" s="4">
        <v>0</v>
      </c>
      <c r="AO134" s="4">
        <v>0</v>
      </c>
      <c r="AP134" s="4">
        <v>0</v>
      </c>
      <c r="AQ134" s="4">
        <v>0</v>
      </c>
      <c r="AR134" s="4">
        <v>0</v>
      </c>
      <c r="AS134" s="4">
        <v>0</v>
      </c>
      <c r="AT134" s="4">
        <v>0</v>
      </c>
      <c r="AU134" s="4">
        <v>0</v>
      </c>
      <c r="AV134" s="4">
        <v>0</v>
      </c>
      <c r="AW134" s="4">
        <v>0</v>
      </c>
      <c r="AX134" s="4">
        <v>0</v>
      </c>
      <c r="AY134" s="4">
        <v>0</v>
      </c>
      <c r="AZ134" s="143">
        <v>0</v>
      </c>
      <c r="BA134" s="4">
        <v>0</v>
      </c>
      <c r="BB134" s="4">
        <v>0</v>
      </c>
      <c r="BC134" s="4">
        <v>0</v>
      </c>
      <c r="BD134" s="4">
        <v>0</v>
      </c>
      <c r="BE134" s="4">
        <v>0</v>
      </c>
      <c r="BF134" s="4">
        <v>0</v>
      </c>
      <c r="BG134" s="4">
        <v>0</v>
      </c>
      <c r="BH134" s="4">
        <v>0</v>
      </c>
      <c r="BI134" s="4">
        <v>0</v>
      </c>
      <c r="BJ134" s="4">
        <v>0</v>
      </c>
      <c r="BK134" s="4">
        <v>0</v>
      </c>
      <c r="BL134" s="4">
        <v>0</v>
      </c>
      <c r="BM134" s="143">
        <v>0</v>
      </c>
      <c r="BN134" s="4">
        <v>0</v>
      </c>
      <c r="BO134" s="4">
        <v>0</v>
      </c>
      <c r="BP134" s="4">
        <v>0</v>
      </c>
      <c r="BQ134" s="4">
        <v>0</v>
      </c>
      <c r="BR134" s="4">
        <v>0</v>
      </c>
      <c r="BS134" s="4">
        <v>0</v>
      </c>
      <c r="BT134" s="4">
        <v>0</v>
      </c>
      <c r="BU134" s="4">
        <v>0</v>
      </c>
      <c r="BV134" s="4">
        <v>0</v>
      </c>
      <c r="BX134" s="4"/>
      <c r="CA134"/>
    </row>
    <row r="135" spans="1:79" x14ac:dyDescent="0.25">
      <c r="A135" s="114"/>
      <c r="B135" t="s">
        <v>421</v>
      </c>
      <c r="C135" s="4">
        <v>0</v>
      </c>
      <c r="D135" s="4">
        <v>0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143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0</v>
      </c>
      <c r="AB135" s="143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0</v>
      </c>
      <c r="AH135" s="4">
        <v>0</v>
      </c>
      <c r="AI135" s="4">
        <v>0</v>
      </c>
      <c r="AJ135" s="4">
        <v>0</v>
      </c>
      <c r="AK135" s="4">
        <v>0</v>
      </c>
      <c r="AM135" t="s">
        <v>421</v>
      </c>
      <c r="AN135" s="4">
        <v>0</v>
      </c>
      <c r="AO135" s="4">
        <v>0</v>
      </c>
      <c r="AP135" s="4">
        <v>0</v>
      </c>
      <c r="AQ135" s="4">
        <v>0</v>
      </c>
      <c r="AR135" s="4">
        <v>0</v>
      </c>
      <c r="AS135" s="4">
        <v>0</v>
      </c>
      <c r="AT135" s="4">
        <v>0</v>
      </c>
      <c r="AU135" s="4">
        <v>0</v>
      </c>
      <c r="AV135" s="4">
        <v>0</v>
      </c>
      <c r="AW135" s="4">
        <v>0</v>
      </c>
      <c r="AX135" s="4">
        <v>0</v>
      </c>
      <c r="AY135" s="4">
        <v>0</v>
      </c>
      <c r="AZ135" s="143">
        <v>0</v>
      </c>
      <c r="BA135" s="4">
        <v>0</v>
      </c>
      <c r="BB135" s="4">
        <v>0</v>
      </c>
      <c r="BC135" s="4">
        <v>0</v>
      </c>
      <c r="BD135" s="4">
        <v>0</v>
      </c>
      <c r="BE135" s="4">
        <v>0</v>
      </c>
      <c r="BF135" s="4">
        <v>0</v>
      </c>
      <c r="BG135" s="4">
        <v>0</v>
      </c>
      <c r="BH135" s="4">
        <v>0</v>
      </c>
      <c r="BI135" s="4">
        <v>0</v>
      </c>
      <c r="BJ135" s="4">
        <v>0</v>
      </c>
      <c r="BK135" s="4">
        <v>0</v>
      </c>
      <c r="BL135" s="4">
        <v>0</v>
      </c>
      <c r="BM135" s="143">
        <v>0</v>
      </c>
      <c r="BN135" s="4">
        <v>0</v>
      </c>
      <c r="BO135" s="4">
        <v>0</v>
      </c>
      <c r="BP135" s="4">
        <v>0</v>
      </c>
      <c r="BQ135" s="4">
        <v>0</v>
      </c>
      <c r="BR135" s="4">
        <v>0</v>
      </c>
      <c r="BS135" s="4">
        <v>0</v>
      </c>
      <c r="BT135" s="4">
        <v>0</v>
      </c>
      <c r="BU135" s="4">
        <v>0</v>
      </c>
      <c r="BV135" s="4">
        <v>0</v>
      </c>
      <c r="BX135" s="4"/>
      <c r="CA135"/>
    </row>
    <row r="136" spans="1:79" x14ac:dyDescent="0.25">
      <c r="A136" s="114"/>
      <c r="B136" t="s">
        <v>422</v>
      </c>
      <c r="C136" s="4">
        <v>0</v>
      </c>
      <c r="D136" s="4">
        <v>0</v>
      </c>
      <c r="E136" s="4">
        <v>0</v>
      </c>
      <c r="F136" s="4">
        <v>0</v>
      </c>
      <c r="G136" s="4">
        <v>0</v>
      </c>
      <c r="H136" s="4">
        <v>0</v>
      </c>
      <c r="I136" s="4">
        <v>0</v>
      </c>
      <c r="J136" s="4">
        <v>0</v>
      </c>
      <c r="K136" s="4">
        <v>0</v>
      </c>
      <c r="L136" s="4">
        <v>0</v>
      </c>
      <c r="M136" s="4">
        <v>0</v>
      </c>
      <c r="N136" s="4">
        <v>0</v>
      </c>
      <c r="O136" s="143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0</v>
      </c>
      <c r="V136" s="4">
        <v>0</v>
      </c>
      <c r="W136" s="4">
        <v>0</v>
      </c>
      <c r="X136" s="4">
        <v>0</v>
      </c>
      <c r="Y136" s="4">
        <v>0</v>
      </c>
      <c r="Z136" s="4">
        <v>0</v>
      </c>
      <c r="AA136" s="4">
        <v>0</v>
      </c>
      <c r="AB136" s="143">
        <v>0</v>
      </c>
      <c r="AC136" s="4">
        <v>0</v>
      </c>
      <c r="AD136" s="4">
        <v>0</v>
      </c>
      <c r="AE136" s="4">
        <v>0</v>
      </c>
      <c r="AF136" s="4">
        <v>0</v>
      </c>
      <c r="AG136" s="4">
        <v>0</v>
      </c>
      <c r="AH136" s="4">
        <v>0</v>
      </c>
      <c r="AI136" s="4">
        <v>0</v>
      </c>
      <c r="AJ136" s="4">
        <v>0</v>
      </c>
      <c r="AK136" s="4">
        <v>0</v>
      </c>
      <c r="AM136" t="s">
        <v>422</v>
      </c>
      <c r="AN136" s="4">
        <v>0</v>
      </c>
      <c r="AO136" s="4">
        <v>0</v>
      </c>
      <c r="AP136" s="4">
        <v>0</v>
      </c>
      <c r="AQ136" s="4">
        <v>0</v>
      </c>
      <c r="AR136" s="4">
        <v>0</v>
      </c>
      <c r="AS136" s="4">
        <v>0</v>
      </c>
      <c r="AT136" s="4">
        <v>0</v>
      </c>
      <c r="AU136" s="4">
        <v>0</v>
      </c>
      <c r="AV136" s="4">
        <v>0</v>
      </c>
      <c r="AW136" s="4">
        <v>0</v>
      </c>
      <c r="AX136" s="4">
        <v>0</v>
      </c>
      <c r="AY136" s="4">
        <v>0</v>
      </c>
      <c r="AZ136" s="143">
        <v>0</v>
      </c>
      <c r="BA136" s="4">
        <v>0</v>
      </c>
      <c r="BB136" s="4">
        <v>0</v>
      </c>
      <c r="BC136" s="4">
        <v>0</v>
      </c>
      <c r="BD136" s="4">
        <v>0</v>
      </c>
      <c r="BE136" s="4">
        <v>0</v>
      </c>
      <c r="BF136" s="4">
        <v>0</v>
      </c>
      <c r="BG136" s="4">
        <v>0</v>
      </c>
      <c r="BH136" s="4">
        <v>0</v>
      </c>
      <c r="BI136" s="4">
        <v>0</v>
      </c>
      <c r="BJ136" s="4">
        <v>0</v>
      </c>
      <c r="BK136" s="4">
        <v>0</v>
      </c>
      <c r="BL136" s="4">
        <v>0</v>
      </c>
      <c r="BM136" s="143">
        <v>0</v>
      </c>
      <c r="BN136" s="4">
        <v>0</v>
      </c>
      <c r="BO136" s="4">
        <v>0</v>
      </c>
      <c r="BP136" s="4">
        <v>0</v>
      </c>
      <c r="BQ136" s="4">
        <v>0</v>
      </c>
      <c r="BR136" s="4">
        <v>0</v>
      </c>
      <c r="BS136" s="4">
        <v>0</v>
      </c>
      <c r="BT136" s="4">
        <v>0</v>
      </c>
      <c r="BU136" s="4">
        <v>0</v>
      </c>
      <c r="BV136" s="4">
        <v>0</v>
      </c>
      <c r="BX136" s="4"/>
      <c r="CA136"/>
    </row>
    <row r="137" spans="1:79" x14ac:dyDescent="0.25">
      <c r="A137" s="114"/>
      <c r="B137" t="s">
        <v>423</v>
      </c>
      <c r="C137" s="4">
        <v>0</v>
      </c>
      <c r="D137" s="4">
        <v>0</v>
      </c>
      <c r="E137" s="4">
        <v>0</v>
      </c>
      <c r="F137" s="4">
        <v>0</v>
      </c>
      <c r="G137" s="4">
        <v>0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4">
        <v>0</v>
      </c>
      <c r="N137" s="4">
        <v>0</v>
      </c>
      <c r="O137" s="143">
        <v>0</v>
      </c>
      <c r="P137" s="4">
        <v>0</v>
      </c>
      <c r="Q137" s="4">
        <v>0</v>
      </c>
      <c r="R137" s="4">
        <v>0</v>
      </c>
      <c r="S137" s="4">
        <v>0</v>
      </c>
      <c r="T137" s="4">
        <v>0</v>
      </c>
      <c r="U137" s="4">
        <v>0</v>
      </c>
      <c r="V137" s="4">
        <v>0</v>
      </c>
      <c r="W137" s="4">
        <v>0</v>
      </c>
      <c r="X137" s="4">
        <v>0</v>
      </c>
      <c r="Y137" s="4">
        <v>0</v>
      </c>
      <c r="Z137" s="4">
        <v>0</v>
      </c>
      <c r="AA137" s="4">
        <v>0</v>
      </c>
      <c r="AB137" s="143">
        <v>0</v>
      </c>
      <c r="AC137" s="4">
        <v>0</v>
      </c>
      <c r="AD137" s="4">
        <v>0</v>
      </c>
      <c r="AE137" s="4">
        <v>0</v>
      </c>
      <c r="AF137" s="4">
        <v>0</v>
      </c>
      <c r="AG137" s="4">
        <v>0</v>
      </c>
      <c r="AH137" s="4">
        <v>0</v>
      </c>
      <c r="AI137" s="4">
        <v>0</v>
      </c>
      <c r="AJ137" s="4">
        <v>0</v>
      </c>
      <c r="AK137" s="4">
        <v>0</v>
      </c>
      <c r="AM137" t="s">
        <v>423</v>
      </c>
      <c r="AN137" s="4">
        <v>0</v>
      </c>
      <c r="AO137" s="4">
        <v>0</v>
      </c>
      <c r="AP137" s="4">
        <v>0</v>
      </c>
      <c r="AQ137" s="4">
        <v>0</v>
      </c>
      <c r="AR137" s="4">
        <v>0</v>
      </c>
      <c r="AS137" s="4">
        <v>0</v>
      </c>
      <c r="AT137" s="4">
        <v>0</v>
      </c>
      <c r="AU137" s="4">
        <v>0</v>
      </c>
      <c r="AV137" s="4">
        <v>0</v>
      </c>
      <c r="AW137" s="4">
        <v>0</v>
      </c>
      <c r="AX137" s="4">
        <v>0</v>
      </c>
      <c r="AY137" s="4">
        <v>0</v>
      </c>
      <c r="AZ137" s="143">
        <v>0</v>
      </c>
      <c r="BA137" s="4">
        <v>0</v>
      </c>
      <c r="BB137" s="4">
        <v>0</v>
      </c>
      <c r="BC137" s="4">
        <v>0</v>
      </c>
      <c r="BD137" s="4">
        <v>0</v>
      </c>
      <c r="BE137" s="4">
        <v>0</v>
      </c>
      <c r="BF137" s="4">
        <v>0</v>
      </c>
      <c r="BG137" s="4">
        <v>0</v>
      </c>
      <c r="BH137" s="4">
        <v>0</v>
      </c>
      <c r="BI137" s="4">
        <v>0</v>
      </c>
      <c r="BJ137" s="4">
        <v>0</v>
      </c>
      <c r="BK137" s="4">
        <v>0</v>
      </c>
      <c r="BL137" s="4">
        <v>0</v>
      </c>
      <c r="BM137" s="143">
        <v>0</v>
      </c>
      <c r="BN137" s="4">
        <v>0</v>
      </c>
      <c r="BO137" s="4">
        <v>0</v>
      </c>
      <c r="BP137" s="4">
        <v>0</v>
      </c>
      <c r="BQ137" s="4">
        <v>0</v>
      </c>
      <c r="BR137" s="4">
        <v>0</v>
      </c>
      <c r="BS137" s="4">
        <v>0</v>
      </c>
      <c r="BT137" s="4">
        <v>0</v>
      </c>
      <c r="BU137" s="4">
        <v>0</v>
      </c>
      <c r="BV137" s="4">
        <v>0</v>
      </c>
      <c r="BX137" s="4"/>
      <c r="CA137"/>
    </row>
    <row r="138" spans="1:79" x14ac:dyDescent="0.25">
      <c r="A138" s="114"/>
      <c r="B138" t="s">
        <v>424</v>
      </c>
      <c r="C138" s="4">
        <v>0</v>
      </c>
      <c r="D138" s="4">
        <v>0</v>
      </c>
      <c r="E138" s="4">
        <v>0</v>
      </c>
      <c r="F138" s="4">
        <v>0</v>
      </c>
      <c r="G138" s="4">
        <v>0</v>
      </c>
      <c r="H138" s="4">
        <v>0</v>
      </c>
      <c r="I138" s="4">
        <v>0</v>
      </c>
      <c r="J138" s="4">
        <v>0</v>
      </c>
      <c r="K138" s="4">
        <v>0</v>
      </c>
      <c r="L138" s="4">
        <v>0</v>
      </c>
      <c r="M138" s="4">
        <v>0</v>
      </c>
      <c r="N138" s="4">
        <v>0</v>
      </c>
      <c r="O138" s="143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0</v>
      </c>
      <c r="V138" s="4">
        <v>0</v>
      </c>
      <c r="W138" s="4">
        <v>0</v>
      </c>
      <c r="X138" s="4">
        <v>0</v>
      </c>
      <c r="Y138" s="4">
        <v>0</v>
      </c>
      <c r="Z138" s="4">
        <v>0</v>
      </c>
      <c r="AA138" s="4">
        <v>0</v>
      </c>
      <c r="AB138" s="143">
        <v>0</v>
      </c>
      <c r="AC138" s="4">
        <v>0</v>
      </c>
      <c r="AD138" s="4">
        <v>0</v>
      </c>
      <c r="AE138" s="4">
        <v>0</v>
      </c>
      <c r="AF138" s="4">
        <v>0</v>
      </c>
      <c r="AG138" s="4">
        <v>0</v>
      </c>
      <c r="AH138" s="4">
        <v>0</v>
      </c>
      <c r="AI138" s="4">
        <v>0</v>
      </c>
      <c r="AJ138" s="4">
        <v>0</v>
      </c>
      <c r="AK138" s="4">
        <v>0</v>
      </c>
      <c r="AM138" t="s">
        <v>424</v>
      </c>
      <c r="AN138" s="4">
        <v>0</v>
      </c>
      <c r="AO138" s="4">
        <v>0</v>
      </c>
      <c r="AP138" s="4">
        <v>0</v>
      </c>
      <c r="AQ138" s="4">
        <v>0</v>
      </c>
      <c r="AR138" s="4">
        <v>0</v>
      </c>
      <c r="AS138" s="4">
        <v>0</v>
      </c>
      <c r="AT138" s="4">
        <v>0</v>
      </c>
      <c r="AU138" s="4">
        <v>0</v>
      </c>
      <c r="AV138" s="4">
        <v>0</v>
      </c>
      <c r="AW138" s="4">
        <v>0</v>
      </c>
      <c r="AX138" s="4">
        <v>0</v>
      </c>
      <c r="AY138" s="4">
        <v>0</v>
      </c>
      <c r="AZ138" s="143">
        <v>0</v>
      </c>
      <c r="BA138" s="4">
        <v>0</v>
      </c>
      <c r="BB138" s="4">
        <v>0</v>
      </c>
      <c r="BC138" s="4">
        <v>0</v>
      </c>
      <c r="BD138" s="4">
        <v>0</v>
      </c>
      <c r="BE138" s="4">
        <v>0</v>
      </c>
      <c r="BF138" s="4">
        <v>0</v>
      </c>
      <c r="BG138" s="4">
        <v>0</v>
      </c>
      <c r="BH138" s="4">
        <v>0</v>
      </c>
      <c r="BI138" s="4">
        <v>0</v>
      </c>
      <c r="BJ138" s="4">
        <v>0</v>
      </c>
      <c r="BK138" s="4">
        <v>0</v>
      </c>
      <c r="BL138" s="4">
        <v>0</v>
      </c>
      <c r="BM138" s="143">
        <v>0</v>
      </c>
      <c r="BN138" s="4">
        <v>0</v>
      </c>
      <c r="BO138" s="4">
        <v>0</v>
      </c>
      <c r="BP138" s="4">
        <v>0</v>
      </c>
      <c r="BQ138" s="4">
        <v>0</v>
      </c>
      <c r="BR138" s="4">
        <v>0</v>
      </c>
      <c r="BS138" s="4">
        <v>0</v>
      </c>
      <c r="BT138" s="4">
        <v>0</v>
      </c>
      <c r="BU138" s="4">
        <v>0</v>
      </c>
      <c r="BV138" s="4">
        <v>0</v>
      </c>
      <c r="BX138" s="4"/>
      <c r="CA138"/>
    </row>
    <row r="139" spans="1:79" x14ac:dyDescent="0.25">
      <c r="A139" s="114"/>
      <c r="B139" t="s">
        <v>425</v>
      </c>
      <c r="C139" s="4">
        <v>0</v>
      </c>
      <c r="D139" s="4">
        <v>0</v>
      </c>
      <c r="E139" s="4">
        <v>0</v>
      </c>
      <c r="F139" s="4">
        <v>0</v>
      </c>
      <c r="G139" s="4">
        <v>0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143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0</v>
      </c>
      <c r="V139" s="4">
        <v>0</v>
      </c>
      <c r="W139" s="4">
        <v>0</v>
      </c>
      <c r="X139" s="4">
        <v>0</v>
      </c>
      <c r="Y139" s="4">
        <v>0</v>
      </c>
      <c r="Z139" s="4">
        <v>0</v>
      </c>
      <c r="AA139" s="4">
        <v>0</v>
      </c>
      <c r="AB139" s="143">
        <v>0</v>
      </c>
      <c r="AC139" s="4">
        <v>0</v>
      </c>
      <c r="AD139" s="4">
        <v>0</v>
      </c>
      <c r="AE139" s="4">
        <v>0</v>
      </c>
      <c r="AF139" s="4">
        <v>0</v>
      </c>
      <c r="AG139" s="4">
        <v>0</v>
      </c>
      <c r="AH139" s="4">
        <v>0</v>
      </c>
      <c r="AI139" s="4">
        <v>0</v>
      </c>
      <c r="AJ139" s="4">
        <v>0</v>
      </c>
      <c r="AK139" s="4">
        <v>0</v>
      </c>
      <c r="AM139" t="s">
        <v>425</v>
      </c>
      <c r="AN139" s="4">
        <v>0</v>
      </c>
      <c r="AO139" s="4">
        <v>0</v>
      </c>
      <c r="AP139" s="4">
        <v>0</v>
      </c>
      <c r="AQ139" s="4">
        <v>0</v>
      </c>
      <c r="AR139" s="4">
        <v>0</v>
      </c>
      <c r="AS139" s="4">
        <v>0</v>
      </c>
      <c r="AT139" s="4">
        <v>0</v>
      </c>
      <c r="AU139" s="4">
        <v>0</v>
      </c>
      <c r="AV139" s="4">
        <v>0</v>
      </c>
      <c r="AW139" s="4">
        <v>0</v>
      </c>
      <c r="AX139" s="4">
        <v>0</v>
      </c>
      <c r="AY139" s="4">
        <v>0</v>
      </c>
      <c r="AZ139" s="143">
        <v>0</v>
      </c>
      <c r="BA139" s="4">
        <v>0</v>
      </c>
      <c r="BB139" s="4">
        <v>0</v>
      </c>
      <c r="BC139" s="4">
        <v>0</v>
      </c>
      <c r="BD139" s="4">
        <v>0</v>
      </c>
      <c r="BE139" s="4">
        <v>0</v>
      </c>
      <c r="BF139" s="4">
        <v>0</v>
      </c>
      <c r="BG139" s="4">
        <v>0</v>
      </c>
      <c r="BH139" s="4">
        <v>0</v>
      </c>
      <c r="BI139" s="4">
        <v>0</v>
      </c>
      <c r="BJ139" s="4">
        <v>0</v>
      </c>
      <c r="BK139" s="4">
        <v>0</v>
      </c>
      <c r="BL139" s="4">
        <v>0</v>
      </c>
      <c r="BM139" s="143">
        <v>0</v>
      </c>
      <c r="BN139" s="4">
        <v>0</v>
      </c>
      <c r="BO139" s="4">
        <v>0</v>
      </c>
      <c r="BP139" s="4">
        <v>0</v>
      </c>
      <c r="BQ139" s="4">
        <v>0</v>
      </c>
      <c r="BR139" s="4">
        <v>0</v>
      </c>
      <c r="BS139" s="4">
        <v>0</v>
      </c>
      <c r="BT139" s="4">
        <v>0</v>
      </c>
      <c r="BU139" s="4">
        <v>0</v>
      </c>
      <c r="BV139" s="4">
        <v>0</v>
      </c>
      <c r="BX139" s="4"/>
      <c r="CA139"/>
    </row>
    <row r="140" spans="1:79" x14ac:dyDescent="0.25">
      <c r="A140" s="114"/>
      <c r="B140" t="s">
        <v>426</v>
      </c>
      <c r="C140" s="4">
        <v>0</v>
      </c>
      <c r="D140" s="4">
        <v>0</v>
      </c>
      <c r="E140" s="4">
        <v>0</v>
      </c>
      <c r="F140" s="4">
        <v>0</v>
      </c>
      <c r="G140" s="4">
        <v>0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  <c r="M140" s="4">
        <v>0</v>
      </c>
      <c r="N140" s="4">
        <v>0</v>
      </c>
      <c r="O140" s="143">
        <v>0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0</v>
      </c>
      <c r="Y140" s="4">
        <v>0</v>
      </c>
      <c r="Z140" s="4">
        <v>0</v>
      </c>
      <c r="AA140" s="4">
        <v>0</v>
      </c>
      <c r="AB140" s="143">
        <v>0</v>
      </c>
      <c r="AC140" s="4">
        <v>0</v>
      </c>
      <c r="AD140" s="4">
        <v>0</v>
      </c>
      <c r="AE140" s="4">
        <v>0</v>
      </c>
      <c r="AF140" s="4">
        <v>0</v>
      </c>
      <c r="AG140" s="4">
        <v>0</v>
      </c>
      <c r="AH140" s="4">
        <v>0</v>
      </c>
      <c r="AI140" s="4">
        <v>0</v>
      </c>
      <c r="AJ140" s="4">
        <v>0</v>
      </c>
      <c r="AK140" s="4">
        <v>0</v>
      </c>
      <c r="AM140" t="s">
        <v>426</v>
      </c>
      <c r="AN140" s="4">
        <v>0</v>
      </c>
      <c r="AO140" s="4">
        <v>0</v>
      </c>
      <c r="AP140" s="4">
        <v>0</v>
      </c>
      <c r="AQ140" s="4">
        <v>0</v>
      </c>
      <c r="AR140" s="4">
        <v>0</v>
      </c>
      <c r="AS140" s="4">
        <v>0</v>
      </c>
      <c r="AT140" s="4">
        <v>0</v>
      </c>
      <c r="AU140" s="4">
        <v>0</v>
      </c>
      <c r="AV140" s="4">
        <v>0</v>
      </c>
      <c r="AW140" s="4">
        <v>0</v>
      </c>
      <c r="AX140" s="4">
        <v>0</v>
      </c>
      <c r="AY140" s="4">
        <v>0</v>
      </c>
      <c r="AZ140" s="143">
        <v>0</v>
      </c>
      <c r="BA140" s="4">
        <v>0</v>
      </c>
      <c r="BB140" s="4">
        <v>0</v>
      </c>
      <c r="BC140" s="4">
        <v>0</v>
      </c>
      <c r="BD140" s="4">
        <v>0</v>
      </c>
      <c r="BE140" s="4">
        <v>0</v>
      </c>
      <c r="BF140" s="4">
        <v>0</v>
      </c>
      <c r="BG140" s="4">
        <v>0</v>
      </c>
      <c r="BH140" s="4">
        <v>0</v>
      </c>
      <c r="BI140" s="4">
        <v>0</v>
      </c>
      <c r="BJ140" s="4">
        <v>0</v>
      </c>
      <c r="BK140" s="4">
        <v>0</v>
      </c>
      <c r="BL140" s="4">
        <v>0</v>
      </c>
      <c r="BM140" s="143">
        <v>0</v>
      </c>
      <c r="BN140" s="4">
        <v>0</v>
      </c>
      <c r="BO140" s="4">
        <v>0</v>
      </c>
      <c r="BP140" s="4">
        <v>0</v>
      </c>
      <c r="BQ140" s="4">
        <v>0</v>
      </c>
      <c r="BR140" s="4">
        <v>0</v>
      </c>
      <c r="BS140" s="4">
        <v>0</v>
      </c>
      <c r="BT140" s="4">
        <v>0</v>
      </c>
      <c r="BU140" s="4">
        <v>0</v>
      </c>
      <c r="BV140" s="4">
        <v>0</v>
      </c>
      <c r="BX140" s="4"/>
      <c r="CA140"/>
    </row>
    <row r="141" spans="1:79" x14ac:dyDescent="0.25">
      <c r="A141" s="114"/>
      <c r="B141" t="s">
        <v>427</v>
      </c>
      <c r="C141" s="115">
        <v>0</v>
      </c>
      <c r="D141" s="115">
        <v>0</v>
      </c>
      <c r="E141" s="115">
        <v>0</v>
      </c>
      <c r="F141" s="115">
        <v>0</v>
      </c>
      <c r="G141" s="115">
        <v>0</v>
      </c>
      <c r="H141" s="115">
        <v>0</v>
      </c>
      <c r="I141" s="115">
        <v>0</v>
      </c>
      <c r="J141" s="115">
        <v>0</v>
      </c>
      <c r="K141" s="115">
        <v>0</v>
      </c>
      <c r="L141" s="115">
        <v>0</v>
      </c>
      <c r="M141" s="115">
        <v>0</v>
      </c>
      <c r="N141" s="115">
        <v>0</v>
      </c>
      <c r="O141" s="144">
        <v>0</v>
      </c>
      <c r="P141" s="115">
        <v>0</v>
      </c>
      <c r="Q141" s="115">
        <v>0</v>
      </c>
      <c r="R141" s="115">
        <v>0</v>
      </c>
      <c r="S141" s="115">
        <v>0</v>
      </c>
      <c r="T141" s="115">
        <v>0</v>
      </c>
      <c r="U141" s="115">
        <v>0</v>
      </c>
      <c r="V141" s="115">
        <v>0</v>
      </c>
      <c r="W141" s="115">
        <v>0</v>
      </c>
      <c r="X141" s="115">
        <v>0</v>
      </c>
      <c r="Y141" s="115">
        <v>0</v>
      </c>
      <c r="Z141" s="115">
        <v>0</v>
      </c>
      <c r="AA141" s="115">
        <v>0</v>
      </c>
      <c r="AB141" s="144">
        <v>0</v>
      </c>
      <c r="AC141" s="115">
        <v>0</v>
      </c>
      <c r="AD141" s="115">
        <v>0</v>
      </c>
      <c r="AE141" s="115">
        <v>0</v>
      </c>
      <c r="AF141" s="115">
        <v>0</v>
      </c>
      <c r="AG141" s="115">
        <v>0</v>
      </c>
      <c r="AH141" s="115">
        <v>0</v>
      </c>
      <c r="AI141" s="115">
        <v>0</v>
      </c>
      <c r="AJ141" s="115">
        <v>0</v>
      </c>
      <c r="AK141" s="115">
        <v>0</v>
      </c>
      <c r="AM141" t="s">
        <v>427</v>
      </c>
      <c r="AN141" s="115">
        <v>0</v>
      </c>
      <c r="AO141" s="115">
        <v>0</v>
      </c>
      <c r="AP141" s="115">
        <v>0</v>
      </c>
      <c r="AQ141" s="115">
        <v>0</v>
      </c>
      <c r="AR141" s="115">
        <v>0</v>
      </c>
      <c r="AS141" s="115">
        <v>0</v>
      </c>
      <c r="AT141" s="115">
        <v>0</v>
      </c>
      <c r="AU141" s="115">
        <v>0</v>
      </c>
      <c r="AV141" s="115">
        <v>0</v>
      </c>
      <c r="AW141" s="115">
        <v>0</v>
      </c>
      <c r="AX141" s="115">
        <v>0</v>
      </c>
      <c r="AY141" s="115">
        <v>0</v>
      </c>
      <c r="AZ141" s="144">
        <v>0</v>
      </c>
      <c r="BA141" s="115">
        <v>0</v>
      </c>
      <c r="BB141" s="115">
        <v>0</v>
      </c>
      <c r="BC141" s="115">
        <v>0</v>
      </c>
      <c r="BD141" s="115">
        <v>0</v>
      </c>
      <c r="BE141" s="115">
        <v>0</v>
      </c>
      <c r="BF141" s="115">
        <v>0</v>
      </c>
      <c r="BG141" s="115">
        <v>0</v>
      </c>
      <c r="BH141" s="115">
        <v>0</v>
      </c>
      <c r="BI141" s="115">
        <v>0</v>
      </c>
      <c r="BJ141" s="115">
        <v>0</v>
      </c>
      <c r="BK141" s="115">
        <v>0</v>
      </c>
      <c r="BL141" s="115">
        <v>0</v>
      </c>
      <c r="BM141" s="144">
        <v>0</v>
      </c>
      <c r="BN141" s="115">
        <v>0</v>
      </c>
      <c r="BO141" s="115">
        <v>0</v>
      </c>
      <c r="BP141" s="115">
        <v>0</v>
      </c>
      <c r="BQ141" s="115">
        <v>0</v>
      </c>
      <c r="BR141" s="115">
        <v>0</v>
      </c>
      <c r="BS141" s="115">
        <v>0</v>
      </c>
      <c r="BT141" s="115">
        <v>0</v>
      </c>
      <c r="BU141" s="115">
        <v>0</v>
      </c>
      <c r="BV141" s="115">
        <v>0</v>
      </c>
      <c r="BX141" s="4"/>
      <c r="CA141"/>
    </row>
    <row r="142" spans="1:79" x14ac:dyDescent="0.25">
      <c r="A142" s="114"/>
      <c r="C142" s="5">
        <f>SUM(C128:C141)</f>
        <v>0</v>
      </c>
      <c r="D142" s="5">
        <f t="shared" ref="D142:AP142" si="400">SUM(D128:D141)</f>
        <v>0</v>
      </c>
      <c r="E142" s="5">
        <f t="shared" si="400"/>
        <v>0</v>
      </c>
      <c r="F142" s="5">
        <f t="shared" si="400"/>
        <v>0</v>
      </c>
      <c r="G142" s="5">
        <f t="shared" si="400"/>
        <v>0</v>
      </c>
      <c r="H142" s="5">
        <f t="shared" si="400"/>
        <v>0</v>
      </c>
      <c r="I142" s="5">
        <f t="shared" si="400"/>
        <v>0</v>
      </c>
      <c r="J142" s="5">
        <f t="shared" si="400"/>
        <v>0</v>
      </c>
      <c r="K142" s="5">
        <f t="shared" si="400"/>
        <v>0</v>
      </c>
      <c r="L142" s="5">
        <f t="shared" si="400"/>
        <v>0</v>
      </c>
      <c r="M142" s="5">
        <f t="shared" si="400"/>
        <v>0</v>
      </c>
      <c r="N142" s="5">
        <f t="shared" si="400"/>
        <v>0</v>
      </c>
      <c r="O142" s="145">
        <f t="shared" si="400"/>
        <v>0</v>
      </c>
      <c r="P142" s="5">
        <f>SUM(P128:P141)</f>
        <v>0</v>
      </c>
      <c r="Q142" s="5">
        <f t="shared" ref="Q142:AB142" si="401">SUM(Q128:Q141)</f>
        <v>0</v>
      </c>
      <c r="R142" s="5">
        <f t="shared" si="401"/>
        <v>0</v>
      </c>
      <c r="S142" s="5">
        <f t="shared" si="401"/>
        <v>0</v>
      </c>
      <c r="T142" s="5">
        <f t="shared" si="401"/>
        <v>0</v>
      </c>
      <c r="U142" s="5">
        <f t="shared" si="401"/>
        <v>0</v>
      </c>
      <c r="V142" s="5">
        <f t="shared" si="401"/>
        <v>0</v>
      </c>
      <c r="W142" s="5">
        <f t="shared" si="401"/>
        <v>0</v>
      </c>
      <c r="X142" s="5">
        <f t="shared" si="401"/>
        <v>0</v>
      </c>
      <c r="Y142" s="5">
        <f t="shared" si="401"/>
        <v>0</v>
      </c>
      <c r="Z142" s="5">
        <f t="shared" si="401"/>
        <v>0</v>
      </c>
      <c r="AA142" s="5">
        <f t="shared" si="401"/>
        <v>0</v>
      </c>
      <c r="AB142" s="145">
        <f t="shared" si="401"/>
        <v>0</v>
      </c>
      <c r="AC142" s="5">
        <f t="shared" si="400"/>
        <v>0</v>
      </c>
      <c r="AD142" s="5">
        <f t="shared" si="400"/>
        <v>0</v>
      </c>
      <c r="AE142" s="5">
        <f t="shared" si="400"/>
        <v>0</v>
      </c>
      <c r="AF142" s="5">
        <f t="shared" si="400"/>
        <v>0</v>
      </c>
      <c r="AG142" s="5">
        <f t="shared" si="400"/>
        <v>0</v>
      </c>
      <c r="AH142" s="5">
        <f t="shared" si="400"/>
        <v>0</v>
      </c>
      <c r="AI142" s="5">
        <f t="shared" ref="AI142:AK142" si="402">SUM(AI128:AI141)</f>
        <v>0</v>
      </c>
      <c r="AJ142" s="5">
        <f t="shared" si="402"/>
        <v>0</v>
      </c>
      <c r="AK142" s="5">
        <f t="shared" si="402"/>
        <v>0</v>
      </c>
      <c r="AN142" s="5">
        <f t="shared" si="400"/>
        <v>0</v>
      </c>
      <c r="AO142" s="5">
        <f t="shared" si="400"/>
        <v>0</v>
      </c>
      <c r="AP142" s="5">
        <f t="shared" si="400"/>
        <v>0</v>
      </c>
      <c r="AQ142" s="5">
        <f>SUM(AQ128:AQ141)</f>
        <v>0</v>
      </c>
      <c r="AR142" s="5">
        <f t="shared" ref="AR142:BQ142" si="403">SUM(AR128:AR141)</f>
        <v>0</v>
      </c>
      <c r="AS142" s="5">
        <f t="shared" si="403"/>
        <v>0</v>
      </c>
      <c r="AT142" s="5">
        <f t="shared" si="403"/>
        <v>0</v>
      </c>
      <c r="AU142" s="5">
        <f t="shared" si="403"/>
        <v>0</v>
      </c>
      <c r="AV142" s="5">
        <f t="shared" si="403"/>
        <v>0</v>
      </c>
      <c r="AW142" s="5">
        <f t="shared" si="403"/>
        <v>0</v>
      </c>
      <c r="AX142" s="5">
        <f t="shared" si="403"/>
        <v>0</v>
      </c>
      <c r="AY142" s="5">
        <f t="shared" si="403"/>
        <v>0</v>
      </c>
      <c r="AZ142" s="161">
        <f>SUM(AZ128:AZ141)</f>
        <v>0</v>
      </c>
      <c r="BA142" s="5">
        <f t="shared" ref="BA142:BC142" si="404">SUM(BA128:BA141)</f>
        <v>0</v>
      </c>
      <c r="BB142" s="5">
        <f t="shared" si="404"/>
        <v>0</v>
      </c>
      <c r="BC142" s="5">
        <f t="shared" si="404"/>
        <v>0</v>
      </c>
      <c r="BD142" s="5">
        <f>SUM(BD128:BD141)</f>
        <v>0</v>
      </c>
      <c r="BE142" s="5">
        <f t="shared" ref="BE142:BL142" si="405">SUM(BE128:BE141)</f>
        <v>0</v>
      </c>
      <c r="BF142" s="5">
        <f t="shared" si="405"/>
        <v>0</v>
      </c>
      <c r="BG142" s="5">
        <f t="shared" si="405"/>
        <v>0</v>
      </c>
      <c r="BH142" s="5">
        <f t="shared" si="405"/>
        <v>0</v>
      </c>
      <c r="BI142" s="5">
        <f t="shared" si="405"/>
        <v>0</v>
      </c>
      <c r="BJ142" s="5">
        <f t="shared" si="405"/>
        <v>0</v>
      </c>
      <c r="BK142" s="5">
        <f t="shared" si="405"/>
        <v>0</v>
      </c>
      <c r="BL142" s="5">
        <f t="shared" si="405"/>
        <v>0</v>
      </c>
      <c r="BM142" s="161">
        <f>SUM(BM128:BM141)</f>
        <v>0</v>
      </c>
      <c r="BN142" s="5">
        <f t="shared" si="403"/>
        <v>0</v>
      </c>
      <c r="BO142" s="130">
        <f t="shared" si="403"/>
        <v>0</v>
      </c>
      <c r="BP142" s="5">
        <f t="shared" si="403"/>
        <v>0</v>
      </c>
      <c r="BQ142" s="5">
        <f t="shared" si="403"/>
        <v>0</v>
      </c>
      <c r="BR142" s="5">
        <f>SUM(BR128:BR141)</f>
        <v>0</v>
      </c>
      <c r="BS142" s="5">
        <f>SUM(BS128:BS141)</f>
        <v>0</v>
      </c>
      <c r="BT142" s="5">
        <f t="shared" ref="BT142:BV142" si="406">SUM(BT128:BT141)</f>
        <v>0</v>
      </c>
      <c r="BU142" s="5">
        <f t="shared" si="406"/>
        <v>0</v>
      </c>
      <c r="BV142" s="5">
        <f t="shared" si="406"/>
        <v>0</v>
      </c>
      <c r="BX142" s="4"/>
      <c r="CA142"/>
    </row>
    <row r="143" spans="1:79" x14ac:dyDescent="0.25">
      <c r="A143" s="114"/>
      <c r="B143" s="125">
        <f>SUM(C143:AK143)</f>
        <v>0</v>
      </c>
      <c r="C143" s="5">
        <f t="shared" ref="C143:AH143" si="407">+C142-C6</f>
        <v>0</v>
      </c>
      <c r="D143" s="5">
        <f t="shared" si="407"/>
        <v>0</v>
      </c>
      <c r="E143" s="5">
        <f t="shared" si="407"/>
        <v>0</v>
      </c>
      <c r="F143" s="5">
        <f t="shared" si="407"/>
        <v>0</v>
      </c>
      <c r="G143" s="5">
        <f t="shared" si="407"/>
        <v>0</v>
      </c>
      <c r="H143" s="5">
        <f t="shared" si="407"/>
        <v>0</v>
      </c>
      <c r="I143" s="5">
        <f t="shared" si="407"/>
        <v>0</v>
      </c>
      <c r="J143" s="5">
        <f t="shared" si="407"/>
        <v>0</v>
      </c>
      <c r="K143" s="5">
        <f t="shared" si="407"/>
        <v>0</v>
      </c>
      <c r="L143" s="5">
        <f t="shared" si="407"/>
        <v>0</v>
      </c>
      <c r="M143" s="5">
        <f t="shared" si="407"/>
        <v>0</v>
      </c>
      <c r="N143" s="5">
        <f t="shared" si="407"/>
        <v>0</v>
      </c>
      <c r="O143" s="145">
        <f t="shared" si="407"/>
        <v>0</v>
      </c>
      <c r="P143" s="5">
        <f t="shared" ref="P143:AB143" si="408">+P142-P6</f>
        <v>0</v>
      </c>
      <c r="Q143" s="5">
        <f t="shared" si="408"/>
        <v>0</v>
      </c>
      <c r="R143" s="5">
        <f t="shared" si="408"/>
        <v>0</v>
      </c>
      <c r="S143" s="5">
        <f t="shared" si="408"/>
        <v>0</v>
      </c>
      <c r="T143" s="5">
        <f t="shared" si="408"/>
        <v>0</v>
      </c>
      <c r="U143" s="5">
        <f t="shared" si="408"/>
        <v>0</v>
      </c>
      <c r="V143" s="5">
        <f t="shared" si="408"/>
        <v>0</v>
      </c>
      <c r="W143" s="5">
        <f t="shared" si="408"/>
        <v>0</v>
      </c>
      <c r="X143" s="5">
        <f t="shared" si="408"/>
        <v>0</v>
      </c>
      <c r="Y143" s="5">
        <f t="shared" si="408"/>
        <v>0</v>
      </c>
      <c r="Z143" s="5">
        <f t="shared" si="408"/>
        <v>0</v>
      </c>
      <c r="AA143" s="5">
        <f t="shared" si="408"/>
        <v>0</v>
      </c>
      <c r="AB143" s="145">
        <f t="shared" si="408"/>
        <v>0</v>
      </c>
      <c r="AC143" s="5">
        <f t="shared" si="407"/>
        <v>0</v>
      </c>
      <c r="AD143" s="5">
        <f t="shared" si="407"/>
        <v>0</v>
      </c>
      <c r="AE143" s="5">
        <f t="shared" si="407"/>
        <v>0</v>
      </c>
      <c r="AF143" s="5">
        <f t="shared" si="407"/>
        <v>0</v>
      </c>
      <c r="AG143" s="5">
        <f t="shared" si="407"/>
        <v>0</v>
      </c>
      <c r="AH143" s="5">
        <f t="shared" si="407"/>
        <v>0</v>
      </c>
      <c r="AI143" s="5">
        <f t="shared" ref="AI143:AK143" si="409">+AI142-AI6</f>
        <v>0</v>
      </c>
      <c r="AJ143" s="5">
        <f t="shared" si="409"/>
        <v>0</v>
      </c>
      <c r="AK143" s="5">
        <f t="shared" si="409"/>
        <v>0</v>
      </c>
      <c r="AM143" s="125">
        <f>SUM(AN143:BV143)</f>
        <v>0</v>
      </c>
      <c r="AN143" s="5">
        <f t="shared" ref="AN143:BS143" si="410">+AN142-AN6</f>
        <v>0</v>
      </c>
      <c r="AO143" s="5">
        <f t="shared" si="410"/>
        <v>0</v>
      </c>
      <c r="AP143" s="5">
        <f t="shared" si="410"/>
        <v>0</v>
      </c>
      <c r="AQ143" s="5">
        <f t="shared" si="410"/>
        <v>0</v>
      </c>
      <c r="AR143" s="5">
        <f t="shared" si="410"/>
        <v>0</v>
      </c>
      <c r="AS143" s="5">
        <f t="shared" si="410"/>
        <v>0</v>
      </c>
      <c r="AT143" s="5">
        <f t="shared" si="410"/>
        <v>0</v>
      </c>
      <c r="AU143" s="5">
        <f t="shared" si="410"/>
        <v>0</v>
      </c>
      <c r="AV143" s="5">
        <f t="shared" si="410"/>
        <v>0</v>
      </c>
      <c r="AW143" s="5">
        <f t="shared" si="410"/>
        <v>0</v>
      </c>
      <c r="AX143" s="5">
        <f t="shared" si="410"/>
        <v>0</v>
      </c>
      <c r="AY143" s="5">
        <f t="shared" si="410"/>
        <v>0</v>
      </c>
      <c r="AZ143" s="145">
        <f t="shared" si="410"/>
        <v>0</v>
      </c>
      <c r="BA143" s="5">
        <f t="shared" ref="BA143:BM143" si="411">+BA142-BA6</f>
        <v>0</v>
      </c>
      <c r="BB143" s="5">
        <f t="shared" si="411"/>
        <v>0</v>
      </c>
      <c r="BC143" s="5">
        <f t="shared" si="411"/>
        <v>0</v>
      </c>
      <c r="BD143" s="5">
        <f t="shared" si="411"/>
        <v>0</v>
      </c>
      <c r="BE143" s="5">
        <f t="shared" si="411"/>
        <v>0</v>
      </c>
      <c r="BF143" s="5">
        <f t="shared" si="411"/>
        <v>0</v>
      </c>
      <c r="BG143" s="5">
        <f t="shared" si="411"/>
        <v>0</v>
      </c>
      <c r="BH143" s="5">
        <f t="shared" si="411"/>
        <v>0</v>
      </c>
      <c r="BI143" s="5">
        <f t="shared" si="411"/>
        <v>0</v>
      </c>
      <c r="BJ143" s="5">
        <f t="shared" si="411"/>
        <v>0</v>
      </c>
      <c r="BK143" s="5">
        <f t="shared" si="411"/>
        <v>0</v>
      </c>
      <c r="BL143" s="5">
        <f t="shared" si="411"/>
        <v>0</v>
      </c>
      <c r="BM143" s="145">
        <f t="shared" si="411"/>
        <v>0</v>
      </c>
      <c r="BN143" s="5">
        <f t="shared" si="410"/>
        <v>0</v>
      </c>
      <c r="BO143" s="5">
        <f t="shared" si="410"/>
        <v>0</v>
      </c>
      <c r="BP143" s="5">
        <f t="shared" si="410"/>
        <v>0</v>
      </c>
      <c r="BQ143" s="5">
        <f t="shared" si="410"/>
        <v>0</v>
      </c>
      <c r="BR143" s="5">
        <f t="shared" si="410"/>
        <v>0</v>
      </c>
      <c r="BS143" s="5">
        <f t="shared" si="410"/>
        <v>0</v>
      </c>
      <c r="BT143" s="5">
        <f t="shared" ref="BT143:BV143" si="412">+BT142-BT6</f>
        <v>0</v>
      </c>
      <c r="BU143" s="5">
        <f t="shared" si="412"/>
        <v>0</v>
      </c>
      <c r="BV143" s="5">
        <f t="shared" si="412"/>
        <v>0</v>
      </c>
      <c r="BX143" s="4"/>
      <c r="CA143"/>
    </row>
    <row r="144" spans="1:79" x14ac:dyDescent="0.25">
      <c r="A144" s="114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147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147"/>
      <c r="AC144" s="20"/>
      <c r="AD144" s="20"/>
      <c r="AE144" s="20"/>
      <c r="AF144" s="20"/>
      <c r="AG144" s="20"/>
      <c r="AH144" s="20"/>
      <c r="AI144" s="20"/>
      <c r="AJ144" s="20"/>
      <c r="AK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147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147"/>
      <c r="BN144" s="20"/>
      <c r="BO144" s="20"/>
      <c r="BP144" s="20"/>
      <c r="BQ144" s="20"/>
      <c r="BR144" s="20"/>
      <c r="BS144" s="20"/>
      <c r="BT144" s="20"/>
      <c r="BU144" s="20"/>
      <c r="BV144" s="20"/>
      <c r="BX144" s="4"/>
      <c r="CA144"/>
    </row>
    <row r="145" spans="1:79" x14ac:dyDescent="0.25">
      <c r="A145" s="114" t="s">
        <v>429</v>
      </c>
      <c r="B145" t="s">
        <v>414</v>
      </c>
      <c r="C145" s="4">
        <v>0</v>
      </c>
      <c r="D145" s="4">
        <v>0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143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  <c r="AA145" s="4">
        <v>0</v>
      </c>
      <c r="AB145" s="143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0</v>
      </c>
      <c r="AI145" s="4">
        <v>0</v>
      </c>
      <c r="AJ145" s="4">
        <v>0</v>
      </c>
      <c r="AK145" s="4">
        <v>0</v>
      </c>
      <c r="AM145" t="s">
        <v>414</v>
      </c>
      <c r="AN145" s="4">
        <v>0</v>
      </c>
      <c r="AO145" s="4">
        <v>0</v>
      </c>
      <c r="AP145" s="4">
        <v>0</v>
      </c>
      <c r="AQ145" s="4">
        <v>0</v>
      </c>
      <c r="AR145" s="4">
        <v>0</v>
      </c>
      <c r="AS145" s="4">
        <v>0</v>
      </c>
      <c r="AT145" s="4">
        <v>0</v>
      </c>
      <c r="AU145" s="4">
        <v>0</v>
      </c>
      <c r="AV145" s="4">
        <v>0</v>
      </c>
      <c r="AW145" s="4">
        <v>0</v>
      </c>
      <c r="AX145" s="4">
        <v>0</v>
      </c>
      <c r="AY145" s="4">
        <v>0</v>
      </c>
      <c r="AZ145" s="143">
        <v>0</v>
      </c>
      <c r="BA145" s="4">
        <v>0</v>
      </c>
      <c r="BB145" s="4">
        <v>0</v>
      </c>
      <c r="BC145" s="4">
        <v>0</v>
      </c>
      <c r="BD145" s="4">
        <v>0</v>
      </c>
      <c r="BE145" s="4">
        <v>0</v>
      </c>
      <c r="BF145" s="4">
        <v>0</v>
      </c>
      <c r="BG145" s="4">
        <v>0</v>
      </c>
      <c r="BH145" s="4">
        <v>0</v>
      </c>
      <c r="BI145" s="4">
        <v>0</v>
      </c>
      <c r="BJ145" s="4">
        <v>0</v>
      </c>
      <c r="BK145" s="4">
        <v>0</v>
      </c>
      <c r="BL145" s="4">
        <v>0</v>
      </c>
      <c r="BM145" s="143">
        <v>0</v>
      </c>
      <c r="BN145" s="4">
        <v>0</v>
      </c>
      <c r="BO145" s="4">
        <v>0</v>
      </c>
      <c r="BP145" s="4">
        <v>0</v>
      </c>
      <c r="BQ145" s="4">
        <v>0</v>
      </c>
      <c r="BR145" s="4">
        <v>0</v>
      </c>
      <c r="BS145" s="4">
        <v>0</v>
      </c>
      <c r="BT145" s="4">
        <v>0</v>
      </c>
      <c r="BU145" s="4">
        <v>0</v>
      </c>
      <c r="BV145" s="4">
        <v>0</v>
      </c>
      <c r="BX145" s="4"/>
      <c r="CA145"/>
    </row>
    <row r="146" spans="1:79" x14ac:dyDescent="0.25">
      <c r="A146" s="114"/>
      <c r="B146" t="s">
        <v>415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143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143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M146" t="s">
        <v>415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143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143">
        <v>0</v>
      </c>
      <c r="BN146" s="4">
        <v>0</v>
      </c>
      <c r="BO146" s="4">
        <v>0</v>
      </c>
      <c r="BP146" s="4">
        <v>0</v>
      </c>
      <c r="BQ146" s="4">
        <v>0</v>
      </c>
      <c r="BR146" s="4">
        <v>0</v>
      </c>
      <c r="BS146" s="4">
        <v>0</v>
      </c>
      <c r="BT146" s="4">
        <v>0</v>
      </c>
      <c r="BU146" s="4">
        <v>0</v>
      </c>
      <c r="BV146" s="4">
        <v>0</v>
      </c>
      <c r="BX146" s="4"/>
      <c r="CA146"/>
    </row>
    <row r="147" spans="1:79" x14ac:dyDescent="0.25">
      <c r="A147" s="114"/>
      <c r="B147" t="s">
        <v>416</v>
      </c>
      <c r="C147" s="4">
        <v>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143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Z147" s="4">
        <v>0</v>
      </c>
      <c r="AA147" s="4">
        <v>0</v>
      </c>
      <c r="AB147" s="143">
        <v>0</v>
      </c>
      <c r="AC147" s="4">
        <v>0</v>
      </c>
      <c r="AD147" s="4">
        <v>0</v>
      </c>
      <c r="AE147" s="4">
        <v>0</v>
      </c>
      <c r="AF147" s="4">
        <v>0</v>
      </c>
      <c r="AG147" s="4">
        <v>0</v>
      </c>
      <c r="AH147" s="4">
        <v>0</v>
      </c>
      <c r="AI147" s="4">
        <v>0</v>
      </c>
      <c r="AJ147" s="4">
        <v>0</v>
      </c>
      <c r="AK147" s="4">
        <v>0</v>
      </c>
      <c r="AM147" t="s">
        <v>416</v>
      </c>
      <c r="AN147" s="4">
        <v>0</v>
      </c>
      <c r="AO147" s="4">
        <v>0</v>
      </c>
      <c r="AP147" s="4">
        <v>0</v>
      </c>
      <c r="AQ147" s="4">
        <v>0</v>
      </c>
      <c r="AR147" s="4">
        <v>0</v>
      </c>
      <c r="AS147" s="4">
        <v>0</v>
      </c>
      <c r="AT147" s="4">
        <v>0</v>
      </c>
      <c r="AU147" s="4">
        <v>0</v>
      </c>
      <c r="AV147" s="4">
        <v>0</v>
      </c>
      <c r="AW147" s="4">
        <v>0</v>
      </c>
      <c r="AX147" s="4">
        <v>0</v>
      </c>
      <c r="AY147" s="4">
        <v>0</v>
      </c>
      <c r="AZ147" s="143">
        <v>0</v>
      </c>
      <c r="BA147" s="4">
        <v>0</v>
      </c>
      <c r="BB147" s="4">
        <v>0</v>
      </c>
      <c r="BC147" s="4">
        <v>0</v>
      </c>
      <c r="BD147" s="4">
        <v>0</v>
      </c>
      <c r="BE147" s="4">
        <v>0</v>
      </c>
      <c r="BF147" s="4">
        <v>0</v>
      </c>
      <c r="BG147" s="4">
        <v>0</v>
      </c>
      <c r="BH147" s="4">
        <v>0</v>
      </c>
      <c r="BI147" s="4">
        <v>0</v>
      </c>
      <c r="BJ147" s="4">
        <v>0</v>
      </c>
      <c r="BK147" s="4">
        <v>0</v>
      </c>
      <c r="BL147" s="4">
        <v>0</v>
      </c>
      <c r="BM147" s="143">
        <v>0</v>
      </c>
      <c r="BN147" s="4">
        <v>0</v>
      </c>
      <c r="BO147" s="4">
        <v>0</v>
      </c>
      <c r="BP147" s="4">
        <v>0</v>
      </c>
      <c r="BQ147" s="4">
        <v>0</v>
      </c>
      <c r="BR147" s="4">
        <v>0</v>
      </c>
      <c r="BS147" s="4">
        <v>0</v>
      </c>
      <c r="BT147" s="4">
        <v>0</v>
      </c>
      <c r="BU147" s="4">
        <v>0</v>
      </c>
      <c r="BV147" s="4">
        <v>0</v>
      </c>
      <c r="BX147" s="4"/>
      <c r="CA147"/>
    </row>
    <row r="148" spans="1:79" x14ac:dyDescent="0.25">
      <c r="A148" s="114"/>
      <c r="B148" t="s">
        <v>417</v>
      </c>
      <c r="C148" s="4">
        <v>0</v>
      </c>
      <c r="D148" s="4">
        <v>0</v>
      </c>
      <c r="E148" s="4">
        <v>0</v>
      </c>
      <c r="F148" s="4">
        <v>0</v>
      </c>
      <c r="G148" s="4">
        <v>0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143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0</v>
      </c>
      <c r="V148" s="4">
        <v>0</v>
      </c>
      <c r="W148" s="4">
        <v>0</v>
      </c>
      <c r="X148" s="4">
        <v>0</v>
      </c>
      <c r="Y148" s="4">
        <v>0</v>
      </c>
      <c r="Z148" s="4">
        <v>0</v>
      </c>
      <c r="AA148" s="4">
        <v>0</v>
      </c>
      <c r="AB148" s="143">
        <v>0</v>
      </c>
      <c r="AC148" s="4">
        <v>0</v>
      </c>
      <c r="AD148" s="4">
        <v>0</v>
      </c>
      <c r="AE148" s="4">
        <v>0</v>
      </c>
      <c r="AF148" s="4">
        <v>0</v>
      </c>
      <c r="AG148" s="4">
        <v>0</v>
      </c>
      <c r="AH148" s="4">
        <v>0</v>
      </c>
      <c r="AI148" s="4">
        <v>0</v>
      </c>
      <c r="AJ148" s="4">
        <v>0</v>
      </c>
      <c r="AK148" s="4">
        <v>0</v>
      </c>
      <c r="AM148" t="s">
        <v>417</v>
      </c>
      <c r="AN148" s="4">
        <v>0</v>
      </c>
      <c r="AO148" s="4">
        <v>0</v>
      </c>
      <c r="AP148" s="4">
        <v>0</v>
      </c>
      <c r="AQ148" s="4">
        <v>0</v>
      </c>
      <c r="AR148" s="4">
        <v>0</v>
      </c>
      <c r="AS148" s="4">
        <v>0</v>
      </c>
      <c r="AT148" s="4">
        <v>0</v>
      </c>
      <c r="AU148" s="4">
        <v>0</v>
      </c>
      <c r="AV148" s="4">
        <v>0</v>
      </c>
      <c r="AW148" s="4">
        <v>0</v>
      </c>
      <c r="AX148" s="4">
        <v>0</v>
      </c>
      <c r="AY148" s="4">
        <v>0</v>
      </c>
      <c r="AZ148" s="143">
        <v>0</v>
      </c>
      <c r="BA148" s="4">
        <v>0</v>
      </c>
      <c r="BB148" s="4">
        <v>0</v>
      </c>
      <c r="BC148" s="4">
        <v>0</v>
      </c>
      <c r="BD148" s="4">
        <v>0</v>
      </c>
      <c r="BE148" s="4">
        <v>0</v>
      </c>
      <c r="BF148" s="4">
        <v>0</v>
      </c>
      <c r="BG148" s="4">
        <v>0</v>
      </c>
      <c r="BH148" s="4">
        <v>0</v>
      </c>
      <c r="BI148" s="4">
        <v>0</v>
      </c>
      <c r="BJ148" s="4">
        <v>0</v>
      </c>
      <c r="BK148" s="4">
        <v>0</v>
      </c>
      <c r="BL148" s="4">
        <v>0</v>
      </c>
      <c r="BM148" s="143">
        <v>0</v>
      </c>
      <c r="BN148" s="4">
        <v>0</v>
      </c>
      <c r="BO148" s="4">
        <v>0</v>
      </c>
      <c r="BP148" s="4">
        <v>0</v>
      </c>
      <c r="BQ148" s="4">
        <v>0</v>
      </c>
      <c r="BR148" s="4">
        <v>0</v>
      </c>
      <c r="BS148" s="4">
        <v>0</v>
      </c>
      <c r="BT148" s="4">
        <v>0</v>
      </c>
      <c r="BU148" s="4">
        <v>0</v>
      </c>
      <c r="BV148" s="4">
        <v>0</v>
      </c>
      <c r="BX148" s="4"/>
      <c r="CA148"/>
    </row>
    <row r="149" spans="1:79" x14ac:dyDescent="0.25">
      <c r="A149" s="114"/>
      <c r="B149" t="s">
        <v>418</v>
      </c>
      <c r="C149" s="4">
        <v>0</v>
      </c>
      <c r="D149" s="4">
        <v>0</v>
      </c>
      <c r="E149" s="4">
        <v>0</v>
      </c>
      <c r="F149" s="4">
        <v>0</v>
      </c>
      <c r="G149" s="4">
        <v>0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4">
        <v>0</v>
      </c>
      <c r="N149" s="4">
        <v>0</v>
      </c>
      <c r="O149" s="143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0</v>
      </c>
      <c r="V149" s="4">
        <v>0</v>
      </c>
      <c r="W149" s="4">
        <v>0</v>
      </c>
      <c r="X149" s="4">
        <v>0</v>
      </c>
      <c r="Y149" s="4">
        <v>0</v>
      </c>
      <c r="Z149" s="4">
        <v>0</v>
      </c>
      <c r="AA149" s="4">
        <v>0</v>
      </c>
      <c r="AB149" s="143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0</v>
      </c>
      <c r="AH149" s="4">
        <v>0</v>
      </c>
      <c r="AI149" s="4">
        <v>0</v>
      </c>
      <c r="AJ149" s="4">
        <v>0</v>
      </c>
      <c r="AK149" s="4">
        <v>0</v>
      </c>
      <c r="AM149" t="s">
        <v>418</v>
      </c>
      <c r="AN149" s="4">
        <v>0</v>
      </c>
      <c r="AO149" s="4">
        <v>0</v>
      </c>
      <c r="AP149" s="4">
        <v>0</v>
      </c>
      <c r="AQ149" s="4">
        <v>0</v>
      </c>
      <c r="AR149" s="4">
        <v>0</v>
      </c>
      <c r="AS149" s="4">
        <v>0</v>
      </c>
      <c r="AT149" s="4">
        <v>0</v>
      </c>
      <c r="AU149" s="4">
        <v>0</v>
      </c>
      <c r="AV149" s="4">
        <v>0</v>
      </c>
      <c r="AW149" s="4">
        <v>0</v>
      </c>
      <c r="AX149" s="4">
        <v>0</v>
      </c>
      <c r="AY149" s="4">
        <v>0</v>
      </c>
      <c r="AZ149" s="143">
        <v>0</v>
      </c>
      <c r="BA149" s="4">
        <v>0</v>
      </c>
      <c r="BB149" s="4">
        <v>0</v>
      </c>
      <c r="BC149" s="4">
        <v>0</v>
      </c>
      <c r="BD149" s="4">
        <v>0</v>
      </c>
      <c r="BE149" s="4">
        <v>0</v>
      </c>
      <c r="BF149" s="4">
        <v>0</v>
      </c>
      <c r="BG149" s="4">
        <v>0</v>
      </c>
      <c r="BH149" s="4">
        <v>0</v>
      </c>
      <c r="BI149" s="4">
        <v>0</v>
      </c>
      <c r="BJ149" s="4">
        <v>0</v>
      </c>
      <c r="BK149" s="4">
        <v>0</v>
      </c>
      <c r="BL149" s="4">
        <v>0</v>
      </c>
      <c r="BM149" s="143">
        <v>0</v>
      </c>
      <c r="BN149" s="4">
        <v>0</v>
      </c>
      <c r="BO149" s="4">
        <v>0</v>
      </c>
      <c r="BP149" s="4">
        <v>0</v>
      </c>
      <c r="BQ149" s="4">
        <v>0</v>
      </c>
      <c r="BR149" s="4">
        <v>0</v>
      </c>
      <c r="BS149" s="4">
        <v>0</v>
      </c>
      <c r="BT149" s="4">
        <v>0</v>
      </c>
      <c r="BU149" s="4">
        <v>0</v>
      </c>
      <c r="BV149" s="4">
        <v>0</v>
      </c>
      <c r="BX149" s="4"/>
      <c r="CA149"/>
    </row>
    <row r="150" spans="1:79" x14ac:dyDescent="0.25">
      <c r="A150" s="114"/>
      <c r="B150" t="s">
        <v>419</v>
      </c>
      <c r="C150" s="4">
        <v>0</v>
      </c>
      <c r="D150" s="4">
        <v>0</v>
      </c>
      <c r="E150" s="4">
        <v>0</v>
      </c>
      <c r="F150" s="4">
        <v>0</v>
      </c>
      <c r="G150" s="4">
        <v>0</v>
      </c>
      <c r="H150" s="4">
        <v>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143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0</v>
      </c>
      <c r="V150" s="4">
        <v>0</v>
      </c>
      <c r="W150" s="4">
        <v>0</v>
      </c>
      <c r="X150" s="4">
        <v>0</v>
      </c>
      <c r="Y150" s="4">
        <v>0</v>
      </c>
      <c r="Z150" s="4">
        <v>0</v>
      </c>
      <c r="AA150" s="4">
        <v>0</v>
      </c>
      <c r="AB150" s="143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0</v>
      </c>
      <c r="AH150" s="4">
        <v>0</v>
      </c>
      <c r="AI150" s="4">
        <v>0</v>
      </c>
      <c r="AJ150" s="4">
        <v>0</v>
      </c>
      <c r="AK150" s="4">
        <v>0</v>
      </c>
      <c r="AM150" t="s">
        <v>419</v>
      </c>
      <c r="AN150" s="4">
        <v>0</v>
      </c>
      <c r="AO150" s="4">
        <v>0</v>
      </c>
      <c r="AP150" s="4">
        <v>0</v>
      </c>
      <c r="AQ150" s="4">
        <v>0</v>
      </c>
      <c r="AR150" s="4">
        <v>0</v>
      </c>
      <c r="AS150" s="4">
        <v>0</v>
      </c>
      <c r="AT150" s="4">
        <v>0</v>
      </c>
      <c r="AU150" s="4">
        <v>0</v>
      </c>
      <c r="AV150" s="4">
        <v>0</v>
      </c>
      <c r="AW150" s="4">
        <v>0</v>
      </c>
      <c r="AX150" s="4">
        <v>0</v>
      </c>
      <c r="AY150" s="4">
        <v>0</v>
      </c>
      <c r="AZ150" s="143">
        <v>0</v>
      </c>
      <c r="BA150" s="4">
        <v>0</v>
      </c>
      <c r="BB150" s="4">
        <v>0</v>
      </c>
      <c r="BC150" s="4">
        <v>0</v>
      </c>
      <c r="BD150" s="4">
        <v>0</v>
      </c>
      <c r="BE150" s="4">
        <v>0</v>
      </c>
      <c r="BF150" s="4">
        <v>0</v>
      </c>
      <c r="BG150" s="4">
        <v>0</v>
      </c>
      <c r="BH150" s="4">
        <v>0</v>
      </c>
      <c r="BI150" s="4">
        <v>0</v>
      </c>
      <c r="BJ150" s="4">
        <v>0</v>
      </c>
      <c r="BK150" s="4">
        <v>0</v>
      </c>
      <c r="BL150" s="4">
        <v>0</v>
      </c>
      <c r="BM150" s="143">
        <v>0</v>
      </c>
      <c r="BN150" s="4">
        <v>0</v>
      </c>
      <c r="BO150" s="4">
        <v>0</v>
      </c>
      <c r="BP150" s="4">
        <v>0</v>
      </c>
      <c r="BQ150" s="4">
        <v>0</v>
      </c>
      <c r="BR150" s="4">
        <v>0</v>
      </c>
      <c r="BS150" s="4">
        <v>0</v>
      </c>
      <c r="BT150" s="4">
        <v>0</v>
      </c>
      <c r="BU150" s="4">
        <v>0</v>
      </c>
      <c r="BV150" s="4">
        <v>0</v>
      </c>
      <c r="BX150" s="4"/>
      <c r="CA150"/>
    </row>
    <row r="151" spans="1:79" x14ac:dyDescent="0.25">
      <c r="A151" s="114"/>
      <c r="B151" t="s">
        <v>420</v>
      </c>
      <c r="C151" s="4">
        <v>0</v>
      </c>
      <c r="D151" s="4">
        <v>0</v>
      </c>
      <c r="E151" s="4">
        <v>0</v>
      </c>
      <c r="F151" s="4">
        <v>0</v>
      </c>
      <c r="G151" s="4">
        <v>0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143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4">
        <v>0</v>
      </c>
      <c r="Y151" s="4">
        <v>0</v>
      </c>
      <c r="Z151" s="4">
        <v>0</v>
      </c>
      <c r="AA151" s="4">
        <v>0</v>
      </c>
      <c r="AB151" s="143">
        <v>0</v>
      </c>
      <c r="AC151" s="4">
        <v>0</v>
      </c>
      <c r="AD151" s="4">
        <v>0</v>
      </c>
      <c r="AE151" s="4">
        <v>0</v>
      </c>
      <c r="AF151" s="4">
        <v>0</v>
      </c>
      <c r="AG151" s="4">
        <v>0</v>
      </c>
      <c r="AH151" s="4">
        <v>0</v>
      </c>
      <c r="AI151" s="4">
        <v>0</v>
      </c>
      <c r="AJ151" s="4">
        <v>0</v>
      </c>
      <c r="AK151" s="4">
        <v>0</v>
      </c>
      <c r="AM151" t="s">
        <v>420</v>
      </c>
      <c r="AN151" s="4">
        <v>0</v>
      </c>
      <c r="AO151" s="4">
        <v>0</v>
      </c>
      <c r="AP151" s="4">
        <v>0</v>
      </c>
      <c r="AQ151" s="4">
        <v>0</v>
      </c>
      <c r="AR151" s="4">
        <v>0</v>
      </c>
      <c r="AS151" s="4">
        <v>0</v>
      </c>
      <c r="AT151" s="4">
        <v>0</v>
      </c>
      <c r="AU151" s="4">
        <v>0</v>
      </c>
      <c r="AV151" s="4">
        <v>0</v>
      </c>
      <c r="AW151" s="4">
        <v>0</v>
      </c>
      <c r="AX151" s="4">
        <v>0</v>
      </c>
      <c r="AY151" s="4">
        <v>0</v>
      </c>
      <c r="AZ151" s="143">
        <v>0</v>
      </c>
      <c r="BA151" s="4">
        <v>0</v>
      </c>
      <c r="BB151" s="4">
        <v>0</v>
      </c>
      <c r="BC151" s="4">
        <v>0</v>
      </c>
      <c r="BD151" s="4">
        <v>0</v>
      </c>
      <c r="BE151" s="4">
        <v>0</v>
      </c>
      <c r="BF151" s="4">
        <v>0</v>
      </c>
      <c r="BG151" s="4">
        <v>0</v>
      </c>
      <c r="BH151" s="4">
        <v>0</v>
      </c>
      <c r="BI151" s="4">
        <v>0</v>
      </c>
      <c r="BJ151" s="4">
        <v>0</v>
      </c>
      <c r="BK151" s="4">
        <v>0</v>
      </c>
      <c r="BL151" s="4">
        <v>0</v>
      </c>
      <c r="BM151" s="143">
        <v>0</v>
      </c>
      <c r="BN151" s="4">
        <v>0</v>
      </c>
      <c r="BO151" s="4">
        <v>0</v>
      </c>
      <c r="BP151" s="4">
        <v>0</v>
      </c>
      <c r="BQ151" s="4">
        <v>0</v>
      </c>
      <c r="BR151" s="4">
        <v>0</v>
      </c>
      <c r="BS151" s="4">
        <v>0</v>
      </c>
      <c r="BT151" s="4">
        <v>0</v>
      </c>
      <c r="BU151" s="4">
        <v>0</v>
      </c>
      <c r="BV151" s="4">
        <v>0</v>
      </c>
      <c r="BX151" s="4"/>
      <c r="CA151"/>
    </row>
    <row r="152" spans="1:79" x14ac:dyDescent="0.25">
      <c r="A152" s="114"/>
      <c r="B152" t="s">
        <v>421</v>
      </c>
      <c r="C152" s="4">
        <v>0</v>
      </c>
      <c r="D152" s="4">
        <v>0</v>
      </c>
      <c r="E152" s="4">
        <v>0</v>
      </c>
      <c r="F152" s="4">
        <v>0</v>
      </c>
      <c r="G152" s="4">
        <v>0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143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4">
        <v>0</v>
      </c>
      <c r="Y152" s="4">
        <v>0</v>
      </c>
      <c r="Z152" s="4">
        <v>0</v>
      </c>
      <c r="AA152" s="4">
        <v>0</v>
      </c>
      <c r="AB152" s="143">
        <v>0</v>
      </c>
      <c r="AC152" s="4">
        <v>0</v>
      </c>
      <c r="AD152" s="4">
        <v>0</v>
      </c>
      <c r="AE152" s="4">
        <v>0</v>
      </c>
      <c r="AF152" s="4">
        <v>0</v>
      </c>
      <c r="AG152" s="4">
        <v>0</v>
      </c>
      <c r="AH152" s="4">
        <v>0</v>
      </c>
      <c r="AI152" s="4">
        <v>0</v>
      </c>
      <c r="AJ152" s="4">
        <v>0</v>
      </c>
      <c r="AK152" s="4">
        <v>0</v>
      </c>
      <c r="AM152" t="s">
        <v>421</v>
      </c>
      <c r="AN152" s="4">
        <v>0</v>
      </c>
      <c r="AO152" s="4">
        <v>0</v>
      </c>
      <c r="AP152" s="4">
        <v>0</v>
      </c>
      <c r="AQ152" s="4">
        <v>0</v>
      </c>
      <c r="AR152" s="4">
        <v>0</v>
      </c>
      <c r="AS152" s="4">
        <v>0</v>
      </c>
      <c r="AT152" s="4">
        <v>0</v>
      </c>
      <c r="AU152" s="4">
        <v>0</v>
      </c>
      <c r="AV152" s="4">
        <v>0</v>
      </c>
      <c r="AW152" s="4">
        <v>0</v>
      </c>
      <c r="AX152" s="4">
        <v>0</v>
      </c>
      <c r="AY152" s="4">
        <v>0</v>
      </c>
      <c r="AZ152" s="143">
        <v>0</v>
      </c>
      <c r="BA152" s="4">
        <v>0</v>
      </c>
      <c r="BB152" s="4">
        <v>0</v>
      </c>
      <c r="BC152" s="4">
        <v>0</v>
      </c>
      <c r="BD152" s="4">
        <v>0</v>
      </c>
      <c r="BE152" s="4">
        <v>0</v>
      </c>
      <c r="BF152" s="4">
        <v>0</v>
      </c>
      <c r="BG152" s="4">
        <v>0</v>
      </c>
      <c r="BH152" s="4">
        <v>0</v>
      </c>
      <c r="BI152" s="4">
        <v>0</v>
      </c>
      <c r="BJ152" s="4">
        <v>0</v>
      </c>
      <c r="BK152" s="4">
        <v>0</v>
      </c>
      <c r="BL152" s="4">
        <v>0</v>
      </c>
      <c r="BM152" s="143">
        <v>0</v>
      </c>
      <c r="BN152" s="4">
        <v>0</v>
      </c>
      <c r="BO152" s="4">
        <v>0</v>
      </c>
      <c r="BP152" s="4">
        <v>0</v>
      </c>
      <c r="BQ152" s="4">
        <v>0</v>
      </c>
      <c r="BR152" s="4">
        <v>0</v>
      </c>
      <c r="BS152" s="4">
        <v>0</v>
      </c>
      <c r="BT152" s="4">
        <v>0</v>
      </c>
      <c r="BU152" s="4">
        <v>0</v>
      </c>
      <c r="BV152" s="4">
        <v>0</v>
      </c>
      <c r="BX152" s="4"/>
      <c r="CA152"/>
    </row>
    <row r="153" spans="1:79" x14ac:dyDescent="0.25">
      <c r="A153" s="114"/>
      <c r="B153" t="s">
        <v>422</v>
      </c>
      <c r="C153" s="4">
        <v>0</v>
      </c>
      <c r="D153" s="4">
        <v>0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143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4">
        <v>0</v>
      </c>
      <c r="X153" s="4">
        <v>0</v>
      </c>
      <c r="Y153" s="4">
        <v>0</v>
      </c>
      <c r="Z153" s="4">
        <v>0</v>
      </c>
      <c r="AA153" s="4">
        <v>0</v>
      </c>
      <c r="AB153" s="143">
        <v>0</v>
      </c>
      <c r="AC153" s="4">
        <v>0</v>
      </c>
      <c r="AD153" s="4">
        <v>0</v>
      </c>
      <c r="AE153" s="4">
        <v>0</v>
      </c>
      <c r="AF153" s="4">
        <v>0</v>
      </c>
      <c r="AG153" s="4">
        <v>0</v>
      </c>
      <c r="AH153" s="4">
        <v>0</v>
      </c>
      <c r="AI153" s="4">
        <v>0</v>
      </c>
      <c r="AJ153" s="4">
        <v>0</v>
      </c>
      <c r="AK153" s="4">
        <v>0</v>
      </c>
      <c r="AM153" t="s">
        <v>422</v>
      </c>
      <c r="AN153" s="4">
        <v>0</v>
      </c>
      <c r="AO153" s="4">
        <v>0</v>
      </c>
      <c r="AP153" s="4">
        <v>0</v>
      </c>
      <c r="AQ153" s="4">
        <v>0</v>
      </c>
      <c r="AR153" s="4">
        <v>0</v>
      </c>
      <c r="AS153" s="4">
        <v>0</v>
      </c>
      <c r="AT153" s="4">
        <v>0</v>
      </c>
      <c r="AU153" s="4">
        <v>0</v>
      </c>
      <c r="AV153" s="4">
        <v>0</v>
      </c>
      <c r="AW153" s="4">
        <v>0</v>
      </c>
      <c r="AX153" s="4">
        <v>0</v>
      </c>
      <c r="AY153" s="4">
        <v>0</v>
      </c>
      <c r="AZ153" s="143">
        <v>0</v>
      </c>
      <c r="BA153" s="4">
        <v>0</v>
      </c>
      <c r="BB153" s="4">
        <v>0</v>
      </c>
      <c r="BC153" s="4">
        <v>0</v>
      </c>
      <c r="BD153" s="4">
        <v>0</v>
      </c>
      <c r="BE153" s="4">
        <v>0</v>
      </c>
      <c r="BF153" s="4">
        <v>0</v>
      </c>
      <c r="BG153" s="4">
        <v>0</v>
      </c>
      <c r="BH153" s="4">
        <v>0</v>
      </c>
      <c r="BI153" s="4">
        <v>0</v>
      </c>
      <c r="BJ153" s="4">
        <v>0</v>
      </c>
      <c r="BK153" s="4">
        <v>0</v>
      </c>
      <c r="BL153" s="4">
        <v>0</v>
      </c>
      <c r="BM153" s="143">
        <v>0</v>
      </c>
      <c r="BN153" s="4">
        <v>0</v>
      </c>
      <c r="BO153" s="4">
        <v>0</v>
      </c>
      <c r="BP153" s="4">
        <v>0</v>
      </c>
      <c r="BQ153" s="4">
        <v>0</v>
      </c>
      <c r="BR153" s="4">
        <v>0</v>
      </c>
      <c r="BS153" s="4">
        <v>0</v>
      </c>
      <c r="BT153" s="4">
        <v>0</v>
      </c>
      <c r="BU153" s="4">
        <v>0</v>
      </c>
      <c r="BV153" s="4">
        <v>0</v>
      </c>
      <c r="BX153" s="4"/>
      <c r="CA153"/>
    </row>
    <row r="154" spans="1:79" x14ac:dyDescent="0.25">
      <c r="A154" s="114"/>
      <c r="B154" t="s">
        <v>423</v>
      </c>
      <c r="C154" s="4">
        <v>0</v>
      </c>
      <c r="D154" s="4">
        <v>0</v>
      </c>
      <c r="E154" s="4">
        <v>0</v>
      </c>
      <c r="F154" s="4">
        <v>0</v>
      </c>
      <c r="G154" s="4">
        <v>0</v>
      </c>
      <c r="H154" s="4">
        <v>0</v>
      </c>
      <c r="I154" s="4">
        <v>0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143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0</v>
      </c>
      <c r="X154" s="4">
        <v>0</v>
      </c>
      <c r="Y154" s="4">
        <v>0</v>
      </c>
      <c r="Z154" s="4">
        <v>0</v>
      </c>
      <c r="AA154" s="4">
        <v>0</v>
      </c>
      <c r="AB154" s="143">
        <v>0</v>
      </c>
      <c r="AC154" s="4">
        <v>0</v>
      </c>
      <c r="AD154" s="4">
        <v>0</v>
      </c>
      <c r="AE154" s="4">
        <v>0</v>
      </c>
      <c r="AF154" s="4">
        <v>0</v>
      </c>
      <c r="AG154" s="4">
        <v>0</v>
      </c>
      <c r="AH154" s="4">
        <v>0</v>
      </c>
      <c r="AI154" s="4">
        <v>0</v>
      </c>
      <c r="AJ154" s="4">
        <v>0</v>
      </c>
      <c r="AK154" s="4">
        <v>0</v>
      </c>
      <c r="AM154" t="s">
        <v>423</v>
      </c>
      <c r="AN154" s="4">
        <v>0</v>
      </c>
      <c r="AO154" s="4">
        <v>0</v>
      </c>
      <c r="AP154" s="4">
        <v>0</v>
      </c>
      <c r="AQ154" s="4">
        <v>0</v>
      </c>
      <c r="AR154" s="4">
        <v>0</v>
      </c>
      <c r="AS154" s="4">
        <v>0</v>
      </c>
      <c r="AT154" s="4">
        <v>0</v>
      </c>
      <c r="AU154" s="4">
        <v>0</v>
      </c>
      <c r="AV154" s="4">
        <v>0</v>
      </c>
      <c r="AW154" s="4">
        <v>0</v>
      </c>
      <c r="AX154" s="4">
        <v>0</v>
      </c>
      <c r="AY154" s="4">
        <v>0</v>
      </c>
      <c r="AZ154" s="143">
        <v>0</v>
      </c>
      <c r="BA154" s="4">
        <v>0</v>
      </c>
      <c r="BB154" s="4">
        <v>0</v>
      </c>
      <c r="BC154" s="4">
        <v>0</v>
      </c>
      <c r="BD154" s="4">
        <v>0</v>
      </c>
      <c r="BE154" s="4">
        <v>0</v>
      </c>
      <c r="BF154" s="4">
        <v>0</v>
      </c>
      <c r="BG154" s="4">
        <v>0</v>
      </c>
      <c r="BH154" s="4">
        <v>0</v>
      </c>
      <c r="BI154" s="4">
        <v>0</v>
      </c>
      <c r="BJ154" s="4">
        <v>0</v>
      </c>
      <c r="BK154" s="4">
        <v>0</v>
      </c>
      <c r="BL154" s="4">
        <v>0</v>
      </c>
      <c r="BM154" s="143">
        <v>0</v>
      </c>
      <c r="BN154" s="4">
        <v>0</v>
      </c>
      <c r="BO154" s="4">
        <v>0</v>
      </c>
      <c r="BP154" s="4">
        <v>0</v>
      </c>
      <c r="BQ154" s="4">
        <v>0</v>
      </c>
      <c r="BR154" s="4">
        <v>0</v>
      </c>
      <c r="BS154" s="4">
        <v>0</v>
      </c>
      <c r="BT154" s="4">
        <v>0</v>
      </c>
      <c r="BU154" s="4">
        <v>0</v>
      </c>
      <c r="BV154" s="4">
        <v>0</v>
      </c>
      <c r="BX154" s="4"/>
      <c r="CA154"/>
    </row>
    <row r="155" spans="1:79" x14ac:dyDescent="0.25">
      <c r="A155" s="114"/>
      <c r="B155" t="s">
        <v>424</v>
      </c>
      <c r="C155" s="4">
        <v>0</v>
      </c>
      <c r="D155" s="4">
        <v>0</v>
      </c>
      <c r="E155" s="4">
        <v>0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143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143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v>0</v>
      </c>
      <c r="AK155" s="4">
        <v>0</v>
      </c>
      <c r="AM155" t="s">
        <v>424</v>
      </c>
      <c r="AN155" s="4">
        <v>0</v>
      </c>
      <c r="AO155" s="4">
        <v>0</v>
      </c>
      <c r="AP155" s="4">
        <v>0</v>
      </c>
      <c r="AQ155" s="4">
        <v>0</v>
      </c>
      <c r="AR155" s="4">
        <v>0</v>
      </c>
      <c r="AS155" s="4">
        <v>0</v>
      </c>
      <c r="AT155" s="4">
        <v>0</v>
      </c>
      <c r="AU155" s="4">
        <v>0</v>
      </c>
      <c r="AV155" s="4">
        <v>0</v>
      </c>
      <c r="AW155" s="4">
        <v>0</v>
      </c>
      <c r="AX155" s="4">
        <v>0</v>
      </c>
      <c r="AY155" s="4">
        <v>0</v>
      </c>
      <c r="AZ155" s="143">
        <v>0</v>
      </c>
      <c r="BA155" s="4">
        <v>0</v>
      </c>
      <c r="BB155" s="4">
        <v>0</v>
      </c>
      <c r="BC155" s="4">
        <v>0</v>
      </c>
      <c r="BD155" s="4">
        <v>0</v>
      </c>
      <c r="BE155" s="4">
        <v>0</v>
      </c>
      <c r="BF155" s="4">
        <v>0</v>
      </c>
      <c r="BG155" s="4">
        <v>0</v>
      </c>
      <c r="BH155" s="4">
        <v>0</v>
      </c>
      <c r="BI155" s="4">
        <v>0</v>
      </c>
      <c r="BJ155" s="4">
        <v>0</v>
      </c>
      <c r="BK155" s="4">
        <v>0</v>
      </c>
      <c r="BL155" s="4">
        <v>0</v>
      </c>
      <c r="BM155" s="143">
        <v>0</v>
      </c>
      <c r="BN155" s="4">
        <v>0</v>
      </c>
      <c r="BO155" s="4">
        <v>0</v>
      </c>
      <c r="BP155" s="4">
        <v>0</v>
      </c>
      <c r="BQ155" s="4">
        <v>0</v>
      </c>
      <c r="BR155" s="4">
        <v>0</v>
      </c>
      <c r="BS155" s="4">
        <v>0</v>
      </c>
      <c r="BT155" s="4">
        <v>0</v>
      </c>
      <c r="BU155" s="4">
        <v>0</v>
      </c>
      <c r="BV155" s="4">
        <v>0</v>
      </c>
      <c r="BX155" s="4"/>
      <c r="CA155"/>
    </row>
    <row r="156" spans="1:79" x14ac:dyDescent="0.25">
      <c r="A156" s="114"/>
      <c r="B156" t="s">
        <v>425</v>
      </c>
      <c r="C156" s="4">
        <v>0</v>
      </c>
      <c r="D156" s="4">
        <v>0</v>
      </c>
      <c r="E156" s="4">
        <v>0</v>
      </c>
      <c r="F156" s="4">
        <v>0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143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0</v>
      </c>
      <c r="AA156" s="4">
        <v>0</v>
      </c>
      <c r="AB156" s="143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0</v>
      </c>
      <c r="AH156" s="4">
        <v>0</v>
      </c>
      <c r="AI156" s="4">
        <v>0</v>
      </c>
      <c r="AJ156" s="4">
        <v>0</v>
      </c>
      <c r="AK156" s="4">
        <v>0</v>
      </c>
      <c r="AM156" t="s">
        <v>425</v>
      </c>
      <c r="AN156" s="4">
        <v>0</v>
      </c>
      <c r="AO156" s="4">
        <v>0</v>
      </c>
      <c r="AP156" s="4">
        <v>0</v>
      </c>
      <c r="AQ156" s="4">
        <v>0</v>
      </c>
      <c r="AR156" s="4">
        <v>0</v>
      </c>
      <c r="AS156" s="4">
        <v>0</v>
      </c>
      <c r="AT156" s="4">
        <v>0</v>
      </c>
      <c r="AU156" s="4">
        <v>0</v>
      </c>
      <c r="AV156" s="4">
        <v>0</v>
      </c>
      <c r="AW156" s="4">
        <v>0</v>
      </c>
      <c r="AX156" s="4">
        <v>0</v>
      </c>
      <c r="AY156" s="4">
        <v>0</v>
      </c>
      <c r="AZ156" s="143">
        <v>0</v>
      </c>
      <c r="BA156" s="4">
        <v>0</v>
      </c>
      <c r="BB156" s="4">
        <v>0</v>
      </c>
      <c r="BC156" s="4">
        <v>0</v>
      </c>
      <c r="BD156" s="4">
        <v>0</v>
      </c>
      <c r="BE156" s="4">
        <v>0</v>
      </c>
      <c r="BF156" s="4">
        <v>0</v>
      </c>
      <c r="BG156" s="4">
        <v>0</v>
      </c>
      <c r="BH156" s="4">
        <v>0</v>
      </c>
      <c r="BI156" s="4">
        <v>0</v>
      </c>
      <c r="BJ156" s="4">
        <v>0</v>
      </c>
      <c r="BK156" s="4">
        <v>0</v>
      </c>
      <c r="BL156" s="4">
        <v>0</v>
      </c>
      <c r="BM156" s="143">
        <v>0</v>
      </c>
      <c r="BN156" s="4">
        <v>0</v>
      </c>
      <c r="BO156" s="4">
        <v>0</v>
      </c>
      <c r="BP156" s="4">
        <v>0</v>
      </c>
      <c r="BQ156" s="4">
        <v>0</v>
      </c>
      <c r="BR156" s="4">
        <v>0</v>
      </c>
      <c r="BS156" s="4">
        <v>0</v>
      </c>
      <c r="BT156" s="4">
        <v>0</v>
      </c>
      <c r="BU156" s="4">
        <v>0</v>
      </c>
      <c r="BV156" s="4">
        <v>0</v>
      </c>
      <c r="BX156" s="4"/>
      <c r="CA156"/>
    </row>
    <row r="157" spans="1:79" x14ac:dyDescent="0.25">
      <c r="A157" s="114"/>
      <c r="B157" t="s">
        <v>426</v>
      </c>
      <c r="C157" s="4">
        <v>0</v>
      </c>
      <c r="D157" s="4">
        <v>0</v>
      </c>
      <c r="E157" s="4">
        <v>0</v>
      </c>
      <c r="F157" s="4">
        <v>0</v>
      </c>
      <c r="G157" s="4">
        <v>0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143">
        <v>0</v>
      </c>
      <c r="P157" s="4">
        <v>0</v>
      </c>
      <c r="Q157" s="4">
        <v>0</v>
      </c>
      <c r="R157" s="4">
        <v>0</v>
      </c>
      <c r="S157" s="4">
        <v>0</v>
      </c>
      <c r="T157" s="4">
        <v>0</v>
      </c>
      <c r="U157" s="4">
        <v>0</v>
      </c>
      <c r="V157" s="4">
        <v>0</v>
      </c>
      <c r="W157" s="4">
        <v>0</v>
      </c>
      <c r="X157" s="4">
        <v>0</v>
      </c>
      <c r="Y157" s="4">
        <v>0</v>
      </c>
      <c r="Z157" s="4">
        <v>0</v>
      </c>
      <c r="AA157" s="4">
        <v>0</v>
      </c>
      <c r="AB157" s="143">
        <v>0</v>
      </c>
      <c r="AC157" s="4">
        <v>0</v>
      </c>
      <c r="AD157" s="4">
        <v>0</v>
      </c>
      <c r="AE157" s="4">
        <v>0</v>
      </c>
      <c r="AF157" s="4">
        <v>0</v>
      </c>
      <c r="AG157" s="4">
        <v>0</v>
      </c>
      <c r="AH157" s="4">
        <v>0</v>
      </c>
      <c r="AI157" s="4">
        <v>0</v>
      </c>
      <c r="AJ157" s="4">
        <v>0</v>
      </c>
      <c r="AK157" s="4">
        <v>0</v>
      </c>
      <c r="AM157" t="s">
        <v>426</v>
      </c>
      <c r="AN157" s="4">
        <v>0</v>
      </c>
      <c r="AO157" s="4">
        <v>0</v>
      </c>
      <c r="AP157" s="4">
        <v>0</v>
      </c>
      <c r="AQ157" s="4">
        <v>0</v>
      </c>
      <c r="AR157" s="4">
        <v>0</v>
      </c>
      <c r="AS157" s="4">
        <v>0</v>
      </c>
      <c r="AT157" s="4">
        <v>0</v>
      </c>
      <c r="AU157" s="4">
        <v>0</v>
      </c>
      <c r="AV157" s="4">
        <v>0</v>
      </c>
      <c r="AW157" s="4">
        <v>0</v>
      </c>
      <c r="AX157" s="4">
        <v>0</v>
      </c>
      <c r="AY157" s="4">
        <v>0</v>
      </c>
      <c r="AZ157" s="143">
        <v>0</v>
      </c>
      <c r="BA157" s="4">
        <v>0</v>
      </c>
      <c r="BB157" s="4">
        <v>0</v>
      </c>
      <c r="BC157" s="4">
        <v>0</v>
      </c>
      <c r="BD157" s="4">
        <v>0</v>
      </c>
      <c r="BE157" s="4">
        <v>0</v>
      </c>
      <c r="BF157" s="4">
        <v>0</v>
      </c>
      <c r="BG157" s="4">
        <v>0</v>
      </c>
      <c r="BH157" s="4">
        <v>0</v>
      </c>
      <c r="BI157" s="4">
        <v>0</v>
      </c>
      <c r="BJ157" s="4">
        <v>0</v>
      </c>
      <c r="BK157" s="4">
        <v>0</v>
      </c>
      <c r="BL157" s="4">
        <v>0</v>
      </c>
      <c r="BM157" s="143">
        <v>0</v>
      </c>
      <c r="BN157" s="4">
        <v>0</v>
      </c>
      <c r="BO157" s="4">
        <v>0</v>
      </c>
      <c r="BP157" s="4">
        <v>0</v>
      </c>
      <c r="BQ157" s="4">
        <v>0</v>
      </c>
      <c r="BR157" s="4">
        <v>0</v>
      </c>
      <c r="BS157" s="4">
        <v>0</v>
      </c>
      <c r="BT157" s="4">
        <v>0</v>
      </c>
      <c r="BU157" s="4">
        <v>0</v>
      </c>
      <c r="BV157" s="4">
        <v>0</v>
      </c>
      <c r="BX157" s="4"/>
      <c r="CA157"/>
    </row>
    <row r="158" spans="1:79" x14ac:dyDescent="0.25">
      <c r="A158" s="114"/>
      <c r="B158" t="s">
        <v>427</v>
      </c>
      <c r="C158" s="115">
        <v>0</v>
      </c>
      <c r="D158" s="115">
        <v>0</v>
      </c>
      <c r="E158" s="115">
        <v>0</v>
      </c>
      <c r="F158" s="115">
        <v>0</v>
      </c>
      <c r="G158" s="115">
        <v>0</v>
      </c>
      <c r="H158" s="115">
        <v>0</v>
      </c>
      <c r="I158" s="115">
        <v>0</v>
      </c>
      <c r="J158" s="115">
        <v>0</v>
      </c>
      <c r="K158" s="115">
        <v>0</v>
      </c>
      <c r="L158" s="115">
        <v>0</v>
      </c>
      <c r="M158" s="115">
        <v>0</v>
      </c>
      <c r="N158" s="115">
        <v>0</v>
      </c>
      <c r="O158" s="144">
        <v>0</v>
      </c>
      <c r="P158" s="115">
        <v>0</v>
      </c>
      <c r="Q158" s="115">
        <v>0</v>
      </c>
      <c r="R158" s="115">
        <v>0</v>
      </c>
      <c r="S158" s="115">
        <v>0</v>
      </c>
      <c r="T158" s="115">
        <v>0</v>
      </c>
      <c r="U158" s="115">
        <v>0</v>
      </c>
      <c r="V158" s="115">
        <v>0</v>
      </c>
      <c r="W158" s="115">
        <v>0</v>
      </c>
      <c r="X158" s="115">
        <v>0</v>
      </c>
      <c r="Y158" s="115">
        <v>0</v>
      </c>
      <c r="Z158" s="115">
        <v>0</v>
      </c>
      <c r="AA158" s="115">
        <v>0</v>
      </c>
      <c r="AB158" s="144">
        <v>0</v>
      </c>
      <c r="AC158" s="115">
        <v>0</v>
      </c>
      <c r="AD158" s="115">
        <v>0</v>
      </c>
      <c r="AE158" s="115">
        <v>0</v>
      </c>
      <c r="AF158" s="115">
        <v>0</v>
      </c>
      <c r="AG158" s="115">
        <v>0</v>
      </c>
      <c r="AH158" s="115">
        <v>0</v>
      </c>
      <c r="AI158" s="115">
        <v>0</v>
      </c>
      <c r="AJ158" s="115">
        <v>0</v>
      </c>
      <c r="AK158" s="115">
        <v>0</v>
      </c>
      <c r="AM158" t="s">
        <v>427</v>
      </c>
      <c r="AN158" s="115">
        <v>0</v>
      </c>
      <c r="AO158" s="115">
        <v>0</v>
      </c>
      <c r="AP158" s="115">
        <v>0</v>
      </c>
      <c r="AQ158" s="115">
        <v>0</v>
      </c>
      <c r="AR158" s="115">
        <v>0</v>
      </c>
      <c r="AS158" s="115">
        <v>0</v>
      </c>
      <c r="AT158" s="115">
        <v>0</v>
      </c>
      <c r="AU158" s="115">
        <v>0</v>
      </c>
      <c r="AV158" s="115">
        <v>0</v>
      </c>
      <c r="AW158" s="115">
        <v>0</v>
      </c>
      <c r="AX158" s="115">
        <v>0</v>
      </c>
      <c r="AY158" s="115">
        <v>0</v>
      </c>
      <c r="AZ158" s="144">
        <v>0</v>
      </c>
      <c r="BA158" s="115">
        <v>0</v>
      </c>
      <c r="BB158" s="115">
        <v>0</v>
      </c>
      <c r="BC158" s="115">
        <v>0</v>
      </c>
      <c r="BD158" s="115">
        <v>0</v>
      </c>
      <c r="BE158" s="115">
        <v>0</v>
      </c>
      <c r="BF158" s="115">
        <v>0</v>
      </c>
      <c r="BG158" s="115">
        <v>0</v>
      </c>
      <c r="BH158" s="115">
        <v>0</v>
      </c>
      <c r="BI158" s="115">
        <v>0</v>
      </c>
      <c r="BJ158" s="115">
        <v>0</v>
      </c>
      <c r="BK158" s="115">
        <v>0</v>
      </c>
      <c r="BL158" s="115">
        <v>0</v>
      </c>
      <c r="BM158" s="144">
        <v>0</v>
      </c>
      <c r="BN158" s="115">
        <v>0</v>
      </c>
      <c r="BO158" s="115">
        <v>0</v>
      </c>
      <c r="BP158" s="115">
        <v>0</v>
      </c>
      <c r="BQ158" s="115">
        <v>0</v>
      </c>
      <c r="BR158" s="115">
        <v>0</v>
      </c>
      <c r="BS158" s="115">
        <v>0</v>
      </c>
      <c r="BT158" s="115">
        <v>0</v>
      </c>
      <c r="BU158" s="115">
        <v>0</v>
      </c>
      <c r="BV158" s="115">
        <v>0</v>
      </c>
      <c r="BX158" s="4"/>
      <c r="CA158"/>
    </row>
    <row r="159" spans="1:79" x14ac:dyDescent="0.25">
      <c r="A159" s="114"/>
      <c r="C159" s="5">
        <f>SUM(C145:C158)</f>
        <v>0</v>
      </c>
      <c r="D159" s="5">
        <f t="shared" ref="D159:AP159" si="413">SUM(D145:D158)</f>
        <v>0</v>
      </c>
      <c r="E159" s="5">
        <f t="shared" si="413"/>
        <v>0</v>
      </c>
      <c r="F159" s="5">
        <f t="shared" si="413"/>
        <v>0</v>
      </c>
      <c r="G159" s="5">
        <f t="shared" si="413"/>
        <v>0</v>
      </c>
      <c r="H159" s="5">
        <f t="shared" si="413"/>
        <v>0</v>
      </c>
      <c r="I159" s="5">
        <f t="shared" si="413"/>
        <v>0</v>
      </c>
      <c r="J159" s="5">
        <f t="shared" si="413"/>
        <v>0</v>
      </c>
      <c r="K159" s="5">
        <f t="shared" si="413"/>
        <v>0</v>
      </c>
      <c r="L159" s="5">
        <f t="shared" si="413"/>
        <v>0</v>
      </c>
      <c r="M159" s="5">
        <f t="shared" si="413"/>
        <v>0</v>
      </c>
      <c r="N159" s="5">
        <f t="shared" si="413"/>
        <v>0</v>
      </c>
      <c r="O159" s="145">
        <f t="shared" si="413"/>
        <v>0</v>
      </c>
      <c r="P159" s="5">
        <f>SUM(P145:P158)</f>
        <v>0</v>
      </c>
      <c r="Q159" s="5">
        <f t="shared" ref="Q159:AB159" si="414">SUM(Q145:Q158)</f>
        <v>0</v>
      </c>
      <c r="R159" s="5">
        <f t="shared" si="414"/>
        <v>0</v>
      </c>
      <c r="S159" s="5">
        <f t="shared" si="414"/>
        <v>0</v>
      </c>
      <c r="T159" s="5">
        <f t="shared" si="414"/>
        <v>0</v>
      </c>
      <c r="U159" s="5">
        <f t="shared" si="414"/>
        <v>0</v>
      </c>
      <c r="V159" s="5">
        <f t="shared" si="414"/>
        <v>0</v>
      </c>
      <c r="W159" s="5">
        <f t="shared" si="414"/>
        <v>0</v>
      </c>
      <c r="X159" s="5">
        <f t="shared" si="414"/>
        <v>0</v>
      </c>
      <c r="Y159" s="5">
        <f t="shared" si="414"/>
        <v>0</v>
      </c>
      <c r="Z159" s="5">
        <f t="shared" si="414"/>
        <v>0</v>
      </c>
      <c r="AA159" s="5">
        <f t="shared" si="414"/>
        <v>0</v>
      </c>
      <c r="AB159" s="145">
        <f t="shared" si="414"/>
        <v>0</v>
      </c>
      <c r="AC159" s="5">
        <f t="shared" si="413"/>
        <v>0</v>
      </c>
      <c r="AD159" s="5">
        <f t="shared" si="413"/>
        <v>0</v>
      </c>
      <c r="AE159" s="5">
        <f t="shared" si="413"/>
        <v>0</v>
      </c>
      <c r="AF159" s="5">
        <f t="shared" si="413"/>
        <v>0</v>
      </c>
      <c r="AG159" s="5">
        <f t="shared" si="413"/>
        <v>0</v>
      </c>
      <c r="AH159" s="5">
        <f t="shared" si="413"/>
        <v>0</v>
      </c>
      <c r="AI159" s="5">
        <f t="shared" ref="AI159:AK159" si="415">SUM(AI145:AI158)</f>
        <v>0</v>
      </c>
      <c r="AJ159" s="5">
        <f t="shared" si="415"/>
        <v>0</v>
      </c>
      <c r="AK159" s="5">
        <f t="shared" si="415"/>
        <v>0</v>
      </c>
      <c r="AM159" s="5"/>
      <c r="AN159" s="5">
        <f t="shared" si="413"/>
        <v>0</v>
      </c>
      <c r="AO159" s="5">
        <f t="shared" si="413"/>
        <v>0</v>
      </c>
      <c r="AP159" s="5">
        <f t="shared" si="413"/>
        <v>0</v>
      </c>
      <c r="AQ159" s="5">
        <f>SUM(AQ145:AQ158)</f>
        <v>0</v>
      </c>
      <c r="AR159" s="5">
        <f t="shared" ref="AR159:BQ159" si="416">SUM(AR145:AR158)</f>
        <v>0</v>
      </c>
      <c r="AS159" s="5">
        <f t="shared" si="416"/>
        <v>0</v>
      </c>
      <c r="AT159" s="5">
        <f t="shared" si="416"/>
        <v>0</v>
      </c>
      <c r="AU159" s="5">
        <f t="shared" si="416"/>
        <v>0</v>
      </c>
      <c r="AV159" s="5">
        <f t="shared" si="416"/>
        <v>0</v>
      </c>
      <c r="AW159" s="5">
        <f t="shared" si="416"/>
        <v>0</v>
      </c>
      <c r="AX159" s="5">
        <f t="shared" si="416"/>
        <v>0</v>
      </c>
      <c r="AY159" s="5">
        <f t="shared" si="416"/>
        <v>0</v>
      </c>
      <c r="AZ159" s="145">
        <f t="shared" si="416"/>
        <v>0</v>
      </c>
      <c r="BA159" s="5">
        <f t="shared" si="416"/>
        <v>0</v>
      </c>
      <c r="BB159" s="5">
        <f t="shared" si="416"/>
        <v>0</v>
      </c>
      <c r="BC159" s="5">
        <f t="shared" si="416"/>
        <v>0</v>
      </c>
      <c r="BD159" s="5">
        <f>SUM(BD145:BD158)</f>
        <v>0</v>
      </c>
      <c r="BE159" s="5">
        <f t="shared" ref="BE159:BM159" si="417">SUM(BE145:BE158)</f>
        <v>0</v>
      </c>
      <c r="BF159" s="5">
        <f t="shared" si="417"/>
        <v>0</v>
      </c>
      <c r="BG159" s="5">
        <f t="shared" si="417"/>
        <v>0</v>
      </c>
      <c r="BH159" s="5">
        <f t="shared" si="417"/>
        <v>0</v>
      </c>
      <c r="BI159" s="5">
        <f t="shared" si="417"/>
        <v>0</v>
      </c>
      <c r="BJ159" s="5">
        <f t="shared" si="417"/>
        <v>0</v>
      </c>
      <c r="BK159" s="5">
        <f t="shared" si="417"/>
        <v>0</v>
      </c>
      <c r="BL159" s="5">
        <f t="shared" si="417"/>
        <v>0</v>
      </c>
      <c r="BM159" s="145">
        <f t="shared" si="417"/>
        <v>0</v>
      </c>
      <c r="BN159" s="5">
        <f t="shared" si="416"/>
        <v>0</v>
      </c>
      <c r="BO159" s="5">
        <f t="shared" si="416"/>
        <v>0</v>
      </c>
      <c r="BP159" s="5">
        <f t="shared" si="416"/>
        <v>0</v>
      </c>
      <c r="BQ159" s="5">
        <f t="shared" si="416"/>
        <v>0</v>
      </c>
      <c r="BR159" s="5">
        <f>SUM(BR145:BR158)</f>
        <v>0</v>
      </c>
      <c r="BS159" s="5">
        <f>SUM(BS145:BS158)</f>
        <v>0</v>
      </c>
      <c r="BT159" s="5">
        <f t="shared" ref="BT159:BV159" si="418">SUM(BT145:BT158)</f>
        <v>0</v>
      </c>
      <c r="BU159" s="5">
        <f t="shared" si="418"/>
        <v>0</v>
      </c>
      <c r="BV159" s="5">
        <f t="shared" si="418"/>
        <v>0</v>
      </c>
      <c r="BX159" s="4"/>
      <c r="CA159"/>
    </row>
    <row r="160" spans="1:79" x14ac:dyDescent="0.25">
      <c r="A160" s="114"/>
      <c r="B160" s="125">
        <f>SUM(C160:AK160)</f>
        <v>0</v>
      </c>
      <c r="C160" s="5">
        <f t="shared" ref="C160:AH160" si="419">+C159-C7</f>
        <v>0</v>
      </c>
      <c r="D160" s="5">
        <f t="shared" si="419"/>
        <v>0</v>
      </c>
      <c r="E160" s="5">
        <f t="shared" si="419"/>
        <v>0</v>
      </c>
      <c r="F160" s="5">
        <f t="shared" si="419"/>
        <v>0</v>
      </c>
      <c r="G160" s="5">
        <f t="shared" si="419"/>
        <v>0</v>
      </c>
      <c r="H160" s="5">
        <f t="shared" si="419"/>
        <v>0</v>
      </c>
      <c r="I160" s="5">
        <f t="shared" si="419"/>
        <v>0</v>
      </c>
      <c r="J160" s="5">
        <f t="shared" si="419"/>
        <v>0</v>
      </c>
      <c r="K160" s="5">
        <f t="shared" si="419"/>
        <v>0</v>
      </c>
      <c r="L160" s="5">
        <f t="shared" si="419"/>
        <v>0</v>
      </c>
      <c r="M160" s="5">
        <f t="shared" si="419"/>
        <v>0</v>
      </c>
      <c r="N160" s="5">
        <f t="shared" si="419"/>
        <v>0</v>
      </c>
      <c r="O160" s="145">
        <f t="shared" si="419"/>
        <v>0</v>
      </c>
      <c r="P160" s="5">
        <f t="shared" ref="P160:AB160" si="420">+P159-P7</f>
        <v>0</v>
      </c>
      <c r="Q160" s="5">
        <f t="shared" si="420"/>
        <v>0</v>
      </c>
      <c r="R160" s="5">
        <f t="shared" si="420"/>
        <v>0</v>
      </c>
      <c r="S160" s="5">
        <f t="shared" si="420"/>
        <v>0</v>
      </c>
      <c r="T160" s="5">
        <f t="shared" si="420"/>
        <v>0</v>
      </c>
      <c r="U160" s="5">
        <f t="shared" si="420"/>
        <v>0</v>
      </c>
      <c r="V160" s="5">
        <f t="shared" si="420"/>
        <v>0</v>
      </c>
      <c r="W160" s="5">
        <f t="shared" si="420"/>
        <v>0</v>
      </c>
      <c r="X160" s="5">
        <f t="shared" si="420"/>
        <v>0</v>
      </c>
      <c r="Y160" s="5">
        <f t="shared" si="420"/>
        <v>0</v>
      </c>
      <c r="Z160" s="5">
        <f t="shared" si="420"/>
        <v>0</v>
      </c>
      <c r="AA160" s="5">
        <f t="shared" si="420"/>
        <v>0</v>
      </c>
      <c r="AB160" s="145">
        <f t="shared" si="420"/>
        <v>0</v>
      </c>
      <c r="AC160" s="5">
        <f t="shared" si="419"/>
        <v>0</v>
      </c>
      <c r="AD160" s="5">
        <f t="shared" si="419"/>
        <v>0</v>
      </c>
      <c r="AE160" s="5">
        <f t="shared" si="419"/>
        <v>0</v>
      </c>
      <c r="AF160" s="5">
        <f t="shared" si="419"/>
        <v>0</v>
      </c>
      <c r="AG160" s="5">
        <f t="shared" si="419"/>
        <v>0</v>
      </c>
      <c r="AH160" s="5">
        <f t="shared" si="419"/>
        <v>0</v>
      </c>
      <c r="AI160" s="5">
        <f t="shared" ref="AI160:AK160" si="421">+AI159-AI7</f>
        <v>0</v>
      </c>
      <c r="AJ160" s="5">
        <f t="shared" si="421"/>
        <v>0</v>
      </c>
      <c r="AK160" s="5">
        <f t="shared" si="421"/>
        <v>0</v>
      </c>
      <c r="AM160" s="125">
        <f>SUM(AN160:BV160)</f>
        <v>0</v>
      </c>
      <c r="AN160" s="5">
        <f>+AN159-AN7</f>
        <v>0</v>
      </c>
      <c r="AO160" s="5">
        <f t="shared" ref="AO160:BS160" si="422">+AO159-AO7</f>
        <v>0</v>
      </c>
      <c r="AP160" s="5">
        <f t="shared" si="422"/>
        <v>0</v>
      </c>
      <c r="AQ160" s="5">
        <f t="shared" si="422"/>
        <v>0</v>
      </c>
      <c r="AR160" s="5">
        <f t="shared" si="422"/>
        <v>0</v>
      </c>
      <c r="AS160" s="5">
        <f t="shared" si="422"/>
        <v>0</v>
      </c>
      <c r="AT160" s="5">
        <f t="shared" si="422"/>
        <v>0</v>
      </c>
      <c r="AU160" s="5">
        <f t="shared" si="422"/>
        <v>0</v>
      </c>
      <c r="AV160" s="5">
        <f t="shared" si="422"/>
        <v>0</v>
      </c>
      <c r="AW160" s="5">
        <f t="shared" si="422"/>
        <v>0</v>
      </c>
      <c r="AX160" s="5">
        <f t="shared" si="422"/>
        <v>0</v>
      </c>
      <c r="AY160" s="5">
        <f t="shared" si="422"/>
        <v>0</v>
      </c>
      <c r="AZ160" s="145">
        <f t="shared" si="422"/>
        <v>0</v>
      </c>
      <c r="BA160" s="5">
        <f>+BA159-BA7</f>
        <v>0</v>
      </c>
      <c r="BB160" s="5">
        <f t="shared" ref="BB160:BM160" si="423">+BB159-BB7</f>
        <v>0</v>
      </c>
      <c r="BC160" s="5">
        <f t="shared" si="423"/>
        <v>0</v>
      </c>
      <c r="BD160" s="5">
        <f t="shared" si="423"/>
        <v>0</v>
      </c>
      <c r="BE160" s="5">
        <f t="shared" si="423"/>
        <v>0</v>
      </c>
      <c r="BF160" s="5">
        <f t="shared" si="423"/>
        <v>0</v>
      </c>
      <c r="BG160" s="5">
        <f t="shared" si="423"/>
        <v>0</v>
      </c>
      <c r="BH160" s="5">
        <f t="shared" si="423"/>
        <v>0</v>
      </c>
      <c r="BI160" s="5">
        <f t="shared" si="423"/>
        <v>0</v>
      </c>
      <c r="BJ160" s="5">
        <f t="shared" si="423"/>
        <v>0</v>
      </c>
      <c r="BK160" s="5">
        <f t="shared" si="423"/>
        <v>0</v>
      </c>
      <c r="BL160" s="5">
        <f t="shared" si="423"/>
        <v>0</v>
      </c>
      <c r="BM160" s="145">
        <f t="shared" si="423"/>
        <v>0</v>
      </c>
      <c r="BN160" s="5">
        <f t="shared" si="422"/>
        <v>0</v>
      </c>
      <c r="BO160" s="5">
        <f t="shared" si="422"/>
        <v>0</v>
      </c>
      <c r="BP160" s="5">
        <f t="shared" si="422"/>
        <v>0</v>
      </c>
      <c r="BQ160" s="5">
        <f t="shared" si="422"/>
        <v>0</v>
      </c>
      <c r="BR160" s="5">
        <f t="shared" si="422"/>
        <v>0</v>
      </c>
      <c r="BS160" s="5">
        <f t="shared" si="422"/>
        <v>0</v>
      </c>
      <c r="BT160" s="5">
        <f t="shared" ref="BT160:BV160" si="424">+BT159-BT7</f>
        <v>0</v>
      </c>
      <c r="BU160" s="5">
        <f t="shared" si="424"/>
        <v>0</v>
      </c>
      <c r="BV160" s="5">
        <f t="shared" si="424"/>
        <v>0</v>
      </c>
      <c r="BX160" s="4"/>
      <c r="CA160"/>
    </row>
    <row r="161" spans="1:79" x14ac:dyDescent="0.25">
      <c r="A161" s="114"/>
      <c r="BX161" s="4"/>
      <c r="CA161"/>
    </row>
    <row r="162" spans="1:79" x14ac:dyDescent="0.25">
      <c r="B162" s="114"/>
    </row>
    <row r="163" spans="1:79" x14ac:dyDescent="0.25">
      <c r="B163" s="114"/>
    </row>
    <row r="164" spans="1:79" x14ac:dyDescent="0.25">
      <c r="B164" s="114"/>
    </row>
    <row r="165" spans="1:79" x14ac:dyDescent="0.25">
      <c r="B165" s="114"/>
    </row>
    <row r="166" spans="1:79" x14ac:dyDescent="0.25">
      <c r="B166" s="114"/>
      <c r="D166" s="4"/>
      <c r="E166" s="4"/>
      <c r="F166" s="4"/>
      <c r="G166" s="4"/>
      <c r="H166" s="4"/>
      <c r="I166" s="4"/>
    </row>
    <row r="167" spans="1:79" x14ac:dyDescent="0.25">
      <c r="B167" s="116" t="s">
        <v>467</v>
      </c>
      <c r="C167" s="114"/>
      <c r="P167" s="114"/>
    </row>
    <row r="168" spans="1:79" x14ac:dyDescent="0.25">
      <c r="B168" s="117" t="s">
        <v>414</v>
      </c>
      <c r="C168" s="210">
        <v>0</v>
      </c>
      <c r="D168" s="210">
        <v>0</v>
      </c>
      <c r="E168" s="210">
        <v>0</v>
      </c>
      <c r="F168" s="210">
        <v>0</v>
      </c>
      <c r="G168" s="210">
        <v>0</v>
      </c>
      <c r="H168" s="210">
        <v>0</v>
      </c>
      <c r="I168" s="210">
        <v>0</v>
      </c>
      <c r="J168" s="210">
        <v>0</v>
      </c>
      <c r="K168" s="210">
        <v>0</v>
      </c>
      <c r="L168" s="210">
        <v>0</v>
      </c>
      <c r="M168" s="210">
        <v>0</v>
      </c>
      <c r="N168" s="210">
        <v>0</v>
      </c>
      <c r="O168" s="210">
        <v>0</v>
      </c>
      <c r="P168" s="210">
        <v>0</v>
      </c>
      <c r="Q168" s="210">
        <v>0</v>
      </c>
      <c r="R168" s="210">
        <v>0</v>
      </c>
      <c r="S168" s="210">
        <v>0</v>
      </c>
      <c r="T168" s="210">
        <v>0</v>
      </c>
      <c r="U168" s="210">
        <v>0</v>
      </c>
      <c r="V168" s="210">
        <v>0</v>
      </c>
      <c r="W168" s="210">
        <v>0</v>
      </c>
      <c r="X168" s="210">
        <v>0</v>
      </c>
      <c r="Y168" s="210">
        <v>0</v>
      </c>
      <c r="Z168" s="210">
        <v>0</v>
      </c>
      <c r="AA168" s="210">
        <v>0</v>
      </c>
      <c r="AB168" s="210">
        <v>0</v>
      </c>
      <c r="AC168" s="210">
        <v>0</v>
      </c>
      <c r="AD168" s="210">
        <v>0</v>
      </c>
      <c r="AE168" s="210">
        <v>0</v>
      </c>
      <c r="AF168" s="210">
        <v>0</v>
      </c>
      <c r="AG168" s="210">
        <v>0</v>
      </c>
      <c r="AH168" s="210">
        <v>0</v>
      </c>
      <c r="AI168" s="210">
        <v>0</v>
      </c>
      <c r="AJ168" s="210">
        <v>0</v>
      </c>
      <c r="AK168" s="210">
        <v>0</v>
      </c>
    </row>
    <row r="169" spans="1:79" x14ac:dyDescent="0.25">
      <c r="B169" s="117" t="s">
        <v>415</v>
      </c>
      <c r="C169" s="210">
        <v>0</v>
      </c>
      <c r="D169" s="210">
        <v>0</v>
      </c>
      <c r="E169" s="210">
        <v>0</v>
      </c>
      <c r="F169" s="210">
        <v>0</v>
      </c>
      <c r="G169" s="210">
        <v>0</v>
      </c>
      <c r="H169" s="210">
        <v>0</v>
      </c>
      <c r="I169" s="210">
        <v>0</v>
      </c>
      <c r="J169" s="210">
        <v>0</v>
      </c>
      <c r="K169" s="210">
        <v>0</v>
      </c>
      <c r="L169" s="210">
        <v>0</v>
      </c>
      <c r="M169" s="210">
        <v>0</v>
      </c>
      <c r="N169" s="210">
        <v>0</v>
      </c>
      <c r="O169" s="210">
        <v>0</v>
      </c>
      <c r="P169" s="210">
        <v>0</v>
      </c>
      <c r="Q169" s="210">
        <v>0</v>
      </c>
      <c r="R169" s="210">
        <v>0</v>
      </c>
      <c r="S169" s="210">
        <v>0</v>
      </c>
      <c r="T169" s="210">
        <v>0</v>
      </c>
      <c r="U169" s="210">
        <v>0</v>
      </c>
      <c r="V169" s="210">
        <v>0</v>
      </c>
      <c r="W169" s="210">
        <v>0</v>
      </c>
      <c r="X169" s="210">
        <v>0</v>
      </c>
      <c r="Y169" s="210">
        <v>0</v>
      </c>
      <c r="Z169" s="210">
        <v>0</v>
      </c>
      <c r="AA169" s="210">
        <v>0</v>
      </c>
      <c r="AB169" s="210">
        <v>0</v>
      </c>
      <c r="AC169" s="210">
        <v>0</v>
      </c>
      <c r="AD169" s="210">
        <v>0</v>
      </c>
      <c r="AE169" s="210">
        <v>0</v>
      </c>
      <c r="AF169" s="210">
        <v>0</v>
      </c>
      <c r="AG169" s="210">
        <v>0</v>
      </c>
      <c r="AH169" s="210">
        <v>0</v>
      </c>
      <c r="AI169" s="210">
        <v>0</v>
      </c>
      <c r="AJ169" s="210">
        <v>0</v>
      </c>
      <c r="AK169" s="210">
        <v>0</v>
      </c>
    </row>
    <row r="170" spans="1:79" x14ac:dyDescent="0.25">
      <c r="B170" s="117" t="s">
        <v>416</v>
      </c>
      <c r="C170" s="210">
        <v>0</v>
      </c>
      <c r="D170" s="210">
        <v>0</v>
      </c>
      <c r="E170" s="210">
        <v>0</v>
      </c>
      <c r="F170" s="210">
        <v>0</v>
      </c>
      <c r="G170" s="210">
        <v>0</v>
      </c>
      <c r="H170" s="210">
        <v>0</v>
      </c>
      <c r="I170" s="210">
        <v>0</v>
      </c>
      <c r="J170" s="210">
        <v>0</v>
      </c>
      <c r="K170" s="210">
        <v>0</v>
      </c>
      <c r="L170" s="210">
        <v>0</v>
      </c>
      <c r="M170" s="210">
        <v>0</v>
      </c>
      <c r="N170" s="210">
        <v>0</v>
      </c>
      <c r="O170" s="210">
        <v>0</v>
      </c>
      <c r="P170" s="210">
        <v>0</v>
      </c>
      <c r="Q170" s="210">
        <v>0</v>
      </c>
      <c r="R170" s="210">
        <v>0</v>
      </c>
      <c r="S170" s="210">
        <v>0</v>
      </c>
      <c r="T170" s="210">
        <v>0</v>
      </c>
      <c r="U170" s="210">
        <v>0</v>
      </c>
      <c r="V170" s="210">
        <v>0</v>
      </c>
      <c r="W170" s="210">
        <v>0</v>
      </c>
      <c r="X170" s="210">
        <v>0</v>
      </c>
      <c r="Y170" s="210">
        <v>0</v>
      </c>
      <c r="Z170" s="210">
        <v>0</v>
      </c>
      <c r="AA170" s="210">
        <v>0</v>
      </c>
      <c r="AB170" s="210">
        <v>0</v>
      </c>
      <c r="AC170" s="210">
        <v>0</v>
      </c>
      <c r="AD170" s="210">
        <v>0</v>
      </c>
      <c r="AE170" s="210">
        <v>0</v>
      </c>
      <c r="AF170" s="210">
        <v>0</v>
      </c>
      <c r="AG170" s="210">
        <v>0</v>
      </c>
      <c r="AH170" s="210">
        <v>0</v>
      </c>
      <c r="AI170" s="210">
        <v>0</v>
      </c>
      <c r="AJ170" s="210">
        <v>0</v>
      </c>
      <c r="AK170" s="210">
        <v>0</v>
      </c>
    </row>
    <row r="171" spans="1:79" x14ac:dyDescent="0.25">
      <c r="B171" s="117" t="s">
        <v>417</v>
      </c>
      <c r="C171" s="210">
        <v>0</v>
      </c>
      <c r="D171" s="210">
        <v>0</v>
      </c>
      <c r="E171" s="210">
        <v>0</v>
      </c>
      <c r="F171" s="210">
        <v>0</v>
      </c>
      <c r="G171" s="210">
        <v>0</v>
      </c>
      <c r="H171" s="210">
        <v>0</v>
      </c>
      <c r="I171" s="210">
        <v>0</v>
      </c>
      <c r="J171" s="210">
        <v>0</v>
      </c>
      <c r="K171" s="210">
        <v>0</v>
      </c>
      <c r="L171" s="210">
        <v>0</v>
      </c>
      <c r="M171" s="210">
        <v>0</v>
      </c>
      <c r="N171" s="210">
        <v>0</v>
      </c>
      <c r="O171" s="210">
        <v>0</v>
      </c>
      <c r="P171" s="210">
        <v>0</v>
      </c>
      <c r="Q171" s="210">
        <v>0</v>
      </c>
      <c r="R171" s="210">
        <v>0</v>
      </c>
      <c r="S171" s="210">
        <v>0</v>
      </c>
      <c r="T171" s="210">
        <v>0</v>
      </c>
      <c r="U171" s="210">
        <v>0</v>
      </c>
      <c r="V171" s="210">
        <v>0</v>
      </c>
      <c r="W171" s="210">
        <v>0</v>
      </c>
      <c r="X171" s="210">
        <v>0</v>
      </c>
      <c r="Y171" s="210">
        <v>0</v>
      </c>
      <c r="Z171" s="210">
        <v>0</v>
      </c>
      <c r="AA171" s="210">
        <v>0</v>
      </c>
      <c r="AB171" s="210">
        <v>0</v>
      </c>
      <c r="AC171" s="210">
        <v>0</v>
      </c>
      <c r="AD171" s="210">
        <v>0</v>
      </c>
      <c r="AE171" s="210">
        <v>0</v>
      </c>
      <c r="AF171" s="210">
        <v>0</v>
      </c>
      <c r="AG171" s="210">
        <v>0</v>
      </c>
      <c r="AH171" s="210">
        <v>0</v>
      </c>
      <c r="AI171" s="210">
        <v>0</v>
      </c>
      <c r="AJ171" s="210">
        <v>0</v>
      </c>
      <c r="AK171" s="210">
        <v>0</v>
      </c>
    </row>
    <row r="172" spans="1:79" x14ac:dyDescent="0.25">
      <c r="B172" s="117" t="s">
        <v>418</v>
      </c>
      <c r="C172" s="210">
        <v>0</v>
      </c>
      <c r="D172" s="210">
        <v>0</v>
      </c>
      <c r="E172" s="210">
        <v>0</v>
      </c>
      <c r="F172" s="210">
        <v>0</v>
      </c>
      <c r="G172" s="210">
        <v>0</v>
      </c>
      <c r="H172" s="210">
        <v>0</v>
      </c>
      <c r="I172" s="210">
        <v>0</v>
      </c>
      <c r="J172" s="210">
        <v>0</v>
      </c>
      <c r="K172" s="210">
        <v>0</v>
      </c>
      <c r="L172" s="210">
        <v>0</v>
      </c>
      <c r="M172" s="210">
        <v>0</v>
      </c>
      <c r="N172" s="210">
        <v>0</v>
      </c>
      <c r="O172" s="210">
        <v>0</v>
      </c>
      <c r="P172" s="210">
        <v>0</v>
      </c>
      <c r="Q172" s="210">
        <v>0</v>
      </c>
      <c r="R172" s="210">
        <v>0</v>
      </c>
      <c r="S172" s="210">
        <v>0</v>
      </c>
      <c r="T172" s="210">
        <v>0</v>
      </c>
      <c r="U172" s="210">
        <v>0</v>
      </c>
      <c r="V172" s="210">
        <v>0</v>
      </c>
      <c r="W172" s="210">
        <v>0</v>
      </c>
      <c r="X172" s="210">
        <v>0</v>
      </c>
      <c r="Y172" s="210">
        <v>0</v>
      </c>
      <c r="Z172" s="210">
        <v>0</v>
      </c>
      <c r="AA172" s="210">
        <v>0</v>
      </c>
      <c r="AB172" s="210">
        <v>0</v>
      </c>
      <c r="AC172" s="210">
        <v>0</v>
      </c>
      <c r="AD172" s="210">
        <v>0</v>
      </c>
      <c r="AE172" s="210">
        <v>0</v>
      </c>
      <c r="AF172" s="210">
        <v>0</v>
      </c>
      <c r="AG172" s="210">
        <v>0</v>
      </c>
      <c r="AH172" s="210">
        <v>0</v>
      </c>
      <c r="AI172" s="210">
        <v>0</v>
      </c>
      <c r="AJ172" s="210">
        <v>0</v>
      </c>
      <c r="AK172" s="210">
        <v>0</v>
      </c>
    </row>
    <row r="173" spans="1:79" x14ac:dyDescent="0.25">
      <c r="B173" s="117" t="s">
        <v>419</v>
      </c>
      <c r="C173" s="210">
        <v>0</v>
      </c>
      <c r="D173" s="210">
        <v>0</v>
      </c>
      <c r="E173" s="210">
        <v>0</v>
      </c>
      <c r="F173" s="210">
        <v>0</v>
      </c>
      <c r="G173" s="210">
        <v>0</v>
      </c>
      <c r="H173" s="210">
        <v>0</v>
      </c>
      <c r="I173" s="210">
        <v>0</v>
      </c>
      <c r="J173" s="210">
        <v>0</v>
      </c>
      <c r="K173" s="210">
        <v>0</v>
      </c>
      <c r="L173" s="210">
        <v>0</v>
      </c>
      <c r="M173" s="210">
        <v>0</v>
      </c>
      <c r="N173" s="210">
        <v>0</v>
      </c>
      <c r="O173" s="210">
        <v>0</v>
      </c>
      <c r="P173" s="210">
        <v>0</v>
      </c>
      <c r="Q173" s="210">
        <v>0</v>
      </c>
      <c r="R173" s="210">
        <v>0</v>
      </c>
      <c r="S173" s="210">
        <v>0</v>
      </c>
      <c r="T173" s="210">
        <v>0</v>
      </c>
      <c r="U173" s="210">
        <v>0</v>
      </c>
      <c r="V173" s="210">
        <v>0</v>
      </c>
      <c r="W173" s="210">
        <v>0</v>
      </c>
      <c r="X173" s="210">
        <v>0</v>
      </c>
      <c r="Y173" s="210">
        <v>0</v>
      </c>
      <c r="Z173" s="210">
        <v>0</v>
      </c>
      <c r="AA173" s="210">
        <v>0</v>
      </c>
      <c r="AB173" s="210">
        <v>0</v>
      </c>
      <c r="AC173" s="210">
        <v>0</v>
      </c>
      <c r="AD173" s="210">
        <v>0</v>
      </c>
      <c r="AE173" s="210">
        <v>0</v>
      </c>
      <c r="AF173" s="210">
        <v>0</v>
      </c>
      <c r="AG173" s="210">
        <v>0</v>
      </c>
      <c r="AH173" s="210">
        <v>0</v>
      </c>
      <c r="AI173" s="210">
        <v>0</v>
      </c>
      <c r="AJ173" s="210">
        <v>0</v>
      </c>
      <c r="AK173" s="210">
        <v>0</v>
      </c>
    </row>
    <row r="174" spans="1:79" x14ac:dyDescent="0.25">
      <c r="B174" s="117" t="s">
        <v>420</v>
      </c>
      <c r="C174" s="210">
        <v>0</v>
      </c>
      <c r="D174" s="210">
        <v>0</v>
      </c>
      <c r="E174" s="210">
        <v>0</v>
      </c>
      <c r="F174" s="210">
        <v>0</v>
      </c>
      <c r="G174" s="210">
        <v>0</v>
      </c>
      <c r="H174" s="210">
        <v>0</v>
      </c>
      <c r="I174" s="210">
        <v>0</v>
      </c>
      <c r="J174" s="210">
        <v>0</v>
      </c>
      <c r="K174" s="210">
        <v>0</v>
      </c>
      <c r="L174" s="210">
        <v>0</v>
      </c>
      <c r="M174" s="210">
        <v>0</v>
      </c>
      <c r="N174" s="210">
        <v>0</v>
      </c>
      <c r="O174" s="210">
        <v>0</v>
      </c>
      <c r="P174" s="210">
        <v>0</v>
      </c>
      <c r="Q174" s="210">
        <v>0</v>
      </c>
      <c r="R174" s="210">
        <v>0</v>
      </c>
      <c r="S174" s="210">
        <v>0</v>
      </c>
      <c r="T174" s="210">
        <v>0</v>
      </c>
      <c r="U174" s="210">
        <v>0</v>
      </c>
      <c r="V174" s="210">
        <v>0</v>
      </c>
      <c r="W174" s="210">
        <v>0</v>
      </c>
      <c r="X174" s="210">
        <v>0</v>
      </c>
      <c r="Y174" s="210">
        <v>0</v>
      </c>
      <c r="Z174" s="210">
        <v>0</v>
      </c>
      <c r="AA174" s="210">
        <v>0</v>
      </c>
      <c r="AB174" s="210">
        <v>0</v>
      </c>
      <c r="AC174" s="210">
        <v>0</v>
      </c>
      <c r="AD174" s="210">
        <v>0</v>
      </c>
      <c r="AE174" s="210">
        <v>0</v>
      </c>
      <c r="AF174" s="210">
        <v>0</v>
      </c>
      <c r="AG174" s="210">
        <v>0</v>
      </c>
      <c r="AH174" s="210">
        <v>0</v>
      </c>
      <c r="AI174" s="210">
        <v>0</v>
      </c>
      <c r="AJ174" s="210">
        <v>0</v>
      </c>
      <c r="AK174" s="210">
        <v>0</v>
      </c>
    </row>
    <row r="175" spans="1:79" x14ac:dyDescent="0.25">
      <c r="B175" s="117" t="s">
        <v>421</v>
      </c>
      <c r="C175" s="210">
        <v>0</v>
      </c>
      <c r="D175" s="210">
        <v>0</v>
      </c>
      <c r="E175" s="210">
        <v>0</v>
      </c>
      <c r="F175" s="210">
        <v>0</v>
      </c>
      <c r="G175" s="210">
        <v>0</v>
      </c>
      <c r="H175" s="210">
        <v>0</v>
      </c>
      <c r="I175" s="210">
        <v>0</v>
      </c>
      <c r="J175" s="210">
        <v>0</v>
      </c>
      <c r="K175" s="210">
        <v>0</v>
      </c>
      <c r="L175" s="210">
        <v>0</v>
      </c>
      <c r="M175" s="210">
        <v>0</v>
      </c>
      <c r="N175" s="210">
        <v>0</v>
      </c>
      <c r="O175" s="210">
        <v>0</v>
      </c>
      <c r="P175" s="210">
        <v>0</v>
      </c>
      <c r="Q175" s="210">
        <v>0</v>
      </c>
      <c r="R175" s="210">
        <v>0</v>
      </c>
      <c r="S175" s="210">
        <v>0</v>
      </c>
      <c r="T175" s="210">
        <v>0</v>
      </c>
      <c r="U175" s="210">
        <v>0</v>
      </c>
      <c r="V175" s="210">
        <v>0</v>
      </c>
      <c r="W175" s="210">
        <v>0</v>
      </c>
      <c r="X175" s="210">
        <v>0</v>
      </c>
      <c r="Y175" s="210">
        <v>0</v>
      </c>
      <c r="Z175" s="210">
        <v>0</v>
      </c>
      <c r="AA175" s="210">
        <v>0</v>
      </c>
      <c r="AB175" s="210">
        <v>0</v>
      </c>
      <c r="AC175" s="210">
        <v>0</v>
      </c>
      <c r="AD175" s="210">
        <v>0</v>
      </c>
      <c r="AE175" s="210">
        <v>0</v>
      </c>
      <c r="AF175" s="210">
        <v>0</v>
      </c>
      <c r="AG175" s="210">
        <v>0</v>
      </c>
      <c r="AH175" s="210">
        <v>0</v>
      </c>
      <c r="AI175" s="210">
        <v>0</v>
      </c>
      <c r="AJ175" s="210">
        <v>0</v>
      </c>
      <c r="AK175" s="210">
        <v>0</v>
      </c>
    </row>
    <row r="176" spans="1:79" x14ac:dyDescent="0.25">
      <c r="B176" s="117" t="s">
        <v>422</v>
      </c>
      <c r="C176" s="210">
        <v>0</v>
      </c>
      <c r="D176" s="210">
        <v>0</v>
      </c>
      <c r="E176" s="210">
        <v>0</v>
      </c>
      <c r="F176" s="210">
        <v>0</v>
      </c>
      <c r="G176" s="210">
        <v>0</v>
      </c>
      <c r="H176" s="210">
        <v>0</v>
      </c>
      <c r="I176" s="210">
        <v>0</v>
      </c>
      <c r="J176" s="210">
        <v>0</v>
      </c>
      <c r="K176" s="210">
        <v>0</v>
      </c>
      <c r="L176" s="210">
        <v>0</v>
      </c>
      <c r="M176" s="210">
        <v>0</v>
      </c>
      <c r="N176" s="210">
        <v>0</v>
      </c>
      <c r="O176" s="210">
        <v>0</v>
      </c>
      <c r="P176" s="210">
        <v>0</v>
      </c>
      <c r="Q176" s="210">
        <v>0</v>
      </c>
      <c r="R176" s="210">
        <v>0</v>
      </c>
      <c r="S176" s="210">
        <v>0</v>
      </c>
      <c r="T176" s="210">
        <v>0</v>
      </c>
      <c r="U176" s="210">
        <v>0</v>
      </c>
      <c r="V176" s="210">
        <v>0</v>
      </c>
      <c r="W176" s="210">
        <v>0</v>
      </c>
      <c r="X176" s="210">
        <v>0</v>
      </c>
      <c r="Y176" s="210">
        <v>0</v>
      </c>
      <c r="Z176" s="210">
        <v>0</v>
      </c>
      <c r="AA176" s="210">
        <v>0</v>
      </c>
      <c r="AB176" s="210">
        <v>0</v>
      </c>
      <c r="AC176" s="210">
        <v>0</v>
      </c>
      <c r="AD176" s="210">
        <v>0</v>
      </c>
      <c r="AE176" s="210">
        <v>0</v>
      </c>
      <c r="AF176" s="210">
        <v>0</v>
      </c>
      <c r="AG176" s="210">
        <v>0</v>
      </c>
      <c r="AH176" s="210">
        <v>0</v>
      </c>
      <c r="AI176" s="210">
        <v>0</v>
      </c>
      <c r="AJ176" s="210">
        <v>0</v>
      </c>
      <c r="AK176" s="210">
        <v>0</v>
      </c>
    </row>
    <row r="177" spans="2:37" x14ac:dyDescent="0.25">
      <c r="B177" s="117" t="s">
        <v>423</v>
      </c>
      <c r="C177" s="210">
        <v>0</v>
      </c>
      <c r="D177" s="210">
        <v>0</v>
      </c>
      <c r="E177" s="210">
        <v>0</v>
      </c>
      <c r="F177" s="210">
        <v>0</v>
      </c>
      <c r="G177" s="210">
        <v>0</v>
      </c>
      <c r="H177" s="210">
        <v>0</v>
      </c>
      <c r="I177" s="210">
        <v>0</v>
      </c>
      <c r="J177" s="210">
        <v>0</v>
      </c>
      <c r="K177" s="210">
        <v>0</v>
      </c>
      <c r="L177" s="210">
        <v>0</v>
      </c>
      <c r="M177" s="210">
        <v>0</v>
      </c>
      <c r="N177" s="210">
        <v>0</v>
      </c>
      <c r="O177" s="210">
        <v>0</v>
      </c>
      <c r="P177" s="210">
        <v>0</v>
      </c>
      <c r="Q177" s="210">
        <v>0</v>
      </c>
      <c r="R177" s="210">
        <v>0</v>
      </c>
      <c r="S177" s="210">
        <v>0</v>
      </c>
      <c r="T177" s="210">
        <v>0</v>
      </c>
      <c r="U177" s="210">
        <v>0</v>
      </c>
      <c r="V177" s="210">
        <v>0</v>
      </c>
      <c r="W177" s="210">
        <v>0</v>
      </c>
      <c r="X177" s="210">
        <v>0</v>
      </c>
      <c r="Y177" s="210">
        <v>0</v>
      </c>
      <c r="Z177" s="210">
        <v>0</v>
      </c>
      <c r="AA177" s="210">
        <v>0</v>
      </c>
      <c r="AB177" s="210">
        <v>0</v>
      </c>
      <c r="AC177" s="210">
        <v>0</v>
      </c>
      <c r="AD177" s="210">
        <v>0</v>
      </c>
      <c r="AE177" s="210">
        <v>0</v>
      </c>
      <c r="AF177" s="210">
        <v>0</v>
      </c>
      <c r="AG177" s="210">
        <v>0</v>
      </c>
      <c r="AH177" s="210">
        <v>0</v>
      </c>
      <c r="AI177" s="210">
        <v>0</v>
      </c>
      <c r="AJ177" s="210">
        <v>0</v>
      </c>
      <c r="AK177" s="210">
        <v>0</v>
      </c>
    </row>
    <row r="178" spans="2:37" x14ac:dyDescent="0.25">
      <c r="B178" s="117" t="s">
        <v>424</v>
      </c>
      <c r="C178" s="210">
        <v>0</v>
      </c>
      <c r="D178" s="210">
        <v>0</v>
      </c>
      <c r="E178" s="210">
        <v>0</v>
      </c>
      <c r="F178" s="210">
        <v>0</v>
      </c>
      <c r="G178" s="210">
        <v>0</v>
      </c>
      <c r="H178" s="210">
        <v>0</v>
      </c>
      <c r="I178" s="210">
        <v>0</v>
      </c>
      <c r="J178" s="210">
        <v>0</v>
      </c>
      <c r="K178" s="210">
        <v>0</v>
      </c>
      <c r="L178" s="210">
        <v>0</v>
      </c>
      <c r="M178" s="210">
        <v>0</v>
      </c>
      <c r="N178" s="210">
        <v>0</v>
      </c>
      <c r="O178" s="210">
        <v>0</v>
      </c>
      <c r="P178" s="210">
        <v>0</v>
      </c>
      <c r="Q178" s="210">
        <v>0</v>
      </c>
      <c r="R178" s="210">
        <v>0</v>
      </c>
      <c r="S178" s="210">
        <v>0</v>
      </c>
      <c r="T178" s="210">
        <v>0</v>
      </c>
      <c r="U178" s="210">
        <v>0</v>
      </c>
      <c r="V178" s="210">
        <v>0</v>
      </c>
      <c r="W178" s="210">
        <v>0</v>
      </c>
      <c r="X178" s="210">
        <v>0</v>
      </c>
      <c r="Y178" s="210">
        <v>0</v>
      </c>
      <c r="Z178" s="210">
        <v>0</v>
      </c>
      <c r="AA178" s="210">
        <v>0</v>
      </c>
      <c r="AB178" s="210">
        <v>0</v>
      </c>
      <c r="AC178" s="210">
        <v>0</v>
      </c>
      <c r="AD178" s="210">
        <v>0</v>
      </c>
      <c r="AE178" s="210">
        <v>0</v>
      </c>
      <c r="AF178" s="210">
        <v>0</v>
      </c>
      <c r="AG178" s="210">
        <v>0</v>
      </c>
      <c r="AH178" s="210">
        <v>0</v>
      </c>
      <c r="AI178" s="210">
        <v>0</v>
      </c>
      <c r="AJ178" s="210">
        <v>0</v>
      </c>
      <c r="AK178" s="210">
        <v>0</v>
      </c>
    </row>
    <row r="179" spans="2:37" x14ac:dyDescent="0.25">
      <c r="B179" s="117" t="s">
        <v>425</v>
      </c>
      <c r="C179" s="210">
        <v>0</v>
      </c>
      <c r="D179" s="210">
        <v>0</v>
      </c>
      <c r="E179" s="210">
        <v>0</v>
      </c>
      <c r="F179" s="210">
        <v>0</v>
      </c>
      <c r="G179" s="210">
        <v>0</v>
      </c>
      <c r="H179" s="210">
        <v>0</v>
      </c>
      <c r="I179" s="210">
        <v>0</v>
      </c>
      <c r="J179" s="210">
        <v>0</v>
      </c>
      <c r="K179" s="210">
        <v>0</v>
      </c>
      <c r="L179" s="210">
        <v>0</v>
      </c>
      <c r="M179" s="210">
        <v>0</v>
      </c>
      <c r="N179" s="210">
        <v>0</v>
      </c>
      <c r="O179" s="210">
        <v>0</v>
      </c>
      <c r="P179" s="210">
        <v>0</v>
      </c>
      <c r="Q179" s="210">
        <v>0</v>
      </c>
      <c r="R179" s="210">
        <v>0</v>
      </c>
      <c r="S179" s="210">
        <v>0</v>
      </c>
      <c r="T179" s="210">
        <v>0</v>
      </c>
      <c r="U179" s="210">
        <v>0</v>
      </c>
      <c r="V179" s="210">
        <v>0</v>
      </c>
      <c r="W179" s="210">
        <v>0</v>
      </c>
      <c r="X179" s="210">
        <v>0</v>
      </c>
      <c r="Y179" s="210">
        <v>0</v>
      </c>
      <c r="Z179" s="210">
        <v>0</v>
      </c>
      <c r="AA179" s="210">
        <v>0</v>
      </c>
      <c r="AB179" s="210">
        <v>0</v>
      </c>
      <c r="AC179" s="210">
        <v>0</v>
      </c>
      <c r="AD179" s="210">
        <v>0</v>
      </c>
      <c r="AE179" s="210">
        <v>0</v>
      </c>
      <c r="AF179" s="210">
        <v>0</v>
      </c>
      <c r="AG179" s="210">
        <v>0</v>
      </c>
      <c r="AH179" s="210">
        <v>0</v>
      </c>
      <c r="AI179" s="210">
        <v>0</v>
      </c>
      <c r="AJ179" s="210">
        <v>0</v>
      </c>
      <c r="AK179" s="210">
        <v>0</v>
      </c>
    </row>
    <row r="180" spans="2:37" x14ac:dyDescent="0.25">
      <c r="B180" s="117" t="s">
        <v>426</v>
      </c>
      <c r="C180" s="210">
        <v>0</v>
      </c>
      <c r="D180" s="210">
        <v>0</v>
      </c>
      <c r="E180" s="210">
        <v>0</v>
      </c>
      <c r="F180" s="210">
        <v>0</v>
      </c>
      <c r="G180" s="210">
        <v>0</v>
      </c>
      <c r="H180" s="210">
        <v>0</v>
      </c>
      <c r="I180" s="210">
        <v>0</v>
      </c>
      <c r="J180" s="210">
        <v>0</v>
      </c>
      <c r="K180" s="210">
        <v>0</v>
      </c>
      <c r="L180" s="210">
        <v>0</v>
      </c>
      <c r="M180" s="210">
        <v>0</v>
      </c>
      <c r="N180" s="210">
        <v>0</v>
      </c>
      <c r="O180" s="210">
        <v>0</v>
      </c>
      <c r="P180" s="210">
        <v>0</v>
      </c>
      <c r="Q180" s="210">
        <v>0</v>
      </c>
      <c r="R180" s="210">
        <v>0</v>
      </c>
      <c r="S180" s="210">
        <v>0</v>
      </c>
      <c r="T180" s="210">
        <v>0</v>
      </c>
      <c r="U180" s="210">
        <v>0</v>
      </c>
      <c r="V180" s="210">
        <v>0</v>
      </c>
      <c r="W180" s="210">
        <v>0</v>
      </c>
      <c r="X180" s="210">
        <v>0</v>
      </c>
      <c r="Y180" s="210">
        <v>0</v>
      </c>
      <c r="Z180" s="210">
        <v>0</v>
      </c>
      <c r="AA180" s="210">
        <v>0</v>
      </c>
      <c r="AB180" s="210">
        <v>0</v>
      </c>
      <c r="AC180" s="210">
        <v>0</v>
      </c>
      <c r="AD180" s="210">
        <v>0</v>
      </c>
      <c r="AE180" s="210">
        <v>0</v>
      </c>
      <c r="AF180" s="210">
        <v>0</v>
      </c>
      <c r="AG180" s="210">
        <v>0</v>
      </c>
      <c r="AH180" s="210">
        <v>0</v>
      </c>
      <c r="AI180" s="210">
        <v>0</v>
      </c>
      <c r="AJ180" s="210">
        <v>0</v>
      </c>
      <c r="AK180" s="210">
        <v>0</v>
      </c>
    </row>
    <row r="181" spans="2:37" x14ac:dyDescent="0.25">
      <c r="B181" s="117" t="s">
        <v>427</v>
      </c>
      <c r="C181" s="210">
        <v>0</v>
      </c>
      <c r="D181" s="210">
        <v>0</v>
      </c>
      <c r="E181" s="210">
        <v>0</v>
      </c>
      <c r="F181" s="210">
        <v>0</v>
      </c>
      <c r="G181" s="210">
        <v>0</v>
      </c>
      <c r="H181" s="210">
        <v>0</v>
      </c>
      <c r="I181" s="210">
        <v>0</v>
      </c>
      <c r="J181" s="210">
        <v>0</v>
      </c>
      <c r="K181" s="210">
        <v>0</v>
      </c>
      <c r="L181" s="210">
        <v>0</v>
      </c>
      <c r="M181" s="210">
        <v>0</v>
      </c>
      <c r="N181" s="210">
        <v>0</v>
      </c>
      <c r="O181" s="210">
        <v>0</v>
      </c>
      <c r="P181" s="210">
        <v>0</v>
      </c>
      <c r="Q181" s="210">
        <v>0</v>
      </c>
      <c r="R181" s="210">
        <v>0</v>
      </c>
      <c r="S181" s="210">
        <v>0</v>
      </c>
      <c r="T181" s="210">
        <v>0</v>
      </c>
      <c r="U181" s="210">
        <v>0</v>
      </c>
      <c r="V181" s="210">
        <v>0</v>
      </c>
      <c r="W181" s="210">
        <v>0</v>
      </c>
      <c r="X181" s="210">
        <v>0</v>
      </c>
      <c r="Y181" s="210">
        <v>0</v>
      </c>
      <c r="Z181" s="210">
        <v>0</v>
      </c>
      <c r="AA181" s="210">
        <v>0</v>
      </c>
      <c r="AB181" s="210">
        <v>0</v>
      </c>
      <c r="AC181" s="210">
        <v>0</v>
      </c>
      <c r="AD181" s="210">
        <v>0</v>
      </c>
      <c r="AE181" s="210">
        <v>0</v>
      </c>
      <c r="AF181" s="210">
        <v>0</v>
      </c>
      <c r="AG181" s="210">
        <v>0</v>
      </c>
      <c r="AH181" s="210">
        <v>0</v>
      </c>
      <c r="AI181" s="210">
        <v>0</v>
      </c>
      <c r="AJ181" s="210">
        <v>0</v>
      </c>
      <c r="AK181" s="210">
        <v>0</v>
      </c>
    </row>
    <row r="182" spans="2:37" x14ac:dyDescent="0.25">
      <c r="B182" s="117"/>
      <c r="C182" s="211">
        <f>SUM(C168:C181)</f>
        <v>0</v>
      </c>
      <c r="D182" s="211">
        <f t="shared" ref="D182:AK182" si="425">SUM(D168:D181)</f>
        <v>0</v>
      </c>
      <c r="E182" s="211">
        <f t="shared" si="425"/>
        <v>0</v>
      </c>
      <c r="F182" s="211">
        <f t="shared" si="425"/>
        <v>0</v>
      </c>
      <c r="G182" s="211">
        <f t="shared" si="425"/>
        <v>0</v>
      </c>
      <c r="H182" s="211">
        <f t="shared" si="425"/>
        <v>0</v>
      </c>
      <c r="I182" s="211">
        <f t="shared" si="425"/>
        <v>0</v>
      </c>
      <c r="J182" s="211">
        <f t="shared" si="425"/>
        <v>0</v>
      </c>
      <c r="K182" s="211">
        <f t="shared" si="425"/>
        <v>0</v>
      </c>
      <c r="L182" s="211">
        <f t="shared" si="425"/>
        <v>0</v>
      </c>
      <c r="M182" s="211">
        <f t="shared" si="425"/>
        <v>0</v>
      </c>
      <c r="N182" s="211">
        <f t="shared" si="425"/>
        <v>0</v>
      </c>
      <c r="O182" s="211">
        <f t="shared" si="425"/>
        <v>0</v>
      </c>
      <c r="P182" s="211">
        <f t="shared" si="425"/>
        <v>0</v>
      </c>
      <c r="Q182" s="211">
        <f t="shared" si="425"/>
        <v>0</v>
      </c>
      <c r="R182" s="211">
        <f t="shared" si="425"/>
        <v>0</v>
      </c>
      <c r="S182" s="211">
        <f t="shared" si="425"/>
        <v>0</v>
      </c>
      <c r="T182" s="211">
        <f t="shared" si="425"/>
        <v>0</v>
      </c>
      <c r="U182" s="211">
        <f t="shared" si="425"/>
        <v>0</v>
      </c>
      <c r="V182" s="211">
        <f t="shared" si="425"/>
        <v>0</v>
      </c>
      <c r="W182" s="211">
        <f t="shared" si="425"/>
        <v>0</v>
      </c>
      <c r="X182" s="211">
        <f t="shared" si="425"/>
        <v>0</v>
      </c>
      <c r="Y182" s="211">
        <f t="shared" si="425"/>
        <v>0</v>
      </c>
      <c r="Z182" s="211">
        <f t="shared" si="425"/>
        <v>0</v>
      </c>
      <c r="AA182" s="211">
        <f t="shared" si="425"/>
        <v>0</v>
      </c>
      <c r="AB182" s="211">
        <f t="shared" si="425"/>
        <v>0</v>
      </c>
      <c r="AC182" s="211">
        <f t="shared" si="425"/>
        <v>0</v>
      </c>
      <c r="AD182" s="211">
        <f t="shared" si="425"/>
        <v>0</v>
      </c>
      <c r="AE182" s="211">
        <f t="shared" si="425"/>
        <v>0</v>
      </c>
      <c r="AF182" s="211">
        <f t="shared" si="425"/>
        <v>0</v>
      </c>
      <c r="AG182" s="211">
        <f t="shared" si="425"/>
        <v>0</v>
      </c>
      <c r="AH182" s="211">
        <f t="shared" si="425"/>
        <v>0</v>
      </c>
      <c r="AI182" s="211">
        <f t="shared" si="425"/>
        <v>0</v>
      </c>
      <c r="AJ182" s="211">
        <f t="shared" si="425"/>
        <v>0</v>
      </c>
      <c r="AK182" s="211">
        <f t="shared" si="425"/>
        <v>0</v>
      </c>
    </row>
    <row r="183" spans="2:37" x14ac:dyDescent="0.25">
      <c r="B183" s="124">
        <f>SUM(C183:AK183)</f>
        <v>-52</v>
      </c>
      <c r="C183" s="5">
        <f>+C182-C11</f>
        <v>-2</v>
      </c>
      <c r="D183" s="5">
        <f t="shared" ref="D183:AK183" si="426">+D182-D11</f>
        <v>-2</v>
      </c>
      <c r="E183" s="5">
        <f t="shared" si="426"/>
        <v>-2</v>
      </c>
      <c r="F183" s="5">
        <f t="shared" si="426"/>
        <v>-2</v>
      </c>
      <c r="G183" s="5">
        <f t="shared" si="426"/>
        <v>-2</v>
      </c>
      <c r="H183" s="5">
        <f t="shared" si="426"/>
        <v>-2</v>
      </c>
      <c r="I183" s="5">
        <f t="shared" si="426"/>
        <v>-2</v>
      </c>
      <c r="J183" s="5">
        <f t="shared" si="426"/>
        <v>-2</v>
      </c>
      <c r="K183" s="5">
        <f t="shared" si="426"/>
        <v>-2</v>
      </c>
      <c r="L183" s="5">
        <f t="shared" si="426"/>
        <v>-2</v>
      </c>
      <c r="M183" s="5">
        <f t="shared" si="426"/>
        <v>-2</v>
      </c>
      <c r="N183" s="5">
        <f t="shared" si="426"/>
        <v>-2</v>
      </c>
      <c r="O183" s="5">
        <f t="shared" si="426"/>
        <v>-2</v>
      </c>
      <c r="P183" s="5">
        <f t="shared" si="426"/>
        <v>-2</v>
      </c>
      <c r="Q183" s="5">
        <f t="shared" si="426"/>
        <v>-2</v>
      </c>
      <c r="R183" s="5">
        <f t="shared" si="426"/>
        <v>-2</v>
      </c>
      <c r="S183" s="5">
        <f t="shared" si="426"/>
        <v>-2</v>
      </c>
      <c r="T183" s="5">
        <f t="shared" si="426"/>
        <v>-2</v>
      </c>
      <c r="U183" s="5">
        <f t="shared" si="426"/>
        <v>-2</v>
      </c>
      <c r="V183" s="5">
        <f t="shared" si="426"/>
        <v>-2</v>
      </c>
      <c r="W183" s="5">
        <f t="shared" si="426"/>
        <v>-2</v>
      </c>
      <c r="X183" s="5">
        <f t="shared" si="426"/>
        <v>-2</v>
      </c>
      <c r="Y183" s="5">
        <f t="shared" si="426"/>
        <v>-2</v>
      </c>
      <c r="Z183" s="5">
        <f t="shared" si="426"/>
        <v>-2</v>
      </c>
      <c r="AA183" s="5">
        <f t="shared" si="426"/>
        <v>-2</v>
      </c>
      <c r="AB183" s="5">
        <f t="shared" si="426"/>
        <v>-2</v>
      </c>
      <c r="AC183" s="5">
        <f t="shared" si="426"/>
        <v>0</v>
      </c>
      <c r="AD183" s="5">
        <f t="shared" si="426"/>
        <v>0</v>
      </c>
      <c r="AE183" s="5">
        <f t="shared" si="426"/>
        <v>0</v>
      </c>
      <c r="AF183" s="5">
        <f t="shared" si="426"/>
        <v>0</v>
      </c>
      <c r="AG183" s="5">
        <f t="shared" si="426"/>
        <v>0</v>
      </c>
      <c r="AH183" s="5">
        <f t="shared" si="426"/>
        <v>0</v>
      </c>
      <c r="AI183" s="5">
        <f t="shared" si="426"/>
        <v>0</v>
      </c>
      <c r="AJ183" s="5">
        <f t="shared" si="426"/>
        <v>0</v>
      </c>
      <c r="AK183" s="5">
        <f t="shared" si="426"/>
        <v>0</v>
      </c>
    </row>
  </sheetData>
  <mergeCells count="5">
    <mergeCell ref="C1:AH1"/>
    <mergeCell ref="AN1:BS1"/>
    <mergeCell ref="BY1:DD1"/>
    <mergeCell ref="C75:AH75"/>
    <mergeCell ref="AN75:BS75"/>
  </mergeCells>
  <pageMargins left="0" right="0" top="0.25" bottom="0.25" header="0.3" footer="0.3"/>
  <pageSetup scale="37" orientation="landscape" r:id="rId1"/>
  <customProperties>
    <customPr name="_pios_id" r:id="rId2"/>
    <customPr name="EpmWorksheetKeyString_GUID" r:id="rId3"/>
  </customProperties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79998168889431442"/>
    <pageSetUpPr fitToPage="1"/>
  </sheetPr>
  <dimension ref="A1:DJ183"/>
  <sheetViews>
    <sheetView zoomScale="65" zoomScaleNormal="65" workbookViewId="0">
      <pane xSplit="2" ySplit="2" topLeftCell="BT34" activePane="bottomRight" state="frozen"/>
      <selection activeCell="F11" sqref="F11"/>
      <selection pane="topRight" activeCell="F11" sqref="F11"/>
      <selection pane="bottomLeft" activeCell="F11" sqref="F11"/>
      <selection pane="bottomRight" activeCell="BN63" sqref="BN63:BV64"/>
    </sheetView>
  </sheetViews>
  <sheetFormatPr defaultColWidth="9" defaultRowHeight="15" x14ac:dyDescent="0.25"/>
  <cols>
    <col min="1" max="1" width="22.5703125" customWidth="1"/>
    <col min="2" max="2" width="35" bestFit="1" customWidth="1"/>
    <col min="3" max="37" width="16" customWidth="1"/>
    <col min="38" max="38" width="14" customWidth="1"/>
    <col min="39" max="39" width="11.5703125" customWidth="1"/>
    <col min="40" max="41" width="12" bestFit="1" customWidth="1"/>
    <col min="42" max="42" width="14" bestFit="1" customWidth="1"/>
    <col min="43" max="43" width="11.5703125" bestFit="1" customWidth="1"/>
    <col min="44" max="44" width="11.140625" bestFit="1" customWidth="1"/>
    <col min="45" max="48" width="12" bestFit="1" customWidth="1"/>
    <col min="49" max="49" width="11.5703125" bestFit="1" customWidth="1"/>
    <col min="50" max="50" width="18.5703125" customWidth="1"/>
    <col min="51" max="51" width="10.5703125" customWidth="1"/>
    <col min="52" max="52" width="14" bestFit="1" customWidth="1"/>
    <col min="53" max="64" width="14" customWidth="1"/>
    <col min="65" max="65" width="14" bestFit="1" customWidth="1"/>
    <col min="66" max="66" width="13.5703125" bestFit="1" customWidth="1"/>
    <col min="67" max="69" width="14" bestFit="1" customWidth="1"/>
    <col min="70" max="71" width="13.5703125" bestFit="1" customWidth="1"/>
    <col min="72" max="74" width="13.5703125" customWidth="1"/>
    <col min="75" max="75" width="8" customWidth="1"/>
    <col min="76" max="76" width="17" bestFit="1" customWidth="1"/>
    <col min="77" max="77" width="13.140625" style="4" bestFit="1" customWidth="1"/>
    <col min="78" max="78" width="13.5703125" style="4" bestFit="1" customWidth="1"/>
    <col min="79" max="80" width="14" style="4" bestFit="1" customWidth="1"/>
    <col min="81" max="88" width="14.5703125" style="4" bestFit="1" customWidth="1"/>
    <col min="89" max="89" width="16" style="4" bestFit="1" customWidth="1"/>
    <col min="90" max="101" width="16" style="4" customWidth="1"/>
    <col min="102" max="102" width="16.140625" style="4" bestFit="1" customWidth="1"/>
    <col min="103" max="108" width="16" style="4" bestFit="1" customWidth="1"/>
    <col min="109" max="111" width="16" style="4" customWidth="1"/>
    <col min="113" max="113" width="11" bestFit="1" customWidth="1"/>
    <col min="114" max="114" width="7.42578125" bestFit="1" customWidth="1"/>
  </cols>
  <sheetData>
    <row r="1" spans="1:114" s="60" customFormat="1" ht="21.75" thickBot="1" x14ac:dyDescent="0.4">
      <c r="C1" s="343" t="s">
        <v>70</v>
      </c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171"/>
      <c r="AJ1" s="171"/>
      <c r="AK1" s="171"/>
      <c r="AN1" s="345" t="s">
        <v>460</v>
      </c>
      <c r="AO1" s="346"/>
      <c r="AP1" s="346"/>
      <c r="AQ1" s="346"/>
      <c r="AR1" s="346"/>
      <c r="AS1" s="346"/>
      <c r="AT1" s="346"/>
      <c r="AU1" s="346"/>
      <c r="AV1" s="346"/>
      <c r="AW1" s="346"/>
      <c r="AX1" s="346"/>
      <c r="AY1" s="346"/>
      <c r="AZ1" s="346"/>
      <c r="BA1" s="346"/>
      <c r="BB1" s="346"/>
      <c r="BC1" s="346"/>
      <c r="BD1" s="346"/>
      <c r="BE1" s="346"/>
      <c r="BF1" s="346"/>
      <c r="BG1" s="346"/>
      <c r="BH1" s="346"/>
      <c r="BI1" s="346"/>
      <c r="BJ1" s="346"/>
      <c r="BK1" s="346"/>
      <c r="BL1" s="346"/>
      <c r="BM1" s="346"/>
      <c r="BN1" s="346"/>
      <c r="BO1" s="346"/>
      <c r="BP1" s="346"/>
      <c r="BQ1" s="346"/>
      <c r="BR1" s="346"/>
      <c r="BS1" s="347"/>
      <c r="BT1" s="171"/>
      <c r="BU1" s="171"/>
      <c r="BV1" s="171"/>
      <c r="BY1" s="348" t="s">
        <v>54</v>
      </c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53"/>
      <c r="DE1" s="199"/>
      <c r="DF1" s="199"/>
      <c r="DG1" s="199"/>
    </row>
    <row r="2" spans="1:114" s="2" customFormat="1" ht="15.75" thickBot="1" x14ac:dyDescent="0.3">
      <c r="C2" s="66" t="s">
        <v>58</v>
      </c>
      <c r="D2" s="67" t="s">
        <v>59</v>
      </c>
      <c r="E2" s="67" t="s">
        <v>60</v>
      </c>
      <c r="F2" s="67" t="s">
        <v>61</v>
      </c>
      <c r="G2" s="67" t="s">
        <v>62</v>
      </c>
      <c r="H2" s="67" t="s">
        <v>63</v>
      </c>
      <c r="I2" s="67" t="s">
        <v>64</v>
      </c>
      <c r="J2" s="67" t="s">
        <v>65</v>
      </c>
      <c r="K2" s="67" t="s">
        <v>66</v>
      </c>
      <c r="L2" s="67" t="s">
        <v>67</v>
      </c>
      <c r="M2" s="67" t="s">
        <v>68</v>
      </c>
      <c r="N2" s="67" t="s">
        <v>69</v>
      </c>
      <c r="O2" s="67">
        <v>2022</v>
      </c>
      <c r="P2" s="66" t="s">
        <v>58</v>
      </c>
      <c r="Q2" s="67" t="s">
        <v>59</v>
      </c>
      <c r="R2" s="67" t="s">
        <v>60</v>
      </c>
      <c r="S2" s="67" t="s">
        <v>61</v>
      </c>
      <c r="T2" s="67" t="s">
        <v>62</v>
      </c>
      <c r="U2" s="67" t="s">
        <v>63</v>
      </c>
      <c r="V2" s="67" t="s">
        <v>64</v>
      </c>
      <c r="W2" s="67" t="s">
        <v>65</v>
      </c>
      <c r="X2" s="67" t="s">
        <v>66</v>
      </c>
      <c r="Y2" s="67" t="s">
        <v>67</v>
      </c>
      <c r="Z2" s="67" t="s">
        <v>68</v>
      </c>
      <c r="AA2" s="67" t="s">
        <v>69</v>
      </c>
      <c r="AB2" s="67">
        <f>+O2+1</f>
        <v>2023</v>
      </c>
      <c r="AC2" s="67">
        <f>+AB2+1</f>
        <v>2024</v>
      </c>
      <c r="AD2" s="67">
        <f t="shared" ref="AD2:AK2" si="0">+AC2+1</f>
        <v>2025</v>
      </c>
      <c r="AE2" s="67">
        <f t="shared" si="0"/>
        <v>2026</v>
      </c>
      <c r="AF2" s="67">
        <f t="shared" si="0"/>
        <v>2027</v>
      </c>
      <c r="AG2" s="67">
        <f t="shared" si="0"/>
        <v>2028</v>
      </c>
      <c r="AH2" s="67">
        <f t="shared" si="0"/>
        <v>2029</v>
      </c>
      <c r="AI2" s="67">
        <f t="shared" si="0"/>
        <v>2030</v>
      </c>
      <c r="AJ2" s="67">
        <f t="shared" si="0"/>
        <v>2031</v>
      </c>
      <c r="AK2" s="67">
        <f t="shared" si="0"/>
        <v>2032</v>
      </c>
      <c r="AN2" s="66" t="s">
        <v>58</v>
      </c>
      <c r="AO2" s="67" t="s">
        <v>59</v>
      </c>
      <c r="AP2" s="67" t="s">
        <v>60</v>
      </c>
      <c r="AQ2" s="67" t="s">
        <v>61</v>
      </c>
      <c r="AR2" s="67" t="s">
        <v>62</v>
      </c>
      <c r="AS2" s="67" t="s">
        <v>63</v>
      </c>
      <c r="AT2" s="67" t="s">
        <v>64</v>
      </c>
      <c r="AU2" s="67" t="s">
        <v>65</v>
      </c>
      <c r="AV2" s="67" t="s">
        <v>66</v>
      </c>
      <c r="AW2" s="67" t="s">
        <v>67</v>
      </c>
      <c r="AX2" s="67" t="s">
        <v>68</v>
      </c>
      <c r="AY2" s="67" t="s">
        <v>69</v>
      </c>
      <c r="AZ2" s="67">
        <f>+O2</f>
        <v>2022</v>
      </c>
      <c r="BA2" s="66" t="s">
        <v>58</v>
      </c>
      <c r="BB2" s="67" t="s">
        <v>59</v>
      </c>
      <c r="BC2" s="67" t="s">
        <v>60</v>
      </c>
      <c r="BD2" s="67" t="s">
        <v>61</v>
      </c>
      <c r="BE2" s="67" t="s">
        <v>62</v>
      </c>
      <c r="BF2" s="67" t="s">
        <v>63</v>
      </c>
      <c r="BG2" s="67" t="s">
        <v>64</v>
      </c>
      <c r="BH2" s="67" t="s">
        <v>65</v>
      </c>
      <c r="BI2" s="67" t="s">
        <v>66</v>
      </c>
      <c r="BJ2" s="67" t="s">
        <v>67</v>
      </c>
      <c r="BK2" s="67" t="s">
        <v>68</v>
      </c>
      <c r="BL2" s="67" t="s">
        <v>69</v>
      </c>
      <c r="BM2" s="67">
        <f>+AB2</f>
        <v>2023</v>
      </c>
      <c r="BN2" s="67">
        <f t="shared" ref="BN2:BV2" si="1">+BM2+1</f>
        <v>2024</v>
      </c>
      <c r="BO2" s="67">
        <f t="shared" si="1"/>
        <v>2025</v>
      </c>
      <c r="BP2" s="67">
        <f t="shared" si="1"/>
        <v>2026</v>
      </c>
      <c r="BQ2" s="67">
        <f t="shared" si="1"/>
        <v>2027</v>
      </c>
      <c r="BR2" s="67">
        <f t="shared" si="1"/>
        <v>2028</v>
      </c>
      <c r="BS2" s="75">
        <f t="shared" si="1"/>
        <v>2029</v>
      </c>
      <c r="BT2" s="75">
        <f t="shared" si="1"/>
        <v>2030</v>
      </c>
      <c r="BU2" s="75">
        <f t="shared" si="1"/>
        <v>2031</v>
      </c>
      <c r="BV2" s="75">
        <f t="shared" si="1"/>
        <v>2032</v>
      </c>
      <c r="BY2" s="66" t="s">
        <v>58</v>
      </c>
      <c r="BZ2" s="67" t="s">
        <v>59</v>
      </c>
      <c r="CA2" s="67" t="s">
        <v>60</v>
      </c>
      <c r="CB2" s="67" t="s">
        <v>61</v>
      </c>
      <c r="CC2" s="67" t="s">
        <v>62</v>
      </c>
      <c r="CD2" s="67" t="s">
        <v>63</v>
      </c>
      <c r="CE2" s="67" t="s">
        <v>64</v>
      </c>
      <c r="CF2" s="67" t="s">
        <v>65</v>
      </c>
      <c r="CG2" s="67" t="s">
        <v>66</v>
      </c>
      <c r="CH2" s="67" t="s">
        <v>67</v>
      </c>
      <c r="CI2" s="67" t="s">
        <v>68</v>
      </c>
      <c r="CJ2" s="67" t="s">
        <v>69</v>
      </c>
      <c r="CK2" s="67">
        <f>+AZ2</f>
        <v>2022</v>
      </c>
      <c r="CL2" s="66" t="s">
        <v>58</v>
      </c>
      <c r="CM2" s="67" t="s">
        <v>59</v>
      </c>
      <c r="CN2" s="67" t="s">
        <v>60</v>
      </c>
      <c r="CO2" s="67" t="s">
        <v>61</v>
      </c>
      <c r="CP2" s="67" t="s">
        <v>62</v>
      </c>
      <c r="CQ2" s="67" t="s">
        <v>63</v>
      </c>
      <c r="CR2" s="67" t="s">
        <v>64</v>
      </c>
      <c r="CS2" s="67" t="s">
        <v>65</v>
      </c>
      <c r="CT2" s="67" t="s">
        <v>66</v>
      </c>
      <c r="CU2" s="67" t="s">
        <v>67</v>
      </c>
      <c r="CV2" s="67" t="s">
        <v>68</v>
      </c>
      <c r="CW2" s="67" t="s">
        <v>69</v>
      </c>
      <c r="CX2" s="67">
        <f>+BM2</f>
        <v>2023</v>
      </c>
      <c r="CY2" s="67">
        <f t="shared" ref="CY2:DG2" si="2">+CX2+1</f>
        <v>2024</v>
      </c>
      <c r="CZ2" s="67">
        <f t="shared" si="2"/>
        <v>2025</v>
      </c>
      <c r="DA2" s="67">
        <f t="shared" si="2"/>
        <v>2026</v>
      </c>
      <c r="DB2" s="67">
        <f t="shared" si="2"/>
        <v>2027</v>
      </c>
      <c r="DC2" s="67">
        <f t="shared" si="2"/>
        <v>2028</v>
      </c>
      <c r="DD2" s="75">
        <f t="shared" si="2"/>
        <v>2029</v>
      </c>
      <c r="DE2" s="75">
        <f t="shared" si="2"/>
        <v>2030</v>
      </c>
      <c r="DF2" s="75">
        <f t="shared" si="2"/>
        <v>2031</v>
      </c>
      <c r="DG2" s="75">
        <f t="shared" si="2"/>
        <v>2032</v>
      </c>
    </row>
    <row r="3" spans="1:114" s="2" customFormat="1" x14ac:dyDescent="0.25">
      <c r="A3" s="74" t="s">
        <v>10</v>
      </c>
      <c r="C3" s="8">
        <f>SUM(C16:C26)</f>
        <v>0</v>
      </c>
      <c r="D3" s="8">
        <f t="shared" ref="D3:N3" si="3">SUM(D16:D26)</f>
        <v>0</v>
      </c>
      <c r="E3" s="8">
        <f t="shared" si="3"/>
        <v>0</v>
      </c>
      <c r="F3" s="8">
        <f t="shared" si="3"/>
        <v>0</v>
      </c>
      <c r="G3" s="8">
        <f t="shared" si="3"/>
        <v>0</v>
      </c>
      <c r="H3" s="8">
        <f t="shared" si="3"/>
        <v>0</v>
      </c>
      <c r="I3" s="8">
        <f t="shared" si="3"/>
        <v>0</v>
      </c>
      <c r="J3" s="8">
        <f t="shared" si="3"/>
        <v>0</v>
      </c>
      <c r="K3" s="8">
        <f t="shared" si="3"/>
        <v>0</v>
      </c>
      <c r="L3" s="8">
        <f t="shared" si="3"/>
        <v>0</v>
      </c>
      <c r="M3" s="8">
        <f t="shared" si="3"/>
        <v>0</v>
      </c>
      <c r="N3" s="8">
        <f t="shared" si="3"/>
        <v>0</v>
      </c>
      <c r="O3" s="8">
        <f t="shared" ref="O3:O8" si="4">AVERAGE(C3:N3)</f>
        <v>0</v>
      </c>
      <c r="P3" s="8">
        <f t="shared" ref="P3:AA3" si="5">SUM(P16:P26)</f>
        <v>0</v>
      </c>
      <c r="Q3" s="8">
        <f t="shared" si="5"/>
        <v>0</v>
      </c>
      <c r="R3" s="8">
        <f t="shared" si="5"/>
        <v>0</v>
      </c>
      <c r="S3" s="8">
        <f t="shared" si="5"/>
        <v>0</v>
      </c>
      <c r="T3" s="8">
        <f t="shared" si="5"/>
        <v>0</v>
      </c>
      <c r="U3" s="8">
        <f t="shared" si="5"/>
        <v>0</v>
      </c>
      <c r="V3" s="8">
        <f t="shared" si="5"/>
        <v>0</v>
      </c>
      <c r="W3" s="8">
        <f t="shared" si="5"/>
        <v>0</v>
      </c>
      <c r="X3" s="8">
        <f t="shared" si="5"/>
        <v>0</v>
      </c>
      <c r="Y3" s="8">
        <f t="shared" si="5"/>
        <v>0</v>
      </c>
      <c r="Z3" s="8">
        <f t="shared" si="5"/>
        <v>0</v>
      </c>
      <c r="AA3" s="8">
        <f t="shared" si="5"/>
        <v>0</v>
      </c>
      <c r="AB3" s="8">
        <f t="shared" ref="AB3:AB8" si="6">AVERAGE(P3:AA3)</f>
        <v>0</v>
      </c>
      <c r="AC3" s="8">
        <f t="shared" ref="AC3:AK3" si="7">SUM(AC16:AC26)</f>
        <v>0</v>
      </c>
      <c r="AD3" s="8">
        <f t="shared" si="7"/>
        <v>0</v>
      </c>
      <c r="AE3" s="8">
        <f t="shared" si="7"/>
        <v>0</v>
      </c>
      <c r="AF3" s="8">
        <f t="shared" si="7"/>
        <v>0</v>
      </c>
      <c r="AG3" s="8">
        <f t="shared" si="7"/>
        <v>0</v>
      </c>
      <c r="AH3" s="8">
        <f t="shared" si="7"/>
        <v>0</v>
      </c>
      <c r="AI3" s="8">
        <f t="shared" si="7"/>
        <v>0</v>
      </c>
      <c r="AJ3" s="8">
        <f t="shared" si="7"/>
        <v>0</v>
      </c>
      <c r="AK3" s="8">
        <f t="shared" si="7"/>
        <v>0</v>
      </c>
      <c r="AL3" s="8"/>
      <c r="AM3" s="74" t="s">
        <v>10</v>
      </c>
      <c r="AN3" s="8">
        <f t="shared" ref="AN3:AY3" si="8">SUM(AN16:AN26)</f>
        <v>0</v>
      </c>
      <c r="AO3" s="8">
        <f t="shared" si="8"/>
        <v>0</v>
      </c>
      <c r="AP3" s="8">
        <f t="shared" si="8"/>
        <v>0</v>
      </c>
      <c r="AQ3" s="8">
        <f t="shared" si="8"/>
        <v>0</v>
      </c>
      <c r="AR3" s="8">
        <f t="shared" si="8"/>
        <v>0</v>
      </c>
      <c r="AS3" s="8">
        <f t="shared" si="8"/>
        <v>0</v>
      </c>
      <c r="AT3" s="8">
        <f t="shared" si="8"/>
        <v>0</v>
      </c>
      <c r="AU3" s="8">
        <f t="shared" si="8"/>
        <v>0</v>
      </c>
      <c r="AV3" s="8">
        <f t="shared" si="8"/>
        <v>0</v>
      </c>
      <c r="AW3" s="8">
        <f t="shared" si="8"/>
        <v>0</v>
      </c>
      <c r="AX3" s="8">
        <f t="shared" si="8"/>
        <v>0</v>
      </c>
      <c r="AY3" s="8">
        <f t="shared" si="8"/>
        <v>0</v>
      </c>
      <c r="AZ3" s="8">
        <f t="shared" ref="AZ3:AZ8" si="9">SUM(AN3:AY3)</f>
        <v>0</v>
      </c>
      <c r="BA3" s="8">
        <f t="shared" ref="BA3:BL3" si="10">SUM(BA16:BA26)</f>
        <v>0</v>
      </c>
      <c r="BB3" s="8">
        <f t="shared" si="10"/>
        <v>0</v>
      </c>
      <c r="BC3" s="8">
        <f t="shared" si="10"/>
        <v>0</v>
      </c>
      <c r="BD3" s="8">
        <f t="shared" si="10"/>
        <v>0</v>
      </c>
      <c r="BE3" s="8">
        <f t="shared" si="10"/>
        <v>0</v>
      </c>
      <c r="BF3" s="8">
        <f t="shared" si="10"/>
        <v>0</v>
      </c>
      <c r="BG3" s="8">
        <f t="shared" si="10"/>
        <v>0</v>
      </c>
      <c r="BH3" s="8">
        <f t="shared" si="10"/>
        <v>0</v>
      </c>
      <c r="BI3" s="8">
        <f t="shared" si="10"/>
        <v>0</v>
      </c>
      <c r="BJ3" s="8">
        <f t="shared" si="10"/>
        <v>0</v>
      </c>
      <c r="BK3" s="8">
        <f t="shared" si="10"/>
        <v>0</v>
      </c>
      <c r="BL3" s="8">
        <f t="shared" si="10"/>
        <v>0</v>
      </c>
      <c r="BM3" s="8">
        <f t="shared" ref="BM3:BM8" si="11">SUM(BA3:BL3)</f>
        <v>0</v>
      </c>
      <c r="BN3" s="8">
        <f t="shared" ref="BN3:BV3" si="12">SUM(BN16:BN26)</f>
        <v>0</v>
      </c>
      <c r="BO3" s="8">
        <f t="shared" si="12"/>
        <v>0</v>
      </c>
      <c r="BP3" s="8">
        <f t="shared" si="12"/>
        <v>0</v>
      </c>
      <c r="BQ3" s="8" t="e">
        <f t="shared" si="12"/>
        <v>#DIV/0!</v>
      </c>
      <c r="BR3" s="8" t="e">
        <f t="shared" si="12"/>
        <v>#DIV/0!</v>
      </c>
      <c r="BS3" s="8" t="e">
        <f t="shared" si="12"/>
        <v>#DIV/0!</v>
      </c>
      <c r="BT3" s="8" t="e">
        <f t="shared" si="12"/>
        <v>#DIV/0!</v>
      </c>
      <c r="BU3" s="8" t="e">
        <f t="shared" si="12"/>
        <v>#DIV/0!</v>
      </c>
      <c r="BV3" s="8" t="e">
        <f t="shared" si="12"/>
        <v>#DIV/0!</v>
      </c>
      <c r="BW3" s="8"/>
      <c r="BX3" s="74" t="s">
        <v>10</v>
      </c>
      <c r="BY3" s="8" t="e">
        <f t="shared" ref="BY3:CN8" si="13">+AN3/C3*1000</f>
        <v>#DIV/0!</v>
      </c>
      <c r="BZ3" s="8" t="e">
        <f t="shared" si="13"/>
        <v>#DIV/0!</v>
      </c>
      <c r="CA3" s="8" t="e">
        <f t="shared" si="13"/>
        <v>#DIV/0!</v>
      </c>
      <c r="CB3" s="8" t="e">
        <f t="shared" si="13"/>
        <v>#DIV/0!</v>
      </c>
      <c r="CC3" s="8" t="e">
        <f t="shared" si="13"/>
        <v>#DIV/0!</v>
      </c>
      <c r="CD3" s="8" t="e">
        <f t="shared" si="13"/>
        <v>#DIV/0!</v>
      </c>
      <c r="CE3" s="8" t="e">
        <f t="shared" si="13"/>
        <v>#DIV/0!</v>
      </c>
      <c r="CF3" s="8" t="e">
        <f t="shared" si="13"/>
        <v>#DIV/0!</v>
      </c>
      <c r="CG3" s="8" t="e">
        <f t="shared" si="13"/>
        <v>#DIV/0!</v>
      </c>
      <c r="CH3" s="8" t="e">
        <f t="shared" si="13"/>
        <v>#DIV/0!</v>
      </c>
      <c r="CI3" s="8" t="e">
        <f t="shared" si="13"/>
        <v>#DIV/0!</v>
      </c>
      <c r="CJ3" s="8" t="e">
        <f t="shared" si="13"/>
        <v>#DIV/0!</v>
      </c>
      <c r="CK3" s="8" t="e">
        <f t="shared" si="13"/>
        <v>#DIV/0!</v>
      </c>
      <c r="CL3" s="8" t="e">
        <f t="shared" si="13"/>
        <v>#DIV/0!</v>
      </c>
      <c r="CM3" s="8" t="e">
        <f t="shared" si="13"/>
        <v>#DIV/0!</v>
      </c>
      <c r="CN3" s="8" t="e">
        <f t="shared" si="13"/>
        <v>#DIV/0!</v>
      </c>
      <c r="CO3" s="8" t="e">
        <f t="shared" ref="CO3:DD8" si="14">+BD3/S3*1000</f>
        <v>#DIV/0!</v>
      </c>
      <c r="CP3" s="8" t="e">
        <f t="shared" si="14"/>
        <v>#DIV/0!</v>
      </c>
      <c r="CQ3" s="8" t="e">
        <f t="shared" si="14"/>
        <v>#DIV/0!</v>
      </c>
      <c r="CR3" s="8" t="e">
        <f t="shared" si="14"/>
        <v>#DIV/0!</v>
      </c>
      <c r="CS3" s="8" t="e">
        <f t="shared" si="14"/>
        <v>#DIV/0!</v>
      </c>
      <c r="CT3" s="8" t="e">
        <f t="shared" si="14"/>
        <v>#DIV/0!</v>
      </c>
      <c r="CU3" s="8" t="e">
        <f t="shared" si="14"/>
        <v>#DIV/0!</v>
      </c>
      <c r="CV3" s="8" t="e">
        <f t="shared" si="14"/>
        <v>#DIV/0!</v>
      </c>
      <c r="CW3" s="8" t="e">
        <f t="shared" si="14"/>
        <v>#DIV/0!</v>
      </c>
      <c r="CX3" s="8" t="e">
        <f t="shared" si="14"/>
        <v>#DIV/0!</v>
      </c>
      <c r="CY3" s="8" t="e">
        <f t="shared" si="14"/>
        <v>#DIV/0!</v>
      </c>
      <c r="CZ3" s="8" t="e">
        <f t="shared" si="14"/>
        <v>#DIV/0!</v>
      </c>
      <c r="DA3" s="8" t="e">
        <f t="shared" si="14"/>
        <v>#DIV/0!</v>
      </c>
      <c r="DB3" s="8" t="e">
        <f t="shared" si="14"/>
        <v>#DIV/0!</v>
      </c>
      <c r="DC3" s="8" t="e">
        <f t="shared" si="14"/>
        <v>#DIV/0!</v>
      </c>
      <c r="DD3" s="8" t="e">
        <f t="shared" si="14"/>
        <v>#DIV/0!</v>
      </c>
      <c r="DE3" s="8" t="e">
        <f t="shared" ref="CY3:DG8" si="15">+BT3/AI3*1000</f>
        <v>#DIV/0!</v>
      </c>
      <c r="DF3" s="8" t="e">
        <f t="shared" si="15"/>
        <v>#DIV/0!</v>
      </c>
      <c r="DG3" s="8" t="e">
        <f t="shared" si="15"/>
        <v>#DIV/0!</v>
      </c>
      <c r="DI3" s="4" t="e">
        <f>+#REF!</f>
        <v>#REF!</v>
      </c>
      <c r="DJ3" s="20" t="e">
        <f>+CK3/DI3-1</f>
        <v>#DIV/0!</v>
      </c>
    </row>
    <row r="4" spans="1:114" s="2" customFormat="1" x14ac:dyDescent="0.25">
      <c r="A4" s="74" t="s">
        <v>14</v>
      </c>
      <c r="C4" s="8">
        <f>SUM(C27:C47)</f>
        <v>0</v>
      </c>
      <c r="D4" s="8">
        <f t="shared" ref="D4:N4" si="16">SUM(D27:D47)</f>
        <v>0</v>
      </c>
      <c r="E4" s="8">
        <f t="shared" si="16"/>
        <v>0</v>
      </c>
      <c r="F4" s="8">
        <f t="shared" si="16"/>
        <v>0</v>
      </c>
      <c r="G4" s="8">
        <f t="shared" si="16"/>
        <v>0</v>
      </c>
      <c r="H4" s="8">
        <f t="shared" si="16"/>
        <v>0</v>
      </c>
      <c r="I4" s="8">
        <f t="shared" si="16"/>
        <v>0</v>
      </c>
      <c r="J4" s="8">
        <f t="shared" si="16"/>
        <v>0</v>
      </c>
      <c r="K4" s="8">
        <f t="shared" si="16"/>
        <v>0</v>
      </c>
      <c r="L4" s="8">
        <f t="shared" si="16"/>
        <v>0</v>
      </c>
      <c r="M4" s="8">
        <f t="shared" si="16"/>
        <v>0</v>
      </c>
      <c r="N4" s="8">
        <f t="shared" si="16"/>
        <v>0</v>
      </c>
      <c r="O4" s="8">
        <f t="shared" si="4"/>
        <v>0</v>
      </c>
      <c r="P4" s="8">
        <f t="shared" ref="P4:AA4" si="17">SUM(P27:P47)</f>
        <v>0</v>
      </c>
      <c r="Q4" s="8">
        <f t="shared" si="17"/>
        <v>0</v>
      </c>
      <c r="R4" s="8">
        <f t="shared" si="17"/>
        <v>0</v>
      </c>
      <c r="S4" s="8">
        <f t="shared" si="17"/>
        <v>0</v>
      </c>
      <c r="T4" s="8">
        <f t="shared" si="17"/>
        <v>0</v>
      </c>
      <c r="U4" s="8">
        <f t="shared" si="17"/>
        <v>0</v>
      </c>
      <c r="V4" s="8">
        <f t="shared" si="17"/>
        <v>0</v>
      </c>
      <c r="W4" s="8">
        <f t="shared" si="17"/>
        <v>0</v>
      </c>
      <c r="X4" s="8">
        <f t="shared" si="17"/>
        <v>0</v>
      </c>
      <c r="Y4" s="8">
        <f t="shared" si="17"/>
        <v>0</v>
      </c>
      <c r="Z4" s="8">
        <f t="shared" si="17"/>
        <v>0</v>
      </c>
      <c r="AA4" s="8">
        <f t="shared" si="17"/>
        <v>0</v>
      </c>
      <c r="AB4" s="8">
        <f t="shared" si="6"/>
        <v>0</v>
      </c>
      <c r="AC4" s="8">
        <f t="shared" ref="AC4:AK4" si="18">SUM(AC27:AC47)</f>
        <v>0</v>
      </c>
      <c r="AD4" s="8">
        <f t="shared" si="18"/>
        <v>0</v>
      </c>
      <c r="AE4" s="8">
        <f t="shared" si="18"/>
        <v>0</v>
      </c>
      <c r="AF4" s="8">
        <f t="shared" si="18"/>
        <v>0</v>
      </c>
      <c r="AG4" s="8">
        <f t="shared" si="18"/>
        <v>0</v>
      </c>
      <c r="AH4" s="8">
        <f t="shared" si="18"/>
        <v>0</v>
      </c>
      <c r="AI4" s="8">
        <f t="shared" si="18"/>
        <v>0</v>
      </c>
      <c r="AJ4" s="8">
        <f t="shared" si="18"/>
        <v>0</v>
      </c>
      <c r="AK4" s="8">
        <f t="shared" si="18"/>
        <v>0</v>
      </c>
      <c r="AL4" s="8"/>
      <c r="AM4" s="74" t="s">
        <v>14</v>
      </c>
      <c r="AN4" s="8">
        <f t="shared" ref="AN4:AY4" si="19">SUM(AN27:AN47)</f>
        <v>0</v>
      </c>
      <c r="AO4" s="8">
        <f t="shared" si="19"/>
        <v>0</v>
      </c>
      <c r="AP4" s="8">
        <f t="shared" si="19"/>
        <v>0</v>
      </c>
      <c r="AQ4" s="8">
        <f t="shared" si="19"/>
        <v>0</v>
      </c>
      <c r="AR4" s="8">
        <f t="shared" si="19"/>
        <v>0</v>
      </c>
      <c r="AS4" s="8">
        <f t="shared" si="19"/>
        <v>0</v>
      </c>
      <c r="AT4" s="8">
        <f t="shared" si="19"/>
        <v>0</v>
      </c>
      <c r="AU4" s="8">
        <f t="shared" si="19"/>
        <v>0</v>
      </c>
      <c r="AV4" s="8">
        <f t="shared" si="19"/>
        <v>0</v>
      </c>
      <c r="AW4" s="8">
        <f t="shared" si="19"/>
        <v>0</v>
      </c>
      <c r="AX4" s="8">
        <f t="shared" si="19"/>
        <v>0</v>
      </c>
      <c r="AY4" s="8">
        <f t="shared" si="19"/>
        <v>0</v>
      </c>
      <c r="AZ4" s="8">
        <f t="shared" si="9"/>
        <v>0</v>
      </c>
      <c r="BA4" s="8">
        <f t="shared" ref="BA4:BL4" si="20">SUM(BA27:BA47)</f>
        <v>0</v>
      </c>
      <c r="BB4" s="8">
        <f t="shared" si="20"/>
        <v>0</v>
      </c>
      <c r="BC4" s="8">
        <f t="shared" si="20"/>
        <v>0</v>
      </c>
      <c r="BD4" s="8">
        <f t="shared" si="20"/>
        <v>0</v>
      </c>
      <c r="BE4" s="8">
        <f t="shared" si="20"/>
        <v>0</v>
      </c>
      <c r="BF4" s="8">
        <f t="shared" si="20"/>
        <v>0</v>
      </c>
      <c r="BG4" s="8">
        <f t="shared" si="20"/>
        <v>0</v>
      </c>
      <c r="BH4" s="8">
        <f t="shared" si="20"/>
        <v>0</v>
      </c>
      <c r="BI4" s="8">
        <f t="shared" si="20"/>
        <v>0</v>
      </c>
      <c r="BJ4" s="8">
        <f t="shared" si="20"/>
        <v>0</v>
      </c>
      <c r="BK4" s="8">
        <f t="shared" si="20"/>
        <v>0</v>
      </c>
      <c r="BL4" s="8">
        <f t="shared" si="20"/>
        <v>0</v>
      </c>
      <c r="BM4" s="8">
        <f t="shared" si="11"/>
        <v>0</v>
      </c>
      <c r="BN4" s="8">
        <f t="shared" ref="BN4:BV4" si="21">SUM(BN27:BN47)</f>
        <v>0</v>
      </c>
      <c r="BO4" s="8">
        <f t="shared" si="21"/>
        <v>0</v>
      </c>
      <c r="BP4" s="8">
        <f t="shared" si="21"/>
        <v>0</v>
      </c>
      <c r="BQ4" s="8">
        <f t="shared" si="21"/>
        <v>0</v>
      </c>
      <c r="BR4" s="8">
        <f t="shared" si="21"/>
        <v>0</v>
      </c>
      <c r="BS4" s="8">
        <f t="shared" si="21"/>
        <v>0</v>
      </c>
      <c r="BT4" s="8">
        <f t="shared" si="21"/>
        <v>0</v>
      </c>
      <c r="BU4" s="8">
        <f t="shared" si="21"/>
        <v>0</v>
      </c>
      <c r="BV4" s="8">
        <f t="shared" si="21"/>
        <v>0</v>
      </c>
      <c r="BW4" s="8"/>
      <c r="BX4" s="74" t="s">
        <v>14</v>
      </c>
      <c r="BY4" s="8" t="e">
        <f t="shared" si="13"/>
        <v>#DIV/0!</v>
      </c>
      <c r="BZ4" s="8" t="e">
        <f t="shared" si="13"/>
        <v>#DIV/0!</v>
      </c>
      <c r="CA4" s="8" t="e">
        <f t="shared" si="13"/>
        <v>#DIV/0!</v>
      </c>
      <c r="CB4" s="8" t="e">
        <f t="shared" si="13"/>
        <v>#DIV/0!</v>
      </c>
      <c r="CC4" s="8" t="e">
        <f t="shared" si="13"/>
        <v>#DIV/0!</v>
      </c>
      <c r="CD4" s="8" t="e">
        <f t="shared" si="13"/>
        <v>#DIV/0!</v>
      </c>
      <c r="CE4" s="8" t="e">
        <f t="shared" si="13"/>
        <v>#DIV/0!</v>
      </c>
      <c r="CF4" s="8" t="e">
        <f t="shared" si="13"/>
        <v>#DIV/0!</v>
      </c>
      <c r="CG4" s="8" t="e">
        <f t="shared" si="13"/>
        <v>#DIV/0!</v>
      </c>
      <c r="CH4" s="8" t="e">
        <f t="shared" si="13"/>
        <v>#DIV/0!</v>
      </c>
      <c r="CI4" s="8" t="e">
        <f t="shared" si="13"/>
        <v>#DIV/0!</v>
      </c>
      <c r="CJ4" s="8" t="e">
        <f t="shared" si="13"/>
        <v>#DIV/0!</v>
      </c>
      <c r="CK4" s="8" t="e">
        <f t="shared" si="13"/>
        <v>#DIV/0!</v>
      </c>
      <c r="CL4" s="8" t="e">
        <f t="shared" si="13"/>
        <v>#DIV/0!</v>
      </c>
      <c r="CM4" s="8" t="e">
        <f t="shared" si="13"/>
        <v>#DIV/0!</v>
      </c>
      <c r="CN4" s="8" t="e">
        <f t="shared" si="13"/>
        <v>#DIV/0!</v>
      </c>
      <c r="CO4" s="8" t="e">
        <f t="shared" si="14"/>
        <v>#DIV/0!</v>
      </c>
      <c r="CP4" s="8" t="e">
        <f t="shared" si="14"/>
        <v>#DIV/0!</v>
      </c>
      <c r="CQ4" s="8" t="e">
        <f t="shared" si="14"/>
        <v>#DIV/0!</v>
      </c>
      <c r="CR4" s="8" t="e">
        <f t="shared" si="14"/>
        <v>#DIV/0!</v>
      </c>
      <c r="CS4" s="8" t="e">
        <f t="shared" si="14"/>
        <v>#DIV/0!</v>
      </c>
      <c r="CT4" s="8" t="e">
        <f t="shared" si="14"/>
        <v>#DIV/0!</v>
      </c>
      <c r="CU4" s="8" t="e">
        <f t="shared" si="14"/>
        <v>#DIV/0!</v>
      </c>
      <c r="CV4" s="8" t="e">
        <f t="shared" si="14"/>
        <v>#DIV/0!</v>
      </c>
      <c r="CW4" s="8" t="e">
        <f t="shared" si="14"/>
        <v>#DIV/0!</v>
      </c>
      <c r="CX4" s="8" t="e">
        <f t="shared" si="14"/>
        <v>#DIV/0!</v>
      </c>
      <c r="CY4" s="8" t="e">
        <f t="shared" si="15"/>
        <v>#DIV/0!</v>
      </c>
      <c r="CZ4" s="8" t="e">
        <f t="shared" si="15"/>
        <v>#DIV/0!</v>
      </c>
      <c r="DA4" s="8" t="e">
        <f t="shared" si="15"/>
        <v>#DIV/0!</v>
      </c>
      <c r="DB4" s="8" t="e">
        <f t="shared" si="15"/>
        <v>#DIV/0!</v>
      </c>
      <c r="DC4" s="8" t="e">
        <f t="shared" si="15"/>
        <v>#DIV/0!</v>
      </c>
      <c r="DD4" s="8" t="e">
        <f t="shared" si="15"/>
        <v>#DIV/0!</v>
      </c>
      <c r="DE4" s="8" t="e">
        <f t="shared" si="15"/>
        <v>#DIV/0!</v>
      </c>
      <c r="DF4" s="8" t="e">
        <f t="shared" si="15"/>
        <v>#DIV/0!</v>
      </c>
      <c r="DG4" s="8" t="e">
        <f t="shared" si="15"/>
        <v>#DIV/0!</v>
      </c>
      <c r="DI4" s="4">
        <v>13868.598329589322</v>
      </c>
      <c r="DJ4" s="20" t="e">
        <f t="shared" ref="DJ4:DJ46" si="22">+CK4/DI4-1</f>
        <v>#DIV/0!</v>
      </c>
    </row>
    <row r="5" spans="1:114" s="2" customFormat="1" x14ac:dyDescent="0.25">
      <c r="A5" s="74" t="s">
        <v>15</v>
      </c>
      <c r="C5" s="8">
        <f>SUM(C48:C53)</f>
        <v>0</v>
      </c>
      <c r="D5" s="8">
        <f t="shared" ref="D5:N5" si="23">SUM(D48:D53)</f>
        <v>0</v>
      </c>
      <c r="E5" s="8">
        <f t="shared" si="23"/>
        <v>0</v>
      </c>
      <c r="F5" s="8">
        <f t="shared" si="23"/>
        <v>0</v>
      </c>
      <c r="G5" s="8">
        <f t="shared" si="23"/>
        <v>0</v>
      </c>
      <c r="H5" s="8">
        <f t="shared" si="23"/>
        <v>0</v>
      </c>
      <c r="I5" s="8">
        <f t="shared" si="23"/>
        <v>0</v>
      </c>
      <c r="J5" s="8">
        <f t="shared" si="23"/>
        <v>0</v>
      </c>
      <c r="K5" s="8">
        <f t="shared" si="23"/>
        <v>0</v>
      </c>
      <c r="L5" s="8">
        <f t="shared" si="23"/>
        <v>0</v>
      </c>
      <c r="M5" s="8">
        <f t="shared" si="23"/>
        <v>0</v>
      </c>
      <c r="N5" s="8">
        <f t="shared" si="23"/>
        <v>0</v>
      </c>
      <c r="O5" s="8">
        <f t="shared" si="4"/>
        <v>0</v>
      </c>
      <c r="P5" s="8">
        <f t="shared" ref="P5:AA5" si="24">SUM(P48:P53)</f>
        <v>0</v>
      </c>
      <c r="Q5" s="8">
        <f t="shared" si="24"/>
        <v>0</v>
      </c>
      <c r="R5" s="8">
        <f t="shared" si="24"/>
        <v>0</v>
      </c>
      <c r="S5" s="8">
        <f t="shared" si="24"/>
        <v>0</v>
      </c>
      <c r="T5" s="8">
        <f t="shared" si="24"/>
        <v>0</v>
      </c>
      <c r="U5" s="8">
        <f t="shared" si="24"/>
        <v>0</v>
      </c>
      <c r="V5" s="8">
        <f t="shared" si="24"/>
        <v>0</v>
      </c>
      <c r="W5" s="8">
        <f t="shared" si="24"/>
        <v>0</v>
      </c>
      <c r="X5" s="8">
        <f t="shared" si="24"/>
        <v>0</v>
      </c>
      <c r="Y5" s="8">
        <f t="shared" si="24"/>
        <v>0</v>
      </c>
      <c r="Z5" s="8">
        <f t="shared" si="24"/>
        <v>0</v>
      </c>
      <c r="AA5" s="8">
        <f t="shared" si="24"/>
        <v>0</v>
      </c>
      <c r="AB5" s="8">
        <f t="shared" si="6"/>
        <v>0</v>
      </c>
      <c r="AC5" s="8">
        <f t="shared" ref="AC5:AK5" si="25">SUM(AC48:AC53)</f>
        <v>0</v>
      </c>
      <c r="AD5" s="8">
        <f t="shared" si="25"/>
        <v>0</v>
      </c>
      <c r="AE5" s="8">
        <f t="shared" si="25"/>
        <v>0</v>
      </c>
      <c r="AF5" s="8">
        <f t="shared" si="25"/>
        <v>0</v>
      </c>
      <c r="AG5" s="8">
        <f t="shared" si="25"/>
        <v>0</v>
      </c>
      <c r="AH5" s="8">
        <f t="shared" si="25"/>
        <v>0</v>
      </c>
      <c r="AI5" s="8">
        <f t="shared" si="25"/>
        <v>0</v>
      </c>
      <c r="AJ5" s="8">
        <f t="shared" si="25"/>
        <v>0</v>
      </c>
      <c r="AK5" s="8">
        <f t="shared" si="25"/>
        <v>0</v>
      </c>
      <c r="AL5" s="8"/>
      <c r="AM5" s="74" t="s">
        <v>15</v>
      </c>
      <c r="AN5" s="8">
        <f t="shared" ref="AN5:AY5" si="26">SUM(AN48:AN53)</f>
        <v>0</v>
      </c>
      <c r="AO5" s="8">
        <f t="shared" si="26"/>
        <v>0</v>
      </c>
      <c r="AP5" s="8">
        <f t="shared" si="26"/>
        <v>0</v>
      </c>
      <c r="AQ5" s="8">
        <f t="shared" si="26"/>
        <v>0</v>
      </c>
      <c r="AR5" s="8">
        <f t="shared" si="26"/>
        <v>0</v>
      </c>
      <c r="AS5" s="8">
        <f t="shared" si="26"/>
        <v>0</v>
      </c>
      <c r="AT5" s="8">
        <f t="shared" si="26"/>
        <v>0</v>
      </c>
      <c r="AU5" s="8">
        <f t="shared" si="26"/>
        <v>0</v>
      </c>
      <c r="AV5" s="8">
        <f t="shared" si="26"/>
        <v>0</v>
      </c>
      <c r="AW5" s="8">
        <f t="shared" si="26"/>
        <v>0</v>
      </c>
      <c r="AX5" s="8">
        <f t="shared" si="26"/>
        <v>0</v>
      </c>
      <c r="AY5" s="8">
        <f t="shared" si="26"/>
        <v>0</v>
      </c>
      <c r="AZ5" s="8">
        <f t="shared" si="9"/>
        <v>0</v>
      </c>
      <c r="BA5" s="8">
        <f t="shared" ref="BA5:BL5" si="27">SUM(BA48:BA53)</f>
        <v>0</v>
      </c>
      <c r="BB5" s="8">
        <f t="shared" si="27"/>
        <v>0</v>
      </c>
      <c r="BC5" s="8">
        <f t="shared" si="27"/>
        <v>0</v>
      </c>
      <c r="BD5" s="8">
        <f t="shared" si="27"/>
        <v>0</v>
      </c>
      <c r="BE5" s="8">
        <f t="shared" si="27"/>
        <v>0</v>
      </c>
      <c r="BF5" s="8">
        <f t="shared" si="27"/>
        <v>0</v>
      </c>
      <c r="BG5" s="8">
        <f t="shared" si="27"/>
        <v>0</v>
      </c>
      <c r="BH5" s="8">
        <f t="shared" si="27"/>
        <v>0</v>
      </c>
      <c r="BI5" s="8">
        <f t="shared" si="27"/>
        <v>0</v>
      </c>
      <c r="BJ5" s="8">
        <f t="shared" si="27"/>
        <v>0</v>
      </c>
      <c r="BK5" s="8">
        <f t="shared" si="27"/>
        <v>0</v>
      </c>
      <c r="BL5" s="8">
        <f t="shared" si="27"/>
        <v>0</v>
      </c>
      <c r="BM5" s="8">
        <f t="shared" si="11"/>
        <v>0</v>
      </c>
      <c r="BN5" s="8">
        <f t="shared" ref="BN5:BV5" si="28">SUM(BN48:BN53)</f>
        <v>0</v>
      </c>
      <c r="BO5" s="8">
        <f t="shared" si="28"/>
        <v>0</v>
      </c>
      <c r="BP5" s="8">
        <f t="shared" si="28"/>
        <v>0</v>
      </c>
      <c r="BQ5" s="8">
        <f t="shared" si="28"/>
        <v>0</v>
      </c>
      <c r="BR5" s="8">
        <f t="shared" si="28"/>
        <v>0</v>
      </c>
      <c r="BS5" s="8">
        <f t="shared" si="28"/>
        <v>0</v>
      </c>
      <c r="BT5" s="8">
        <f t="shared" si="28"/>
        <v>0</v>
      </c>
      <c r="BU5" s="8">
        <f t="shared" si="28"/>
        <v>0</v>
      </c>
      <c r="BV5" s="8">
        <f t="shared" si="28"/>
        <v>0</v>
      </c>
      <c r="BW5" s="8"/>
      <c r="BX5" s="74" t="s">
        <v>15</v>
      </c>
      <c r="BY5" s="8" t="e">
        <f t="shared" si="13"/>
        <v>#DIV/0!</v>
      </c>
      <c r="BZ5" s="8" t="e">
        <f t="shared" si="13"/>
        <v>#DIV/0!</v>
      </c>
      <c r="CA5" s="8" t="e">
        <f t="shared" si="13"/>
        <v>#DIV/0!</v>
      </c>
      <c r="CB5" s="8" t="e">
        <f t="shared" si="13"/>
        <v>#DIV/0!</v>
      </c>
      <c r="CC5" s="8" t="e">
        <f t="shared" si="13"/>
        <v>#DIV/0!</v>
      </c>
      <c r="CD5" s="8" t="e">
        <f t="shared" si="13"/>
        <v>#DIV/0!</v>
      </c>
      <c r="CE5" s="8" t="e">
        <f t="shared" si="13"/>
        <v>#DIV/0!</v>
      </c>
      <c r="CF5" s="8" t="e">
        <f t="shared" si="13"/>
        <v>#DIV/0!</v>
      </c>
      <c r="CG5" s="8" t="e">
        <f t="shared" si="13"/>
        <v>#DIV/0!</v>
      </c>
      <c r="CH5" s="8" t="e">
        <f t="shared" si="13"/>
        <v>#DIV/0!</v>
      </c>
      <c r="CI5" s="8" t="e">
        <f t="shared" si="13"/>
        <v>#DIV/0!</v>
      </c>
      <c r="CJ5" s="8" t="e">
        <f t="shared" si="13"/>
        <v>#DIV/0!</v>
      </c>
      <c r="CK5" s="8" t="e">
        <f t="shared" si="13"/>
        <v>#DIV/0!</v>
      </c>
      <c r="CL5" s="8" t="e">
        <f t="shared" si="13"/>
        <v>#DIV/0!</v>
      </c>
      <c r="CM5" s="8" t="e">
        <f t="shared" si="13"/>
        <v>#DIV/0!</v>
      </c>
      <c r="CN5" s="8" t="e">
        <f t="shared" si="13"/>
        <v>#DIV/0!</v>
      </c>
      <c r="CO5" s="8" t="e">
        <f t="shared" si="14"/>
        <v>#DIV/0!</v>
      </c>
      <c r="CP5" s="8" t="e">
        <f t="shared" si="14"/>
        <v>#DIV/0!</v>
      </c>
      <c r="CQ5" s="8" t="e">
        <f t="shared" si="14"/>
        <v>#DIV/0!</v>
      </c>
      <c r="CR5" s="8" t="e">
        <f t="shared" si="14"/>
        <v>#DIV/0!</v>
      </c>
      <c r="CS5" s="8" t="e">
        <f t="shared" si="14"/>
        <v>#DIV/0!</v>
      </c>
      <c r="CT5" s="8" t="e">
        <f t="shared" si="14"/>
        <v>#DIV/0!</v>
      </c>
      <c r="CU5" s="8" t="e">
        <f t="shared" si="14"/>
        <v>#DIV/0!</v>
      </c>
      <c r="CV5" s="8" t="e">
        <f t="shared" si="14"/>
        <v>#DIV/0!</v>
      </c>
      <c r="CW5" s="8" t="e">
        <f t="shared" si="14"/>
        <v>#DIV/0!</v>
      </c>
      <c r="CX5" s="8" t="e">
        <f t="shared" si="14"/>
        <v>#DIV/0!</v>
      </c>
      <c r="CY5" s="8" t="e">
        <f t="shared" si="15"/>
        <v>#DIV/0!</v>
      </c>
      <c r="CZ5" s="8" t="e">
        <f t="shared" si="15"/>
        <v>#DIV/0!</v>
      </c>
      <c r="DA5" s="8" t="e">
        <f t="shared" si="15"/>
        <v>#DIV/0!</v>
      </c>
      <c r="DB5" s="8" t="e">
        <f t="shared" si="15"/>
        <v>#DIV/0!</v>
      </c>
      <c r="DC5" s="8" t="e">
        <f t="shared" si="15"/>
        <v>#DIV/0!</v>
      </c>
      <c r="DD5" s="8" t="e">
        <f t="shared" si="15"/>
        <v>#DIV/0!</v>
      </c>
      <c r="DE5" s="8" t="e">
        <f t="shared" si="15"/>
        <v>#DIV/0!</v>
      </c>
      <c r="DF5" s="8" t="e">
        <f t="shared" si="15"/>
        <v>#DIV/0!</v>
      </c>
      <c r="DG5" s="8" t="e">
        <f t="shared" si="15"/>
        <v>#DIV/0!</v>
      </c>
      <c r="DJ5" s="20"/>
    </row>
    <row r="6" spans="1:114" s="2" customFormat="1" x14ac:dyDescent="0.25">
      <c r="A6" s="74" t="s">
        <v>554</v>
      </c>
      <c r="C6" s="8">
        <f>SUM(C56:C65,C67)</f>
        <v>0</v>
      </c>
      <c r="D6" s="8">
        <f t="shared" ref="D6:N6" si="29">SUM(D56:D65,D67)</f>
        <v>0</v>
      </c>
      <c r="E6" s="8">
        <f t="shared" si="29"/>
        <v>0</v>
      </c>
      <c r="F6" s="8">
        <f t="shared" si="29"/>
        <v>0</v>
      </c>
      <c r="G6" s="8">
        <f t="shared" si="29"/>
        <v>0</v>
      </c>
      <c r="H6" s="8">
        <f t="shared" si="29"/>
        <v>0</v>
      </c>
      <c r="I6" s="8">
        <f t="shared" si="29"/>
        <v>0</v>
      </c>
      <c r="J6" s="8">
        <f t="shared" si="29"/>
        <v>0</v>
      </c>
      <c r="K6" s="8">
        <f t="shared" si="29"/>
        <v>0</v>
      </c>
      <c r="L6" s="8">
        <f t="shared" si="29"/>
        <v>0</v>
      </c>
      <c r="M6" s="8">
        <f t="shared" si="29"/>
        <v>0</v>
      </c>
      <c r="N6" s="8">
        <f t="shared" si="29"/>
        <v>0</v>
      </c>
      <c r="O6" s="8">
        <f t="shared" si="4"/>
        <v>0</v>
      </c>
      <c r="P6" s="8">
        <f>SUM(P56:P65,P57)</f>
        <v>0</v>
      </c>
      <c r="Q6" s="8">
        <f t="shared" ref="Q6:AA6" si="30">SUM(Q56:Q65,Q57)</f>
        <v>0</v>
      </c>
      <c r="R6" s="8">
        <f t="shared" si="30"/>
        <v>0</v>
      </c>
      <c r="S6" s="8">
        <f t="shared" si="30"/>
        <v>0</v>
      </c>
      <c r="T6" s="8">
        <f t="shared" si="30"/>
        <v>0</v>
      </c>
      <c r="U6" s="8">
        <f t="shared" si="30"/>
        <v>0</v>
      </c>
      <c r="V6" s="8">
        <f t="shared" si="30"/>
        <v>0</v>
      </c>
      <c r="W6" s="8">
        <f t="shared" si="30"/>
        <v>0</v>
      </c>
      <c r="X6" s="8">
        <f t="shared" si="30"/>
        <v>0</v>
      </c>
      <c r="Y6" s="8">
        <f t="shared" si="30"/>
        <v>0</v>
      </c>
      <c r="Z6" s="8">
        <f t="shared" si="30"/>
        <v>0</v>
      </c>
      <c r="AA6" s="8">
        <f t="shared" si="30"/>
        <v>0</v>
      </c>
      <c r="AB6" s="8">
        <f t="shared" si="6"/>
        <v>0</v>
      </c>
      <c r="AC6" s="8">
        <f>SUM(AC56:AC65,AC67)</f>
        <v>0</v>
      </c>
      <c r="AD6" s="8">
        <f t="shared" ref="AD6:AK6" si="31">SUM(AD56:AD65,AD67)</f>
        <v>0</v>
      </c>
      <c r="AE6" s="8">
        <f t="shared" si="31"/>
        <v>0</v>
      </c>
      <c r="AF6" s="8">
        <f t="shared" si="31"/>
        <v>0</v>
      </c>
      <c r="AG6" s="8">
        <f t="shared" si="31"/>
        <v>0</v>
      </c>
      <c r="AH6" s="8">
        <f t="shared" si="31"/>
        <v>0</v>
      </c>
      <c r="AI6" s="8">
        <f t="shared" si="31"/>
        <v>0</v>
      </c>
      <c r="AJ6" s="8">
        <f t="shared" si="31"/>
        <v>0</v>
      </c>
      <c r="AK6" s="8">
        <f t="shared" si="31"/>
        <v>0</v>
      </c>
      <c r="AL6" s="8"/>
      <c r="AM6" s="21" t="s">
        <v>554</v>
      </c>
      <c r="AN6" s="8">
        <f>SUM(AN56:AN65,AN67)</f>
        <v>0</v>
      </c>
      <c r="AO6" s="8">
        <f t="shared" ref="AO6:AY6" si="32">SUM(AO56:AO65,AO67)</f>
        <v>0</v>
      </c>
      <c r="AP6" s="8">
        <f t="shared" si="32"/>
        <v>0</v>
      </c>
      <c r="AQ6" s="8">
        <f t="shared" si="32"/>
        <v>0</v>
      </c>
      <c r="AR6" s="8">
        <f t="shared" si="32"/>
        <v>0</v>
      </c>
      <c r="AS6" s="8">
        <f t="shared" si="32"/>
        <v>0</v>
      </c>
      <c r="AT6" s="8">
        <f t="shared" si="32"/>
        <v>0</v>
      </c>
      <c r="AU6" s="8">
        <f t="shared" si="32"/>
        <v>0</v>
      </c>
      <c r="AV6" s="8">
        <f t="shared" si="32"/>
        <v>0</v>
      </c>
      <c r="AW6" s="8">
        <f t="shared" si="32"/>
        <v>0</v>
      </c>
      <c r="AX6" s="8">
        <f t="shared" si="32"/>
        <v>0</v>
      </c>
      <c r="AY6" s="8">
        <f t="shared" si="32"/>
        <v>0</v>
      </c>
      <c r="AZ6" s="8">
        <f t="shared" si="9"/>
        <v>0</v>
      </c>
      <c r="BA6" s="8">
        <f>SUM(BA56:BA65,BA67)</f>
        <v>0</v>
      </c>
      <c r="BB6" s="8">
        <f t="shared" ref="BB6:BL6" si="33">SUM(BB56:BB65,BB67)</f>
        <v>0</v>
      </c>
      <c r="BC6" s="8">
        <f t="shared" si="33"/>
        <v>0</v>
      </c>
      <c r="BD6" s="8">
        <f t="shared" si="33"/>
        <v>0</v>
      </c>
      <c r="BE6" s="8">
        <f t="shared" si="33"/>
        <v>0</v>
      </c>
      <c r="BF6" s="8">
        <f t="shared" si="33"/>
        <v>0</v>
      </c>
      <c r="BG6" s="8">
        <f t="shared" si="33"/>
        <v>0</v>
      </c>
      <c r="BH6" s="8">
        <f t="shared" si="33"/>
        <v>0</v>
      </c>
      <c r="BI6" s="8">
        <f t="shared" si="33"/>
        <v>0</v>
      </c>
      <c r="BJ6" s="8">
        <f t="shared" si="33"/>
        <v>0</v>
      </c>
      <c r="BK6" s="8">
        <f t="shared" si="33"/>
        <v>0</v>
      </c>
      <c r="BL6" s="8">
        <f t="shared" si="33"/>
        <v>0</v>
      </c>
      <c r="BM6" s="8">
        <f t="shared" si="11"/>
        <v>0</v>
      </c>
      <c r="BN6" s="8">
        <f>SUM(BN56:BN65,BN67)</f>
        <v>0</v>
      </c>
      <c r="BO6" s="8">
        <f t="shared" ref="BO6:BV6" si="34">SUM(BO56:BO65,BO67)</f>
        <v>0</v>
      </c>
      <c r="BP6" s="8">
        <f t="shared" si="34"/>
        <v>0</v>
      </c>
      <c r="BQ6" s="8">
        <f t="shared" si="34"/>
        <v>0</v>
      </c>
      <c r="BR6" s="8">
        <f t="shared" si="34"/>
        <v>0</v>
      </c>
      <c r="BS6" s="8">
        <f t="shared" si="34"/>
        <v>0</v>
      </c>
      <c r="BT6" s="8">
        <f t="shared" si="34"/>
        <v>0</v>
      </c>
      <c r="BU6" s="8">
        <f t="shared" si="34"/>
        <v>0</v>
      </c>
      <c r="BV6" s="8">
        <f t="shared" si="34"/>
        <v>0</v>
      </c>
      <c r="BW6" s="8"/>
      <c r="BX6" s="74" t="s">
        <v>405</v>
      </c>
      <c r="BY6" s="8" t="e">
        <f t="shared" si="13"/>
        <v>#DIV/0!</v>
      </c>
      <c r="BZ6" s="8" t="e">
        <f t="shared" si="13"/>
        <v>#DIV/0!</v>
      </c>
      <c r="CA6" s="8" t="e">
        <f t="shared" si="13"/>
        <v>#DIV/0!</v>
      </c>
      <c r="CB6" s="8" t="e">
        <f t="shared" si="13"/>
        <v>#DIV/0!</v>
      </c>
      <c r="CC6" s="8" t="e">
        <f t="shared" si="13"/>
        <v>#DIV/0!</v>
      </c>
      <c r="CD6" s="8" t="e">
        <f t="shared" si="13"/>
        <v>#DIV/0!</v>
      </c>
      <c r="CE6" s="8" t="e">
        <f t="shared" si="13"/>
        <v>#DIV/0!</v>
      </c>
      <c r="CF6" s="8" t="e">
        <f t="shared" si="13"/>
        <v>#DIV/0!</v>
      </c>
      <c r="CG6" s="8" t="e">
        <f t="shared" si="13"/>
        <v>#DIV/0!</v>
      </c>
      <c r="CH6" s="8" t="e">
        <f t="shared" si="13"/>
        <v>#DIV/0!</v>
      </c>
      <c r="CI6" s="8" t="e">
        <f t="shared" si="13"/>
        <v>#DIV/0!</v>
      </c>
      <c r="CJ6" s="8" t="e">
        <f t="shared" si="13"/>
        <v>#DIV/0!</v>
      </c>
      <c r="CK6" s="8" t="e">
        <f t="shared" si="13"/>
        <v>#DIV/0!</v>
      </c>
      <c r="CL6" s="8" t="e">
        <f t="shared" si="13"/>
        <v>#DIV/0!</v>
      </c>
      <c r="CM6" s="8" t="e">
        <f t="shared" si="13"/>
        <v>#DIV/0!</v>
      </c>
      <c r="CN6" s="8" t="e">
        <f t="shared" si="13"/>
        <v>#DIV/0!</v>
      </c>
      <c r="CO6" s="8" t="e">
        <f t="shared" si="14"/>
        <v>#DIV/0!</v>
      </c>
      <c r="CP6" s="8" t="e">
        <f t="shared" si="14"/>
        <v>#DIV/0!</v>
      </c>
      <c r="CQ6" s="8" t="e">
        <f t="shared" si="14"/>
        <v>#DIV/0!</v>
      </c>
      <c r="CR6" s="8" t="e">
        <f t="shared" si="14"/>
        <v>#DIV/0!</v>
      </c>
      <c r="CS6" s="8" t="e">
        <f t="shared" si="14"/>
        <v>#DIV/0!</v>
      </c>
      <c r="CT6" s="8" t="e">
        <f t="shared" si="14"/>
        <v>#DIV/0!</v>
      </c>
      <c r="CU6" s="8" t="e">
        <f t="shared" si="14"/>
        <v>#DIV/0!</v>
      </c>
      <c r="CV6" s="8" t="e">
        <f t="shared" si="14"/>
        <v>#DIV/0!</v>
      </c>
      <c r="CW6" s="8" t="e">
        <f t="shared" si="14"/>
        <v>#DIV/0!</v>
      </c>
      <c r="CX6" s="8" t="e">
        <f t="shared" si="14"/>
        <v>#DIV/0!</v>
      </c>
      <c r="CY6" s="8" t="e">
        <f t="shared" si="15"/>
        <v>#DIV/0!</v>
      </c>
      <c r="CZ6" s="8" t="e">
        <f t="shared" si="15"/>
        <v>#DIV/0!</v>
      </c>
      <c r="DA6" s="8" t="e">
        <f t="shared" si="15"/>
        <v>#DIV/0!</v>
      </c>
      <c r="DB6" s="8" t="e">
        <f t="shared" si="15"/>
        <v>#DIV/0!</v>
      </c>
      <c r="DC6" s="8" t="e">
        <f t="shared" si="15"/>
        <v>#DIV/0!</v>
      </c>
      <c r="DD6" s="8" t="e">
        <f t="shared" si="15"/>
        <v>#DIV/0!</v>
      </c>
      <c r="DE6" s="8" t="e">
        <f t="shared" si="15"/>
        <v>#DIV/0!</v>
      </c>
      <c r="DF6" s="8" t="e">
        <f t="shared" si="15"/>
        <v>#DIV/0!</v>
      </c>
      <c r="DG6" s="8" t="e">
        <f t="shared" si="15"/>
        <v>#DIV/0!</v>
      </c>
      <c r="DJ6" s="20"/>
    </row>
    <row r="7" spans="1:114" s="2" customFormat="1" x14ac:dyDescent="0.25">
      <c r="A7" s="74" t="s">
        <v>4</v>
      </c>
      <c r="C7" s="11">
        <f>+C66</f>
        <v>0</v>
      </c>
      <c r="D7" s="11">
        <f t="shared" ref="D7:N7" si="35">+D66</f>
        <v>0</v>
      </c>
      <c r="E7" s="11">
        <f t="shared" si="35"/>
        <v>0</v>
      </c>
      <c r="F7" s="11">
        <f t="shared" si="35"/>
        <v>0</v>
      </c>
      <c r="G7" s="11">
        <f t="shared" si="35"/>
        <v>0</v>
      </c>
      <c r="H7" s="11">
        <f t="shared" si="35"/>
        <v>0</v>
      </c>
      <c r="I7" s="11">
        <f t="shared" si="35"/>
        <v>0</v>
      </c>
      <c r="J7" s="11">
        <f t="shared" si="35"/>
        <v>0</v>
      </c>
      <c r="K7" s="11">
        <f t="shared" si="35"/>
        <v>0</v>
      </c>
      <c r="L7" s="11">
        <f t="shared" si="35"/>
        <v>0</v>
      </c>
      <c r="M7" s="11">
        <f t="shared" si="35"/>
        <v>0</v>
      </c>
      <c r="N7" s="11">
        <f t="shared" si="35"/>
        <v>0</v>
      </c>
      <c r="O7" s="11">
        <f t="shared" si="4"/>
        <v>0</v>
      </c>
      <c r="P7" s="11">
        <f t="shared" ref="P7:AA7" si="36">+P66</f>
        <v>0</v>
      </c>
      <c r="Q7" s="11">
        <f t="shared" si="36"/>
        <v>0</v>
      </c>
      <c r="R7" s="11">
        <f t="shared" si="36"/>
        <v>0</v>
      </c>
      <c r="S7" s="11">
        <f t="shared" si="36"/>
        <v>0</v>
      </c>
      <c r="T7" s="11">
        <f t="shared" si="36"/>
        <v>0</v>
      </c>
      <c r="U7" s="11">
        <f t="shared" si="36"/>
        <v>0</v>
      </c>
      <c r="V7" s="11">
        <f t="shared" si="36"/>
        <v>0</v>
      </c>
      <c r="W7" s="11">
        <f t="shared" si="36"/>
        <v>0</v>
      </c>
      <c r="X7" s="11">
        <f t="shared" si="36"/>
        <v>0</v>
      </c>
      <c r="Y7" s="11">
        <f t="shared" si="36"/>
        <v>0</v>
      </c>
      <c r="Z7" s="11">
        <f t="shared" si="36"/>
        <v>0</v>
      </c>
      <c r="AA7" s="11">
        <f t="shared" si="36"/>
        <v>0</v>
      </c>
      <c r="AB7" s="11">
        <f t="shared" si="6"/>
        <v>0</v>
      </c>
      <c r="AC7" s="11">
        <f t="shared" ref="AC7:AK7" si="37">+AC66</f>
        <v>0</v>
      </c>
      <c r="AD7" s="11">
        <f t="shared" si="37"/>
        <v>0</v>
      </c>
      <c r="AE7" s="11">
        <f t="shared" si="37"/>
        <v>0</v>
      </c>
      <c r="AF7" s="11">
        <f t="shared" si="37"/>
        <v>0</v>
      </c>
      <c r="AG7" s="11">
        <f t="shared" si="37"/>
        <v>0</v>
      </c>
      <c r="AH7" s="11">
        <f t="shared" si="37"/>
        <v>0</v>
      </c>
      <c r="AI7" s="11">
        <f t="shared" si="37"/>
        <v>0</v>
      </c>
      <c r="AJ7" s="11">
        <f t="shared" si="37"/>
        <v>0</v>
      </c>
      <c r="AK7" s="11">
        <f t="shared" si="37"/>
        <v>0</v>
      </c>
      <c r="AL7" s="8"/>
      <c r="AM7" s="74" t="s">
        <v>4</v>
      </c>
      <c r="AN7" s="11">
        <f t="shared" ref="AN7:AY7" si="38">+AN66</f>
        <v>0</v>
      </c>
      <c r="AO7" s="11">
        <f t="shared" si="38"/>
        <v>0</v>
      </c>
      <c r="AP7" s="11">
        <f t="shared" si="38"/>
        <v>0</v>
      </c>
      <c r="AQ7" s="11">
        <f t="shared" si="38"/>
        <v>0</v>
      </c>
      <c r="AR7" s="11">
        <f t="shared" si="38"/>
        <v>0</v>
      </c>
      <c r="AS7" s="11">
        <f t="shared" si="38"/>
        <v>0</v>
      </c>
      <c r="AT7" s="11">
        <f t="shared" si="38"/>
        <v>0</v>
      </c>
      <c r="AU7" s="11">
        <f t="shared" si="38"/>
        <v>0</v>
      </c>
      <c r="AV7" s="11">
        <f t="shared" si="38"/>
        <v>0</v>
      </c>
      <c r="AW7" s="11">
        <f t="shared" si="38"/>
        <v>0</v>
      </c>
      <c r="AX7" s="11">
        <f t="shared" si="38"/>
        <v>0</v>
      </c>
      <c r="AY7" s="11">
        <f t="shared" si="38"/>
        <v>0</v>
      </c>
      <c r="AZ7" s="11">
        <f t="shared" si="9"/>
        <v>0</v>
      </c>
      <c r="BA7" s="11">
        <f t="shared" ref="BA7:BL7" si="39">+BA66</f>
        <v>0</v>
      </c>
      <c r="BB7" s="11">
        <f t="shared" si="39"/>
        <v>0</v>
      </c>
      <c r="BC7" s="11">
        <f t="shared" si="39"/>
        <v>0</v>
      </c>
      <c r="BD7" s="11">
        <f t="shared" si="39"/>
        <v>0</v>
      </c>
      <c r="BE7" s="11">
        <f t="shared" si="39"/>
        <v>0</v>
      </c>
      <c r="BF7" s="11">
        <f t="shared" si="39"/>
        <v>0</v>
      </c>
      <c r="BG7" s="11">
        <f t="shared" si="39"/>
        <v>0</v>
      </c>
      <c r="BH7" s="11">
        <f t="shared" si="39"/>
        <v>0</v>
      </c>
      <c r="BI7" s="11">
        <f t="shared" si="39"/>
        <v>0</v>
      </c>
      <c r="BJ7" s="11">
        <f t="shared" si="39"/>
        <v>0</v>
      </c>
      <c r="BK7" s="11">
        <f t="shared" si="39"/>
        <v>0</v>
      </c>
      <c r="BL7" s="11">
        <f t="shared" si="39"/>
        <v>0</v>
      </c>
      <c r="BM7" s="11">
        <f t="shared" si="11"/>
        <v>0</v>
      </c>
      <c r="BN7" s="11">
        <f t="shared" ref="BN7:BV7" si="40">+BN66</f>
        <v>0</v>
      </c>
      <c r="BO7" s="11">
        <f t="shared" si="40"/>
        <v>0</v>
      </c>
      <c r="BP7" s="11">
        <f t="shared" si="40"/>
        <v>0</v>
      </c>
      <c r="BQ7" s="11">
        <f t="shared" si="40"/>
        <v>0</v>
      </c>
      <c r="BR7" s="11">
        <f t="shared" si="40"/>
        <v>0</v>
      </c>
      <c r="BS7" s="11">
        <f t="shared" si="40"/>
        <v>0</v>
      </c>
      <c r="BT7" s="11">
        <f t="shared" si="40"/>
        <v>0</v>
      </c>
      <c r="BU7" s="11">
        <f t="shared" si="40"/>
        <v>0</v>
      </c>
      <c r="BV7" s="11">
        <f t="shared" si="40"/>
        <v>0</v>
      </c>
      <c r="BW7" s="8"/>
      <c r="BX7" s="74" t="s">
        <v>4</v>
      </c>
      <c r="BY7" s="11" t="e">
        <f t="shared" si="13"/>
        <v>#DIV/0!</v>
      </c>
      <c r="BZ7" s="11" t="e">
        <f t="shared" si="13"/>
        <v>#DIV/0!</v>
      </c>
      <c r="CA7" s="11" t="e">
        <f t="shared" si="13"/>
        <v>#DIV/0!</v>
      </c>
      <c r="CB7" s="11" t="e">
        <f t="shared" si="13"/>
        <v>#DIV/0!</v>
      </c>
      <c r="CC7" s="11" t="e">
        <f t="shared" si="13"/>
        <v>#DIV/0!</v>
      </c>
      <c r="CD7" s="11" t="e">
        <f t="shared" si="13"/>
        <v>#DIV/0!</v>
      </c>
      <c r="CE7" s="11" t="e">
        <f t="shared" si="13"/>
        <v>#DIV/0!</v>
      </c>
      <c r="CF7" s="11" t="e">
        <f t="shared" si="13"/>
        <v>#DIV/0!</v>
      </c>
      <c r="CG7" s="11" t="e">
        <f t="shared" si="13"/>
        <v>#DIV/0!</v>
      </c>
      <c r="CH7" s="11" t="e">
        <f t="shared" si="13"/>
        <v>#DIV/0!</v>
      </c>
      <c r="CI7" s="11" t="e">
        <f t="shared" si="13"/>
        <v>#DIV/0!</v>
      </c>
      <c r="CJ7" s="11" t="e">
        <f t="shared" si="13"/>
        <v>#DIV/0!</v>
      </c>
      <c r="CK7" s="11" t="e">
        <f t="shared" si="13"/>
        <v>#DIV/0!</v>
      </c>
      <c r="CL7" s="11" t="e">
        <f t="shared" si="13"/>
        <v>#DIV/0!</v>
      </c>
      <c r="CM7" s="11" t="e">
        <f t="shared" si="13"/>
        <v>#DIV/0!</v>
      </c>
      <c r="CN7" s="11" t="e">
        <f t="shared" si="13"/>
        <v>#DIV/0!</v>
      </c>
      <c r="CO7" s="11" t="e">
        <f t="shared" si="14"/>
        <v>#DIV/0!</v>
      </c>
      <c r="CP7" s="11" t="e">
        <f t="shared" si="14"/>
        <v>#DIV/0!</v>
      </c>
      <c r="CQ7" s="11" t="e">
        <f t="shared" si="14"/>
        <v>#DIV/0!</v>
      </c>
      <c r="CR7" s="11" t="e">
        <f t="shared" si="14"/>
        <v>#DIV/0!</v>
      </c>
      <c r="CS7" s="11" t="e">
        <f t="shared" si="14"/>
        <v>#DIV/0!</v>
      </c>
      <c r="CT7" s="11" t="e">
        <f t="shared" si="14"/>
        <v>#DIV/0!</v>
      </c>
      <c r="CU7" s="11" t="e">
        <f t="shared" si="14"/>
        <v>#DIV/0!</v>
      </c>
      <c r="CV7" s="11" t="e">
        <f t="shared" si="14"/>
        <v>#DIV/0!</v>
      </c>
      <c r="CW7" s="11" t="e">
        <f t="shared" si="14"/>
        <v>#DIV/0!</v>
      </c>
      <c r="CX7" s="11" t="e">
        <f t="shared" si="14"/>
        <v>#DIV/0!</v>
      </c>
      <c r="CY7" s="11" t="e">
        <f t="shared" si="15"/>
        <v>#DIV/0!</v>
      </c>
      <c r="CZ7" s="11" t="e">
        <f t="shared" si="15"/>
        <v>#DIV/0!</v>
      </c>
      <c r="DA7" s="11" t="e">
        <f t="shared" si="15"/>
        <v>#DIV/0!</v>
      </c>
      <c r="DB7" s="11" t="e">
        <f t="shared" si="15"/>
        <v>#DIV/0!</v>
      </c>
      <c r="DC7" s="11" t="e">
        <f t="shared" si="15"/>
        <v>#DIV/0!</v>
      </c>
      <c r="DD7" s="11" t="e">
        <f t="shared" si="15"/>
        <v>#DIV/0!</v>
      </c>
      <c r="DE7" s="11" t="e">
        <f t="shared" si="15"/>
        <v>#DIV/0!</v>
      </c>
      <c r="DF7" s="11" t="e">
        <f t="shared" si="15"/>
        <v>#DIV/0!</v>
      </c>
      <c r="DG7" s="11" t="e">
        <f t="shared" si="15"/>
        <v>#DIV/0!</v>
      </c>
      <c r="DJ7" s="20"/>
    </row>
    <row r="8" spans="1:114" x14ac:dyDescent="0.25">
      <c r="C8" s="8">
        <f t="shared" ref="C8:N8" si="41">SUM(C3:C7)</f>
        <v>0</v>
      </c>
      <c r="D8" s="8">
        <f t="shared" si="41"/>
        <v>0</v>
      </c>
      <c r="E8" s="8">
        <f t="shared" si="41"/>
        <v>0</v>
      </c>
      <c r="F8" s="8">
        <f t="shared" si="41"/>
        <v>0</v>
      </c>
      <c r="G8" s="8">
        <f t="shared" si="41"/>
        <v>0</v>
      </c>
      <c r="H8" s="8">
        <f t="shared" si="41"/>
        <v>0</v>
      </c>
      <c r="I8" s="8">
        <f t="shared" si="41"/>
        <v>0</v>
      </c>
      <c r="J8" s="8">
        <f t="shared" si="41"/>
        <v>0</v>
      </c>
      <c r="K8" s="8">
        <f t="shared" si="41"/>
        <v>0</v>
      </c>
      <c r="L8" s="8">
        <f t="shared" si="41"/>
        <v>0</v>
      </c>
      <c r="M8" s="8">
        <f t="shared" si="41"/>
        <v>0</v>
      </c>
      <c r="N8" s="8">
        <f t="shared" si="41"/>
        <v>0</v>
      </c>
      <c r="O8" s="8">
        <f t="shared" si="4"/>
        <v>0</v>
      </c>
      <c r="P8" s="8">
        <f t="shared" ref="P8:AA8" si="42">SUM(P3:P7)</f>
        <v>0</v>
      </c>
      <c r="Q8" s="8">
        <f t="shared" si="42"/>
        <v>0</v>
      </c>
      <c r="R8" s="8">
        <f t="shared" si="42"/>
        <v>0</v>
      </c>
      <c r="S8" s="8">
        <f t="shared" si="42"/>
        <v>0</v>
      </c>
      <c r="T8" s="8">
        <f t="shared" si="42"/>
        <v>0</v>
      </c>
      <c r="U8" s="8">
        <f t="shared" si="42"/>
        <v>0</v>
      </c>
      <c r="V8" s="8">
        <f t="shared" si="42"/>
        <v>0</v>
      </c>
      <c r="W8" s="8">
        <f t="shared" si="42"/>
        <v>0</v>
      </c>
      <c r="X8" s="8">
        <f t="shared" si="42"/>
        <v>0</v>
      </c>
      <c r="Y8" s="8">
        <f t="shared" si="42"/>
        <v>0</v>
      </c>
      <c r="Z8" s="8">
        <f t="shared" si="42"/>
        <v>0</v>
      </c>
      <c r="AA8" s="8">
        <f t="shared" si="42"/>
        <v>0</v>
      </c>
      <c r="AB8" s="8">
        <f t="shared" si="6"/>
        <v>0</v>
      </c>
      <c r="AC8" s="8">
        <f t="shared" ref="AC8:AK8" si="43">SUM(AC3:AC7)</f>
        <v>0</v>
      </c>
      <c r="AD8" s="8">
        <f t="shared" si="43"/>
        <v>0</v>
      </c>
      <c r="AE8" s="8">
        <f t="shared" si="43"/>
        <v>0</v>
      </c>
      <c r="AF8" s="8">
        <f t="shared" si="43"/>
        <v>0</v>
      </c>
      <c r="AG8" s="8">
        <f t="shared" si="43"/>
        <v>0</v>
      </c>
      <c r="AH8" s="8">
        <f t="shared" si="43"/>
        <v>0</v>
      </c>
      <c r="AI8" s="8">
        <f t="shared" si="43"/>
        <v>0</v>
      </c>
      <c r="AJ8" s="8">
        <f t="shared" si="43"/>
        <v>0</v>
      </c>
      <c r="AK8" s="8">
        <f t="shared" si="43"/>
        <v>0</v>
      </c>
      <c r="AL8" s="8"/>
      <c r="AM8" s="4"/>
      <c r="AN8" s="8">
        <f t="shared" ref="AN8:AY8" si="44">SUM(AN3:AN7)</f>
        <v>0</v>
      </c>
      <c r="AO8" s="8">
        <f t="shared" si="44"/>
        <v>0</v>
      </c>
      <c r="AP8" s="8">
        <f t="shared" si="44"/>
        <v>0</v>
      </c>
      <c r="AQ8" s="8">
        <f t="shared" si="44"/>
        <v>0</v>
      </c>
      <c r="AR8" s="8">
        <f t="shared" si="44"/>
        <v>0</v>
      </c>
      <c r="AS8" s="8">
        <f t="shared" si="44"/>
        <v>0</v>
      </c>
      <c r="AT8" s="8">
        <f t="shared" si="44"/>
        <v>0</v>
      </c>
      <c r="AU8" s="8">
        <f t="shared" si="44"/>
        <v>0</v>
      </c>
      <c r="AV8" s="8">
        <f t="shared" si="44"/>
        <v>0</v>
      </c>
      <c r="AW8" s="8">
        <f t="shared" si="44"/>
        <v>0</v>
      </c>
      <c r="AX8" s="8">
        <f t="shared" si="44"/>
        <v>0</v>
      </c>
      <c r="AY8" s="8">
        <f t="shared" si="44"/>
        <v>0</v>
      </c>
      <c r="AZ8" s="8">
        <f t="shared" si="9"/>
        <v>0</v>
      </c>
      <c r="BA8" s="8">
        <f t="shared" ref="BA8:BL8" si="45">SUM(BA3:BA7)</f>
        <v>0</v>
      </c>
      <c r="BB8" s="8">
        <f t="shared" si="45"/>
        <v>0</v>
      </c>
      <c r="BC8" s="8">
        <f t="shared" si="45"/>
        <v>0</v>
      </c>
      <c r="BD8" s="8">
        <f t="shared" si="45"/>
        <v>0</v>
      </c>
      <c r="BE8" s="8">
        <f t="shared" si="45"/>
        <v>0</v>
      </c>
      <c r="BF8" s="8">
        <f t="shared" si="45"/>
        <v>0</v>
      </c>
      <c r="BG8" s="8">
        <f t="shared" si="45"/>
        <v>0</v>
      </c>
      <c r="BH8" s="8">
        <f t="shared" si="45"/>
        <v>0</v>
      </c>
      <c r="BI8" s="8">
        <f t="shared" si="45"/>
        <v>0</v>
      </c>
      <c r="BJ8" s="8">
        <f t="shared" si="45"/>
        <v>0</v>
      </c>
      <c r="BK8" s="8">
        <f t="shared" si="45"/>
        <v>0</v>
      </c>
      <c r="BL8" s="8">
        <f t="shared" si="45"/>
        <v>0</v>
      </c>
      <c r="BM8" s="8">
        <f t="shared" si="11"/>
        <v>0</v>
      </c>
      <c r="BN8" s="8">
        <f t="shared" ref="BN8:BV8" si="46">SUM(BN3:BN7)</f>
        <v>0</v>
      </c>
      <c r="BO8" s="8">
        <f t="shared" si="46"/>
        <v>0</v>
      </c>
      <c r="BP8" s="8">
        <f t="shared" si="46"/>
        <v>0</v>
      </c>
      <c r="BQ8" s="8" t="e">
        <f t="shared" si="46"/>
        <v>#DIV/0!</v>
      </c>
      <c r="BR8" s="8" t="e">
        <f t="shared" si="46"/>
        <v>#DIV/0!</v>
      </c>
      <c r="BS8" s="8" t="e">
        <f t="shared" si="46"/>
        <v>#DIV/0!</v>
      </c>
      <c r="BT8" s="8" t="e">
        <f t="shared" si="46"/>
        <v>#DIV/0!</v>
      </c>
      <c r="BU8" s="8" t="e">
        <f t="shared" si="46"/>
        <v>#DIV/0!</v>
      </c>
      <c r="BV8" s="8" t="e">
        <f t="shared" si="46"/>
        <v>#DIV/0!</v>
      </c>
      <c r="BW8" s="8"/>
      <c r="BX8" s="4"/>
      <c r="BY8" s="8" t="e">
        <f t="shared" si="13"/>
        <v>#DIV/0!</v>
      </c>
      <c r="BZ8" s="8" t="e">
        <f t="shared" si="13"/>
        <v>#DIV/0!</v>
      </c>
      <c r="CA8" s="8" t="e">
        <f t="shared" si="13"/>
        <v>#DIV/0!</v>
      </c>
      <c r="CB8" s="8" t="e">
        <f t="shared" si="13"/>
        <v>#DIV/0!</v>
      </c>
      <c r="CC8" s="8" t="e">
        <f t="shared" si="13"/>
        <v>#DIV/0!</v>
      </c>
      <c r="CD8" s="8" t="e">
        <f t="shared" si="13"/>
        <v>#DIV/0!</v>
      </c>
      <c r="CE8" s="8" t="e">
        <f t="shared" si="13"/>
        <v>#DIV/0!</v>
      </c>
      <c r="CF8" s="8" t="e">
        <f t="shared" si="13"/>
        <v>#DIV/0!</v>
      </c>
      <c r="CG8" s="8" t="e">
        <f t="shared" si="13"/>
        <v>#DIV/0!</v>
      </c>
      <c r="CH8" s="8" t="e">
        <f t="shared" si="13"/>
        <v>#DIV/0!</v>
      </c>
      <c r="CI8" s="8" t="e">
        <f t="shared" si="13"/>
        <v>#DIV/0!</v>
      </c>
      <c r="CJ8" s="8" t="e">
        <f t="shared" si="13"/>
        <v>#DIV/0!</v>
      </c>
      <c r="CK8" s="8" t="e">
        <f t="shared" si="13"/>
        <v>#DIV/0!</v>
      </c>
      <c r="CL8" s="8" t="e">
        <f t="shared" si="13"/>
        <v>#DIV/0!</v>
      </c>
      <c r="CM8" s="8" t="e">
        <f t="shared" si="13"/>
        <v>#DIV/0!</v>
      </c>
      <c r="CN8" s="8" t="e">
        <f t="shared" si="13"/>
        <v>#DIV/0!</v>
      </c>
      <c r="CO8" s="8" t="e">
        <f t="shared" si="14"/>
        <v>#DIV/0!</v>
      </c>
      <c r="CP8" s="8" t="e">
        <f t="shared" si="14"/>
        <v>#DIV/0!</v>
      </c>
      <c r="CQ8" s="8" t="e">
        <f t="shared" si="14"/>
        <v>#DIV/0!</v>
      </c>
      <c r="CR8" s="8" t="e">
        <f t="shared" si="14"/>
        <v>#DIV/0!</v>
      </c>
      <c r="CS8" s="8" t="e">
        <f t="shared" si="14"/>
        <v>#DIV/0!</v>
      </c>
      <c r="CT8" s="8" t="e">
        <f t="shared" si="14"/>
        <v>#DIV/0!</v>
      </c>
      <c r="CU8" s="8" t="e">
        <f t="shared" si="14"/>
        <v>#DIV/0!</v>
      </c>
      <c r="CV8" s="8" t="e">
        <f t="shared" si="14"/>
        <v>#DIV/0!</v>
      </c>
      <c r="CW8" s="8" t="e">
        <f t="shared" si="14"/>
        <v>#DIV/0!</v>
      </c>
      <c r="CX8" s="8" t="e">
        <f t="shared" si="14"/>
        <v>#DIV/0!</v>
      </c>
      <c r="CY8" s="8" t="e">
        <f t="shared" si="15"/>
        <v>#DIV/0!</v>
      </c>
      <c r="CZ8" s="8" t="e">
        <f t="shared" si="15"/>
        <v>#DIV/0!</v>
      </c>
      <c r="DA8" s="8" t="e">
        <f t="shared" si="15"/>
        <v>#DIV/0!</v>
      </c>
      <c r="DB8" s="8" t="e">
        <f t="shared" si="15"/>
        <v>#DIV/0!</v>
      </c>
      <c r="DC8" s="8" t="e">
        <f t="shared" si="15"/>
        <v>#DIV/0!</v>
      </c>
      <c r="DD8" s="8" t="e">
        <f t="shared" si="15"/>
        <v>#DIV/0!</v>
      </c>
      <c r="DE8" s="8" t="e">
        <f t="shared" si="15"/>
        <v>#DIV/0!</v>
      </c>
      <c r="DF8" s="8" t="e">
        <f t="shared" si="15"/>
        <v>#DIV/0!</v>
      </c>
      <c r="DG8" s="8" t="e">
        <f t="shared" si="15"/>
        <v>#DIV/0!</v>
      </c>
      <c r="DJ8" s="20"/>
    </row>
    <row r="9" spans="1:114" x14ac:dyDescent="0.25">
      <c r="B9" s="16" t="s">
        <v>55</v>
      </c>
      <c r="C9" s="15">
        <f t="shared" ref="C9:AH9" si="47">SUM(C16:C67)-C8</f>
        <v>0</v>
      </c>
      <c r="D9" s="15">
        <f t="shared" si="47"/>
        <v>0</v>
      </c>
      <c r="E9" s="15">
        <f t="shared" si="47"/>
        <v>0</v>
      </c>
      <c r="F9" s="15">
        <f t="shared" si="47"/>
        <v>0</v>
      </c>
      <c r="G9" s="15">
        <f t="shared" si="47"/>
        <v>0</v>
      </c>
      <c r="H9" s="15">
        <f t="shared" si="47"/>
        <v>0</v>
      </c>
      <c r="I9" s="15">
        <f t="shared" si="47"/>
        <v>0</v>
      </c>
      <c r="J9" s="15">
        <f t="shared" si="47"/>
        <v>0</v>
      </c>
      <c r="K9" s="15">
        <f t="shared" si="47"/>
        <v>0</v>
      </c>
      <c r="L9" s="15">
        <f t="shared" si="47"/>
        <v>0</v>
      </c>
      <c r="M9" s="15">
        <f t="shared" si="47"/>
        <v>0</v>
      </c>
      <c r="N9" s="15">
        <f t="shared" si="47"/>
        <v>0</v>
      </c>
      <c r="O9" s="15">
        <f>SUM(O16:O67)-O8</f>
        <v>0</v>
      </c>
      <c r="P9" s="15">
        <f t="shared" ref="P9:AA9" si="48">SUM(P16:P67)-P8</f>
        <v>0</v>
      </c>
      <c r="Q9" s="15">
        <f t="shared" si="48"/>
        <v>0</v>
      </c>
      <c r="R9" s="15">
        <f t="shared" si="48"/>
        <v>0</v>
      </c>
      <c r="S9" s="15">
        <f t="shared" si="48"/>
        <v>0</v>
      </c>
      <c r="T9" s="15">
        <f t="shared" si="48"/>
        <v>0</v>
      </c>
      <c r="U9" s="15">
        <f t="shared" si="48"/>
        <v>0</v>
      </c>
      <c r="V9" s="15">
        <f t="shared" si="48"/>
        <v>0</v>
      </c>
      <c r="W9" s="15">
        <f t="shared" si="48"/>
        <v>0</v>
      </c>
      <c r="X9" s="15">
        <f t="shared" si="48"/>
        <v>0</v>
      </c>
      <c r="Y9" s="15">
        <f t="shared" si="48"/>
        <v>0</v>
      </c>
      <c r="Z9" s="15">
        <f t="shared" si="48"/>
        <v>0</v>
      </c>
      <c r="AA9" s="15">
        <f t="shared" si="48"/>
        <v>0</v>
      </c>
      <c r="AB9" s="15">
        <f>SUM(AB16:AB67)-AB8</f>
        <v>0</v>
      </c>
      <c r="AC9" s="15">
        <f t="shared" si="47"/>
        <v>0</v>
      </c>
      <c r="AD9" s="15">
        <f t="shared" si="47"/>
        <v>0</v>
      </c>
      <c r="AE9" s="15">
        <f t="shared" si="47"/>
        <v>0</v>
      </c>
      <c r="AF9" s="15">
        <f t="shared" si="47"/>
        <v>0</v>
      </c>
      <c r="AG9" s="15">
        <f t="shared" si="47"/>
        <v>0</v>
      </c>
      <c r="AH9" s="15">
        <f t="shared" si="47"/>
        <v>0</v>
      </c>
      <c r="AI9" s="15">
        <f t="shared" ref="AI9:AK9" si="49">SUM(AI16:AI67)-AI8</f>
        <v>0</v>
      </c>
      <c r="AJ9" s="15">
        <f t="shared" si="49"/>
        <v>0</v>
      </c>
      <c r="AK9" s="15">
        <f t="shared" si="49"/>
        <v>0</v>
      </c>
      <c r="AM9" s="16" t="s">
        <v>55</v>
      </c>
      <c r="AN9" s="15">
        <f t="shared" ref="AN9:BS9" si="50">SUM(AN16:AN67)-AN8</f>
        <v>0</v>
      </c>
      <c r="AO9" s="15">
        <f t="shared" si="50"/>
        <v>0</v>
      </c>
      <c r="AP9" s="15">
        <f t="shared" si="50"/>
        <v>0</v>
      </c>
      <c r="AQ9" s="15">
        <f t="shared" si="50"/>
        <v>0</v>
      </c>
      <c r="AR9" s="15">
        <f t="shared" si="50"/>
        <v>0</v>
      </c>
      <c r="AS9" s="15">
        <f t="shared" si="50"/>
        <v>0</v>
      </c>
      <c r="AT9" s="15">
        <f t="shared" si="50"/>
        <v>0</v>
      </c>
      <c r="AU9" s="15">
        <f t="shared" si="50"/>
        <v>0</v>
      </c>
      <c r="AV9" s="15">
        <f t="shared" si="50"/>
        <v>0</v>
      </c>
      <c r="AW9" s="15">
        <f t="shared" si="50"/>
        <v>0</v>
      </c>
      <c r="AX9" s="15">
        <f t="shared" si="50"/>
        <v>0</v>
      </c>
      <c r="AY9" s="15">
        <f t="shared" si="50"/>
        <v>0</v>
      </c>
      <c r="AZ9" s="15">
        <f t="shared" si="50"/>
        <v>0</v>
      </c>
      <c r="BA9" s="15">
        <f t="shared" ref="BA9:BM9" si="51">SUM(BA16:BA67)-BA8</f>
        <v>0</v>
      </c>
      <c r="BB9" s="15">
        <f t="shared" si="51"/>
        <v>0</v>
      </c>
      <c r="BC9" s="15">
        <f t="shared" si="51"/>
        <v>0</v>
      </c>
      <c r="BD9" s="15">
        <f t="shared" si="51"/>
        <v>0</v>
      </c>
      <c r="BE9" s="15">
        <f t="shared" si="51"/>
        <v>0</v>
      </c>
      <c r="BF9" s="15">
        <f t="shared" si="51"/>
        <v>0</v>
      </c>
      <c r="BG9" s="15">
        <f t="shared" si="51"/>
        <v>0</v>
      </c>
      <c r="BH9" s="15">
        <f t="shared" si="51"/>
        <v>0</v>
      </c>
      <c r="BI9" s="15">
        <f t="shared" si="51"/>
        <v>0</v>
      </c>
      <c r="BJ9" s="15">
        <f t="shared" si="51"/>
        <v>0</v>
      </c>
      <c r="BK9" s="15">
        <f t="shared" si="51"/>
        <v>0</v>
      </c>
      <c r="BL9" s="15">
        <f t="shared" si="51"/>
        <v>0</v>
      </c>
      <c r="BM9" s="15">
        <f t="shared" si="51"/>
        <v>0</v>
      </c>
      <c r="BN9" s="15">
        <f t="shared" si="50"/>
        <v>0</v>
      </c>
      <c r="BO9" s="15">
        <f t="shared" si="50"/>
        <v>0</v>
      </c>
      <c r="BP9" s="15">
        <f t="shared" si="50"/>
        <v>0</v>
      </c>
      <c r="BQ9" s="15" t="e">
        <f t="shared" si="50"/>
        <v>#DIV/0!</v>
      </c>
      <c r="BR9" s="15" t="e">
        <f t="shared" si="50"/>
        <v>#DIV/0!</v>
      </c>
      <c r="BS9" s="15" t="e">
        <f t="shared" si="50"/>
        <v>#DIV/0!</v>
      </c>
      <c r="BT9" s="15" t="e">
        <f t="shared" ref="BT9:BV9" si="52">SUM(BT16:BT67)-BT8</f>
        <v>#DIV/0!</v>
      </c>
      <c r="BU9" s="15" t="e">
        <f t="shared" si="52"/>
        <v>#DIV/0!</v>
      </c>
      <c r="BV9" s="15" t="e">
        <f t="shared" si="52"/>
        <v>#DIV/0!</v>
      </c>
      <c r="DJ9" s="20"/>
    </row>
    <row r="10" spans="1:114" ht="21" x14ac:dyDescent="0.35">
      <c r="C10" s="61"/>
      <c r="G10" s="4"/>
      <c r="O10" s="4"/>
      <c r="P10" s="61"/>
      <c r="T10" s="4"/>
      <c r="AB10" s="4"/>
      <c r="AC10" s="4"/>
      <c r="AD10" s="4"/>
      <c r="AE10" s="4"/>
      <c r="AF10" s="4"/>
      <c r="AG10" s="4"/>
      <c r="AH10" s="5"/>
      <c r="AI10" s="5"/>
      <c r="AJ10" s="5"/>
      <c r="AK10" s="5"/>
      <c r="AN10" s="8"/>
      <c r="AO10" s="8"/>
      <c r="AP10" s="10"/>
      <c r="AQ10" s="8"/>
      <c r="AR10" s="8"/>
      <c r="AS10" s="8"/>
      <c r="AT10" s="8"/>
      <c r="AU10" s="8"/>
      <c r="AV10" s="8"/>
      <c r="AW10" s="8"/>
      <c r="AX10" s="8"/>
      <c r="AY10" s="8"/>
      <c r="AZ10" s="8">
        <f>+AZ3</f>
        <v>0</v>
      </c>
      <c r="BA10" s="8"/>
      <c r="BB10" s="8"/>
      <c r="BC10" s="10"/>
      <c r="BD10" s="8"/>
      <c r="BE10" s="8"/>
      <c r="BF10" s="8"/>
      <c r="BG10" s="8"/>
      <c r="BH10" s="8"/>
      <c r="BI10" s="8"/>
      <c r="BJ10" s="8"/>
      <c r="BK10" s="8"/>
      <c r="BL10" s="8"/>
      <c r="BM10" s="8">
        <f>+BM3</f>
        <v>0</v>
      </c>
      <c r="BN10" s="8"/>
      <c r="BO10" s="8"/>
      <c r="BP10" s="8"/>
      <c r="BQ10" s="8"/>
      <c r="BR10" s="8"/>
      <c r="DJ10" s="20"/>
    </row>
    <row r="11" spans="1:114" s="2" customFormat="1" x14ac:dyDescent="0.25">
      <c r="B11" s="114" t="s">
        <v>435</v>
      </c>
      <c r="C11" s="18">
        <f>+C27+C28+C29+C30+C31+C34+C35+C36+C47</f>
        <v>0</v>
      </c>
      <c r="D11" s="18">
        <f t="shared" ref="D11:AK11" si="53">+D27+D28+D29+D30+D31+D34+D35+D36+D47</f>
        <v>0</v>
      </c>
      <c r="E11" s="18">
        <f t="shared" si="53"/>
        <v>0</v>
      </c>
      <c r="F11" s="18">
        <f t="shared" si="53"/>
        <v>0</v>
      </c>
      <c r="G11" s="18">
        <f t="shared" si="53"/>
        <v>0</v>
      </c>
      <c r="H11" s="18">
        <f t="shared" si="53"/>
        <v>0</v>
      </c>
      <c r="I11" s="18">
        <f t="shared" si="53"/>
        <v>0</v>
      </c>
      <c r="J11" s="18">
        <f t="shared" si="53"/>
        <v>0</v>
      </c>
      <c r="K11" s="18">
        <f t="shared" si="53"/>
        <v>0</v>
      </c>
      <c r="L11" s="18">
        <f t="shared" si="53"/>
        <v>0</v>
      </c>
      <c r="M11" s="18">
        <f t="shared" si="53"/>
        <v>0</v>
      </c>
      <c r="N11" s="18">
        <f t="shared" si="53"/>
        <v>0</v>
      </c>
      <c r="O11" s="18">
        <f t="shared" si="53"/>
        <v>0</v>
      </c>
      <c r="P11" s="18">
        <f t="shared" si="53"/>
        <v>0</v>
      </c>
      <c r="Q11" s="18">
        <f t="shared" si="53"/>
        <v>0</v>
      </c>
      <c r="R11" s="18">
        <f t="shared" si="53"/>
        <v>0</v>
      </c>
      <c r="S11" s="18">
        <f t="shared" si="53"/>
        <v>0</v>
      </c>
      <c r="T11" s="18">
        <f t="shared" si="53"/>
        <v>0</v>
      </c>
      <c r="U11" s="18">
        <f t="shared" si="53"/>
        <v>0</v>
      </c>
      <c r="V11" s="18">
        <f t="shared" si="53"/>
        <v>0</v>
      </c>
      <c r="W11" s="18">
        <f t="shared" si="53"/>
        <v>0</v>
      </c>
      <c r="X11" s="18">
        <f t="shared" si="53"/>
        <v>0</v>
      </c>
      <c r="Y11" s="18">
        <f t="shared" si="53"/>
        <v>0</v>
      </c>
      <c r="Z11" s="18">
        <f t="shared" si="53"/>
        <v>0</v>
      </c>
      <c r="AA11" s="18">
        <f t="shared" si="53"/>
        <v>0</v>
      </c>
      <c r="AB11" s="18">
        <f t="shared" si="53"/>
        <v>0</v>
      </c>
      <c r="AC11" s="18">
        <f t="shared" si="53"/>
        <v>0</v>
      </c>
      <c r="AD11" s="18">
        <f t="shared" si="53"/>
        <v>0</v>
      </c>
      <c r="AE11" s="18">
        <f t="shared" si="53"/>
        <v>0</v>
      </c>
      <c r="AF11" s="18">
        <f t="shared" si="53"/>
        <v>0</v>
      </c>
      <c r="AG11" s="18">
        <f t="shared" si="53"/>
        <v>0</v>
      </c>
      <c r="AH11" s="18">
        <f t="shared" si="53"/>
        <v>0</v>
      </c>
      <c r="AI11" s="18">
        <f t="shared" si="53"/>
        <v>0</v>
      </c>
      <c r="AJ11" s="18">
        <f t="shared" si="53"/>
        <v>0</v>
      </c>
      <c r="AK11" s="18">
        <f t="shared" si="53"/>
        <v>0</v>
      </c>
      <c r="AL11" s="18"/>
      <c r="AM11" s="18"/>
      <c r="AN11" s="18">
        <f>+AN27+AN28+AN29+AN30+AN31+AN34+AN35+AN36+AN47</f>
        <v>0</v>
      </c>
      <c r="AO11" s="18">
        <f t="shared" ref="AO11:BV11" si="54">+AO27+AO28+AO29+AO30+AO31+AO34+AO35+AO36+AO47</f>
        <v>0</v>
      </c>
      <c r="AP11" s="18">
        <f t="shared" si="54"/>
        <v>0</v>
      </c>
      <c r="AQ11" s="18">
        <f t="shared" si="54"/>
        <v>0</v>
      </c>
      <c r="AR11" s="18">
        <f t="shared" si="54"/>
        <v>0</v>
      </c>
      <c r="AS11" s="18">
        <f t="shared" si="54"/>
        <v>0</v>
      </c>
      <c r="AT11" s="18">
        <f t="shared" si="54"/>
        <v>0</v>
      </c>
      <c r="AU11" s="18">
        <f t="shared" si="54"/>
        <v>0</v>
      </c>
      <c r="AV11" s="18">
        <f t="shared" si="54"/>
        <v>0</v>
      </c>
      <c r="AW11" s="18">
        <f t="shared" si="54"/>
        <v>0</v>
      </c>
      <c r="AX11" s="18">
        <f t="shared" si="54"/>
        <v>0</v>
      </c>
      <c r="AY11" s="18">
        <f t="shared" si="54"/>
        <v>0</v>
      </c>
      <c r="AZ11" s="18">
        <f t="shared" si="54"/>
        <v>0</v>
      </c>
      <c r="BA11" s="18">
        <f t="shared" si="54"/>
        <v>0</v>
      </c>
      <c r="BB11" s="18">
        <f t="shared" si="54"/>
        <v>0</v>
      </c>
      <c r="BC11" s="18">
        <f t="shared" si="54"/>
        <v>0</v>
      </c>
      <c r="BD11" s="18">
        <f t="shared" si="54"/>
        <v>0</v>
      </c>
      <c r="BE11" s="18">
        <f t="shared" si="54"/>
        <v>0</v>
      </c>
      <c r="BF11" s="18">
        <f t="shared" si="54"/>
        <v>0</v>
      </c>
      <c r="BG11" s="18">
        <f t="shared" si="54"/>
        <v>0</v>
      </c>
      <c r="BH11" s="18">
        <f t="shared" si="54"/>
        <v>0</v>
      </c>
      <c r="BI11" s="18">
        <f t="shared" si="54"/>
        <v>0</v>
      </c>
      <c r="BJ11" s="18">
        <f t="shared" si="54"/>
        <v>0</v>
      </c>
      <c r="BK11" s="18">
        <f t="shared" si="54"/>
        <v>0</v>
      </c>
      <c r="BL11" s="18">
        <f t="shared" si="54"/>
        <v>0</v>
      </c>
      <c r="BM11" s="18">
        <f t="shared" si="54"/>
        <v>0</v>
      </c>
      <c r="BN11" s="18">
        <f t="shared" si="54"/>
        <v>0</v>
      </c>
      <c r="BO11" s="18">
        <f t="shared" si="54"/>
        <v>0</v>
      </c>
      <c r="BP11" s="18">
        <f t="shared" si="54"/>
        <v>0</v>
      </c>
      <c r="BQ11" s="18">
        <f t="shared" si="54"/>
        <v>0</v>
      </c>
      <c r="BR11" s="18">
        <f t="shared" si="54"/>
        <v>0</v>
      </c>
      <c r="BS11" s="18">
        <f t="shared" si="54"/>
        <v>0</v>
      </c>
      <c r="BT11" s="18">
        <f t="shared" si="54"/>
        <v>0</v>
      </c>
      <c r="BU11" s="18">
        <f t="shared" si="54"/>
        <v>0</v>
      </c>
      <c r="BV11" s="18">
        <f t="shared" si="54"/>
        <v>0</v>
      </c>
      <c r="BY11" s="8" t="e">
        <f t="shared" ref="BY11:CN12" si="55">+AN11/C11*1000</f>
        <v>#DIV/0!</v>
      </c>
      <c r="BZ11" s="8" t="e">
        <f t="shared" si="55"/>
        <v>#DIV/0!</v>
      </c>
      <c r="CA11" s="8" t="e">
        <f t="shared" si="55"/>
        <v>#DIV/0!</v>
      </c>
      <c r="CB11" s="8" t="e">
        <f t="shared" si="55"/>
        <v>#DIV/0!</v>
      </c>
      <c r="CC11" s="8" t="e">
        <f t="shared" si="55"/>
        <v>#DIV/0!</v>
      </c>
      <c r="CD11" s="8" t="e">
        <f t="shared" si="55"/>
        <v>#DIV/0!</v>
      </c>
      <c r="CE11" s="8" t="e">
        <f t="shared" si="55"/>
        <v>#DIV/0!</v>
      </c>
      <c r="CF11" s="8" t="e">
        <f t="shared" si="55"/>
        <v>#DIV/0!</v>
      </c>
      <c r="CG11" s="8" t="e">
        <f t="shared" si="55"/>
        <v>#DIV/0!</v>
      </c>
      <c r="CH11" s="8" t="e">
        <f t="shared" si="55"/>
        <v>#DIV/0!</v>
      </c>
      <c r="CI11" s="8" t="e">
        <f t="shared" si="55"/>
        <v>#DIV/0!</v>
      </c>
      <c r="CJ11" s="8" t="e">
        <f t="shared" si="55"/>
        <v>#DIV/0!</v>
      </c>
      <c r="CK11" s="8" t="e">
        <f t="shared" si="55"/>
        <v>#DIV/0!</v>
      </c>
      <c r="CL11" s="8" t="e">
        <f t="shared" si="55"/>
        <v>#DIV/0!</v>
      </c>
      <c r="CM11" s="8" t="e">
        <f t="shared" si="55"/>
        <v>#DIV/0!</v>
      </c>
      <c r="CN11" s="8" t="e">
        <f t="shared" si="55"/>
        <v>#DIV/0!</v>
      </c>
      <c r="CO11" s="8" t="e">
        <f t="shared" ref="CO11:DD12" si="56">+BD11/S11*1000</f>
        <v>#DIV/0!</v>
      </c>
      <c r="CP11" s="8" t="e">
        <f t="shared" si="56"/>
        <v>#DIV/0!</v>
      </c>
      <c r="CQ11" s="8" t="e">
        <f t="shared" si="56"/>
        <v>#DIV/0!</v>
      </c>
      <c r="CR11" s="8" t="e">
        <f t="shared" si="56"/>
        <v>#DIV/0!</v>
      </c>
      <c r="CS11" s="8" t="e">
        <f t="shared" si="56"/>
        <v>#DIV/0!</v>
      </c>
      <c r="CT11" s="8" t="e">
        <f t="shared" si="56"/>
        <v>#DIV/0!</v>
      </c>
      <c r="CU11" s="8" t="e">
        <f t="shared" si="56"/>
        <v>#DIV/0!</v>
      </c>
      <c r="CV11" s="8" t="e">
        <f t="shared" si="56"/>
        <v>#DIV/0!</v>
      </c>
      <c r="CW11" s="8" t="e">
        <f t="shared" si="56"/>
        <v>#DIV/0!</v>
      </c>
      <c r="CX11" s="8" t="e">
        <f t="shared" si="56"/>
        <v>#DIV/0!</v>
      </c>
      <c r="CY11" s="8" t="e">
        <f t="shared" si="56"/>
        <v>#DIV/0!</v>
      </c>
      <c r="CZ11" s="8" t="e">
        <f t="shared" si="56"/>
        <v>#DIV/0!</v>
      </c>
      <c r="DA11" s="8" t="e">
        <f t="shared" si="56"/>
        <v>#DIV/0!</v>
      </c>
      <c r="DB11" s="8" t="e">
        <f t="shared" si="56"/>
        <v>#DIV/0!</v>
      </c>
      <c r="DC11" s="8" t="e">
        <f t="shared" si="56"/>
        <v>#DIV/0!</v>
      </c>
      <c r="DD11" s="8" t="e">
        <f t="shared" si="56"/>
        <v>#DIV/0!</v>
      </c>
      <c r="DE11" s="8" t="e">
        <f t="shared" ref="CY11:DG12" si="57">+BT11/AI11*1000</f>
        <v>#DIV/0!</v>
      </c>
      <c r="DF11" s="8" t="e">
        <f t="shared" si="57"/>
        <v>#DIV/0!</v>
      </c>
      <c r="DG11" s="8" t="e">
        <f t="shared" si="57"/>
        <v>#DIV/0!</v>
      </c>
      <c r="DI11" s="4">
        <v>8834.8248406532111</v>
      </c>
      <c r="DJ11" s="20" t="e">
        <f t="shared" si="22"/>
        <v>#DIV/0!</v>
      </c>
    </row>
    <row r="12" spans="1:114" x14ac:dyDescent="0.25">
      <c r="B12" s="6" t="s">
        <v>439</v>
      </c>
      <c r="C12" s="5">
        <f>+C4-C11</f>
        <v>0</v>
      </c>
      <c r="D12" s="5">
        <f t="shared" ref="D12:BS12" si="58">+D4-D11</f>
        <v>0</v>
      </c>
      <c r="E12" s="5">
        <f t="shared" si="58"/>
        <v>0</v>
      </c>
      <c r="F12" s="5">
        <f t="shared" si="58"/>
        <v>0</v>
      </c>
      <c r="G12" s="5">
        <f t="shared" si="58"/>
        <v>0</v>
      </c>
      <c r="H12" s="5">
        <f t="shared" si="58"/>
        <v>0</v>
      </c>
      <c r="I12" s="5">
        <f t="shared" si="58"/>
        <v>0</v>
      </c>
      <c r="J12" s="5">
        <f t="shared" si="58"/>
        <v>0</v>
      </c>
      <c r="K12" s="5">
        <f t="shared" si="58"/>
        <v>0</v>
      </c>
      <c r="L12" s="5">
        <f t="shared" si="58"/>
        <v>0</v>
      </c>
      <c r="M12" s="5">
        <f t="shared" si="58"/>
        <v>0</v>
      </c>
      <c r="N12" s="5">
        <f t="shared" si="58"/>
        <v>0</v>
      </c>
      <c r="O12" s="5">
        <f t="shared" si="58"/>
        <v>0</v>
      </c>
      <c r="P12" s="5">
        <f>+P4-P11</f>
        <v>0</v>
      </c>
      <c r="Q12" s="5">
        <f t="shared" ref="Q12:AB12" si="59">+Q4-Q11</f>
        <v>0</v>
      </c>
      <c r="R12" s="5">
        <f t="shared" si="59"/>
        <v>0</v>
      </c>
      <c r="S12" s="5">
        <f t="shared" si="59"/>
        <v>0</v>
      </c>
      <c r="T12" s="5">
        <f t="shared" si="59"/>
        <v>0</v>
      </c>
      <c r="U12" s="5">
        <f t="shared" si="59"/>
        <v>0</v>
      </c>
      <c r="V12" s="5">
        <f t="shared" si="59"/>
        <v>0</v>
      </c>
      <c r="W12" s="5">
        <f t="shared" si="59"/>
        <v>0</v>
      </c>
      <c r="X12" s="5">
        <f t="shared" si="59"/>
        <v>0</v>
      </c>
      <c r="Y12" s="5">
        <f t="shared" si="59"/>
        <v>0</v>
      </c>
      <c r="Z12" s="5">
        <f t="shared" si="59"/>
        <v>0</v>
      </c>
      <c r="AA12" s="5">
        <f t="shared" si="59"/>
        <v>0</v>
      </c>
      <c r="AB12" s="5">
        <f t="shared" si="59"/>
        <v>0</v>
      </c>
      <c r="AC12" s="5">
        <f t="shared" si="58"/>
        <v>0</v>
      </c>
      <c r="AD12" s="5">
        <f t="shared" si="58"/>
        <v>0</v>
      </c>
      <c r="AE12" s="5">
        <f t="shared" si="58"/>
        <v>0</v>
      </c>
      <c r="AF12" s="5">
        <f t="shared" si="58"/>
        <v>0</v>
      </c>
      <c r="AG12" s="5">
        <f t="shared" si="58"/>
        <v>0</v>
      </c>
      <c r="AH12" s="5">
        <f t="shared" si="58"/>
        <v>0</v>
      </c>
      <c r="AI12" s="5">
        <f t="shared" si="58"/>
        <v>0</v>
      </c>
      <c r="AJ12" s="5">
        <f t="shared" si="58"/>
        <v>0</v>
      </c>
      <c r="AK12" s="5">
        <f t="shared" si="58"/>
        <v>0</v>
      </c>
      <c r="AL12" s="5"/>
      <c r="AM12" s="5"/>
      <c r="AN12" s="5">
        <f t="shared" si="58"/>
        <v>0</v>
      </c>
      <c r="AO12" s="5">
        <f t="shared" si="58"/>
        <v>0</v>
      </c>
      <c r="AP12" s="5">
        <f t="shared" si="58"/>
        <v>0</v>
      </c>
      <c r="AQ12" s="5">
        <f t="shared" si="58"/>
        <v>0</v>
      </c>
      <c r="AR12" s="5">
        <f t="shared" si="58"/>
        <v>0</v>
      </c>
      <c r="AS12" s="5">
        <f t="shared" si="58"/>
        <v>0</v>
      </c>
      <c r="AT12" s="5">
        <f t="shared" si="58"/>
        <v>0</v>
      </c>
      <c r="AU12" s="5">
        <f t="shared" si="58"/>
        <v>0</v>
      </c>
      <c r="AV12" s="5">
        <f t="shared" si="58"/>
        <v>0</v>
      </c>
      <c r="AW12" s="5">
        <f t="shared" si="58"/>
        <v>0</v>
      </c>
      <c r="AX12" s="5">
        <f t="shared" si="58"/>
        <v>0</v>
      </c>
      <c r="AY12" s="5">
        <f t="shared" si="58"/>
        <v>0</v>
      </c>
      <c r="AZ12" s="5">
        <f t="shared" si="58"/>
        <v>0</v>
      </c>
      <c r="BA12" s="5">
        <f t="shared" si="58"/>
        <v>0</v>
      </c>
      <c r="BB12" s="5">
        <f t="shared" si="58"/>
        <v>0</v>
      </c>
      <c r="BC12" s="5">
        <f t="shared" si="58"/>
        <v>0</v>
      </c>
      <c r="BD12" s="5">
        <f t="shared" si="58"/>
        <v>0</v>
      </c>
      <c r="BE12" s="5">
        <f t="shared" si="58"/>
        <v>0</v>
      </c>
      <c r="BF12" s="5">
        <f t="shared" si="58"/>
        <v>0</v>
      </c>
      <c r="BG12" s="5">
        <f t="shared" si="58"/>
        <v>0</v>
      </c>
      <c r="BH12" s="5">
        <f t="shared" si="58"/>
        <v>0</v>
      </c>
      <c r="BI12" s="5">
        <f t="shared" si="58"/>
        <v>0</v>
      </c>
      <c r="BJ12" s="5">
        <f t="shared" si="58"/>
        <v>0</v>
      </c>
      <c r="BK12" s="5">
        <f t="shared" si="58"/>
        <v>0</v>
      </c>
      <c r="BL12" s="5">
        <f t="shared" si="58"/>
        <v>0</v>
      </c>
      <c r="BM12" s="5">
        <f t="shared" si="58"/>
        <v>0</v>
      </c>
      <c r="BN12" s="5">
        <f t="shared" si="58"/>
        <v>0</v>
      </c>
      <c r="BO12" s="5">
        <f t="shared" si="58"/>
        <v>0</v>
      </c>
      <c r="BP12" s="5">
        <f t="shared" si="58"/>
        <v>0</v>
      </c>
      <c r="BQ12" s="5">
        <f t="shared" si="58"/>
        <v>0</v>
      </c>
      <c r="BR12" s="5">
        <f t="shared" si="58"/>
        <v>0</v>
      </c>
      <c r="BS12" s="5">
        <f t="shared" si="58"/>
        <v>0</v>
      </c>
      <c r="BT12" s="5">
        <f t="shared" ref="BT12:BV12" si="60">+BT4-BT11</f>
        <v>0</v>
      </c>
      <c r="BU12" s="5">
        <f t="shared" si="60"/>
        <v>0</v>
      </c>
      <c r="BV12" s="5">
        <f t="shared" si="60"/>
        <v>0</v>
      </c>
      <c r="BY12" s="8" t="e">
        <f t="shared" si="55"/>
        <v>#DIV/0!</v>
      </c>
      <c r="BZ12" s="8" t="e">
        <f t="shared" si="55"/>
        <v>#DIV/0!</v>
      </c>
      <c r="CA12" s="8" t="e">
        <f t="shared" si="55"/>
        <v>#DIV/0!</v>
      </c>
      <c r="CB12" s="8" t="e">
        <f t="shared" si="55"/>
        <v>#DIV/0!</v>
      </c>
      <c r="CC12" s="8" t="e">
        <f t="shared" si="55"/>
        <v>#DIV/0!</v>
      </c>
      <c r="CD12" s="8" t="e">
        <f t="shared" si="55"/>
        <v>#DIV/0!</v>
      </c>
      <c r="CE12" s="8" t="e">
        <f t="shared" si="55"/>
        <v>#DIV/0!</v>
      </c>
      <c r="CF12" s="8" t="e">
        <f t="shared" si="55"/>
        <v>#DIV/0!</v>
      </c>
      <c r="CG12" s="8" t="e">
        <f t="shared" si="55"/>
        <v>#DIV/0!</v>
      </c>
      <c r="CH12" s="8" t="e">
        <f t="shared" si="55"/>
        <v>#DIV/0!</v>
      </c>
      <c r="CI12" s="8" t="e">
        <f t="shared" si="55"/>
        <v>#DIV/0!</v>
      </c>
      <c r="CJ12" s="8" t="e">
        <f t="shared" si="55"/>
        <v>#DIV/0!</v>
      </c>
      <c r="CK12" s="8" t="e">
        <f t="shared" si="55"/>
        <v>#DIV/0!</v>
      </c>
      <c r="CL12" s="8" t="e">
        <f t="shared" si="55"/>
        <v>#DIV/0!</v>
      </c>
      <c r="CM12" s="8" t="e">
        <f t="shared" si="55"/>
        <v>#DIV/0!</v>
      </c>
      <c r="CN12" s="8" t="e">
        <f t="shared" si="55"/>
        <v>#DIV/0!</v>
      </c>
      <c r="CO12" s="8" t="e">
        <f t="shared" si="56"/>
        <v>#DIV/0!</v>
      </c>
      <c r="CP12" s="8" t="e">
        <f t="shared" si="56"/>
        <v>#DIV/0!</v>
      </c>
      <c r="CQ12" s="8" t="e">
        <f t="shared" si="56"/>
        <v>#DIV/0!</v>
      </c>
      <c r="CR12" s="8" t="e">
        <f t="shared" si="56"/>
        <v>#DIV/0!</v>
      </c>
      <c r="CS12" s="8" t="e">
        <f t="shared" si="56"/>
        <v>#DIV/0!</v>
      </c>
      <c r="CT12" s="8" t="e">
        <f t="shared" si="56"/>
        <v>#DIV/0!</v>
      </c>
      <c r="CU12" s="8" t="e">
        <f t="shared" si="56"/>
        <v>#DIV/0!</v>
      </c>
      <c r="CV12" s="8" t="e">
        <f t="shared" si="56"/>
        <v>#DIV/0!</v>
      </c>
      <c r="CW12" s="8" t="e">
        <f t="shared" si="56"/>
        <v>#DIV/0!</v>
      </c>
      <c r="CX12" s="8" t="e">
        <f t="shared" si="56"/>
        <v>#DIV/0!</v>
      </c>
      <c r="CY12" s="8" t="e">
        <f t="shared" si="57"/>
        <v>#DIV/0!</v>
      </c>
      <c r="CZ12" s="8" t="e">
        <f t="shared" si="57"/>
        <v>#DIV/0!</v>
      </c>
      <c r="DA12" s="8" t="e">
        <f t="shared" si="57"/>
        <v>#DIV/0!</v>
      </c>
      <c r="DB12" s="8" t="e">
        <f t="shared" si="57"/>
        <v>#DIV/0!</v>
      </c>
      <c r="DC12" s="8" t="e">
        <f t="shared" si="57"/>
        <v>#DIV/0!</v>
      </c>
      <c r="DD12" s="8" t="e">
        <f t="shared" si="57"/>
        <v>#DIV/0!</v>
      </c>
      <c r="DE12" s="8" t="e">
        <f t="shared" si="57"/>
        <v>#DIV/0!</v>
      </c>
      <c r="DF12" s="8" t="e">
        <f t="shared" si="57"/>
        <v>#DIV/0!</v>
      </c>
      <c r="DG12" s="8" t="e">
        <f t="shared" si="57"/>
        <v>#DIV/0!</v>
      </c>
      <c r="DJ12" s="20"/>
    </row>
    <row r="13" spans="1:114" x14ac:dyDescent="0.25">
      <c r="AC13" s="20"/>
      <c r="AD13" s="20"/>
      <c r="AE13" s="20"/>
      <c r="AF13" s="20"/>
      <c r="AG13" s="20"/>
      <c r="AH13" s="20"/>
      <c r="AI13" s="20"/>
      <c r="AJ13" s="20"/>
      <c r="AK13" s="20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20"/>
      <c r="BO13" s="20"/>
      <c r="BP13" s="20"/>
      <c r="BQ13" s="20"/>
      <c r="BR13" s="20"/>
      <c r="BS13" s="20"/>
      <c r="BT13" s="20"/>
      <c r="BU13" s="20"/>
      <c r="BV13" s="20"/>
      <c r="CY13" s="20"/>
      <c r="CZ13" s="20"/>
      <c r="DA13" s="20"/>
      <c r="DB13" s="20"/>
      <c r="DC13" s="20"/>
      <c r="DD13" s="20"/>
      <c r="DE13" s="20"/>
      <c r="DF13" s="20"/>
      <c r="DG13" s="20"/>
      <c r="DJ13" s="20"/>
    </row>
    <row r="14" spans="1:114" ht="15.75" x14ac:dyDescent="0.25">
      <c r="B14" s="14"/>
      <c r="C14" s="4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4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4"/>
      <c r="AM14" s="14"/>
      <c r="AN14" s="8"/>
      <c r="AO14" s="8"/>
      <c r="AP14" s="8"/>
      <c r="AQ14" s="202" t="e">
        <f t="shared" ref="AQ14:AZ14" si="61">+AQ29*1000/F29</f>
        <v>#DIV/0!</v>
      </c>
      <c r="AR14" s="202" t="e">
        <f t="shared" si="61"/>
        <v>#DIV/0!</v>
      </c>
      <c r="AS14" s="202" t="e">
        <f t="shared" si="61"/>
        <v>#DIV/0!</v>
      </c>
      <c r="AT14" s="202" t="e">
        <f t="shared" si="61"/>
        <v>#DIV/0!</v>
      </c>
      <c r="AU14" s="202" t="e">
        <f t="shared" si="61"/>
        <v>#DIV/0!</v>
      </c>
      <c r="AV14" s="202" t="e">
        <f t="shared" si="61"/>
        <v>#DIV/0!</v>
      </c>
      <c r="AW14" s="202" t="e">
        <f t="shared" si="61"/>
        <v>#DIV/0!</v>
      </c>
      <c r="AX14" s="202" t="e">
        <f t="shared" si="61"/>
        <v>#DIV/0!</v>
      </c>
      <c r="AY14" s="202" t="e">
        <f t="shared" si="61"/>
        <v>#DIV/0!</v>
      </c>
      <c r="AZ14" s="202" t="e">
        <f t="shared" si="61"/>
        <v>#DIV/0!</v>
      </c>
      <c r="BA14" s="8"/>
      <c r="BB14" s="8"/>
      <c r="BC14" s="8"/>
      <c r="BD14" s="202" t="e">
        <f t="shared" ref="BD14:BV14" si="62">+BD29*1000/S29</f>
        <v>#DIV/0!</v>
      </c>
      <c r="BE14" s="202" t="e">
        <f t="shared" si="62"/>
        <v>#DIV/0!</v>
      </c>
      <c r="BF14" s="202" t="e">
        <f t="shared" si="62"/>
        <v>#DIV/0!</v>
      </c>
      <c r="BG14" s="202" t="e">
        <f t="shared" si="62"/>
        <v>#DIV/0!</v>
      </c>
      <c r="BH14" s="202" t="e">
        <f t="shared" si="62"/>
        <v>#DIV/0!</v>
      </c>
      <c r="BI14" s="202" t="e">
        <f t="shared" si="62"/>
        <v>#DIV/0!</v>
      </c>
      <c r="BJ14" s="202" t="e">
        <f t="shared" si="62"/>
        <v>#DIV/0!</v>
      </c>
      <c r="BK14" s="202" t="e">
        <f t="shared" si="62"/>
        <v>#DIV/0!</v>
      </c>
      <c r="BL14" s="202" t="e">
        <f t="shared" si="62"/>
        <v>#DIV/0!</v>
      </c>
      <c r="BM14" s="202" t="e">
        <f t="shared" si="62"/>
        <v>#DIV/0!</v>
      </c>
      <c r="BN14" s="202" t="e">
        <f t="shared" si="62"/>
        <v>#DIV/0!</v>
      </c>
      <c r="BO14" s="202" t="e">
        <f t="shared" si="62"/>
        <v>#DIV/0!</v>
      </c>
      <c r="BP14" s="202" t="e">
        <f t="shared" si="62"/>
        <v>#DIV/0!</v>
      </c>
      <c r="BQ14" s="202" t="e">
        <f t="shared" si="62"/>
        <v>#DIV/0!</v>
      </c>
      <c r="BR14" s="202" t="e">
        <f t="shared" si="62"/>
        <v>#DIV/0!</v>
      </c>
      <c r="BS14" s="202" t="e">
        <f t="shared" si="62"/>
        <v>#DIV/0!</v>
      </c>
      <c r="BT14" s="202" t="e">
        <f t="shared" si="62"/>
        <v>#DIV/0!</v>
      </c>
      <c r="BU14" s="202" t="e">
        <f t="shared" si="62"/>
        <v>#DIV/0!</v>
      </c>
      <c r="BV14" s="202" t="e">
        <f t="shared" si="62"/>
        <v>#DIV/0!</v>
      </c>
      <c r="CY14" s="20"/>
      <c r="CZ14" s="20"/>
      <c r="DA14" s="20"/>
      <c r="DB14" s="20"/>
      <c r="DC14" s="20"/>
      <c r="DD14" s="20"/>
      <c r="DE14" s="20"/>
      <c r="DF14" s="20"/>
      <c r="DG14" s="20"/>
      <c r="DJ14" s="20"/>
    </row>
    <row r="15" spans="1:114" x14ac:dyDescent="0.25">
      <c r="B15" s="7" t="s">
        <v>21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8"/>
      <c r="AM15" s="7" t="s">
        <v>22</v>
      </c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X15" s="7" t="s">
        <v>57</v>
      </c>
      <c r="CG15" s="151" t="s">
        <v>587</v>
      </c>
      <c r="CH15" s="151">
        <v>6.8399132347115383</v>
      </c>
      <c r="CI15" s="151">
        <v>8.5271676869696105</v>
      </c>
      <c r="CJ15" s="151">
        <v>17.528554103232945</v>
      </c>
      <c r="CK15" s="151"/>
      <c r="CL15" s="151">
        <v>33.878425260012179</v>
      </c>
      <c r="CM15" s="151">
        <v>30.469744079824256</v>
      </c>
      <c r="CN15" s="151">
        <v>20.703883580734409</v>
      </c>
      <c r="CO15" s="151">
        <v>12.687102560503213</v>
      </c>
      <c r="CP15" s="151">
        <v>8.6180803497177987</v>
      </c>
      <c r="CQ15" s="151">
        <v>6.8192776344250552</v>
      </c>
      <c r="CR15" s="151">
        <v>6.575045611218874</v>
      </c>
      <c r="CS15" s="151">
        <v>6.1963582927513219</v>
      </c>
      <c r="CT15" s="151">
        <v>6.3710636532268436</v>
      </c>
      <c r="CU15" s="151">
        <v>6.8399132347115383</v>
      </c>
      <c r="CV15" s="151">
        <v>8.5271676869696105</v>
      </c>
      <c r="CW15" s="151">
        <v>17.528554103232945</v>
      </c>
      <c r="CX15" s="151">
        <v>164.86211578057879</v>
      </c>
      <c r="CY15" s="151">
        <v>165.91037734690255</v>
      </c>
      <c r="CZ15" s="151">
        <v>165.91037734690255</v>
      </c>
      <c r="DA15" s="151">
        <v>165.91037734690252</v>
      </c>
      <c r="DB15" s="151">
        <v>165.91037734690252</v>
      </c>
      <c r="DC15" s="151">
        <v>165.91037734690252</v>
      </c>
      <c r="DD15" s="151">
        <v>165.91037734690252</v>
      </c>
      <c r="DE15" s="151">
        <v>165.91037734690255</v>
      </c>
      <c r="DF15" s="151">
        <v>165.91037734690255</v>
      </c>
      <c r="DG15" s="151">
        <v>165.91037734690258</v>
      </c>
      <c r="DJ15" s="20"/>
    </row>
    <row r="16" spans="1:114" x14ac:dyDescent="0.25">
      <c r="A16" t="s">
        <v>10</v>
      </c>
      <c r="B16" t="s">
        <v>7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  <c r="AG16" s="41">
        <v>0</v>
      </c>
      <c r="AH16" s="41">
        <v>0</v>
      </c>
      <c r="AI16" s="41">
        <v>0</v>
      </c>
      <c r="AJ16" s="41">
        <v>0</v>
      </c>
      <c r="AK16" s="41">
        <v>0</v>
      </c>
      <c r="AL16" s="4"/>
      <c r="AM16" t="s">
        <v>7</v>
      </c>
      <c r="AN16" s="41">
        <v>0</v>
      </c>
      <c r="AO16" s="41">
        <v>0</v>
      </c>
      <c r="AP16" s="41">
        <v>0</v>
      </c>
      <c r="AQ16" s="41">
        <v>0</v>
      </c>
      <c r="AR16" s="41">
        <v>0</v>
      </c>
      <c r="AS16" s="41">
        <v>0</v>
      </c>
      <c r="AT16" s="41">
        <v>0</v>
      </c>
      <c r="AU16" s="41">
        <v>0</v>
      </c>
      <c r="AV16" s="41">
        <v>0</v>
      </c>
      <c r="AW16" s="41">
        <v>0</v>
      </c>
      <c r="AX16" s="41">
        <v>0</v>
      </c>
      <c r="AY16" s="41">
        <v>0</v>
      </c>
      <c r="AZ16" s="41">
        <v>0</v>
      </c>
      <c r="BA16" s="41">
        <v>0</v>
      </c>
      <c r="BB16" s="41">
        <v>0</v>
      </c>
      <c r="BC16" s="41">
        <v>0</v>
      </c>
      <c r="BD16" s="41">
        <v>0</v>
      </c>
      <c r="BE16" s="41">
        <v>0</v>
      </c>
      <c r="BF16" s="41">
        <v>0</v>
      </c>
      <c r="BG16" s="41">
        <v>0</v>
      </c>
      <c r="BH16" s="41">
        <v>0</v>
      </c>
      <c r="BI16" s="41">
        <v>0</v>
      </c>
      <c r="BJ16" s="41">
        <v>0</v>
      </c>
      <c r="BK16" s="41">
        <v>0</v>
      </c>
      <c r="BL16" s="41">
        <v>0</v>
      </c>
      <c r="BM16" s="41">
        <v>0</v>
      </c>
      <c r="BN16" s="41">
        <v>0</v>
      </c>
      <c r="BO16" s="41">
        <v>0</v>
      </c>
      <c r="BP16" s="41">
        <v>0</v>
      </c>
      <c r="BQ16" s="41" t="e">
        <v>#DIV/0!</v>
      </c>
      <c r="BR16" s="41" t="e">
        <v>#DIV/0!</v>
      </c>
      <c r="BS16" s="41" t="e">
        <v>#DIV/0!</v>
      </c>
      <c r="BT16" s="41" t="e">
        <v>#DIV/0!</v>
      </c>
      <c r="BU16" s="41" t="e">
        <v>#DIV/0!</v>
      </c>
      <c r="BV16" s="41" t="e">
        <v>#DIV/0!</v>
      </c>
      <c r="BX16" t="str">
        <f t="shared" ref="BX16:BX25" si="63">+AM16</f>
        <v>RS1</v>
      </c>
      <c r="BY16" s="4" t="e">
        <f t="shared" ref="BY16:CN31" si="64">+AN16/C16*1000</f>
        <v>#DIV/0!</v>
      </c>
      <c r="BZ16" s="4" t="e">
        <f t="shared" si="64"/>
        <v>#DIV/0!</v>
      </c>
      <c r="CA16" s="4" t="e">
        <f t="shared" si="64"/>
        <v>#DIV/0!</v>
      </c>
      <c r="CB16" s="4" t="e">
        <f t="shared" si="64"/>
        <v>#DIV/0!</v>
      </c>
      <c r="CC16" s="4" t="e">
        <f t="shared" si="64"/>
        <v>#DIV/0!</v>
      </c>
      <c r="CD16" s="4" t="e">
        <f t="shared" si="64"/>
        <v>#DIV/0!</v>
      </c>
      <c r="CE16" s="4" t="e">
        <f t="shared" si="64"/>
        <v>#DIV/0!</v>
      </c>
      <c r="CF16" s="4" t="e">
        <f t="shared" si="64"/>
        <v>#DIV/0!</v>
      </c>
      <c r="CG16" s="4" t="e">
        <f t="shared" si="64"/>
        <v>#DIV/0!</v>
      </c>
      <c r="CH16" s="4" t="e">
        <f t="shared" si="64"/>
        <v>#DIV/0!</v>
      </c>
      <c r="CI16" s="4" t="e">
        <f t="shared" si="64"/>
        <v>#DIV/0!</v>
      </c>
      <c r="CJ16" s="4" t="e">
        <f t="shared" si="64"/>
        <v>#DIV/0!</v>
      </c>
      <c r="CK16" s="4" t="e">
        <f t="shared" si="64"/>
        <v>#DIV/0!</v>
      </c>
      <c r="CL16" s="4" t="e">
        <f t="shared" si="64"/>
        <v>#DIV/0!</v>
      </c>
      <c r="CM16" s="4" t="e">
        <f t="shared" si="64"/>
        <v>#DIV/0!</v>
      </c>
      <c r="CN16" s="4" t="e">
        <f t="shared" si="64"/>
        <v>#DIV/0!</v>
      </c>
      <c r="CO16" s="4" t="e">
        <f t="shared" ref="CO16:DD31" si="65">+BD16/S16*1000</f>
        <v>#DIV/0!</v>
      </c>
      <c r="CP16" s="4" t="e">
        <f t="shared" si="65"/>
        <v>#DIV/0!</v>
      </c>
      <c r="CQ16" s="4" t="e">
        <f t="shared" si="65"/>
        <v>#DIV/0!</v>
      </c>
      <c r="CR16" s="4" t="e">
        <f t="shared" si="65"/>
        <v>#DIV/0!</v>
      </c>
      <c r="CS16" s="4" t="e">
        <f t="shared" si="65"/>
        <v>#DIV/0!</v>
      </c>
      <c r="CT16" s="4" t="e">
        <f t="shared" si="65"/>
        <v>#DIV/0!</v>
      </c>
      <c r="CU16" s="4" t="e">
        <f t="shared" si="65"/>
        <v>#DIV/0!</v>
      </c>
      <c r="CV16" s="4" t="e">
        <f t="shared" si="65"/>
        <v>#DIV/0!</v>
      </c>
      <c r="CW16" s="4" t="e">
        <f t="shared" si="65"/>
        <v>#DIV/0!</v>
      </c>
      <c r="CX16" s="4" t="e">
        <f t="shared" si="65"/>
        <v>#DIV/0!</v>
      </c>
      <c r="CY16" s="4" t="e">
        <f t="shared" si="65"/>
        <v>#DIV/0!</v>
      </c>
      <c r="CZ16" s="4" t="e">
        <f t="shared" si="65"/>
        <v>#DIV/0!</v>
      </c>
      <c r="DA16" s="4" t="e">
        <f t="shared" si="65"/>
        <v>#DIV/0!</v>
      </c>
      <c r="DB16" s="4" t="e">
        <f t="shared" si="65"/>
        <v>#DIV/0!</v>
      </c>
      <c r="DC16" s="4" t="e">
        <f t="shared" si="65"/>
        <v>#DIV/0!</v>
      </c>
      <c r="DD16" s="4" t="e">
        <f t="shared" si="65"/>
        <v>#DIV/0!</v>
      </c>
      <c r="DE16" s="4" t="e">
        <f t="shared" ref="DE16:DG31" si="66">+BT16/AI16*1000</f>
        <v>#DIV/0!</v>
      </c>
      <c r="DF16" s="4" t="e">
        <f t="shared" si="66"/>
        <v>#DIV/0!</v>
      </c>
      <c r="DG16" s="4" t="e">
        <f t="shared" si="66"/>
        <v>#DIV/0!</v>
      </c>
      <c r="DI16" s="4">
        <v>70.253052611167163</v>
      </c>
      <c r="DJ16" s="20" t="e">
        <f t="shared" si="22"/>
        <v>#DIV/0!</v>
      </c>
    </row>
    <row r="17" spans="1:114" x14ac:dyDescent="0.25">
      <c r="A17" t="s">
        <v>10</v>
      </c>
      <c r="B17" t="s">
        <v>9</v>
      </c>
      <c r="C17" s="41">
        <v>0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"/>
      <c r="AM17" t="s">
        <v>9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>
        <v>0</v>
      </c>
      <c r="BU17" s="41" t="e">
        <v>#DIV/0!</v>
      </c>
      <c r="BV17" s="41" t="e">
        <v>#DIV/0!</v>
      </c>
      <c r="BX17" t="str">
        <f t="shared" si="63"/>
        <v>RS2</v>
      </c>
      <c r="BY17" s="4" t="e">
        <f t="shared" si="64"/>
        <v>#DIV/0!</v>
      </c>
      <c r="BZ17" s="4" t="e">
        <f t="shared" si="64"/>
        <v>#DIV/0!</v>
      </c>
      <c r="CA17" s="4" t="e">
        <f t="shared" si="64"/>
        <v>#DIV/0!</v>
      </c>
      <c r="CB17" s="4" t="e">
        <f t="shared" si="64"/>
        <v>#DIV/0!</v>
      </c>
      <c r="CC17" s="4" t="e">
        <f t="shared" si="64"/>
        <v>#DIV/0!</v>
      </c>
      <c r="CD17" s="4" t="e">
        <f t="shared" si="64"/>
        <v>#DIV/0!</v>
      </c>
      <c r="CE17" s="4" t="e">
        <f t="shared" si="64"/>
        <v>#DIV/0!</v>
      </c>
      <c r="CF17" s="4" t="e">
        <f t="shared" si="64"/>
        <v>#DIV/0!</v>
      </c>
      <c r="CG17" s="4" t="e">
        <f t="shared" si="64"/>
        <v>#DIV/0!</v>
      </c>
      <c r="CH17" s="4" t="e">
        <f t="shared" si="64"/>
        <v>#DIV/0!</v>
      </c>
      <c r="CI17" s="4" t="e">
        <f t="shared" si="64"/>
        <v>#DIV/0!</v>
      </c>
      <c r="CJ17" s="4" t="e">
        <f t="shared" si="64"/>
        <v>#DIV/0!</v>
      </c>
      <c r="CK17" s="4" t="e">
        <f t="shared" si="64"/>
        <v>#DIV/0!</v>
      </c>
      <c r="CL17" s="4" t="e">
        <f t="shared" si="64"/>
        <v>#DIV/0!</v>
      </c>
      <c r="CM17" s="4" t="e">
        <f t="shared" si="64"/>
        <v>#DIV/0!</v>
      </c>
      <c r="CN17" s="4" t="e">
        <f t="shared" si="64"/>
        <v>#DIV/0!</v>
      </c>
      <c r="CO17" s="4" t="e">
        <f t="shared" si="65"/>
        <v>#DIV/0!</v>
      </c>
      <c r="CP17" s="4" t="e">
        <f t="shared" si="65"/>
        <v>#DIV/0!</v>
      </c>
      <c r="CQ17" s="4" t="e">
        <f t="shared" si="65"/>
        <v>#DIV/0!</v>
      </c>
      <c r="CR17" s="4" t="e">
        <f t="shared" si="65"/>
        <v>#DIV/0!</v>
      </c>
      <c r="CS17" s="4" t="e">
        <f t="shared" si="65"/>
        <v>#DIV/0!</v>
      </c>
      <c r="CT17" s="4" t="e">
        <f t="shared" si="65"/>
        <v>#DIV/0!</v>
      </c>
      <c r="CU17" s="4" t="e">
        <f t="shared" si="65"/>
        <v>#DIV/0!</v>
      </c>
      <c r="CV17" s="4" t="e">
        <f t="shared" si="65"/>
        <v>#DIV/0!</v>
      </c>
      <c r="CW17" s="4" t="e">
        <f t="shared" si="65"/>
        <v>#DIV/0!</v>
      </c>
      <c r="CX17" s="4" t="e">
        <f t="shared" si="65"/>
        <v>#DIV/0!</v>
      </c>
      <c r="CY17" s="4" t="e">
        <f t="shared" si="65"/>
        <v>#DIV/0!</v>
      </c>
      <c r="CZ17" s="4" t="e">
        <f t="shared" si="65"/>
        <v>#DIV/0!</v>
      </c>
      <c r="DA17" s="4" t="e">
        <f t="shared" si="65"/>
        <v>#DIV/0!</v>
      </c>
      <c r="DB17" s="4" t="e">
        <f t="shared" si="65"/>
        <v>#DIV/0!</v>
      </c>
      <c r="DC17" s="4" t="e">
        <f t="shared" si="65"/>
        <v>#DIV/0!</v>
      </c>
      <c r="DD17" s="4" t="e">
        <f t="shared" si="65"/>
        <v>#DIV/0!</v>
      </c>
      <c r="DE17" s="4" t="e">
        <f t="shared" si="66"/>
        <v>#DIV/0!</v>
      </c>
      <c r="DF17" s="4" t="e">
        <f t="shared" si="66"/>
        <v>#DIV/0!</v>
      </c>
      <c r="DG17" s="4" t="e">
        <f t="shared" si="66"/>
        <v>#DIV/0!</v>
      </c>
      <c r="DI17" s="4">
        <v>163.55452620016618</v>
      </c>
      <c r="DJ17" s="20" t="e">
        <f t="shared" si="22"/>
        <v>#DIV/0!</v>
      </c>
    </row>
    <row r="18" spans="1:114" x14ac:dyDescent="0.25">
      <c r="A18" t="s">
        <v>10</v>
      </c>
      <c r="B18" t="s">
        <v>8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"/>
      <c r="AM18" t="s">
        <v>8</v>
      </c>
      <c r="AN18" s="41">
        <v>0</v>
      </c>
      <c r="AO18" s="41">
        <v>0</v>
      </c>
      <c r="AP18" s="41">
        <v>0</v>
      </c>
      <c r="AQ18" s="41">
        <v>0</v>
      </c>
      <c r="AR18" s="41">
        <v>0</v>
      </c>
      <c r="AS18" s="41"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1">
        <v>0</v>
      </c>
      <c r="AZ18" s="41">
        <v>0</v>
      </c>
      <c r="BA18" s="41">
        <v>0</v>
      </c>
      <c r="BB18" s="41">
        <v>0</v>
      </c>
      <c r="BC18" s="41">
        <v>0</v>
      </c>
      <c r="BD18" s="41">
        <v>0</v>
      </c>
      <c r="BE18" s="41">
        <v>0</v>
      </c>
      <c r="BF18" s="41">
        <v>0</v>
      </c>
      <c r="BG18" s="41">
        <v>0</v>
      </c>
      <c r="BH18" s="41">
        <v>0</v>
      </c>
      <c r="BI18" s="41">
        <v>0</v>
      </c>
      <c r="BJ18" s="41">
        <v>0</v>
      </c>
      <c r="BK18" s="41">
        <v>0</v>
      </c>
      <c r="BL18" s="41">
        <v>0</v>
      </c>
      <c r="BM18" s="41">
        <v>0</v>
      </c>
      <c r="BN18" s="41">
        <v>0</v>
      </c>
      <c r="BO18" s="41">
        <v>0</v>
      </c>
      <c r="BP18" s="41">
        <v>0</v>
      </c>
      <c r="BQ18" s="41">
        <v>0</v>
      </c>
      <c r="BR18" s="41">
        <v>0</v>
      </c>
      <c r="BS18" s="41">
        <v>0</v>
      </c>
      <c r="BT18" s="41">
        <v>0</v>
      </c>
      <c r="BU18" s="41">
        <v>0</v>
      </c>
      <c r="BV18" s="41">
        <v>0</v>
      </c>
      <c r="BX18" t="str">
        <f t="shared" si="63"/>
        <v>RS3</v>
      </c>
      <c r="BY18" s="4" t="e">
        <f t="shared" si="64"/>
        <v>#DIV/0!</v>
      </c>
      <c r="BZ18" s="4" t="e">
        <f t="shared" si="64"/>
        <v>#DIV/0!</v>
      </c>
      <c r="CA18" s="4" t="e">
        <f t="shared" si="64"/>
        <v>#DIV/0!</v>
      </c>
      <c r="CB18" s="4" t="e">
        <f t="shared" si="64"/>
        <v>#DIV/0!</v>
      </c>
      <c r="CC18" s="4" t="e">
        <f t="shared" si="64"/>
        <v>#DIV/0!</v>
      </c>
      <c r="CD18" s="4" t="e">
        <f t="shared" si="64"/>
        <v>#DIV/0!</v>
      </c>
      <c r="CE18" s="4" t="e">
        <f t="shared" si="64"/>
        <v>#DIV/0!</v>
      </c>
      <c r="CF18" s="4" t="e">
        <f t="shared" si="64"/>
        <v>#DIV/0!</v>
      </c>
      <c r="CG18" s="4" t="e">
        <f t="shared" si="64"/>
        <v>#DIV/0!</v>
      </c>
      <c r="CH18" s="4" t="e">
        <f t="shared" si="64"/>
        <v>#DIV/0!</v>
      </c>
      <c r="CI18" s="4" t="e">
        <f t="shared" si="64"/>
        <v>#DIV/0!</v>
      </c>
      <c r="CJ18" s="4" t="e">
        <f t="shared" si="64"/>
        <v>#DIV/0!</v>
      </c>
      <c r="CK18" s="4" t="e">
        <f t="shared" si="64"/>
        <v>#DIV/0!</v>
      </c>
      <c r="CL18" s="4" t="e">
        <f t="shared" si="64"/>
        <v>#DIV/0!</v>
      </c>
      <c r="CM18" s="4" t="e">
        <f t="shared" si="64"/>
        <v>#DIV/0!</v>
      </c>
      <c r="CN18" s="4" t="e">
        <f t="shared" si="64"/>
        <v>#DIV/0!</v>
      </c>
      <c r="CO18" s="4" t="e">
        <f t="shared" si="65"/>
        <v>#DIV/0!</v>
      </c>
      <c r="CP18" s="4" t="e">
        <f t="shared" si="65"/>
        <v>#DIV/0!</v>
      </c>
      <c r="CQ18" s="4" t="e">
        <f t="shared" si="65"/>
        <v>#DIV/0!</v>
      </c>
      <c r="CR18" s="4" t="e">
        <f t="shared" si="65"/>
        <v>#DIV/0!</v>
      </c>
      <c r="CS18" s="4" t="e">
        <f t="shared" si="65"/>
        <v>#DIV/0!</v>
      </c>
      <c r="CT18" s="4" t="e">
        <f t="shared" si="65"/>
        <v>#DIV/0!</v>
      </c>
      <c r="CU18" s="4" t="e">
        <f t="shared" si="65"/>
        <v>#DIV/0!</v>
      </c>
      <c r="CV18" s="4" t="e">
        <f t="shared" si="65"/>
        <v>#DIV/0!</v>
      </c>
      <c r="CW18" s="4" t="e">
        <f t="shared" si="65"/>
        <v>#DIV/0!</v>
      </c>
      <c r="CX18" s="4" t="e">
        <f t="shared" si="65"/>
        <v>#DIV/0!</v>
      </c>
      <c r="CY18" s="4" t="e">
        <f t="shared" si="65"/>
        <v>#DIV/0!</v>
      </c>
      <c r="CZ18" s="4" t="e">
        <f t="shared" si="65"/>
        <v>#DIV/0!</v>
      </c>
      <c r="DA18" s="4" t="e">
        <f t="shared" si="65"/>
        <v>#DIV/0!</v>
      </c>
      <c r="DB18" s="4" t="e">
        <f t="shared" si="65"/>
        <v>#DIV/0!</v>
      </c>
      <c r="DC18" s="4" t="e">
        <f t="shared" si="65"/>
        <v>#DIV/0!</v>
      </c>
      <c r="DD18" s="4" t="e">
        <f t="shared" si="65"/>
        <v>#DIV/0!</v>
      </c>
      <c r="DE18" s="4" t="e">
        <f t="shared" si="66"/>
        <v>#DIV/0!</v>
      </c>
      <c r="DF18" s="4" t="e">
        <f t="shared" si="66"/>
        <v>#DIV/0!</v>
      </c>
      <c r="DG18" s="4" t="e">
        <f t="shared" si="66"/>
        <v>#DIV/0!</v>
      </c>
      <c r="DI18" s="4">
        <v>373.7952445207651</v>
      </c>
      <c r="DJ18" s="20" t="e">
        <f t="shared" si="22"/>
        <v>#DIV/0!</v>
      </c>
    </row>
    <row r="19" spans="1:114" x14ac:dyDescent="0.25">
      <c r="A19" t="s">
        <v>10</v>
      </c>
      <c r="B19" t="s">
        <v>11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0</v>
      </c>
      <c r="AI19" s="41">
        <v>0</v>
      </c>
      <c r="AJ19" s="41">
        <v>0</v>
      </c>
      <c r="AK19" s="41">
        <v>0</v>
      </c>
      <c r="AL19" s="4"/>
      <c r="AM19" t="s">
        <v>11</v>
      </c>
      <c r="AN19" s="41">
        <v>0</v>
      </c>
      <c r="AO19" s="41">
        <v>0</v>
      </c>
      <c r="AP19" s="41">
        <v>0</v>
      </c>
      <c r="AQ19" s="41">
        <v>0</v>
      </c>
      <c r="AR19" s="41">
        <v>0</v>
      </c>
      <c r="AS19" s="41"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1">
        <v>0</v>
      </c>
      <c r="AZ19" s="41">
        <v>0</v>
      </c>
      <c r="BA19" s="41">
        <v>0</v>
      </c>
      <c r="BB19" s="41">
        <v>0</v>
      </c>
      <c r="BC19" s="41">
        <v>0</v>
      </c>
      <c r="BD19" s="41">
        <v>0</v>
      </c>
      <c r="BE19" s="41">
        <v>0</v>
      </c>
      <c r="BF19" s="41">
        <v>0</v>
      </c>
      <c r="BG19" s="41">
        <v>0</v>
      </c>
      <c r="BH19" s="41">
        <v>0</v>
      </c>
      <c r="BI19" s="41">
        <v>0</v>
      </c>
      <c r="BJ19" s="41">
        <v>0</v>
      </c>
      <c r="BK19" s="41">
        <v>0</v>
      </c>
      <c r="BL19" s="41">
        <v>0</v>
      </c>
      <c r="BM19" s="41">
        <v>0</v>
      </c>
      <c r="BN19" s="41">
        <v>0</v>
      </c>
      <c r="BO19" s="41">
        <v>0</v>
      </c>
      <c r="BP19" s="41">
        <v>0</v>
      </c>
      <c r="BQ19" s="41">
        <v>0</v>
      </c>
      <c r="BR19" s="41">
        <v>0</v>
      </c>
      <c r="BS19" s="41">
        <v>0</v>
      </c>
      <c r="BT19" s="41">
        <v>0</v>
      </c>
      <c r="BU19" s="41">
        <v>0</v>
      </c>
      <c r="BV19" s="41">
        <v>0</v>
      </c>
      <c r="BX19" t="str">
        <f t="shared" si="63"/>
        <v>RES GS1</v>
      </c>
      <c r="BY19" s="4" t="e">
        <f t="shared" si="64"/>
        <v>#DIV/0!</v>
      </c>
      <c r="BZ19" s="4" t="e">
        <f t="shared" si="64"/>
        <v>#DIV/0!</v>
      </c>
      <c r="CA19" s="4" t="e">
        <f t="shared" si="64"/>
        <v>#DIV/0!</v>
      </c>
      <c r="CB19" s="4" t="e">
        <f t="shared" si="64"/>
        <v>#DIV/0!</v>
      </c>
      <c r="CC19" s="4" t="e">
        <f t="shared" si="64"/>
        <v>#DIV/0!</v>
      </c>
      <c r="CD19" s="4" t="e">
        <f t="shared" si="64"/>
        <v>#DIV/0!</v>
      </c>
      <c r="CE19" s="4" t="e">
        <f t="shared" si="64"/>
        <v>#DIV/0!</v>
      </c>
      <c r="CF19" s="4" t="e">
        <f t="shared" si="64"/>
        <v>#DIV/0!</v>
      </c>
      <c r="CG19" s="4" t="e">
        <f t="shared" si="64"/>
        <v>#DIV/0!</v>
      </c>
      <c r="CH19" s="4" t="e">
        <f t="shared" si="64"/>
        <v>#DIV/0!</v>
      </c>
      <c r="CI19" s="4" t="e">
        <f t="shared" si="64"/>
        <v>#DIV/0!</v>
      </c>
      <c r="CJ19" s="4" t="e">
        <f t="shared" si="64"/>
        <v>#DIV/0!</v>
      </c>
      <c r="CK19" s="4" t="e">
        <f t="shared" si="64"/>
        <v>#DIV/0!</v>
      </c>
      <c r="CL19" s="4" t="e">
        <f t="shared" si="64"/>
        <v>#DIV/0!</v>
      </c>
      <c r="CM19" s="4" t="e">
        <f t="shared" si="64"/>
        <v>#DIV/0!</v>
      </c>
      <c r="CN19" s="4" t="e">
        <f t="shared" si="64"/>
        <v>#DIV/0!</v>
      </c>
      <c r="CO19" s="4" t="e">
        <f t="shared" si="65"/>
        <v>#DIV/0!</v>
      </c>
      <c r="CP19" s="4" t="e">
        <f t="shared" si="65"/>
        <v>#DIV/0!</v>
      </c>
      <c r="CQ19" s="4" t="e">
        <f t="shared" si="65"/>
        <v>#DIV/0!</v>
      </c>
      <c r="CR19" s="4" t="e">
        <f t="shared" si="65"/>
        <v>#DIV/0!</v>
      </c>
      <c r="CS19" s="4" t="e">
        <f t="shared" si="65"/>
        <v>#DIV/0!</v>
      </c>
      <c r="CT19" s="4" t="e">
        <f t="shared" si="65"/>
        <v>#DIV/0!</v>
      </c>
      <c r="CU19" s="4" t="e">
        <f t="shared" si="65"/>
        <v>#DIV/0!</v>
      </c>
      <c r="CV19" s="4" t="e">
        <f t="shared" si="65"/>
        <v>#DIV/0!</v>
      </c>
      <c r="CW19" s="4" t="e">
        <f t="shared" si="65"/>
        <v>#DIV/0!</v>
      </c>
      <c r="CX19" s="4" t="e">
        <f t="shared" si="65"/>
        <v>#DIV/0!</v>
      </c>
      <c r="CY19" s="4" t="e">
        <f t="shared" si="65"/>
        <v>#DIV/0!</v>
      </c>
      <c r="CZ19" s="4" t="e">
        <f t="shared" si="65"/>
        <v>#DIV/0!</v>
      </c>
      <c r="DA19" s="4" t="e">
        <f t="shared" si="65"/>
        <v>#DIV/0!</v>
      </c>
      <c r="DB19" s="4" t="e">
        <f t="shared" si="65"/>
        <v>#DIV/0!</v>
      </c>
      <c r="DC19" s="4" t="e">
        <f t="shared" si="65"/>
        <v>#DIV/0!</v>
      </c>
      <c r="DD19" s="4" t="e">
        <f t="shared" si="65"/>
        <v>#DIV/0!</v>
      </c>
      <c r="DE19" s="4" t="e">
        <f t="shared" si="66"/>
        <v>#DIV/0!</v>
      </c>
      <c r="DF19" s="4" t="e">
        <f t="shared" si="66"/>
        <v>#DIV/0!</v>
      </c>
      <c r="DG19" s="4" t="e">
        <f t="shared" si="66"/>
        <v>#DIV/0!</v>
      </c>
      <c r="DI19" s="4">
        <v>2778.1472274188941</v>
      </c>
      <c r="DJ19" s="20" t="e">
        <f t="shared" si="22"/>
        <v>#DIV/0!</v>
      </c>
    </row>
    <row r="20" spans="1:114" x14ac:dyDescent="0.25">
      <c r="A20" t="s">
        <v>10</v>
      </c>
      <c r="B20" t="s">
        <v>12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0</v>
      </c>
      <c r="AD20" s="41">
        <v>0</v>
      </c>
      <c r="AE20" s="41">
        <v>0</v>
      </c>
      <c r="AF20" s="41">
        <v>0</v>
      </c>
      <c r="AG20" s="41">
        <v>0</v>
      </c>
      <c r="AH20" s="41">
        <v>0</v>
      </c>
      <c r="AI20" s="41">
        <v>0</v>
      </c>
      <c r="AJ20" s="41">
        <v>0</v>
      </c>
      <c r="AK20" s="41">
        <v>0</v>
      </c>
      <c r="AL20" s="4"/>
      <c r="AM20" t="s">
        <v>12</v>
      </c>
      <c r="AN20" s="41">
        <v>0</v>
      </c>
      <c r="AO20" s="41">
        <v>0</v>
      </c>
      <c r="AP20" s="41">
        <v>0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41">
        <v>0</v>
      </c>
      <c r="BF20" s="41">
        <v>0</v>
      </c>
      <c r="BG20" s="41">
        <v>0</v>
      </c>
      <c r="BH20" s="41">
        <v>0</v>
      </c>
      <c r="BI20" s="41">
        <v>0</v>
      </c>
      <c r="BJ20" s="41">
        <v>0</v>
      </c>
      <c r="BK20" s="41">
        <v>0</v>
      </c>
      <c r="BL20" s="41">
        <v>0</v>
      </c>
      <c r="BM20" s="41">
        <v>0</v>
      </c>
      <c r="BN20" s="41">
        <v>0</v>
      </c>
      <c r="BO20" s="41">
        <v>0</v>
      </c>
      <c r="BP20" s="41">
        <v>0</v>
      </c>
      <c r="BQ20" s="41">
        <v>0</v>
      </c>
      <c r="BR20" s="41">
        <v>0</v>
      </c>
      <c r="BS20" s="41">
        <v>0</v>
      </c>
      <c r="BT20" s="41">
        <v>0</v>
      </c>
      <c r="BU20" s="41">
        <v>0</v>
      </c>
      <c r="BV20" s="41">
        <v>0</v>
      </c>
      <c r="BX20" t="str">
        <f t="shared" si="63"/>
        <v>RES GS2</v>
      </c>
      <c r="BY20" s="4" t="e">
        <f t="shared" si="64"/>
        <v>#DIV/0!</v>
      </c>
      <c r="BZ20" s="4" t="e">
        <f t="shared" si="64"/>
        <v>#DIV/0!</v>
      </c>
      <c r="CA20" s="4" t="e">
        <f t="shared" si="64"/>
        <v>#DIV/0!</v>
      </c>
      <c r="CB20" s="4" t="e">
        <f t="shared" si="64"/>
        <v>#DIV/0!</v>
      </c>
      <c r="CC20" s="4" t="e">
        <f t="shared" si="64"/>
        <v>#DIV/0!</v>
      </c>
      <c r="CD20" s="4" t="e">
        <f t="shared" si="64"/>
        <v>#DIV/0!</v>
      </c>
      <c r="CE20" s="4" t="e">
        <f t="shared" si="64"/>
        <v>#DIV/0!</v>
      </c>
      <c r="CF20" s="4" t="e">
        <f t="shared" si="64"/>
        <v>#DIV/0!</v>
      </c>
      <c r="CG20" s="4" t="e">
        <f t="shared" si="64"/>
        <v>#DIV/0!</v>
      </c>
      <c r="CH20" s="4" t="e">
        <f t="shared" si="64"/>
        <v>#DIV/0!</v>
      </c>
      <c r="CI20" s="4" t="e">
        <f t="shared" si="64"/>
        <v>#DIV/0!</v>
      </c>
      <c r="CJ20" s="4" t="e">
        <f t="shared" si="64"/>
        <v>#DIV/0!</v>
      </c>
      <c r="CK20" s="4" t="e">
        <f t="shared" si="64"/>
        <v>#DIV/0!</v>
      </c>
      <c r="CL20" s="4" t="e">
        <f t="shared" si="64"/>
        <v>#DIV/0!</v>
      </c>
      <c r="CM20" s="4" t="e">
        <f t="shared" si="64"/>
        <v>#DIV/0!</v>
      </c>
      <c r="CN20" s="4" t="e">
        <f t="shared" si="64"/>
        <v>#DIV/0!</v>
      </c>
      <c r="CO20" s="4" t="e">
        <f t="shared" si="65"/>
        <v>#DIV/0!</v>
      </c>
      <c r="CP20" s="4" t="e">
        <f t="shared" si="65"/>
        <v>#DIV/0!</v>
      </c>
      <c r="CQ20" s="4" t="e">
        <f t="shared" si="65"/>
        <v>#DIV/0!</v>
      </c>
      <c r="CR20" s="4" t="e">
        <f t="shared" si="65"/>
        <v>#DIV/0!</v>
      </c>
      <c r="CS20" s="4" t="e">
        <f t="shared" si="65"/>
        <v>#DIV/0!</v>
      </c>
      <c r="CT20" s="4" t="e">
        <f t="shared" si="65"/>
        <v>#DIV/0!</v>
      </c>
      <c r="CU20" s="4" t="e">
        <f t="shared" si="65"/>
        <v>#DIV/0!</v>
      </c>
      <c r="CV20" s="4" t="e">
        <f t="shared" si="65"/>
        <v>#DIV/0!</v>
      </c>
      <c r="CW20" s="4" t="e">
        <f t="shared" si="65"/>
        <v>#DIV/0!</v>
      </c>
      <c r="CX20" s="4" t="e">
        <f t="shared" si="65"/>
        <v>#DIV/0!</v>
      </c>
      <c r="CY20" s="4" t="e">
        <f t="shared" si="65"/>
        <v>#DIV/0!</v>
      </c>
      <c r="CZ20" s="4" t="e">
        <f t="shared" si="65"/>
        <v>#DIV/0!</v>
      </c>
      <c r="DA20" s="4" t="e">
        <f t="shared" si="65"/>
        <v>#DIV/0!</v>
      </c>
      <c r="DB20" s="4" t="e">
        <f t="shared" si="65"/>
        <v>#DIV/0!</v>
      </c>
      <c r="DC20" s="4" t="e">
        <f t="shared" si="65"/>
        <v>#DIV/0!</v>
      </c>
      <c r="DD20" s="4" t="e">
        <f t="shared" si="65"/>
        <v>#DIV/0!</v>
      </c>
      <c r="DE20" s="4" t="e">
        <f t="shared" si="66"/>
        <v>#DIV/0!</v>
      </c>
      <c r="DF20" s="4" t="e">
        <f t="shared" si="66"/>
        <v>#DIV/0!</v>
      </c>
      <c r="DG20" s="4" t="e">
        <f t="shared" si="66"/>
        <v>#DIV/0!</v>
      </c>
      <c r="DI20" s="4">
        <v>13495.484997333133</v>
      </c>
      <c r="DJ20" s="20" t="e">
        <f t="shared" si="22"/>
        <v>#DIV/0!</v>
      </c>
    </row>
    <row r="21" spans="1:114" x14ac:dyDescent="0.25">
      <c r="A21" t="s">
        <v>10</v>
      </c>
      <c r="B21" t="s">
        <v>13</v>
      </c>
      <c r="C21" s="41">
        <v>0</v>
      </c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0</v>
      </c>
      <c r="AC21" s="41">
        <v>0</v>
      </c>
      <c r="AD21" s="41">
        <v>0</v>
      </c>
      <c r="AE21" s="41">
        <v>0</v>
      </c>
      <c r="AF21" s="41">
        <v>0</v>
      </c>
      <c r="AG21" s="41">
        <v>0</v>
      </c>
      <c r="AH21" s="41">
        <v>0</v>
      </c>
      <c r="AI21" s="41">
        <v>0</v>
      </c>
      <c r="AJ21" s="41">
        <v>0</v>
      </c>
      <c r="AK21" s="41">
        <v>0</v>
      </c>
      <c r="AL21" s="4"/>
      <c r="AM21" t="s">
        <v>13</v>
      </c>
      <c r="AN21" s="41">
        <v>0</v>
      </c>
      <c r="AO21" s="41">
        <v>0</v>
      </c>
      <c r="AP21" s="41">
        <v>0</v>
      </c>
      <c r="AQ21" s="41">
        <v>0</v>
      </c>
      <c r="AR21" s="41">
        <v>0</v>
      </c>
      <c r="AS21" s="41">
        <v>0</v>
      </c>
      <c r="AT21" s="41">
        <v>0</v>
      </c>
      <c r="AU21" s="41">
        <v>0</v>
      </c>
      <c r="AV21" s="41">
        <v>0</v>
      </c>
      <c r="AW21" s="41">
        <v>0</v>
      </c>
      <c r="AX21" s="41">
        <v>0</v>
      </c>
      <c r="AY21" s="41">
        <v>0</v>
      </c>
      <c r="AZ21" s="41">
        <v>0</v>
      </c>
      <c r="BA21" s="41">
        <v>0</v>
      </c>
      <c r="BB21" s="41">
        <v>0</v>
      </c>
      <c r="BC21" s="41">
        <v>0</v>
      </c>
      <c r="BD21" s="41">
        <v>0</v>
      </c>
      <c r="BE21" s="41">
        <v>0</v>
      </c>
      <c r="BF21" s="41">
        <v>0</v>
      </c>
      <c r="BG21" s="41">
        <v>0</v>
      </c>
      <c r="BH21" s="41">
        <v>0</v>
      </c>
      <c r="BI21" s="41">
        <v>0</v>
      </c>
      <c r="BJ21" s="41">
        <v>0</v>
      </c>
      <c r="BK21" s="41">
        <v>0</v>
      </c>
      <c r="BL21" s="41">
        <v>0</v>
      </c>
      <c r="BM21" s="41">
        <v>0</v>
      </c>
      <c r="BN21" s="41">
        <v>0</v>
      </c>
      <c r="BO21" s="41">
        <v>0</v>
      </c>
      <c r="BP21" s="41">
        <v>0</v>
      </c>
      <c r="BQ21" s="41">
        <v>0</v>
      </c>
      <c r="BR21" s="41">
        <v>0</v>
      </c>
      <c r="BS21" s="41">
        <v>0</v>
      </c>
      <c r="BT21" s="41">
        <v>0</v>
      </c>
      <c r="BU21" s="41">
        <v>0</v>
      </c>
      <c r="BV21" s="41">
        <v>0</v>
      </c>
      <c r="BX21" t="str">
        <f t="shared" si="63"/>
        <v>RES GS3</v>
      </c>
      <c r="BY21" s="4" t="e">
        <f t="shared" si="64"/>
        <v>#DIV/0!</v>
      </c>
      <c r="BZ21" s="4" t="e">
        <f t="shared" si="64"/>
        <v>#DIV/0!</v>
      </c>
      <c r="CA21" s="4" t="e">
        <f t="shared" si="64"/>
        <v>#DIV/0!</v>
      </c>
      <c r="CB21" s="4" t="e">
        <f t="shared" si="64"/>
        <v>#DIV/0!</v>
      </c>
      <c r="CC21" s="4" t="e">
        <f t="shared" si="64"/>
        <v>#DIV/0!</v>
      </c>
      <c r="CD21" s="4" t="e">
        <f t="shared" si="64"/>
        <v>#DIV/0!</v>
      </c>
      <c r="CE21" s="4" t="e">
        <f t="shared" si="64"/>
        <v>#DIV/0!</v>
      </c>
      <c r="CF21" s="4" t="e">
        <f t="shared" si="64"/>
        <v>#DIV/0!</v>
      </c>
      <c r="CG21" s="4" t="e">
        <f t="shared" si="64"/>
        <v>#DIV/0!</v>
      </c>
      <c r="CH21" s="4" t="e">
        <f t="shared" si="64"/>
        <v>#DIV/0!</v>
      </c>
      <c r="CI21" s="4" t="e">
        <f t="shared" si="64"/>
        <v>#DIV/0!</v>
      </c>
      <c r="CJ21" s="4" t="e">
        <f t="shared" si="64"/>
        <v>#DIV/0!</v>
      </c>
      <c r="CK21" s="4" t="e">
        <f t="shared" si="64"/>
        <v>#DIV/0!</v>
      </c>
      <c r="CL21" s="4" t="e">
        <f t="shared" si="64"/>
        <v>#DIV/0!</v>
      </c>
      <c r="CM21" s="4" t="e">
        <f t="shared" si="64"/>
        <v>#DIV/0!</v>
      </c>
      <c r="CN21" s="4" t="e">
        <f t="shared" si="64"/>
        <v>#DIV/0!</v>
      </c>
      <c r="CO21" s="4" t="e">
        <f t="shared" si="65"/>
        <v>#DIV/0!</v>
      </c>
      <c r="CP21" s="4" t="e">
        <f t="shared" si="65"/>
        <v>#DIV/0!</v>
      </c>
      <c r="CQ21" s="4" t="e">
        <f t="shared" si="65"/>
        <v>#DIV/0!</v>
      </c>
      <c r="CR21" s="4" t="e">
        <f t="shared" si="65"/>
        <v>#DIV/0!</v>
      </c>
      <c r="CS21" s="4" t="e">
        <f t="shared" si="65"/>
        <v>#DIV/0!</v>
      </c>
      <c r="CT21" s="4" t="e">
        <f t="shared" si="65"/>
        <v>#DIV/0!</v>
      </c>
      <c r="CU21" s="4" t="e">
        <f t="shared" si="65"/>
        <v>#DIV/0!</v>
      </c>
      <c r="CV21" s="4" t="e">
        <f t="shared" si="65"/>
        <v>#DIV/0!</v>
      </c>
      <c r="CW21" s="4" t="e">
        <f t="shared" si="65"/>
        <v>#DIV/0!</v>
      </c>
      <c r="CX21" s="4" t="e">
        <f t="shared" si="65"/>
        <v>#DIV/0!</v>
      </c>
      <c r="CY21" s="4" t="e">
        <f t="shared" si="65"/>
        <v>#DIV/0!</v>
      </c>
      <c r="CZ21" s="4" t="e">
        <f t="shared" si="65"/>
        <v>#DIV/0!</v>
      </c>
      <c r="DA21" s="4" t="e">
        <f t="shared" si="65"/>
        <v>#DIV/0!</v>
      </c>
      <c r="DB21" s="4" t="e">
        <f t="shared" si="65"/>
        <v>#DIV/0!</v>
      </c>
      <c r="DC21" s="4" t="e">
        <f t="shared" si="65"/>
        <v>#DIV/0!</v>
      </c>
      <c r="DD21" s="4" t="e">
        <f t="shared" si="65"/>
        <v>#DIV/0!</v>
      </c>
      <c r="DE21" s="4" t="e">
        <f t="shared" si="66"/>
        <v>#DIV/0!</v>
      </c>
      <c r="DF21" s="4" t="e">
        <f t="shared" si="66"/>
        <v>#DIV/0!</v>
      </c>
      <c r="DG21" s="4" t="e">
        <f t="shared" si="66"/>
        <v>#DIV/0!</v>
      </c>
      <c r="DI21" s="4">
        <v>684.2975046057752</v>
      </c>
      <c r="DJ21" s="20" t="e">
        <f t="shared" si="22"/>
        <v>#DIV/0!</v>
      </c>
    </row>
    <row r="22" spans="1:114" x14ac:dyDescent="0.25">
      <c r="A22" t="s">
        <v>10</v>
      </c>
      <c r="B22" t="s">
        <v>17</v>
      </c>
      <c r="C22" s="41">
        <v>0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0</v>
      </c>
      <c r="AD22" s="41">
        <v>0</v>
      </c>
      <c r="AE22" s="41">
        <v>0</v>
      </c>
      <c r="AF22" s="41">
        <v>0</v>
      </c>
      <c r="AG22" s="41">
        <v>0</v>
      </c>
      <c r="AH22" s="41">
        <v>0</v>
      </c>
      <c r="AI22" s="41">
        <v>0</v>
      </c>
      <c r="AJ22" s="41">
        <v>0</v>
      </c>
      <c r="AK22" s="41">
        <v>0</v>
      </c>
      <c r="AL22" s="4"/>
      <c r="AM22" t="s">
        <v>17</v>
      </c>
      <c r="AN22" s="41">
        <v>0</v>
      </c>
      <c r="AO22" s="41">
        <v>0</v>
      </c>
      <c r="AP22" s="41">
        <v>0</v>
      </c>
      <c r="AQ22" s="41">
        <v>0</v>
      </c>
      <c r="AR22" s="41">
        <v>0</v>
      </c>
      <c r="AS22" s="41">
        <v>0</v>
      </c>
      <c r="AT22" s="41">
        <v>0</v>
      </c>
      <c r="AU22" s="41">
        <v>0</v>
      </c>
      <c r="AV22" s="41">
        <v>0</v>
      </c>
      <c r="AW22" s="41">
        <v>0</v>
      </c>
      <c r="AX22" s="41">
        <v>0</v>
      </c>
      <c r="AY22" s="41">
        <v>0</v>
      </c>
      <c r="AZ22" s="41">
        <v>0</v>
      </c>
      <c r="BA22" s="41">
        <v>0</v>
      </c>
      <c r="BB22" s="41">
        <v>0</v>
      </c>
      <c r="BC22" s="41">
        <v>0</v>
      </c>
      <c r="BD22" s="41">
        <v>0</v>
      </c>
      <c r="BE22" s="41">
        <v>0</v>
      </c>
      <c r="BF22" s="41">
        <v>0</v>
      </c>
      <c r="BG22" s="41">
        <v>0</v>
      </c>
      <c r="BH22" s="41">
        <v>0</v>
      </c>
      <c r="BI22" s="41">
        <v>0</v>
      </c>
      <c r="BJ22" s="41">
        <v>0</v>
      </c>
      <c r="BK22" s="41">
        <v>0</v>
      </c>
      <c r="BL22" s="41">
        <v>0</v>
      </c>
      <c r="BM22" s="41">
        <v>0</v>
      </c>
      <c r="BN22" s="41">
        <v>0</v>
      </c>
      <c r="BO22" s="41">
        <v>0</v>
      </c>
      <c r="BP22" s="41">
        <v>0</v>
      </c>
      <c r="BQ22" s="41">
        <v>0</v>
      </c>
      <c r="BR22" s="41">
        <v>0</v>
      </c>
      <c r="BS22" s="41">
        <v>0</v>
      </c>
      <c r="BT22" s="41">
        <v>0</v>
      </c>
      <c r="BU22" s="41">
        <v>0</v>
      </c>
      <c r="BV22" s="41">
        <v>0</v>
      </c>
      <c r="BX22" t="str">
        <f t="shared" si="63"/>
        <v>RES GTS1</v>
      </c>
      <c r="BY22" s="4" t="e">
        <f t="shared" si="64"/>
        <v>#DIV/0!</v>
      </c>
      <c r="BZ22" s="4" t="e">
        <f t="shared" si="64"/>
        <v>#DIV/0!</v>
      </c>
      <c r="CA22" s="4" t="e">
        <f t="shared" si="64"/>
        <v>#DIV/0!</v>
      </c>
      <c r="CB22" s="4" t="e">
        <f t="shared" si="64"/>
        <v>#DIV/0!</v>
      </c>
      <c r="CC22" s="4" t="e">
        <f t="shared" si="64"/>
        <v>#DIV/0!</v>
      </c>
      <c r="CD22" s="4" t="e">
        <f t="shared" si="64"/>
        <v>#DIV/0!</v>
      </c>
      <c r="CE22" s="4" t="e">
        <f t="shared" si="64"/>
        <v>#DIV/0!</v>
      </c>
      <c r="CF22" s="4" t="e">
        <f t="shared" si="64"/>
        <v>#DIV/0!</v>
      </c>
      <c r="CG22" s="4" t="e">
        <f t="shared" si="64"/>
        <v>#DIV/0!</v>
      </c>
      <c r="CH22" s="4" t="e">
        <f t="shared" si="64"/>
        <v>#DIV/0!</v>
      </c>
      <c r="CI22" s="4" t="e">
        <f t="shared" si="64"/>
        <v>#DIV/0!</v>
      </c>
      <c r="CJ22" s="4" t="e">
        <f t="shared" si="64"/>
        <v>#DIV/0!</v>
      </c>
      <c r="CK22" s="4" t="e">
        <f t="shared" si="64"/>
        <v>#DIV/0!</v>
      </c>
      <c r="CL22" s="4" t="e">
        <f t="shared" si="64"/>
        <v>#DIV/0!</v>
      </c>
      <c r="CM22" s="4" t="e">
        <f t="shared" si="64"/>
        <v>#DIV/0!</v>
      </c>
      <c r="CN22" s="4" t="e">
        <f t="shared" si="64"/>
        <v>#DIV/0!</v>
      </c>
      <c r="CO22" s="4" t="e">
        <f t="shared" si="65"/>
        <v>#DIV/0!</v>
      </c>
      <c r="CP22" s="4" t="e">
        <f t="shared" si="65"/>
        <v>#DIV/0!</v>
      </c>
      <c r="CQ22" s="4" t="e">
        <f t="shared" si="65"/>
        <v>#DIV/0!</v>
      </c>
      <c r="CR22" s="4" t="e">
        <f t="shared" si="65"/>
        <v>#DIV/0!</v>
      </c>
      <c r="CS22" s="4" t="e">
        <f t="shared" si="65"/>
        <v>#DIV/0!</v>
      </c>
      <c r="CT22" s="4" t="e">
        <f t="shared" si="65"/>
        <v>#DIV/0!</v>
      </c>
      <c r="CU22" s="4" t="e">
        <f t="shared" si="65"/>
        <v>#DIV/0!</v>
      </c>
      <c r="CV22" s="4" t="e">
        <f t="shared" si="65"/>
        <v>#DIV/0!</v>
      </c>
      <c r="CW22" s="4" t="e">
        <f t="shared" si="65"/>
        <v>#DIV/0!</v>
      </c>
      <c r="CX22" s="4" t="e">
        <f t="shared" si="65"/>
        <v>#DIV/0!</v>
      </c>
      <c r="CY22" s="4" t="e">
        <f t="shared" si="65"/>
        <v>#DIV/0!</v>
      </c>
      <c r="CZ22" s="4" t="e">
        <f t="shared" si="65"/>
        <v>#DIV/0!</v>
      </c>
      <c r="DA22" s="4" t="e">
        <f t="shared" si="65"/>
        <v>#DIV/0!</v>
      </c>
      <c r="DB22" s="4" t="e">
        <f t="shared" si="65"/>
        <v>#DIV/0!</v>
      </c>
      <c r="DC22" s="4" t="e">
        <f t="shared" si="65"/>
        <v>#DIV/0!</v>
      </c>
      <c r="DD22" s="4" t="e">
        <f t="shared" si="65"/>
        <v>#DIV/0!</v>
      </c>
      <c r="DE22" s="4" t="e">
        <f t="shared" si="66"/>
        <v>#DIV/0!</v>
      </c>
      <c r="DF22" s="4" t="e">
        <f t="shared" si="66"/>
        <v>#DIV/0!</v>
      </c>
      <c r="DG22" s="4" t="e">
        <f t="shared" si="66"/>
        <v>#DIV/0!</v>
      </c>
      <c r="DI22" s="4">
        <v>5321.8603657096028</v>
      </c>
      <c r="DJ22" s="20" t="e">
        <f t="shared" si="22"/>
        <v>#DIV/0!</v>
      </c>
    </row>
    <row r="23" spans="1:114" x14ac:dyDescent="0.25">
      <c r="A23" t="s">
        <v>10</v>
      </c>
      <c r="B23" t="s">
        <v>18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0</v>
      </c>
      <c r="U23" s="41">
        <v>0</v>
      </c>
      <c r="V23" s="41">
        <v>0</v>
      </c>
      <c r="W23" s="41">
        <v>0</v>
      </c>
      <c r="X23" s="41">
        <v>0</v>
      </c>
      <c r="Y23" s="41">
        <v>0</v>
      </c>
      <c r="Z23" s="41">
        <v>0</v>
      </c>
      <c r="AA23" s="41">
        <v>0</v>
      </c>
      <c r="AB23" s="41">
        <v>0</v>
      </c>
      <c r="AC23" s="41">
        <v>0</v>
      </c>
      <c r="AD23" s="41">
        <v>0</v>
      </c>
      <c r="AE23" s="41">
        <v>0</v>
      </c>
      <c r="AF23" s="41">
        <v>0</v>
      </c>
      <c r="AG23" s="41">
        <v>0</v>
      </c>
      <c r="AH23" s="41">
        <v>0</v>
      </c>
      <c r="AI23" s="41">
        <v>0</v>
      </c>
      <c r="AJ23" s="41">
        <v>0</v>
      </c>
      <c r="AK23" s="41">
        <v>0</v>
      </c>
      <c r="AL23" s="4"/>
      <c r="AM23" t="s">
        <v>18</v>
      </c>
      <c r="AN23" s="41">
        <v>0</v>
      </c>
      <c r="AO23" s="41">
        <v>0</v>
      </c>
      <c r="AP23" s="41">
        <v>0</v>
      </c>
      <c r="AQ23" s="41">
        <v>0</v>
      </c>
      <c r="AR23" s="41">
        <v>0</v>
      </c>
      <c r="AS23" s="41">
        <v>0</v>
      </c>
      <c r="AT23" s="41">
        <v>0</v>
      </c>
      <c r="AU23" s="41">
        <v>0</v>
      </c>
      <c r="AV23" s="41">
        <v>0</v>
      </c>
      <c r="AW23" s="41">
        <v>0</v>
      </c>
      <c r="AX23" s="41">
        <v>0</v>
      </c>
      <c r="AY23" s="41">
        <v>0</v>
      </c>
      <c r="AZ23" s="41">
        <v>0</v>
      </c>
      <c r="BA23" s="41">
        <v>0</v>
      </c>
      <c r="BB23" s="41">
        <v>0</v>
      </c>
      <c r="BC23" s="41">
        <v>0</v>
      </c>
      <c r="BD23" s="41">
        <v>0</v>
      </c>
      <c r="BE23" s="41">
        <v>0</v>
      </c>
      <c r="BF23" s="41">
        <v>0</v>
      </c>
      <c r="BG23" s="41">
        <v>0</v>
      </c>
      <c r="BH23" s="41">
        <v>0</v>
      </c>
      <c r="BI23" s="41">
        <v>0</v>
      </c>
      <c r="BJ23" s="41">
        <v>0</v>
      </c>
      <c r="BK23" s="41">
        <v>0</v>
      </c>
      <c r="BL23" s="41">
        <v>0</v>
      </c>
      <c r="BM23" s="41">
        <v>0</v>
      </c>
      <c r="BN23" s="41">
        <v>0</v>
      </c>
      <c r="BO23" s="41">
        <v>0</v>
      </c>
      <c r="BP23" s="41">
        <v>0</v>
      </c>
      <c r="BQ23" s="41">
        <v>0</v>
      </c>
      <c r="BR23" s="41">
        <v>0</v>
      </c>
      <c r="BS23" s="41">
        <v>0</v>
      </c>
      <c r="BT23" s="41">
        <v>0</v>
      </c>
      <c r="BU23" s="41">
        <v>0</v>
      </c>
      <c r="BV23" s="41">
        <v>0</v>
      </c>
      <c r="BX23" t="str">
        <f t="shared" si="63"/>
        <v>RES GTS2</v>
      </c>
      <c r="BY23" s="4" t="e">
        <f t="shared" si="64"/>
        <v>#DIV/0!</v>
      </c>
      <c r="BZ23" s="4" t="e">
        <f t="shared" si="64"/>
        <v>#DIV/0!</v>
      </c>
      <c r="CA23" s="4" t="e">
        <f t="shared" si="64"/>
        <v>#DIV/0!</v>
      </c>
      <c r="CB23" s="4" t="e">
        <f t="shared" si="64"/>
        <v>#DIV/0!</v>
      </c>
      <c r="CC23" s="4" t="e">
        <f t="shared" si="64"/>
        <v>#DIV/0!</v>
      </c>
      <c r="CD23" s="4" t="e">
        <f t="shared" si="64"/>
        <v>#DIV/0!</v>
      </c>
      <c r="CE23" s="4" t="e">
        <f t="shared" si="64"/>
        <v>#DIV/0!</v>
      </c>
      <c r="CF23" s="4" t="e">
        <f t="shared" si="64"/>
        <v>#DIV/0!</v>
      </c>
      <c r="CG23" s="4" t="e">
        <f t="shared" si="64"/>
        <v>#DIV/0!</v>
      </c>
      <c r="CH23" s="4" t="e">
        <f t="shared" si="64"/>
        <v>#DIV/0!</v>
      </c>
      <c r="CI23" s="4" t="e">
        <f t="shared" si="64"/>
        <v>#DIV/0!</v>
      </c>
      <c r="CJ23" s="4" t="e">
        <f t="shared" si="64"/>
        <v>#DIV/0!</v>
      </c>
      <c r="CK23" s="4" t="e">
        <f t="shared" si="64"/>
        <v>#DIV/0!</v>
      </c>
      <c r="CL23" s="4" t="e">
        <f t="shared" si="64"/>
        <v>#DIV/0!</v>
      </c>
      <c r="CM23" s="4" t="e">
        <f t="shared" si="64"/>
        <v>#DIV/0!</v>
      </c>
      <c r="CN23" s="4" t="e">
        <f t="shared" si="64"/>
        <v>#DIV/0!</v>
      </c>
      <c r="CO23" s="4" t="e">
        <f t="shared" si="65"/>
        <v>#DIV/0!</v>
      </c>
      <c r="CP23" s="4" t="e">
        <f t="shared" si="65"/>
        <v>#DIV/0!</v>
      </c>
      <c r="CQ23" s="4" t="e">
        <f t="shared" si="65"/>
        <v>#DIV/0!</v>
      </c>
      <c r="CR23" s="4" t="e">
        <f t="shared" si="65"/>
        <v>#DIV/0!</v>
      </c>
      <c r="CS23" s="4" t="e">
        <f t="shared" si="65"/>
        <v>#DIV/0!</v>
      </c>
      <c r="CT23" s="4" t="e">
        <f t="shared" si="65"/>
        <v>#DIV/0!</v>
      </c>
      <c r="CU23" s="4" t="e">
        <f t="shared" si="65"/>
        <v>#DIV/0!</v>
      </c>
      <c r="CV23" s="4" t="e">
        <f t="shared" si="65"/>
        <v>#DIV/0!</v>
      </c>
      <c r="CW23" s="4" t="e">
        <f t="shared" si="65"/>
        <v>#DIV/0!</v>
      </c>
      <c r="CX23" s="4" t="e">
        <f t="shared" si="65"/>
        <v>#DIV/0!</v>
      </c>
      <c r="CY23" s="4" t="e">
        <f t="shared" si="65"/>
        <v>#DIV/0!</v>
      </c>
      <c r="CZ23" s="4" t="e">
        <f t="shared" si="65"/>
        <v>#DIV/0!</v>
      </c>
      <c r="DA23" s="4" t="e">
        <f t="shared" si="65"/>
        <v>#DIV/0!</v>
      </c>
      <c r="DB23" s="4" t="e">
        <f t="shared" si="65"/>
        <v>#DIV/0!</v>
      </c>
      <c r="DC23" s="4" t="e">
        <f t="shared" si="65"/>
        <v>#DIV/0!</v>
      </c>
      <c r="DD23" s="4" t="e">
        <f t="shared" si="65"/>
        <v>#DIV/0!</v>
      </c>
      <c r="DE23" s="4" t="e">
        <f t="shared" si="66"/>
        <v>#DIV/0!</v>
      </c>
      <c r="DF23" s="4" t="e">
        <f t="shared" si="66"/>
        <v>#DIV/0!</v>
      </c>
      <c r="DG23" s="4" t="e">
        <f t="shared" si="66"/>
        <v>#DIV/0!</v>
      </c>
      <c r="DI23" s="4">
        <v>21575.287807322584</v>
      </c>
      <c r="DJ23" s="20" t="e">
        <f t="shared" si="22"/>
        <v>#DIV/0!</v>
      </c>
    </row>
    <row r="24" spans="1:114" x14ac:dyDescent="0.25">
      <c r="A24" t="s">
        <v>10</v>
      </c>
      <c r="B24" t="s">
        <v>19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41">
        <v>0</v>
      </c>
      <c r="AE24" s="41">
        <v>0</v>
      </c>
      <c r="AF24" s="41">
        <v>0</v>
      </c>
      <c r="AG24" s="41">
        <v>0</v>
      </c>
      <c r="AH24" s="41">
        <v>0</v>
      </c>
      <c r="AI24" s="41">
        <v>0</v>
      </c>
      <c r="AJ24" s="41">
        <v>0</v>
      </c>
      <c r="AK24" s="41">
        <v>0</v>
      </c>
      <c r="AL24" s="4"/>
      <c r="AM24" t="s">
        <v>19</v>
      </c>
      <c r="AN24" s="41">
        <v>0</v>
      </c>
      <c r="AO24" s="41">
        <v>0</v>
      </c>
      <c r="AP24" s="41">
        <v>0</v>
      </c>
      <c r="AQ24" s="41">
        <v>0</v>
      </c>
      <c r="AR24" s="41">
        <v>0</v>
      </c>
      <c r="AS24" s="41">
        <v>0</v>
      </c>
      <c r="AT24" s="41">
        <v>0</v>
      </c>
      <c r="AU24" s="41">
        <v>0</v>
      </c>
      <c r="AV24" s="41">
        <v>0</v>
      </c>
      <c r="AW24" s="41">
        <v>0</v>
      </c>
      <c r="AX24" s="41">
        <v>0</v>
      </c>
      <c r="AY24" s="41">
        <v>0</v>
      </c>
      <c r="AZ24" s="41">
        <v>0</v>
      </c>
      <c r="BA24" s="41">
        <v>0</v>
      </c>
      <c r="BB24" s="41">
        <v>0</v>
      </c>
      <c r="BC24" s="41">
        <v>0</v>
      </c>
      <c r="BD24" s="41">
        <v>0</v>
      </c>
      <c r="BE24" s="41">
        <v>0</v>
      </c>
      <c r="BF24" s="41">
        <v>0</v>
      </c>
      <c r="BG24" s="41">
        <v>0</v>
      </c>
      <c r="BH24" s="41">
        <v>0</v>
      </c>
      <c r="BI24" s="41">
        <v>0</v>
      </c>
      <c r="BJ24" s="41">
        <v>0</v>
      </c>
      <c r="BK24" s="41">
        <v>0</v>
      </c>
      <c r="BL24" s="41">
        <v>0</v>
      </c>
      <c r="BM24" s="41">
        <v>0</v>
      </c>
      <c r="BN24" s="41">
        <v>0</v>
      </c>
      <c r="BO24" s="41">
        <v>0</v>
      </c>
      <c r="BP24" s="41">
        <v>0</v>
      </c>
      <c r="BQ24" s="41">
        <v>0</v>
      </c>
      <c r="BR24" s="41">
        <v>0</v>
      </c>
      <c r="BS24" s="41">
        <v>0</v>
      </c>
      <c r="BT24" s="41">
        <v>0</v>
      </c>
      <c r="BU24" s="41">
        <v>0</v>
      </c>
      <c r="BV24" s="41">
        <v>0</v>
      </c>
      <c r="BX24" t="str">
        <f t="shared" si="63"/>
        <v>RES GTS3</v>
      </c>
      <c r="BY24" s="4" t="e">
        <f t="shared" si="64"/>
        <v>#DIV/0!</v>
      </c>
      <c r="BZ24" s="4" t="e">
        <f t="shared" si="64"/>
        <v>#DIV/0!</v>
      </c>
      <c r="CA24" s="4" t="e">
        <f t="shared" si="64"/>
        <v>#DIV/0!</v>
      </c>
      <c r="CB24" s="4" t="e">
        <f t="shared" si="64"/>
        <v>#DIV/0!</v>
      </c>
      <c r="CC24" s="4" t="e">
        <f t="shared" si="64"/>
        <v>#DIV/0!</v>
      </c>
      <c r="CD24" s="4" t="e">
        <f t="shared" si="64"/>
        <v>#DIV/0!</v>
      </c>
      <c r="CE24" s="4" t="e">
        <f t="shared" si="64"/>
        <v>#DIV/0!</v>
      </c>
      <c r="CF24" s="4" t="e">
        <f t="shared" si="64"/>
        <v>#DIV/0!</v>
      </c>
      <c r="CG24" s="4" t="e">
        <f t="shared" si="64"/>
        <v>#DIV/0!</v>
      </c>
      <c r="CH24" s="4" t="e">
        <f t="shared" si="64"/>
        <v>#DIV/0!</v>
      </c>
      <c r="CI24" s="4" t="e">
        <f t="shared" si="64"/>
        <v>#DIV/0!</v>
      </c>
      <c r="CJ24" s="4" t="e">
        <f t="shared" si="64"/>
        <v>#DIV/0!</v>
      </c>
      <c r="CK24" s="4" t="e">
        <f t="shared" si="64"/>
        <v>#DIV/0!</v>
      </c>
      <c r="CL24" s="4" t="e">
        <f t="shared" si="64"/>
        <v>#DIV/0!</v>
      </c>
      <c r="CM24" s="4" t="e">
        <f t="shared" si="64"/>
        <v>#DIV/0!</v>
      </c>
      <c r="CN24" s="4" t="e">
        <f t="shared" si="64"/>
        <v>#DIV/0!</v>
      </c>
      <c r="CO24" s="4" t="e">
        <f t="shared" si="65"/>
        <v>#DIV/0!</v>
      </c>
      <c r="CP24" s="4" t="e">
        <f t="shared" si="65"/>
        <v>#DIV/0!</v>
      </c>
      <c r="CQ24" s="4" t="e">
        <f t="shared" si="65"/>
        <v>#DIV/0!</v>
      </c>
      <c r="CR24" s="4" t="e">
        <f t="shared" si="65"/>
        <v>#DIV/0!</v>
      </c>
      <c r="CS24" s="4" t="e">
        <f t="shared" si="65"/>
        <v>#DIV/0!</v>
      </c>
      <c r="CT24" s="4" t="e">
        <f t="shared" si="65"/>
        <v>#DIV/0!</v>
      </c>
      <c r="CU24" s="4" t="e">
        <f t="shared" si="65"/>
        <v>#DIV/0!</v>
      </c>
      <c r="CV24" s="4" t="e">
        <f t="shared" si="65"/>
        <v>#DIV/0!</v>
      </c>
      <c r="CW24" s="4" t="e">
        <f t="shared" si="65"/>
        <v>#DIV/0!</v>
      </c>
      <c r="CX24" s="4" t="e">
        <f t="shared" si="65"/>
        <v>#DIV/0!</v>
      </c>
      <c r="CY24" s="4" t="e">
        <f t="shared" si="65"/>
        <v>#DIV/0!</v>
      </c>
      <c r="CZ24" s="4" t="e">
        <f t="shared" si="65"/>
        <v>#DIV/0!</v>
      </c>
      <c r="DA24" s="4" t="e">
        <f t="shared" si="65"/>
        <v>#DIV/0!</v>
      </c>
      <c r="DB24" s="4" t="e">
        <f t="shared" si="65"/>
        <v>#DIV/0!</v>
      </c>
      <c r="DC24" s="4" t="e">
        <f t="shared" si="65"/>
        <v>#DIV/0!</v>
      </c>
      <c r="DD24" s="4" t="e">
        <f t="shared" si="65"/>
        <v>#DIV/0!</v>
      </c>
      <c r="DE24" s="4" t="e">
        <f t="shared" si="66"/>
        <v>#DIV/0!</v>
      </c>
      <c r="DF24" s="4" t="e">
        <f t="shared" si="66"/>
        <v>#DIV/0!</v>
      </c>
      <c r="DG24" s="4" t="e">
        <f t="shared" si="66"/>
        <v>#DIV/0!</v>
      </c>
      <c r="DI24" s="4">
        <v>68570.123266977287</v>
      </c>
      <c r="DJ24" s="20" t="e">
        <f t="shared" si="22"/>
        <v>#DIV/0!</v>
      </c>
    </row>
    <row r="25" spans="1:114" x14ac:dyDescent="0.25">
      <c r="A25" t="s">
        <v>10</v>
      </c>
      <c r="B25" t="s">
        <v>20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  <c r="AG25" s="41">
        <v>0</v>
      </c>
      <c r="AH25" s="41">
        <v>0</v>
      </c>
      <c r="AI25" s="41">
        <v>0</v>
      </c>
      <c r="AJ25" s="41">
        <v>0</v>
      </c>
      <c r="AK25" s="41">
        <v>0</v>
      </c>
      <c r="AL25" s="4"/>
      <c r="AM25" t="s">
        <v>20</v>
      </c>
      <c r="AN25" s="41">
        <v>0</v>
      </c>
      <c r="AO25" s="41">
        <v>0</v>
      </c>
      <c r="AP25" s="41">
        <v>0</v>
      </c>
      <c r="AQ25" s="41">
        <v>0</v>
      </c>
      <c r="AR25" s="41">
        <v>0</v>
      </c>
      <c r="AS25" s="41">
        <v>0</v>
      </c>
      <c r="AT25" s="41">
        <v>0</v>
      </c>
      <c r="AU25" s="41">
        <v>0</v>
      </c>
      <c r="AV25" s="41">
        <v>0</v>
      </c>
      <c r="AW25" s="41">
        <v>0</v>
      </c>
      <c r="AX25" s="41">
        <v>0</v>
      </c>
      <c r="AY25" s="41">
        <v>0</v>
      </c>
      <c r="AZ25" s="41">
        <v>0</v>
      </c>
      <c r="BA25" s="41">
        <v>0</v>
      </c>
      <c r="BB25" s="41">
        <v>0</v>
      </c>
      <c r="BC25" s="41">
        <v>0</v>
      </c>
      <c r="BD25" s="41">
        <v>0</v>
      </c>
      <c r="BE25" s="41">
        <v>0</v>
      </c>
      <c r="BF25" s="41">
        <v>0</v>
      </c>
      <c r="BG25" s="41">
        <v>0</v>
      </c>
      <c r="BH25" s="41">
        <v>0</v>
      </c>
      <c r="BI25" s="41">
        <v>0</v>
      </c>
      <c r="BJ25" s="41">
        <v>0</v>
      </c>
      <c r="BK25" s="41">
        <v>0</v>
      </c>
      <c r="BL25" s="41">
        <v>0</v>
      </c>
      <c r="BM25" s="41">
        <v>0</v>
      </c>
      <c r="BN25" s="41">
        <v>0</v>
      </c>
      <c r="BO25" s="41">
        <v>0</v>
      </c>
      <c r="BP25" s="41">
        <v>0</v>
      </c>
      <c r="BQ25" s="41">
        <v>0</v>
      </c>
      <c r="BR25" s="41">
        <v>0</v>
      </c>
      <c r="BS25" s="41">
        <v>0</v>
      </c>
      <c r="BT25" s="41">
        <v>0</v>
      </c>
      <c r="BU25" s="41">
        <v>0</v>
      </c>
      <c r="BV25" s="41">
        <v>0</v>
      </c>
      <c r="BX25" t="str">
        <f t="shared" si="63"/>
        <v>RES SG</v>
      </c>
      <c r="BY25" s="4" t="e">
        <f t="shared" si="64"/>
        <v>#DIV/0!</v>
      </c>
      <c r="BZ25" s="4" t="e">
        <f t="shared" si="64"/>
        <v>#DIV/0!</v>
      </c>
      <c r="CA25" s="4" t="e">
        <f t="shared" si="64"/>
        <v>#DIV/0!</v>
      </c>
      <c r="CB25" s="4" t="e">
        <f t="shared" si="64"/>
        <v>#DIV/0!</v>
      </c>
      <c r="CC25" s="4" t="e">
        <f t="shared" si="64"/>
        <v>#DIV/0!</v>
      </c>
      <c r="CD25" s="4" t="e">
        <f t="shared" si="64"/>
        <v>#DIV/0!</v>
      </c>
      <c r="CE25" s="4" t="e">
        <f t="shared" si="64"/>
        <v>#DIV/0!</v>
      </c>
      <c r="CF25" s="4" t="e">
        <f t="shared" si="64"/>
        <v>#DIV/0!</v>
      </c>
      <c r="CG25" s="4" t="e">
        <f t="shared" si="64"/>
        <v>#DIV/0!</v>
      </c>
      <c r="CH25" s="4" t="e">
        <f t="shared" si="64"/>
        <v>#DIV/0!</v>
      </c>
      <c r="CI25" s="4" t="e">
        <f t="shared" si="64"/>
        <v>#DIV/0!</v>
      </c>
      <c r="CJ25" s="4" t="e">
        <f t="shared" si="64"/>
        <v>#DIV/0!</v>
      </c>
      <c r="CK25" s="4" t="e">
        <f t="shared" si="64"/>
        <v>#DIV/0!</v>
      </c>
      <c r="CL25" s="4" t="e">
        <f t="shared" si="64"/>
        <v>#DIV/0!</v>
      </c>
      <c r="CM25" s="4" t="e">
        <f t="shared" si="64"/>
        <v>#DIV/0!</v>
      </c>
      <c r="CN25" s="4" t="e">
        <f t="shared" si="64"/>
        <v>#DIV/0!</v>
      </c>
      <c r="CO25" s="4" t="e">
        <f t="shared" si="65"/>
        <v>#DIV/0!</v>
      </c>
      <c r="CP25" s="4" t="e">
        <f t="shared" si="65"/>
        <v>#DIV/0!</v>
      </c>
      <c r="CQ25" s="4" t="e">
        <f t="shared" si="65"/>
        <v>#DIV/0!</v>
      </c>
      <c r="CR25" s="4" t="e">
        <f t="shared" si="65"/>
        <v>#DIV/0!</v>
      </c>
      <c r="CS25" s="4" t="e">
        <f t="shared" si="65"/>
        <v>#DIV/0!</v>
      </c>
      <c r="CT25" s="4" t="e">
        <f t="shared" si="65"/>
        <v>#DIV/0!</v>
      </c>
      <c r="CU25" s="4" t="e">
        <f t="shared" si="65"/>
        <v>#DIV/0!</v>
      </c>
      <c r="CV25" s="4" t="e">
        <f t="shared" si="65"/>
        <v>#DIV/0!</v>
      </c>
      <c r="CW25" s="4" t="e">
        <f t="shared" si="65"/>
        <v>#DIV/0!</v>
      </c>
      <c r="CX25" s="4" t="e">
        <f t="shared" si="65"/>
        <v>#DIV/0!</v>
      </c>
      <c r="CY25" s="4" t="e">
        <f t="shared" si="65"/>
        <v>#DIV/0!</v>
      </c>
      <c r="CZ25" s="4" t="e">
        <f t="shared" si="65"/>
        <v>#DIV/0!</v>
      </c>
      <c r="DA25" s="4" t="e">
        <f t="shared" si="65"/>
        <v>#DIV/0!</v>
      </c>
      <c r="DB25" s="4" t="e">
        <f t="shared" si="65"/>
        <v>#DIV/0!</v>
      </c>
      <c r="DC25" s="4" t="e">
        <f t="shared" si="65"/>
        <v>#DIV/0!</v>
      </c>
      <c r="DD25" s="4" t="e">
        <f t="shared" si="65"/>
        <v>#DIV/0!</v>
      </c>
      <c r="DE25" s="4" t="e">
        <f t="shared" si="66"/>
        <v>#DIV/0!</v>
      </c>
      <c r="DF25" s="4" t="e">
        <f t="shared" si="66"/>
        <v>#DIV/0!</v>
      </c>
      <c r="DG25" s="4" t="e">
        <f t="shared" si="66"/>
        <v>#DIV/0!</v>
      </c>
      <c r="DI25" s="4"/>
      <c r="DJ25" s="20"/>
    </row>
    <row r="26" spans="1:114" x14ac:dyDescent="0.25">
      <c r="A26" t="s">
        <v>10</v>
      </c>
      <c r="B26" t="s">
        <v>552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0</v>
      </c>
      <c r="AG26" s="41">
        <v>0</v>
      </c>
      <c r="AH26" s="41">
        <v>0</v>
      </c>
      <c r="AI26" s="41">
        <v>0</v>
      </c>
      <c r="AJ26" s="41">
        <v>0</v>
      </c>
      <c r="AK26" s="41">
        <v>0</v>
      </c>
      <c r="AL26" s="236"/>
      <c r="AM26" s="274" t="str">
        <f>+B26</f>
        <v>PG-R-GHPT</v>
      </c>
      <c r="AN26" s="41">
        <v>0</v>
      </c>
      <c r="AO26" s="41">
        <v>0</v>
      </c>
      <c r="AP26" s="41">
        <v>0</v>
      </c>
      <c r="AQ26" s="41">
        <v>0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0</v>
      </c>
      <c r="BE26" s="41">
        <v>0</v>
      </c>
      <c r="BF26" s="41">
        <v>0</v>
      </c>
      <c r="BG26" s="41">
        <v>0</v>
      </c>
      <c r="BH26" s="41">
        <v>0</v>
      </c>
      <c r="BI26" s="41">
        <v>0</v>
      </c>
      <c r="BJ26" s="41">
        <v>0</v>
      </c>
      <c r="BK26" s="41">
        <v>0</v>
      </c>
      <c r="BL26" s="41">
        <v>0</v>
      </c>
      <c r="BM26" s="41">
        <v>0</v>
      </c>
      <c r="BN26" s="41">
        <v>0</v>
      </c>
      <c r="BO26" s="41">
        <v>0</v>
      </c>
      <c r="BP26" s="41">
        <v>0</v>
      </c>
      <c r="BQ26" s="41">
        <v>0</v>
      </c>
      <c r="BR26" s="41">
        <v>0</v>
      </c>
      <c r="BS26" s="41">
        <v>0</v>
      </c>
      <c r="BT26" s="41">
        <v>0</v>
      </c>
      <c r="BU26" s="41">
        <v>0</v>
      </c>
      <c r="BV26" s="41">
        <v>0</v>
      </c>
      <c r="BW26" s="236"/>
      <c r="BX26" t="str">
        <f>+B26</f>
        <v>PG-R-GHPT</v>
      </c>
      <c r="BY26" s="226" t="e">
        <f t="shared" si="64"/>
        <v>#DIV/0!</v>
      </c>
      <c r="BZ26" s="226" t="e">
        <f t="shared" si="64"/>
        <v>#DIV/0!</v>
      </c>
      <c r="CA26" s="226" t="e">
        <f t="shared" si="64"/>
        <v>#DIV/0!</v>
      </c>
      <c r="CB26" s="226" t="e">
        <f t="shared" si="64"/>
        <v>#DIV/0!</v>
      </c>
      <c r="CC26" s="226" t="e">
        <f t="shared" si="64"/>
        <v>#DIV/0!</v>
      </c>
      <c r="CD26" s="226" t="e">
        <f t="shared" si="64"/>
        <v>#DIV/0!</v>
      </c>
      <c r="CE26" s="226" t="e">
        <f t="shared" si="64"/>
        <v>#DIV/0!</v>
      </c>
      <c r="CF26" s="226" t="e">
        <f t="shared" si="64"/>
        <v>#DIV/0!</v>
      </c>
      <c r="CG26" s="226" t="e">
        <f t="shared" si="64"/>
        <v>#DIV/0!</v>
      </c>
      <c r="CH26" s="226" t="e">
        <f t="shared" si="64"/>
        <v>#DIV/0!</v>
      </c>
      <c r="CI26" s="226" t="e">
        <f t="shared" si="64"/>
        <v>#DIV/0!</v>
      </c>
      <c r="CJ26" s="226" t="e">
        <f t="shared" si="64"/>
        <v>#DIV/0!</v>
      </c>
      <c r="CK26" s="226" t="e">
        <f t="shared" si="64"/>
        <v>#DIV/0!</v>
      </c>
      <c r="CL26" s="226" t="e">
        <f t="shared" si="64"/>
        <v>#DIV/0!</v>
      </c>
      <c r="CM26" s="226" t="e">
        <f t="shared" si="64"/>
        <v>#DIV/0!</v>
      </c>
      <c r="CN26" s="226" t="e">
        <f t="shared" si="64"/>
        <v>#DIV/0!</v>
      </c>
      <c r="CO26" s="226" t="e">
        <f t="shared" si="65"/>
        <v>#DIV/0!</v>
      </c>
      <c r="CP26" s="226" t="e">
        <f t="shared" si="65"/>
        <v>#DIV/0!</v>
      </c>
      <c r="CQ26" s="226" t="e">
        <f t="shared" si="65"/>
        <v>#DIV/0!</v>
      </c>
      <c r="CR26" s="226" t="e">
        <f t="shared" si="65"/>
        <v>#DIV/0!</v>
      </c>
      <c r="CS26" s="226" t="e">
        <f t="shared" si="65"/>
        <v>#DIV/0!</v>
      </c>
      <c r="CT26" s="226" t="e">
        <f t="shared" si="65"/>
        <v>#DIV/0!</v>
      </c>
      <c r="CU26" s="226" t="e">
        <f t="shared" si="65"/>
        <v>#DIV/0!</v>
      </c>
      <c r="CV26" s="226" t="e">
        <f t="shared" si="65"/>
        <v>#DIV/0!</v>
      </c>
      <c r="CW26" s="226" t="e">
        <f t="shared" si="65"/>
        <v>#DIV/0!</v>
      </c>
      <c r="CX26" s="226" t="e">
        <f t="shared" si="65"/>
        <v>#DIV/0!</v>
      </c>
      <c r="CY26" s="226" t="e">
        <f t="shared" si="65"/>
        <v>#DIV/0!</v>
      </c>
      <c r="CZ26" s="226" t="e">
        <f t="shared" si="65"/>
        <v>#DIV/0!</v>
      </c>
      <c r="DA26" s="226" t="e">
        <f t="shared" si="65"/>
        <v>#DIV/0!</v>
      </c>
      <c r="DB26" s="226" t="e">
        <f t="shared" si="65"/>
        <v>#DIV/0!</v>
      </c>
      <c r="DC26" s="226" t="e">
        <f t="shared" si="65"/>
        <v>#DIV/0!</v>
      </c>
      <c r="DD26" s="226" t="e">
        <f t="shared" si="65"/>
        <v>#DIV/0!</v>
      </c>
      <c r="DE26" s="226" t="e">
        <f t="shared" si="66"/>
        <v>#DIV/0!</v>
      </c>
      <c r="DF26" s="226" t="e">
        <f t="shared" si="66"/>
        <v>#DIV/0!</v>
      </c>
      <c r="DG26" s="226" t="e">
        <f t="shared" si="66"/>
        <v>#DIV/0!</v>
      </c>
      <c r="DI26" s="226"/>
      <c r="DJ26" s="230"/>
    </row>
    <row r="27" spans="1:114" x14ac:dyDescent="0.25">
      <c r="A27" t="s">
        <v>14</v>
      </c>
      <c r="B27" t="s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  <c r="AG27" s="41">
        <v>0</v>
      </c>
      <c r="AH27" s="41">
        <v>0</v>
      </c>
      <c r="AI27" s="41">
        <v>0</v>
      </c>
      <c r="AJ27" s="41">
        <v>0</v>
      </c>
      <c r="AK27" s="41">
        <v>0</v>
      </c>
      <c r="AL27" s="4"/>
      <c r="AM27" t="s">
        <v>0</v>
      </c>
      <c r="AN27" s="41">
        <v>0</v>
      </c>
      <c r="AO27" s="41">
        <v>0</v>
      </c>
      <c r="AP27" s="41">
        <v>0</v>
      </c>
      <c r="AQ27" s="41">
        <v>0</v>
      </c>
      <c r="AR27" s="41">
        <v>0</v>
      </c>
      <c r="AS27" s="41">
        <v>0</v>
      </c>
      <c r="AT27" s="41">
        <v>0</v>
      </c>
      <c r="AU27" s="41">
        <v>0</v>
      </c>
      <c r="AV27" s="41">
        <v>0</v>
      </c>
      <c r="AW27" s="41">
        <v>0</v>
      </c>
      <c r="AX27" s="41">
        <v>0</v>
      </c>
      <c r="AY27" s="41">
        <v>0</v>
      </c>
      <c r="AZ27" s="41">
        <v>0</v>
      </c>
      <c r="BA27" s="41">
        <v>0</v>
      </c>
      <c r="BB27" s="41">
        <v>0</v>
      </c>
      <c r="BC27" s="41">
        <v>0</v>
      </c>
      <c r="BD27" s="41">
        <v>0</v>
      </c>
      <c r="BE27" s="41">
        <v>0</v>
      </c>
      <c r="BF27" s="41">
        <v>0</v>
      </c>
      <c r="BG27" s="41">
        <v>0</v>
      </c>
      <c r="BH27" s="41">
        <v>0</v>
      </c>
      <c r="BI27" s="41">
        <v>0</v>
      </c>
      <c r="BJ27" s="41">
        <v>0</v>
      </c>
      <c r="BK27" s="41">
        <v>0</v>
      </c>
      <c r="BL27" s="41">
        <v>0</v>
      </c>
      <c r="BM27" s="41">
        <v>0</v>
      </c>
      <c r="BN27" s="41">
        <v>0</v>
      </c>
      <c r="BO27" s="41">
        <v>0</v>
      </c>
      <c r="BP27" s="41">
        <v>0</v>
      </c>
      <c r="BQ27" s="41">
        <v>0</v>
      </c>
      <c r="BR27" s="41">
        <v>0</v>
      </c>
      <c r="BS27" s="41">
        <v>0</v>
      </c>
      <c r="BT27" s="41">
        <v>0</v>
      </c>
      <c r="BU27" s="41">
        <v>0</v>
      </c>
      <c r="BV27" s="41">
        <v>0</v>
      </c>
      <c r="BX27" t="str">
        <f t="shared" ref="BX27:BX46" si="67">+AM27</f>
        <v>SGS</v>
      </c>
      <c r="BY27" s="4" t="e">
        <f t="shared" si="64"/>
        <v>#DIV/0!</v>
      </c>
      <c r="BZ27" s="4" t="e">
        <f t="shared" si="64"/>
        <v>#DIV/0!</v>
      </c>
      <c r="CA27" s="4" t="e">
        <f t="shared" si="64"/>
        <v>#DIV/0!</v>
      </c>
      <c r="CB27" s="4" t="e">
        <f t="shared" si="64"/>
        <v>#DIV/0!</v>
      </c>
      <c r="CC27" s="4" t="e">
        <f t="shared" si="64"/>
        <v>#DIV/0!</v>
      </c>
      <c r="CD27" s="4" t="e">
        <f t="shared" si="64"/>
        <v>#DIV/0!</v>
      </c>
      <c r="CE27" s="4" t="e">
        <f t="shared" si="64"/>
        <v>#DIV/0!</v>
      </c>
      <c r="CF27" s="4" t="e">
        <f t="shared" si="64"/>
        <v>#DIV/0!</v>
      </c>
      <c r="CG27" s="4" t="e">
        <f t="shared" si="64"/>
        <v>#DIV/0!</v>
      </c>
      <c r="CH27" s="4" t="e">
        <f t="shared" si="64"/>
        <v>#DIV/0!</v>
      </c>
      <c r="CI27" s="4" t="e">
        <f t="shared" si="64"/>
        <v>#DIV/0!</v>
      </c>
      <c r="CJ27" s="4" t="e">
        <f t="shared" si="64"/>
        <v>#DIV/0!</v>
      </c>
      <c r="CK27" s="4" t="e">
        <f t="shared" si="64"/>
        <v>#DIV/0!</v>
      </c>
      <c r="CL27" s="4" t="e">
        <f t="shared" si="64"/>
        <v>#DIV/0!</v>
      </c>
      <c r="CM27" s="4" t="e">
        <f t="shared" si="64"/>
        <v>#DIV/0!</v>
      </c>
      <c r="CN27" s="4" t="e">
        <f t="shared" si="64"/>
        <v>#DIV/0!</v>
      </c>
      <c r="CO27" s="4" t="e">
        <f t="shared" si="65"/>
        <v>#DIV/0!</v>
      </c>
      <c r="CP27" s="4" t="e">
        <f t="shared" si="65"/>
        <v>#DIV/0!</v>
      </c>
      <c r="CQ27" s="4" t="e">
        <f t="shared" si="65"/>
        <v>#DIV/0!</v>
      </c>
      <c r="CR27" s="4" t="e">
        <f t="shared" si="65"/>
        <v>#DIV/0!</v>
      </c>
      <c r="CS27" s="4" t="e">
        <f t="shared" si="65"/>
        <v>#DIV/0!</v>
      </c>
      <c r="CT27" s="4" t="e">
        <f t="shared" si="65"/>
        <v>#DIV/0!</v>
      </c>
      <c r="CU27" s="4" t="e">
        <f t="shared" si="65"/>
        <v>#DIV/0!</v>
      </c>
      <c r="CV27" s="4" t="e">
        <f t="shared" si="65"/>
        <v>#DIV/0!</v>
      </c>
      <c r="CW27" s="4" t="e">
        <f t="shared" si="65"/>
        <v>#DIV/0!</v>
      </c>
      <c r="CX27" s="4" t="e">
        <f t="shared" si="65"/>
        <v>#DIV/0!</v>
      </c>
      <c r="CY27" s="4" t="e">
        <f t="shared" si="65"/>
        <v>#DIV/0!</v>
      </c>
      <c r="CZ27" s="4" t="e">
        <f t="shared" si="65"/>
        <v>#DIV/0!</v>
      </c>
      <c r="DA27" s="4" t="e">
        <f t="shared" si="65"/>
        <v>#DIV/0!</v>
      </c>
      <c r="DB27" s="4" t="e">
        <f t="shared" si="65"/>
        <v>#DIV/0!</v>
      </c>
      <c r="DC27" s="4" t="e">
        <f t="shared" si="65"/>
        <v>#DIV/0!</v>
      </c>
      <c r="DD27" s="4" t="e">
        <f t="shared" si="65"/>
        <v>#DIV/0!</v>
      </c>
      <c r="DE27" s="4" t="e">
        <f t="shared" si="66"/>
        <v>#DIV/0!</v>
      </c>
      <c r="DF27" s="4" t="e">
        <f t="shared" si="66"/>
        <v>#DIV/0!</v>
      </c>
      <c r="DG27" s="4" t="e">
        <f t="shared" si="66"/>
        <v>#DIV/0!</v>
      </c>
      <c r="DI27" s="4">
        <v>636.62926385155095</v>
      </c>
      <c r="DJ27" s="20" t="e">
        <f t="shared" si="22"/>
        <v>#DIV/0!</v>
      </c>
    </row>
    <row r="28" spans="1:114" x14ac:dyDescent="0.25">
      <c r="A28" t="s">
        <v>14</v>
      </c>
      <c r="B28" t="s">
        <v>49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0</v>
      </c>
      <c r="AC28" s="41">
        <v>0</v>
      </c>
      <c r="AD28" s="41">
        <v>0</v>
      </c>
      <c r="AE28" s="41">
        <v>0</v>
      </c>
      <c r="AF28" s="41">
        <v>0</v>
      </c>
      <c r="AG28" s="41">
        <v>0</v>
      </c>
      <c r="AH28" s="41">
        <v>0</v>
      </c>
      <c r="AI28" s="41">
        <v>0</v>
      </c>
      <c r="AJ28" s="41">
        <v>0</v>
      </c>
      <c r="AK28" s="41">
        <v>0</v>
      </c>
      <c r="AL28" s="4"/>
      <c r="AM28" t="s">
        <v>49</v>
      </c>
      <c r="AN28" s="41">
        <v>0</v>
      </c>
      <c r="AO28" s="41">
        <v>0</v>
      </c>
      <c r="AP28" s="41">
        <v>0</v>
      </c>
      <c r="AQ28" s="41">
        <v>0</v>
      </c>
      <c r="AR28" s="41">
        <v>0</v>
      </c>
      <c r="AS28" s="41">
        <v>0</v>
      </c>
      <c r="AT28" s="41">
        <v>0</v>
      </c>
      <c r="AU28" s="41">
        <v>0</v>
      </c>
      <c r="AV28" s="41">
        <v>0</v>
      </c>
      <c r="AW28" s="41">
        <v>0</v>
      </c>
      <c r="AX28" s="41">
        <v>0</v>
      </c>
      <c r="AY28" s="41">
        <v>0</v>
      </c>
      <c r="AZ28" s="41">
        <v>0</v>
      </c>
      <c r="BA28" s="41">
        <v>0</v>
      </c>
      <c r="BB28" s="41">
        <v>0</v>
      </c>
      <c r="BC28" s="41">
        <v>0</v>
      </c>
      <c r="BD28" s="41">
        <v>0</v>
      </c>
      <c r="BE28" s="41">
        <v>0</v>
      </c>
      <c r="BF28" s="41">
        <v>0</v>
      </c>
      <c r="BG28" s="41">
        <v>0</v>
      </c>
      <c r="BH28" s="41">
        <v>0</v>
      </c>
      <c r="BI28" s="41">
        <v>0</v>
      </c>
      <c r="BJ28" s="41">
        <v>0</v>
      </c>
      <c r="BK28" s="41">
        <v>0</v>
      </c>
      <c r="BL28" s="41">
        <v>0</v>
      </c>
      <c r="BM28" s="41">
        <v>0</v>
      </c>
      <c r="BN28" s="41">
        <v>0</v>
      </c>
      <c r="BO28" s="41">
        <v>0</v>
      </c>
      <c r="BP28" s="41">
        <v>0</v>
      </c>
      <c r="BQ28" s="41">
        <v>0</v>
      </c>
      <c r="BR28" s="41">
        <v>0</v>
      </c>
      <c r="BS28" s="41">
        <v>0</v>
      </c>
      <c r="BT28" s="41">
        <v>0</v>
      </c>
      <c r="BU28" s="41">
        <v>0</v>
      </c>
      <c r="BV28" s="41">
        <v>0</v>
      </c>
      <c r="BX28" t="str">
        <f t="shared" si="67"/>
        <v>STGS</v>
      </c>
      <c r="BY28" s="4" t="e">
        <f t="shared" si="64"/>
        <v>#DIV/0!</v>
      </c>
      <c r="BZ28" s="4" t="e">
        <f t="shared" si="64"/>
        <v>#DIV/0!</v>
      </c>
      <c r="CA28" s="4" t="e">
        <f t="shared" si="64"/>
        <v>#DIV/0!</v>
      </c>
      <c r="CB28" s="4" t="e">
        <f t="shared" si="64"/>
        <v>#DIV/0!</v>
      </c>
      <c r="CC28" s="4" t="e">
        <f t="shared" si="64"/>
        <v>#DIV/0!</v>
      </c>
      <c r="CD28" s="4" t="e">
        <f t="shared" si="64"/>
        <v>#DIV/0!</v>
      </c>
      <c r="CE28" s="4" t="e">
        <f t="shared" si="64"/>
        <v>#DIV/0!</v>
      </c>
      <c r="CF28" s="4" t="e">
        <f t="shared" si="64"/>
        <v>#DIV/0!</v>
      </c>
      <c r="CG28" s="4" t="e">
        <f t="shared" si="64"/>
        <v>#DIV/0!</v>
      </c>
      <c r="CH28" s="4" t="e">
        <f t="shared" si="64"/>
        <v>#DIV/0!</v>
      </c>
      <c r="CI28" s="4" t="e">
        <f t="shared" si="64"/>
        <v>#DIV/0!</v>
      </c>
      <c r="CJ28" s="4" t="e">
        <f t="shared" si="64"/>
        <v>#DIV/0!</v>
      </c>
      <c r="CK28" s="4" t="e">
        <f t="shared" si="64"/>
        <v>#DIV/0!</v>
      </c>
      <c r="CL28" s="4" t="e">
        <f t="shared" si="64"/>
        <v>#DIV/0!</v>
      </c>
      <c r="CM28" s="4" t="e">
        <f t="shared" si="64"/>
        <v>#DIV/0!</v>
      </c>
      <c r="CN28" s="4" t="e">
        <f t="shared" si="64"/>
        <v>#DIV/0!</v>
      </c>
      <c r="CO28" s="4" t="e">
        <f t="shared" si="65"/>
        <v>#DIV/0!</v>
      </c>
      <c r="CP28" s="4" t="e">
        <f t="shared" si="65"/>
        <v>#DIV/0!</v>
      </c>
      <c r="CQ28" s="4" t="e">
        <f t="shared" si="65"/>
        <v>#DIV/0!</v>
      </c>
      <c r="CR28" s="4" t="e">
        <f t="shared" si="65"/>
        <v>#DIV/0!</v>
      </c>
      <c r="CS28" s="4" t="e">
        <f t="shared" si="65"/>
        <v>#DIV/0!</v>
      </c>
      <c r="CT28" s="4" t="e">
        <f t="shared" si="65"/>
        <v>#DIV/0!</v>
      </c>
      <c r="CU28" s="4" t="e">
        <f t="shared" si="65"/>
        <v>#DIV/0!</v>
      </c>
      <c r="CV28" s="4" t="e">
        <f t="shared" si="65"/>
        <v>#DIV/0!</v>
      </c>
      <c r="CW28" s="4" t="e">
        <f t="shared" si="65"/>
        <v>#DIV/0!</v>
      </c>
      <c r="CX28" s="4" t="e">
        <f t="shared" si="65"/>
        <v>#DIV/0!</v>
      </c>
      <c r="CY28" s="4" t="e">
        <f t="shared" si="65"/>
        <v>#DIV/0!</v>
      </c>
      <c r="CZ28" s="4" t="e">
        <f t="shared" si="65"/>
        <v>#DIV/0!</v>
      </c>
      <c r="DA28" s="4" t="e">
        <f t="shared" si="65"/>
        <v>#DIV/0!</v>
      </c>
      <c r="DB28" s="4" t="e">
        <f t="shared" si="65"/>
        <v>#DIV/0!</v>
      </c>
      <c r="DC28" s="4" t="e">
        <f t="shared" si="65"/>
        <v>#DIV/0!</v>
      </c>
      <c r="DD28" s="4" t="e">
        <f t="shared" si="65"/>
        <v>#DIV/0!</v>
      </c>
      <c r="DE28" s="4" t="e">
        <f t="shared" si="66"/>
        <v>#DIV/0!</v>
      </c>
      <c r="DF28" s="4" t="e">
        <f t="shared" si="66"/>
        <v>#DIV/0!</v>
      </c>
      <c r="DG28" s="4" t="e">
        <f t="shared" si="66"/>
        <v>#DIV/0!</v>
      </c>
      <c r="DI28" s="4">
        <v>1103.3939980492087</v>
      </c>
      <c r="DJ28" s="20" t="e">
        <f t="shared" si="22"/>
        <v>#DIV/0!</v>
      </c>
    </row>
    <row r="29" spans="1:114" x14ac:dyDescent="0.25">
      <c r="A29" t="s">
        <v>14</v>
      </c>
      <c r="B29" t="s">
        <v>23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0</v>
      </c>
      <c r="AE29" s="41">
        <v>0</v>
      </c>
      <c r="AF29" s="41">
        <v>0</v>
      </c>
      <c r="AG29" s="41">
        <v>0</v>
      </c>
      <c r="AH29" s="41">
        <v>0</v>
      </c>
      <c r="AI29" s="41">
        <v>0</v>
      </c>
      <c r="AJ29" s="41">
        <v>0</v>
      </c>
      <c r="AK29" s="41">
        <v>0</v>
      </c>
      <c r="AL29" s="4"/>
      <c r="AM29" t="s">
        <v>23</v>
      </c>
      <c r="AN29" s="41">
        <v>0</v>
      </c>
      <c r="AO29" s="41">
        <v>0</v>
      </c>
      <c r="AP29" s="41">
        <v>0</v>
      </c>
      <c r="AQ29" s="41">
        <v>0</v>
      </c>
      <c r="AR29" s="41">
        <v>0</v>
      </c>
      <c r="AS29" s="41">
        <v>0</v>
      </c>
      <c r="AT29" s="41">
        <v>0</v>
      </c>
      <c r="AU29" s="41">
        <v>0</v>
      </c>
      <c r="AV29" s="41">
        <v>0</v>
      </c>
      <c r="AW29" s="41">
        <v>0</v>
      </c>
      <c r="AX29" s="41">
        <v>0</v>
      </c>
      <c r="AY29" s="41">
        <v>0</v>
      </c>
      <c r="AZ29" s="41">
        <v>0</v>
      </c>
      <c r="BA29" s="41">
        <v>0</v>
      </c>
      <c r="BB29" s="41">
        <v>0</v>
      </c>
      <c r="BC29" s="41">
        <v>0</v>
      </c>
      <c r="BD29" s="41">
        <v>0</v>
      </c>
      <c r="BE29" s="41">
        <v>0</v>
      </c>
      <c r="BF29" s="41">
        <v>0</v>
      </c>
      <c r="BG29" s="41">
        <v>0</v>
      </c>
      <c r="BH29" s="41">
        <v>0</v>
      </c>
      <c r="BI29" s="41">
        <v>0</v>
      </c>
      <c r="BJ29" s="41">
        <v>0</v>
      </c>
      <c r="BK29" s="41">
        <v>0</v>
      </c>
      <c r="BL29" s="41">
        <v>0</v>
      </c>
      <c r="BM29" s="41">
        <v>0</v>
      </c>
      <c r="BN29" s="41">
        <v>0</v>
      </c>
      <c r="BO29" s="41">
        <v>0</v>
      </c>
      <c r="BP29" s="41">
        <v>0</v>
      </c>
      <c r="BQ29" s="41">
        <v>0</v>
      </c>
      <c r="BR29" s="41">
        <v>0</v>
      </c>
      <c r="BS29" s="41">
        <v>0</v>
      </c>
      <c r="BT29" s="41">
        <v>0</v>
      </c>
      <c r="BU29" s="41">
        <v>0</v>
      </c>
      <c r="BV29" s="41">
        <v>0</v>
      </c>
      <c r="BX29" t="str">
        <f t="shared" si="67"/>
        <v>GS1</v>
      </c>
      <c r="BY29" s="4" t="e">
        <f t="shared" si="64"/>
        <v>#DIV/0!</v>
      </c>
      <c r="BZ29" s="4" t="e">
        <f t="shared" si="64"/>
        <v>#DIV/0!</v>
      </c>
      <c r="CA29" s="4" t="e">
        <f t="shared" si="64"/>
        <v>#DIV/0!</v>
      </c>
      <c r="CB29" s="4" t="e">
        <f t="shared" si="64"/>
        <v>#DIV/0!</v>
      </c>
      <c r="CC29" s="4" t="e">
        <f t="shared" si="64"/>
        <v>#DIV/0!</v>
      </c>
      <c r="CD29" s="4" t="e">
        <f t="shared" si="64"/>
        <v>#DIV/0!</v>
      </c>
      <c r="CE29" s="4" t="e">
        <f t="shared" si="64"/>
        <v>#DIV/0!</v>
      </c>
      <c r="CF29" s="4" t="e">
        <f t="shared" si="64"/>
        <v>#DIV/0!</v>
      </c>
      <c r="CG29" s="4" t="e">
        <f t="shared" si="64"/>
        <v>#DIV/0!</v>
      </c>
      <c r="CH29" s="4" t="e">
        <f t="shared" si="64"/>
        <v>#DIV/0!</v>
      </c>
      <c r="CI29" s="4" t="e">
        <f t="shared" si="64"/>
        <v>#DIV/0!</v>
      </c>
      <c r="CJ29" s="4" t="e">
        <f t="shared" si="64"/>
        <v>#DIV/0!</v>
      </c>
      <c r="CK29" s="4" t="e">
        <f t="shared" si="64"/>
        <v>#DIV/0!</v>
      </c>
      <c r="CL29" s="4" t="e">
        <f t="shared" si="64"/>
        <v>#DIV/0!</v>
      </c>
      <c r="CM29" s="4" t="e">
        <f t="shared" si="64"/>
        <v>#DIV/0!</v>
      </c>
      <c r="CN29" s="4" t="e">
        <f t="shared" si="64"/>
        <v>#DIV/0!</v>
      </c>
      <c r="CO29" s="4" t="e">
        <f t="shared" si="65"/>
        <v>#DIV/0!</v>
      </c>
      <c r="CP29" s="4" t="e">
        <f t="shared" si="65"/>
        <v>#DIV/0!</v>
      </c>
      <c r="CQ29" s="4" t="e">
        <f t="shared" si="65"/>
        <v>#DIV/0!</v>
      </c>
      <c r="CR29" s="4" t="e">
        <f t="shared" si="65"/>
        <v>#DIV/0!</v>
      </c>
      <c r="CS29" s="4" t="e">
        <f t="shared" si="65"/>
        <v>#DIV/0!</v>
      </c>
      <c r="CT29" s="4" t="e">
        <f t="shared" si="65"/>
        <v>#DIV/0!</v>
      </c>
      <c r="CU29" s="4" t="e">
        <f t="shared" si="65"/>
        <v>#DIV/0!</v>
      </c>
      <c r="CV29" s="4" t="e">
        <f t="shared" si="65"/>
        <v>#DIV/0!</v>
      </c>
      <c r="CW29" s="4" t="e">
        <f t="shared" si="65"/>
        <v>#DIV/0!</v>
      </c>
      <c r="CX29" s="4" t="e">
        <f t="shared" si="65"/>
        <v>#DIV/0!</v>
      </c>
      <c r="CY29" s="4" t="e">
        <f t="shared" si="65"/>
        <v>#DIV/0!</v>
      </c>
      <c r="CZ29" s="4" t="e">
        <f t="shared" si="65"/>
        <v>#DIV/0!</v>
      </c>
      <c r="DA29" s="4" t="e">
        <f t="shared" si="65"/>
        <v>#DIV/0!</v>
      </c>
      <c r="DB29" s="4" t="e">
        <f t="shared" si="65"/>
        <v>#DIV/0!</v>
      </c>
      <c r="DC29" s="4" t="e">
        <f t="shared" si="65"/>
        <v>#DIV/0!</v>
      </c>
      <c r="DD29" s="4" t="e">
        <f t="shared" si="65"/>
        <v>#DIV/0!</v>
      </c>
      <c r="DE29" s="4" t="e">
        <f t="shared" si="66"/>
        <v>#DIV/0!</v>
      </c>
      <c r="DF29" s="4" t="e">
        <f t="shared" si="66"/>
        <v>#DIV/0!</v>
      </c>
      <c r="DG29" s="4" t="e">
        <f t="shared" si="66"/>
        <v>#DIV/0!</v>
      </c>
      <c r="DI29" s="4">
        <v>4084.6750162585936</v>
      </c>
      <c r="DJ29" s="20" t="e">
        <f t="shared" si="22"/>
        <v>#DIV/0!</v>
      </c>
    </row>
    <row r="30" spans="1:114" x14ac:dyDescent="0.25">
      <c r="A30" t="s">
        <v>14</v>
      </c>
      <c r="B30" t="s">
        <v>24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"/>
      <c r="AM30" t="s">
        <v>24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  <c r="BN30" s="41">
        <v>0</v>
      </c>
      <c r="BO30" s="41">
        <v>0</v>
      </c>
      <c r="BP30" s="41">
        <v>0</v>
      </c>
      <c r="BQ30" s="41">
        <v>0</v>
      </c>
      <c r="BR30" s="41">
        <v>0</v>
      </c>
      <c r="BS30" s="41">
        <v>0</v>
      </c>
      <c r="BT30" s="41">
        <v>0</v>
      </c>
      <c r="BU30" s="41">
        <v>0</v>
      </c>
      <c r="BV30" s="41">
        <v>0</v>
      </c>
      <c r="BX30" t="str">
        <f t="shared" si="67"/>
        <v>GS2</v>
      </c>
      <c r="BY30" s="4" t="e">
        <f t="shared" si="64"/>
        <v>#DIV/0!</v>
      </c>
      <c r="BZ30" s="4" t="e">
        <f t="shared" si="64"/>
        <v>#DIV/0!</v>
      </c>
      <c r="CA30" s="4" t="e">
        <f t="shared" si="64"/>
        <v>#DIV/0!</v>
      </c>
      <c r="CB30" s="4" t="e">
        <f t="shared" si="64"/>
        <v>#DIV/0!</v>
      </c>
      <c r="CC30" s="4" t="e">
        <f t="shared" si="64"/>
        <v>#DIV/0!</v>
      </c>
      <c r="CD30" s="4" t="e">
        <f t="shared" si="64"/>
        <v>#DIV/0!</v>
      </c>
      <c r="CE30" s="4" t="e">
        <f t="shared" si="64"/>
        <v>#DIV/0!</v>
      </c>
      <c r="CF30" s="4" t="e">
        <f t="shared" si="64"/>
        <v>#DIV/0!</v>
      </c>
      <c r="CG30" s="4" t="e">
        <f t="shared" si="64"/>
        <v>#DIV/0!</v>
      </c>
      <c r="CH30" s="4" t="e">
        <f t="shared" si="64"/>
        <v>#DIV/0!</v>
      </c>
      <c r="CI30" s="4" t="e">
        <f t="shared" si="64"/>
        <v>#DIV/0!</v>
      </c>
      <c r="CJ30" s="4" t="e">
        <f t="shared" si="64"/>
        <v>#DIV/0!</v>
      </c>
      <c r="CK30" s="4" t="e">
        <f t="shared" si="64"/>
        <v>#DIV/0!</v>
      </c>
      <c r="CL30" s="4" t="e">
        <f t="shared" si="64"/>
        <v>#DIV/0!</v>
      </c>
      <c r="CM30" s="4" t="e">
        <f t="shared" si="64"/>
        <v>#DIV/0!</v>
      </c>
      <c r="CN30" s="4" t="e">
        <f t="shared" si="64"/>
        <v>#DIV/0!</v>
      </c>
      <c r="CO30" s="4" t="e">
        <f t="shared" si="65"/>
        <v>#DIV/0!</v>
      </c>
      <c r="CP30" s="4" t="e">
        <f t="shared" si="65"/>
        <v>#DIV/0!</v>
      </c>
      <c r="CQ30" s="4" t="e">
        <f t="shared" si="65"/>
        <v>#DIV/0!</v>
      </c>
      <c r="CR30" s="4" t="e">
        <f t="shared" si="65"/>
        <v>#DIV/0!</v>
      </c>
      <c r="CS30" s="4" t="e">
        <f t="shared" si="65"/>
        <v>#DIV/0!</v>
      </c>
      <c r="CT30" s="4" t="e">
        <f t="shared" si="65"/>
        <v>#DIV/0!</v>
      </c>
      <c r="CU30" s="4" t="e">
        <f t="shared" si="65"/>
        <v>#DIV/0!</v>
      </c>
      <c r="CV30" s="4" t="e">
        <f t="shared" si="65"/>
        <v>#DIV/0!</v>
      </c>
      <c r="CW30" s="4" t="e">
        <f t="shared" si="65"/>
        <v>#DIV/0!</v>
      </c>
      <c r="CX30" s="4" t="e">
        <f t="shared" si="65"/>
        <v>#DIV/0!</v>
      </c>
      <c r="CY30" s="4" t="e">
        <f t="shared" si="65"/>
        <v>#DIV/0!</v>
      </c>
      <c r="CZ30" s="4" t="e">
        <f t="shared" si="65"/>
        <v>#DIV/0!</v>
      </c>
      <c r="DA30" s="4" t="e">
        <f t="shared" si="65"/>
        <v>#DIV/0!</v>
      </c>
      <c r="DB30" s="4" t="e">
        <f t="shared" si="65"/>
        <v>#DIV/0!</v>
      </c>
      <c r="DC30" s="4" t="e">
        <f t="shared" si="65"/>
        <v>#DIV/0!</v>
      </c>
      <c r="DD30" s="4" t="e">
        <f t="shared" si="65"/>
        <v>#DIV/0!</v>
      </c>
      <c r="DE30" s="4" t="e">
        <f t="shared" si="66"/>
        <v>#DIV/0!</v>
      </c>
      <c r="DF30" s="4" t="e">
        <f t="shared" si="66"/>
        <v>#DIV/0!</v>
      </c>
      <c r="DG30" s="4" t="e">
        <f t="shared" si="66"/>
        <v>#DIV/0!</v>
      </c>
      <c r="DI30" s="4">
        <v>14595.249716324879</v>
      </c>
      <c r="DJ30" s="20" t="e">
        <f t="shared" si="22"/>
        <v>#DIV/0!</v>
      </c>
    </row>
    <row r="31" spans="1:114" x14ac:dyDescent="0.25">
      <c r="A31" t="s">
        <v>14</v>
      </c>
      <c r="B31" t="s">
        <v>25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  <c r="AD31" s="41">
        <v>0</v>
      </c>
      <c r="AE31" s="41">
        <v>0</v>
      </c>
      <c r="AF31" s="41">
        <v>0</v>
      </c>
      <c r="AG31" s="41">
        <v>0</v>
      </c>
      <c r="AH31" s="41">
        <v>0</v>
      </c>
      <c r="AI31" s="41">
        <v>0</v>
      </c>
      <c r="AJ31" s="41">
        <v>0</v>
      </c>
      <c r="AK31" s="41">
        <v>0</v>
      </c>
      <c r="AL31" s="4"/>
      <c r="AM31" t="s">
        <v>25</v>
      </c>
      <c r="AN31" s="41">
        <v>0</v>
      </c>
      <c r="AO31" s="41">
        <v>0</v>
      </c>
      <c r="AP31" s="41">
        <v>0</v>
      </c>
      <c r="AQ31" s="41">
        <v>0</v>
      </c>
      <c r="AR31" s="41">
        <v>0</v>
      </c>
      <c r="AS31" s="41">
        <v>0</v>
      </c>
      <c r="AT31" s="41">
        <v>0</v>
      </c>
      <c r="AU31" s="41">
        <v>0</v>
      </c>
      <c r="AV31" s="41">
        <v>0</v>
      </c>
      <c r="AW31" s="41">
        <v>0</v>
      </c>
      <c r="AX31" s="41">
        <v>0</v>
      </c>
      <c r="AY31" s="41">
        <v>0</v>
      </c>
      <c r="AZ31" s="41">
        <v>0</v>
      </c>
      <c r="BA31" s="41">
        <v>0</v>
      </c>
      <c r="BB31" s="41">
        <v>0</v>
      </c>
      <c r="BC31" s="41">
        <v>0</v>
      </c>
      <c r="BD31" s="41">
        <v>0</v>
      </c>
      <c r="BE31" s="41">
        <v>0</v>
      </c>
      <c r="BF31" s="41">
        <v>0</v>
      </c>
      <c r="BG31" s="41">
        <v>0</v>
      </c>
      <c r="BH31" s="41">
        <v>0</v>
      </c>
      <c r="BI31" s="41">
        <v>0</v>
      </c>
      <c r="BJ31" s="41">
        <v>0</v>
      </c>
      <c r="BK31" s="41">
        <v>0</v>
      </c>
      <c r="BL31" s="41">
        <v>0</v>
      </c>
      <c r="BM31" s="41">
        <v>0</v>
      </c>
      <c r="BN31" s="41">
        <v>0</v>
      </c>
      <c r="BO31" s="41">
        <v>0</v>
      </c>
      <c r="BP31" s="41">
        <v>0</v>
      </c>
      <c r="BQ31" s="41">
        <v>0</v>
      </c>
      <c r="BR31" s="41">
        <v>0</v>
      </c>
      <c r="BS31" s="41">
        <v>0</v>
      </c>
      <c r="BT31" s="41">
        <v>0</v>
      </c>
      <c r="BU31" s="41">
        <v>0</v>
      </c>
      <c r="BV31" s="41">
        <v>0</v>
      </c>
      <c r="BX31" t="str">
        <f t="shared" si="67"/>
        <v>GS3</v>
      </c>
      <c r="BY31" s="4" t="e">
        <f t="shared" si="64"/>
        <v>#DIV/0!</v>
      </c>
      <c r="BZ31" s="4" t="e">
        <f t="shared" si="64"/>
        <v>#DIV/0!</v>
      </c>
      <c r="CA31" s="4" t="e">
        <f t="shared" si="64"/>
        <v>#DIV/0!</v>
      </c>
      <c r="CB31" s="4" t="e">
        <f t="shared" si="64"/>
        <v>#DIV/0!</v>
      </c>
      <c r="CC31" s="4" t="e">
        <f t="shared" si="64"/>
        <v>#DIV/0!</v>
      </c>
      <c r="CD31" s="4" t="e">
        <f t="shared" si="64"/>
        <v>#DIV/0!</v>
      </c>
      <c r="CE31" s="4" t="e">
        <f t="shared" si="64"/>
        <v>#DIV/0!</v>
      </c>
      <c r="CF31" s="4" t="e">
        <f t="shared" si="64"/>
        <v>#DIV/0!</v>
      </c>
      <c r="CG31" s="4" t="e">
        <f t="shared" si="64"/>
        <v>#DIV/0!</v>
      </c>
      <c r="CH31" s="4" t="e">
        <f t="shared" si="64"/>
        <v>#DIV/0!</v>
      </c>
      <c r="CI31" s="4" t="e">
        <f t="shared" si="64"/>
        <v>#DIV/0!</v>
      </c>
      <c r="CJ31" s="4" t="e">
        <f t="shared" si="64"/>
        <v>#DIV/0!</v>
      </c>
      <c r="CK31" s="4" t="e">
        <f t="shared" si="64"/>
        <v>#DIV/0!</v>
      </c>
      <c r="CL31" s="4" t="e">
        <f t="shared" si="64"/>
        <v>#DIV/0!</v>
      </c>
      <c r="CM31" s="4" t="e">
        <f t="shared" si="64"/>
        <v>#DIV/0!</v>
      </c>
      <c r="CN31" s="4" t="e">
        <f t="shared" ref="CN31:DC48" si="68">+BC31/R31*1000</f>
        <v>#DIV/0!</v>
      </c>
      <c r="CO31" s="4" t="e">
        <f t="shared" si="65"/>
        <v>#DIV/0!</v>
      </c>
      <c r="CP31" s="4" t="e">
        <f t="shared" si="65"/>
        <v>#DIV/0!</v>
      </c>
      <c r="CQ31" s="4" t="e">
        <f t="shared" si="65"/>
        <v>#DIV/0!</v>
      </c>
      <c r="CR31" s="4" t="e">
        <f t="shared" si="65"/>
        <v>#DIV/0!</v>
      </c>
      <c r="CS31" s="4" t="e">
        <f t="shared" si="65"/>
        <v>#DIV/0!</v>
      </c>
      <c r="CT31" s="4" t="e">
        <f t="shared" si="65"/>
        <v>#DIV/0!</v>
      </c>
      <c r="CU31" s="4" t="e">
        <f t="shared" si="65"/>
        <v>#DIV/0!</v>
      </c>
      <c r="CV31" s="4" t="e">
        <f t="shared" si="65"/>
        <v>#DIV/0!</v>
      </c>
      <c r="CW31" s="4" t="e">
        <f t="shared" si="65"/>
        <v>#DIV/0!</v>
      </c>
      <c r="CX31" s="4" t="e">
        <f t="shared" si="65"/>
        <v>#DIV/0!</v>
      </c>
      <c r="CY31" s="4" t="e">
        <f t="shared" si="65"/>
        <v>#DIV/0!</v>
      </c>
      <c r="CZ31" s="4" t="e">
        <f t="shared" si="65"/>
        <v>#DIV/0!</v>
      </c>
      <c r="DA31" s="4" t="e">
        <f t="shared" si="65"/>
        <v>#DIV/0!</v>
      </c>
      <c r="DB31" s="4" t="e">
        <f t="shared" si="65"/>
        <v>#DIV/0!</v>
      </c>
      <c r="DC31" s="4" t="e">
        <f t="shared" si="65"/>
        <v>#DIV/0!</v>
      </c>
      <c r="DD31" s="4" t="e">
        <f t="shared" ref="DA31:DG46" si="69">+BS31/AH31*1000</f>
        <v>#DIV/0!</v>
      </c>
      <c r="DE31" s="4" t="e">
        <f t="shared" si="66"/>
        <v>#DIV/0!</v>
      </c>
      <c r="DF31" s="4" t="e">
        <f t="shared" si="66"/>
        <v>#DIV/0!</v>
      </c>
      <c r="DG31" s="4" t="e">
        <f t="shared" si="66"/>
        <v>#DIV/0!</v>
      </c>
      <c r="DI31" s="4">
        <v>64611.193933549257</v>
      </c>
      <c r="DJ31" s="20" t="e">
        <f t="shared" si="22"/>
        <v>#DIV/0!</v>
      </c>
    </row>
    <row r="32" spans="1:114" x14ac:dyDescent="0.25">
      <c r="A32" t="s">
        <v>14</v>
      </c>
      <c r="B32" t="s">
        <v>26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41">
        <v>0</v>
      </c>
      <c r="AC32" s="41">
        <v>0</v>
      </c>
      <c r="AD32" s="41">
        <v>0</v>
      </c>
      <c r="AE32" s="41">
        <v>0</v>
      </c>
      <c r="AF32" s="41">
        <v>0</v>
      </c>
      <c r="AG32" s="41">
        <v>0</v>
      </c>
      <c r="AH32" s="41">
        <v>0</v>
      </c>
      <c r="AI32" s="41">
        <v>0</v>
      </c>
      <c r="AJ32" s="41">
        <v>0</v>
      </c>
      <c r="AK32" s="41">
        <v>0</v>
      </c>
      <c r="AL32" s="4"/>
      <c r="AM32" t="s">
        <v>26</v>
      </c>
      <c r="AN32" s="41">
        <v>0</v>
      </c>
      <c r="AO32" s="41">
        <v>0</v>
      </c>
      <c r="AP32" s="41">
        <v>0</v>
      </c>
      <c r="AQ32" s="41">
        <v>0</v>
      </c>
      <c r="AR32" s="41">
        <v>0</v>
      </c>
      <c r="AS32" s="41">
        <v>0</v>
      </c>
      <c r="AT32" s="41">
        <v>0</v>
      </c>
      <c r="AU32" s="41">
        <v>0</v>
      </c>
      <c r="AV32" s="41">
        <v>0</v>
      </c>
      <c r="AW32" s="41">
        <v>0</v>
      </c>
      <c r="AX32" s="41">
        <v>0</v>
      </c>
      <c r="AY32" s="41">
        <v>0</v>
      </c>
      <c r="AZ32" s="41">
        <v>0</v>
      </c>
      <c r="BA32" s="41">
        <v>0</v>
      </c>
      <c r="BB32" s="41">
        <v>0</v>
      </c>
      <c r="BC32" s="41">
        <v>0</v>
      </c>
      <c r="BD32" s="41">
        <v>0</v>
      </c>
      <c r="BE32" s="41">
        <v>0</v>
      </c>
      <c r="BF32" s="41">
        <v>0</v>
      </c>
      <c r="BG32" s="41">
        <v>0</v>
      </c>
      <c r="BH32" s="41">
        <v>0</v>
      </c>
      <c r="BI32" s="41">
        <v>0</v>
      </c>
      <c r="BJ32" s="41">
        <v>0</v>
      </c>
      <c r="BK32" s="41">
        <v>0</v>
      </c>
      <c r="BL32" s="41">
        <v>0</v>
      </c>
      <c r="BM32" s="41">
        <v>0</v>
      </c>
      <c r="BN32" s="41">
        <v>0</v>
      </c>
      <c r="BO32" s="41">
        <v>0</v>
      </c>
      <c r="BP32" s="41">
        <v>0</v>
      </c>
      <c r="BQ32" s="41">
        <v>0</v>
      </c>
      <c r="BR32" s="41">
        <v>0</v>
      </c>
      <c r="BS32" s="41">
        <v>0</v>
      </c>
      <c r="BT32" s="41">
        <v>0</v>
      </c>
      <c r="BU32" s="41">
        <v>0</v>
      </c>
      <c r="BV32" s="41">
        <v>0</v>
      </c>
      <c r="BX32" t="str">
        <f t="shared" si="67"/>
        <v>GS4</v>
      </c>
      <c r="BY32" s="4" t="e">
        <f t="shared" ref="BY32:CM47" si="70">+AN32/C32*1000</f>
        <v>#DIV/0!</v>
      </c>
      <c r="BZ32" s="4" t="e">
        <f t="shared" si="70"/>
        <v>#DIV/0!</v>
      </c>
      <c r="CA32" s="4" t="e">
        <f t="shared" si="70"/>
        <v>#DIV/0!</v>
      </c>
      <c r="CB32" s="4" t="e">
        <f t="shared" si="70"/>
        <v>#DIV/0!</v>
      </c>
      <c r="CC32" s="4" t="e">
        <f t="shared" si="70"/>
        <v>#DIV/0!</v>
      </c>
      <c r="CD32" s="4" t="e">
        <f t="shared" si="70"/>
        <v>#DIV/0!</v>
      </c>
      <c r="CE32" s="4" t="e">
        <f t="shared" si="70"/>
        <v>#DIV/0!</v>
      </c>
      <c r="CF32" s="4" t="e">
        <f t="shared" si="70"/>
        <v>#DIV/0!</v>
      </c>
      <c r="CG32" s="4" t="e">
        <f t="shared" si="70"/>
        <v>#DIV/0!</v>
      </c>
      <c r="CH32" s="4" t="e">
        <f t="shared" si="70"/>
        <v>#DIV/0!</v>
      </c>
      <c r="CI32" s="4" t="e">
        <f t="shared" si="70"/>
        <v>#DIV/0!</v>
      </c>
      <c r="CJ32" s="4" t="e">
        <f t="shared" si="70"/>
        <v>#DIV/0!</v>
      </c>
      <c r="CK32" s="4" t="e">
        <f t="shared" si="70"/>
        <v>#DIV/0!</v>
      </c>
      <c r="CL32" s="4" t="e">
        <f t="shared" si="70"/>
        <v>#DIV/0!</v>
      </c>
      <c r="CM32" s="4" t="e">
        <f t="shared" si="70"/>
        <v>#DIV/0!</v>
      </c>
      <c r="CN32" s="4" t="e">
        <f t="shared" si="68"/>
        <v>#DIV/0!</v>
      </c>
      <c r="CO32" s="4" t="e">
        <f t="shared" si="68"/>
        <v>#DIV/0!</v>
      </c>
      <c r="CP32" s="4" t="e">
        <f t="shared" si="68"/>
        <v>#DIV/0!</v>
      </c>
      <c r="CQ32" s="4" t="e">
        <f t="shared" si="68"/>
        <v>#DIV/0!</v>
      </c>
      <c r="CR32" s="4" t="e">
        <f t="shared" si="68"/>
        <v>#DIV/0!</v>
      </c>
      <c r="CS32" s="4" t="e">
        <f t="shared" si="68"/>
        <v>#DIV/0!</v>
      </c>
      <c r="CT32" s="4" t="e">
        <f t="shared" si="68"/>
        <v>#DIV/0!</v>
      </c>
      <c r="CU32" s="4" t="e">
        <f t="shared" si="68"/>
        <v>#DIV/0!</v>
      </c>
      <c r="CV32" s="4" t="e">
        <f t="shared" si="68"/>
        <v>#DIV/0!</v>
      </c>
      <c r="CW32" s="4" t="e">
        <f t="shared" si="68"/>
        <v>#DIV/0!</v>
      </c>
      <c r="CX32" s="4" t="e">
        <f t="shared" si="68"/>
        <v>#DIV/0!</v>
      </c>
      <c r="CY32" s="4" t="e">
        <f t="shared" si="68"/>
        <v>#DIV/0!</v>
      </c>
      <c r="CZ32" s="4" t="e">
        <f t="shared" si="68"/>
        <v>#DIV/0!</v>
      </c>
      <c r="DA32" s="4" t="e">
        <f t="shared" si="68"/>
        <v>#DIV/0!</v>
      </c>
      <c r="DB32" s="4" t="e">
        <f t="shared" si="68"/>
        <v>#DIV/0!</v>
      </c>
      <c r="DC32" s="4" t="e">
        <f t="shared" si="68"/>
        <v>#DIV/0!</v>
      </c>
      <c r="DD32" s="4" t="e">
        <f t="shared" si="69"/>
        <v>#DIV/0!</v>
      </c>
      <c r="DE32" s="4" t="e">
        <f t="shared" si="69"/>
        <v>#DIV/0!</v>
      </c>
      <c r="DF32" s="4" t="e">
        <f t="shared" si="69"/>
        <v>#DIV/0!</v>
      </c>
      <c r="DG32" s="4" t="e">
        <f t="shared" si="69"/>
        <v>#DIV/0!</v>
      </c>
      <c r="DI32" s="4">
        <v>113975.1</v>
      </c>
      <c r="DJ32" s="20" t="e">
        <f t="shared" si="22"/>
        <v>#DIV/0!</v>
      </c>
    </row>
    <row r="33" spans="1:114" x14ac:dyDescent="0.25">
      <c r="A33" t="s">
        <v>14</v>
      </c>
      <c r="B33" t="s">
        <v>27</v>
      </c>
      <c r="C33" s="41">
        <v>0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v>0</v>
      </c>
      <c r="AG33" s="41">
        <v>0</v>
      </c>
      <c r="AH33" s="41">
        <v>0</v>
      </c>
      <c r="AI33" s="41">
        <v>0</v>
      </c>
      <c r="AJ33" s="41">
        <v>0</v>
      </c>
      <c r="AK33" s="41">
        <v>0</v>
      </c>
      <c r="AL33" s="4"/>
      <c r="AM33" t="s">
        <v>27</v>
      </c>
      <c r="AN33" s="41">
        <v>0</v>
      </c>
      <c r="AO33" s="41">
        <v>0</v>
      </c>
      <c r="AP33" s="41">
        <v>0</v>
      </c>
      <c r="AQ33" s="41">
        <v>0</v>
      </c>
      <c r="AR33" s="41">
        <v>0</v>
      </c>
      <c r="AS33" s="41">
        <v>0</v>
      </c>
      <c r="AT33" s="41">
        <v>0</v>
      </c>
      <c r="AU33" s="41">
        <v>0</v>
      </c>
      <c r="AV33" s="41">
        <v>0</v>
      </c>
      <c r="AW33" s="41">
        <v>0</v>
      </c>
      <c r="AX33" s="41">
        <v>0</v>
      </c>
      <c r="AY33" s="41">
        <v>0</v>
      </c>
      <c r="AZ33" s="41">
        <v>0</v>
      </c>
      <c r="BA33" s="41">
        <v>0</v>
      </c>
      <c r="BB33" s="41">
        <v>0</v>
      </c>
      <c r="BC33" s="41">
        <v>0</v>
      </c>
      <c r="BD33" s="41">
        <v>0</v>
      </c>
      <c r="BE33" s="41">
        <v>0</v>
      </c>
      <c r="BF33" s="41">
        <v>0</v>
      </c>
      <c r="BG33" s="41">
        <v>0</v>
      </c>
      <c r="BH33" s="41">
        <v>0</v>
      </c>
      <c r="BI33" s="41">
        <v>0</v>
      </c>
      <c r="BJ33" s="41">
        <v>0</v>
      </c>
      <c r="BK33" s="41">
        <v>0</v>
      </c>
      <c r="BL33" s="41">
        <v>0</v>
      </c>
      <c r="BM33" s="41">
        <v>0</v>
      </c>
      <c r="BN33" s="41">
        <v>0</v>
      </c>
      <c r="BO33" s="41">
        <v>0</v>
      </c>
      <c r="BP33" s="41">
        <v>0</v>
      </c>
      <c r="BQ33" s="41">
        <v>0</v>
      </c>
      <c r="BR33" s="41">
        <v>0</v>
      </c>
      <c r="BS33" s="41">
        <v>0</v>
      </c>
      <c r="BT33" s="41">
        <v>0</v>
      </c>
      <c r="BU33" s="41">
        <v>0</v>
      </c>
      <c r="BV33" s="41">
        <v>0</v>
      </c>
      <c r="BX33" t="str">
        <f t="shared" si="67"/>
        <v>GS5</v>
      </c>
      <c r="BY33" s="4" t="e">
        <f t="shared" si="70"/>
        <v>#DIV/0!</v>
      </c>
      <c r="BZ33" s="4" t="e">
        <f t="shared" si="70"/>
        <v>#DIV/0!</v>
      </c>
      <c r="CA33" s="4" t="e">
        <f t="shared" si="70"/>
        <v>#DIV/0!</v>
      </c>
      <c r="CB33" s="4" t="e">
        <f t="shared" si="70"/>
        <v>#DIV/0!</v>
      </c>
      <c r="CC33" s="4" t="e">
        <f t="shared" si="70"/>
        <v>#DIV/0!</v>
      </c>
      <c r="CD33" s="4" t="e">
        <f t="shared" si="70"/>
        <v>#DIV/0!</v>
      </c>
      <c r="CE33" s="4" t="e">
        <f t="shared" si="70"/>
        <v>#DIV/0!</v>
      </c>
      <c r="CF33" s="4" t="e">
        <f t="shared" si="70"/>
        <v>#DIV/0!</v>
      </c>
      <c r="CG33" s="4" t="e">
        <f t="shared" si="70"/>
        <v>#DIV/0!</v>
      </c>
      <c r="CH33" s="4" t="e">
        <f t="shared" si="70"/>
        <v>#DIV/0!</v>
      </c>
      <c r="CI33" s="4" t="e">
        <f t="shared" si="70"/>
        <v>#DIV/0!</v>
      </c>
      <c r="CJ33" s="4" t="e">
        <f t="shared" si="70"/>
        <v>#DIV/0!</v>
      </c>
      <c r="CK33" s="4" t="e">
        <f t="shared" si="70"/>
        <v>#DIV/0!</v>
      </c>
      <c r="CL33" s="4" t="e">
        <f t="shared" si="70"/>
        <v>#DIV/0!</v>
      </c>
      <c r="CM33" s="4" t="e">
        <f t="shared" si="70"/>
        <v>#DIV/0!</v>
      </c>
      <c r="CN33" s="4" t="e">
        <f t="shared" si="68"/>
        <v>#DIV/0!</v>
      </c>
      <c r="CO33" s="4" t="e">
        <f t="shared" si="68"/>
        <v>#DIV/0!</v>
      </c>
      <c r="CP33" s="4" t="e">
        <f t="shared" si="68"/>
        <v>#DIV/0!</v>
      </c>
      <c r="CQ33" s="4" t="e">
        <f t="shared" si="68"/>
        <v>#DIV/0!</v>
      </c>
      <c r="CR33" s="4" t="e">
        <f t="shared" si="68"/>
        <v>#DIV/0!</v>
      </c>
      <c r="CS33" s="4" t="e">
        <f t="shared" si="68"/>
        <v>#DIV/0!</v>
      </c>
      <c r="CT33" s="4" t="e">
        <f t="shared" si="68"/>
        <v>#DIV/0!</v>
      </c>
      <c r="CU33" s="4" t="e">
        <f t="shared" si="68"/>
        <v>#DIV/0!</v>
      </c>
      <c r="CV33" s="4" t="e">
        <f t="shared" si="68"/>
        <v>#DIV/0!</v>
      </c>
      <c r="CW33" s="4" t="e">
        <f t="shared" si="68"/>
        <v>#DIV/0!</v>
      </c>
      <c r="CX33" s="4" t="e">
        <f t="shared" si="68"/>
        <v>#DIV/0!</v>
      </c>
      <c r="CY33" s="4" t="e">
        <f t="shared" si="68"/>
        <v>#DIV/0!</v>
      </c>
      <c r="CZ33" s="4" t="e">
        <f t="shared" si="68"/>
        <v>#DIV/0!</v>
      </c>
      <c r="DA33" s="4" t="e">
        <f t="shared" si="68"/>
        <v>#DIV/0!</v>
      </c>
      <c r="DB33" s="4" t="e">
        <f t="shared" si="68"/>
        <v>#DIV/0!</v>
      </c>
      <c r="DC33" s="4" t="e">
        <f t="shared" si="68"/>
        <v>#DIV/0!</v>
      </c>
      <c r="DD33" s="4" t="e">
        <f t="shared" si="69"/>
        <v>#DIV/0!</v>
      </c>
      <c r="DE33" s="4" t="e">
        <f t="shared" si="69"/>
        <v>#DIV/0!</v>
      </c>
      <c r="DF33" s="4" t="e">
        <f t="shared" si="69"/>
        <v>#DIV/0!</v>
      </c>
      <c r="DG33" s="4" t="e">
        <f t="shared" si="69"/>
        <v>#DIV/0!</v>
      </c>
      <c r="DI33" s="4">
        <v>303529.02</v>
      </c>
      <c r="DJ33" s="20" t="e">
        <f t="shared" si="22"/>
        <v>#DIV/0!</v>
      </c>
    </row>
    <row r="34" spans="1:114" x14ac:dyDescent="0.25">
      <c r="A34" t="s">
        <v>14</v>
      </c>
      <c r="B34" t="s">
        <v>28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v>0</v>
      </c>
      <c r="AG34" s="41">
        <v>0</v>
      </c>
      <c r="AH34" s="41">
        <v>0</v>
      </c>
      <c r="AI34" s="41">
        <v>0</v>
      </c>
      <c r="AJ34" s="41">
        <v>0</v>
      </c>
      <c r="AK34" s="41">
        <v>0</v>
      </c>
      <c r="AL34" s="4"/>
      <c r="AM34" t="s">
        <v>28</v>
      </c>
      <c r="AN34" s="41">
        <v>0</v>
      </c>
      <c r="AO34" s="41">
        <v>0</v>
      </c>
      <c r="AP34" s="41">
        <v>0</v>
      </c>
      <c r="AQ34" s="41">
        <v>0</v>
      </c>
      <c r="AR34" s="41">
        <v>0</v>
      </c>
      <c r="AS34" s="41">
        <v>0</v>
      </c>
      <c r="AT34" s="41">
        <v>0</v>
      </c>
      <c r="AU34" s="41">
        <v>0</v>
      </c>
      <c r="AV34" s="41">
        <v>0</v>
      </c>
      <c r="AW34" s="41">
        <v>0</v>
      </c>
      <c r="AX34" s="41">
        <v>0</v>
      </c>
      <c r="AY34" s="41">
        <v>0</v>
      </c>
      <c r="AZ34" s="41">
        <v>0</v>
      </c>
      <c r="BA34" s="41">
        <v>0</v>
      </c>
      <c r="BB34" s="41">
        <v>0</v>
      </c>
      <c r="BC34" s="41">
        <v>0</v>
      </c>
      <c r="BD34" s="41">
        <v>0</v>
      </c>
      <c r="BE34" s="41">
        <v>0</v>
      </c>
      <c r="BF34" s="41">
        <v>0</v>
      </c>
      <c r="BG34" s="41">
        <v>0</v>
      </c>
      <c r="BH34" s="41">
        <v>0</v>
      </c>
      <c r="BI34" s="41">
        <v>0</v>
      </c>
      <c r="BJ34" s="41">
        <v>0</v>
      </c>
      <c r="BK34" s="41">
        <v>0</v>
      </c>
      <c r="BL34" s="41">
        <v>0</v>
      </c>
      <c r="BM34" s="41">
        <v>0</v>
      </c>
      <c r="BN34" s="41">
        <v>0</v>
      </c>
      <c r="BO34" s="41">
        <v>0</v>
      </c>
      <c r="BP34" s="41">
        <v>0</v>
      </c>
      <c r="BQ34" s="41">
        <v>0</v>
      </c>
      <c r="BR34" s="41">
        <v>0</v>
      </c>
      <c r="BS34" s="41">
        <v>0</v>
      </c>
      <c r="BT34" s="41">
        <v>0</v>
      </c>
      <c r="BU34" s="41">
        <v>0</v>
      </c>
      <c r="BV34" s="41">
        <v>0</v>
      </c>
      <c r="BX34" t="str">
        <f t="shared" si="67"/>
        <v>GTS1</v>
      </c>
      <c r="BY34" s="4" t="e">
        <f t="shared" si="70"/>
        <v>#DIV/0!</v>
      </c>
      <c r="BZ34" s="4" t="e">
        <f t="shared" si="70"/>
        <v>#DIV/0!</v>
      </c>
      <c r="CA34" s="4" t="e">
        <f t="shared" si="70"/>
        <v>#DIV/0!</v>
      </c>
      <c r="CB34" s="4" t="e">
        <f t="shared" si="70"/>
        <v>#DIV/0!</v>
      </c>
      <c r="CC34" s="4" t="e">
        <f t="shared" si="70"/>
        <v>#DIV/0!</v>
      </c>
      <c r="CD34" s="4" t="e">
        <f t="shared" si="70"/>
        <v>#DIV/0!</v>
      </c>
      <c r="CE34" s="4" t="e">
        <f t="shared" si="70"/>
        <v>#DIV/0!</v>
      </c>
      <c r="CF34" s="4" t="e">
        <f t="shared" si="70"/>
        <v>#DIV/0!</v>
      </c>
      <c r="CG34" s="4" t="e">
        <f t="shared" si="70"/>
        <v>#DIV/0!</v>
      </c>
      <c r="CH34" s="4" t="e">
        <f t="shared" si="70"/>
        <v>#DIV/0!</v>
      </c>
      <c r="CI34" s="4" t="e">
        <f t="shared" si="70"/>
        <v>#DIV/0!</v>
      </c>
      <c r="CJ34" s="4" t="e">
        <f t="shared" si="70"/>
        <v>#DIV/0!</v>
      </c>
      <c r="CK34" s="4" t="e">
        <f t="shared" si="70"/>
        <v>#DIV/0!</v>
      </c>
      <c r="CL34" s="4" t="e">
        <f t="shared" si="70"/>
        <v>#DIV/0!</v>
      </c>
      <c r="CM34" s="4" t="e">
        <f t="shared" si="70"/>
        <v>#DIV/0!</v>
      </c>
      <c r="CN34" s="4" t="e">
        <f t="shared" si="68"/>
        <v>#DIV/0!</v>
      </c>
      <c r="CO34" s="4" t="e">
        <f t="shared" si="68"/>
        <v>#DIV/0!</v>
      </c>
      <c r="CP34" s="4" t="e">
        <f t="shared" si="68"/>
        <v>#DIV/0!</v>
      </c>
      <c r="CQ34" s="4" t="e">
        <f t="shared" si="68"/>
        <v>#DIV/0!</v>
      </c>
      <c r="CR34" s="4" t="e">
        <f t="shared" si="68"/>
        <v>#DIV/0!</v>
      </c>
      <c r="CS34" s="4" t="e">
        <f t="shared" si="68"/>
        <v>#DIV/0!</v>
      </c>
      <c r="CT34" s="4" t="e">
        <f t="shared" si="68"/>
        <v>#DIV/0!</v>
      </c>
      <c r="CU34" s="4" t="e">
        <f t="shared" si="68"/>
        <v>#DIV/0!</v>
      </c>
      <c r="CV34" s="4" t="e">
        <f t="shared" si="68"/>
        <v>#DIV/0!</v>
      </c>
      <c r="CW34" s="4" t="e">
        <f t="shared" si="68"/>
        <v>#DIV/0!</v>
      </c>
      <c r="CX34" s="4" t="e">
        <f t="shared" si="68"/>
        <v>#DIV/0!</v>
      </c>
      <c r="CY34" s="4" t="e">
        <f t="shared" si="68"/>
        <v>#DIV/0!</v>
      </c>
      <c r="CZ34" s="4" t="e">
        <f t="shared" si="68"/>
        <v>#DIV/0!</v>
      </c>
      <c r="DA34" s="4" t="e">
        <f t="shared" si="68"/>
        <v>#DIV/0!</v>
      </c>
      <c r="DB34" s="4" t="e">
        <f t="shared" si="68"/>
        <v>#DIV/0!</v>
      </c>
      <c r="DC34" s="4" t="e">
        <f t="shared" si="68"/>
        <v>#DIV/0!</v>
      </c>
      <c r="DD34" s="4" t="e">
        <f t="shared" si="69"/>
        <v>#DIV/0!</v>
      </c>
      <c r="DE34" s="4" t="e">
        <f t="shared" si="69"/>
        <v>#DIV/0!</v>
      </c>
      <c r="DF34" s="4" t="e">
        <f t="shared" si="69"/>
        <v>#DIV/0!</v>
      </c>
      <c r="DG34" s="4" t="e">
        <f t="shared" si="69"/>
        <v>#DIV/0!</v>
      </c>
      <c r="DI34" s="4">
        <v>5494.9815258908102</v>
      </c>
      <c r="DJ34" s="20" t="e">
        <f t="shared" si="22"/>
        <v>#DIV/0!</v>
      </c>
    </row>
    <row r="35" spans="1:114" x14ac:dyDescent="0.25">
      <c r="A35" t="s">
        <v>14</v>
      </c>
      <c r="B35" t="s">
        <v>29</v>
      </c>
      <c r="C35" s="41">
        <v>0</v>
      </c>
      <c r="D35" s="41">
        <v>0</v>
      </c>
      <c r="E35" s="41">
        <v>0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0</v>
      </c>
      <c r="X35" s="41">
        <v>0</v>
      </c>
      <c r="Y35" s="41">
        <v>0</v>
      </c>
      <c r="Z35" s="41">
        <v>0</v>
      </c>
      <c r="AA35" s="41">
        <v>0</v>
      </c>
      <c r="AB35" s="41">
        <v>0</v>
      </c>
      <c r="AC35" s="41">
        <v>0</v>
      </c>
      <c r="AD35" s="41">
        <v>0</v>
      </c>
      <c r="AE35" s="41">
        <v>0</v>
      </c>
      <c r="AF35" s="41">
        <v>0</v>
      </c>
      <c r="AG35" s="41">
        <v>0</v>
      </c>
      <c r="AH35" s="41">
        <v>0</v>
      </c>
      <c r="AI35" s="41">
        <v>0</v>
      </c>
      <c r="AJ35" s="41">
        <v>0</v>
      </c>
      <c r="AK35" s="41">
        <v>0</v>
      </c>
      <c r="AL35" s="4"/>
      <c r="AM35" t="s">
        <v>29</v>
      </c>
      <c r="AN35" s="41">
        <v>0</v>
      </c>
      <c r="AO35" s="41">
        <v>0</v>
      </c>
      <c r="AP35" s="41">
        <v>0</v>
      </c>
      <c r="AQ35" s="41">
        <v>0</v>
      </c>
      <c r="AR35" s="41">
        <v>0</v>
      </c>
      <c r="AS35" s="41">
        <v>0</v>
      </c>
      <c r="AT35" s="41">
        <v>0</v>
      </c>
      <c r="AU35" s="41">
        <v>0</v>
      </c>
      <c r="AV35" s="41">
        <v>0</v>
      </c>
      <c r="AW35" s="41">
        <v>0</v>
      </c>
      <c r="AX35" s="41">
        <v>0</v>
      </c>
      <c r="AY35" s="41">
        <v>0</v>
      </c>
      <c r="AZ35" s="41">
        <v>0</v>
      </c>
      <c r="BA35" s="41">
        <v>0</v>
      </c>
      <c r="BB35" s="41">
        <v>0</v>
      </c>
      <c r="BC35" s="41">
        <v>0</v>
      </c>
      <c r="BD35" s="41">
        <v>0</v>
      </c>
      <c r="BE35" s="41">
        <v>0</v>
      </c>
      <c r="BF35" s="41">
        <v>0</v>
      </c>
      <c r="BG35" s="41">
        <v>0</v>
      </c>
      <c r="BH35" s="41">
        <v>0</v>
      </c>
      <c r="BI35" s="41">
        <v>0</v>
      </c>
      <c r="BJ35" s="41">
        <v>0</v>
      </c>
      <c r="BK35" s="41">
        <v>0</v>
      </c>
      <c r="BL35" s="41">
        <v>0</v>
      </c>
      <c r="BM35" s="41">
        <v>0</v>
      </c>
      <c r="BN35" s="41">
        <v>0</v>
      </c>
      <c r="BO35" s="41">
        <v>0</v>
      </c>
      <c r="BP35" s="41">
        <v>0</v>
      </c>
      <c r="BQ35" s="41">
        <v>0</v>
      </c>
      <c r="BR35" s="41">
        <v>0</v>
      </c>
      <c r="BS35" s="41">
        <v>0</v>
      </c>
      <c r="BT35" s="41">
        <v>0</v>
      </c>
      <c r="BU35" s="41">
        <v>0</v>
      </c>
      <c r="BV35" s="41">
        <v>0</v>
      </c>
      <c r="BX35" t="str">
        <f t="shared" si="67"/>
        <v>GTS2</v>
      </c>
      <c r="BY35" s="4" t="e">
        <f t="shared" si="70"/>
        <v>#DIV/0!</v>
      </c>
      <c r="BZ35" s="4" t="e">
        <f t="shared" si="70"/>
        <v>#DIV/0!</v>
      </c>
      <c r="CA35" s="4" t="e">
        <f t="shared" si="70"/>
        <v>#DIV/0!</v>
      </c>
      <c r="CB35" s="4" t="e">
        <f t="shared" si="70"/>
        <v>#DIV/0!</v>
      </c>
      <c r="CC35" s="4" t="e">
        <f t="shared" si="70"/>
        <v>#DIV/0!</v>
      </c>
      <c r="CD35" s="4" t="e">
        <f t="shared" si="70"/>
        <v>#DIV/0!</v>
      </c>
      <c r="CE35" s="4" t="e">
        <f t="shared" si="70"/>
        <v>#DIV/0!</v>
      </c>
      <c r="CF35" s="4" t="e">
        <f t="shared" si="70"/>
        <v>#DIV/0!</v>
      </c>
      <c r="CG35" s="4" t="e">
        <f t="shared" si="70"/>
        <v>#DIV/0!</v>
      </c>
      <c r="CH35" s="4" t="e">
        <f t="shared" si="70"/>
        <v>#DIV/0!</v>
      </c>
      <c r="CI35" s="4" t="e">
        <f t="shared" si="70"/>
        <v>#DIV/0!</v>
      </c>
      <c r="CJ35" s="4" t="e">
        <f t="shared" si="70"/>
        <v>#DIV/0!</v>
      </c>
      <c r="CK35" s="4" t="e">
        <f t="shared" si="70"/>
        <v>#DIV/0!</v>
      </c>
      <c r="CL35" s="4" t="e">
        <f t="shared" si="70"/>
        <v>#DIV/0!</v>
      </c>
      <c r="CM35" s="4" t="e">
        <f t="shared" si="70"/>
        <v>#DIV/0!</v>
      </c>
      <c r="CN35" s="4" t="e">
        <f t="shared" si="68"/>
        <v>#DIV/0!</v>
      </c>
      <c r="CO35" s="4" t="e">
        <f t="shared" si="68"/>
        <v>#DIV/0!</v>
      </c>
      <c r="CP35" s="4" t="e">
        <f t="shared" si="68"/>
        <v>#DIV/0!</v>
      </c>
      <c r="CQ35" s="4" t="e">
        <f t="shared" si="68"/>
        <v>#DIV/0!</v>
      </c>
      <c r="CR35" s="4" t="e">
        <f t="shared" si="68"/>
        <v>#DIV/0!</v>
      </c>
      <c r="CS35" s="4" t="e">
        <f t="shared" si="68"/>
        <v>#DIV/0!</v>
      </c>
      <c r="CT35" s="4" t="e">
        <f t="shared" si="68"/>
        <v>#DIV/0!</v>
      </c>
      <c r="CU35" s="4" t="e">
        <f t="shared" si="68"/>
        <v>#DIV/0!</v>
      </c>
      <c r="CV35" s="4" t="e">
        <f t="shared" si="68"/>
        <v>#DIV/0!</v>
      </c>
      <c r="CW35" s="4" t="e">
        <f t="shared" si="68"/>
        <v>#DIV/0!</v>
      </c>
      <c r="CX35" s="4" t="e">
        <f t="shared" si="68"/>
        <v>#DIV/0!</v>
      </c>
      <c r="CY35" s="4" t="e">
        <f t="shared" si="68"/>
        <v>#DIV/0!</v>
      </c>
      <c r="CZ35" s="4" t="e">
        <f t="shared" si="68"/>
        <v>#DIV/0!</v>
      </c>
      <c r="DA35" s="4" t="e">
        <f t="shared" si="68"/>
        <v>#DIV/0!</v>
      </c>
      <c r="DB35" s="4" t="e">
        <f t="shared" si="68"/>
        <v>#DIV/0!</v>
      </c>
      <c r="DC35" s="4" t="e">
        <f t="shared" si="68"/>
        <v>#DIV/0!</v>
      </c>
      <c r="DD35" s="4" t="e">
        <f t="shared" si="69"/>
        <v>#DIV/0!</v>
      </c>
      <c r="DE35" s="4" t="e">
        <f t="shared" si="69"/>
        <v>#DIV/0!</v>
      </c>
      <c r="DF35" s="4" t="e">
        <f t="shared" si="69"/>
        <v>#DIV/0!</v>
      </c>
      <c r="DG35" s="4" t="e">
        <f t="shared" si="69"/>
        <v>#DIV/0!</v>
      </c>
      <c r="DI35" s="4">
        <v>18378.405110558855</v>
      </c>
      <c r="DJ35" s="20" t="e">
        <f t="shared" si="22"/>
        <v>#DIV/0!</v>
      </c>
    </row>
    <row r="36" spans="1:114" x14ac:dyDescent="0.25">
      <c r="A36" t="s">
        <v>14</v>
      </c>
      <c r="B36" t="s">
        <v>30</v>
      </c>
      <c r="C36" s="41">
        <v>0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0</v>
      </c>
      <c r="V36" s="41">
        <v>0</v>
      </c>
      <c r="W36" s="41">
        <v>0</v>
      </c>
      <c r="X36" s="41">
        <v>0</v>
      </c>
      <c r="Y36" s="41">
        <v>0</v>
      </c>
      <c r="Z36" s="41">
        <v>0</v>
      </c>
      <c r="AA36" s="41">
        <v>0</v>
      </c>
      <c r="AB36" s="41">
        <v>0</v>
      </c>
      <c r="AC36" s="41">
        <v>0</v>
      </c>
      <c r="AD36" s="41">
        <v>0</v>
      </c>
      <c r="AE36" s="41">
        <v>0</v>
      </c>
      <c r="AF36" s="41">
        <v>0</v>
      </c>
      <c r="AG36" s="41">
        <v>0</v>
      </c>
      <c r="AH36" s="41">
        <v>0</v>
      </c>
      <c r="AI36" s="41">
        <v>0</v>
      </c>
      <c r="AJ36" s="41">
        <v>0</v>
      </c>
      <c r="AK36" s="41">
        <v>0</v>
      </c>
      <c r="AL36" s="4"/>
      <c r="AM36" t="s">
        <v>30</v>
      </c>
      <c r="AN36" s="41">
        <v>0</v>
      </c>
      <c r="AO36" s="41">
        <v>0</v>
      </c>
      <c r="AP36" s="41">
        <v>0</v>
      </c>
      <c r="AQ36" s="41">
        <v>0</v>
      </c>
      <c r="AR36" s="41">
        <v>0</v>
      </c>
      <c r="AS36" s="41">
        <v>0</v>
      </c>
      <c r="AT36" s="41">
        <v>0</v>
      </c>
      <c r="AU36" s="41">
        <v>0</v>
      </c>
      <c r="AV36" s="41">
        <v>0</v>
      </c>
      <c r="AW36" s="41">
        <v>0</v>
      </c>
      <c r="AX36" s="41">
        <v>0</v>
      </c>
      <c r="AY36" s="41">
        <v>0</v>
      </c>
      <c r="AZ36" s="41">
        <v>0</v>
      </c>
      <c r="BA36" s="41">
        <v>0</v>
      </c>
      <c r="BB36" s="41">
        <v>0</v>
      </c>
      <c r="BC36" s="41">
        <v>0</v>
      </c>
      <c r="BD36" s="41">
        <v>0</v>
      </c>
      <c r="BE36" s="41">
        <v>0</v>
      </c>
      <c r="BF36" s="41">
        <v>0</v>
      </c>
      <c r="BG36" s="41">
        <v>0</v>
      </c>
      <c r="BH36" s="41">
        <v>0</v>
      </c>
      <c r="BI36" s="41">
        <v>0</v>
      </c>
      <c r="BJ36" s="41">
        <v>0</v>
      </c>
      <c r="BK36" s="41">
        <v>0</v>
      </c>
      <c r="BL36" s="41">
        <v>0</v>
      </c>
      <c r="BM36" s="41">
        <v>0</v>
      </c>
      <c r="BN36" s="41">
        <v>0</v>
      </c>
      <c r="BO36" s="41">
        <v>0</v>
      </c>
      <c r="BP36" s="41">
        <v>0</v>
      </c>
      <c r="BQ36" s="41">
        <v>0</v>
      </c>
      <c r="BR36" s="41">
        <v>0</v>
      </c>
      <c r="BS36" s="41">
        <v>0</v>
      </c>
      <c r="BT36" s="41">
        <v>0</v>
      </c>
      <c r="BU36" s="41">
        <v>0</v>
      </c>
      <c r="BV36" s="41">
        <v>0</v>
      </c>
      <c r="BX36" t="str">
        <f t="shared" si="67"/>
        <v>GTS3</v>
      </c>
      <c r="BY36" s="4" t="e">
        <f t="shared" si="70"/>
        <v>#DIV/0!</v>
      </c>
      <c r="BZ36" s="4" t="e">
        <f t="shared" si="70"/>
        <v>#DIV/0!</v>
      </c>
      <c r="CA36" s="4" t="e">
        <f t="shared" si="70"/>
        <v>#DIV/0!</v>
      </c>
      <c r="CB36" s="4" t="e">
        <f t="shared" si="70"/>
        <v>#DIV/0!</v>
      </c>
      <c r="CC36" s="4" t="e">
        <f t="shared" si="70"/>
        <v>#DIV/0!</v>
      </c>
      <c r="CD36" s="4" t="e">
        <f t="shared" si="70"/>
        <v>#DIV/0!</v>
      </c>
      <c r="CE36" s="4" t="e">
        <f t="shared" si="70"/>
        <v>#DIV/0!</v>
      </c>
      <c r="CF36" s="4" t="e">
        <f t="shared" si="70"/>
        <v>#DIV/0!</v>
      </c>
      <c r="CG36" s="4" t="e">
        <f t="shared" si="70"/>
        <v>#DIV/0!</v>
      </c>
      <c r="CH36" s="4" t="e">
        <f t="shared" si="70"/>
        <v>#DIV/0!</v>
      </c>
      <c r="CI36" s="4" t="e">
        <f t="shared" si="70"/>
        <v>#DIV/0!</v>
      </c>
      <c r="CJ36" s="4" t="e">
        <f t="shared" si="70"/>
        <v>#DIV/0!</v>
      </c>
      <c r="CK36" s="4" t="e">
        <f t="shared" si="70"/>
        <v>#DIV/0!</v>
      </c>
      <c r="CL36" s="4" t="e">
        <f t="shared" si="70"/>
        <v>#DIV/0!</v>
      </c>
      <c r="CM36" s="4" t="e">
        <f t="shared" si="70"/>
        <v>#DIV/0!</v>
      </c>
      <c r="CN36" s="4" t="e">
        <f t="shared" si="68"/>
        <v>#DIV/0!</v>
      </c>
      <c r="CO36" s="4" t="e">
        <f t="shared" si="68"/>
        <v>#DIV/0!</v>
      </c>
      <c r="CP36" s="4" t="e">
        <f t="shared" si="68"/>
        <v>#DIV/0!</v>
      </c>
      <c r="CQ36" s="4" t="e">
        <f t="shared" si="68"/>
        <v>#DIV/0!</v>
      </c>
      <c r="CR36" s="4" t="e">
        <f t="shared" si="68"/>
        <v>#DIV/0!</v>
      </c>
      <c r="CS36" s="4" t="e">
        <f t="shared" si="68"/>
        <v>#DIV/0!</v>
      </c>
      <c r="CT36" s="4" t="e">
        <f t="shared" si="68"/>
        <v>#DIV/0!</v>
      </c>
      <c r="CU36" s="4" t="e">
        <f t="shared" si="68"/>
        <v>#DIV/0!</v>
      </c>
      <c r="CV36" s="4" t="e">
        <f t="shared" si="68"/>
        <v>#DIV/0!</v>
      </c>
      <c r="CW36" s="4" t="e">
        <f t="shared" si="68"/>
        <v>#DIV/0!</v>
      </c>
      <c r="CX36" s="4" t="e">
        <f t="shared" si="68"/>
        <v>#DIV/0!</v>
      </c>
      <c r="CY36" s="4" t="e">
        <f t="shared" si="68"/>
        <v>#DIV/0!</v>
      </c>
      <c r="CZ36" s="4" t="e">
        <f t="shared" si="68"/>
        <v>#DIV/0!</v>
      </c>
      <c r="DA36" s="4" t="e">
        <f t="shared" si="68"/>
        <v>#DIV/0!</v>
      </c>
      <c r="DB36" s="4" t="e">
        <f t="shared" si="68"/>
        <v>#DIV/0!</v>
      </c>
      <c r="DC36" s="4" t="e">
        <f t="shared" si="68"/>
        <v>#DIV/0!</v>
      </c>
      <c r="DD36" s="4" t="e">
        <f t="shared" si="69"/>
        <v>#DIV/0!</v>
      </c>
      <c r="DE36" s="4" t="e">
        <f t="shared" si="69"/>
        <v>#DIV/0!</v>
      </c>
      <c r="DF36" s="4" t="e">
        <f t="shared" si="69"/>
        <v>#DIV/0!</v>
      </c>
      <c r="DG36" s="4" t="e">
        <f t="shared" si="69"/>
        <v>#DIV/0!</v>
      </c>
      <c r="DI36" s="4">
        <v>101408.56711114814</v>
      </c>
      <c r="DJ36" s="20" t="e">
        <f t="shared" si="22"/>
        <v>#DIV/0!</v>
      </c>
    </row>
    <row r="37" spans="1:114" x14ac:dyDescent="0.25">
      <c r="A37" t="s">
        <v>14</v>
      </c>
      <c r="B37" t="s">
        <v>31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1">
        <v>0</v>
      </c>
      <c r="W37" s="41">
        <v>0</v>
      </c>
      <c r="X37" s="41">
        <v>0</v>
      </c>
      <c r="Y37" s="41">
        <v>0</v>
      </c>
      <c r="Z37" s="41">
        <v>0</v>
      </c>
      <c r="AA37" s="41">
        <v>0</v>
      </c>
      <c r="AB37" s="41">
        <v>0</v>
      </c>
      <c r="AC37" s="41">
        <v>0</v>
      </c>
      <c r="AD37" s="41">
        <v>0</v>
      </c>
      <c r="AE37" s="41">
        <v>0</v>
      </c>
      <c r="AF37" s="41">
        <v>0</v>
      </c>
      <c r="AG37" s="41">
        <v>0</v>
      </c>
      <c r="AH37" s="41">
        <v>0</v>
      </c>
      <c r="AI37" s="41">
        <v>0</v>
      </c>
      <c r="AJ37" s="41">
        <v>0</v>
      </c>
      <c r="AK37" s="41">
        <v>0</v>
      </c>
      <c r="AL37" s="226"/>
      <c r="AM37" t="s">
        <v>31</v>
      </c>
      <c r="AN37" s="41">
        <v>0</v>
      </c>
      <c r="AO37" s="41">
        <v>0</v>
      </c>
      <c r="AP37" s="41">
        <v>0</v>
      </c>
      <c r="AQ37" s="41">
        <v>0</v>
      </c>
      <c r="AR37" s="41">
        <v>0</v>
      </c>
      <c r="AS37" s="41">
        <v>0</v>
      </c>
      <c r="AT37" s="41">
        <v>0</v>
      </c>
      <c r="AU37" s="41">
        <v>0</v>
      </c>
      <c r="AV37" s="41">
        <v>0</v>
      </c>
      <c r="AW37" s="41">
        <v>0</v>
      </c>
      <c r="AX37" s="41">
        <v>0</v>
      </c>
      <c r="AY37" s="41">
        <v>0</v>
      </c>
      <c r="AZ37" s="41">
        <v>0</v>
      </c>
      <c r="BA37" s="41">
        <v>0</v>
      </c>
      <c r="BB37" s="41">
        <v>0</v>
      </c>
      <c r="BC37" s="41">
        <v>0</v>
      </c>
      <c r="BD37" s="41">
        <v>0</v>
      </c>
      <c r="BE37" s="41">
        <v>0</v>
      </c>
      <c r="BF37" s="41">
        <v>0</v>
      </c>
      <c r="BG37" s="41">
        <v>0</v>
      </c>
      <c r="BH37" s="41">
        <v>0</v>
      </c>
      <c r="BI37" s="41">
        <v>0</v>
      </c>
      <c r="BJ37" s="41">
        <v>0</v>
      </c>
      <c r="BK37" s="41">
        <v>0</v>
      </c>
      <c r="BL37" s="41">
        <v>0</v>
      </c>
      <c r="BM37" s="41">
        <v>0</v>
      </c>
      <c r="BN37" s="41">
        <v>0</v>
      </c>
      <c r="BO37" s="41">
        <v>0</v>
      </c>
      <c r="BP37" s="41">
        <v>0</v>
      </c>
      <c r="BQ37" s="41">
        <v>0</v>
      </c>
      <c r="BR37" s="41">
        <v>0</v>
      </c>
      <c r="BS37" s="41">
        <v>0</v>
      </c>
      <c r="BT37" s="41">
        <v>0</v>
      </c>
      <c r="BU37" s="41">
        <v>0</v>
      </c>
      <c r="BV37" s="41">
        <v>0</v>
      </c>
      <c r="BW37" s="5"/>
      <c r="BX37" t="str">
        <f t="shared" si="67"/>
        <v>GTS4</v>
      </c>
      <c r="BY37" s="226" t="e">
        <f t="shared" si="70"/>
        <v>#DIV/0!</v>
      </c>
      <c r="BZ37" s="226" t="e">
        <f t="shared" si="70"/>
        <v>#DIV/0!</v>
      </c>
      <c r="CA37" s="226" t="e">
        <f t="shared" si="70"/>
        <v>#DIV/0!</v>
      </c>
      <c r="CB37" s="226" t="e">
        <f t="shared" si="70"/>
        <v>#DIV/0!</v>
      </c>
      <c r="CC37" s="226" t="e">
        <f t="shared" si="70"/>
        <v>#DIV/0!</v>
      </c>
      <c r="CD37" s="226" t="e">
        <f t="shared" si="70"/>
        <v>#DIV/0!</v>
      </c>
      <c r="CE37" s="226" t="e">
        <f t="shared" si="70"/>
        <v>#DIV/0!</v>
      </c>
      <c r="CF37" s="226" t="e">
        <f t="shared" si="70"/>
        <v>#DIV/0!</v>
      </c>
      <c r="CG37" s="226" t="e">
        <f t="shared" si="70"/>
        <v>#DIV/0!</v>
      </c>
      <c r="CH37" s="226" t="e">
        <f t="shared" si="70"/>
        <v>#DIV/0!</v>
      </c>
      <c r="CI37" s="226" t="e">
        <f t="shared" si="70"/>
        <v>#DIV/0!</v>
      </c>
      <c r="CJ37" s="226" t="e">
        <f t="shared" si="70"/>
        <v>#DIV/0!</v>
      </c>
      <c r="CK37" s="226" t="e">
        <f t="shared" si="70"/>
        <v>#DIV/0!</v>
      </c>
      <c r="CL37" s="226" t="e">
        <f t="shared" si="70"/>
        <v>#DIV/0!</v>
      </c>
      <c r="CM37" s="226" t="e">
        <f t="shared" si="70"/>
        <v>#DIV/0!</v>
      </c>
      <c r="CN37" s="226" t="e">
        <f t="shared" si="68"/>
        <v>#DIV/0!</v>
      </c>
      <c r="CO37" s="226" t="e">
        <f t="shared" si="68"/>
        <v>#DIV/0!</v>
      </c>
      <c r="CP37" s="226" t="e">
        <f t="shared" si="68"/>
        <v>#DIV/0!</v>
      </c>
      <c r="CQ37" s="226" t="e">
        <f t="shared" si="68"/>
        <v>#DIV/0!</v>
      </c>
      <c r="CR37" s="226" t="e">
        <f t="shared" si="68"/>
        <v>#DIV/0!</v>
      </c>
      <c r="CS37" s="226" t="e">
        <f t="shared" si="68"/>
        <v>#DIV/0!</v>
      </c>
      <c r="CT37" s="226" t="e">
        <f t="shared" si="68"/>
        <v>#DIV/0!</v>
      </c>
      <c r="CU37" s="226" t="e">
        <f t="shared" si="68"/>
        <v>#DIV/0!</v>
      </c>
      <c r="CV37" s="226" t="e">
        <f t="shared" si="68"/>
        <v>#DIV/0!</v>
      </c>
      <c r="CW37" s="226" t="e">
        <f t="shared" si="68"/>
        <v>#DIV/0!</v>
      </c>
      <c r="CX37" s="226" t="e">
        <f t="shared" si="68"/>
        <v>#DIV/0!</v>
      </c>
      <c r="CY37" s="226" t="e">
        <f t="shared" si="68"/>
        <v>#DIV/0!</v>
      </c>
      <c r="CZ37" s="226" t="e">
        <f t="shared" si="68"/>
        <v>#DIV/0!</v>
      </c>
      <c r="DA37" s="226" t="e">
        <f t="shared" si="68"/>
        <v>#DIV/0!</v>
      </c>
      <c r="DB37" s="226" t="e">
        <f t="shared" si="68"/>
        <v>#DIV/0!</v>
      </c>
      <c r="DC37" s="226" t="e">
        <f t="shared" si="68"/>
        <v>#DIV/0!</v>
      </c>
      <c r="DD37" s="226" t="e">
        <f t="shared" si="69"/>
        <v>#DIV/0!</v>
      </c>
      <c r="DE37" s="226" t="e">
        <f t="shared" si="69"/>
        <v>#DIV/0!</v>
      </c>
      <c r="DF37" s="226" t="e">
        <f t="shared" si="69"/>
        <v>#DIV/0!</v>
      </c>
      <c r="DG37" s="226" t="e">
        <f t="shared" si="69"/>
        <v>#DIV/0!</v>
      </c>
      <c r="DI37" s="226">
        <v>419586.65906108019</v>
      </c>
      <c r="DJ37" s="230" t="e">
        <f t="shared" si="22"/>
        <v>#DIV/0!</v>
      </c>
    </row>
    <row r="38" spans="1:114" x14ac:dyDescent="0.25">
      <c r="A38" t="s">
        <v>14</v>
      </c>
      <c r="B38" t="s">
        <v>32</v>
      </c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0</v>
      </c>
      <c r="T38" s="41">
        <v>0</v>
      </c>
      <c r="U38" s="41">
        <v>0</v>
      </c>
      <c r="V38" s="41">
        <v>0</v>
      </c>
      <c r="W38" s="41">
        <v>0</v>
      </c>
      <c r="X38" s="41">
        <v>0</v>
      </c>
      <c r="Y38" s="41">
        <v>0</v>
      </c>
      <c r="Z38" s="41">
        <v>0</v>
      </c>
      <c r="AA38" s="41">
        <v>0</v>
      </c>
      <c r="AB38" s="41">
        <v>0</v>
      </c>
      <c r="AC38" s="41">
        <v>0</v>
      </c>
      <c r="AD38" s="41">
        <v>0</v>
      </c>
      <c r="AE38" s="41">
        <v>0</v>
      </c>
      <c r="AF38" s="41">
        <v>0</v>
      </c>
      <c r="AG38" s="41">
        <v>0</v>
      </c>
      <c r="AH38" s="41">
        <v>0</v>
      </c>
      <c r="AI38" s="41">
        <v>0</v>
      </c>
      <c r="AJ38" s="41">
        <v>0</v>
      </c>
      <c r="AK38" s="41">
        <v>0</v>
      </c>
      <c r="AL38" s="226"/>
      <c r="AM38" t="s">
        <v>32</v>
      </c>
      <c r="AN38" s="41">
        <v>0</v>
      </c>
      <c r="AO38" s="41">
        <v>0</v>
      </c>
      <c r="AP38" s="41">
        <v>0</v>
      </c>
      <c r="AQ38" s="41">
        <v>0</v>
      </c>
      <c r="AR38" s="41">
        <v>0</v>
      </c>
      <c r="AS38" s="41">
        <v>0</v>
      </c>
      <c r="AT38" s="41">
        <v>0</v>
      </c>
      <c r="AU38" s="41">
        <v>0</v>
      </c>
      <c r="AV38" s="41">
        <v>0</v>
      </c>
      <c r="AW38" s="41">
        <v>0</v>
      </c>
      <c r="AX38" s="41">
        <v>0</v>
      </c>
      <c r="AY38" s="41">
        <v>0</v>
      </c>
      <c r="AZ38" s="41">
        <v>0</v>
      </c>
      <c r="BA38" s="41">
        <v>0</v>
      </c>
      <c r="BB38" s="41">
        <v>0</v>
      </c>
      <c r="BC38" s="41">
        <v>0</v>
      </c>
      <c r="BD38" s="41">
        <v>0</v>
      </c>
      <c r="BE38" s="41">
        <v>0</v>
      </c>
      <c r="BF38" s="41">
        <v>0</v>
      </c>
      <c r="BG38" s="41">
        <v>0</v>
      </c>
      <c r="BH38" s="41">
        <v>0</v>
      </c>
      <c r="BI38" s="41">
        <v>0</v>
      </c>
      <c r="BJ38" s="41">
        <v>0</v>
      </c>
      <c r="BK38" s="41">
        <v>0</v>
      </c>
      <c r="BL38" s="41">
        <v>0</v>
      </c>
      <c r="BM38" s="41">
        <v>0</v>
      </c>
      <c r="BN38" s="41">
        <v>0</v>
      </c>
      <c r="BO38" s="41">
        <v>0</v>
      </c>
      <c r="BP38" s="41">
        <v>0</v>
      </c>
      <c r="BQ38" s="41">
        <v>0</v>
      </c>
      <c r="BR38" s="41">
        <v>0</v>
      </c>
      <c r="BS38" s="41">
        <v>0</v>
      </c>
      <c r="BT38" s="41">
        <v>0</v>
      </c>
      <c r="BU38" s="41">
        <v>0</v>
      </c>
      <c r="BV38" s="41">
        <v>0</v>
      </c>
      <c r="BX38" t="str">
        <f t="shared" si="67"/>
        <v>GTS5</v>
      </c>
      <c r="BY38" s="226" t="e">
        <f t="shared" si="70"/>
        <v>#DIV/0!</v>
      </c>
      <c r="BZ38" s="226" t="e">
        <f t="shared" si="70"/>
        <v>#DIV/0!</v>
      </c>
      <c r="CA38" s="226" t="e">
        <f t="shared" si="70"/>
        <v>#DIV/0!</v>
      </c>
      <c r="CB38" s="226" t="e">
        <f t="shared" si="70"/>
        <v>#DIV/0!</v>
      </c>
      <c r="CC38" s="226" t="e">
        <f t="shared" si="70"/>
        <v>#DIV/0!</v>
      </c>
      <c r="CD38" s="226" t="e">
        <f t="shared" si="70"/>
        <v>#DIV/0!</v>
      </c>
      <c r="CE38" s="226" t="e">
        <f t="shared" si="70"/>
        <v>#DIV/0!</v>
      </c>
      <c r="CF38" s="226" t="e">
        <f t="shared" si="70"/>
        <v>#DIV/0!</v>
      </c>
      <c r="CG38" s="226" t="e">
        <f t="shared" si="70"/>
        <v>#DIV/0!</v>
      </c>
      <c r="CH38" s="226" t="e">
        <f t="shared" si="70"/>
        <v>#DIV/0!</v>
      </c>
      <c r="CI38" s="226" t="e">
        <f t="shared" si="70"/>
        <v>#DIV/0!</v>
      </c>
      <c r="CJ38" s="226" t="e">
        <f t="shared" si="70"/>
        <v>#DIV/0!</v>
      </c>
      <c r="CK38" s="226" t="e">
        <f t="shared" si="70"/>
        <v>#DIV/0!</v>
      </c>
      <c r="CL38" s="226" t="e">
        <f t="shared" si="70"/>
        <v>#DIV/0!</v>
      </c>
      <c r="CM38" s="226" t="e">
        <f t="shared" si="70"/>
        <v>#DIV/0!</v>
      </c>
      <c r="CN38" s="226" t="e">
        <f t="shared" si="68"/>
        <v>#DIV/0!</v>
      </c>
      <c r="CO38" s="226" t="e">
        <f t="shared" si="68"/>
        <v>#DIV/0!</v>
      </c>
      <c r="CP38" s="226" t="e">
        <f t="shared" si="68"/>
        <v>#DIV/0!</v>
      </c>
      <c r="CQ38" s="226" t="e">
        <f t="shared" si="68"/>
        <v>#DIV/0!</v>
      </c>
      <c r="CR38" s="226" t="e">
        <f t="shared" si="68"/>
        <v>#DIV/0!</v>
      </c>
      <c r="CS38" s="226" t="e">
        <f t="shared" si="68"/>
        <v>#DIV/0!</v>
      </c>
      <c r="CT38" s="226" t="e">
        <f t="shared" si="68"/>
        <v>#DIV/0!</v>
      </c>
      <c r="CU38" s="226" t="e">
        <f t="shared" si="68"/>
        <v>#DIV/0!</v>
      </c>
      <c r="CV38" s="226" t="e">
        <f t="shared" si="68"/>
        <v>#DIV/0!</v>
      </c>
      <c r="CW38" s="226" t="e">
        <f t="shared" si="68"/>
        <v>#DIV/0!</v>
      </c>
      <c r="CX38" s="226" t="e">
        <f t="shared" si="68"/>
        <v>#DIV/0!</v>
      </c>
      <c r="CY38" s="226" t="e">
        <f t="shared" si="68"/>
        <v>#DIV/0!</v>
      </c>
      <c r="CZ38" s="226" t="e">
        <f t="shared" si="68"/>
        <v>#DIV/0!</v>
      </c>
      <c r="DA38" s="226" t="e">
        <f t="shared" si="68"/>
        <v>#DIV/0!</v>
      </c>
      <c r="DB38" s="226" t="e">
        <f t="shared" si="68"/>
        <v>#DIV/0!</v>
      </c>
      <c r="DC38" s="226" t="e">
        <f t="shared" si="68"/>
        <v>#DIV/0!</v>
      </c>
      <c r="DD38" s="226" t="e">
        <f t="shared" si="69"/>
        <v>#DIV/0!</v>
      </c>
      <c r="DE38" s="226" t="e">
        <f t="shared" si="69"/>
        <v>#DIV/0!</v>
      </c>
      <c r="DF38" s="226" t="e">
        <f t="shared" si="69"/>
        <v>#DIV/0!</v>
      </c>
      <c r="DG38" s="226" t="e">
        <f t="shared" si="69"/>
        <v>#DIV/0!</v>
      </c>
      <c r="DI38" s="226">
        <v>910027.60045325791</v>
      </c>
      <c r="DJ38" s="230" t="e">
        <f t="shared" si="22"/>
        <v>#DIV/0!</v>
      </c>
    </row>
    <row r="39" spans="1:114" x14ac:dyDescent="0.25">
      <c r="A39" t="s">
        <v>14</v>
      </c>
      <c r="B39" t="s">
        <v>33</v>
      </c>
      <c r="C39" s="41">
        <v>0</v>
      </c>
      <c r="D39" s="41">
        <v>0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0</v>
      </c>
      <c r="U39" s="41">
        <v>0</v>
      </c>
      <c r="V39" s="41">
        <v>0</v>
      </c>
      <c r="W39" s="41">
        <v>0</v>
      </c>
      <c r="X39" s="41">
        <v>0</v>
      </c>
      <c r="Y39" s="41">
        <v>0</v>
      </c>
      <c r="Z39" s="41">
        <v>0</v>
      </c>
      <c r="AA39" s="41">
        <v>0</v>
      </c>
      <c r="AB39" s="41">
        <v>0</v>
      </c>
      <c r="AC39" s="41">
        <v>0</v>
      </c>
      <c r="AD39" s="41">
        <v>0</v>
      </c>
      <c r="AE39" s="41">
        <v>0</v>
      </c>
      <c r="AF39" s="41">
        <v>0</v>
      </c>
      <c r="AG39" s="41">
        <v>0</v>
      </c>
      <c r="AH39" s="41">
        <v>0</v>
      </c>
      <c r="AI39" s="41">
        <v>0</v>
      </c>
      <c r="AJ39" s="41">
        <v>0</v>
      </c>
      <c r="AK39" s="41">
        <v>0</v>
      </c>
      <c r="AL39" s="4"/>
      <c r="AM39" t="s">
        <v>33</v>
      </c>
      <c r="AN39" s="41">
        <v>0</v>
      </c>
      <c r="AO39" s="41">
        <v>0</v>
      </c>
      <c r="AP39" s="41">
        <v>0</v>
      </c>
      <c r="AQ39" s="41">
        <v>0</v>
      </c>
      <c r="AR39" s="41">
        <v>0</v>
      </c>
      <c r="AS39" s="41">
        <v>0</v>
      </c>
      <c r="AT39" s="41">
        <v>0</v>
      </c>
      <c r="AU39" s="41">
        <v>0</v>
      </c>
      <c r="AV39" s="41">
        <v>0</v>
      </c>
      <c r="AW39" s="41">
        <v>0</v>
      </c>
      <c r="AX39" s="41">
        <v>0</v>
      </c>
      <c r="AY39" s="41">
        <v>0</v>
      </c>
      <c r="AZ39" s="41">
        <v>0</v>
      </c>
      <c r="BA39" s="41">
        <v>0</v>
      </c>
      <c r="BB39" s="41">
        <v>0</v>
      </c>
      <c r="BC39" s="41">
        <v>0</v>
      </c>
      <c r="BD39" s="41">
        <v>0</v>
      </c>
      <c r="BE39" s="41">
        <v>0</v>
      </c>
      <c r="BF39" s="41">
        <v>0</v>
      </c>
      <c r="BG39" s="41">
        <v>0</v>
      </c>
      <c r="BH39" s="41">
        <v>0</v>
      </c>
      <c r="BI39" s="41">
        <v>0</v>
      </c>
      <c r="BJ39" s="41">
        <v>0</v>
      </c>
      <c r="BK39" s="41">
        <v>0</v>
      </c>
      <c r="BL39" s="41">
        <v>0</v>
      </c>
      <c r="BM39" s="41">
        <v>0</v>
      </c>
      <c r="BN39" s="41">
        <v>0</v>
      </c>
      <c r="BO39" s="41">
        <v>0</v>
      </c>
      <c r="BP39" s="41">
        <v>0</v>
      </c>
      <c r="BQ39" s="41">
        <v>0</v>
      </c>
      <c r="BR39" s="41">
        <v>0</v>
      </c>
      <c r="BS39" s="41">
        <v>0</v>
      </c>
      <c r="BT39" s="41">
        <v>0</v>
      </c>
      <c r="BU39" s="41">
        <v>0</v>
      </c>
      <c r="BV39" s="41">
        <v>0</v>
      </c>
      <c r="BX39" t="str">
        <f t="shared" si="67"/>
        <v>CSG</v>
      </c>
      <c r="BY39" s="4" t="e">
        <f t="shared" si="70"/>
        <v>#DIV/0!</v>
      </c>
      <c r="BZ39" s="4" t="e">
        <f t="shared" si="70"/>
        <v>#DIV/0!</v>
      </c>
      <c r="CA39" s="4" t="e">
        <f t="shared" si="70"/>
        <v>#DIV/0!</v>
      </c>
      <c r="CB39" s="4" t="e">
        <f t="shared" si="70"/>
        <v>#DIV/0!</v>
      </c>
      <c r="CC39" s="4" t="e">
        <f t="shared" si="70"/>
        <v>#DIV/0!</v>
      </c>
      <c r="CD39" s="4" t="e">
        <f t="shared" si="70"/>
        <v>#DIV/0!</v>
      </c>
      <c r="CE39" s="4" t="e">
        <f t="shared" si="70"/>
        <v>#DIV/0!</v>
      </c>
      <c r="CF39" s="4" t="e">
        <f t="shared" si="70"/>
        <v>#DIV/0!</v>
      </c>
      <c r="CG39" s="4" t="e">
        <f t="shared" si="70"/>
        <v>#DIV/0!</v>
      </c>
      <c r="CH39" s="4" t="e">
        <f t="shared" si="70"/>
        <v>#DIV/0!</v>
      </c>
      <c r="CI39" s="4" t="e">
        <f t="shared" si="70"/>
        <v>#DIV/0!</v>
      </c>
      <c r="CJ39" s="4" t="e">
        <f t="shared" si="70"/>
        <v>#DIV/0!</v>
      </c>
      <c r="CK39" s="4" t="e">
        <f t="shared" si="70"/>
        <v>#DIV/0!</v>
      </c>
      <c r="CL39" s="4" t="e">
        <f t="shared" si="70"/>
        <v>#DIV/0!</v>
      </c>
      <c r="CM39" s="4" t="e">
        <f t="shared" si="70"/>
        <v>#DIV/0!</v>
      </c>
      <c r="CN39" s="4" t="e">
        <f t="shared" si="68"/>
        <v>#DIV/0!</v>
      </c>
      <c r="CO39" s="4" t="e">
        <f t="shared" si="68"/>
        <v>#DIV/0!</v>
      </c>
      <c r="CP39" s="4" t="e">
        <f t="shared" si="68"/>
        <v>#DIV/0!</v>
      </c>
      <c r="CQ39" s="4" t="e">
        <f t="shared" si="68"/>
        <v>#DIV/0!</v>
      </c>
      <c r="CR39" s="4" t="e">
        <f t="shared" si="68"/>
        <v>#DIV/0!</v>
      </c>
      <c r="CS39" s="4" t="e">
        <f t="shared" si="68"/>
        <v>#DIV/0!</v>
      </c>
      <c r="CT39" s="4" t="e">
        <f t="shared" si="68"/>
        <v>#DIV/0!</v>
      </c>
      <c r="CU39" s="4" t="e">
        <f t="shared" si="68"/>
        <v>#DIV/0!</v>
      </c>
      <c r="CV39" s="4" t="e">
        <f t="shared" si="68"/>
        <v>#DIV/0!</v>
      </c>
      <c r="CW39" s="4" t="e">
        <f t="shared" si="68"/>
        <v>#DIV/0!</v>
      </c>
      <c r="CX39" s="4" t="e">
        <f t="shared" si="68"/>
        <v>#DIV/0!</v>
      </c>
      <c r="CY39" s="4" t="e">
        <f t="shared" si="68"/>
        <v>#DIV/0!</v>
      </c>
      <c r="CZ39" s="4" t="e">
        <f t="shared" si="68"/>
        <v>#DIV/0!</v>
      </c>
      <c r="DA39" s="4" t="e">
        <f t="shared" si="68"/>
        <v>#DIV/0!</v>
      </c>
      <c r="DB39" s="4" t="e">
        <f t="shared" si="68"/>
        <v>#DIV/0!</v>
      </c>
      <c r="DC39" s="4" t="e">
        <f t="shared" si="68"/>
        <v>#DIV/0!</v>
      </c>
      <c r="DD39" s="4" t="e">
        <f t="shared" si="69"/>
        <v>#DIV/0!</v>
      </c>
      <c r="DE39" s="4" t="e">
        <f t="shared" si="69"/>
        <v>#DIV/0!</v>
      </c>
      <c r="DF39" s="4" t="e">
        <f t="shared" si="69"/>
        <v>#DIV/0!</v>
      </c>
      <c r="DG39" s="4" t="e">
        <f t="shared" si="69"/>
        <v>#DIV/0!</v>
      </c>
      <c r="DI39" s="4">
        <v>155.88600727137131</v>
      </c>
      <c r="DJ39" s="20" t="e">
        <f t="shared" si="22"/>
        <v>#DIV/0!</v>
      </c>
    </row>
    <row r="40" spans="1:114" x14ac:dyDescent="0.25">
      <c r="A40" t="s">
        <v>14</v>
      </c>
      <c r="B40" t="s">
        <v>35</v>
      </c>
      <c r="C40" s="41">
        <v>0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0</v>
      </c>
      <c r="T40" s="41">
        <v>0</v>
      </c>
      <c r="U40" s="41">
        <v>0</v>
      </c>
      <c r="V40" s="41">
        <v>0</v>
      </c>
      <c r="W40" s="41">
        <v>0</v>
      </c>
      <c r="X40" s="41">
        <v>0</v>
      </c>
      <c r="Y40" s="41">
        <v>0</v>
      </c>
      <c r="Z40" s="41">
        <v>0</v>
      </c>
      <c r="AA40" s="41">
        <v>0</v>
      </c>
      <c r="AB40" s="41">
        <v>0</v>
      </c>
      <c r="AC40" s="41">
        <v>0</v>
      </c>
      <c r="AD40" s="41">
        <v>0</v>
      </c>
      <c r="AE40" s="41">
        <v>0</v>
      </c>
      <c r="AF40" s="41">
        <v>0</v>
      </c>
      <c r="AG40" s="41">
        <v>0</v>
      </c>
      <c r="AH40" s="41">
        <v>0</v>
      </c>
      <c r="AI40" s="41">
        <v>0</v>
      </c>
      <c r="AJ40" s="41">
        <v>0</v>
      </c>
      <c r="AK40" s="41">
        <v>0</v>
      </c>
      <c r="AL40" s="4"/>
      <c r="AM40" t="s">
        <v>35</v>
      </c>
      <c r="AN40" s="41">
        <v>0</v>
      </c>
      <c r="AO40" s="41">
        <v>0</v>
      </c>
      <c r="AP40" s="41">
        <v>0</v>
      </c>
      <c r="AQ40" s="41">
        <v>0</v>
      </c>
      <c r="AR40" s="41">
        <v>0</v>
      </c>
      <c r="AS40" s="41">
        <v>0</v>
      </c>
      <c r="AT40" s="41">
        <v>0</v>
      </c>
      <c r="AU40" s="41">
        <v>0</v>
      </c>
      <c r="AV40" s="41">
        <v>0</v>
      </c>
      <c r="AW40" s="41">
        <v>0</v>
      </c>
      <c r="AX40" s="41">
        <v>0</v>
      </c>
      <c r="AY40" s="41">
        <v>0</v>
      </c>
      <c r="AZ40" s="41">
        <v>0</v>
      </c>
      <c r="BA40" s="41">
        <v>0</v>
      </c>
      <c r="BB40" s="41">
        <v>0</v>
      </c>
      <c r="BC40" s="41">
        <v>0</v>
      </c>
      <c r="BD40" s="41">
        <v>0</v>
      </c>
      <c r="BE40" s="41">
        <v>0</v>
      </c>
      <c r="BF40" s="41">
        <v>0</v>
      </c>
      <c r="BG40" s="41">
        <v>0</v>
      </c>
      <c r="BH40" s="41">
        <v>0</v>
      </c>
      <c r="BI40" s="41">
        <v>0</v>
      </c>
      <c r="BJ40" s="41">
        <v>0</v>
      </c>
      <c r="BK40" s="41">
        <v>0</v>
      </c>
      <c r="BL40" s="41">
        <v>0</v>
      </c>
      <c r="BM40" s="41">
        <v>0</v>
      </c>
      <c r="BN40" s="41">
        <v>0</v>
      </c>
      <c r="BO40" s="41">
        <v>0</v>
      </c>
      <c r="BP40" s="41">
        <v>0</v>
      </c>
      <c r="BQ40" s="41">
        <v>0</v>
      </c>
      <c r="BR40" s="41">
        <v>0</v>
      </c>
      <c r="BS40" s="41">
        <v>0</v>
      </c>
      <c r="BT40" s="41">
        <v>0</v>
      </c>
      <c r="BU40" s="41">
        <v>0</v>
      </c>
      <c r="BV40" s="41">
        <v>0</v>
      </c>
      <c r="BX40" t="str">
        <f t="shared" si="67"/>
        <v>CTSG</v>
      </c>
      <c r="BY40" s="4" t="e">
        <f t="shared" si="70"/>
        <v>#DIV/0!</v>
      </c>
      <c r="BZ40" s="4" t="e">
        <f t="shared" si="70"/>
        <v>#DIV/0!</v>
      </c>
      <c r="CA40" s="4" t="e">
        <f t="shared" si="70"/>
        <v>#DIV/0!</v>
      </c>
      <c r="CB40" s="4" t="e">
        <f t="shared" si="70"/>
        <v>#DIV/0!</v>
      </c>
      <c r="CC40" s="4" t="e">
        <f t="shared" si="70"/>
        <v>#DIV/0!</v>
      </c>
      <c r="CD40" s="4" t="e">
        <f t="shared" si="70"/>
        <v>#DIV/0!</v>
      </c>
      <c r="CE40" s="4" t="e">
        <f t="shared" si="70"/>
        <v>#DIV/0!</v>
      </c>
      <c r="CF40" s="4" t="e">
        <f t="shared" si="70"/>
        <v>#DIV/0!</v>
      </c>
      <c r="CG40" s="4" t="e">
        <f t="shared" si="70"/>
        <v>#DIV/0!</v>
      </c>
      <c r="CH40" s="4" t="e">
        <f t="shared" si="70"/>
        <v>#DIV/0!</v>
      </c>
      <c r="CI40" s="4" t="e">
        <f t="shared" si="70"/>
        <v>#DIV/0!</v>
      </c>
      <c r="CJ40" s="4" t="e">
        <f t="shared" si="70"/>
        <v>#DIV/0!</v>
      </c>
      <c r="CK40" s="4" t="e">
        <f t="shared" si="70"/>
        <v>#DIV/0!</v>
      </c>
      <c r="CL40" s="4" t="e">
        <f t="shared" si="70"/>
        <v>#DIV/0!</v>
      </c>
      <c r="CM40" s="4" t="e">
        <f t="shared" si="70"/>
        <v>#DIV/0!</v>
      </c>
      <c r="CN40" s="4" t="e">
        <f t="shared" si="68"/>
        <v>#DIV/0!</v>
      </c>
      <c r="CO40" s="4" t="e">
        <f t="shared" si="68"/>
        <v>#DIV/0!</v>
      </c>
      <c r="CP40" s="4" t="e">
        <f t="shared" si="68"/>
        <v>#DIV/0!</v>
      </c>
      <c r="CQ40" s="4" t="e">
        <f t="shared" si="68"/>
        <v>#DIV/0!</v>
      </c>
      <c r="CR40" s="4" t="e">
        <f t="shared" si="68"/>
        <v>#DIV/0!</v>
      </c>
      <c r="CS40" s="4" t="e">
        <f t="shared" si="68"/>
        <v>#DIV/0!</v>
      </c>
      <c r="CT40" s="4" t="e">
        <f t="shared" si="68"/>
        <v>#DIV/0!</v>
      </c>
      <c r="CU40" s="4" t="e">
        <f t="shared" si="68"/>
        <v>#DIV/0!</v>
      </c>
      <c r="CV40" s="4" t="e">
        <f t="shared" si="68"/>
        <v>#DIV/0!</v>
      </c>
      <c r="CW40" s="4" t="e">
        <f t="shared" si="68"/>
        <v>#DIV/0!</v>
      </c>
      <c r="CX40" s="4" t="e">
        <f t="shared" si="68"/>
        <v>#DIV/0!</v>
      </c>
      <c r="CY40" s="4" t="e">
        <f t="shared" si="68"/>
        <v>#DIV/0!</v>
      </c>
      <c r="CZ40" s="4" t="e">
        <f t="shared" si="68"/>
        <v>#DIV/0!</v>
      </c>
      <c r="DA40" s="4" t="e">
        <f t="shared" si="68"/>
        <v>#DIV/0!</v>
      </c>
      <c r="DB40" s="4" t="e">
        <f t="shared" si="68"/>
        <v>#DIV/0!</v>
      </c>
      <c r="DC40" s="4" t="e">
        <f t="shared" si="68"/>
        <v>#DIV/0!</v>
      </c>
      <c r="DD40" s="4" t="e">
        <f t="shared" si="69"/>
        <v>#DIV/0!</v>
      </c>
      <c r="DE40" s="4" t="e">
        <f t="shared" si="69"/>
        <v>#DIV/0!</v>
      </c>
      <c r="DF40" s="4" t="e">
        <f t="shared" si="69"/>
        <v>#DIV/0!</v>
      </c>
      <c r="DG40" s="4" t="e">
        <f t="shared" si="69"/>
        <v>#DIV/0!</v>
      </c>
      <c r="DI40" s="4">
        <v>908.78305084745773</v>
      </c>
      <c r="DJ40" s="140" t="e">
        <f t="shared" si="22"/>
        <v>#DIV/0!</v>
      </c>
    </row>
    <row r="41" spans="1:114" x14ac:dyDescent="0.25">
      <c r="A41" t="s">
        <v>14</v>
      </c>
      <c r="B41" t="s">
        <v>34</v>
      </c>
      <c r="C41" s="41">
        <v>0</v>
      </c>
      <c r="D41" s="41">
        <v>0</v>
      </c>
      <c r="E41" s="41">
        <v>0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0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0</v>
      </c>
      <c r="T41" s="41">
        <v>0</v>
      </c>
      <c r="U41" s="41">
        <v>0</v>
      </c>
      <c r="V41" s="41">
        <v>0</v>
      </c>
      <c r="W41" s="41">
        <v>0</v>
      </c>
      <c r="X41" s="41">
        <v>0</v>
      </c>
      <c r="Y41" s="41">
        <v>0</v>
      </c>
      <c r="Z41" s="41">
        <v>0</v>
      </c>
      <c r="AA41" s="41">
        <v>0</v>
      </c>
      <c r="AB41" s="41">
        <v>0</v>
      </c>
      <c r="AC41" s="41">
        <v>0</v>
      </c>
      <c r="AD41" s="41">
        <v>0</v>
      </c>
      <c r="AE41" s="41">
        <v>0</v>
      </c>
      <c r="AF41" s="41">
        <v>0</v>
      </c>
      <c r="AG41" s="41">
        <v>0</v>
      </c>
      <c r="AH41" s="41">
        <v>0</v>
      </c>
      <c r="AI41" s="41">
        <v>0</v>
      </c>
      <c r="AJ41" s="41">
        <v>0</v>
      </c>
      <c r="AK41" s="41">
        <v>0</v>
      </c>
      <c r="AL41" s="4"/>
      <c r="AM41" t="s">
        <v>34</v>
      </c>
      <c r="AN41" s="41">
        <v>0</v>
      </c>
      <c r="AO41" s="41">
        <v>0</v>
      </c>
      <c r="AP41" s="41">
        <v>0</v>
      </c>
      <c r="AQ41" s="41">
        <v>0</v>
      </c>
      <c r="AR41" s="41">
        <v>0</v>
      </c>
      <c r="AS41" s="41">
        <v>0</v>
      </c>
      <c r="AT41" s="41">
        <v>0</v>
      </c>
      <c r="AU41" s="41">
        <v>0</v>
      </c>
      <c r="AV41" s="41">
        <v>0</v>
      </c>
      <c r="AW41" s="41">
        <v>0</v>
      </c>
      <c r="AX41" s="41">
        <v>0</v>
      </c>
      <c r="AY41" s="41">
        <v>0</v>
      </c>
      <c r="AZ41" s="41">
        <v>0</v>
      </c>
      <c r="BA41" s="41">
        <v>0</v>
      </c>
      <c r="BB41" s="41">
        <v>0</v>
      </c>
      <c r="BC41" s="41">
        <v>0</v>
      </c>
      <c r="BD41" s="41">
        <v>0</v>
      </c>
      <c r="BE41" s="41">
        <v>0</v>
      </c>
      <c r="BF41" s="41">
        <v>0</v>
      </c>
      <c r="BG41" s="41">
        <v>0</v>
      </c>
      <c r="BH41" s="41">
        <v>0</v>
      </c>
      <c r="BI41" s="41">
        <v>0</v>
      </c>
      <c r="BJ41" s="41">
        <v>0</v>
      </c>
      <c r="BK41" s="41">
        <v>0</v>
      </c>
      <c r="BL41" s="41">
        <v>0</v>
      </c>
      <c r="BM41" s="41">
        <v>0</v>
      </c>
      <c r="BN41" s="41">
        <v>0</v>
      </c>
      <c r="BO41" s="41">
        <v>0</v>
      </c>
      <c r="BP41" s="41">
        <v>0</v>
      </c>
      <c r="BQ41" s="41">
        <v>0</v>
      </c>
      <c r="BR41" s="41">
        <v>0</v>
      </c>
      <c r="BS41" s="41">
        <v>0</v>
      </c>
      <c r="BT41" s="41">
        <v>0</v>
      </c>
      <c r="BU41" s="41">
        <v>0</v>
      </c>
      <c r="BV41" s="41">
        <v>0</v>
      </c>
      <c r="BX41" t="str">
        <f t="shared" si="67"/>
        <v>CSLS</v>
      </c>
      <c r="BY41" s="4" t="e">
        <f t="shared" si="70"/>
        <v>#DIV/0!</v>
      </c>
      <c r="BZ41" s="4" t="e">
        <f t="shared" si="70"/>
        <v>#DIV/0!</v>
      </c>
      <c r="CA41" s="4" t="e">
        <f t="shared" si="70"/>
        <v>#DIV/0!</v>
      </c>
      <c r="CB41" s="4" t="e">
        <f t="shared" si="70"/>
        <v>#DIV/0!</v>
      </c>
      <c r="CC41" s="4" t="e">
        <f t="shared" si="70"/>
        <v>#DIV/0!</v>
      </c>
      <c r="CD41" s="4" t="e">
        <f t="shared" si="70"/>
        <v>#DIV/0!</v>
      </c>
      <c r="CE41" s="4" t="e">
        <f t="shared" si="70"/>
        <v>#DIV/0!</v>
      </c>
      <c r="CF41" s="4" t="e">
        <f t="shared" si="70"/>
        <v>#DIV/0!</v>
      </c>
      <c r="CG41" s="4" t="e">
        <f t="shared" si="70"/>
        <v>#DIV/0!</v>
      </c>
      <c r="CH41" s="4" t="e">
        <f t="shared" si="70"/>
        <v>#DIV/0!</v>
      </c>
      <c r="CI41" s="4" t="e">
        <f t="shared" si="70"/>
        <v>#DIV/0!</v>
      </c>
      <c r="CJ41" s="4" t="e">
        <f t="shared" si="70"/>
        <v>#DIV/0!</v>
      </c>
      <c r="CK41" s="4" t="e">
        <f t="shared" si="70"/>
        <v>#DIV/0!</v>
      </c>
      <c r="CL41" s="4" t="e">
        <f t="shared" si="70"/>
        <v>#DIV/0!</v>
      </c>
      <c r="CM41" s="4" t="e">
        <f t="shared" si="70"/>
        <v>#DIV/0!</v>
      </c>
      <c r="CN41" s="4" t="e">
        <f t="shared" si="68"/>
        <v>#DIV/0!</v>
      </c>
      <c r="CO41" s="4" t="e">
        <f t="shared" si="68"/>
        <v>#DIV/0!</v>
      </c>
      <c r="CP41" s="4" t="e">
        <f t="shared" si="68"/>
        <v>#DIV/0!</v>
      </c>
      <c r="CQ41" s="4" t="e">
        <f t="shared" si="68"/>
        <v>#DIV/0!</v>
      </c>
      <c r="CR41" s="4" t="e">
        <f t="shared" si="68"/>
        <v>#DIV/0!</v>
      </c>
      <c r="CS41" s="4" t="e">
        <f t="shared" si="68"/>
        <v>#DIV/0!</v>
      </c>
      <c r="CT41" s="4" t="e">
        <f t="shared" si="68"/>
        <v>#DIV/0!</v>
      </c>
      <c r="CU41" s="4" t="e">
        <f t="shared" si="68"/>
        <v>#DIV/0!</v>
      </c>
      <c r="CV41" s="4" t="e">
        <f t="shared" si="68"/>
        <v>#DIV/0!</v>
      </c>
      <c r="CW41" s="4" t="e">
        <f t="shared" si="68"/>
        <v>#DIV/0!</v>
      </c>
      <c r="CX41" s="4" t="e">
        <f t="shared" si="68"/>
        <v>#DIV/0!</v>
      </c>
      <c r="CY41" s="4" t="e">
        <f t="shared" si="68"/>
        <v>#DIV/0!</v>
      </c>
      <c r="CZ41" s="4" t="e">
        <f t="shared" si="68"/>
        <v>#DIV/0!</v>
      </c>
      <c r="DA41" s="4" t="e">
        <f t="shared" si="68"/>
        <v>#DIV/0!</v>
      </c>
      <c r="DB41" s="4" t="e">
        <f t="shared" si="68"/>
        <v>#DIV/0!</v>
      </c>
      <c r="DC41" s="4" t="e">
        <f t="shared" si="68"/>
        <v>#DIV/0!</v>
      </c>
      <c r="DD41" s="4" t="e">
        <f t="shared" si="69"/>
        <v>#DIV/0!</v>
      </c>
      <c r="DE41" s="4" t="e">
        <f t="shared" si="69"/>
        <v>#DIV/0!</v>
      </c>
      <c r="DF41" s="4" t="e">
        <f t="shared" si="69"/>
        <v>#DIV/0!</v>
      </c>
      <c r="DG41" s="4" t="e">
        <f t="shared" si="69"/>
        <v>#DIV/0!</v>
      </c>
      <c r="DI41" s="4" t="e">
        <v>#DIV/0!</v>
      </c>
      <c r="DJ41" s="20" t="e">
        <f t="shared" si="22"/>
        <v>#DIV/0!</v>
      </c>
    </row>
    <row r="42" spans="1:114" x14ac:dyDescent="0.25">
      <c r="A42" t="s">
        <v>14</v>
      </c>
      <c r="B42" t="s">
        <v>36</v>
      </c>
      <c r="C42" s="41">
        <v>0</v>
      </c>
      <c r="D42" s="41">
        <v>0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  <c r="AG42" s="41">
        <v>0</v>
      </c>
      <c r="AH42" s="41">
        <v>0</v>
      </c>
      <c r="AI42" s="41">
        <v>0</v>
      </c>
      <c r="AJ42" s="41">
        <v>0</v>
      </c>
      <c r="AK42" s="41">
        <v>0</v>
      </c>
      <c r="AL42" s="4"/>
      <c r="AM42" t="s">
        <v>36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  <c r="BN42" s="41">
        <v>0</v>
      </c>
      <c r="BO42" s="41">
        <v>0</v>
      </c>
      <c r="BP42" s="41">
        <v>0</v>
      </c>
      <c r="BQ42" s="41">
        <v>0</v>
      </c>
      <c r="BR42" s="41">
        <v>0</v>
      </c>
      <c r="BS42" s="41">
        <v>0</v>
      </c>
      <c r="BT42" s="41">
        <v>0</v>
      </c>
      <c r="BU42" s="41">
        <v>0</v>
      </c>
      <c r="BV42" s="41">
        <v>0</v>
      </c>
      <c r="BX42" t="str">
        <f t="shared" si="67"/>
        <v>CTSLS</v>
      </c>
      <c r="BY42" s="4" t="e">
        <f t="shared" si="70"/>
        <v>#DIV/0!</v>
      </c>
      <c r="BZ42" s="4" t="e">
        <f t="shared" si="70"/>
        <v>#DIV/0!</v>
      </c>
      <c r="CA42" s="4" t="e">
        <f t="shared" si="70"/>
        <v>#DIV/0!</v>
      </c>
      <c r="CB42" s="4" t="e">
        <f t="shared" si="70"/>
        <v>#DIV/0!</v>
      </c>
      <c r="CC42" s="4" t="e">
        <f t="shared" si="70"/>
        <v>#DIV/0!</v>
      </c>
      <c r="CD42" s="4" t="e">
        <f t="shared" si="70"/>
        <v>#DIV/0!</v>
      </c>
      <c r="CE42" s="4" t="e">
        <f t="shared" si="70"/>
        <v>#DIV/0!</v>
      </c>
      <c r="CF42" s="4" t="e">
        <f t="shared" si="70"/>
        <v>#DIV/0!</v>
      </c>
      <c r="CG42" s="4" t="e">
        <f t="shared" si="70"/>
        <v>#DIV/0!</v>
      </c>
      <c r="CH42" s="4" t="e">
        <f t="shared" si="70"/>
        <v>#DIV/0!</v>
      </c>
      <c r="CI42" s="4" t="e">
        <f t="shared" si="70"/>
        <v>#DIV/0!</v>
      </c>
      <c r="CJ42" s="4" t="e">
        <f t="shared" si="70"/>
        <v>#DIV/0!</v>
      </c>
      <c r="CK42" s="4" t="e">
        <f t="shared" si="70"/>
        <v>#DIV/0!</v>
      </c>
      <c r="CL42" s="4" t="e">
        <f t="shared" si="70"/>
        <v>#DIV/0!</v>
      </c>
      <c r="CM42" s="4" t="e">
        <f t="shared" si="70"/>
        <v>#DIV/0!</v>
      </c>
      <c r="CN42" s="4" t="e">
        <f t="shared" si="68"/>
        <v>#DIV/0!</v>
      </c>
      <c r="CO42" s="4" t="e">
        <f t="shared" si="68"/>
        <v>#DIV/0!</v>
      </c>
      <c r="CP42" s="4" t="e">
        <f t="shared" si="68"/>
        <v>#DIV/0!</v>
      </c>
      <c r="CQ42" s="4" t="e">
        <f t="shared" si="68"/>
        <v>#DIV/0!</v>
      </c>
      <c r="CR42" s="4" t="e">
        <f t="shared" si="68"/>
        <v>#DIV/0!</v>
      </c>
      <c r="CS42" s="4" t="e">
        <f t="shared" si="68"/>
        <v>#DIV/0!</v>
      </c>
      <c r="CT42" s="4" t="e">
        <f t="shared" si="68"/>
        <v>#DIV/0!</v>
      </c>
      <c r="CU42" s="4" t="e">
        <f t="shared" si="68"/>
        <v>#DIV/0!</v>
      </c>
      <c r="CV42" s="4" t="e">
        <f t="shared" si="68"/>
        <v>#DIV/0!</v>
      </c>
      <c r="CW42" s="4" t="e">
        <f t="shared" si="68"/>
        <v>#DIV/0!</v>
      </c>
      <c r="CX42" s="4" t="e">
        <f t="shared" si="68"/>
        <v>#DIV/0!</v>
      </c>
      <c r="CY42" s="4" t="e">
        <f t="shared" si="68"/>
        <v>#DIV/0!</v>
      </c>
      <c r="CZ42" s="4" t="e">
        <f t="shared" si="68"/>
        <v>#DIV/0!</v>
      </c>
      <c r="DA42" s="4" t="e">
        <f t="shared" si="68"/>
        <v>#DIV/0!</v>
      </c>
      <c r="DB42" s="4" t="e">
        <f t="shared" si="68"/>
        <v>#DIV/0!</v>
      </c>
      <c r="DC42" s="4" t="e">
        <f t="shared" si="68"/>
        <v>#DIV/0!</v>
      </c>
      <c r="DD42" s="4" t="e">
        <f t="shared" si="69"/>
        <v>#DIV/0!</v>
      </c>
      <c r="DE42" s="4" t="e">
        <f t="shared" si="69"/>
        <v>#DIV/0!</v>
      </c>
      <c r="DF42" s="4" t="e">
        <f t="shared" si="69"/>
        <v>#DIV/0!</v>
      </c>
      <c r="DG42" s="4" t="e">
        <f t="shared" si="69"/>
        <v>#DIV/0!</v>
      </c>
      <c r="DI42" s="4" t="e">
        <v>#DIV/0!</v>
      </c>
      <c r="DJ42" s="20" t="e">
        <f t="shared" si="22"/>
        <v>#DIV/0!</v>
      </c>
    </row>
    <row r="43" spans="1:114" x14ac:dyDescent="0.25">
      <c r="A43" t="s">
        <v>14</v>
      </c>
      <c r="B43" t="s">
        <v>37</v>
      </c>
      <c r="C43" s="41">
        <v>0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0</v>
      </c>
      <c r="T43" s="41">
        <v>0</v>
      </c>
      <c r="U43" s="41">
        <v>0</v>
      </c>
      <c r="V43" s="41">
        <v>0</v>
      </c>
      <c r="W43" s="41">
        <v>0</v>
      </c>
      <c r="X43" s="41">
        <v>0</v>
      </c>
      <c r="Y43" s="41">
        <v>0</v>
      </c>
      <c r="Z43" s="41">
        <v>0</v>
      </c>
      <c r="AA43" s="41">
        <v>0</v>
      </c>
      <c r="AB43" s="41">
        <v>0</v>
      </c>
      <c r="AC43" s="41">
        <v>0</v>
      </c>
      <c r="AD43" s="41">
        <v>0</v>
      </c>
      <c r="AE43" s="41">
        <v>0</v>
      </c>
      <c r="AF43" s="41">
        <v>0</v>
      </c>
      <c r="AG43" s="41">
        <v>0</v>
      </c>
      <c r="AH43" s="41">
        <v>0</v>
      </c>
      <c r="AI43" s="41">
        <v>0</v>
      </c>
      <c r="AJ43" s="41">
        <v>0</v>
      </c>
      <c r="AK43" s="41">
        <v>0</v>
      </c>
      <c r="AL43" s="4"/>
      <c r="AM43" t="s">
        <v>37</v>
      </c>
      <c r="AN43" s="41">
        <v>0</v>
      </c>
      <c r="AO43" s="41">
        <v>0</v>
      </c>
      <c r="AP43" s="41">
        <v>0</v>
      </c>
      <c r="AQ43" s="41">
        <v>0</v>
      </c>
      <c r="AR43" s="41">
        <v>0</v>
      </c>
      <c r="AS43" s="41">
        <v>0</v>
      </c>
      <c r="AT43" s="41">
        <v>0</v>
      </c>
      <c r="AU43" s="41">
        <v>0</v>
      </c>
      <c r="AV43" s="41">
        <v>0</v>
      </c>
      <c r="AW43" s="41">
        <v>0</v>
      </c>
      <c r="AX43" s="41">
        <v>0</v>
      </c>
      <c r="AY43" s="41">
        <v>0</v>
      </c>
      <c r="AZ43" s="41">
        <v>0</v>
      </c>
      <c r="BA43" s="41">
        <v>0</v>
      </c>
      <c r="BB43" s="41">
        <v>0</v>
      </c>
      <c r="BC43" s="41">
        <v>0</v>
      </c>
      <c r="BD43" s="41">
        <v>0</v>
      </c>
      <c r="BE43" s="41">
        <v>0</v>
      </c>
      <c r="BF43" s="41">
        <v>0</v>
      </c>
      <c r="BG43" s="41">
        <v>0</v>
      </c>
      <c r="BH43" s="41">
        <v>0</v>
      </c>
      <c r="BI43" s="41">
        <v>0</v>
      </c>
      <c r="BJ43" s="41">
        <v>0</v>
      </c>
      <c r="BK43" s="41">
        <v>0</v>
      </c>
      <c r="BL43" s="41">
        <v>0</v>
      </c>
      <c r="BM43" s="41">
        <v>0</v>
      </c>
      <c r="BN43" s="41">
        <v>0</v>
      </c>
      <c r="BO43" s="41">
        <v>0</v>
      </c>
      <c r="BP43" s="41">
        <v>0</v>
      </c>
      <c r="BQ43" s="41">
        <v>0</v>
      </c>
      <c r="BR43" s="41">
        <v>0</v>
      </c>
      <c r="BS43" s="41">
        <v>0</v>
      </c>
      <c r="BT43" s="41">
        <v>0</v>
      </c>
      <c r="BU43" s="41">
        <v>0</v>
      </c>
      <c r="BV43" s="41">
        <v>0</v>
      </c>
      <c r="BX43" t="str">
        <f t="shared" si="67"/>
        <v>NGVS</v>
      </c>
      <c r="BY43" s="4" t="e">
        <f t="shared" si="70"/>
        <v>#DIV/0!</v>
      </c>
      <c r="BZ43" s="4" t="e">
        <f t="shared" si="70"/>
        <v>#DIV/0!</v>
      </c>
      <c r="CA43" s="4" t="e">
        <f t="shared" si="70"/>
        <v>#DIV/0!</v>
      </c>
      <c r="CB43" s="4" t="e">
        <f t="shared" si="70"/>
        <v>#DIV/0!</v>
      </c>
      <c r="CC43" s="4" t="e">
        <f t="shared" si="70"/>
        <v>#DIV/0!</v>
      </c>
      <c r="CD43" s="4" t="e">
        <f t="shared" si="70"/>
        <v>#DIV/0!</v>
      </c>
      <c r="CE43" s="4" t="e">
        <f t="shared" si="70"/>
        <v>#DIV/0!</v>
      </c>
      <c r="CF43" s="4" t="e">
        <f t="shared" si="70"/>
        <v>#DIV/0!</v>
      </c>
      <c r="CG43" s="4" t="e">
        <f t="shared" si="70"/>
        <v>#DIV/0!</v>
      </c>
      <c r="CH43" s="4" t="e">
        <f t="shared" si="70"/>
        <v>#DIV/0!</v>
      </c>
      <c r="CI43" s="4" t="e">
        <f t="shared" si="70"/>
        <v>#DIV/0!</v>
      </c>
      <c r="CJ43" s="4" t="e">
        <f t="shared" si="70"/>
        <v>#DIV/0!</v>
      </c>
      <c r="CK43" s="4" t="e">
        <f t="shared" si="70"/>
        <v>#DIV/0!</v>
      </c>
      <c r="CL43" s="4" t="e">
        <f t="shared" si="70"/>
        <v>#DIV/0!</v>
      </c>
      <c r="CM43" s="4" t="e">
        <f t="shared" si="70"/>
        <v>#DIV/0!</v>
      </c>
      <c r="CN43" s="4" t="e">
        <f t="shared" si="68"/>
        <v>#DIV/0!</v>
      </c>
      <c r="CO43" s="4" t="e">
        <f t="shared" si="68"/>
        <v>#DIV/0!</v>
      </c>
      <c r="CP43" s="4" t="e">
        <f t="shared" si="68"/>
        <v>#DIV/0!</v>
      </c>
      <c r="CQ43" s="4" t="e">
        <f t="shared" si="68"/>
        <v>#DIV/0!</v>
      </c>
      <c r="CR43" s="4" t="e">
        <f t="shared" si="68"/>
        <v>#DIV/0!</v>
      </c>
      <c r="CS43" s="4" t="e">
        <f t="shared" si="68"/>
        <v>#DIV/0!</v>
      </c>
      <c r="CT43" s="4" t="e">
        <f t="shared" si="68"/>
        <v>#DIV/0!</v>
      </c>
      <c r="CU43" s="4" t="e">
        <f t="shared" si="68"/>
        <v>#DIV/0!</v>
      </c>
      <c r="CV43" s="4" t="e">
        <f t="shared" si="68"/>
        <v>#DIV/0!</v>
      </c>
      <c r="CW43" s="4" t="e">
        <f t="shared" si="68"/>
        <v>#DIV/0!</v>
      </c>
      <c r="CX43" s="4" t="e">
        <f t="shared" si="68"/>
        <v>#DIV/0!</v>
      </c>
      <c r="CY43" s="4" t="e">
        <f t="shared" si="68"/>
        <v>#DIV/0!</v>
      </c>
      <c r="CZ43" s="4" t="e">
        <f t="shared" si="68"/>
        <v>#DIV/0!</v>
      </c>
      <c r="DA43" s="4" t="e">
        <f t="shared" si="69"/>
        <v>#DIV/0!</v>
      </c>
      <c r="DB43" s="4" t="e">
        <f t="shared" si="69"/>
        <v>#DIV/0!</v>
      </c>
      <c r="DC43" s="4" t="e">
        <f t="shared" si="69"/>
        <v>#DIV/0!</v>
      </c>
      <c r="DD43" s="4" t="e">
        <f t="shared" si="69"/>
        <v>#DIV/0!</v>
      </c>
      <c r="DE43" s="4" t="e">
        <f t="shared" si="69"/>
        <v>#DIV/0!</v>
      </c>
      <c r="DF43" s="4" t="e">
        <f t="shared" si="69"/>
        <v>#DIV/0!</v>
      </c>
      <c r="DG43" s="4" t="e">
        <f t="shared" si="69"/>
        <v>#DIV/0!</v>
      </c>
      <c r="DI43" s="4" t="e">
        <v>#DIV/0!</v>
      </c>
      <c r="DJ43" s="140" t="e">
        <f t="shared" si="22"/>
        <v>#DIV/0!</v>
      </c>
    </row>
    <row r="44" spans="1:114" x14ac:dyDescent="0.25">
      <c r="A44" t="s">
        <v>14</v>
      </c>
      <c r="B44" t="s">
        <v>38</v>
      </c>
      <c r="C44" s="41">
        <v>0</v>
      </c>
      <c r="D44" s="41">
        <v>0</v>
      </c>
      <c r="E44" s="41">
        <v>0</v>
      </c>
      <c r="F44" s="41">
        <v>0</v>
      </c>
      <c r="G44" s="41">
        <v>0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0</v>
      </c>
      <c r="V44" s="41">
        <v>0</v>
      </c>
      <c r="W44" s="41">
        <v>0</v>
      </c>
      <c r="X44" s="41">
        <v>0</v>
      </c>
      <c r="Y44" s="41">
        <v>0</v>
      </c>
      <c r="Z44" s="41">
        <v>0</v>
      </c>
      <c r="AA44" s="41">
        <v>0</v>
      </c>
      <c r="AB44" s="41">
        <v>0</v>
      </c>
      <c r="AC44" s="41">
        <v>0</v>
      </c>
      <c r="AD44" s="41">
        <v>0</v>
      </c>
      <c r="AE44" s="41">
        <v>0</v>
      </c>
      <c r="AF44" s="41">
        <v>0</v>
      </c>
      <c r="AG44" s="41">
        <v>0</v>
      </c>
      <c r="AH44" s="41">
        <v>0</v>
      </c>
      <c r="AI44" s="41">
        <v>0</v>
      </c>
      <c r="AJ44" s="41">
        <v>0</v>
      </c>
      <c r="AK44" s="41">
        <v>0</v>
      </c>
      <c r="AL44" s="4"/>
      <c r="AM44" t="s">
        <v>38</v>
      </c>
      <c r="AN44" s="41">
        <v>0</v>
      </c>
      <c r="AO44" s="41">
        <v>0</v>
      </c>
      <c r="AP44" s="41">
        <v>0</v>
      </c>
      <c r="AQ44" s="41">
        <v>0</v>
      </c>
      <c r="AR44" s="41">
        <v>0</v>
      </c>
      <c r="AS44" s="41">
        <v>0</v>
      </c>
      <c r="AT44" s="41">
        <v>0</v>
      </c>
      <c r="AU44" s="41">
        <v>0</v>
      </c>
      <c r="AV44" s="41">
        <v>0</v>
      </c>
      <c r="AW44" s="41">
        <v>0</v>
      </c>
      <c r="AX44" s="41">
        <v>0</v>
      </c>
      <c r="AY44" s="41">
        <v>0</v>
      </c>
      <c r="AZ44" s="41">
        <v>0</v>
      </c>
      <c r="BA44" s="41">
        <v>0</v>
      </c>
      <c r="BB44" s="41">
        <v>0</v>
      </c>
      <c r="BC44" s="41">
        <v>0</v>
      </c>
      <c r="BD44" s="41">
        <v>0</v>
      </c>
      <c r="BE44" s="41">
        <v>0</v>
      </c>
      <c r="BF44" s="41">
        <v>0</v>
      </c>
      <c r="BG44" s="41">
        <v>0</v>
      </c>
      <c r="BH44" s="41">
        <v>0</v>
      </c>
      <c r="BI44" s="41">
        <v>0</v>
      </c>
      <c r="BJ44" s="41">
        <v>0</v>
      </c>
      <c r="BK44" s="41">
        <v>0</v>
      </c>
      <c r="BL44" s="41">
        <v>0</v>
      </c>
      <c r="BM44" s="41">
        <v>0</v>
      </c>
      <c r="BN44" s="41">
        <v>0</v>
      </c>
      <c r="BO44" s="41">
        <v>0</v>
      </c>
      <c r="BP44" s="41">
        <v>0</v>
      </c>
      <c r="BQ44" s="41">
        <v>0</v>
      </c>
      <c r="BR44" s="41">
        <v>0</v>
      </c>
      <c r="BS44" s="41">
        <v>0</v>
      </c>
      <c r="BT44" s="41">
        <v>0</v>
      </c>
      <c r="BU44" s="41">
        <v>0</v>
      </c>
      <c r="BV44" s="41">
        <v>0</v>
      </c>
      <c r="BX44" t="str">
        <f t="shared" si="67"/>
        <v>NTGVS</v>
      </c>
      <c r="BY44" s="4" t="e">
        <f t="shared" si="70"/>
        <v>#DIV/0!</v>
      </c>
      <c r="BZ44" s="4" t="e">
        <f t="shared" si="70"/>
        <v>#DIV/0!</v>
      </c>
      <c r="CA44" s="4" t="e">
        <f t="shared" si="70"/>
        <v>#DIV/0!</v>
      </c>
      <c r="CB44" s="4" t="e">
        <f t="shared" si="70"/>
        <v>#DIV/0!</v>
      </c>
      <c r="CC44" s="4" t="e">
        <f t="shared" si="70"/>
        <v>#DIV/0!</v>
      </c>
      <c r="CD44" s="4" t="e">
        <f t="shared" si="70"/>
        <v>#DIV/0!</v>
      </c>
      <c r="CE44" s="4" t="e">
        <f t="shared" si="70"/>
        <v>#DIV/0!</v>
      </c>
      <c r="CF44" s="4" t="e">
        <f t="shared" si="70"/>
        <v>#DIV/0!</v>
      </c>
      <c r="CG44" s="4" t="e">
        <f t="shared" si="70"/>
        <v>#DIV/0!</v>
      </c>
      <c r="CH44" s="4" t="e">
        <f t="shared" si="70"/>
        <v>#DIV/0!</v>
      </c>
      <c r="CI44" s="4" t="e">
        <f t="shared" si="70"/>
        <v>#DIV/0!</v>
      </c>
      <c r="CJ44" s="4" t="e">
        <f t="shared" si="70"/>
        <v>#DIV/0!</v>
      </c>
      <c r="CK44" s="4" t="e">
        <f t="shared" si="70"/>
        <v>#DIV/0!</v>
      </c>
      <c r="CL44" s="4" t="e">
        <f t="shared" si="70"/>
        <v>#DIV/0!</v>
      </c>
      <c r="CM44" s="4" t="e">
        <f t="shared" si="70"/>
        <v>#DIV/0!</v>
      </c>
      <c r="CN44" s="4" t="e">
        <f t="shared" si="68"/>
        <v>#DIV/0!</v>
      </c>
      <c r="CO44" s="4" t="e">
        <f t="shared" si="68"/>
        <v>#DIV/0!</v>
      </c>
      <c r="CP44" s="4" t="e">
        <f t="shared" si="68"/>
        <v>#DIV/0!</v>
      </c>
      <c r="CQ44" s="4" t="e">
        <f t="shared" si="68"/>
        <v>#DIV/0!</v>
      </c>
      <c r="CR44" s="4" t="e">
        <f t="shared" si="68"/>
        <v>#DIV/0!</v>
      </c>
      <c r="CS44" s="4" t="e">
        <f t="shared" si="68"/>
        <v>#DIV/0!</v>
      </c>
      <c r="CT44" s="4" t="e">
        <f t="shared" si="68"/>
        <v>#DIV/0!</v>
      </c>
      <c r="CU44" s="4" t="e">
        <f t="shared" si="68"/>
        <v>#DIV/0!</v>
      </c>
      <c r="CV44" s="4" t="e">
        <f t="shared" si="68"/>
        <v>#DIV/0!</v>
      </c>
      <c r="CW44" s="4" t="e">
        <f t="shared" si="68"/>
        <v>#DIV/0!</v>
      </c>
      <c r="CX44" s="4" t="e">
        <f t="shared" si="68"/>
        <v>#DIV/0!</v>
      </c>
      <c r="CY44" s="4" t="e">
        <f t="shared" si="68"/>
        <v>#DIV/0!</v>
      </c>
      <c r="CZ44" s="4" t="e">
        <f t="shared" si="68"/>
        <v>#DIV/0!</v>
      </c>
      <c r="DA44" s="4" t="e">
        <f t="shared" si="69"/>
        <v>#DIV/0!</v>
      </c>
      <c r="DB44" s="4" t="e">
        <f t="shared" si="69"/>
        <v>#DIV/0!</v>
      </c>
      <c r="DC44" s="4" t="e">
        <f t="shared" si="69"/>
        <v>#DIV/0!</v>
      </c>
      <c r="DD44" s="4" t="e">
        <f t="shared" si="69"/>
        <v>#DIV/0!</v>
      </c>
      <c r="DE44" s="4" t="e">
        <f t="shared" si="69"/>
        <v>#DIV/0!</v>
      </c>
      <c r="DF44" s="4" t="e">
        <f t="shared" si="69"/>
        <v>#DIV/0!</v>
      </c>
      <c r="DG44" s="4" t="e">
        <f t="shared" si="69"/>
        <v>#DIV/0!</v>
      </c>
      <c r="DI44" s="4">
        <v>11822.074999999999</v>
      </c>
      <c r="DJ44" s="20" t="e">
        <f t="shared" si="22"/>
        <v>#DIV/0!</v>
      </c>
    </row>
    <row r="45" spans="1:114" x14ac:dyDescent="0.25">
      <c r="A45" t="s">
        <v>14</v>
      </c>
      <c r="B45" t="s">
        <v>40</v>
      </c>
      <c r="C45" s="41">
        <v>0</v>
      </c>
      <c r="D45" s="41">
        <v>0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0</v>
      </c>
      <c r="V45" s="41">
        <v>0</v>
      </c>
      <c r="W45" s="41">
        <v>0</v>
      </c>
      <c r="X45" s="41">
        <v>0</v>
      </c>
      <c r="Y45" s="41">
        <v>0</v>
      </c>
      <c r="Z45" s="41">
        <v>0</v>
      </c>
      <c r="AA45" s="41">
        <v>0</v>
      </c>
      <c r="AB45" s="41">
        <v>0</v>
      </c>
      <c r="AC45" s="41">
        <v>0</v>
      </c>
      <c r="AD45" s="41">
        <v>0</v>
      </c>
      <c r="AE45" s="41">
        <v>0</v>
      </c>
      <c r="AF45" s="41">
        <v>0</v>
      </c>
      <c r="AG45" s="41">
        <v>0</v>
      </c>
      <c r="AH45" s="41">
        <v>0</v>
      </c>
      <c r="AI45" s="41">
        <v>0</v>
      </c>
      <c r="AJ45" s="41">
        <v>0</v>
      </c>
      <c r="AK45" s="41">
        <v>0</v>
      </c>
      <c r="AL45" s="4"/>
      <c r="AM45" t="s">
        <v>40</v>
      </c>
      <c r="AN45" s="41">
        <v>0</v>
      </c>
      <c r="AO45" s="41">
        <v>0</v>
      </c>
      <c r="AP45" s="41">
        <v>0</v>
      </c>
      <c r="AQ45" s="41">
        <v>0</v>
      </c>
      <c r="AR45" s="41">
        <v>0</v>
      </c>
      <c r="AS45" s="41">
        <v>0</v>
      </c>
      <c r="AT45" s="41">
        <v>0</v>
      </c>
      <c r="AU45" s="41">
        <v>0</v>
      </c>
      <c r="AV45" s="41">
        <v>0</v>
      </c>
      <c r="AW45" s="41">
        <v>0</v>
      </c>
      <c r="AX45" s="41">
        <v>0</v>
      </c>
      <c r="AY45" s="41">
        <v>0</v>
      </c>
      <c r="AZ45" s="41">
        <v>0</v>
      </c>
      <c r="BA45" s="41">
        <v>0</v>
      </c>
      <c r="BB45" s="41">
        <v>0</v>
      </c>
      <c r="BC45" s="41">
        <v>0</v>
      </c>
      <c r="BD45" s="41">
        <v>0</v>
      </c>
      <c r="BE45" s="41">
        <v>0</v>
      </c>
      <c r="BF45" s="41">
        <v>0</v>
      </c>
      <c r="BG45" s="41">
        <v>0</v>
      </c>
      <c r="BH45" s="41">
        <v>0</v>
      </c>
      <c r="BI45" s="41">
        <v>0</v>
      </c>
      <c r="BJ45" s="41">
        <v>0</v>
      </c>
      <c r="BK45" s="41">
        <v>0</v>
      </c>
      <c r="BL45" s="41">
        <v>0</v>
      </c>
      <c r="BM45" s="41">
        <v>0</v>
      </c>
      <c r="BN45" s="41">
        <v>0</v>
      </c>
      <c r="BO45" s="41">
        <v>0</v>
      </c>
      <c r="BP45" s="41">
        <v>0</v>
      </c>
      <c r="BQ45" s="41">
        <v>0</v>
      </c>
      <c r="BR45" s="41">
        <v>0</v>
      </c>
      <c r="BS45" s="41">
        <v>0</v>
      </c>
      <c r="BT45" s="41">
        <v>0</v>
      </c>
      <c r="BU45" s="41">
        <v>0</v>
      </c>
      <c r="BV45" s="41">
        <v>0</v>
      </c>
      <c r="BX45" t="str">
        <f t="shared" si="67"/>
        <v>WHSE</v>
      </c>
      <c r="BY45" s="4" t="e">
        <f t="shared" si="70"/>
        <v>#DIV/0!</v>
      </c>
      <c r="BZ45" s="4" t="e">
        <f t="shared" si="70"/>
        <v>#DIV/0!</v>
      </c>
      <c r="CA45" s="4" t="e">
        <f t="shared" si="70"/>
        <v>#DIV/0!</v>
      </c>
      <c r="CB45" s="4" t="e">
        <f t="shared" si="70"/>
        <v>#DIV/0!</v>
      </c>
      <c r="CC45" s="4" t="e">
        <f t="shared" si="70"/>
        <v>#DIV/0!</v>
      </c>
      <c r="CD45" s="4" t="e">
        <f t="shared" si="70"/>
        <v>#DIV/0!</v>
      </c>
      <c r="CE45" s="4" t="e">
        <f t="shared" si="70"/>
        <v>#DIV/0!</v>
      </c>
      <c r="CF45" s="4" t="e">
        <f t="shared" si="70"/>
        <v>#DIV/0!</v>
      </c>
      <c r="CG45" s="4" t="e">
        <f t="shared" si="70"/>
        <v>#DIV/0!</v>
      </c>
      <c r="CH45" s="4" t="e">
        <f t="shared" si="70"/>
        <v>#DIV/0!</v>
      </c>
      <c r="CI45" s="4" t="e">
        <f t="shared" si="70"/>
        <v>#DIV/0!</v>
      </c>
      <c r="CJ45" s="4" t="e">
        <f t="shared" si="70"/>
        <v>#DIV/0!</v>
      </c>
      <c r="CK45" s="4" t="e">
        <f t="shared" si="70"/>
        <v>#DIV/0!</v>
      </c>
      <c r="CL45" s="4" t="e">
        <f t="shared" si="70"/>
        <v>#DIV/0!</v>
      </c>
      <c r="CM45" s="4" t="e">
        <f t="shared" si="70"/>
        <v>#DIV/0!</v>
      </c>
      <c r="CN45" s="4" t="e">
        <f t="shared" si="68"/>
        <v>#DIV/0!</v>
      </c>
      <c r="CO45" s="4" t="e">
        <f t="shared" si="68"/>
        <v>#DIV/0!</v>
      </c>
      <c r="CP45" s="4" t="e">
        <f t="shared" si="68"/>
        <v>#DIV/0!</v>
      </c>
      <c r="CQ45" s="4" t="e">
        <f t="shared" si="68"/>
        <v>#DIV/0!</v>
      </c>
      <c r="CR45" s="4" t="e">
        <f t="shared" si="68"/>
        <v>#DIV/0!</v>
      </c>
      <c r="CS45" s="4" t="e">
        <f t="shared" si="68"/>
        <v>#DIV/0!</v>
      </c>
      <c r="CT45" s="4" t="e">
        <f t="shared" si="68"/>
        <v>#DIV/0!</v>
      </c>
      <c r="CU45" s="4" t="e">
        <f t="shared" si="68"/>
        <v>#DIV/0!</v>
      </c>
      <c r="CV45" s="4" t="e">
        <f t="shared" si="68"/>
        <v>#DIV/0!</v>
      </c>
      <c r="CW45" s="4" t="e">
        <f t="shared" si="68"/>
        <v>#DIV/0!</v>
      </c>
      <c r="CX45" s="4" t="e">
        <f t="shared" si="68"/>
        <v>#DIV/0!</v>
      </c>
      <c r="CY45" s="4" t="e">
        <f t="shared" si="68"/>
        <v>#DIV/0!</v>
      </c>
      <c r="CZ45" s="4" t="e">
        <f t="shared" si="68"/>
        <v>#DIV/0!</v>
      </c>
      <c r="DA45" s="4" t="e">
        <f t="shared" si="69"/>
        <v>#DIV/0!</v>
      </c>
      <c r="DB45" s="4" t="e">
        <f t="shared" si="69"/>
        <v>#DIV/0!</v>
      </c>
      <c r="DC45" s="4" t="e">
        <f t="shared" si="69"/>
        <v>#DIV/0!</v>
      </c>
      <c r="DD45" s="4" t="e">
        <f t="shared" si="69"/>
        <v>#DIV/0!</v>
      </c>
      <c r="DE45" s="4" t="e">
        <f t="shared" si="69"/>
        <v>#DIV/0!</v>
      </c>
      <c r="DF45" s="4" t="e">
        <f t="shared" si="69"/>
        <v>#DIV/0!</v>
      </c>
      <c r="DG45" s="4" t="e">
        <f t="shared" si="69"/>
        <v>#DIV/0!</v>
      </c>
      <c r="DI45" s="4">
        <v>160001.58750000005</v>
      </c>
      <c r="DJ45" s="20" t="e">
        <f t="shared" si="22"/>
        <v>#DIV/0!</v>
      </c>
    </row>
    <row r="46" spans="1:114" x14ac:dyDescent="0.25">
      <c r="A46" t="s">
        <v>14</v>
      </c>
      <c r="B46" t="s">
        <v>39</v>
      </c>
      <c r="C46" s="41">
        <v>0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0</v>
      </c>
      <c r="V46" s="41">
        <v>0</v>
      </c>
      <c r="W46" s="41">
        <v>0</v>
      </c>
      <c r="X46" s="41">
        <v>0</v>
      </c>
      <c r="Y46" s="41">
        <v>0</v>
      </c>
      <c r="Z46" s="41">
        <v>0</v>
      </c>
      <c r="AA46" s="41">
        <v>0</v>
      </c>
      <c r="AB46" s="41">
        <v>0</v>
      </c>
      <c r="AC46" s="41">
        <v>0</v>
      </c>
      <c r="AD46" s="41">
        <v>0</v>
      </c>
      <c r="AE46" s="41">
        <v>0</v>
      </c>
      <c r="AF46" s="41">
        <v>0</v>
      </c>
      <c r="AG46" s="41">
        <v>0</v>
      </c>
      <c r="AH46" s="41">
        <v>0</v>
      </c>
      <c r="AI46" s="41">
        <v>0</v>
      </c>
      <c r="AJ46" s="41">
        <v>0</v>
      </c>
      <c r="AK46" s="41">
        <v>0</v>
      </c>
      <c r="AL46" s="4"/>
      <c r="AM46" t="s">
        <v>39</v>
      </c>
      <c r="AN46" s="41">
        <v>0</v>
      </c>
      <c r="AO46" s="41">
        <v>0</v>
      </c>
      <c r="AP46" s="41">
        <v>0</v>
      </c>
      <c r="AQ46" s="41">
        <v>0</v>
      </c>
      <c r="AR46" s="41">
        <v>0</v>
      </c>
      <c r="AS46" s="41">
        <v>0</v>
      </c>
      <c r="AT46" s="41">
        <v>0</v>
      </c>
      <c r="AU46" s="41">
        <v>0</v>
      </c>
      <c r="AV46" s="41">
        <v>0</v>
      </c>
      <c r="AW46" s="41">
        <v>0</v>
      </c>
      <c r="AX46" s="41">
        <v>0</v>
      </c>
      <c r="AY46" s="41">
        <v>0</v>
      </c>
      <c r="AZ46" s="41">
        <v>0</v>
      </c>
      <c r="BA46" s="41">
        <v>0</v>
      </c>
      <c r="BB46" s="41">
        <v>0</v>
      </c>
      <c r="BC46" s="41">
        <v>0</v>
      </c>
      <c r="BD46" s="41">
        <v>0</v>
      </c>
      <c r="BE46" s="41">
        <v>0</v>
      </c>
      <c r="BF46" s="41">
        <v>0</v>
      </c>
      <c r="BG46" s="41">
        <v>0</v>
      </c>
      <c r="BH46" s="41">
        <v>0</v>
      </c>
      <c r="BI46" s="41">
        <v>0</v>
      </c>
      <c r="BJ46" s="41">
        <v>0</v>
      </c>
      <c r="BK46" s="41">
        <v>0</v>
      </c>
      <c r="BL46" s="41">
        <v>0</v>
      </c>
      <c r="BM46" s="41">
        <v>0</v>
      </c>
      <c r="BN46" s="41">
        <v>0</v>
      </c>
      <c r="BO46" s="41">
        <v>0</v>
      </c>
      <c r="BP46" s="41">
        <v>0</v>
      </c>
      <c r="BQ46" s="41">
        <v>0</v>
      </c>
      <c r="BR46" s="41">
        <v>0</v>
      </c>
      <c r="BS46" s="41">
        <v>0</v>
      </c>
      <c r="BT46" s="41">
        <v>0</v>
      </c>
      <c r="BU46" s="41">
        <v>0</v>
      </c>
      <c r="BV46" s="41">
        <v>0</v>
      </c>
      <c r="BX46" t="str">
        <f t="shared" si="67"/>
        <v>WHST</v>
      </c>
      <c r="BY46" s="4" t="e">
        <f t="shared" si="70"/>
        <v>#DIV/0!</v>
      </c>
      <c r="BZ46" s="4" t="e">
        <f t="shared" si="70"/>
        <v>#DIV/0!</v>
      </c>
      <c r="CA46" s="4" t="e">
        <f t="shared" si="70"/>
        <v>#DIV/0!</v>
      </c>
      <c r="CB46" s="4" t="e">
        <f t="shared" si="70"/>
        <v>#DIV/0!</v>
      </c>
      <c r="CC46" s="4" t="e">
        <f t="shared" si="70"/>
        <v>#DIV/0!</v>
      </c>
      <c r="CD46" s="4" t="e">
        <f t="shared" si="70"/>
        <v>#DIV/0!</v>
      </c>
      <c r="CE46" s="4" t="e">
        <f t="shared" si="70"/>
        <v>#DIV/0!</v>
      </c>
      <c r="CF46" s="4" t="e">
        <f t="shared" si="70"/>
        <v>#DIV/0!</v>
      </c>
      <c r="CG46" s="4" t="e">
        <f t="shared" si="70"/>
        <v>#DIV/0!</v>
      </c>
      <c r="CH46" s="4" t="e">
        <f t="shared" si="70"/>
        <v>#DIV/0!</v>
      </c>
      <c r="CI46" s="4" t="e">
        <f t="shared" si="70"/>
        <v>#DIV/0!</v>
      </c>
      <c r="CJ46" s="4" t="e">
        <f t="shared" si="70"/>
        <v>#DIV/0!</v>
      </c>
      <c r="CK46" s="4" t="e">
        <f t="shared" si="70"/>
        <v>#DIV/0!</v>
      </c>
      <c r="CL46" s="4" t="e">
        <f t="shared" si="70"/>
        <v>#DIV/0!</v>
      </c>
      <c r="CM46" s="4" t="e">
        <f t="shared" si="70"/>
        <v>#DIV/0!</v>
      </c>
      <c r="CN46" s="4" t="e">
        <f t="shared" si="68"/>
        <v>#DIV/0!</v>
      </c>
      <c r="CO46" s="4" t="e">
        <f t="shared" si="68"/>
        <v>#DIV/0!</v>
      </c>
      <c r="CP46" s="4" t="e">
        <f t="shared" si="68"/>
        <v>#DIV/0!</v>
      </c>
      <c r="CQ46" s="4" t="e">
        <f t="shared" si="68"/>
        <v>#DIV/0!</v>
      </c>
      <c r="CR46" s="4" t="e">
        <f t="shared" si="68"/>
        <v>#DIV/0!</v>
      </c>
      <c r="CS46" s="4" t="e">
        <f t="shared" si="68"/>
        <v>#DIV/0!</v>
      </c>
      <c r="CT46" s="4" t="e">
        <f t="shared" si="68"/>
        <v>#DIV/0!</v>
      </c>
      <c r="CU46" s="4" t="e">
        <f t="shared" si="68"/>
        <v>#DIV/0!</v>
      </c>
      <c r="CV46" s="4" t="e">
        <f t="shared" si="68"/>
        <v>#DIV/0!</v>
      </c>
      <c r="CW46" s="4" t="e">
        <f t="shared" si="68"/>
        <v>#DIV/0!</v>
      </c>
      <c r="CX46" s="4" t="e">
        <f t="shared" si="68"/>
        <v>#DIV/0!</v>
      </c>
      <c r="CY46" s="4" t="e">
        <f t="shared" si="68"/>
        <v>#DIV/0!</v>
      </c>
      <c r="CZ46" s="4" t="e">
        <f t="shared" si="68"/>
        <v>#DIV/0!</v>
      </c>
      <c r="DA46" s="4" t="e">
        <f t="shared" si="69"/>
        <v>#DIV/0!</v>
      </c>
      <c r="DB46" s="4" t="e">
        <f t="shared" si="69"/>
        <v>#DIV/0!</v>
      </c>
      <c r="DC46" s="4" t="e">
        <f t="shared" si="69"/>
        <v>#DIV/0!</v>
      </c>
      <c r="DD46" s="4" t="e">
        <f t="shared" si="69"/>
        <v>#DIV/0!</v>
      </c>
      <c r="DE46" s="4" t="e">
        <f t="shared" si="69"/>
        <v>#DIV/0!</v>
      </c>
      <c r="DF46" s="4" t="e">
        <f t="shared" si="69"/>
        <v>#DIV/0!</v>
      </c>
      <c r="DG46" s="4" t="e">
        <f t="shared" si="69"/>
        <v>#DIV/0!</v>
      </c>
      <c r="DI46" s="4">
        <v>469555.62739726034</v>
      </c>
      <c r="DJ46" s="20" t="e">
        <f t="shared" si="22"/>
        <v>#DIV/0!</v>
      </c>
    </row>
    <row r="47" spans="1:114" x14ac:dyDescent="0.25">
      <c r="A47" t="s">
        <v>14</v>
      </c>
      <c r="B47" t="s">
        <v>553</v>
      </c>
      <c r="C47" s="41">
        <v>0</v>
      </c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>
        <v>0</v>
      </c>
      <c r="Q47" s="41">
        <v>0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236"/>
      <c r="AM47" s="274" t="str">
        <f>+B47</f>
        <v>PG-C-GHPT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  <c r="BN47" s="41">
        <v>0</v>
      </c>
      <c r="BO47" s="41">
        <v>0</v>
      </c>
      <c r="BP47" s="41">
        <v>0</v>
      </c>
      <c r="BQ47" s="41">
        <v>0</v>
      </c>
      <c r="BR47" s="41">
        <v>0</v>
      </c>
      <c r="BS47" s="41">
        <v>0</v>
      </c>
      <c r="BT47" s="41">
        <v>0</v>
      </c>
      <c r="BU47" s="41">
        <v>0</v>
      </c>
      <c r="BV47" s="41">
        <v>0</v>
      </c>
      <c r="BW47" s="236"/>
      <c r="BX47" t="str">
        <f>+B47</f>
        <v>PG-C-GHPT</v>
      </c>
      <c r="BY47" s="226" t="e">
        <f t="shared" si="70"/>
        <v>#DIV/0!</v>
      </c>
      <c r="BZ47" s="226" t="e">
        <f t="shared" si="70"/>
        <v>#DIV/0!</v>
      </c>
      <c r="CA47" s="226" t="e">
        <f t="shared" si="70"/>
        <v>#DIV/0!</v>
      </c>
      <c r="CB47" s="226" t="e">
        <f t="shared" si="70"/>
        <v>#DIV/0!</v>
      </c>
      <c r="CC47" s="226" t="e">
        <f t="shared" si="70"/>
        <v>#DIV/0!</v>
      </c>
      <c r="CD47" s="226" t="e">
        <f t="shared" si="70"/>
        <v>#DIV/0!</v>
      </c>
      <c r="CE47" s="226" t="e">
        <f t="shared" si="70"/>
        <v>#DIV/0!</v>
      </c>
      <c r="CF47" s="226" t="e">
        <f t="shared" si="70"/>
        <v>#DIV/0!</v>
      </c>
      <c r="CG47" s="226" t="e">
        <f t="shared" si="70"/>
        <v>#DIV/0!</v>
      </c>
      <c r="CH47" s="226" t="e">
        <f t="shared" si="70"/>
        <v>#DIV/0!</v>
      </c>
      <c r="CI47" s="226" t="e">
        <f t="shared" si="70"/>
        <v>#DIV/0!</v>
      </c>
      <c r="CJ47" s="226" t="e">
        <f t="shared" si="70"/>
        <v>#DIV/0!</v>
      </c>
      <c r="CK47" s="226" t="e">
        <f t="shared" si="70"/>
        <v>#DIV/0!</v>
      </c>
      <c r="CL47" s="226" t="e">
        <f t="shared" si="70"/>
        <v>#DIV/0!</v>
      </c>
      <c r="CM47" s="226" t="e">
        <f t="shared" si="70"/>
        <v>#DIV/0!</v>
      </c>
      <c r="CN47" s="226" t="e">
        <f t="shared" si="68"/>
        <v>#DIV/0!</v>
      </c>
      <c r="CO47" s="226" t="e">
        <f t="shared" si="68"/>
        <v>#DIV/0!</v>
      </c>
      <c r="CP47" s="226" t="e">
        <f t="shared" si="68"/>
        <v>#DIV/0!</v>
      </c>
      <c r="CQ47" s="226" t="e">
        <f t="shared" si="68"/>
        <v>#DIV/0!</v>
      </c>
      <c r="CR47" s="226" t="e">
        <f t="shared" si="68"/>
        <v>#DIV/0!</v>
      </c>
      <c r="CS47" s="226" t="e">
        <f t="shared" si="68"/>
        <v>#DIV/0!</v>
      </c>
      <c r="CT47" s="226" t="e">
        <f t="shared" si="68"/>
        <v>#DIV/0!</v>
      </c>
      <c r="CU47" s="226" t="e">
        <f t="shared" si="68"/>
        <v>#DIV/0!</v>
      </c>
      <c r="CV47" s="226" t="e">
        <f t="shared" si="68"/>
        <v>#DIV/0!</v>
      </c>
      <c r="CW47" s="226" t="e">
        <f t="shared" si="68"/>
        <v>#DIV/0!</v>
      </c>
      <c r="CX47" s="226" t="e">
        <f t="shared" si="68"/>
        <v>#DIV/0!</v>
      </c>
      <c r="CY47" s="226" t="e">
        <f t="shared" si="68"/>
        <v>#DIV/0!</v>
      </c>
      <c r="CZ47" s="226" t="e">
        <f t="shared" si="68"/>
        <v>#DIV/0!</v>
      </c>
      <c r="DA47" s="226" t="e">
        <f t="shared" si="68"/>
        <v>#DIV/0!</v>
      </c>
      <c r="DB47" s="226" t="e">
        <f t="shared" si="68"/>
        <v>#DIV/0!</v>
      </c>
      <c r="DC47" s="226" t="e">
        <f t="shared" si="68"/>
        <v>#DIV/0!</v>
      </c>
      <c r="DD47" s="226" t="e">
        <f t="shared" ref="DD47:DG47" si="71">+BS47/AH47*1000</f>
        <v>#DIV/0!</v>
      </c>
      <c r="DE47" s="226" t="e">
        <f t="shared" si="71"/>
        <v>#DIV/0!</v>
      </c>
      <c r="DF47" s="226" t="e">
        <f t="shared" si="71"/>
        <v>#DIV/0!</v>
      </c>
      <c r="DG47" s="226" t="e">
        <f t="shared" si="71"/>
        <v>#DIV/0!</v>
      </c>
      <c r="DI47" s="226"/>
      <c r="DJ47" s="230"/>
    </row>
    <row r="48" spans="1:114" x14ac:dyDescent="0.25">
      <c r="A48" t="s">
        <v>15</v>
      </c>
      <c r="B48" t="s">
        <v>1</v>
      </c>
      <c r="C48" s="41">
        <v>0</v>
      </c>
      <c r="D48" s="41">
        <v>0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0</v>
      </c>
      <c r="U48" s="41">
        <v>0</v>
      </c>
      <c r="V48" s="41">
        <v>0</v>
      </c>
      <c r="W48" s="41">
        <v>0</v>
      </c>
      <c r="X48" s="41">
        <v>0</v>
      </c>
      <c r="Y48" s="41">
        <v>0</v>
      </c>
      <c r="Z48" s="41">
        <v>0</v>
      </c>
      <c r="AA48" s="41">
        <v>0</v>
      </c>
      <c r="AB48" s="41">
        <v>0</v>
      </c>
      <c r="AC48" s="41">
        <v>0</v>
      </c>
      <c r="AD48" s="41">
        <v>0</v>
      </c>
      <c r="AE48" s="41">
        <v>0</v>
      </c>
      <c r="AF48" s="41">
        <v>0</v>
      </c>
      <c r="AG48" s="41">
        <v>0</v>
      </c>
      <c r="AH48" s="41">
        <v>0</v>
      </c>
      <c r="AI48" s="41">
        <v>0</v>
      </c>
      <c r="AJ48" s="41">
        <v>0</v>
      </c>
      <c r="AK48" s="41">
        <v>0</v>
      </c>
      <c r="AL48" s="4"/>
      <c r="AM48" t="s">
        <v>1</v>
      </c>
      <c r="AN48" s="41">
        <v>0</v>
      </c>
      <c r="AO48" s="41">
        <v>0</v>
      </c>
      <c r="AP48" s="41">
        <v>0</v>
      </c>
      <c r="AQ48" s="41">
        <v>0</v>
      </c>
      <c r="AR48" s="41">
        <v>0</v>
      </c>
      <c r="AS48" s="41">
        <v>0</v>
      </c>
      <c r="AT48" s="41">
        <v>0</v>
      </c>
      <c r="AU48" s="41">
        <v>0</v>
      </c>
      <c r="AV48" s="41">
        <v>0</v>
      </c>
      <c r="AW48" s="41">
        <v>0</v>
      </c>
      <c r="AX48" s="41">
        <v>0</v>
      </c>
      <c r="AY48" s="41">
        <v>0</v>
      </c>
      <c r="AZ48" s="41">
        <v>0</v>
      </c>
      <c r="BA48" s="41">
        <v>0</v>
      </c>
      <c r="BB48" s="41">
        <v>0</v>
      </c>
      <c r="BC48" s="41">
        <v>0</v>
      </c>
      <c r="BD48" s="41">
        <v>0</v>
      </c>
      <c r="BE48" s="41">
        <v>0</v>
      </c>
      <c r="BF48" s="41">
        <v>0</v>
      </c>
      <c r="BG48" s="41">
        <v>0</v>
      </c>
      <c r="BH48" s="41">
        <v>0</v>
      </c>
      <c r="BI48" s="41">
        <v>0</v>
      </c>
      <c r="BJ48" s="41">
        <v>0</v>
      </c>
      <c r="BK48" s="41">
        <v>0</v>
      </c>
      <c r="BL48" s="41">
        <v>0</v>
      </c>
      <c r="BM48" s="41">
        <v>0</v>
      </c>
      <c r="BN48" s="41">
        <v>0</v>
      </c>
      <c r="BO48" s="41">
        <v>0</v>
      </c>
      <c r="BP48" s="41">
        <v>0</v>
      </c>
      <c r="BQ48" s="41">
        <v>0</v>
      </c>
      <c r="BR48" s="41">
        <v>0</v>
      </c>
      <c r="BS48" s="41">
        <v>0</v>
      </c>
      <c r="BT48" s="41">
        <v>0</v>
      </c>
      <c r="BU48" s="41">
        <v>0</v>
      </c>
      <c r="BV48" s="41">
        <v>0</v>
      </c>
      <c r="BX48" t="str">
        <f t="shared" ref="BX48:BX53" si="72">+AM48</f>
        <v>SIS</v>
      </c>
      <c r="BY48" s="4" t="e">
        <f t="shared" ref="BY48:CN53" si="73">+AN48/C48*1000</f>
        <v>#DIV/0!</v>
      </c>
      <c r="BZ48" s="4" t="e">
        <f t="shared" si="73"/>
        <v>#DIV/0!</v>
      </c>
      <c r="CA48" s="4" t="e">
        <f t="shared" si="73"/>
        <v>#DIV/0!</v>
      </c>
      <c r="CB48" s="4" t="e">
        <f t="shared" si="73"/>
        <v>#DIV/0!</v>
      </c>
      <c r="CC48" s="4" t="e">
        <f t="shared" si="73"/>
        <v>#DIV/0!</v>
      </c>
      <c r="CD48" s="4" t="e">
        <f t="shared" si="73"/>
        <v>#DIV/0!</v>
      </c>
      <c r="CE48" s="4" t="e">
        <f t="shared" si="73"/>
        <v>#DIV/0!</v>
      </c>
      <c r="CF48" s="4" t="e">
        <f t="shared" si="73"/>
        <v>#DIV/0!</v>
      </c>
      <c r="CG48" s="4" t="e">
        <f t="shared" si="73"/>
        <v>#DIV/0!</v>
      </c>
      <c r="CH48" s="4" t="e">
        <f t="shared" si="73"/>
        <v>#DIV/0!</v>
      </c>
      <c r="CI48" s="4" t="e">
        <f t="shared" si="73"/>
        <v>#DIV/0!</v>
      </c>
      <c r="CJ48" s="4" t="e">
        <f t="shared" si="73"/>
        <v>#DIV/0!</v>
      </c>
      <c r="CK48" s="4" t="e">
        <f t="shared" si="73"/>
        <v>#DIV/0!</v>
      </c>
      <c r="CL48" s="4" t="e">
        <f t="shared" si="73"/>
        <v>#DIV/0!</v>
      </c>
      <c r="CM48" s="4" t="e">
        <f t="shared" si="73"/>
        <v>#DIV/0!</v>
      </c>
      <c r="CN48" s="4" t="e">
        <f t="shared" si="68"/>
        <v>#DIV/0!</v>
      </c>
      <c r="CO48" s="4" t="e">
        <f t="shared" si="68"/>
        <v>#DIV/0!</v>
      </c>
      <c r="CP48" s="4" t="e">
        <f t="shared" si="68"/>
        <v>#DIV/0!</v>
      </c>
      <c r="CQ48" s="4" t="e">
        <f t="shared" si="68"/>
        <v>#DIV/0!</v>
      </c>
      <c r="CR48" s="4" t="e">
        <f t="shared" si="68"/>
        <v>#DIV/0!</v>
      </c>
      <c r="CS48" s="4" t="e">
        <f t="shared" si="68"/>
        <v>#DIV/0!</v>
      </c>
      <c r="CT48" s="4" t="e">
        <f t="shared" si="68"/>
        <v>#DIV/0!</v>
      </c>
      <c r="CU48" s="4" t="e">
        <f t="shared" si="68"/>
        <v>#DIV/0!</v>
      </c>
      <c r="CV48" s="4" t="e">
        <f t="shared" si="68"/>
        <v>#DIV/0!</v>
      </c>
      <c r="CW48" s="4" t="e">
        <f t="shared" si="68"/>
        <v>#DIV/0!</v>
      </c>
      <c r="CX48" s="4" t="e">
        <f t="shared" ref="CX48:DG53" si="74">+BM48/AB48*1000</f>
        <v>#DIV/0!</v>
      </c>
      <c r="CY48" s="4" t="e">
        <f t="shared" si="74"/>
        <v>#DIV/0!</v>
      </c>
      <c r="CZ48" s="4" t="e">
        <f t="shared" si="74"/>
        <v>#DIV/0!</v>
      </c>
      <c r="DA48" s="4" t="e">
        <f t="shared" si="74"/>
        <v>#DIV/0!</v>
      </c>
      <c r="DB48" s="4" t="e">
        <f t="shared" si="74"/>
        <v>#DIV/0!</v>
      </c>
      <c r="DC48" s="4" t="e">
        <f t="shared" si="74"/>
        <v>#DIV/0!</v>
      </c>
      <c r="DD48" s="4" t="e">
        <f t="shared" si="74"/>
        <v>#DIV/0!</v>
      </c>
      <c r="DE48" s="4" t="e">
        <f t="shared" si="74"/>
        <v>#DIV/0!</v>
      </c>
      <c r="DF48" s="4" t="e">
        <f t="shared" si="74"/>
        <v>#DIV/0!</v>
      </c>
      <c r="DG48" s="4" t="e">
        <f t="shared" si="74"/>
        <v>#DIV/0!</v>
      </c>
      <c r="DI48" s="4"/>
      <c r="DJ48" s="20"/>
    </row>
    <row r="49" spans="1:114" x14ac:dyDescent="0.25">
      <c r="A49" t="s">
        <v>15</v>
      </c>
      <c r="B49" t="s">
        <v>42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0</v>
      </c>
      <c r="U49" s="41">
        <v>0</v>
      </c>
      <c r="V49" s="41">
        <v>0</v>
      </c>
      <c r="W49" s="41">
        <v>0</v>
      </c>
      <c r="X49" s="41">
        <v>0</v>
      </c>
      <c r="Y49" s="41">
        <v>0</v>
      </c>
      <c r="Z49" s="41">
        <v>0</v>
      </c>
      <c r="AA49" s="41">
        <v>0</v>
      </c>
      <c r="AB49" s="41">
        <v>0</v>
      </c>
      <c r="AC49" s="41">
        <v>0</v>
      </c>
      <c r="AD49" s="41">
        <v>0</v>
      </c>
      <c r="AE49" s="41">
        <v>0</v>
      </c>
      <c r="AF49" s="41">
        <v>0</v>
      </c>
      <c r="AG49" s="41">
        <v>0</v>
      </c>
      <c r="AH49" s="41">
        <v>0</v>
      </c>
      <c r="AI49" s="41">
        <v>0</v>
      </c>
      <c r="AJ49" s="41">
        <v>0</v>
      </c>
      <c r="AK49" s="41">
        <v>0</v>
      </c>
      <c r="AL49" s="226"/>
      <c r="AM49" t="s">
        <v>42</v>
      </c>
      <c r="AN49" s="41">
        <v>0</v>
      </c>
      <c r="AO49" s="41">
        <v>0</v>
      </c>
      <c r="AP49" s="41">
        <v>0</v>
      </c>
      <c r="AQ49" s="41">
        <v>0</v>
      </c>
      <c r="AR49" s="41">
        <v>0</v>
      </c>
      <c r="AS49" s="41">
        <v>0</v>
      </c>
      <c r="AT49" s="41">
        <v>0</v>
      </c>
      <c r="AU49" s="41">
        <v>0</v>
      </c>
      <c r="AV49" s="41">
        <v>0</v>
      </c>
      <c r="AW49" s="41">
        <v>0</v>
      </c>
      <c r="AX49" s="41">
        <v>0</v>
      </c>
      <c r="AY49" s="41">
        <v>0</v>
      </c>
      <c r="AZ49" s="41">
        <v>0</v>
      </c>
      <c r="BA49" s="41">
        <v>0</v>
      </c>
      <c r="BB49" s="41">
        <v>0</v>
      </c>
      <c r="BC49" s="41">
        <v>0</v>
      </c>
      <c r="BD49" s="41">
        <v>0</v>
      </c>
      <c r="BE49" s="41">
        <v>0</v>
      </c>
      <c r="BF49" s="41">
        <v>0</v>
      </c>
      <c r="BG49" s="41">
        <v>0</v>
      </c>
      <c r="BH49" s="41">
        <v>0</v>
      </c>
      <c r="BI49" s="41">
        <v>0</v>
      </c>
      <c r="BJ49" s="41">
        <v>0</v>
      </c>
      <c r="BK49" s="41">
        <v>0</v>
      </c>
      <c r="BL49" s="41">
        <v>0</v>
      </c>
      <c r="BM49" s="41">
        <v>0</v>
      </c>
      <c r="BN49" s="41">
        <v>0</v>
      </c>
      <c r="BO49" s="41">
        <v>0</v>
      </c>
      <c r="BP49" s="41">
        <v>0</v>
      </c>
      <c r="BQ49" s="41">
        <v>0</v>
      </c>
      <c r="BR49" s="41">
        <v>0</v>
      </c>
      <c r="BS49" s="41">
        <v>0</v>
      </c>
      <c r="BT49" s="41">
        <v>0</v>
      </c>
      <c r="BU49" s="41">
        <v>0</v>
      </c>
      <c r="BV49" s="41">
        <v>0</v>
      </c>
      <c r="BX49" t="str">
        <f t="shared" si="72"/>
        <v>STIS</v>
      </c>
      <c r="BY49" s="226" t="e">
        <f t="shared" si="73"/>
        <v>#DIV/0!</v>
      </c>
      <c r="BZ49" s="226" t="e">
        <f t="shared" si="73"/>
        <v>#DIV/0!</v>
      </c>
      <c r="CA49" s="226" t="e">
        <f t="shared" si="73"/>
        <v>#DIV/0!</v>
      </c>
      <c r="CB49" s="226" t="e">
        <f t="shared" si="73"/>
        <v>#DIV/0!</v>
      </c>
      <c r="CC49" s="226" t="e">
        <f t="shared" si="73"/>
        <v>#DIV/0!</v>
      </c>
      <c r="CD49" s="226" t="e">
        <f t="shared" si="73"/>
        <v>#DIV/0!</v>
      </c>
      <c r="CE49" s="226" t="e">
        <f t="shared" si="73"/>
        <v>#DIV/0!</v>
      </c>
      <c r="CF49" s="226" t="e">
        <f t="shared" si="73"/>
        <v>#DIV/0!</v>
      </c>
      <c r="CG49" s="226" t="e">
        <f t="shared" si="73"/>
        <v>#DIV/0!</v>
      </c>
      <c r="CH49" s="226" t="e">
        <f t="shared" si="73"/>
        <v>#DIV/0!</v>
      </c>
      <c r="CI49" s="226" t="e">
        <f t="shared" si="73"/>
        <v>#DIV/0!</v>
      </c>
      <c r="CJ49" s="226" t="e">
        <f t="shared" si="73"/>
        <v>#DIV/0!</v>
      </c>
      <c r="CK49" s="226" t="e">
        <f t="shared" si="73"/>
        <v>#DIV/0!</v>
      </c>
      <c r="CL49" s="226" t="e">
        <f t="shared" si="73"/>
        <v>#DIV/0!</v>
      </c>
      <c r="CM49" s="226" t="e">
        <f t="shared" si="73"/>
        <v>#DIV/0!</v>
      </c>
      <c r="CN49" s="226" t="e">
        <f t="shared" si="73"/>
        <v>#DIV/0!</v>
      </c>
      <c r="CO49" s="226" t="e">
        <f t="shared" ref="CO49:CW53" si="75">+BD49/S49*1000</f>
        <v>#DIV/0!</v>
      </c>
      <c r="CP49" s="226" t="e">
        <f t="shared" si="75"/>
        <v>#DIV/0!</v>
      </c>
      <c r="CQ49" s="226" t="e">
        <f t="shared" si="75"/>
        <v>#DIV/0!</v>
      </c>
      <c r="CR49" s="226" t="e">
        <f t="shared" si="75"/>
        <v>#DIV/0!</v>
      </c>
      <c r="CS49" s="226" t="e">
        <f t="shared" si="75"/>
        <v>#DIV/0!</v>
      </c>
      <c r="CT49" s="226" t="e">
        <f t="shared" si="75"/>
        <v>#DIV/0!</v>
      </c>
      <c r="CU49" s="226" t="e">
        <f t="shared" si="75"/>
        <v>#DIV/0!</v>
      </c>
      <c r="CV49" s="226" t="e">
        <f t="shared" si="75"/>
        <v>#DIV/0!</v>
      </c>
      <c r="CW49" s="226" t="e">
        <f t="shared" si="75"/>
        <v>#DIV/0!</v>
      </c>
      <c r="CX49" s="226" t="e">
        <f t="shared" si="74"/>
        <v>#DIV/0!</v>
      </c>
      <c r="CY49" s="226" t="e">
        <f t="shared" si="74"/>
        <v>#DIV/0!</v>
      </c>
      <c r="CZ49" s="226" t="e">
        <f t="shared" si="74"/>
        <v>#DIV/0!</v>
      </c>
      <c r="DA49" s="226" t="e">
        <f t="shared" si="74"/>
        <v>#DIV/0!</v>
      </c>
      <c r="DB49" s="226" t="e">
        <f t="shared" si="74"/>
        <v>#DIV/0!</v>
      </c>
      <c r="DC49" s="226" t="e">
        <f t="shared" si="74"/>
        <v>#DIV/0!</v>
      </c>
      <c r="DD49" s="226" t="e">
        <f t="shared" si="74"/>
        <v>#DIV/0!</v>
      </c>
      <c r="DE49" s="226" t="e">
        <f t="shared" si="74"/>
        <v>#DIV/0!</v>
      </c>
      <c r="DF49" s="226" t="e">
        <f t="shared" si="74"/>
        <v>#DIV/0!</v>
      </c>
      <c r="DG49" s="226" t="e">
        <f t="shared" si="74"/>
        <v>#DIV/0!</v>
      </c>
      <c r="DI49" s="226"/>
      <c r="DJ49" s="230"/>
    </row>
    <row r="50" spans="1:114" x14ac:dyDescent="0.25">
      <c r="A50" t="s">
        <v>15</v>
      </c>
      <c r="B50" t="s">
        <v>2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226"/>
      <c r="AM50" t="s">
        <v>2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  <c r="BN50" s="41">
        <v>0</v>
      </c>
      <c r="BO50" s="41">
        <v>0</v>
      </c>
      <c r="BP50" s="41">
        <v>0</v>
      </c>
      <c r="BQ50" s="41">
        <v>0</v>
      </c>
      <c r="BR50" s="41">
        <v>0</v>
      </c>
      <c r="BS50" s="41">
        <v>0</v>
      </c>
      <c r="BT50" s="41">
        <v>0</v>
      </c>
      <c r="BU50" s="41">
        <v>0</v>
      </c>
      <c r="BV50" s="41">
        <v>0</v>
      </c>
      <c r="BX50" t="str">
        <f t="shared" si="72"/>
        <v>IS</v>
      </c>
      <c r="BY50" s="226" t="e">
        <f t="shared" si="73"/>
        <v>#DIV/0!</v>
      </c>
      <c r="BZ50" s="226" t="e">
        <f t="shared" si="73"/>
        <v>#DIV/0!</v>
      </c>
      <c r="CA50" s="226" t="e">
        <f t="shared" si="73"/>
        <v>#DIV/0!</v>
      </c>
      <c r="CB50" s="226" t="e">
        <f t="shared" si="73"/>
        <v>#DIV/0!</v>
      </c>
      <c r="CC50" s="226" t="e">
        <f t="shared" si="73"/>
        <v>#DIV/0!</v>
      </c>
      <c r="CD50" s="226" t="e">
        <f t="shared" si="73"/>
        <v>#DIV/0!</v>
      </c>
      <c r="CE50" s="226" t="e">
        <f t="shared" si="73"/>
        <v>#DIV/0!</v>
      </c>
      <c r="CF50" s="226" t="e">
        <f t="shared" si="73"/>
        <v>#DIV/0!</v>
      </c>
      <c r="CG50" s="226" t="e">
        <f t="shared" si="73"/>
        <v>#DIV/0!</v>
      </c>
      <c r="CH50" s="226" t="e">
        <f t="shared" si="73"/>
        <v>#DIV/0!</v>
      </c>
      <c r="CI50" s="226" t="e">
        <f t="shared" si="73"/>
        <v>#DIV/0!</v>
      </c>
      <c r="CJ50" s="226" t="e">
        <f t="shared" si="73"/>
        <v>#DIV/0!</v>
      </c>
      <c r="CK50" s="226" t="e">
        <f t="shared" si="73"/>
        <v>#DIV/0!</v>
      </c>
      <c r="CL50" s="226" t="e">
        <f t="shared" si="73"/>
        <v>#DIV/0!</v>
      </c>
      <c r="CM50" s="226" t="e">
        <f t="shared" si="73"/>
        <v>#DIV/0!</v>
      </c>
      <c r="CN50" s="226" t="e">
        <f t="shared" si="73"/>
        <v>#DIV/0!</v>
      </c>
      <c r="CO50" s="226" t="e">
        <f t="shared" si="75"/>
        <v>#DIV/0!</v>
      </c>
      <c r="CP50" s="226" t="e">
        <f t="shared" si="75"/>
        <v>#DIV/0!</v>
      </c>
      <c r="CQ50" s="226" t="e">
        <f t="shared" si="75"/>
        <v>#DIV/0!</v>
      </c>
      <c r="CR50" s="226" t="e">
        <f t="shared" si="75"/>
        <v>#DIV/0!</v>
      </c>
      <c r="CS50" s="226" t="e">
        <f t="shared" si="75"/>
        <v>#DIV/0!</v>
      </c>
      <c r="CT50" s="226" t="e">
        <f t="shared" si="75"/>
        <v>#DIV/0!</v>
      </c>
      <c r="CU50" s="226" t="e">
        <f t="shared" si="75"/>
        <v>#DIV/0!</v>
      </c>
      <c r="CV50" s="226" t="e">
        <f t="shared" si="75"/>
        <v>#DIV/0!</v>
      </c>
      <c r="CW50" s="226" t="e">
        <f t="shared" si="75"/>
        <v>#DIV/0!</v>
      </c>
      <c r="CX50" s="226" t="e">
        <f t="shared" si="74"/>
        <v>#DIV/0!</v>
      </c>
      <c r="CY50" s="226" t="e">
        <f t="shared" si="74"/>
        <v>#DIV/0!</v>
      </c>
      <c r="CZ50" s="226" t="e">
        <f t="shared" si="74"/>
        <v>#DIV/0!</v>
      </c>
      <c r="DA50" s="226" t="e">
        <f t="shared" si="74"/>
        <v>#DIV/0!</v>
      </c>
      <c r="DB50" s="226" t="e">
        <f t="shared" si="74"/>
        <v>#DIV/0!</v>
      </c>
      <c r="DC50" s="226" t="e">
        <f t="shared" si="74"/>
        <v>#DIV/0!</v>
      </c>
      <c r="DD50" s="226" t="e">
        <f t="shared" si="74"/>
        <v>#DIV/0!</v>
      </c>
      <c r="DE50" s="226" t="e">
        <f t="shared" si="74"/>
        <v>#DIV/0!</v>
      </c>
      <c r="DF50" s="226" t="e">
        <f t="shared" si="74"/>
        <v>#DIV/0!</v>
      </c>
      <c r="DG50" s="226" t="e">
        <f t="shared" si="74"/>
        <v>#DIV/0!</v>
      </c>
      <c r="DI50" s="226"/>
      <c r="DJ50" s="230"/>
    </row>
    <row r="51" spans="1:114" x14ac:dyDescent="0.25">
      <c r="A51" t="s">
        <v>15</v>
      </c>
      <c r="B51" t="s">
        <v>41</v>
      </c>
      <c r="C51" s="41">
        <v>0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  <c r="AG51" s="41">
        <v>0</v>
      </c>
      <c r="AH51" s="41">
        <v>0</v>
      </c>
      <c r="AI51" s="41">
        <v>0</v>
      </c>
      <c r="AJ51" s="41">
        <v>0</v>
      </c>
      <c r="AK51" s="41">
        <v>0</v>
      </c>
      <c r="AL51" s="226"/>
      <c r="AM51" t="s">
        <v>41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  <c r="BN51" s="41">
        <v>0</v>
      </c>
      <c r="BO51" s="41">
        <v>0</v>
      </c>
      <c r="BP51" s="41">
        <v>0</v>
      </c>
      <c r="BQ51" s="41">
        <v>0</v>
      </c>
      <c r="BR51" s="41">
        <v>0</v>
      </c>
      <c r="BS51" s="41">
        <v>0</v>
      </c>
      <c r="BT51" s="41">
        <v>0</v>
      </c>
      <c r="BU51" s="41">
        <v>0</v>
      </c>
      <c r="BV51" s="41">
        <v>0</v>
      </c>
      <c r="BX51" t="str">
        <f t="shared" si="72"/>
        <v>ITS</v>
      </c>
      <c r="BY51" s="226" t="e">
        <f t="shared" si="73"/>
        <v>#DIV/0!</v>
      </c>
      <c r="BZ51" s="226" t="e">
        <f t="shared" si="73"/>
        <v>#DIV/0!</v>
      </c>
      <c r="CA51" s="226" t="e">
        <f t="shared" si="73"/>
        <v>#DIV/0!</v>
      </c>
      <c r="CB51" s="226" t="e">
        <f t="shared" si="73"/>
        <v>#DIV/0!</v>
      </c>
      <c r="CC51" s="226" t="e">
        <f t="shared" si="73"/>
        <v>#DIV/0!</v>
      </c>
      <c r="CD51" s="226" t="e">
        <f t="shared" si="73"/>
        <v>#DIV/0!</v>
      </c>
      <c r="CE51" s="226" t="e">
        <f t="shared" si="73"/>
        <v>#DIV/0!</v>
      </c>
      <c r="CF51" s="226" t="e">
        <f t="shared" si="73"/>
        <v>#DIV/0!</v>
      </c>
      <c r="CG51" s="226" t="e">
        <f t="shared" si="73"/>
        <v>#DIV/0!</v>
      </c>
      <c r="CH51" s="226" t="e">
        <f t="shared" si="73"/>
        <v>#DIV/0!</v>
      </c>
      <c r="CI51" s="226" t="e">
        <f t="shared" si="73"/>
        <v>#DIV/0!</v>
      </c>
      <c r="CJ51" s="226" t="e">
        <f t="shared" si="73"/>
        <v>#DIV/0!</v>
      </c>
      <c r="CK51" s="226" t="e">
        <f t="shared" si="73"/>
        <v>#DIV/0!</v>
      </c>
      <c r="CL51" s="226" t="e">
        <f t="shared" si="73"/>
        <v>#DIV/0!</v>
      </c>
      <c r="CM51" s="226" t="e">
        <f t="shared" si="73"/>
        <v>#DIV/0!</v>
      </c>
      <c r="CN51" s="226" t="e">
        <f t="shared" si="73"/>
        <v>#DIV/0!</v>
      </c>
      <c r="CO51" s="226" t="e">
        <f t="shared" si="75"/>
        <v>#DIV/0!</v>
      </c>
      <c r="CP51" s="226" t="e">
        <f t="shared" si="75"/>
        <v>#DIV/0!</v>
      </c>
      <c r="CQ51" s="226" t="e">
        <f t="shared" si="75"/>
        <v>#DIV/0!</v>
      </c>
      <c r="CR51" s="226" t="e">
        <f t="shared" si="75"/>
        <v>#DIV/0!</v>
      </c>
      <c r="CS51" s="226" t="e">
        <f t="shared" si="75"/>
        <v>#DIV/0!</v>
      </c>
      <c r="CT51" s="226" t="e">
        <f t="shared" si="75"/>
        <v>#DIV/0!</v>
      </c>
      <c r="CU51" s="226" t="e">
        <f t="shared" si="75"/>
        <v>#DIV/0!</v>
      </c>
      <c r="CV51" s="226" t="e">
        <f t="shared" si="75"/>
        <v>#DIV/0!</v>
      </c>
      <c r="CW51" s="226" t="e">
        <f t="shared" si="75"/>
        <v>#DIV/0!</v>
      </c>
      <c r="CX51" s="226" t="e">
        <f t="shared" si="74"/>
        <v>#DIV/0!</v>
      </c>
      <c r="CY51" s="226" t="e">
        <f t="shared" si="74"/>
        <v>#DIV/0!</v>
      </c>
      <c r="CZ51" s="226" t="e">
        <f t="shared" si="74"/>
        <v>#DIV/0!</v>
      </c>
      <c r="DA51" s="226" t="e">
        <f t="shared" si="74"/>
        <v>#DIV/0!</v>
      </c>
      <c r="DB51" s="226" t="e">
        <f t="shared" si="74"/>
        <v>#DIV/0!</v>
      </c>
      <c r="DC51" s="226" t="e">
        <f t="shared" si="74"/>
        <v>#DIV/0!</v>
      </c>
      <c r="DD51" s="226" t="e">
        <f t="shared" si="74"/>
        <v>#DIV/0!</v>
      </c>
      <c r="DE51" s="226" t="e">
        <f t="shared" si="74"/>
        <v>#DIV/0!</v>
      </c>
      <c r="DF51" s="226" t="e">
        <f t="shared" si="74"/>
        <v>#DIV/0!</v>
      </c>
      <c r="DG51" s="226" t="e">
        <f t="shared" si="74"/>
        <v>#DIV/0!</v>
      </c>
      <c r="DI51" s="226"/>
      <c r="DJ51" s="230"/>
    </row>
    <row r="52" spans="1:114" x14ac:dyDescent="0.25">
      <c r="A52" t="s">
        <v>15</v>
      </c>
      <c r="B52" t="s">
        <v>3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>
        <v>0</v>
      </c>
      <c r="AA52" s="41">
        <v>0</v>
      </c>
      <c r="AB52" s="41">
        <v>0</v>
      </c>
      <c r="AC52" s="41">
        <v>0</v>
      </c>
      <c r="AD52" s="41">
        <v>0</v>
      </c>
      <c r="AE52" s="41">
        <v>0</v>
      </c>
      <c r="AF52" s="41">
        <v>0</v>
      </c>
      <c r="AG52" s="41">
        <v>0</v>
      </c>
      <c r="AH52" s="41">
        <v>0</v>
      </c>
      <c r="AI52" s="41">
        <v>0</v>
      </c>
      <c r="AJ52" s="41">
        <v>0</v>
      </c>
      <c r="AK52" s="41">
        <v>0</v>
      </c>
      <c r="AL52" s="4"/>
      <c r="AM52" t="s">
        <v>3</v>
      </c>
      <c r="AN52" s="41">
        <v>0</v>
      </c>
      <c r="AO52" s="41">
        <v>0</v>
      </c>
      <c r="AP52" s="41">
        <v>0</v>
      </c>
      <c r="AQ52" s="41">
        <v>0</v>
      </c>
      <c r="AR52" s="41">
        <v>0</v>
      </c>
      <c r="AS52" s="41">
        <v>0</v>
      </c>
      <c r="AT52" s="41">
        <v>0</v>
      </c>
      <c r="AU52" s="41">
        <v>0</v>
      </c>
      <c r="AV52" s="41">
        <v>0</v>
      </c>
      <c r="AW52" s="41">
        <v>0</v>
      </c>
      <c r="AX52" s="41">
        <v>0</v>
      </c>
      <c r="AY52" s="41">
        <v>0</v>
      </c>
      <c r="AZ52" s="41">
        <v>0</v>
      </c>
      <c r="BA52" s="41">
        <v>0</v>
      </c>
      <c r="BB52" s="41">
        <v>0</v>
      </c>
      <c r="BC52" s="41">
        <v>0</v>
      </c>
      <c r="BD52" s="41">
        <v>0</v>
      </c>
      <c r="BE52" s="41">
        <v>0</v>
      </c>
      <c r="BF52" s="41">
        <v>0</v>
      </c>
      <c r="BG52" s="41">
        <v>0</v>
      </c>
      <c r="BH52" s="41">
        <v>0</v>
      </c>
      <c r="BI52" s="41">
        <v>0</v>
      </c>
      <c r="BJ52" s="41">
        <v>0</v>
      </c>
      <c r="BK52" s="41">
        <v>0</v>
      </c>
      <c r="BL52" s="41">
        <v>0</v>
      </c>
      <c r="BM52" s="41">
        <v>0</v>
      </c>
      <c r="BN52" s="41">
        <v>0</v>
      </c>
      <c r="BO52" s="41">
        <v>0</v>
      </c>
      <c r="BP52" s="41">
        <v>0</v>
      </c>
      <c r="BQ52" s="41">
        <v>0</v>
      </c>
      <c r="BR52" s="41">
        <v>0</v>
      </c>
      <c r="BS52" s="41">
        <v>0</v>
      </c>
      <c r="BT52" s="41">
        <v>0</v>
      </c>
      <c r="BU52" s="41">
        <v>0</v>
      </c>
      <c r="BV52" s="41">
        <v>0</v>
      </c>
      <c r="BX52" t="str">
        <f t="shared" si="72"/>
        <v>ISLV</v>
      </c>
      <c r="BY52" s="4" t="e">
        <f t="shared" si="73"/>
        <v>#DIV/0!</v>
      </c>
      <c r="BZ52" s="4" t="e">
        <f t="shared" si="73"/>
        <v>#DIV/0!</v>
      </c>
      <c r="CA52" s="4" t="e">
        <f t="shared" si="73"/>
        <v>#DIV/0!</v>
      </c>
      <c r="CB52" s="4" t="e">
        <f t="shared" si="73"/>
        <v>#DIV/0!</v>
      </c>
      <c r="CC52" s="4" t="e">
        <f t="shared" si="73"/>
        <v>#DIV/0!</v>
      </c>
      <c r="CD52" s="4" t="e">
        <f t="shared" si="73"/>
        <v>#DIV/0!</v>
      </c>
      <c r="CE52" s="4" t="e">
        <f t="shared" si="73"/>
        <v>#DIV/0!</v>
      </c>
      <c r="CF52" s="4" t="e">
        <f t="shared" si="73"/>
        <v>#DIV/0!</v>
      </c>
      <c r="CG52" s="4" t="e">
        <f t="shared" si="73"/>
        <v>#DIV/0!</v>
      </c>
      <c r="CH52" s="4" t="e">
        <f t="shared" si="73"/>
        <v>#DIV/0!</v>
      </c>
      <c r="CI52" s="4" t="e">
        <f t="shared" si="73"/>
        <v>#DIV/0!</v>
      </c>
      <c r="CJ52" s="4" t="e">
        <f t="shared" si="73"/>
        <v>#DIV/0!</v>
      </c>
      <c r="CK52" s="4" t="e">
        <f t="shared" si="73"/>
        <v>#DIV/0!</v>
      </c>
      <c r="CL52" s="4" t="e">
        <f t="shared" si="73"/>
        <v>#DIV/0!</v>
      </c>
      <c r="CM52" s="4" t="e">
        <f t="shared" si="73"/>
        <v>#DIV/0!</v>
      </c>
      <c r="CN52" s="4" t="e">
        <f t="shared" si="73"/>
        <v>#DIV/0!</v>
      </c>
      <c r="CO52" s="4" t="e">
        <f t="shared" si="75"/>
        <v>#DIV/0!</v>
      </c>
      <c r="CP52" s="4" t="e">
        <f t="shared" si="75"/>
        <v>#DIV/0!</v>
      </c>
      <c r="CQ52" s="4" t="e">
        <f t="shared" si="75"/>
        <v>#DIV/0!</v>
      </c>
      <c r="CR52" s="4" t="e">
        <f t="shared" si="75"/>
        <v>#DIV/0!</v>
      </c>
      <c r="CS52" s="4" t="e">
        <f t="shared" si="75"/>
        <v>#DIV/0!</v>
      </c>
      <c r="CT52" s="4" t="e">
        <f t="shared" si="75"/>
        <v>#DIV/0!</v>
      </c>
      <c r="CU52" s="4" t="e">
        <f t="shared" si="75"/>
        <v>#DIV/0!</v>
      </c>
      <c r="CV52" s="4" t="e">
        <f t="shared" si="75"/>
        <v>#DIV/0!</v>
      </c>
      <c r="CW52" s="4" t="e">
        <f t="shared" si="75"/>
        <v>#DIV/0!</v>
      </c>
      <c r="CX52" s="4" t="e">
        <f t="shared" si="74"/>
        <v>#DIV/0!</v>
      </c>
      <c r="CY52" s="4" t="e">
        <f t="shared" si="74"/>
        <v>#DIV/0!</v>
      </c>
      <c r="CZ52" s="4" t="e">
        <f t="shared" si="74"/>
        <v>#DIV/0!</v>
      </c>
      <c r="DA52" s="4" t="e">
        <f t="shared" si="74"/>
        <v>#DIV/0!</v>
      </c>
      <c r="DB52" s="4" t="e">
        <f t="shared" si="74"/>
        <v>#DIV/0!</v>
      </c>
      <c r="DC52" s="4" t="e">
        <f t="shared" si="74"/>
        <v>#DIV/0!</v>
      </c>
      <c r="DD52" s="4" t="e">
        <f t="shared" si="74"/>
        <v>#DIV/0!</v>
      </c>
      <c r="DE52" s="4" t="e">
        <f t="shared" si="74"/>
        <v>#DIV/0!</v>
      </c>
      <c r="DF52" s="4" t="e">
        <f t="shared" si="74"/>
        <v>#DIV/0!</v>
      </c>
      <c r="DG52" s="4" t="e">
        <f t="shared" si="74"/>
        <v>#DIV/0!</v>
      </c>
      <c r="DI52" s="4"/>
      <c r="DJ52" s="20"/>
    </row>
    <row r="53" spans="1:114" x14ac:dyDescent="0.25">
      <c r="A53" t="s">
        <v>15</v>
      </c>
      <c r="B53" t="s">
        <v>43</v>
      </c>
      <c r="C53" s="41">
        <v>0</v>
      </c>
      <c r="D53" s="41">
        <v>0</v>
      </c>
      <c r="E53" s="41">
        <v>0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>
        <v>0</v>
      </c>
      <c r="AA53" s="41">
        <v>0</v>
      </c>
      <c r="AB53" s="41">
        <v>0</v>
      </c>
      <c r="AC53" s="41">
        <v>0</v>
      </c>
      <c r="AD53" s="41">
        <v>0</v>
      </c>
      <c r="AE53" s="41">
        <v>0</v>
      </c>
      <c r="AF53" s="41">
        <v>0</v>
      </c>
      <c r="AG53" s="41">
        <v>0</v>
      </c>
      <c r="AH53" s="41">
        <v>0</v>
      </c>
      <c r="AI53" s="41">
        <v>0</v>
      </c>
      <c r="AJ53" s="41">
        <v>0</v>
      </c>
      <c r="AK53" s="41">
        <v>0</v>
      </c>
      <c r="AL53" s="4"/>
      <c r="AM53" t="s">
        <v>43</v>
      </c>
      <c r="AN53" s="41">
        <v>0</v>
      </c>
      <c r="AO53" s="41">
        <v>0</v>
      </c>
      <c r="AP53" s="41">
        <v>0</v>
      </c>
      <c r="AQ53" s="41">
        <v>0</v>
      </c>
      <c r="AR53" s="41">
        <v>0</v>
      </c>
      <c r="AS53" s="41">
        <v>0</v>
      </c>
      <c r="AT53" s="41">
        <v>0</v>
      </c>
      <c r="AU53" s="41">
        <v>0</v>
      </c>
      <c r="AV53" s="41">
        <v>0</v>
      </c>
      <c r="AW53" s="41">
        <v>0</v>
      </c>
      <c r="AX53" s="41">
        <v>0</v>
      </c>
      <c r="AY53" s="41">
        <v>0</v>
      </c>
      <c r="AZ53" s="41">
        <v>0</v>
      </c>
      <c r="BA53" s="41">
        <v>0</v>
      </c>
      <c r="BB53" s="41">
        <v>0</v>
      </c>
      <c r="BC53" s="41">
        <v>0</v>
      </c>
      <c r="BD53" s="41">
        <v>0</v>
      </c>
      <c r="BE53" s="41">
        <v>0</v>
      </c>
      <c r="BF53" s="41">
        <v>0</v>
      </c>
      <c r="BG53" s="41">
        <v>0</v>
      </c>
      <c r="BH53" s="41">
        <v>0</v>
      </c>
      <c r="BI53" s="41">
        <v>0</v>
      </c>
      <c r="BJ53" s="41">
        <v>0</v>
      </c>
      <c r="BK53" s="41">
        <v>0</v>
      </c>
      <c r="BL53" s="41">
        <v>0</v>
      </c>
      <c r="BM53" s="41">
        <v>0</v>
      </c>
      <c r="BN53" s="41">
        <v>0</v>
      </c>
      <c r="BO53" s="41">
        <v>0</v>
      </c>
      <c r="BP53" s="41">
        <v>0</v>
      </c>
      <c r="BQ53" s="41">
        <v>0</v>
      </c>
      <c r="BR53" s="41">
        <v>0</v>
      </c>
      <c r="BS53" s="41">
        <v>0</v>
      </c>
      <c r="BT53" s="41">
        <v>0</v>
      </c>
      <c r="BU53" s="41">
        <v>0</v>
      </c>
      <c r="BV53" s="41">
        <v>0</v>
      </c>
      <c r="BX53" t="str">
        <f t="shared" si="72"/>
        <v>ITSLV</v>
      </c>
      <c r="BY53" s="4" t="e">
        <f t="shared" si="73"/>
        <v>#DIV/0!</v>
      </c>
      <c r="BZ53" s="4" t="e">
        <f t="shared" si="73"/>
        <v>#DIV/0!</v>
      </c>
      <c r="CA53" s="4" t="e">
        <f t="shared" si="73"/>
        <v>#DIV/0!</v>
      </c>
      <c r="CB53" s="4" t="e">
        <f t="shared" si="73"/>
        <v>#DIV/0!</v>
      </c>
      <c r="CC53" s="4" t="e">
        <f t="shared" si="73"/>
        <v>#DIV/0!</v>
      </c>
      <c r="CD53" s="4" t="e">
        <f t="shared" si="73"/>
        <v>#DIV/0!</v>
      </c>
      <c r="CE53" s="4" t="e">
        <f t="shared" si="73"/>
        <v>#DIV/0!</v>
      </c>
      <c r="CF53" s="4" t="e">
        <f t="shared" si="73"/>
        <v>#DIV/0!</v>
      </c>
      <c r="CG53" s="4" t="e">
        <f t="shared" si="73"/>
        <v>#DIV/0!</v>
      </c>
      <c r="CH53" s="4" t="e">
        <f t="shared" si="73"/>
        <v>#DIV/0!</v>
      </c>
      <c r="CI53" s="4" t="e">
        <f t="shared" si="73"/>
        <v>#DIV/0!</v>
      </c>
      <c r="CJ53" s="4" t="e">
        <f t="shared" si="73"/>
        <v>#DIV/0!</v>
      </c>
      <c r="CK53" s="4" t="e">
        <f t="shared" si="73"/>
        <v>#DIV/0!</v>
      </c>
      <c r="CL53" s="4" t="e">
        <f t="shared" si="73"/>
        <v>#DIV/0!</v>
      </c>
      <c r="CM53" s="4" t="e">
        <f t="shared" si="73"/>
        <v>#DIV/0!</v>
      </c>
      <c r="CN53" s="4" t="e">
        <f t="shared" si="73"/>
        <v>#DIV/0!</v>
      </c>
      <c r="CO53" s="4" t="e">
        <f t="shared" si="75"/>
        <v>#DIV/0!</v>
      </c>
      <c r="CP53" s="4" t="e">
        <f t="shared" si="75"/>
        <v>#DIV/0!</v>
      </c>
      <c r="CQ53" s="4" t="e">
        <f t="shared" si="75"/>
        <v>#DIV/0!</v>
      </c>
      <c r="CR53" s="4" t="e">
        <f t="shared" si="75"/>
        <v>#DIV/0!</v>
      </c>
      <c r="CS53" s="4" t="e">
        <f t="shared" si="75"/>
        <v>#DIV/0!</v>
      </c>
      <c r="CT53" s="4" t="e">
        <f t="shared" si="75"/>
        <v>#DIV/0!</v>
      </c>
      <c r="CU53" s="4" t="e">
        <f t="shared" si="75"/>
        <v>#DIV/0!</v>
      </c>
      <c r="CV53" s="4" t="e">
        <f t="shared" si="75"/>
        <v>#DIV/0!</v>
      </c>
      <c r="CW53" s="4" t="e">
        <f t="shared" si="75"/>
        <v>#DIV/0!</v>
      </c>
      <c r="CX53" s="4" t="e">
        <f t="shared" si="74"/>
        <v>#DIV/0!</v>
      </c>
      <c r="CY53" s="4" t="e">
        <f t="shared" si="74"/>
        <v>#DIV/0!</v>
      </c>
      <c r="CZ53" s="4" t="e">
        <f t="shared" si="74"/>
        <v>#DIV/0!</v>
      </c>
      <c r="DA53" s="4" t="e">
        <f t="shared" si="74"/>
        <v>#DIV/0!</v>
      </c>
      <c r="DB53" s="4" t="e">
        <f t="shared" si="74"/>
        <v>#DIV/0!</v>
      </c>
      <c r="DC53" s="4" t="e">
        <f t="shared" si="74"/>
        <v>#DIV/0!</v>
      </c>
      <c r="DD53" s="4" t="e">
        <f t="shared" si="74"/>
        <v>#DIV/0!</v>
      </c>
      <c r="DE53" s="4" t="e">
        <f t="shared" si="74"/>
        <v>#DIV/0!</v>
      </c>
      <c r="DF53" s="4" t="e">
        <f t="shared" si="74"/>
        <v>#DIV/0!</v>
      </c>
      <c r="DG53" s="4" t="e">
        <f t="shared" si="74"/>
        <v>#DIV/0!</v>
      </c>
      <c r="DI53" s="4"/>
      <c r="DJ53" s="20"/>
    </row>
    <row r="54" spans="1:114" x14ac:dyDescent="0.25">
      <c r="C54" s="41">
        <v>0</v>
      </c>
      <c r="D54" s="41">
        <v>0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0</v>
      </c>
      <c r="V54" s="41">
        <v>0</v>
      </c>
      <c r="W54" s="41">
        <v>0</v>
      </c>
      <c r="X54" s="41">
        <v>0</v>
      </c>
      <c r="Y54" s="41">
        <v>0</v>
      </c>
      <c r="Z54" s="41">
        <v>0</v>
      </c>
      <c r="AA54" s="41">
        <v>0</v>
      </c>
      <c r="AB54" s="41">
        <v>0</v>
      </c>
      <c r="AC54" s="41">
        <v>0</v>
      </c>
      <c r="AD54" s="41">
        <v>0</v>
      </c>
      <c r="AE54" s="41">
        <v>0</v>
      </c>
      <c r="AF54" s="41">
        <v>0</v>
      </c>
      <c r="AG54" s="41">
        <v>0</v>
      </c>
      <c r="AH54" s="41">
        <v>0</v>
      </c>
      <c r="AI54" s="41">
        <v>0</v>
      </c>
      <c r="AJ54" s="41">
        <v>0</v>
      </c>
      <c r="AK54" s="41">
        <v>0</v>
      </c>
      <c r="AL54" s="4"/>
      <c r="AN54" s="41">
        <v>0</v>
      </c>
      <c r="AO54" s="41">
        <v>0</v>
      </c>
      <c r="AP54" s="41">
        <v>0</v>
      </c>
      <c r="AQ54" s="41">
        <v>0</v>
      </c>
      <c r="AR54" s="41">
        <v>0</v>
      </c>
      <c r="AS54" s="41">
        <v>0</v>
      </c>
      <c r="AT54" s="41">
        <v>0</v>
      </c>
      <c r="AU54" s="41">
        <v>0</v>
      </c>
      <c r="AV54" s="41">
        <v>0</v>
      </c>
      <c r="AW54" s="41">
        <v>0</v>
      </c>
      <c r="AX54" s="41">
        <v>0</v>
      </c>
      <c r="AY54" s="41">
        <v>0</v>
      </c>
      <c r="AZ54" s="41">
        <v>0</v>
      </c>
      <c r="BA54" s="41">
        <v>0</v>
      </c>
      <c r="BB54" s="41">
        <v>0</v>
      </c>
      <c r="BC54" s="41">
        <v>0</v>
      </c>
      <c r="BD54" s="41">
        <v>0</v>
      </c>
      <c r="BE54" s="41">
        <v>0</v>
      </c>
      <c r="BF54" s="41">
        <v>0</v>
      </c>
      <c r="BG54" s="41">
        <v>0</v>
      </c>
      <c r="BH54" s="41">
        <v>0</v>
      </c>
      <c r="BI54" s="41">
        <v>0</v>
      </c>
      <c r="BJ54" s="41">
        <v>0</v>
      </c>
      <c r="BK54" s="41">
        <v>0</v>
      </c>
      <c r="BL54" s="41">
        <v>0</v>
      </c>
      <c r="BM54" s="41">
        <v>0</v>
      </c>
      <c r="BN54" s="41">
        <v>0</v>
      </c>
      <c r="BO54" s="41">
        <v>0</v>
      </c>
      <c r="BP54" s="41">
        <v>0</v>
      </c>
      <c r="BQ54" s="41">
        <v>0</v>
      </c>
      <c r="BR54" s="41">
        <v>0</v>
      </c>
      <c r="BS54" s="41">
        <v>0</v>
      </c>
      <c r="BT54" s="41">
        <v>0</v>
      </c>
      <c r="BU54" s="41">
        <v>0</v>
      </c>
      <c r="BV54" s="41">
        <v>0</v>
      </c>
      <c r="DI54" s="4"/>
      <c r="DJ54" s="20"/>
    </row>
    <row r="55" spans="1:114" x14ac:dyDescent="0.25">
      <c r="A55" s="70" t="s">
        <v>408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0</v>
      </c>
      <c r="V55" s="41">
        <v>0</v>
      </c>
      <c r="W55" s="41">
        <v>0</v>
      </c>
      <c r="X55" s="41">
        <v>0</v>
      </c>
      <c r="Y55" s="41">
        <v>0</v>
      </c>
      <c r="Z55" s="41">
        <v>0</v>
      </c>
      <c r="AA55" s="41">
        <v>0</v>
      </c>
      <c r="AB55" s="41">
        <v>0</v>
      </c>
      <c r="AC55" s="41">
        <v>0</v>
      </c>
      <c r="AD55" s="41">
        <v>0</v>
      </c>
      <c r="AE55" s="41">
        <v>0</v>
      </c>
      <c r="AF55" s="41">
        <v>0</v>
      </c>
      <c r="AG55" s="41">
        <v>0</v>
      </c>
      <c r="AH55" s="41">
        <v>0</v>
      </c>
      <c r="AI55" s="41">
        <v>0</v>
      </c>
      <c r="AJ55" s="41">
        <v>0</v>
      </c>
      <c r="AK55" s="41">
        <v>0</v>
      </c>
      <c r="AL55" s="4"/>
      <c r="AN55" s="41">
        <v>0</v>
      </c>
      <c r="AO55" s="41">
        <v>0</v>
      </c>
      <c r="AP55" s="41">
        <v>0</v>
      </c>
      <c r="AQ55" s="41">
        <v>0</v>
      </c>
      <c r="AR55" s="41">
        <v>0</v>
      </c>
      <c r="AS55" s="41">
        <v>0</v>
      </c>
      <c r="AT55" s="41">
        <v>0</v>
      </c>
      <c r="AU55" s="41">
        <v>0</v>
      </c>
      <c r="AV55" s="41">
        <v>0</v>
      </c>
      <c r="AW55" s="41">
        <v>0</v>
      </c>
      <c r="AX55" s="41">
        <v>0</v>
      </c>
      <c r="AY55" s="41">
        <v>0</v>
      </c>
      <c r="AZ55" s="41">
        <v>0</v>
      </c>
      <c r="BA55" s="41">
        <v>0</v>
      </c>
      <c r="BB55" s="41">
        <v>0</v>
      </c>
      <c r="BC55" s="41">
        <v>0</v>
      </c>
      <c r="BD55" s="41">
        <v>0</v>
      </c>
      <c r="BE55" s="41">
        <v>0</v>
      </c>
      <c r="BF55" s="41">
        <v>0</v>
      </c>
      <c r="BG55" s="41">
        <v>0</v>
      </c>
      <c r="BH55" s="41">
        <v>0</v>
      </c>
      <c r="BI55" s="41">
        <v>0</v>
      </c>
      <c r="BJ55" s="41">
        <v>0</v>
      </c>
      <c r="BK55" s="41">
        <v>0</v>
      </c>
      <c r="BL55" s="41">
        <v>0</v>
      </c>
      <c r="BM55" s="41">
        <v>0</v>
      </c>
      <c r="BN55" s="41">
        <v>0</v>
      </c>
      <c r="BO55" s="41">
        <v>0</v>
      </c>
      <c r="BP55" s="41">
        <v>0</v>
      </c>
      <c r="BQ55" s="41">
        <v>0</v>
      </c>
      <c r="BR55" s="41">
        <v>0</v>
      </c>
      <c r="BS55" s="41">
        <v>0</v>
      </c>
      <c r="BT55" s="41">
        <v>0</v>
      </c>
      <c r="BU55" s="41">
        <v>0</v>
      </c>
      <c r="BV55" s="41">
        <v>0</v>
      </c>
      <c r="DI55" s="4"/>
      <c r="DJ55" s="20"/>
    </row>
    <row r="56" spans="1:114" x14ac:dyDescent="0.25">
      <c r="A56" t="s">
        <v>15</v>
      </c>
      <c r="B56" t="s">
        <v>1</v>
      </c>
      <c r="C56" s="41">
        <v>0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0</v>
      </c>
      <c r="V56" s="41">
        <v>0</v>
      </c>
      <c r="W56" s="41">
        <v>0</v>
      </c>
      <c r="X56" s="41">
        <v>0</v>
      </c>
      <c r="Y56" s="41">
        <v>0</v>
      </c>
      <c r="Z56" s="41">
        <v>0</v>
      </c>
      <c r="AA56" s="41">
        <v>0</v>
      </c>
      <c r="AB56" s="41">
        <v>0</v>
      </c>
      <c r="AC56" s="41">
        <v>0</v>
      </c>
      <c r="AD56" s="41">
        <v>0</v>
      </c>
      <c r="AE56" s="41">
        <v>0</v>
      </c>
      <c r="AF56" s="41">
        <v>0</v>
      </c>
      <c r="AG56" s="41">
        <v>0</v>
      </c>
      <c r="AH56" s="41">
        <v>0</v>
      </c>
      <c r="AI56" s="41">
        <v>0</v>
      </c>
      <c r="AJ56" s="41">
        <v>0</v>
      </c>
      <c r="AK56" s="41">
        <v>0</v>
      </c>
      <c r="AL56" s="4"/>
      <c r="AM56" t="s">
        <v>1</v>
      </c>
      <c r="AN56" s="41">
        <v>0</v>
      </c>
      <c r="AO56" s="41">
        <v>0</v>
      </c>
      <c r="AP56" s="41">
        <v>0</v>
      </c>
      <c r="AQ56" s="41">
        <v>0</v>
      </c>
      <c r="AR56" s="41">
        <v>0</v>
      </c>
      <c r="AS56" s="41">
        <v>0</v>
      </c>
      <c r="AT56" s="41">
        <v>0</v>
      </c>
      <c r="AU56" s="41">
        <v>0</v>
      </c>
      <c r="AV56" s="41">
        <v>0</v>
      </c>
      <c r="AW56" s="41">
        <v>0</v>
      </c>
      <c r="AX56" s="41">
        <v>0</v>
      </c>
      <c r="AY56" s="41">
        <v>0</v>
      </c>
      <c r="AZ56" s="41">
        <v>0</v>
      </c>
      <c r="BA56" s="41">
        <v>0</v>
      </c>
      <c r="BB56" s="41">
        <v>0</v>
      </c>
      <c r="BC56" s="41">
        <v>0</v>
      </c>
      <c r="BD56" s="41">
        <v>0</v>
      </c>
      <c r="BE56" s="41">
        <v>0</v>
      </c>
      <c r="BF56" s="41">
        <v>0</v>
      </c>
      <c r="BG56" s="41">
        <v>0</v>
      </c>
      <c r="BH56" s="41">
        <v>0</v>
      </c>
      <c r="BI56" s="41">
        <v>0</v>
      </c>
      <c r="BJ56" s="41">
        <v>0</v>
      </c>
      <c r="BK56" s="41">
        <v>0</v>
      </c>
      <c r="BL56" s="41">
        <v>0</v>
      </c>
      <c r="BM56" s="41">
        <v>0</v>
      </c>
      <c r="BN56" s="41">
        <v>0</v>
      </c>
      <c r="BO56" s="41">
        <v>0</v>
      </c>
      <c r="BP56" s="41">
        <v>0</v>
      </c>
      <c r="BQ56" s="41">
        <v>0</v>
      </c>
      <c r="BR56" s="41">
        <v>0</v>
      </c>
      <c r="BS56" s="41">
        <v>0</v>
      </c>
      <c r="BT56" s="41">
        <v>0</v>
      </c>
      <c r="BU56" s="41">
        <v>0</v>
      </c>
      <c r="BV56" s="41">
        <v>0</v>
      </c>
      <c r="BX56" t="str">
        <f t="shared" ref="BX56:BX65" si="76">+AM56</f>
        <v>SIS</v>
      </c>
      <c r="BY56" s="4" t="e">
        <f t="shared" ref="BY56:CN67" si="77">+AN56/C56*1000</f>
        <v>#DIV/0!</v>
      </c>
      <c r="BZ56" s="4" t="e">
        <f t="shared" si="77"/>
        <v>#DIV/0!</v>
      </c>
      <c r="CA56" s="4" t="e">
        <f t="shared" si="77"/>
        <v>#DIV/0!</v>
      </c>
      <c r="CB56" s="4" t="e">
        <f t="shared" si="77"/>
        <v>#DIV/0!</v>
      </c>
      <c r="CC56" s="4" t="e">
        <f t="shared" si="77"/>
        <v>#DIV/0!</v>
      </c>
      <c r="CD56" s="4" t="e">
        <f t="shared" si="77"/>
        <v>#DIV/0!</v>
      </c>
      <c r="CE56" s="4" t="e">
        <f t="shared" si="77"/>
        <v>#DIV/0!</v>
      </c>
      <c r="CF56" s="4" t="e">
        <f t="shared" si="77"/>
        <v>#DIV/0!</v>
      </c>
      <c r="CG56" s="4" t="e">
        <f t="shared" si="77"/>
        <v>#DIV/0!</v>
      </c>
      <c r="CH56" s="4" t="e">
        <f t="shared" si="77"/>
        <v>#DIV/0!</v>
      </c>
      <c r="CI56" s="4" t="e">
        <f t="shared" si="77"/>
        <v>#DIV/0!</v>
      </c>
      <c r="CJ56" s="4" t="e">
        <f t="shared" si="77"/>
        <v>#DIV/0!</v>
      </c>
      <c r="CK56" s="4" t="e">
        <f t="shared" si="77"/>
        <v>#DIV/0!</v>
      </c>
      <c r="CL56" s="4" t="e">
        <f t="shared" si="77"/>
        <v>#DIV/0!</v>
      </c>
      <c r="CM56" s="4" t="e">
        <f t="shared" si="77"/>
        <v>#DIV/0!</v>
      </c>
      <c r="CN56" s="4" t="e">
        <f t="shared" si="77"/>
        <v>#DIV/0!</v>
      </c>
      <c r="CO56" s="4" t="e">
        <f t="shared" ref="CO56:DD67" si="78">+BD56/S56*1000</f>
        <v>#DIV/0!</v>
      </c>
      <c r="CP56" s="4" t="e">
        <f t="shared" si="78"/>
        <v>#DIV/0!</v>
      </c>
      <c r="CQ56" s="4" t="e">
        <f t="shared" si="78"/>
        <v>#DIV/0!</v>
      </c>
      <c r="CR56" s="4" t="e">
        <f t="shared" si="78"/>
        <v>#DIV/0!</v>
      </c>
      <c r="CS56" s="4" t="e">
        <f t="shared" si="78"/>
        <v>#DIV/0!</v>
      </c>
      <c r="CT56" s="4" t="e">
        <f t="shared" si="78"/>
        <v>#DIV/0!</v>
      </c>
      <c r="CU56" s="4" t="e">
        <f t="shared" si="78"/>
        <v>#DIV/0!</v>
      </c>
      <c r="CV56" s="4" t="e">
        <f t="shared" si="78"/>
        <v>#DIV/0!</v>
      </c>
      <c r="CW56" s="4" t="e">
        <f t="shared" si="78"/>
        <v>#DIV/0!</v>
      </c>
      <c r="CX56" s="4" t="e">
        <f t="shared" si="78"/>
        <v>#DIV/0!</v>
      </c>
      <c r="CY56" s="4" t="e">
        <f t="shared" si="78"/>
        <v>#DIV/0!</v>
      </c>
      <c r="CZ56" s="4" t="e">
        <f t="shared" si="78"/>
        <v>#DIV/0!</v>
      </c>
      <c r="DA56" s="4" t="e">
        <f t="shared" si="78"/>
        <v>#DIV/0!</v>
      </c>
      <c r="DB56" s="4" t="e">
        <f t="shared" si="78"/>
        <v>#DIV/0!</v>
      </c>
      <c r="DC56" s="4" t="e">
        <f t="shared" si="78"/>
        <v>#DIV/0!</v>
      </c>
      <c r="DD56" s="4" t="e">
        <f t="shared" si="78"/>
        <v>#DIV/0!</v>
      </c>
      <c r="DE56" s="4" t="e">
        <f t="shared" ref="CY56:DG67" si="79">+BT56/AI56*1000</f>
        <v>#DIV/0!</v>
      </c>
      <c r="DF56" s="4" t="e">
        <f t="shared" si="79"/>
        <v>#DIV/0!</v>
      </c>
      <c r="DG56" s="4" t="e">
        <f t="shared" si="79"/>
        <v>#DIV/0!</v>
      </c>
      <c r="DI56" s="4"/>
      <c r="DJ56" s="20"/>
    </row>
    <row r="57" spans="1:114" x14ac:dyDescent="0.25">
      <c r="A57" t="s">
        <v>15</v>
      </c>
      <c r="B57" t="s">
        <v>42</v>
      </c>
      <c r="C57" s="41">
        <v>0</v>
      </c>
      <c r="D57" s="41">
        <v>0</v>
      </c>
      <c r="E57" s="41">
        <v>0</v>
      </c>
      <c r="F57" s="41">
        <v>0</v>
      </c>
      <c r="G57" s="41">
        <v>0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  <c r="AG57" s="41">
        <v>0</v>
      </c>
      <c r="AH57" s="41">
        <v>0</v>
      </c>
      <c r="AI57" s="41">
        <v>0</v>
      </c>
      <c r="AJ57" s="41">
        <v>0</v>
      </c>
      <c r="AK57" s="41">
        <v>0</v>
      </c>
      <c r="AL57" s="4"/>
      <c r="AM57" t="s">
        <v>42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  <c r="BN57" s="41">
        <v>0</v>
      </c>
      <c r="BO57" s="41">
        <v>0</v>
      </c>
      <c r="BP57" s="41">
        <v>0</v>
      </c>
      <c r="BQ57" s="41">
        <v>0</v>
      </c>
      <c r="BR57" s="41">
        <v>0</v>
      </c>
      <c r="BS57" s="41">
        <v>0</v>
      </c>
      <c r="BT57" s="41">
        <v>0</v>
      </c>
      <c r="BU57" s="41">
        <v>0</v>
      </c>
      <c r="BV57" s="41">
        <v>0</v>
      </c>
      <c r="BX57" t="str">
        <f t="shared" si="76"/>
        <v>STIS</v>
      </c>
      <c r="BY57" s="4" t="e">
        <f t="shared" si="77"/>
        <v>#DIV/0!</v>
      </c>
      <c r="BZ57" s="4" t="e">
        <f t="shared" si="77"/>
        <v>#DIV/0!</v>
      </c>
      <c r="CA57" s="4" t="e">
        <f t="shared" si="77"/>
        <v>#DIV/0!</v>
      </c>
      <c r="CB57" s="4" t="e">
        <f t="shared" si="77"/>
        <v>#DIV/0!</v>
      </c>
      <c r="CC57" s="4" t="e">
        <f t="shared" si="77"/>
        <v>#DIV/0!</v>
      </c>
      <c r="CD57" s="4" t="e">
        <f t="shared" si="77"/>
        <v>#DIV/0!</v>
      </c>
      <c r="CE57" s="4" t="e">
        <f t="shared" si="77"/>
        <v>#DIV/0!</v>
      </c>
      <c r="CF57" s="4" t="e">
        <f t="shared" si="77"/>
        <v>#DIV/0!</v>
      </c>
      <c r="CG57" s="4" t="e">
        <f t="shared" si="77"/>
        <v>#DIV/0!</v>
      </c>
      <c r="CH57" s="4" t="e">
        <f t="shared" si="77"/>
        <v>#DIV/0!</v>
      </c>
      <c r="CI57" s="4" t="e">
        <f t="shared" si="77"/>
        <v>#DIV/0!</v>
      </c>
      <c r="CJ57" s="4" t="e">
        <f t="shared" si="77"/>
        <v>#DIV/0!</v>
      </c>
      <c r="CK57" s="4" t="e">
        <f t="shared" si="77"/>
        <v>#DIV/0!</v>
      </c>
      <c r="CL57" s="4" t="e">
        <f t="shared" si="77"/>
        <v>#DIV/0!</v>
      </c>
      <c r="CM57" s="4" t="e">
        <f t="shared" si="77"/>
        <v>#DIV/0!</v>
      </c>
      <c r="CN57" s="4" t="e">
        <f t="shared" si="77"/>
        <v>#DIV/0!</v>
      </c>
      <c r="CO57" s="4" t="e">
        <f t="shared" si="78"/>
        <v>#DIV/0!</v>
      </c>
      <c r="CP57" s="4" t="e">
        <f t="shared" si="78"/>
        <v>#DIV/0!</v>
      </c>
      <c r="CQ57" s="4" t="e">
        <f t="shared" si="78"/>
        <v>#DIV/0!</v>
      </c>
      <c r="CR57" s="4" t="e">
        <f t="shared" si="78"/>
        <v>#DIV/0!</v>
      </c>
      <c r="CS57" s="4" t="e">
        <f t="shared" si="78"/>
        <v>#DIV/0!</v>
      </c>
      <c r="CT57" s="4" t="e">
        <f t="shared" si="78"/>
        <v>#DIV/0!</v>
      </c>
      <c r="CU57" s="4" t="e">
        <f t="shared" si="78"/>
        <v>#DIV/0!</v>
      </c>
      <c r="CV57" s="4" t="e">
        <f t="shared" si="78"/>
        <v>#DIV/0!</v>
      </c>
      <c r="CW57" s="4" t="e">
        <f t="shared" si="78"/>
        <v>#DIV/0!</v>
      </c>
      <c r="CX57" s="4" t="e">
        <f t="shared" si="78"/>
        <v>#DIV/0!</v>
      </c>
      <c r="CY57" s="4" t="e">
        <f t="shared" si="79"/>
        <v>#DIV/0!</v>
      </c>
      <c r="CZ57" s="4" t="e">
        <f t="shared" si="79"/>
        <v>#DIV/0!</v>
      </c>
      <c r="DA57" s="4" t="e">
        <f t="shared" si="79"/>
        <v>#DIV/0!</v>
      </c>
      <c r="DB57" s="4" t="e">
        <f t="shared" si="79"/>
        <v>#DIV/0!</v>
      </c>
      <c r="DC57" s="4" t="e">
        <f t="shared" si="79"/>
        <v>#DIV/0!</v>
      </c>
      <c r="DD57" s="4" t="e">
        <f t="shared" si="79"/>
        <v>#DIV/0!</v>
      </c>
      <c r="DE57" s="4" t="e">
        <f t="shared" si="79"/>
        <v>#DIV/0!</v>
      </c>
      <c r="DF57" s="4" t="e">
        <f t="shared" si="79"/>
        <v>#DIV/0!</v>
      </c>
      <c r="DG57" s="4" t="e">
        <f t="shared" si="79"/>
        <v>#DIV/0!</v>
      </c>
      <c r="DI57" s="4"/>
      <c r="DJ57" s="20"/>
    </row>
    <row r="58" spans="1:114" x14ac:dyDescent="0.25">
      <c r="A58" t="s">
        <v>15</v>
      </c>
      <c r="B58" t="s">
        <v>2</v>
      </c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  <c r="AG58" s="41">
        <v>0</v>
      </c>
      <c r="AH58" s="41">
        <v>0</v>
      </c>
      <c r="AI58" s="41">
        <v>0</v>
      </c>
      <c r="AJ58" s="41">
        <v>0</v>
      </c>
      <c r="AK58" s="41">
        <v>0</v>
      </c>
      <c r="AL58" s="4"/>
      <c r="AM58" t="s">
        <v>2</v>
      </c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  <c r="BN58" s="41">
        <v>0</v>
      </c>
      <c r="BO58" s="41">
        <v>0</v>
      </c>
      <c r="BP58" s="41">
        <v>0</v>
      </c>
      <c r="BQ58" s="41">
        <v>0</v>
      </c>
      <c r="BR58" s="41">
        <v>0</v>
      </c>
      <c r="BS58" s="41">
        <v>0</v>
      </c>
      <c r="BT58" s="41">
        <v>0</v>
      </c>
      <c r="BU58" s="41">
        <v>0</v>
      </c>
      <c r="BV58" s="41">
        <v>0</v>
      </c>
      <c r="BX58" t="str">
        <f t="shared" si="76"/>
        <v>IS</v>
      </c>
      <c r="BY58" s="4" t="e">
        <f t="shared" si="77"/>
        <v>#DIV/0!</v>
      </c>
      <c r="BZ58" s="4" t="e">
        <f t="shared" si="77"/>
        <v>#DIV/0!</v>
      </c>
      <c r="CA58" s="4" t="e">
        <f t="shared" si="77"/>
        <v>#DIV/0!</v>
      </c>
      <c r="CB58" s="4" t="e">
        <f t="shared" si="77"/>
        <v>#DIV/0!</v>
      </c>
      <c r="CC58" s="4" t="e">
        <f t="shared" si="77"/>
        <v>#DIV/0!</v>
      </c>
      <c r="CD58" s="4" t="e">
        <f t="shared" si="77"/>
        <v>#DIV/0!</v>
      </c>
      <c r="CE58" s="4" t="e">
        <f t="shared" si="77"/>
        <v>#DIV/0!</v>
      </c>
      <c r="CF58" s="4" t="e">
        <f t="shared" si="77"/>
        <v>#DIV/0!</v>
      </c>
      <c r="CG58" s="4" t="e">
        <f t="shared" si="77"/>
        <v>#DIV/0!</v>
      </c>
      <c r="CH58" s="4" t="e">
        <f t="shared" si="77"/>
        <v>#DIV/0!</v>
      </c>
      <c r="CI58" s="4" t="e">
        <f t="shared" si="77"/>
        <v>#DIV/0!</v>
      </c>
      <c r="CJ58" s="4" t="e">
        <f t="shared" si="77"/>
        <v>#DIV/0!</v>
      </c>
      <c r="CK58" s="4" t="e">
        <f t="shared" si="77"/>
        <v>#DIV/0!</v>
      </c>
      <c r="CL58" s="4" t="e">
        <f t="shared" si="77"/>
        <v>#DIV/0!</v>
      </c>
      <c r="CM58" s="4" t="e">
        <f t="shared" si="77"/>
        <v>#DIV/0!</v>
      </c>
      <c r="CN58" s="4" t="e">
        <f t="shared" si="77"/>
        <v>#DIV/0!</v>
      </c>
      <c r="CO58" s="4" t="e">
        <f t="shared" si="78"/>
        <v>#DIV/0!</v>
      </c>
      <c r="CP58" s="4" t="e">
        <f t="shared" si="78"/>
        <v>#DIV/0!</v>
      </c>
      <c r="CQ58" s="4" t="e">
        <f t="shared" si="78"/>
        <v>#DIV/0!</v>
      </c>
      <c r="CR58" s="4" t="e">
        <f t="shared" si="78"/>
        <v>#DIV/0!</v>
      </c>
      <c r="CS58" s="4" t="e">
        <f t="shared" si="78"/>
        <v>#DIV/0!</v>
      </c>
      <c r="CT58" s="4" t="e">
        <f t="shared" si="78"/>
        <v>#DIV/0!</v>
      </c>
      <c r="CU58" s="4" t="e">
        <f t="shared" si="78"/>
        <v>#DIV/0!</v>
      </c>
      <c r="CV58" s="4" t="e">
        <f t="shared" si="78"/>
        <v>#DIV/0!</v>
      </c>
      <c r="CW58" s="4" t="e">
        <f t="shared" si="78"/>
        <v>#DIV/0!</v>
      </c>
      <c r="CX58" s="4" t="e">
        <f t="shared" si="78"/>
        <v>#DIV/0!</v>
      </c>
      <c r="CY58" s="4" t="e">
        <f t="shared" si="79"/>
        <v>#DIV/0!</v>
      </c>
      <c r="CZ58" s="4" t="e">
        <f t="shared" si="79"/>
        <v>#DIV/0!</v>
      </c>
      <c r="DA58" s="4" t="e">
        <f t="shared" si="79"/>
        <v>#DIV/0!</v>
      </c>
      <c r="DB58" s="4" t="e">
        <f t="shared" si="79"/>
        <v>#DIV/0!</v>
      </c>
      <c r="DC58" s="4" t="e">
        <f t="shared" si="79"/>
        <v>#DIV/0!</v>
      </c>
      <c r="DD58" s="4" t="e">
        <f t="shared" si="79"/>
        <v>#DIV/0!</v>
      </c>
      <c r="DE58" s="4" t="e">
        <f t="shared" si="79"/>
        <v>#DIV/0!</v>
      </c>
      <c r="DF58" s="4" t="e">
        <f t="shared" si="79"/>
        <v>#DIV/0!</v>
      </c>
      <c r="DG58" s="4" t="e">
        <f t="shared" si="79"/>
        <v>#DIV/0!</v>
      </c>
      <c r="DI58" s="4"/>
      <c r="DJ58" s="20"/>
    </row>
    <row r="59" spans="1:114" x14ac:dyDescent="0.25">
      <c r="A59" t="s">
        <v>15</v>
      </c>
      <c r="B59" t="s">
        <v>41</v>
      </c>
      <c r="C59" s="41">
        <v>0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0</v>
      </c>
      <c r="V59" s="41">
        <v>0</v>
      </c>
      <c r="W59" s="41">
        <v>0</v>
      </c>
      <c r="X59" s="41">
        <v>0</v>
      </c>
      <c r="Y59" s="41">
        <v>0</v>
      </c>
      <c r="Z59" s="41">
        <v>0</v>
      </c>
      <c r="AA59" s="41">
        <v>0</v>
      </c>
      <c r="AB59" s="41">
        <v>0</v>
      </c>
      <c r="AC59" s="41">
        <v>0</v>
      </c>
      <c r="AD59" s="41">
        <v>0</v>
      </c>
      <c r="AE59" s="41">
        <v>0</v>
      </c>
      <c r="AF59" s="41">
        <v>0</v>
      </c>
      <c r="AG59" s="41">
        <v>0</v>
      </c>
      <c r="AH59" s="41">
        <v>0</v>
      </c>
      <c r="AI59" s="41">
        <v>0</v>
      </c>
      <c r="AJ59" s="41">
        <v>0</v>
      </c>
      <c r="AK59" s="41">
        <v>0</v>
      </c>
      <c r="AL59" s="4"/>
      <c r="AM59" t="s">
        <v>41</v>
      </c>
      <c r="AN59" s="41">
        <v>0</v>
      </c>
      <c r="AO59" s="41">
        <v>0</v>
      </c>
      <c r="AP59" s="41">
        <v>0</v>
      </c>
      <c r="AQ59" s="41">
        <v>0</v>
      </c>
      <c r="AR59" s="41">
        <v>0</v>
      </c>
      <c r="AS59" s="41">
        <v>0</v>
      </c>
      <c r="AT59" s="41">
        <v>0</v>
      </c>
      <c r="AU59" s="41">
        <v>0</v>
      </c>
      <c r="AV59" s="41">
        <v>0</v>
      </c>
      <c r="AW59" s="41">
        <v>0</v>
      </c>
      <c r="AX59" s="41">
        <v>0</v>
      </c>
      <c r="AY59" s="41">
        <v>0</v>
      </c>
      <c r="AZ59" s="41">
        <v>0</v>
      </c>
      <c r="BA59" s="41">
        <v>0</v>
      </c>
      <c r="BB59" s="41">
        <v>0</v>
      </c>
      <c r="BC59" s="41">
        <v>0</v>
      </c>
      <c r="BD59" s="41">
        <v>0</v>
      </c>
      <c r="BE59" s="41">
        <v>0</v>
      </c>
      <c r="BF59" s="41">
        <v>0</v>
      </c>
      <c r="BG59" s="41">
        <v>0</v>
      </c>
      <c r="BH59" s="41">
        <v>0</v>
      </c>
      <c r="BI59" s="41">
        <v>0</v>
      </c>
      <c r="BJ59" s="41">
        <v>0</v>
      </c>
      <c r="BK59" s="41">
        <v>0</v>
      </c>
      <c r="BL59" s="41">
        <v>0</v>
      </c>
      <c r="BM59" s="41">
        <v>0</v>
      </c>
      <c r="BN59" s="41">
        <v>0</v>
      </c>
      <c r="BO59" s="41">
        <v>0</v>
      </c>
      <c r="BP59" s="41">
        <v>0</v>
      </c>
      <c r="BQ59" s="41">
        <v>0</v>
      </c>
      <c r="BR59" s="41">
        <v>0</v>
      </c>
      <c r="BS59" s="41">
        <v>0</v>
      </c>
      <c r="BT59" s="41">
        <v>0</v>
      </c>
      <c r="BU59" s="41">
        <v>0</v>
      </c>
      <c r="BV59" s="41">
        <v>0</v>
      </c>
      <c r="BX59" t="str">
        <f t="shared" si="76"/>
        <v>ITS</v>
      </c>
      <c r="BY59" s="4" t="e">
        <f t="shared" si="77"/>
        <v>#DIV/0!</v>
      </c>
      <c r="BZ59" s="4" t="e">
        <f t="shared" si="77"/>
        <v>#DIV/0!</v>
      </c>
      <c r="CA59" s="4" t="e">
        <f t="shared" si="77"/>
        <v>#DIV/0!</v>
      </c>
      <c r="CB59" s="4" t="e">
        <f t="shared" si="77"/>
        <v>#DIV/0!</v>
      </c>
      <c r="CC59" s="4" t="e">
        <f t="shared" si="77"/>
        <v>#DIV/0!</v>
      </c>
      <c r="CD59" s="4" t="e">
        <f t="shared" si="77"/>
        <v>#DIV/0!</v>
      </c>
      <c r="CE59" s="4" t="e">
        <f t="shared" si="77"/>
        <v>#DIV/0!</v>
      </c>
      <c r="CF59" s="4" t="e">
        <f t="shared" si="77"/>
        <v>#DIV/0!</v>
      </c>
      <c r="CG59" s="4" t="e">
        <f t="shared" si="77"/>
        <v>#DIV/0!</v>
      </c>
      <c r="CH59" s="4" t="e">
        <f t="shared" si="77"/>
        <v>#DIV/0!</v>
      </c>
      <c r="CI59" s="4" t="e">
        <f t="shared" si="77"/>
        <v>#DIV/0!</v>
      </c>
      <c r="CJ59" s="4" t="e">
        <f t="shared" si="77"/>
        <v>#DIV/0!</v>
      </c>
      <c r="CK59" s="4" t="e">
        <f t="shared" si="77"/>
        <v>#DIV/0!</v>
      </c>
      <c r="CL59" s="4" t="e">
        <f t="shared" si="77"/>
        <v>#DIV/0!</v>
      </c>
      <c r="CM59" s="4" t="e">
        <f t="shared" si="77"/>
        <v>#DIV/0!</v>
      </c>
      <c r="CN59" s="4" t="e">
        <f t="shared" si="77"/>
        <v>#DIV/0!</v>
      </c>
      <c r="CO59" s="4" t="e">
        <f t="shared" si="78"/>
        <v>#DIV/0!</v>
      </c>
      <c r="CP59" s="4" t="e">
        <f t="shared" si="78"/>
        <v>#DIV/0!</v>
      </c>
      <c r="CQ59" s="4" t="e">
        <f t="shared" si="78"/>
        <v>#DIV/0!</v>
      </c>
      <c r="CR59" s="4" t="e">
        <f t="shared" si="78"/>
        <v>#DIV/0!</v>
      </c>
      <c r="CS59" s="4" t="e">
        <f t="shared" si="78"/>
        <v>#DIV/0!</v>
      </c>
      <c r="CT59" s="4" t="e">
        <f t="shared" si="78"/>
        <v>#DIV/0!</v>
      </c>
      <c r="CU59" s="4" t="e">
        <f t="shared" si="78"/>
        <v>#DIV/0!</v>
      </c>
      <c r="CV59" s="4" t="e">
        <f t="shared" si="78"/>
        <v>#DIV/0!</v>
      </c>
      <c r="CW59" s="4" t="e">
        <f t="shared" si="78"/>
        <v>#DIV/0!</v>
      </c>
      <c r="CX59" s="4" t="e">
        <f t="shared" si="78"/>
        <v>#DIV/0!</v>
      </c>
      <c r="CY59" s="4" t="e">
        <f t="shared" si="79"/>
        <v>#DIV/0!</v>
      </c>
      <c r="CZ59" s="4" t="e">
        <f t="shared" si="79"/>
        <v>#DIV/0!</v>
      </c>
      <c r="DA59" s="4" t="e">
        <f t="shared" si="79"/>
        <v>#DIV/0!</v>
      </c>
      <c r="DB59" s="4" t="e">
        <f t="shared" si="79"/>
        <v>#DIV/0!</v>
      </c>
      <c r="DC59" s="4" t="e">
        <f t="shared" si="79"/>
        <v>#DIV/0!</v>
      </c>
      <c r="DD59" s="4" t="e">
        <f t="shared" si="79"/>
        <v>#DIV/0!</v>
      </c>
      <c r="DE59" s="4" t="e">
        <f t="shared" si="79"/>
        <v>#DIV/0!</v>
      </c>
      <c r="DF59" s="4" t="e">
        <f t="shared" si="79"/>
        <v>#DIV/0!</v>
      </c>
      <c r="DG59" s="4" t="e">
        <f t="shared" si="79"/>
        <v>#DIV/0!</v>
      </c>
      <c r="DI59" s="4"/>
      <c r="DJ59" s="20"/>
    </row>
    <row r="60" spans="1:114" x14ac:dyDescent="0.25">
      <c r="A60" t="s">
        <v>15</v>
      </c>
      <c r="B60" t="s">
        <v>3</v>
      </c>
      <c r="C60" s="41">
        <v>0</v>
      </c>
      <c r="D60" s="41">
        <v>0</v>
      </c>
      <c r="E60" s="41">
        <v>0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0</v>
      </c>
      <c r="U60" s="41">
        <v>0</v>
      </c>
      <c r="V60" s="41">
        <v>0</v>
      </c>
      <c r="W60" s="41">
        <v>0</v>
      </c>
      <c r="X60" s="41">
        <v>0</v>
      </c>
      <c r="Y60" s="41">
        <v>0</v>
      </c>
      <c r="Z60" s="41">
        <v>0</v>
      </c>
      <c r="AA60" s="41">
        <v>0</v>
      </c>
      <c r="AB60" s="41">
        <v>0</v>
      </c>
      <c r="AC60" s="41">
        <v>0</v>
      </c>
      <c r="AD60" s="41">
        <v>0</v>
      </c>
      <c r="AE60" s="41">
        <v>0</v>
      </c>
      <c r="AF60" s="41">
        <v>0</v>
      </c>
      <c r="AG60" s="41">
        <v>0</v>
      </c>
      <c r="AH60" s="41">
        <v>0</v>
      </c>
      <c r="AI60" s="41">
        <v>0</v>
      </c>
      <c r="AJ60" s="41">
        <v>0</v>
      </c>
      <c r="AK60" s="41">
        <v>0</v>
      </c>
      <c r="AL60" s="4"/>
      <c r="AM60" t="s">
        <v>3</v>
      </c>
      <c r="AN60" s="41">
        <v>0</v>
      </c>
      <c r="AO60" s="41">
        <v>0</v>
      </c>
      <c r="AP60" s="41">
        <v>0</v>
      </c>
      <c r="AQ60" s="41">
        <v>0</v>
      </c>
      <c r="AR60" s="41">
        <v>0</v>
      </c>
      <c r="AS60" s="41">
        <v>0</v>
      </c>
      <c r="AT60" s="41">
        <v>0</v>
      </c>
      <c r="AU60" s="41">
        <v>0</v>
      </c>
      <c r="AV60" s="41">
        <v>0</v>
      </c>
      <c r="AW60" s="41">
        <v>0</v>
      </c>
      <c r="AX60" s="41">
        <v>0</v>
      </c>
      <c r="AY60" s="41">
        <v>0</v>
      </c>
      <c r="AZ60" s="41">
        <v>0</v>
      </c>
      <c r="BA60" s="41">
        <v>0</v>
      </c>
      <c r="BB60" s="41">
        <v>0</v>
      </c>
      <c r="BC60" s="41">
        <v>0</v>
      </c>
      <c r="BD60" s="41">
        <v>0</v>
      </c>
      <c r="BE60" s="41">
        <v>0</v>
      </c>
      <c r="BF60" s="41">
        <v>0</v>
      </c>
      <c r="BG60" s="41">
        <v>0</v>
      </c>
      <c r="BH60" s="41">
        <v>0</v>
      </c>
      <c r="BI60" s="41">
        <v>0</v>
      </c>
      <c r="BJ60" s="41">
        <v>0</v>
      </c>
      <c r="BK60" s="41">
        <v>0</v>
      </c>
      <c r="BL60" s="41">
        <v>0</v>
      </c>
      <c r="BM60" s="41">
        <v>0</v>
      </c>
      <c r="BN60" s="41">
        <v>0</v>
      </c>
      <c r="BO60" s="41">
        <v>0</v>
      </c>
      <c r="BP60" s="41">
        <v>0</v>
      </c>
      <c r="BQ60" s="41">
        <v>0</v>
      </c>
      <c r="BR60" s="41">
        <v>0</v>
      </c>
      <c r="BS60" s="41">
        <v>0</v>
      </c>
      <c r="BT60" s="41">
        <v>0</v>
      </c>
      <c r="BU60" s="41">
        <v>0</v>
      </c>
      <c r="BV60" s="41">
        <v>0</v>
      </c>
      <c r="BX60" t="str">
        <f t="shared" si="76"/>
        <v>ISLV</v>
      </c>
      <c r="BY60" s="4" t="e">
        <f t="shared" si="77"/>
        <v>#DIV/0!</v>
      </c>
      <c r="BZ60" s="4" t="e">
        <f t="shared" si="77"/>
        <v>#DIV/0!</v>
      </c>
      <c r="CA60" s="4" t="e">
        <f t="shared" si="77"/>
        <v>#DIV/0!</v>
      </c>
      <c r="CB60" s="4" t="e">
        <f t="shared" si="77"/>
        <v>#DIV/0!</v>
      </c>
      <c r="CC60" s="4" t="e">
        <f t="shared" si="77"/>
        <v>#DIV/0!</v>
      </c>
      <c r="CD60" s="4" t="e">
        <f t="shared" si="77"/>
        <v>#DIV/0!</v>
      </c>
      <c r="CE60" s="4" t="e">
        <f t="shared" si="77"/>
        <v>#DIV/0!</v>
      </c>
      <c r="CF60" s="4" t="e">
        <f t="shared" si="77"/>
        <v>#DIV/0!</v>
      </c>
      <c r="CG60" s="4" t="e">
        <f t="shared" si="77"/>
        <v>#DIV/0!</v>
      </c>
      <c r="CH60" s="4" t="e">
        <f t="shared" si="77"/>
        <v>#DIV/0!</v>
      </c>
      <c r="CI60" s="4" t="e">
        <f t="shared" si="77"/>
        <v>#DIV/0!</v>
      </c>
      <c r="CJ60" s="4" t="e">
        <f t="shared" si="77"/>
        <v>#DIV/0!</v>
      </c>
      <c r="CK60" s="4" t="e">
        <f t="shared" si="77"/>
        <v>#DIV/0!</v>
      </c>
      <c r="CL60" s="4" t="e">
        <f t="shared" si="77"/>
        <v>#DIV/0!</v>
      </c>
      <c r="CM60" s="4" t="e">
        <f t="shared" si="77"/>
        <v>#DIV/0!</v>
      </c>
      <c r="CN60" s="4" t="e">
        <f t="shared" si="77"/>
        <v>#DIV/0!</v>
      </c>
      <c r="CO60" s="4" t="e">
        <f t="shared" si="78"/>
        <v>#DIV/0!</v>
      </c>
      <c r="CP60" s="4" t="e">
        <f t="shared" si="78"/>
        <v>#DIV/0!</v>
      </c>
      <c r="CQ60" s="4" t="e">
        <f t="shared" si="78"/>
        <v>#DIV/0!</v>
      </c>
      <c r="CR60" s="4" t="e">
        <f t="shared" si="78"/>
        <v>#DIV/0!</v>
      </c>
      <c r="CS60" s="4" t="e">
        <f t="shared" si="78"/>
        <v>#DIV/0!</v>
      </c>
      <c r="CT60" s="4" t="e">
        <f t="shared" si="78"/>
        <v>#DIV/0!</v>
      </c>
      <c r="CU60" s="4" t="e">
        <f t="shared" si="78"/>
        <v>#DIV/0!</v>
      </c>
      <c r="CV60" s="4" t="e">
        <f t="shared" si="78"/>
        <v>#DIV/0!</v>
      </c>
      <c r="CW60" s="4" t="e">
        <f t="shared" si="78"/>
        <v>#DIV/0!</v>
      </c>
      <c r="CX60" s="4" t="e">
        <f t="shared" si="78"/>
        <v>#DIV/0!</v>
      </c>
      <c r="CY60" s="4" t="e">
        <f t="shared" si="79"/>
        <v>#DIV/0!</v>
      </c>
      <c r="CZ60" s="4" t="e">
        <f t="shared" si="79"/>
        <v>#DIV/0!</v>
      </c>
      <c r="DA60" s="4" t="e">
        <f t="shared" si="79"/>
        <v>#DIV/0!</v>
      </c>
      <c r="DB60" s="4" t="e">
        <f t="shared" si="79"/>
        <v>#DIV/0!</v>
      </c>
      <c r="DC60" s="4" t="e">
        <f t="shared" si="79"/>
        <v>#DIV/0!</v>
      </c>
      <c r="DD60" s="4" t="e">
        <f t="shared" si="79"/>
        <v>#DIV/0!</v>
      </c>
      <c r="DE60" s="4" t="e">
        <f t="shared" si="79"/>
        <v>#DIV/0!</v>
      </c>
      <c r="DF60" s="4" t="e">
        <f t="shared" si="79"/>
        <v>#DIV/0!</v>
      </c>
      <c r="DG60" s="4" t="e">
        <f t="shared" si="79"/>
        <v>#DIV/0!</v>
      </c>
      <c r="DI60" s="4"/>
      <c r="DJ60" s="20"/>
    </row>
    <row r="61" spans="1:114" x14ac:dyDescent="0.25">
      <c r="A61" t="s">
        <v>15</v>
      </c>
      <c r="B61" t="s">
        <v>43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0</v>
      </c>
      <c r="V61" s="41">
        <v>0</v>
      </c>
      <c r="W61" s="41">
        <v>0</v>
      </c>
      <c r="X61" s="41">
        <v>0</v>
      </c>
      <c r="Y61" s="41">
        <v>0</v>
      </c>
      <c r="Z61" s="41">
        <v>0</v>
      </c>
      <c r="AA61" s="41">
        <v>0</v>
      </c>
      <c r="AB61" s="41">
        <v>0</v>
      </c>
      <c r="AC61" s="41">
        <v>0</v>
      </c>
      <c r="AD61" s="41">
        <v>0</v>
      </c>
      <c r="AE61" s="41">
        <v>0</v>
      </c>
      <c r="AF61" s="41">
        <v>0</v>
      </c>
      <c r="AG61" s="41">
        <v>0</v>
      </c>
      <c r="AH61" s="41">
        <v>0</v>
      </c>
      <c r="AI61" s="41">
        <v>0</v>
      </c>
      <c r="AJ61" s="41">
        <v>0</v>
      </c>
      <c r="AK61" s="41">
        <v>0</v>
      </c>
      <c r="AL61" s="4"/>
      <c r="AM61" t="s">
        <v>43</v>
      </c>
      <c r="AN61" s="41">
        <v>0</v>
      </c>
      <c r="AO61" s="41">
        <v>0</v>
      </c>
      <c r="AP61" s="41">
        <v>0</v>
      </c>
      <c r="AQ61" s="41">
        <v>0</v>
      </c>
      <c r="AR61" s="41">
        <v>0</v>
      </c>
      <c r="AS61" s="41">
        <v>0</v>
      </c>
      <c r="AT61" s="41">
        <v>0</v>
      </c>
      <c r="AU61" s="41">
        <v>0</v>
      </c>
      <c r="AV61" s="41">
        <v>0</v>
      </c>
      <c r="AW61" s="41">
        <v>0</v>
      </c>
      <c r="AX61" s="41">
        <v>0</v>
      </c>
      <c r="AY61" s="41">
        <v>0</v>
      </c>
      <c r="AZ61" s="41">
        <v>0</v>
      </c>
      <c r="BA61" s="41">
        <v>0</v>
      </c>
      <c r="BB61" s="41">
        <v>0</v>
      </c>
      <c r="BC61" s="41">
        <v>0</v>
      </c>
      <c r="BD61" s="41">
        <v>0</v>
      </c>
      <c r="BE61" s="41">
        <v>0</v>
      </c>
      <c r="BF61" s="41">
        <v>0</v>
      </c>
      <c r="BG61" s="41">
        <v>0</v>
      </c>
      <c r="BH61" s="41">
        <v>0</v>
      </c>
      <c r="BI61" s="41">
        <v>0</v>
      </c>
      <c r="BJ61" s="41">
        <v>0</v>
      </c>
      <c r="BK61" s="41">
        <v>0</v>
      </c>
      <c r="BL61" s="41">
        <v>0</v>
      </c>
      <c r="BM61" s="41">
        <v>0</v>
      </c>
      <c r="BN61" s="41">
        <v>0</v>
      </c>
      <c r="BO61" s="41">
        <v>0</v>
      </c>
      <c r="BP61" s="41">
        <v>0</v>
      </c>
      <c r="BQ61" s="41">
        <v>0</v>
      </c>
      <c r="BR61" s="41">
        <v>0</v>
      </c>
      <c r="BS61" s="41">
        <v>0</v>
      </c>
      <c r="BT61" s="41">
        <v>0</v>
      </c>
      <c r="BU61" s="41">
        <v>0</v>
      </c>
      <c r="BV61" s="41">
        <v>0</v>
      </c>
      <c r="BX61" t="str">
        <f t="shared" si="76"/>
        <v>ITSLV</v>
      </c>
      <c r="BY61" s="4" t="e">
        <f t="shared" si="77"/>
        <v>#DIV/0!</v>
      </c>
      <c r="BZ61" s="4" t="e">
        <f t="shared" si="77"/>
        <v>#DIV/0!</v>
      </c>
      <c r="CA61" s="4" t="e">
        <f t="shared" si="77"/>
        <v>#DIV/0!</v>
      </c>
      <c r="CB61" s="4" t="e">
        <f t="shared" si="77"/>
        <v>#DIV/0!</v>
      </c>
      <c r="CC61" s="4" t="e">
        <f t="shared" si="77"/>
        <v>#DIV/0!</v>
      </c>
      <c r="CD61" s="4" t="e">
        <f t="shared" si="77"/>
        <v>#DIV/0!</v>
      </c>
      <c r="CE61" s="4" t="e">
        <f t="shared" si="77"/>
        <v>#DIV/0!</v>
      </c>
      <c r="CF61" s="4" t="e">
        <f t="shared" si="77"/>
        <v>#DIV/0!</v>
      </c>
      <c r="CG61" s="4" t="e">
        <f t="shared" si="77"/>
        <v>#DIV/0!</v>
      </c>
      <c r="CH61" s="4" t="e">
        <f t="shared" si="77"/>
        <v>#DIV/0!</v>
      </c>
      <c r="CI61" s="4" t="e">
        <f t="shared" si="77"/>
        <v>#DIV/0!</v>
      </c>
      <c r="CJ61" s="4" t="e">
        <f t="shared" si="77"/>
        <v>#DIV/0!</v>
      </c>
      <c r="CK61" s="4" t="e">
        <f t="shared" si="77"/>
        <v>#DIV/0!</v>
      </c>
      <c r="CL61" s="4" t="e">
        <f t="shared" si="77"/>
        <v>#DIV/0!</v>
      </c>
      <c r="CM61" s="4" t="e">
        <f t="shared" si="77"/>
        <v>#DIV/0!</v>
      </c>
      <c r="CN61" s="4" t="e">
        <f t="shared" si="77"/>
        <v>#DIV/0!</v>
      </c>
      <c r="CO61" s="4" t="e">
        <f t="shared" si="78"/>
        <v>#DIV/0!</v>
      </c>
      <c r="CP61" s="4" t="e">
        <f t="shared" si="78"/>
        <v>#DIV/0!</v>
      </c>
      <c r="CQ61" s="4" t="e">
        <f t="shared" si="78"/>
        <v>#DIV/0!</v>
      </c>
      <c r="CR61" s="4" t="e">
        <f t="shared" si="78"/>
        <v>#DIV/0!</v>
      </c>
      <c r="CS61" s="4" t="e">
        <f t="shared" si="78"/>
        <v>#DIV/0!</v>
      </c>
      <c r="CT61" s="4" t="e">
        <f t="shared" si="78"/>
        <v>#DIV/0!</v>
      </c>
      <c r="CU61" s="4" t="e">
        <f t="shared" si="78"/>
        <v>#DIV/0!</v>
      </c>
      <c r="CV61" s="4" t="e">
        <f t="shared" si="78"/>
        <v>#DIV/0!</v>
      </c>
      <c r="CW61" s="4" t="e">
        <f t="shared" si="78"/>
        <v>#DIV/0!</v>
      </c>
      <c r="CX61" s="4" t="e">
        <f t="shared" si="78"/>
        <v>#DIV/0!</v>
      </c>
      <c r="CY61" s="4" t="e">
        <f t="shared" si="79"/>
        <v>#DIV/0!</v>
      </c>
      <c r="CZ61" s="4" t="e">
        <f t="shared" si="79"/>
        <v>#DIV/0!</v>
      </c>
      <c r="DA61" s="4" t="e">
        <f t="shared" si="79"/>
        <v>#DIV/0!</v>
      </c>
      <c r="DB61" s="4" t="e">
        <f t="shared" si="79"/>
        <v>#DIV/0!</v>
      </c>
      <c r="DC61" s="4" t="e">
        <f t="shared" si="79"/>
        <v>#DIV/0!</v>
      </c>
      <c r="DD61" s="4" t="e">
        <f t="shared" si="79"/>
        <v>#DIV/0!</v>
      </c>
      <c r="DE61" s="4" t="e">
        <f t="shared" si="79"/>
        <v>#DIV/0!</v>
      </c>
      <c r="DF61" s="4" t="e">
        <f t="shared" si="79"/>
        <v>#DIV/0!</v>
      </c>
      <c r="DG61" s="4" t="e">
        <f t="shared" si="79"/>
        <v>#DIV/0!</v>
      </c>
      <c r="DI61" s="4"/>
      <c r="DJ61" s="20"/>
    </row>
    <row r="62" spans="1:114" x14ac:dyDescent="0.25">
      <c r="A62" t="s">
        <v>14</v>
      </c>
      <c r="B62" t="s">
        <v>26</v>
      </c>
      <c r="C62" s="41">
        <v>0</v>
      </c>
      <c r="D62" s="41">
        <v>0</v>
      </c>
      <c r="E62" s="41">
        <v>0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0</v>
      </c>
      <c r="AA62" s="41">
        <v>0</v>
      </c>
      <c r="AB62" s="41">
        <v>0</v>
      </c>
      <c r="AC62" s="41">
        <v>0</v>
      </c>
      <c r="AD62" s="41">
        <v>0</v>
      </c>
      <c r="AE62" s="41">
        <v>0</v>
      </c>
      <c r="AF62" s="41">
        <v>0</v>
      </c>
      <c r="AG62" s="41">
        <v>0</v>
      </c>
      <c r="AH62" s="41">
        <v>0</v>
      </c>
      <c r="AI62" s="41">
        <v>0</v>
      </c>
      <c r="AJ62" s="41">
        <v>0</v>
      </c>
      <c r="AK62" s="41">
        <v>0</v>
      </c>
      <c r="AL62" s="4"/>
      <c r="AM62" t="s">
        <v>26</v>
      </c>
      <c r="AN62" s="41">
        <v>0</v>
      </c>
      <c r="AO62" s="41">
        <v>0</v>
      </c>
      <c r="AP62" s="41">
        <v>0</v>
      </c>
      <c r="AQ62" s="41">
        <v>0</v>
      </c>
      <c r="AR62" s="41">
        <v>0</v>
      </c>
      <c r="AS62" s="41">
        <v>0</v>
      </c>
      <c r="AT62" s="41">
        <v>0</v>
      </c>
      <c r="AU62" s="41">
        <v>0</v>
      </c>
      <c r="AV62" s="41">
        <v>0</v>
      </c>
      <c r="AW62" s="41">
        <v>0</v>
      </c>
      <c r="AX62" s="41">
        <v>0</v>
      </c>
      <c r="AY62" s="41">
        <v>0</v>
      </c>
      <c r="AZ62" s="41">
        <v>0</v>
      </c>
      <c r="BA62" s="41">
        <v>0</v>
      </c>
      <c r="BB62" s="41">
        <v>0</v>
      </c>
      <c r="BC62" s="41">
        <v>0</v>
      </c>
      <c r="BD62" s="41">
        <v>0</v>
      </c>
      <c r="BE62" s="41">
        <v>0</v>
      </c>
      <c r="BF62" s="41">
        <v>0</v>
      </c>
      <c r="BG62" s="41">
        <v>0</v>
      </c>
      <c r="BH62" s="41">
        <v>0</v>
      </c>
      <c r="BI62" s="41">
        <v>0</v>
      </c>
      <c r="BJ62" s="41">
        <v>0</v>
      </c>
      <c r="BK62" s="41">
        <v>0</v>
      </c>
      <c r="BL62" s="41">
        <v>0</v>
      </c>
      <c r="BM62" s="41">
        <v>0</v>
      </c>
      <c r="BN62" s="41">
        <v>0</v>
      </c>
      <c r="BO62" s="41">
        <v>0</v>
      </c>
      <c r="BP62" s="41">
        <v>0</v>
      </c>
      <c r="BQ62" s="41">
        <v>0</v>
      </c>
      <c r="BR62" s="41">
        <v>0</v>
      </c>
      <c r="BS62" s="41">
        <v>0</v>
      </c>
      <c r="BT62" s="41">
        <v>0</v>
      </c>
      <c r="BU62" s="41">
        <v>0</v>
      </c>
      <c r="BV62" s="41">
        <v>0</v>
      </c>
      <c r="BX62" t="str">
        <f t="shared" si="76"/>
        <v>GS4</v>
      </c>
      <c r="BY62" s="4" t="e">
        <f t="shared" si="77"/>
        <v>#DIV/0!</v>
      </c>
      <c r="BZ62" s="4" t="e">
        <f t="shared" si="77"/>
        <v>#DIV/0!</v>
      </c>
      <c r="CA62" s="4" t="e">
        <f t="shared" si="77"/>
        <v>#DIV/0!</v>
      </c>
      <c r="CB62" s="4" t="e">
        <f t="shared" si="77"/>
        <v>#DIV/0!</v>
      </c>
      <c r="CC62" s="4" t="e">
        <f t="shared" si="77"/>
        <v>#DIV/0!</v>
      </c>
      <c r="CD62" s="4" t="e">
        <f t="shared" si="77"/>
        <v>#DIV/0!</v>
      </c>
      <c r="CE62" s="4" t="e">
        <f t="shared" si="77"/>
        <v>#DIV/0!</v>
      </c>
      <c r="CF62" s="4" t="e">
        <f t="shared" si="77"/>
        <v>#DIV/0!</v>
      </c>
      <c r="CG62" s="4" t="e">
        <f t="shared" si="77"/>
        <v>#DIV/0!</v>
      </c>
      <c r="CH62" s="4" t="e">
        <f t="shared" si="77"/>
        <v>#DIV/0!</v>
      </c>
      <c r="CI62" s="4" t="e">
        <f t="shared" si="77"/>
        <v>#DIV/0!</v>
      </c>
      <c r="CJ62" s="4" t="e">
        <f t="shared" si="77"/>
        <v>#DIV/0!</v>
      </c>
      <c r="CK62" s="4" t="e">
        <f t="shared" si="77"/>
        <v>#DIV/0!</v>
      </c>
      <c r="CL62" s="4" t="e">
        <f t="shared" si="77"/>
        <v>#DIV/0!</v>
      </c>
      <c r="CM62" s="4" t="e">
        <f t="shared" si="77"/>
        <v>#DIV/0!</v>
      </c>
      <c r="CN62" s="4" t="e">
        <f t="shared" si="77"/>
        <v>#DIV/0!</v>
      </c>
      <c r="CO62" s="4" t="e">
        <f t="shared" si="78"/>
        <v>#DIV/0!</v>
      </c>
      <c r="CP62" s="4" t="e">
        <f t="shared" si="78"/>
        <v>#DIV/0!</v>
      </c>
      <c r="CQ62" s="4" t="e">
        <f t="shared" si="78"/>
        <v>#DIV/0!</v>
      </c>
      <c r="CR62" s="4" t="e">
        <f t="shared" si="78"/>
        <v>#DIV/0!</v>
      </c>
      <c r="CS62" s="4" t="e">
        <f t="shared" si="78"/>
        <v>#DIV/0!</v>
      </c>
      <c r="CT62" s="4" t="e">
        <f t="shared" si="78"/>
        <v>#DIV/0!</v>
      </c>
      <c r="CU62" s="4" t="e">
        <f t="shared" si="78"/>
        <v>#DIV/0!</v>
      </c>
      <c r="CV62" s="4" t="e">
        <f t="shared" si="78"/>
        <v>#DIV/0!</v>
      </c>
      <c r="CW62" s="4" t="e">
        <f t="shared" si="78"/>
        <v>#DIV/0!</v>
      </c>
      <c r="CX62" s="4" t="e">
        <f t="shared" si="78"/>
        <v>#DIV/0!</v>
      </c>
      <c r="CY62" s="4" t="e">
        <f t="shared" si="79"/>
        <v>#DIV/0!</v>
      </c>
      <c r="CZ62" s="4" t="e">
        <f t="shared" si="79"/>
        <v>#DIV/0!</v>
      </c>
      <c r="DA62" s="4" t="e">
        <f t="shared" si="79"/>
        <v>#DIV/0!</v>
      </c>
      <c r="DB62" s="4" t="e">
        <f t="shared" si="79"/>
        <v>#DIV/0!</v>
      </c>
      <c r="DC62" s="4" t="e">
        <f t="shared" si="79"/>
        <v>#DIV/0!</v>
      </c>
      <c r="DD62" s="4" t="e">
        <f t="shared" si="79"/>
        <v>#DIV/0!</v>
      </c>
      <c r="DE62" s="4" t="e">
        <f t="shared" si="79"/>
        <v>#DIV/0!</v>
      </c>
      <c r="DF62" s="4" t="e">
        <f t="shared" si="79"/>
        <v>#DIV/0!</v>
      </c>
      <c r="DG62" s="4" t="e">
        <f t="shared" si="79"/>
        <v>#DIV/0!</v>
      </c>
      <c r="DI62" s="4"/>
      <c r="DJ62" s="20"/>
    </row>
    <row r="63" spans="1:114" s="150" customFormat="1" x14ac:dyDescent="0.25">
      <c r="A63" s="150" t="s">
        <v>14</v>
      </c>
      <c r="B63" s="150" t="s">
        <v>32</v>
      </c>
      <c r="C63" s="41">
        <v>0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0</v>
      </c>
      <c r="AB63" s="41">
        <f>AVERAGE(P63:AA63)</f>
        <v>0</v>
      </c>
      <c r="AC63" s="41">
        <v>0</v>
      </c>
      <c r="AD63" s="41">
        <v>0</v>
      </c>
      <c r="AE63" s="41">
        <v>0</v>
      </c>
      <c r="AF63" s="41">
        <v>0</v>
      </c>
      <c r="AG63" s="41">
        <v>0</v>
      </c>
      <c r="AH63" s="41">
        <v>0</v>
      </c>
      <c r="AI63" s="41">
        <v>0</v>
      </c>
      <c r="AJ63" s="41">
        <v>0</v>
      </c>
      <c r="AK63" s="41">
        <v>0</v>
      </c>
      <c r="AL63" s="151"/>
      <c r="AM63" s="150" t="s">
        <v>27</v>
      </c>
      <c r="AN63" s="40">
        <v>0</v>
      </c>
      <c r="AO63" s="40">
        <v>0</v>
      </c>
      <c r="AP63" s="40">
        <v>0</v>
      </c>
      <c r="AQ63" s="40">
        <v>0</v>
      </c>
      <c r="AR63" s="40">
        <v>0</v>
      </c>
      <c r="AS63" s="40">
        <v>0</v>
      </c>
      <c r="AT63" s="40">
        <v>0</v>
      </c>
      <c r="AU63" s="40">
        <v>0</v>
      </c>
      <c r="AV63" s="40">
        <v>0</v>
      </c>
      <c r="AW63" s="40">
        <v>0</v>
      </c>
      <c r="AX63" s="40">
        <v>0</v>
      </c>
      <c r="AY63" s="40">
        <v>0</v>
      </c>
      <c r="AZ63" s="40">
        <f t="shared" ref="AZ63:AZ64" si="80">SUM(AN63:AY63)</f>
        <v>0</v>
      </c>
      <c r="BA63" s="313"/>
      <c r="BB63" s="313"/>
      <c r="BC63" s="313"/>
      <c r="BD63" s="313"/>
      <c r="BE63" s="313"/>
      <c r="BF63" s="313"/>
      <c r="BG63" s="313"/>
      <c r="BH63" s="313"/>
      <c r="BI63" s="313"/>
      <c r="BJ63" s="313"/>
      <c r="BK63" s="313"/>
      <c r="BL63" s="313"/>
      <c r="BM63" s="41">
        <f t="shared" ref="BM63" si="81">SUM(BA63:BL63)</f>
        <v>0</v>
      </c>
      <c r="BN63" s="313"/>
      <c r="BO63" s="313"/>
      <c r="BP63" s="313"/>
      <c r="BQ63" s="313"/>
      <c r="BR63" s="313"/>
      <c r="BS63" s="313"/>
      <c r="BT63" s="313"/>
      <c r="BU63" s="313"/>
      <c r="BV63" s="313"/>
      <c r="BX63" s="150" t="str">
        <f t="shared" si="76"/>
        <v>GS5</v>
      </c>
      <c r="BY63" s="151" t="e">
        <f t="shared" si="77"/>
        <v>#DIV/0!</v>
      </c>
      <c r="BZ63" s="151" t="e">
        <f t="shared" si="77"/>
        <v>#DIV/0!</v>
      </c>
      <c r="CA63" s="151" t="e">
        <f t="shared" si="77"/>
        <v>#DIV/0!</v>
      </c>
      <c r="CB63" s="151" t="e">
        <f t="shared" si="77"/>
        <v>#DIV/0!</v>
      </c>
      <c r="CC63" s="151" t="e">
        <f t="shared" si="77"/>
        <v>#DIV/0!</v>
      </c>
      <c r="CD63" s="151" t="e">
        <f t="shared" si="77"/>
        <v>#DIV/0!</v>
      </c>
      <c r="CE63" s="151" t="e">
        <f t="shared" si="77"/>
        <v>#DIV/0!</v>
      </c>
      <c r="CF63" s="151" t="e">
        <f t="shared" si="77"/>
        <v>#DIV/0!</v>
      </c>
      <c r="CG63" s="151" t="e">
        <f t="shared" si="77"/>
        <v>#DIV/0!</v>
      </c>
      <c r="CH63" s="151" t="e">
        <f t="shared" si="77"/>
        <v>#DIV/0!</v>
      </c>
      <c r="CI63" s="151" t="e">
        <f t="shared" si="77"/>
        <v>#DIV/0!</v>
      </c>
      <c r="CJ63" s="151" t="e">
        <f t="shared" si="77"/>
        <v>#DIV/0!</v>
      </c>
      <c r="CK63" s="151" t="e">
        <f t="shared" si="77"/>
        <v>#DIV/0!</v>
      </c>
      <c r="CL63" s="151" t="e">
        <f t="shared" si="77"/>
        <v>#DIV/0!</v>
      </c>
      <c r="CM63" s="151" t="e">
        <f t="shared" si="77"/>
        <v>#DIV/0!</v>
      </c>
      <c r="CN63" s="151" t="e">
        <f t="shared" si="77"/>
        <v>#DIV/0!</v>
      </c>
      <c r="CO63" s="151" t="e">
        <f t="shared" si="78"/>
        <v>#DIV/0!</v>
      </c>
      <c r="CP63" s="151" t="e">
        <f t="shared" si="78"/>
        <v>#DIV/0!</v>
      </c>
      <c r="CQ63" s="151" t="e">
        <f t="shared" si="78"/>
        <v>#DIV/0!</v>
      </c>
      <c r="CR63" s="151" t="e">
        <f t="shared" si="78"/>
        <v>#DIV/0!</v>
      </c>
      <c r="CS63" s="151" t="e">
        <f t="shared" si="78"/>
        <v>#DIV/0!</v>
      </c>
      <c r="CT63" s="151" t="e">
        <f t="shared" si="78"/>
        <v>#DIV/0!</v>
      </c>
      <c r="CU63" s="151" t="e">
        <f t="shared" si="78"/>
        <v>#DIV/0!</v>
      </c>
      <c r="CV63" s="151" t="e">
        <f t="shared" si="78"/>
        <v>#DIV/0!</v>
      </c>
      <c r="CW63" s="151" t="e">
        <f t="shared" si="78"/>
        <v>#DIV/0!</v>
      </c>
      <c r="CX63" s="151" t="e">
        <f t="shared" si="78"/>
        <v>#DIV/0!</v>
      </c>
      <c r="CY63" s="151" t="e">
        <f t="shared" si="79"/>
        <v>#DIV/0!</v>
      </c>
      <c r="CZ63" s="151" t="e">
        <f t="shared" si="79"/>
        <v>#DIV/0!</v>
      </c>
      <c r="DA63" s="151" t="e">
        <f t="shared" si="79"/>
        <v>#DIV/0!</v>
      </c>
      <c r="DB63" s="151" t="e">
        <f t="shared" si="79"/>
        <v>#DIV/0!</v>
      </c>
      <c r="DC63" s="151" t="e">
        <f t="shared" si="79"/>
        <v>#DIV/0!</v>
      </c>
      <c r="DD63" s="151" t="e">
        <f t="shared" si="79"/>
        <v>#DIV/0!</v>
      </c>
      <c r="DE63" s="151" t="e">
        <f t="shared" si="79"/>
        <v>#DIV/0!</v>
      </c>
      <c r="DF63" s="151" t="e">
        <f t="shared" si="79"/>
        <v>#DIV/0!</v>
      </c>
      <c r="DG63" s="151" t="e">
        <f t="shared" si="79"/>
        <v>#DIV/0!</v>
      </c>
      <c r="DI63" s="151"/>
      <c r="DJ63" s="287"/>
    </row>
    <row r="64" spans="1:114" s="150" customFormat="1" x14ac:dyDescent="0.25">
      <c r="A64" s="150" t="s">
        <v>15</v>
      </c>
      <c r="B64" s="150" t="s">
        <v>454</v>
      </c>
      <c r="C64" s="41">
        <v>0</v>
      </c>
      <c r="D64" s="41">
        <v>0</v>
      </c>
      <c r="E64" s="41">
        <v>0</v>
      </c>
      <c r="F64" s="41">
        <v>0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f>AVERAGE(P64:AA64)</f>
        <v>0</v>
      </c>
      <c r="AC64" s="41">
        <v>0</v>
      </c>
      <c r="AD64" s="41">
        <v>0</v>
      </c>
      <c r="AE64" s="41">
        <v>0</v>
      </c>
      <c r="AF64" s="41">
        <v>0</v>
      </c>
      <c r="AG64" s="41">
        <v>0</v>
      </c>
      <c r="AH64" s="41">
        <v>0</v>
      </c>
      <c r="AI64" s="41">
        <v>0</v>
      </c>
      <c r="AJ64" s="41">
        <v>0</v>
      </c>
      <c r="AK64" s="41">
        <v>0</v>
      </c>
      <c r="AL64" s="151"/>
      <c r="AM64" s="150" t="s">
        <v>454</v>
      </c>
      <c r="AN64" s="40">
        <v>0</v>
      </c>
      <c r="AO64" s="40">
        <v>0</v>
      </c>
      <c r="AP64" s="40">
        <v>0</v>
      </c>
      <c r="AQ64" s="40">
        <v>0</v>
      </c>
      <c r="AR64" s="40">
        <v>0</v>
      </c>
      <c r="AS64" s="40">
        <v>0</v>
      </c>
      <c r="AT64" s="40">
        <v>0</v>
      </c>
      <c r="AU64" s="40">
        <v>0</v>
      </c>
      <c r="AV64" s="40">
        <v>0</v>
      </c>
      <c r="AW64" s="40">
        <v>0</v>
      </c>
      <c r="AX64" s="40">
        <v>0</v>
      </c>
      <c r="AY64" s="40">
        <v>0</v>
      </c>
      <c r="AZ64" s="40">
        <f t="shared" si="80"/>
        <v>0</v>
      </c>
      <c r="BA64" s="313"/>
      <c r="BB64" s="313"/>
      <c r="BC64" s="313"/>
      <c r="BD64" s="313"/>
      <c r="BE64" s="313"/>
      <c r="BF64" s="313"/>
      <c r="BG64" s="313"/>
      <c r="BH64" s="313"/>
      <c r="BI64" s="313"/>
      <c r="BJ64" s="313"/>
      <c r="BK64" s="313"/>
      <c r="BL64" s="313"/>
      <c r="BM64" s="41">
        <f>SUM(BA64:BL64)</f>
        <v>0</v>
      </c>
      <c r="BN64" s="313"/>
      <c r="BO64" s="313"/>
      <c r="BP64" s="313"/>
      <c r="BQ64" s="313"/>
      <c r="BR64" s="313"/>
      <c r="BS64" s="313"/>
      <c r="BT64" s="313"/>
      <c r="BU64" s="313"/>
      <c r="BV64" s="313"/>
      <c r="BX64" s="150" t="s">
        <v>454</v>
      </c>
      <c r="BY64" s="151" t="e">
        <f t="shared" si="77"/>
        <v>#DIV/0!</v>
      </c>
      <c r="BZ64" s="151" t="e">
        <f t="shared" si="77"/>
        <v>#DIV/0!</v>
      </c>
      <c r="CA64" s="151" t="e">
        <f t="shared" si="77"/>
        <v>#DIV/0!</v>
      </c>
      <c r="CB64" s="151" t="e">
        <f t="shared" si="77"/>
        <v>#DIV/0!</v>
      </c>
      <c r="CC64" s="151" t="e">
        <f t="shared" si="77"/>
        <v>#DIV/0!</v>
      </c>
      <c r="CD64" s="151" t="e">
        <f t="shared" si="77"/>
        <v>#DIV/0!</v>
      </c>
      <c r="CE64" s="151" t="e">
        <f t="shared" si="77"/>
        <v>#DIV/0!</v>
      </c>
      <c r="CF64" s="151" t="e">
        <f t="shared" si="77"/>
        <v>#DIV/0!</v>
      </c>
      <c r="CG64" s="151" t="e">
        <f t="shared" si="77"/>
        <v>#DIV/0!</v>
      </c>
      <c r="CH64" s="151" t="e">
        <f t="shared" si="77"/>
        <v>#DIV/0!</v>
      </c>
      <c r="CI64" s="151" t="e">
        <f t="shared" si="77"/>
        <v>#DIV/0!</v>
      </c>
      <c r="CJ64" s="151" t="e">
        <f t="shared" si="77"/>
        <v>#DIV/0!</v>
      </c>
      <c r="CK64" s="151" t="e">
        <f t="shared" si="77"/>
        <v>#DIV/0!</v>
      </c>
      <c r="CL64" s="151" t="e">
        <f t="shared" si="77"/>
        <v>#DIV/0!</v>
      </c>
      <c r="CM64" s="151" t="e">
        <f t="shared" si="77"/>
        <v>#DIV/0!</v>
      </c>
      <c r="CN64" s="151" t="e">
        <f t="shared" si="77"/>
        <v>#DIV/0!</v>
      </c>
      <c r="CO64" s="151" t="e">
        <f t="shared" si="78"/>
        <v>#DIV/0!</v>
      </c>
      <c r="CP64" s="151" t="e">
        <f t="shared" si="78"/>
        <v>#DIV/0!</v>
      </c>
      <c r="CQ64" s="151" t="e">
        <f t="shared" si="78"/>
        <v>#DIV/0!</v>
      </c>
      <c r="CR64" s="151" t="e">
        <f t="shared" si="78"/>
        <v>#DIV/0!</v>
      </c>
      <c r="CS64" s="151" t="e">
        <f t="shared" si="78"/>
        <v>#DIV/0!</v>
      </c>
      <c r="CT64" s="151" t="e">
        <f t="shared" si="78"/>
        <v>#DIV/0!</v>
      </c>
      <c r="CU64" s="151" t="e">
        <f t="shared" si="78"/>
        <v>#DIV/0!</v>
      </c>
      <c r="CV64" s="151" t="e">
        <f t="shared" si="78"/>
        <v>#DIV/0!</v>
      </c>
      <c r="CW64" s="151" t="e">
        <f t="shared" si="78"/>
        <v>#DIV/0!</v>
      </c>
      <c r="CX64" s="151" t="e">
        <f t="shared" si="78"/>
        <v>#DIV/0!</v>
      </c>
      <c r="CY64" s="151" t="e">
        <f t="shared" si="79"/>
        <v>#DIV/0!</v>
      </c>
      <c r="CZ64" s="151" t="e">
        <f t="shared" si="79"/>
        <v>#DIV/0!</v>
      </c>
      <c r="DA64" s="151" t="e">
        <f t="shared" si="79"/>
        <v>#DIV/0!</v>
      </c>
      <c r="DB64" s="151" t="e">
        <f t="shared" si="79"/>
        <v>#DIV/0!</v>
      </c>
      <c r="DC64" s="151" t="e">
        <f t="shared" si="79"/>
        <v>#DIV/0!</v>
      </c>
      <c r="DD64" s="151" t="e">
        <f t="shared" si="79"/>
        <v>#DIV/0!</v>
      </c>
      <c r="DE64" s="151" t="e">
        <f t="shared" si="79"/>
        <v>#DIV/0!</v>
      </c>
      <c r="DF64" s="151" t="e">
        <f t="shared" si="79"/>
        <v>#DIV/0!</v>
      </c>
      <c r="DG64" s="151" t="e">
        <f t="shared" si="79"/>
        <v>#DIV/0!</v>
      </c>
      <c r="DI64" s="151"/>
      <c r="DJ64" s="287"/>
    </row>
    <row r="65" spans="1:114" x14ac:dyDescent="0.25">
      <c r="A65" t="s">
        <v>14</v>
      </c>
      <c r="B65" t="s">
        <v>24</v>
      </c>
      <c r="C65" s="41">
        <v>0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  <c r="AG65" s="41">
        <v>0</v>
      </c>
      <c r="AH65" s="41">
        <v>0</v>
      </c>
      <c r="AI65" s="41">
        <v>0</v>
      </c>
      <c r="AJ65" s="41">
        <v>0</v>
      </c>
      <c r="AK65" s="41">
        <v>0</v>
      </c>
      <c r="AL65" s="4"/>
      <c r="AM65" t="s">
        <v>24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0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  <c r="BN65" s="41">
        <v>0</v>
      </c>
      <c r="BO65" s="41">
        <v>0</v>
      </c>
      <c r="BP65" s="41">
        <v>0</v>
      </c>
      <c r="BQ65" s="41">
        <v>0</v>
      </c>
      <c r="BR65" s="41">
        <v>0</v>
      </c>
      <c r="BS65" s="41">
        <v>0</v>
      </c>
      <c r="BT65" s="41">
        <v>0</v>
      </c>
      <c r="BU65" s="41">
        <v>0</v>
      </c>
      <c r="BV65" s="41">
        <v>0</v>
      </c>
      <c r="BX65" t="str">
        <f t="shared" si="76"/>
        <v>GS2</v>
      </c>
      <c r="BY65" s="4" t="e">
        <f t="shared" si="77"/>
        <v>#DIV/0!</v>
      </c>
      <c r="BZ65" s="4" t="e">
        <f t="shared" si="77"/>
        <v>#DIV/0!</v>
      </c>
      <c r="CA65" s="4" t="e">
        <f t="shared" si="77"/>
        <v>#DIV/0!</v>
      </c>
      <c r="CB65" s="4" t="e">
        <f t="shared" si="77"/>
        <v>#DIV/0!</v>
      </c>
      <c r="CC65" s="4" t="e">
        <f t="shared" si="77"/>
        <v>#DIV/0!</v>
      </c>
      <c r="CD65" s="4" t="e">
        <f t="shared" si="77"/>
        <v>#DIV/0!</v>
      </c>
      <c r="CE65" s="4" t="e">
        <f t="shared" si="77"/>
        <v>#DIV/0!</v>
      </c>
      <c r="CF65" s="4" t="e">
        <f t="shared" si="77"/>
        <v>#DIV/0!</v>
      </c>
      <c r="CG65" s="4" t="e">
        <f t="shared" si="77"/>
        <v>#DIV/0!</v>
      </c>
      <c r="CH65" s="4" t="e">
        <f t="shared" si="77"/>
        <v>#DIV/0!</v>
      </c>
      <c r="CI65" s="4" t="e">
        <f t="shared" si="77"/>
        <v>#DIV/0!</v>
      </c>
      <c r="CJ65" s="4" t="e">
        <f t="shared" si="77"/>
        <v>#DIV/0!</v>
      </c>
      <c r="CK65" s="4" t="e">
        <f t="shared" si="77"/>
        <v>#DIV/0!</v>
      </c>
      <c r="CL65" s="4" t="e">
        <f t="shared" si="77"/>
        <v>#DIV/0!</v>
      </c>
      <c r="CM65" s="4" t="e">
        <f t="shared" si="77"/>
        <v>#DIV/0!</v>
      </c>
      <c r="CN65" s="4" t="e">
        <f t="shared" si="77"/>
        <v>#DIV/0!</v>
      </c>
      <c r="CO65" s="4" t="e">
        <f t="shared" si="78"/>
        <v>#DIV/0!</v>
      </c>
      <c r="CP65" s="4" t="e">
        <f t="shared" si="78"/>
        <v>#DIV/0!</v>
      </c>
      <c r="CQ65" s="4" t="e">
        <f t="shared" si="78"/>
        <v>#DIV/0!</v>
      </c>
      <c r="CR65" s="4" t="e">
        <f t="shared" si="78"/>
        <v>#DIV/0!</v>
      </c>
      <c r="CS65" s="4" t="e">
        <f t="shared" si="78"/>
        <v>#DIV/0!</v>
      </c>
      <c r="CT65" s="4" t="e">
        <f t="shared" si="78"/>
        <v>#DIV/0!</v>
      </c>
      <c r="CU65" s="4" t="e">
        <f t="shared" si="78"/>
        <v>#DIV/0!</v>
      </c>
      <c r="CV65" s="4" t="e">
        <f t="shared" si="78"/>
        <v>#DIV/0!</v>
      </c>
      <c r="CW65" s="4" t="e">
        <f t="shared" si="78"/>
        <v>#DIV/0!</v>
      </c>
      <c r="CX65" s="4" t="e">
        <f t="shared" si="78"/>
        <v>#DIV/0!</v>
      </c>
      <c r="CY65" s="4" t="e">
        <f t="shared" si="79"/>
        <v>#DIV/0!</v>
      </c>
      <c r="CZ65" s="4" t="e">
        <f t="shared" si="79"/>
        <v>#DIV/0!</v>
      </c>
      <c r="DA65" s="4" t="e">
        <f t="shared" si="79"/>
        <v>#DIV/0!</v>
      </c>
      <c r="DB65" s="4" t="e">
        <f t="shared" si="79"/>
        <v>#DIV/0!</v>
      </c>
      <c r="DC65" s="4" t="e">
        <f t="shared" si="79"/>
        <v>#DIV/0!</v>
      </c>
      <c r="DD65" s="4" t="e">
        <f t="shared" si="79"/>
        <v>#DIV/0!</v>
      </c>
      <c r="DE65" s="4" t="e">
        <f t="shared" si="79"/>
        <v>#DIV/0!</v>
      </c>
      <c r="DF65" s="4" t="e">
        <f t="shared" si="79"/>
        <v>#DIV/0!</v>
      </c>
      <c r="DG65" s="4" t="e">
        <f t="shared" si="79"/>
        <v>#DIV/0!</v>
      </c>
      <c r="DI65" s="4"/>
      <c r="DJ65" s="20"/>
    </row>
    <row r="66" spans="1:114" x14ac:dyDescent="0.25">
      <c r="A66" t="s">
        <v>16</v>
      </c>
      <c r="B66" t="s">
        <v>4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0</v>
      </c>
      <c r="V66" s="41">
        <v>0</v>
      </c>
      <c r="W66" s="41">
        <v>0</v>
      </c>
      <c r="X66" s="41">
        <v>0</v>
      </c>
      <c r="Y66" s="41">
        <v>0</v>
      </c>
      <c r="Z66" s="41">
        <v>0</v>
      </c>
      <c r="AA66" s="41">
        <v>0</v>
      </c>
      <c r="AB66" s="41">
        <v>0</v>
      </c>
      <c r="AC66" s="41">
        <v>0</v>
      </c>
      <c r="AD66" s="41">
        <v>0</v>
      </c>
      <c r="AE66" s="41">
        <v>0</v>
      </c>
      <c r="AF66" s="41">
        <v>0</v>
      </c>
      <c r="AG66" s="41">
        <v>0</v>
      </c>
      <c r="AH66" s="41">
        <v>0</v>
      </c>
      <c r="AI66" s="41">
        <v>0</v>
      </c>
      <c r="AJ66" s="41">
        <v>0</v>
      </c>
      <c r="AK66" s="41">
        <v>0</v>
      </c>
      <c r="AL66" s="4"/>
      <c r="AM66" t="str">
        <f>+B66</f>
        <v>OSS</v>
      </c>
      <c r="AN66" s="41">
        <v>0</v>
      </c>
      <c r="AO66" s="41">
        <v>0</v>
      </c>
      <c r="AP66" s="41">
        <v>0</v>
      </c>
      <c r="AQ66" s="41">
        <v>0</v>
      </c>
      <c r="AR66" s="41">
        <v>0</v>
      </c>
      <c r="AS66" s="41">
        <v>0</v>
      </c>
      <c r="AT66" s="41">
        <v>0</v>
      </c>
      <c r="AU66" s="41">
        <v>0</v>
      </c>
      <c r="AV66" s="41">
        <v>0</v>
      </c>
      <c r="AW66" s="41">
        <v>0</v>
      </c>
      <c r="AX66" s="41">
        <v>0</v>
      </c>
      <c r="AY66" s="41">
        <v>0</v>
      </c>
      <c r="AZ66" s="41">
        <v>0</v>
      </c>
      <c r="BA66" s="41">
        <v>0</v>
      </c>
      <c r="BB66" s="41">
        <v>0</v>
      </c>
      <c r="BC66" s="41">
        <v>0</v>
      </c>
      <c r="BD66" s="41">
        <v>0</v>
      </c>
      <c r="BE66" s="41">
        <v>0</v>
      </c>
      <c r="BF66" s="41">
        <v>0</v>
      </c>
      <c r="BG66" s="41">
        <v>0</v>
      </c>
      <c r="BH66" s="41">
        <v>0</v>
      </c>
      <c r="BI66" s="41">
        <v>0</v>
      </c>
      <c r="BJ66" s="41">
        <v>0</v>
      </c>
      <c r="BK66" s="41">
        <v>0</v>
      </c>
      <c r="BL66" s="41">
        <v>0</v>
      </c>
      <c r="BM66" s="41">
        <v>0</v>
      </c>
      <c r="BN66" s="41">
        <v>0</v>
      </c>
      <c r="BO66" s="41">
        <v>0</v>
      </c>
      <c r="BP66" s="41">
        <v>0</v>
      </c>
      <c r="BQ66" s="41">
        <v>0</v>
      </c>
      <c r="BR66" s="41">
        <v>0</v>
      </c>
      <c r="BS66" s="41">
        <v>0</v>
      </c>
      <c r="BT66" s="41">
        <v>0</v>
      </c>
      <c r="BU66" s="41">
        <v>0</v>
      </c>
      <c r="BV66" s="41">
        <v>0</v>
      </c>
      <c r="BX66" t="str">
        <f>+AM66</f>
        <v>OSS</v>
      </c>
      <c r="BY66" s="4" t="e">
        <f t="shared" si="77"/>
        <v>#DIV/0!</v>
      </c>
      <c r="BZ66" s="4" t="e">
        <f t="shared" si="77"/>
        <v>#DIV/0!</v>
      </c>
      <c r="CA66" s="4" t="e">
        <f t="shared" si="77"/>
        <v>#DIV/0!</v>
      </c>
      <c r="CB66" s="4" t="e">
        <f t="shared" si="77"/>
        <v>#DIV/0!</v>
      </c>
      <c r="CC66" s="4" t="e">
        <f t="shared" si="77"/>
        <v>#DIV/0!</v>
      </c>
      <c r="CD66" s="4" t="e">
        <f t="shared" si="77"/>
        <v>#DIV/0!</v>
      </c>
      <c r="CE66" s="4" t="e">
        <f t="shared" si="77"/>
        <v>#DIV/0!</v>
      </c>
      <c r="CF66" s="4" t="e">
        <f t="shared" si="77"/>
        <v>#DIV/0!</v>
      </c>
      <c r="CG66" s="4" t="e">
        <f t="shared" si="77"/>
        <v>#DIV/0!</v>
      </c>
      <c r="CH66" s="4" t="e">
        <f t="shared" si="77"/>
        <v>#DIV/0!</v>
      </c>
      <c r="CI66" s="4" t="e">
        <f t="shared" si="77"/>
        <v>#DIV/0!</v>
      </c>
      <c r="CJ66" s="4" t="e">
        <f t="shared" si="77"/>
        <v>#DIV/0!</v>
      </c>
      <c r="CK66" s="4" t="e">
        <f t="shared" si="77"/>
        <v>#DIV/0!</v>
      </c>
      <c r="CL66" s="4" t="e">
        <f t="shared" si="77"/>
        <v>#DIV/0!</v>
      </c>
      <c r="CM66" s="4" t="e">
        <f t="shared" si="77"/>
        <v>#DIV/0!</v>
      </c>
      <c r="CN66" s="4" t="e">
        <f t="shared" si="77"/>
        <v>#DIV/0!</v>
      </c>
      <c r="CO66" s="4" t="e">
        <f t="shared" si="78"/>
        <v>#DIV/0!</v>
      </c>
      <c r="CP66" s="4" t="e">
        <f t="shared" si="78"/>
        <v>#DIV/0!</v>
      </c>
      <c r="CQ66" s="4" t="e">
        <f t="shared" si="78"/>
        <v>#DIV/0!</v>
      </c>
      <c r="CR66" s="4" t="e">
        <f t="shared" si="78"/>
        <v>#DIV/0!</v>
      </c>
      <c r="CS66" s="4" t="e">
        <f t="shared" si="78"/>
        <v>#DIV/0!</v>
      </c>
      <c r="CT66" s="4" t="e">
        <f t="shared" si="78"/>
        <v>#DIV/0!</v>
      </c>
      <c r="CU66" s="4" t="e">
        <f t="shared" si="78"/>
        <v>#DIV/0!</v>
      </c>
      <c r="CV66" s="4" t="e">
        <f t="shared" si="78"/>
        <v>#DIV/0!</v>
      </c>
      <c r="CW66" s="4" t="e">
        <f t="shared" si="78"/>
        <v>#DIV/0!</v>
      </c>
      <c r="CX66" s="4" t="e">
        <f t="shared" si="78"/>
        <v>#DIV/0!</v>
      </c>
      <c r="CY66" s="4" t="e">
        <f t="shared" si="79"/>
        <v>#DIV/0!</v>
      </c>
      <c r="CZ66" s="4" t="e">
        <f t="shared" si="79"/>
        <v>#DIV/0!</v>
      </c>
      <c r="DA66" s="4" t="e">
        <f t="shared" si="79"/>
        <v>#DIV/0!</v>
      </c>
      <c r="DB66" s="4" t="e">
        <f t="shared" si="79"/>
        <v>#DIV/0!</v>
      </c>
      <c r="DC66" s="4" t="e">
        <f t="shared" si="79"/>
        <v>#DIV/0!</v>
      </c>
      <c r="DD66" s="4" t="e">
        <f t="shared" si="79"/>
        <v>#DIV/0!</v>
      </c>
      <c r="DE66" s="4" t="e">
        <f t="shared" si="79"/>
        <v>#DIV/0!</v>
      </c>
      <c r="DF66" s="4" t="e">
        <f t="shared" si="79"/>
        <v>#DIV/0!</v>
      </c>
      <c r="DG66" s="4" t="e">
        <f t="shared" si="79"/>
        <v>#DIV/0!</v>
      </c>
    </row>
    <row r="67" spans="1:114" x14ac:dyDescent="0.25">
      <c r="A67" t="s">
        <v>16</v>
      </c>
      <c r="B67" t="s">
        <v>588</v>
      </c>
      <c r="C67" s="41">
        <v>0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0</v>
      </c>
      <c r="AC67" s="41">
        <v>0</v>
      </c>
      <c r="AD67" s="41">
        <v>0</v>
      </c>
      <c r="AE67" s="41">
        <v>0</v>
      </c>
      <c r="AF67" s="41">
        <v>0</v>
      </c>
      <c r="AG67" s="41">
        <v>0</v>
      </c>
      <c r="AH67" s="41">
        <v>0</v>
      </c>
      <c r="AI67" s="41">
        <v>0</v>
      </c>
      <c r="AJ67" s="41">
        <v>0</v>
      </c>
      <c r="AK67" s="41">
        <v>0</v>
      </c>
      <c r="AL67" s="4"/>
      <c r="AM67" t="str">
        <f>+B67</f>
        <v>WHTS</v>
      </c>
      <c r="AN67" s="41">
        <v>0</v>
      </c>
      <c r="AO67" s="41">
        <v>0</v>
      </c>
      <c r="AP67" s="41">
        <v>0</v>
      </c>
      <c r="AQ67" s="41">
        <v>0</v>
      </c>
      <c r="AR67" s="41">
        <v>0</v>
      </c>
      <c r="AS67" s="41">
        <v>0</v>
      </c>
      <c r="AT67" s="41">
        <v>0</v>
      </c>
      <c r="AU67" s="41">
        <v>0</v>
      </c>
      <c r="AV67" s="41">
        <v>0</v>
      </c>
      <c r="AW67" s="41">
        <v>0</v>
      </c>
      <c r="AX67" s="41">
        <v>0</v>
      </c>
      <c r="AY67" s="41">
        <v>0</v>
      </c>
      <c r="AZ67" s="41">
        <v>0</v>
      </c>
      <c r="BA67" s="41">
        <v>0</v>
      </c>
      <c r="BB67" s="41">
        <v>0</v>
      </c>
      <c r="BC67" s="41">
        <v>0</v>
      </c>
      <c r="BD67" s="41">
        <v>0</v>
      </c>
      <c r="BE67" s="41">
        <v>0</v>
      </c>
      <c r="BF67" s="41">
        <v>0</v>
      </c>
      <c r="BG67" s="41">
        <v>0</v>
      </c>
      <c r="BH67" s="41">
        <v>0</v>
      </c>
      <c r="BI67" s="41">
        <v>0</v>
      </c>
      <c r="BJ67" s="41">
        <v>0</v>
      </c>
      <c r="BK67" s="41">
        <v>0</v>
      </c>
      <c r="BL67" s="41">
        <v>0</v>
      </c>
      <c r="BM67" s="41">
        <v>0</v>
      </c>
      <c r="BN67" s="41">
        <v>0</v>
      </c>
      <c r="BO67" s="41">
        <v>0</v>
      </c>
      <c r="BP67" s="41">
        <v>0</v>
      </c>
      <c r="BQ67" s="41">
        <v>0</v>
      </c>
      <c r="BR67" s="41">
        <v>0</v>
      </c>
      <c r="BS67" s="41">
        <v>0</v>
      </c>
      <c r="BT67" s="41">
        <v>0</v>
      </c>
      <c r="BU67" s="41">
        <v>0</v>
      </c>
      <c r="BV67" s="41">
        <v>0</v>
      </c>
      <c r="BX67" t="str">
        <f>+AM67</f>
        <v>WHTS</v>
      </c>
      <c r="BY67" s="4" t="e">
        <f t="shared" si="77"/>
        <v>#DIV/0!</v>
      </c>
      <c r="BZ67" s="4" t="e">
        <f t="shared" si="77"/>
        <v>#DIV/0!</v>
      </c>
      <c r="CA67" s="4" t="e">
        <f t="shared" si="77"/>
        <v>#DIV/0!</v>
      </c>
      <c r="CB67" s="4" t="e">
        <f t="shared" si="77"/>
        <v>#DIV/0!</v>
      </c>
      <c r="CC67" s="4" t="e">
        <f t="shared" si="77"/>
        <v>#DIV/0!</v>
      </c>
      <c r="CD67" s="4" t="e">
        <f t="shared" si="77"/>
        <v>#DIV/0!</v>
      </c>
      <c r="CE67" s="4" t="e">
        <f t="shared" si="77"/>
        <v>#DIV/0!</v>
      </c>
      <c r="CF67" s="4" t="e">
        <f t="shared" si="77"/>
        <v>#DIV/0!</v>
      </c>
      <c r="CG67" s="4" t="e">
        <f t="shared" si="77"/>
        <v>#DIV/0!</v>
      </c>
      <c r="CH67" s="4" t="e">
        <f t="shared" si="77"/>
        <v>#DIV/0!</v>
      </c>
      <c r="CI67" s="4" t="e">
        <f t="shared" si="77"/>
        <v>#DIV/0!</v>
      </c>
      <c r="CJ67" s="4" t="e">
        <f t="shared" si="77"/>
        <v>#DIV/0!</v>
      </c>
      <c r="CK67" s="4" t="e">
        <f t="shared" si="77"/>
        <v>#DIV/0!</v>
      </c>
      <c r="CL67" s="4" t="e">
        <f t="shared" si="77"/>
        <v>#DIV/0!</v>
      </c>
      <c r="CM67" s="4" t="e">
        <f t="shared" si="77"/>
        <v>#DIV/0!</v>
      </c>
      <c r="CN67" s="4" t="e">
        <f t="shared" si="77"/>
        <v>#DIV/0!</v>
      </c>
      <c r="CO67" s="4" t="e">
        <f t="shared" si="78"/>
        <v>#DIV/0!</v>
      </c>
      <c r="CP67" s="4" t="e">
        <f t="shared" si="78"/>
        <v>#DIV/0!</v>
      </c>
      <c r="CQ67" s="4" t="e">
        <f t="shared" si="78"/>
        <v>#DIV/0!</v>
      </c>
      <c r="CR67" s="4" t="e">
        <f t="shared" si="78"/>
        <v>#DIV/0!</v>
      </c>
      <c r="CS67" s="4" t="e">
        <f t="shared" si="78"/>
        <v>#DIV/0!</v>
      </c>
      <c r="CT67" s="4" t="e">
        <f t="shared" si="78"/>
        <v>#DIV/0!</v>
      </c>
      <c r="CU67" s="4" t="e">
        <f t="shared" si="78"/>
        <v>#DIV/0!</v>
      </c>
      <c r="CV67" s="4" t="e">
        <f t="shared" si="78"/>
        <v>#DIV/0!</v>
      </c>
      <c r="CW67" s="4" t="e">
        <f t="shared" si="78"/>
        <v>#DIV/0!</v>
      </c>
      <c r="CX67" s="4" t="e">
        <f t="shared" si="78"/>
        <v>#DIV/0!</v>
      </c>
      <c r="CY67" s="4" t="e">
        <f t="shared" si="79"/>
        <v>#DIV/0!</v>
      </c>
      <c r="CZ67" s="4" t="e">
        <f t="shared" si="79"/>
        <v>#DIV/0!</v>
      </c>
      <c r="DA67" s="4" t="e">
        <f t="shared" si="79"/>
        <v>#DIV/0!</v>
      </c>
      <c r="DB67" s="4" t="e">
        <f t="shared" si="79"/>
        <v>#DIV/0!</v>
      </c>
      <c r="DC67" s="4" t="e">
        <f t="shared" si="79"/>
        <v>#DIV/0!</v>
      </c>
      <c r="DD67" s="4" t="e">
        <f t="shared" si="79"/>
        <v>#DIV/0!</v>
      </c>
      <c r="DE67" s="4" t="e">
        <f t="shared" si="79"/>
        <v>#DIV/0!</v>
      </c>
      <c r="DF67" s="4" t="e">
        <f t="shared" si="79"/>
        <v>#DIV/0!</v>
      </c>
      <c r="DG67" s="4" t="e">
        <f t="shared" si="79"/>
        <v>#DIV/0!</v>
      </c>
    </row>
    <row r="68" spans="1:114" x14ac:dyDescent="0.25">
      <c r="C68" s="18"/>
      <c r="D68" s="2"/>
      <c r="P68" s="18"/>
      <c r="Q68" s="2"/>
      <c r="AN68" s="2"/>
      <c r="AO68" s="18"/>
      <c r="AQ68" s="4"/>
      <c r="AR68" s="15"/>
      <c r="AS68" s="15"/>
      <c r="AT68" s="15"/>
      <c r="AU68" s="15"/>
      <c r="AV68" s="15"/>
      <c r="AW68" s="15"/>
      <c r="AX68" s="15"/>
      <c r="AY68" s="15"/>
      <c r="AZ68" s="15"/>
      <c r="BA68" s="2"/>
      <c r="BB68" s="18"/>
      <c r="BD68" s="4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</row>
    <row r="69" spans="1:114" x14ac:dyDescent="0.25">
      <c r="B69" s="165" t="s">
        <v>446</v>
      </c>
      <c r="C69" s="166">
        <f>SUM(C16:C67)-C8</f>
        <v>0</v>
      </c>
      <c r="D69" s="166">
        <f t="shared" ref="D69:AH69" si="82">SUM(D16:D67)-D8</f>
        <v>0</v>
      </c>
      <c r="E69" s="166">
        <f t="shared" si="82"/>
        <v>0</v>
      </c>
      <c r="F69" s="166">
        <f t="shared" si="82"/>
        <v>0</v>
      </c>
      <c r="G69" s="166">
        <f t="shared" si="82"/>
        <v>0</v>
      </c>
      <c r="H69" s="166">
        <f t="shared" si="82"/>
        <v>0</v>
      </c>
      <c r="I69" s="166">
        <f t="shared" si="82"/>
        <v>0</v>
      </c>
      <c r="J69" s="166">
        <f t="shared" si="82"/>
        <v>0</v>
      </c>
      <c r="K69" s="166">
        <f t="shared" si="82"/>
        <v>0</v>
      </c>
      <c r="L69" s="166">
        <f t="shared" si="82"/>
        <v>0</v>
      </c>
      <c r="M69" s="166">
        <f t="shared" si="82"/>
        <v>0</v>
      </c>
      <c r="N69" s="166">
        <f t="shared" si="82"/>
        <v>0</v>
      </c>
      <c r="O69" s="166">
        <f>SUM(O16:O67)-O8</f>
        <v>0</v>
      </c>
      <c r="P69" s="166">
        <f>SUM(P16:P67)-P8</f>
        <v>0</v>
      </c>
      <c r="Q69" s="166">
        <f t="shared" ref="Q69:AA69" si="83">SUM(Q16:Q67)-Q8</f>
        <v>0</v>
      </c>
      <c r="R69" s="166">
        <f t="shared" si="83"/>
        <v>0</v>
      </c>
      <c r="S69" s="166">
        <f t="shared" si="83"/>
        <v>0</v>
      </c>
      <c r="T69" s="166">
        <f t="shared" si="83"/>
        <v>0</v>
      </c>
      <c r="U69" s="166">
        <f t="shared" si="83"/>
        <v>0</v>
      </c>
      <c r="V69" s="166">
        <f t="shared" si="83"/>
        <v>0</v>
      </c>
      <c r="W69" s="166">
        <f t="shared" si="83"/>
        <v>0</v>
      </c>
      <c r="X69" s="166">
        <f t="shared" si="83"/>
        <v>0</v>
      </c>
      <c r="Y69" s="166">
        <f t="shared" si="83"/>
        <v>0</v>
      </c>
      <c r="Z69" s="166">
        <f t="shared" si="83"/>
        <v>0</v>
      </c>
      <c r="AA69" s="166">
        <f t="shared" si="83"/>
        <v>0</v>
      </c>
      <c r="AB69" s="166">
        <f>SUM(AB16:AB67)-AB8</f>
        <v>0</v>
      </c>
      <c r="AC69" s="166">
        <f t="shared" si="82"/>
        <v>0</v>
      </c>
      <c r="AD69" s="166">
        <f t="shared" si="82"/>
        <v>0</v>
      </c>
      <c r="AE69" s="166">
        <f t="shared" si="82"/>
        <v>0</v>
      </c>
      <c r="AF69" s="166">
        <f t="shared" si="82"/>
        <v>0</v>
      </c>
      <c r="AG69" s="166">
        <f t="shared" si="82"/>
        <v>0</v>
      </c>
      <c r="AH69" s="166">
        <f t="shared" si="82"/>
        <v>0</v>
      </c>
      <c r="AI69" s="166">
        <f t="shared" ref="AI69:AK69" si="84">SUM(AI16:AI67)-AI8</f>
        <v>0</v>
      </c>
      <c r="AJ69" s="166">
        <f t="shared" si="84"/>
        <v>0</v>
      </c>
      <c r="AK69" s="166">
        <f t="shared" si="84"/>
        <v>0</v>
      </c>
      <c r="AM69" s="165" t="s">
        <v>446</v>
      </c>
      <c r="AN69" s="166">
        <f>SUM(AN16:AN67)-AN8</f>
        <v>0</v>
      </c>
      <c r="AO69" s="166">
        <f t="shared" ref="AO69:BS69" si="85">SUM(AO16:AO67)-AO8</f>
        <v>0</v>
      </c>
      <c r="AP69" s="166">
        <f t="shared" si="85"/>
        <v>0</v>
      </c>
      <c r="AQ69" s="166">
        <f t="shared" si="85"/>
        <v>0</v>
      </c>
      <c r="AR69" s="166">
        <f t="shared" si="85"/>
        <v>0</v>
      </c>
      <c r="AS69" s="166">
        <f t="shared" si="85"/>
        <v>0</v>
      </c>
      <c r="AT69" s="166">
        <f t="shared" si="85"/>
        <v>0</v>
      </c>
      <c r="AU69" s="166">
        <f t="shared" si="85"/>
        <v>0</v>
      </c>
      <c r="AV69" s="166">
        <f t="shared" si="85"/>
        <v>0</v>
      </c>
      <c r="AW69" s="166">
        <f t="shared" si="85"/>
        <v>0</v>
      </c>
      <c r="AX69" s="166">
        <f t="shared" si="85"/>
        <v>0</v>
      </c>
      <c r="AY69" s="166">
        <f t="shared" si="85"/>
        <v>0</v>
      </c>
      <c r="AZ69" s="166">
        <f t="shared" si="85"/>
        <v>0</v>
      </c>
      <c r="BA69" s="166">
        <f>SUM(BA16:BA67)-BA8</f>
        <v>0</v>
      </c>
      <c r="BB69" s="166">
        <f t="shared" ref="BB69:BM69" si="86">SUM(BB16:BB67)-BB8</f>
        <v>0</v>
      </c>
      <c r="BC69" s="166">
        <f t="shared" si="86"/>
        <v>0</v>
      </c>
      <c r="BD69" s="166">
        <f t="shared" si="86"/>
        <v>0</v>
      </c>
      <c r="BE69" s="166">
        <f t="shared" si="86"/>
        <v>0</v>
      </c>
      <c r="BF69" s="166">
        <f t="shared" si="86"/>
        <v>0</v>
      </c>
      <c r="BG69" s="166">
        <f t="shared" si="86"/>
        <v>0</v>
      </c>
      <c r="BH69" s="166">
        <f t="shared" si="86"/>
        <v>0</v>
      </c>
      <c r="BI69" s="166">
        <f t="shared" si="86"/>
        <v>0</v>
      </c>
      <c r="BJ69" s="166">
        <f t="shared" si="86"/>
        <v>0</v>
      </c>
      <c r="BK69" s="166">
        <f t="shared" si="86"/>
        <v>0</v>
      </c>
      <c r="BL69" s="166">
        <f t="shared" si="86"/>
        <v>0</v>
      </c>
      <c r="BM69" s="166">
        <f t="shared" si="86"/>
        <v>0</v>
      </c>
      <c r="BN69" s="166">
        <f t="shared" si="85"/>
        <v>0</v>
      </c>
      <c r="BO69" s="166">
        <f t="shared" si="85"/>
        <v>0</v>
      </c>
      <c r="BP69" s="166">
        <f t="shared" si="85"/>
        <v>0</v>
      </c>
      <c r="BQ69" s="166" t="e">
        <f t="shared" si="85"/>
        <v>#DIV/0!</v>
      </c>
      <c r="BR69" s="166" t="e">
        <f t="shared" si="85"/>
        <v>#DIV/0!</v>
      </c>
      <c r="BS69" s="166" t="e">
        <f t="shared" si="85"/>
        <v>#DIV/0!</v>
      </c>
      <c r="BT69" s="166" t="e">
        <f t="shared" ref="BT69:BV69" si="87">SUM(BT16:BT67)-BT8</f>
        <v>#DIV/0!</v>
      </c>
      <c r="BU69" s="166" t="e">
        <f t="shared" si="87"/>
        <v>#DIV/0!</v>
      </c>
      <c r="BV69" s="166" t="e">
        <f t="shared" si="87"/>
        <v>#DIV/0!</v>
      </c>
    </row>
    <row r="70" spans="1:114" x14ac:dyDescent="0.25">
      <c r="A70" s="255"/>
      <c r="B70" s="255" t="s">
        <v>401</v>
      </c>
      <c r="C70" s="256"/>
      <c r="D70" s="256"/>
      <c r="E70" s="256"/>
      <c r="F70" s="256"/>
      <c r="G70" s="256"/>
      <c r="H70" s="256"/>
      <c r="I70" s="256"/>
      <c r="J70" s="256"/>
      <c r="K70" s="256"/>
      <c r="L70" s="256"/>
      <c r="M70" s="256"/>
      <c r="N70" s="256"/>
      <c r="O70" s="256"/>
      <c r="P70" s="256"/>
      <c r="Q70" s="256"/>
      <c r="R70" s="256"/>
      <c r="S70" s="256"/>
      <c r="T70" s="256"/>
      <c r="U70" s="256"/>
      <c r="V70" s="256"/>
      <c r="W70" s="256"/>
      <c r="X70" s="256"/>
      <c r="Y70" s="256"/>
      <c r="Z70" s="256"/>
      <c r="AA70" s="256"/>
      <c r="AB70" s="256"/>
      <c r="AC70" s="256"/>
      <c r="AD70" s="256"/>
      <c r="AE70" s="256"/>
      <c r="AF70" s="256"/>
      <c r="AG70" s="256"/>
      <c r="AH70" s="256"/>
      <c r="AI70" s="256"/>
      <c r="AJ70" s="256"/>
      <c r="AK70" s="256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</row>
    <row r="71" spans="1:114" x14ac:dyDescent="0.25">
      <c r="A71" s="255"/>
      <c r="B71" s="257" t="s">
        <v>440</v>
      </c>
      <c r="C71" s="256"/>
      <c r="D71" s="256"/>
      <c r="E71" s="256"/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  <c r="Z71" s="256"/>
      <c r="AA71" s="256"/>
      <c r="AB71" s="256"/>
      <c r="AC71" s="256"/>
      <c r="AD71" s="256"/>
      <c r="AE71" s="256"/>
      <c r="AF71" s="256"/>
      <c r="AG71" s="256"/>
      <c r="AH71" s="256"/>
      <c r="AI71" s="256"/>
      <c r="AJ71" s="256"/>
      <c r="AK71" s="256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</row>
    <row r="72" spans="1:114" x14ac:dyDescent="0.25">
      <c r="C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E72" s="5"/>
      <c r="AF72" s="5"/>
      <c r="AG72" s="5"/>
      <c r="AH72" s="5"/>
      <c r="AI72" s="5"/>
      <c r="AJ72" s="5"/>
      <c r="AK72" s="5"/>
    </row>
    <row r="73" spans="1:114" x14ac:dyDescent="0.25">
      <c r="C73" s="5"/>
      <c r="AX73" t="s">
        <v>447</v>
      </c>
    </row>
    <row r="74" spans="1:114" ht="18.75" x14ac:dyDescent="0.3">
      <c r="M74" s="123">
        <f>+B92+B109+B126+B143+B160</f>
        <v>80182.5</v>
      </c>
      <c r="N74" s="42" t="s">
        <v>431</v>
      </c>
      <c r="AX74" s="148" t="e">
        <f>+AM92+AM109+AM126+AM143+AM160</f>
        <v>#DIV/0!</v>
      </c>
      <c r="AY74" s="42" t="s">
        <v>431</v>
      </c>
    </row>
    <row r="75" spans="1:114" ht="26.25" x14ac:dyDescent="0.4">
      <c r="C75" s="350" t="s">
        <v>430</v>
      </c>
      <c r="D75" s="351"/>
      <c r="E75" s="351"/>
      <c r="F75" s="351"/>
      <c r="G75" s="351"/>
      <c r="H75" s="351"/>
      <c r="I75" s="351"/>
      <c r="J75" s="351"/>
      <c r="K75" s="351"/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1"/>
      <c r="Y75" s="351"/>
      <c r="Z75" s="351"/>
      <c r="AA75" s="351"/>
      <c r="AB75" s="351"/>
      <c r="AC75" s="351"/>
      <c r="AD75" s="351"/>
      <c r="AE75" s="351"/>
      <c r="AF75" s="351"/>
      <c r="AG75" s="351"/>
      <c r="AH75" s="352"/>
      <c r="AI75" s="198"/>
      <c r="AJ75" s="198"/>
      <c r="AK75" s="198"/>
      <c r="AN75" s="350" t="s">
        <v>430</v>
      </c>
      <c r="AO75" s="351"/>
      <c r="AP75" s="351"/>
      <c r="AQ75" s="351"/>
      <c r="AR75" s="351"/>
      <c r="AS75" s="351"/>
      <c r="AT75" s="351"/>
      <c r="AU75" s="351"/>
      <c r="AV75" s="351"/>
      <c r="AW75" s="351"/>
      <c r="AX75" s="351"/>
      <c r="AY75" s="351"/>
      <c r="AZ75" s="351"/>
      <c r="BA75" s="351"/>
      <c r="BB75" s="351"/>
      <c r="BC75" s="351"/>
      <c r="BD75" s="351"/>
      <c r="BE75" s="351"/>
      <c r="BF75" s="351"/>
      <c r="BG75" s="351"/>
      <c r="BH75" s="351"/>
      <c r="BI75" s="351"/>
      <c r="BJ75" s="351"/>
      <c r="BK75" s="351"/>
      <c r="BL75" s="351"/>
      <c r="BM75" s="351"/>
      <c r="BN75" s="351"/>
      <c r="BO75" s="351"/>
      <c r="BP75" s="351"/>
      <c r="BQ75" s="351"/>
      <c r="BR75" s="351"/>
      <c r="BS75" s="352"/>
      <c r="BT75" s="198"/>
      <c r="BU75" s="198"/>
      <c r="BV75" s="198"/>
    </row>
    <row r="76" spans="1:114" ht="27.6" customHeight="1" x14ac:dyDescent="0.25">
      <c r="C76" s="122" t="str">
        <f t="shared" ref="C76:AK76" si="88">+C2</f>
        <v>Jan</v>
      </c>
      <c r="D76" s="122" t="str">
        <f t="shared" si="88"/>
        <v>Feb</v>
      </c>
      <c r="E76" s="122" t="str">
        <f t="shared" si="88"/>
        <v>Mar</v>
      </c>
      <c r="F76" s="122" t="str">
        <f t="shared" si="88"/>
        <v>Apr</v>
      </c>
      <c r="G76" s="122" t="str">
        <f t="shared" si="88"/>
        <v>May</v>
      </c>
      <c r="H76" s="122" t="str">
        <f t="shared" si="88"/>
        <v>Jun</v>
      </c>
      <c r="I76" s="122" t="str">
        <f t="shared" si="88"/>
        <v>Jul</v>
      </c>
      <c r="J76" s="122" t="str">
        <f t="shared" si="88"/>
        <v>Aug</v>
      </c>
      <c r="K76" s="122" t="str">
        <f t="shared" si="88"/>
        <v>Sep</v>
      </c>
      <c r="L76" s="122" t="str">
        <f t="shared" si="88"/>
        <v>Oct</v>
      </c>
      <c r="M76" s="122" t="str">
        <f t="shared" si="88"/>
        <v>Nov</v>
      </c>
      <c r="N76" s="122" t="str">
        <f t="shared" si="88"/>
        <v>Dec</v>
      </c>
      <c r="O76" s="142">
        <f t="shared" si="88"/>
        <v>2022</v>
      </c>
      <c r="P76" s="122" t="str">
        <f t="shared" si="88"/>
        <v>Jan</v>
      </c>
      <c r="Q76" s="122" t="str">
        <f t="shared" si="88"/>
        <v>Feb</v>
      </c>
      <c r="R76" s="122" t="str">
        <f t="shared" si="88"/>
        <v>Mar</v>
      </c>
      <c r="S76" s="122" t="str">
        <f t="shared" si="88"/>
        <v>Apr</v>
      </c>
      <c r="T76" s="122" t="str">
        <f t="shared" si="88"/>
        <v>May</v>
      </c>
      <c r="U76" s="122" t="str">
        <f t="shared" si="88"/>
        <v>Jun</v>
      </c>
      <c r="V76" s="122" t="str">
        <f t="shared" si="88"/>
        <v>Jul</v>
      </c>
      <c r="W76" s="122" t="str">
        <f t="shared" si="88"/>
        <v>Aug</v>
      </c>
      <c r="X76" s="122" t="str">
        <f t="shared" si="88"/>
        <v>Sep</v>
      </c>
      <c r="Y76" s="122" t="str">
        <f t="shared" si="88"/>
        <v>Oct</v>
      </c>
      <c r="Z76" s="122" t="str">
        <f t="shared" si="88"/>
        <v>Nov</v>
      </c>
      <c r="AA76" s="122" t="str">
        <f t="shared" si="88"/>
        <v>Dec</v>
      </c>
      <c r="AB76" s="142">
        <f t="shared" si="88"/>
        <v>2023</v>
      </c>
      <c r="AC76" s="122">
        <f t="shared" si="88"/>
        <v>2024</v>
      </c>
      <c r="AD76" s="122">
        <f t="shared" si="88"/>
        <v>2025</v>
      </c>
      <c r="AE76" s="122">
        <f t="shared" si="88"/>
        <v>2026</v>
      </c>
      <c r="AF76" s="122">
        <f t="shared" si="88"/>
        <v>2027</v>
      </c>
      <c r="AG76" s="122">
        <f t="shared" si="88"/>
        <v>2028</v>
      </c>
      <c r="AH76" s="122">
        <f t="shared" si="88"/>
        <v>2029</v>
      </c>
      <c r="AI76" s="122">
        <f t="shared" si="88"/>
        <v>2030</v>
      </c>
      <c r="AJ76" s="122">
        <f t="shared" si="88"/>
        <v>2031</v>
      </c>
      <c r="AK76" s="122">
        <f t="shared" si="88"/>
        <v>2032</v>
      </c>
      <c r="AN76" s="122" t="str">
        <f t="shared" ref="AN76:BV76" si="89">+AN2</f>
        <v>Jan</v>
      </c>
      <c r="AO76" s="122" t="str">
        <f t="shared" si="89"/>
        <v>Feb</v>
      </c>
      <c r="AP76" s="122" t="str">
        <f t="shared" si="89"/>
        <v>Mar</v>
      </c>
      <c r="AQ76" s="122" t="str">
        <f t="shared" si="89"/>
        <v>Apr</v>
      </c>
      <c r="AR76" s="122" t="str">
        <f t="shared" si="89"/>
        <v>May</v>
      </c>
      <c r="AS76" s="122" t="str">
        <f t="shared" si="89"/>
        <v>Jun</v>
      </c>
      <c r="AT76" s="122" t="str">
        <f t="shared" si="89"/>
        <v>Jul</v>
      </c>
      <c r="AU76" s="122" t="str">
        <f t="shared" si="89"/>
        <v>Aug</v>
      </c>
      <c r="AV76" s="122" t="str">
        <f t="shared" si="89"/>
        <v>Sep</v>
      </c>
      <c r="AW76" s="122" t="str">
        <f t="shared" si="89"/>
        <v>Oct</v>
      </c>
      <c r="AX76" s="122" t="str">
        <f t="shared" si="89"/>
        <v>Nov</v>
      </c>
      <c r="AY76" s="122" t="str">
        <f t="shared" si="89"/>
        <v>Dec</v>
      </c>
      <c r="AZ76" s="142">
        <f t="shared" si="89"/>
        <v>2022</v>
      </c>
      <c r="BA76" s="122" t="str">
        <f t="shared" si="89"/>
        <v>Jan</v>
      </c>
      <c r="BB76" s="122" t="str">
        <f t="shared" si="89"/>
        <v>Feb</v>
      </c>
      <c r="BC76" s="122" t="str">
        <f t="shared" si="89"/>
        <v>Mar</v>
      </c>
      <c r="BD76" s="122" t="str">
        <f t="shared" si="89"/>
        <v>Apr</v>
      </c>
      <c r="BE76" s="122" t="str">
        <f t="shared" si="89"/>
        <v>May</v>
      </c>
      <c r="BF76" s="122" t="str">
        <f t="shared" si="89"/>
        <v>Jun</v>
      </c>
      <c r="BG76" s="122" t="str">
        <f t="shared" si="89"/>
        <v>Jul</v>
      </c>
      <c r="BH76" s="122" t="str">
        <f t="shared" si="89"/>
        <v>Aug</v>
      </c>
      <c r="BI76" s="122" t="str">
        <f t="shared" si="89"/>
        <v>Sep</v>
      </c>
      <c r="BJ76" s="122" t="str">
        <f t="shared" si="89"/>
        <v>Oct</v>
      </c>
      <c r="BK76" s="122" t="str">
        <f t="shared" si="89"/>
        <v>Nov</v>
      </c>
      <c r="BL76" s="122" t="str">
        <f t="shared" si="89"/>
        <v>Dec</v>
      </c>
      <c r="BM76" s="142">
        <f t="shared" si="89"/>
        <v>2023</v>
      </c>
      <c r="BN76" s="122">
        <f t="shared" si="89"/>
        <v>2024</v>
      </c>
      <c r="BO76" s="122">
        <f t="shared" si="89"/>
        <v>2025</v>
      </c>
      <c r="BP76" s="122">
        <f t="shared" si="89"/>
        <v>2026</v>
      </c>
      <c r="BQ76" s="122">
        <f t="shared" si="89"/>
        <v>2027</v>
      </c>
      <c r="BR76" s="122">
        <f t="shared" si="89"/>
        <v>2028</v>
      </c>
      <c r="BS76" s="122">
        <f t="shared" si="89"/>
        <v>2029</v>
      </c>
      <c r="BT76" s="122">
        <f t="shared" si="89"/>
        <v>2030</v>
      </c>
      <c r="BU76" s="122">
        <f t="shared" si="89"/>
        <v>2031</v>
      </c>
      <c r="BV76" s="122">
        <f t="shared" si="89"/>
        <v>2032</v>
      </c>
      <c r="BY76" s="122" t="str">
        <f t="shared" ref="BY76:DG76" si="90">+BY2</f>
        <v>Jan</v>
      </c>
      <c r="BZ76" s="122" t="str">
        <f t="shared" si="90"/>
        <v>Feb</v>
      </c>
      <c r="CA76" s="122" t="str">
        <f t="shared" si="90"/>
        <v>Mar</v>
      </c>
      <c r="CB76" s="122" t="str">
        <f t="shared" si="90"/>
        <v>Apr</v>
      </c>
      <c r="CC76" s="122" t="str">
        <f t="shared" si="90"/>
        <v>May</v>
      </c>
      <c r="CD76" s="122" t="str">
        <f t="shared" si="90"/>
        <v>Jun</v>
      </c>
      <c r="CE76" s="122" t="str">
        <f t="shared" si="90"/>
        <v>Jul</v>
      </c>
      <c r="CF76" s="122" t="str">
        <f t="shared" si="90"/>
        <v>Aug</v>
      </c>
      <c r="CG76" s="122" t="str">
        <f t="shared" si="90"/>
        <v>Sep</v>
      </c>
      <c r="CH76" s="122" t="str">
        <f t="shared" si="90"/>
        <v>Oct</v>
      </c>
      <c r="CI76" s="122" t="str">
        <f t="shared" si="90"/>
        <v>Nov</v>
      </c>
      <c r="CJ76" s="122" t="str">
        <f t="shared" si="90"/>
        <v>Dec</v>
      </c>
      <c r="CK76" s="122">
        <f t="shared" si="90"/>
        <v>2022</v>
      </c>
      <c r="CL76" s="122" t="str">
        <f t="shared" si="90"/>
        <v>Jan</v>
      </c>
      <c r="CM76" s="122" t="str">
        <f t="shared" si="90"/>
        <v>Feb</v>
      </c>
      <c r="CN76" s="122" t="str">
        <f t="shared" si="90"/>
        <v>Mar</v>
      </c>
      <c r="CO76" s="122" t="str">
        <f t="shared" si="90"/>
        <v>Apr</v>
      </c>
      <c r="CP76" s="122" t="str">
        <f t="shared" si="90"/>
        <v>May</v>
      </c>
      <c r="CQ76" s="122" t="str">
        <f t="shared" si="90"/>
        <v>Jun</v>
      </c>
      <c r="CR76" s="122" t="str">
        <f t="shared" si="90"/>
        <v>Jul</v>
      </c>
      <c r="CS76" s="122" t="str">
        <f t="shared" si="90"/>
        <v>Aug</v>
      </c>
      <c r="CT76" s="122" t="str">
        <f t="shared" si="90"/>
        <v>Sep</v>
      </c>
      <c r="CU76" s="122" t="str">
        <f t="shared" si="90"/>
        <v>Oct</v>
      </c>
      <c r="CV76" s="122" t="str">
        <f t="shared" si="90"/>
        <v>Nov</v>
      </c>
      <c r="CW76" s="122" t="str">
        <f t="shared" si="90"/>
        <v>Dec</v>
      </c>
      <c r="CX76" s="122">
        <f t="shared" si="90"/>
        <v>2023</v>
      </c>
      <c r="CY76" s="122">
        <f t="shared" si="90"/>
        <v>2024</v>
      </c>
      <c r="CZ76" s="122">
        <f t="shared" si="90"/>
        <v>2025</v>
      </c>
      <c r="DA76" s="122">
        <f t="shared" si="90"/>
        <v>2026</v>
      </c>
      <c r="DB76" s="122">
        <f t="shared" si="90"/>
        <v>2027</v>
      </c>
      <c r="DC76" s="122">
        <f t="shared" si="90"/>
        <v>2028</v>
      </c>
      <c r="DD76" s="122">
        <f t="shared" si="90"/>
        <v>2029</v>
      </c>
      <c r="DE76" s="122">
        <f t="shared" si="90"/>
        <v>2030</v>
      </c>
      <c r="DF76" s="122">
        <f t="shared" si="90"/>
        <v>2031</v>
      </c>
      <c r="DG76" s="122">
        <f t="shared" si="90"/>
        <v>2032</v>
      </c>
    </row>
    <row r="77" spans="1:114" x14ac:dyDescent="0.25">
      <c r="A77" s="114" t="s">
        <v>401</v>
      </c>
      <c r="B77" t="s">
        <v>414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143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143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/>
      <c r="AM77" t="s">
        <v>414</v>
      </c>
      <c r="AN77" s="4">
        <v>0</v>
      </c>
      <c r="AO77" s="4">
        <v>0</v>
      </c>
      <c r="AP77" s="4">
        <v>0</v>
      </c>
      <c r="AQ77" s="4">
        <v>0</v>
      </c>
      <c r="AR77" s="4">
        <v>0</v>
      </c>
      <c r="AS77" s="4">
        <v>0</v>
      </c>
      <c r="AT77" s="4">
        <v>0</v>
      </c>
      <c r="AU77" s="4">
        <v>0</v>
      </c>
      <c r="AV77" s="4">
        <v>0</v>
      </c>
      <c r="AW77" s="4">
        <v>0</v>
      </c>
      <c r="AX77" s="4">
        <v>0</v>
      </c>
      <c r="AY77" s="4">
        <v>0</v>
      </c>
      <c r="AZ77" s="143">
        <v>0</v>
      </c>
      <c r="BA77" s="4">
        <v>0</v>
      </c>
      <c r="BB77" s="4">
        <v>0</v>
      </c>
      <c r="BC77" s="4">
        <v>0</v>
      </c>
      <c r="BD77" s="4">
        <v>0</v>
      </c>
      <c r="BE77" s="4">
        <v>0</v>
      </c>
      <c r="BF77" s="4">
        <v>0</v>
      </c>
      <c r="BG77" s="4">
        <v>0</v>
      </c>
      <c r="BH77" s="4">
        <v>0</v>
      </c>
      <c r="BI77" s="4">
        <v>0</v>
      </c>
      <c r="BJ77" s="4">
        <v>0</v>
      </c>
      <c r="BK77" s="4">
        <v>0</v>
      </c>
      <c r="BL77" s="4">
        <v>0</v>
      </c>
      <c r="BM77" s="143">
        <v>0</v>
      </c>
      <c r="BN77" s="4">
        <v>0</v>
      </c>
      <c r="BO77" s="4">
        <v>0</v>
      </c>
      <c r="BP77" s="4">
        <v>0</v>
      </c>
      <c r="BQ77" s="4">
        <v>0</v>
      </c>
      <c r="BR77" s="4">
        <v>0</v>
      </c>
      <c r="BS77" s="4">
        <v>0</v>
      </c>
      <c r="BT77" s="4">
        <v>0</v>
      </c>
      <c r="BU77" s="4">
        <v>0</v>
      </c>
      <c r="BV77" s="4">
        <v>0</v>
      </c>
      <c r="BX77" t="s">
        <v>414</v>
      </c>
      <c r="BY77" s="4" t="e">
        <f t="shared" ref="BY77:CN91" si="91">+AN77/C77*1000</f>
        <v>#DIV/0!</v>
      </c>
      <c r="BZ77" s="4" t="e">
        <f t="shared" si="91"/>
        <v>#DIV/0!</v>
      </c>
      <c r="CA77" s="4" t="e">
        <f t="shared" si="91"/>
        <v>#DIV/0!</v>
      </c>
      <c r="CB77" s="4" t="e">
        <f t="shared" si="91"/>
        <v>#DIV/0!</v>
      </c>
      <c r="CC77" s="4" t="e">
        <f t="shared" si="91"/>
        <v>#DIV/0!</v>
      </c>
      <c r="CD77" s="4" t="e">
        <f t="shared" si="91"/>
        <v>#DIV/0!</v>
      </c>
      <c r="CE77" s="4" t="e">
        <f t="shared" si="91"/>
        <v>#DIV/0!</v>
      </c>
      <c r="CF77" s="4" t="e">
        <f t="shared" si="91"/>
        <v>#DIV/0!</v>
      </c>
      <c r="CG77" s="4" t="e">
        <f t="shared" si="91"/>
        <v>#DIV/0!</v>
      </c>
      <c r="CH77" s="4" t="e">
        <f t="shared" si="91"/>
        <v>#DIV/0!</v>
      </c>
      <c r="CI77" s="4" t="e">
        <f t="shared" si="91"/>
        <v>#DIV/0!</v>
      </c>
      <c r="CJ77" s="4" t="e">
        <f t="shared" si="91"/>
        <v>#DIV/0!</v>
      </c>
      <c r="CK77" s="4" t="e">
        <f t="shared" si="91"/>
        <v>#DIV/0!</v>
      </c>
      <c r="CL77" s="4" t="e">
        <f t="shared" si="91"/>
        <v>#DIV/0!</v>
      </c>
      <c r="CM77" s="4" t="e">
        <f t="shared" si="91"/>
        <v>#DIV/0!</v>
      </c>
      <c r="CN77" s="4" t="e">
        <f t="shared" si="91"/>
        <v>#DIV/0!</v>
      </c>
      <c r="CO77" s="4" t="e">
        <f t="shared" ref="CO77:DD91" si="92">+BD77/S77*1000</f>
        <v>#DIV/0!</v>
      </c>
      <c r="CP77" s="4" t="e">
        <f t="shared" si="92"/>
        <v>#DIV/0!</v>
      </c>
      <c r="CQ77" s="4" t="e">
        <f t="shared" si="92"/>
        <v>#DIV/0!</v>
      </c>
      <c r="CR77" s="4" t="e">
        <f t="shared" si="92"/>
        <v>#DIV/0!</v>
      </c>
      <c r="CS77" s="4" t="e">
        <f t="shared" si="92"/>
        <v>#DIV/0!</v>
      </c>
      <c r="CT77" s="4" t="e">
        <f t="shared" si="92"/>
        <v>#DIV/0!</v>
      </c>
      <c r="CU77" s="4" t="e">
        <f t="shared" si="92"/>
        <v>#DIV/0!</v>
      </c>
      <c r="CV77" s="4" t="e">
        <f t="shared" si="92"/>
        <v>#DIV/0!</v>
      </c>
      <c r="CW77" s="4" t="e">
        <f t="shared" si="92"/>
        <v>#DIV/0!</v>
      </c>
      <c r="CX77" s="4" t="e">
        <f t="shared" si="92"/>
        <v>#DIV/0!</v>
      </c>
      <c r="CY77" s="4" t="e">
        <f t="shared" si="92"/>
        <v>#DIV/0!</v>
      </c>
      <c r="CZ77" s="4" t="e">
        <f t="shared" si="92"/>
        <v>#DIV/0!</v>
      </c>
      <c r="DA77" s="4" t="e">
        <f t="shared" si="92"/>
        <v>#DIV/0!</v>
      </c>
      <c r="DB77" s="4" t="e">
        <f t="shared" si="92"/>
        <v>#DIV/0!</v>
      </c>
      <c r="DC77" s="4" t="e">
        <f t="shared" si="92"/>
        <v>#DIV/0!</v>
      </c>
      <c r="DD77" s="4" t="e">
        <f t="shared" si="92"/>
        <v>#DIV/0!</v>
      </c>
      <c r="DE77" s="4" t="e">
        <f t="shared" ref="DE77:DG91" si="93">+BT77/AI77*1000</f>
        <v>#DIV/0!</v>
      </c>
      <c r="DF77" s="4" t="e">
        <f t="shared" si="93"/>
        <v>#DIV/0!</v>
      </c>
      <c r="DG77" s="4" t="e">
        <f t="shared" si="93"/>
        <v>#DIV/0!</v>
      </c>
    </row>
    <row r="78" spans="1:114" x14ac:dyDescent="0.25">
      <c r="A78" s="114"/>
      <c r="B78" t="s">
        <v>415</v>
      </c>
      <c r="C78" s="4">
        <v>0</v>
      </c>
      <c r="D78" s="4">
        <v>0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143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143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M78" t="s">
        <v>415</v>
      </c>
      <c r="AN78" s="4">
        <v>0</v>
      </c>
      <c r="AO78" s="4">
        <v>0</v>
      </c>
      <c r="AP78" s="4">
        <v>0</v>
      </c>
      <c r="AQ78" s="4">
        <v>0</v>
      </c>
      <c r="AR78" s="4">
        <v>0</v>
      </c>
      <c r="AS78" s="4">
        <v>0</v>
      </c>
      <c r="AT78" s="4">
        <v>0</v>
      </c>
      <c r="AU78" s="4">
        <v>0</v>
      </c>
      <c r="AV78" s="4">
        <v>0</v>
      </c>
      <c r="AW78" s="4">
        <v>0</v>
      </c>
      <c r="AX78" s="4">
        <v>0</v>
      </c>
      <c r="AY78" s="4">
        <v>0</v>
      </c>
      <c r="AZ78" s="143">
        <v>0</v>
      </c>
      <c r="BA78" s="4">
        <v>0</v>
      </c>
      <c r="BB78" s="4">
        <v>0</v>
      </c>
      <c r="BC78" s="4">
        <v>0</v>
      </c>
      <c r="BD78" s="4">
        <v>0</v>
      </c>
      <c r="BE78" s="4">
        <v>0</v>
      </c>
      <c r="BF78" s="4">
        <v>0</v>
      </c>
      <c r="BG78" s="4">
        <v>0</v>
      </c>
      <c r="BH78" s="4">
        <v>0</v>
      </c>
      <c r="BI78" s="4">
        <v>0</v>
      </c>
      <c r="BJ78" s="4">
        <v>0</v>
      </c>
      <c r="BK78" s="4">
        <v>0</v>
      </c>
      <c r="BL78" s="4">
        <v>0</v>
      </c>
      <c r="BM78" s="143">
        <v>0</v>
      </c>
      <c r="BN78" s="4">
        <v>0</v>
      </c>
      <c r="BO78" s="4">
        <v>0</v>
      </c>
      <c r="BP78" s="4">
        <v>0</v>
      </c>
      <c r="BQ78" s="4">
        <v>0</v>
      </c>
      <c r="BR78" s="4">
        <v>0</v>
      </c>
      <c r="BS78" s="4">
        <v>0</v>
      </c>
      <c r="BT78" s="4">
        <v>0</v>
      </c>
      <c r="BU78" s="4">
        <v>0</v>
      </c>
      <c r="BV78" s="4">
        <v>0</v>
      </c>
      <c r="BX78" t="s">
        <v>415</v>
      </c>
      <c r="BY78" s="4" t="e">
        <f t="shared" si="91"/>
        <v>#DIV/0!</v>
      </c>
      <c r="BZ78" s="4" t="e">
        <f t="shared" si="91"/>
        <v>#DIV/0!</v>
      </c>
      <c r="CA78" s="4" t="e">
        <f t="shared" si="91"/>
        <v>#DIV/0!</v>
      </c>
      <c r="CB78" s="4" t="e">
        <f t="shared" si="91"/>
        <v>#DIV/0!</v>
      </c>
      <c r="CC78" s="4" t="e">
        <f t="shared" si="91"/>
        <v>#DIV/0!</v>
      </c>
      <c r="CD78" s="4" t="e">
        <f t="shared" si="91"/>
        <v>#DIV/0!</v>
      </c>
      <c r="CE78" s="4" t="e">
        <f t="shared" si="91"/>
        <v>#DIV/0!</v>
      </c>
      <c r="CF78" s="4" t="e">
        <f t="shared" si="91"/>
        <v>#DIV/0!</v>
      </c>
      <c r="CG78" s="4" t="e">
        <f t="shared" si="91"/>
        <v>#DIV/0!</v>
      </c>
      <c r="CH78" s="4" t="e">
        <f t="shared" si="91"/>
        <v>#DIV/0!</v>
      </c>
      <c r="CI78" s="4" t="e">
        <f t="shared" si="91"/>
        <v>#DIV/0!</v>
      </c>
      <c r="CJ78" s="4" t="e">
        <f t="shared" si="91"/>
        <v>#DIV/0!</v>
      </c>
      <c r="CK78" s="4" t="e">
        <f t="shared" si="91"/>
        <v>#DIV/0!</v>
      </c>
      <c r="CL78" s="4" t="e">
        <f t="shared" si="91"/>
        <v>#DIV/0!</v>
      </c>
      <c r="CM78" s="4" t="e">
        <f t="shared" si="91"/>
        <v>#DIV/0!</v>
      </c>
      <c r="CN78" s="4" t="e">
        <f t="shared" si="91"/>
        <v>#DIV/0!</v>
      </c>
      <c r="CO78" s="4" t="e">
        <f t="shared" si="92"/>
        <v>#DIV/0!</v>
      </c>
      <c r="CP78" s="4" t="e">
        <f t="shared" si="92"/>
        <v>#DIV/0!</v>
      </c>
      <c r="CQ78" s="4" t="e">
        <f t="shared" si="92"/>
        <v>#DIV/0!</v>
      </c>
      <c r="CR78" s="4" t="e">
        <f t="shared" si="92"/>
        <v>#DIV/0!</v>
      </c>
      <c r="CS78" s="4" t="e">
        <f t="shared" si="92"/>
        <v>#DIV/0!</v>
      </c>
      <c r="CT78" s="4" t="e">
        <f t="shared" si="92"/>
        <v>#DIV/0!</v>
      </c>
      <c r="CU78" s="4" t="e">
        <f t="shared" si="92"/>
        <v>#DIV/0!</v>
      </c>
      <c r="CV78" s="4" t="e">
        <f t="shared" si="92"/>
        <v>#DIV/0!</v>
      </c>
      <c r="CW78" s="4" t="e">
        <f t="shared" si="92"/>
        <v>#DIV/0!</v>
      </c>
      <c r="CX78" s="4" t="e">
        <f t="shared" si="92"/>
        <v>#DIV/0!</v>
      </c>
      <c r="CY78" s="4" t="e">
        <f t="shared" si="92"/>
        <v>#DIV/0!</v>
      </c>
      <c r="CZ78" s="4" t="e">
        <f t="shared" si="92"/>
        <v>#DIV/0!</v>
      </c>
      <c r="DA78" s="4" t="e">
        <f t="shared" si="92"/>
        <v>#DIV/0!</v>
      </c>
      <c r="DB78" s="4" t="e">
        <f t="shared" si="92"/>
        <v>#DIV/0!</v>
      </c>
      <c r="DC78" s="4" t="e">
        <f t="shared" si="92"/>
        <v>#DIV/0!</v>
      </c>
      <c r="DD78" s="4" t="e">
        <f t="shared" si="92"/>
        <v>#DIV/0!</v>
      </c>
      <c r="DE78" s="4" t="e">
        <f t="shared" si="93"/>
        <v>#DIV/0!</v>
      </c>
      <c r="DF78" s="4" t="e">
        <f t="shared" si="93"/>
        <v>#DIV/0!</v>
      </c>
      <c r="DG78" s="4" t="e">
        <f t="shared" si="93"/>
        <v>#DIV/0!</v>
      </c>
    </row>
    <row r="79" spans="1:114" x14ac:dyDescent="0.25">
      <c r="A79" s="114"/>
      <c r="B79" t="s">
        <v>416</v>
      </c>
      <c r="C79" s="4">
        <v>0</v>
      </c>
      <c r="D79" s="4">
        <v>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143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143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M79" t="s">
        <v>416</v>
      </c>
      <c r="AN79" s="4">
        <v>0</v>
      </c>
      <c r="AO79" s="4">
        <v>0</v>
      </c>
      <c r="AP79" s="4">
        <v>0</v>
      </c>
      <c r="AQ79" s="4">
        <v>0</v>
      </c>
      <c r="AR79" s="4">
        <v>0</v>
      </c>
      <c r="AS79" s="4">
        <v>0</v>
      </c>
      <c r="AT79" s="4">
        <v>0</v>
      </c>
      <c r="AU79" s="4">
        <v>0</v>
      </c>
      <c r="AV79" s="4">
        <v>0</v>
      </c>
      <c r="AW79" s="4">
        <v>0</v>
      </c>
      <c r="AX79" s="4">
        <v>0</v>
      </c>
      <c r="AY79" s="4">
        <v>0</v>
      </c>
      <c r="AZ79" s="143">
        <v>0</v>
      </c>
      <c r="BA79" s="4">
        <v>0</v>
      </c>
      <c r="BB79" s="4">
        <v>0</v>
      </c>
      <c r="BC79" s="4">
        <v>0</v>
      </c>
      <c r="BD79" s="4">
        <v>0</v>
      </c>
      <c r="BE79" s="4">
        <v>0</v>
      </c>
      <c r="BF79" s="4">
        <v>0</v>
      </c>
      <c r="BG79" s="4">
        <v>0</v>
      </c>
      <c r="BH79" s="4">
        <v>0</v>
      </c>
      <c r="BI79" s="4">
        <v>0</v>
      </c>
      <c r="BJ79" s="4">
        <v>0</v>
      </c>
      <c r="BK79" s="4">
        <v>0</v>
      </c>
      <c r="BL79" s="4">
        <v>0</v>
      </c>
      <c r="BM79" s="143">
        <v>0</v>
      </c>
      <c r="BN79" s="4">
        <v>0</v>
      </c>
      <c r="BO79" s="4">
        <v>0</v>
      </c>
      <c r="BP79" s="4">
        <v>0</v>
      </c>
      <c r="BQ79" s="4">
        <v>0</v>
      </c>
      <c r="BR79" s="4">
        <v>0</v>
      </c>
      <c r="BS79" s="4">
        <v>0</v>
      </c>
      <c r="BT79" s="4">
        <v>0</v>
      </c>
      <c r="BU79" s="4">
        <v>0</v>
      </c>
      <c r="BV79" s="4">
        <v>0</v>
      </c>
      <c r="BX79" t="s">
        <v>416</v>
      </c>
      <c r="BY79" s="4" t="e">
        <f t="shared" si="91"/>
        <v>#DIV/0!</v>
      </c>
      <c r="BZ79" s="4" t="e">
        <f t="shared" si="91"/>
        <v>#DIV/0!</v>
      </c>
      <c r="CA79" s="4" t="e">
        <f t="shared" si="91"/>
        <v>#DIV/0!</v>
      </c>
      <c r="CB79" s="4" t="e">
        <f t="shared" si="91"/>
        <v>#DIV/0!</v>
      </c>
      <c r="CC79" s="4" t="e">
        <f t="shared" si="91"/>
        <v>#DIV/0!</v>
      </c>
      <c r="CD79" s="4" t="e">
        <f t="shared" si="91"/>
        <v>#DIV/0!</v>
      </c>
      <c r="CE79" s="4" t="e">
        <f t="shared" si="91"/>
        <v>#DIV/0!</v>
      </c>
      <c r="CF79" s="4" t="e">
        <f t="shared" si="91"/>
        <v>#DIV/0!</v>
      </c>
      <c r="CG79" s="4" t="e">
        <f t="shared" si="91"/>
        <v>#DIV/0!</v>
      </c>
      <c r="CH79" s="4" t="e">
        <f t="shared" si="91"/>
        <v>#DIV/0!</v>
      </c>
      <c r="CI79" s="4" t="e">
        <f t="shared" si="91"/>
        <v>#DIV/0!</v>
      </c>
      <c r="CJ79" s="4" t="e">
        <f t="shared" si="91"/>
        <v>#DIV/0!</v>
      </c>
      <c r="CK79" s="4" t="e">
        <f t="shared" si="91"/>
        <v>#DIV/0!</v>
      </c>
      <c r="CL79" s="4" t="e">
        <f t="shared" si="91"/>
        <v>#DIV/0!</v>
      </c>
      <c r="CM79" s="4" t="e">
        <f t="shared" si="91"/>
        <v>#DIV/0!</v>
      </c>
      <c r="CN79" s="4" t="e">
        <f t="shared" si="91"/>
        <v>#DIV/0!</v>
      </c>
      <c r="CO79" s="4" t="e">
        <f t="shared" si="92"/>
        <v>#DIV/0!</v>
      </c>
      <c r="CP79" s="4" t="e">
        <f t="shared" si="92"/>
        <v>#DIV/0!</v>
      </c>
      <c r="CQ79" s="4" t="e">
        <f t="shared" si="92"/>
        <v>#DIV/0!</v>
      </c>
      <c r="CR79" s="4" t="e">
        <f t="shared" si="92"/>
        <v>#DIV/0!</v>
      </c>
      <c r="CS79" s="4" t="e">
        <f t="shared" si="92"/>
        <v>#DIV/0!</v>
      </c>
      <c r="CT79" s="4" t="e">
        <f t="shared" si="92"/>
        <v>#DIV/0!</v>
      </c>
      <c r="CU79" s="4" t="e">
        <f t="shared" si="92"/>
        <v>#DIV/0!</v>
      </c>
      <c r="CV79" s="4" t="e">
        <f t="shared" si="92"/>
        <v>#DIV/0!</v>
      </c>
      <c r="CW79" s="4" t="e">
        <f t="shared" si="92"/>
        <v>#DIV/0!</v>
      </c>
      <c r="CX79" s="4" t="e">
        <f t="shared" si="92"/>
        <v>#DIV/0!</v>
      </c>
      <c r="CY79" s="4" t="e">
        <f t="shared" si="92"/>
        <v>#DIV/0!</v>
      </c>
      <c r="CZ79" s="4" t="e">
        <f t="shared" si="92"/>
        <v>#DIV/0!</v>
      </c>
      <c r="DA79" s="4" t="e">
        <f t="shared" si="92"/>
        <v>#DIV/0!</v>
      </c>
      <c r="DB79" s="4" t="e">
        <f t="shared" si="92"/>
        <v>#DIV/0!</v>
      </c>
      <c r="DC79" s="4" t="e">
        <f t="shared" si="92"/>
        <v>#DIV/0!</v>
      </c>
      <c r="DD79" s="4" t="e">
        <f t="shared" si="92"/>
        <v>#DIV/0!</v>
      </c>
      <c r="DE79" s="4" t="e">
        <f t="shared" si="93"/>
        <v>#DIV/0!</v>
      </c>
      <c r="DF79" s="4" t="e">
        <f t="shared" si="93"/>
        <v>#DIV/0!</v>
      </c>
      <c r="DG79" s="4" t="e">
        <f t="shared" si="93"/>
        <v>#DIV/0!</v>
      </c>
    </row>
    <row r="80" spans="1:114" x14ac:dyDescent="0.25">
      <c r="A80" s="114"/>
      <c r="B80" t="s">
        <v>417</v>
      </c>
      <c r="C80" s="4">
        <v>0</v>
      </c>
      <c r="D80" s="4">
        <v>0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143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143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M80" t="s">
        <v>417</v>
      </c>
      <c r="AN80" s="4">
        <v>0</v>
      </c>
      <c r="AO80" s="4">
        <v>0</v>
      </c>
      <c r="AP80" s="4">
        <v>0</v>
      </c>
      <c r="AQ80" s="4">
        <v>0</v>
      </c>
      <c r="AR80" s="4">
        <v>0</v>
      </c>
      <c r="AS80" s="4">
        <v>0</v>
      </c>
      <c r="AT80" s="4">
        <v>0</v>
      </c>
      <c r="AU80" s="4">
        <v>0</v>
      </c>
      <c r="AV80" s="4">
        <v>0</v>
      </c>
      <c r="AW80" s="4">
        <v>0</v>
      </c>
      <c r="AX80" s="4">
        <v>0</v>
      </c>
      <c r="AY80" s="4">
        <v>0</v>
      </c>
      <c r="AZ80" s="143">
        <v>0</v>
      </c>
      <c r="BA80" s="4">
        <v>0</v>
      </c>
      <c r="BB80" s="4">
        <v>0</v>
      </c>
      <c r="BC80" s="4">
        <v>0</v>
      </c>
      <c r="BD80" s="4">
        <v>0</v>
      </c>
      <c r="BE80" s="4">
        <v>0</v>
      </c>
      <c r="BF80" s="4">
        <v>0</v>
      </c>
      <c r="BG80" s="4">
        <v>0</v>
      </c>
      <c r="BH80" s="4">
        <v>0</v>
      </c>
      <c r="BI80" s="4">
        <v>0</v>
      </c>
      <c r="BJ80" s="4">
        <v>0</v>
      </c>
      <c r="BK80" s="4">
        <v>0</v>
      </c>
      <c r="BL80" s="4">
        <v>0</v>
      </c>
      <c r="BM80" s="143">
        <v>0</v>
      </c>
      <c r="BN80" s="4">
        <v>0</v>
      </c>
      <c r="BO80" s="4">
        <v>0</v>
      </c>
      <c r="BP80" s="4">
        <v>0</v>
      </c>
      <c r="BQ80" s="4">
        <v>0</v>
      </c>
      <c r="BR80" s="4">
        <v>0</v>
      </c>
      <c r="BS80" s="4">
        <v>0</v>
      </c>
      <c r="BT80" s="4">
        <v>0</v>
      </c>
      <c r="BU80" s="4">
        <v>0</v>
      </c>
      <c r="BV80" s="4">
        <v>0</v>
      </c>
      <c r="BX80" t="s">
        <v>417</v>
      </c>
      <c r="BY80" s="4" t="e">
        <f t="shared" si="91"/>
        <v>#DIV/0!</v>
      </c>
      <c r="BZ80" s="4" t="e">
        <f t="shared" si="91"/>
        <v>#DIV/0!</v>
      </c>
      <c r="CA80" s="4" t="e">
        <f t="shared" si="91"/>
        <v>#DIV/0!</v>
      </c>
      <c r="CB80" s="4" t="e">
        <f t="shared" si="91"/>
        <v>#DIV/0!</v>
      </c>
      <c r="CC80" s="4" t="e">
        <f t="shared" si="91"/>
        <v>#DIV/0!</v>
      </c>
      <c r="CD80" s="4" t="e">
        <f t="shared" si="91"/>
        <v>#DIV/0!</v>
      </c>
      <c r="CE80" s="4" t="e">
        <f t="shared" si="91"/>
        <v>#DIV/0!</v>
      </c>
      <c r="CF80" s="4" t="e">
        <f t="shared" si="91"/>
        <v>#DIV/0!</v>
      </c>
      <c r="CG80" s="4" t="e">
        <f t="shared" si="91"/>
        <v>#DIV/0!</v>
      </c>
      <c r="CH80" s="4" t="e">
        <f t="shared" si="91"/>
        <v>#DIV/0!</v>
      </c>
      <c r="CI80" s="4" t="e">
        <f t="shared" si="91"/>
        <v>#DIV/0!</v>
      </c>
      <c r="CJ80" s="4" t="e">
        <f t="shared" si="91"/>
        <v>#DIV/0!</v>
      </c>
      <c r="CK80" s="4" t="e">
        <f t="shared" si="91"/>
        <v>#DIV/0!</v>
      </c>
      <c r="CL80" s="4" t="e">
        <f t="shared" si="91"/>
        <v>#DIV/0!</v>
      </c>
      <c r="CM80" s="4" t="e">
        <f t="shared" si="91"/>
        <v>#DIV/0!</v>
      </c>
      <c r="CN80" s="4" t="e">
        <f t="shared" si="91"/>
        <v>#DIV/0!</v>
      </c>
      <c r="CO80" s="4" t="e">
        <f t="shared" si="92"/>
        <v>#DIV/0!</v>
      </c>
      <c r="CP80" s="4" t="e">
        <f t="shared" si="92"/>
        <v>#DIV/0!</v>
      </c>
      <c r="CQ80" s="4" t="e">
        <f t="shared" si="92"/>
        <v>#DIV/0!</v>
      </c>
      <c r="CR80" s="4" t="e">
        <f t="shared" si="92"/>
        <v>#DIV/0!</v>
      </c>
      <c r="CS80" s="4" t="e">
        <f t="shared" si="92"/>
        <v>#DIV/0!</v>
      </c>
      <c r="CT80" s="4" t="e">
        <f t="shared" si="92"/>
        <v>#DIV/0!</v>
      </c>
      <c r="CU80" s="4" t="e">
        <f t="shared" si="92"/>
        <v>#DIV/0!</v>
      </c>
      <c r="CV80" s="4" t="e">
        <f t="shared" si="92"/>
        <v>#DIV/0!</v>
      </c>
      <c r="CW80" s="4" t="e">
        <f t="shared" si="92"/>
        <v>#DIV/0!</v>
      </c>
      <c r="CX80" s="4" t="e">
        <f t="shared" si="92"/>
        <v>#DIV/0!</v>
      </c>
      <c r="CY80" s="4" t="e">
        <f t="shared" si="92"/>
        <v>#DIV/0!</v>
      </c>
      <c r="CZ80" s="4" t="e">
        <f t="shared" si="92"/>
        <v>#DIV/0!</v>
      </c>
      <c r="DA80" s="4" t="e">
        <f t="shared" si="92"/>
        <v>#DIV/0!</v>
      </c>
      <c r="DB80" s="4" t="e">
        <f t="shared" si="92"/>
        <v>#DIV/0!</v>
      </c>
      <c r="DC80" s="4" t="e">
        <f t="shared" si="92"/>
        <v>#DIV/0!</v>
      </c>
      <c r="DD80" s="4" t="e">
        <f t="shared" si="92"/>
        <v>#DIV/0!</v>
      </c>
      <c r="DE80" s="4" t="e">
        <f t="shared" si="93"/>
        <v>#DIV/0!</v>
      </c>
      <c r="DF80" s="4" t="e">
        <f t="shared" si="93"/>
        <v>#DIV/0!</v>
      </c>
      <c r="DG80" s="4" t="e">
        <f t="shared" si="93"/>
        <v>#DIV/0!</v>
      </c>
    </row>
    <row r="81" spans="1:111" x14ac:dyDescent="0.25">
      <c r="A81" s="114"/>
      <c r="B81" t="s">
        <v>418</v>
      </c>
      <c r="C81" s="4">
        <v>0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143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143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M81" t="s">
        <v>418</v>
      </c>
      <c r="AN81" s="4">
        <v>0</v>
      </c>
      <c r="AO81" s="4">
        <v>0</v>
      </c>
      <c r="AP81" s="4">
        <v>0</v>
      </c>
      <c r="AQ81" s="4">
        <v>0</v>
      </c>
      <c r="AR81" s="4">
        <v>0</v>
      </c>
      <c r="AS81" s="4">
        <v>0</v>
      </c>
      <c r="AT81" s="4">
        <v>0</v>
      </c>
      <c r="AU81" s="4">
        <v>0</v>
      </c>
      <c r="AV81" s="4">
        <v>0</v>
      </c>
      <c r="AW81" s="4">
        <v>0</v>
      </c>
      <c r="AX81" s="4">
        <v>0</v>
      </c>
      <c r="AY81" s="4">
        <v>0</v>
      </c>
      <c r="AZ81" s="143">
        <v>0</v>
      </c>
      <c r="BA81" s="4">
        <v>0</v>
      </c>
      <c r="BB81" s="4">
        <v>0</v>
      </c>
      <c r="BC81" s="4">
        <v>0</v>
      </c>
      <c r="BD81" s="4">
        <v>0</v>
      </c>
      <c r="BE81" s="4">
        <v>0</v>
      </c>
      <c r="BF81" s="4">
        <v>0</v>
      </c>
      <c r="BG81" s="4">
        <v>0</v>
      </c>
      <c r="BH81" s="4">
        <v>0</v>
      </c>
      <c r="BI81" s="4">
        <v>0</v>
      </c>
      <c r="BJ81" s="4">
        <v>0</v>
      </c>
      <c r="BK81" s="4">
        <v>0</v>
      </c>
      <c r="BL81" s="4">
        <v>0</v>
      </c>
      <c r="BM81" s="143">
        <v>0</v>
      </c>
      <c r="BN81" s="4">
        <v>0</v>
      </c>
      <c r="BO81" s="4">
        <v>0</v>
      </c>
      <c r="BP81" s="4">
        <v>0</v>
      </c>
      <c r="BQ81" s="4">
        <v>0</v>
      </c>
      <c r="BR81" s="4">
        <v>0</v>
      </c>
      <c r="BS81" s="4">
        <v>0</v>
      </c>
      <c r="BT81" s="4">
        <v>0</v>
      </c>
      <c r="BU81" s="4">
        <v>0</v>
      </c>
      <c r="BV81" s="4">
        <v>0</v>
      </c>
      <c r="BX81" t="s">
        <v>418</v>
      </c>
      <c r="BY81" s="4" t="e">
        <f t="shared" si="91"/>
        <v>#DIV/0!</v>
      </c>
      <c r="BZ81" s="4" t="e">
        <f t="shared" si="91"/>
        <v>#DIV/0!</v>
      </c>
      <c r="CA81" s="4" t="e">
        <f t="shared" si="91"/>
        <v>#DIV/0!</v>
      </c>
      <c r="CB81" s="4" t="e">
        <f t="shared" si="91"/>
        <v>#DIV/0!</v>
      </c>
      <c r="CC81" s="4" t="e">
        <f t="shared" si="91"/>
        <v>#DIV/0!</v>
      </c>
      <c r="CD81" s="4" t="e">
        <f t="shared" si="91"/>
        <v>#DIV/0!</v>
      </c>
      <c r="CE81" s="4" t="e">
        <f t="shared" si="91"/>
        <v>#DIV/0!</v>
      </c>
      <c r="CF81" s="4" t="e">
        <f t="shared" si="91"/>
        <v>#DIV/0!</v>
      </c>
      <c r="CG81" s="4" t="e">
        <f t="shared" si="91"/>
        <v>#DIV/0!</v>
      </c>
      <c r="CH81" s="4" t="e">
        <f t="shared" si="91"/>
        <v>#DIV/0!</v>
      </c>
      <c r="CI81" s="4" t="e">
        <f t="shared" si="91"/>
        <v>#DIV/0!</v>
      </c>
      <c r="CJ81" s="4" t="e">
        <f t="shared" si="91"/>
        <v>#DIV/0!</v>
      </c>
      <c r="CK81" s="4" t="e">
        <f t="shared" si="91"/>
        <v>#DIV/0!</v>
      </c>
      <c r="CL81" s="4" t="e">
        <f t="shared" si="91"/>
        <v>#DIV/0!</v>
      </c>
      <c r="CM81" s="4" t="e">
        <f t="shared" si="91"/>
        <v>#DIV/0!</v>
      </c>
      <c r="CN81" s="4" t="e">
        <f t="shared" si="91"/>
        <v>#DIV/0!</v>
      </c>
      <c r="CO81" s="4" t="e">
        <f t="shared" si="92"/>
        <v>#DIV/0!</v>
      </c>
      <c r="CP81" s="4" t="e">
        <f t="shared" si="92"/>
        <v>#DIV/0!</v>
      </c>
      <c r="CQ81" s="4" t="e">
        <f t="shared" si="92"/>
        <v>#DIV/0!</v>
      </c>
      <c r="CR81" s="4" t="e">
        <f t="shared" si="92"/>
        <v>#DIV/0!</v>
      </c>
      <c r="CS81" s="4" t="e">
        <f t="shared" si="92"/>
        <v>#DIV/0!</v>
      </c>
      <c r="CT81" s="4" t="e">
        <f t="shared" si="92"/>
        <v>#DIV/0!</v>
      </c>
      <c r="CU81" s="4" t="e">
        <f t="shared" si="92"/>
        <v>#DIV/0!</v>
      </c>
      <c r="CV81" s="4" t="e">
        <f t="shared" si="92"/>
        <v>#DIV/0!</v>
      </c>
      <c r="CW81" s="4" t="e">
        <f t="shared" si="92"/>
        <v>#DIV/0!</v>
      </c>
      <c r="CX81" s="4" t="e">
        <f t="shared" si="92"/>
        <v>#DIV/0!</v>
      </c>
      <c r="CY81" s="4" t="e">
        <f t="shared" si="92"/>
        <v>#DIV/0!</v>
      </c>
      <c r="CZ81" s="4" t="e">
        <f t="shared" si="92"/>
        <v>#DIV/0!</v>
      </c>
      <c r="DA81" s="4" t="e">
        <f t="shared" si="92"/>
        <v>#DIV/0!</v>
      </c>
      <c r="DB81" s="4" t="e">
        <f t="shared" si="92"/>
        <v>#DIV/0!</v>
      </c>
      <c r="DC81" s="4" t="e">
        <f t="shared" si="92"/>
        <v>#DIV/0!</v>
      </c>
      <c r="DD81" s="4" t="e">
        <f t="shared" si="92"/>
        <v>#DIV/0!</v>
      </c>
      <c r="DE81" s="4" t="e">
        <f t="shared" si="93"/>
        <v>#DIV/0!</v>
      </c>
      <c r="DF81" s="4" t="e">
        <f t="shared" si="93"/>
        <v>#DIV/0!</v>
      </c>
      <c r="DG81" s="4" t="e">
        <f t="shared" si="93"/>
        <v>#DIV/0!</v>
      </c>
    </row>
    <row r="82" spans="1:111" x14ac:dyDescent="0.25">
      <c r="A82" s="114"/>
      <c r="B82" t="s">
        <v>419</v>
      </c>
      <c r="C82" s="4">
        <v>0</v>
      </c>
      <c r="D82" s="4">
        <v>0</v>
      </c>
      <c r="E82" s="4">
        <v>0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128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128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M82" t="s">
        <v>419</v>
      </c>
      <c r="AN82" s="4">
        <v>0</v>
      </c>
      <c r="AO82" s="4">
        <v>0</v>
      </c>
      <c r="AP82" s="4">
        <v>0</v>
      </c>
      <c r="AQ82" s="4">
        <v>0</v>
      </c>
      <c r="AR82" s="4">
        <v>0</v>
      </c>
      <c r="AS82" s="4">
        <v>0</v>
      </c>
      <c r="AT82" s="4">
        <v>0</v>
      </c>
      <c r="AU82" s="4">
        <v>0</v>
      </c>
      <c r="AV82" s="4">
        <v>0</v>
      </c>
      <c r="AW82" s="4">
        <v>0</v>
      </c>
      <c r="AX82" s="4">
        <v>0</v>
      </c>
      <c r="AY82" s="4">
        <v>0</v>
      </c>
      <c r="AZ82" s="143">
        <v>0</v>
      </c>
      <c r="BA82" s="4">
        <v>0</v>
      </c>
      <c r="BB82" s="4">
        <v>0</v>
      </c>
      <c r="BC82" s="4">
        <v>0</v>
      </c>
      <c r="BD82" s="4">
        <v>0</v>
      </c>
      <c r="BE82" s="4">
        <v>0</v>
      </c>
      <c r="BF82" s="4">
        <v>0</v>
      </c>
      <c r="BG82" s="4">
        <v>0</v>
      </c>
      <c r="BH82" s="4">
        <v>0</v>
      </c>
      <c r="BI82" s="4">
        <v>0</v>
      </c>
      <c r="BJ82" s="4">
        <v>0</v>
      </c>
      <c r="BK82" s="4">
        <v>0</v>
      </c>
      <c r="BL82" s="4">
        <v>0</v>
      </c>
      <c r="BM82" s="143">
        <v>0</v>
      </c>
      <c r="BN82" s="4">
        <v>0</v>
      </c>
      <c r="BO82" s="4">
        <v>0</v>
      </c>
      <c r="BP82" s="4">
        <v>0</v>
      </c>
      <c r="BQ82" s="4">
        <v>0</v>
      </c>
      <c r="BR82" s="4">
        <v>0</v>
      </c>
      <c r="BS82" s="4">
        <v>0</v>
      </c>
      <c r="BT82" s="4">
        <v>0</v>
      </c>
      <c r="BU82" s="4">
        <v>0</v>
      </c>
      <c r="BV82" s="4">
        <v>0</v>
      </c>
      <c r="BX82" t="s">
        <v>419</v>
      </c>
      <c r="BY82" s="4" t="e">
        <f t="shared" si="91"/>
        <v>#DIV/0!</v>
      </c>
      <c r="BZ82" s="4" t="e">
        <f t="shared" si="91"/>
        <v>#DIV/0!</v>
      </c>
      <c r="CA82" s="4" t="e">
        <f t="shared" si="91"/>
        <v>#DIV/0!</v>
      </c>
      <c r="CB82" s="4" t="e">
        <f t="shared" si="91"/>
        <v>#DIV/0!</v>
      </c>
      <c r="CC82" s="4" t="e">
        <f t="shared" si="91"/>
        <v>#DIV/0!</v>
      </c>
      <c r="CD82" s="4" t="e">
        <f t="shared" si="91"/>
        <v>#DIV/0!</v>
      </c>
      <c r="CE82" s="4" t="e">
        <f t="shared" si="91"/>
        <v>#DIV/0!</v>
      </c>
      <c r="CF82" s="4" t="e">
        <f t="shared" si="91"/>
        <v>#DIV/0!</v>
      </c>
      <c r="CG82" s="4" t="e">
        <f t="shared" si="91"/>
        <v>#DIV/0!</v>
      </c>
      <c r="CH82" s="4" t="e">
        <f t="shared" si="91"/>
        <v>#DIV/0!</v>
      </c>
      <c r="CI82" s="4" t="e">
        <f t="shared" si="91"/>
        <v>#DIV/0!</v>
      </c>
      <c r="CJ82" s="4" t="e">
        <f t="shared" si="91"/>
        <v>#DIV/0!</v>
      </c>
      <c r="CK82" s="4" t="e">
        <f t="shared" si="91"/>
        <v>#DIV/0!</v>
      </c>
      <c r="CL82" s="4" t="e">
        <f t="shared" si="91"/>
        <v>#DIV/0!</v>
      </c>
      <c r="CM82" s="4" t="e">
        <f t="shared" si="91"/>
        <v>#DIV/0!</v>
      </c>
      <c r="CN82" s="4" t="e">
        <f t="shared" si="91"/>
        <v>#DIV/0!</v>
      </c>
      <c r="CO82" s="4" t="e">
        <f t="shared" si="92"/>
        <v>#DIV/0!</v>
      </c>
      <c r="CP82" s="4" t="e">
        <f t="shared" si="92"/>
        <v>#DIV/0!</v>
      </c>
      <c r="CQ82" s="4" t="e">
        <f t="shared" si="92"/>
        <v>#DIV/0!</v>
      </c>
      <c r="CR82" s="4" t="e">
        <f t="shared" si="92"/>
        <v>#DIV/0!</v>
      </c>
      <c r="CS82" s="4" t="e">
        <f t="shared" si="92"/>
        <v>#DIV/0!</v>
      </c>
      <c r="CT82" s="4" t="e">
        <f t="shared" si="92"/>
        <v>#DIV/0!</v>
      </c>
      <c r="CU82" s="4" t="e">
        <f t="shared" si="92"/>
        <v>#DIV/0!</v>
      </c>
      <c r="CV82" s="4" t="e">
        <f t="shared" si="92"/>
        <v>#DIV/0!</v>
      </c>
      <c r="CW82" s="4" t="e">
        <f t="shared" si="92"/>
        <v>#DIV/0!</v>
      </c>
      <c r="CX82" s="4" t="e">
        <f t="shared" si="92"/>
        <v>#DIV/0!</v>
      </c>
      <c r="CY82" s="4" t="e">
        <f t="shared" si="92"/>
        <v>#DIV/0!</v>
      </c>
      <c r="CZ82" s="4" t="e">
        <f t="shared" si="92"/>
        <v>#DIV/0!</v>
      </c>
      <c r="DA82" s="4" t="e">
        <f t="shared" si="92"/>
        <v>#DIV/0!</v>
      </c>
      <c r="DB82" s="4" t="e">
        <f t="shared" si="92"/>
        <v>#DIV/0!</v>
      </c>
      <c r="DC82" s="4" t="e">
        <f t="shared" si="92"/>
        <v>#DIV/0!</v>
      </c>
      <c r="DD82" s="4" t="e">
        <f t="shared" si="92"/>
        <v>#DIV/0!</v>
      </c>
      <c r="DE82" s="4" t="e">
        <f t="shared" si="93"/>
        <v>#DIV/0!</v>
      </c>
      <c r="DF82" s="4" t="e">
        <f t="shared" si="93"/>
        <v>#DIV/0!</v>
      </c>
      <c r="DG82" s="4" t="e">
        <f t="shared" si="93"/>
        <v>#DIV/0!</v>
      </c>
    </row>
    <row r="83" spans="1:111" ht="14.25" customHeight="1" x14ac:dyDescent="0.25">
      <c r="A83" s="114"/>
      <c r="B83" t="s">
        <v>420</v>
      </c>
      <c r="C83" s="4">
        <v>0</v>
      </c>
      <c r="D83" s="4">
        <v>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143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143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M83" t="s">
        <v>420</v>
      </c>
      <c r="AN83" s="4">
        <v>0</v>
      </c>
      <c r="AO83" s="4">
        <v>0</v>
      </c>
      <c r="AP83" s="4">
        <v>0</v>
      </c>
      <c r="AQ83" s="4">
        <v>0</v>
      </c>
      <c r="AR83" s="4">
        <v>0</v>
      </c>
      <c r="AS83" s="4">
        <v>0</v>
      </c>
      <c r="AT83" s="4">
        <v>0</v>
      </c>
      <c r="AU83" s="4">
        <v>0</v>
      </c>
      <c r="AV83" s="4">
        <v>0</v>
      </c>
      <c r="AW83" s="4">
        <v>0</v>
      </c>
      <c r="AX83" s="4">
        <v>0</v>
      </c>
      <c r="AY83" s="4">
        <v>0</v>
      </c>
      <c r="AZ83" s="143">
        <v>0</v>
      </c>
      <c r="BA83" s="4">
        <v>0</v>
      </c>
      <c r="BB83" s="4">
        <v>0</v>
      </c>
      <c r="BC83" s="4">
        <v>0</v>
      </c>
      <c r="BD83" s="4">
        <v>0</v>
      </c>
      <c r="BE83" s="4">
        <v>0</v>
      </c>
      <c r="BF83" s="4">
        <v>0</v>
      </c>
      <c r="BG83" s="4">
        <v>0</v>
      </c>
      <c r="BH83" s="4">
        <v>0</v>
      </c>
      <c r="BI83" s="4">
        <v>0</v>
      </c>
      <c r="BJ83" s="4">
        <v>0</v>
      </c>
      <c r="BK83" s="4">
        <v>0</v>
      </c>
      <c r="BL83" s="4">
        <v>0</v>
      </c>
      <c r="BM83" s="143">
        <v>0</v>
      </c>
      <c r="BN83" s="4">
        <v>0</v>
      </c>
      <c r="BO83" s="4">
        <v>0</v>
      </c>
      <c r="BP83" s="4">
        <v>0</v>
      </c>
      <c r="BQ83" s="4">
        <v>0</v>
      </c>
      <c r="BR83" s="4">
        <v>0</v>
      </c>
      <c r="BS83" s="4">
        <v>0</v>
      </c>
      <c r="BT83" s="4">
        <v>0</v>
      </c>
      <c r="BU83" s="4">
        <v>0</v>
      </c>
      <c r="BV83" s="4">
        <v>0</v>
      </c>
      <c r="BX83" t="s">
        <v>420</v>
      </c>
      <c r="BY83" s="4" t="e">
        <f t="shared" si="91"/>
        <v>#DIV/0!</v>
      </c>
      <c r="BZ83" s="4" t="e">
        <f t="shared" si="91"/>
        <v>#DIV/0!</v>
      </c>
      <c r="CA83" s="4" t="e">
        <f t="shared" si="91"/>
        <v>#DIV/0!</v>
      </c>
      <c r="CB83" s="4" t="e">
        <f t="shared" si="91"/>
        <v>#DIV/0!</v>
      </c>
      <c r="CC83" s="4" t="e">
        <f t="shared" si="91"/>
        <v>#DIV/0!</v>
      </c>
      <c r="CD83" s="4" t="e">
        <f t="shared" si="91"/>
        <v>#DIV/0!</v>
      </c>
      <c r="CE83" s="4" t="e">
        <f t="shared" si="91"/>
        <v>#DIV/0!</v>
      </c>
      <c r="CF83" s="4" t="e">
        <f t="shared" si="91"/>
        <v>#DIV/0!</v>
      </c>
      <c r="CG83" s="4" t="e">
        <f t="shared" si="91"/>
        <v>#DIV/0!</v>
      </c>
      <c r="CH83" s="4" t="e">
        <f t="shared" si="91"/>
        <v>#DIV/0!</v>
      </c>
      <c r="CI83" s="4" t="e">
        <f t="shared" si="91"/>
        <v>#DIV/0!</v>
      </c>
      <c r="CJ83" s="4" t="e">
        <f t="shared" si="91"/>
        <v>#DIV/0!</v>
      </c>
      <c r="CK83" s="4" t="e">
        <f t="shared" si="91"/>
        <v>#DIV/0!</v>
      </c>
      <c r="CL83" s="4" t="e">
        <f t="shared" si="91"/>
        <v>#DIV/0!</v>
      </c>
      <c r="CM83" s="4" t="e">
        <f t="shared" si="91"/>
        <v>#DIV/0!</v>
      </c>
      <c r="CN83" s="4" t="e">
        <f t="shared" si="91"/>
        <v>#DIV/0!</v>
      </c>
      <c r="CO83" s="4" t="e">
        <f t="shared" si="92"/>
        <v>#DIV/0!</v>
      </c>
      <c r="CP83" s="4" t="e">
        <f t="shared" si="92"/>
        <v>#DIV/0!</v>
      </c>
      <c r="CQ83" s="4" t="e">
        <f t="shared" si="92"/>
        <v>#DIV/0!</v>
      </c>
      <c r="CR83" s="4" t="e">
        <f t="shared" si="92"/>
        <v>#DIV/0!</v>
      </c>
      <c r="CS83" s="4" t="e">
        <f t="shared" si="92"/>
        <v>#DIV/0!</v>
      </c>
      <c r="CT83" s="4" t="e">
        <f t="shared" si="92"/>
        <v>#DIV/0!</v>
      </c>
      <c r="CU83" s="4" t="e">
        <f t="shared" si="92"/>
        <v>#DIV/0!</v>
      </c>
      <c r="CV83" s="4" t="e">
        <f t="shared" si="92"/>
        <v>#DIV/0!</v>
      </c>
      <c r="CW83" s="4" t="e">
        <f t="shared" si="92"/>
        <v>#DIV/0!</v>
      </c>
      <c r="CX83" s="4" t="e">
        <f t="shared" si="92"/>
        <v>#DIV/0!</v>
      </c>
      <c r="CY83" s="4" t="e">
        <f t="shared" si="92"/>
        <v>#DIV/0!</v>
      </c>
      <c r="CZ83" s="4" t="e">
        <f t="shared" si="92"/>
        <v>#DIV/0!</v>
      </c>
      <c r="DA83" s="4" t="e">
        <f t="shared" si="92"/>
        <v>#DIV/0!</v>
      </c>
      <c r="DB83" s="4" t="e">
        <f t="shared" si="92"/>
        <v>#DIV/0!</v>
      </c>
      <c r="DC83" s="4" t="e">
        <f t="shared" si="92"/>
        <v>#DIV/0!</v>
      </c>
      <c r="DD83" s="4" t="e">
        <f t="shared" si="92"/>
        <v>#DIV/0!</v>
      </c>
      <c r="DE83" s="4" t="e">
        <f t="shared" si="93"/>
        <v>#DIV/0!</v>
      </c>
      <c r="DF83" s="4" t="e">
        <f t="shared" si="93"/>
        <v>#DIV/0!</v>
      </c>
      <c r="DG83" s="4" t="e">
        <f t="shared" si="93"/>
        <v>#DIV/0!</v>
      </c>
    </row>
    <row r="84" spans="1:111" x14ac:dyDescent="0.25">
      <c r="A84" s="114"/>
      <c r="B84" t="s">
        <v>421</v>
      </c>
      <c r="C84" s="4">
        <v>0</v>
      </c>
      <c r="D84" s="4">
        <v>0</v>
      </c>
      <c r="E84" s="4">
        <v>0</v>
      </c>
      <c r="F84" s="4">
        <v>0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143">
        <v>0</v>
      </c>
      <c r="P84" s="4">
        <v>90</v>
      </c>
      <c r="Q84" s="4">
        <v>110</v>
      </c>
      <c r="R84" s="4">
        <v>130</v>
      </c>
      <c r="S84" s="4">
        <v>150</v>
      </c>
      <c r="T84" s="4">
        <v>170</v>
      </c>
      <c r="U84" s="4">
        <v>190</v>
      </c>
      <c r="V84" s="4">
        <v>210</v>
      </c>
      <c r="W84" s="4">
        <v>230</v>
      </c>
      <c r="X84" s="4">
        <v>250</v>
      </c>
      <c r="Y84" s="4">
        <v>270</v>
      </c>
      <c r="Z84" s="4">
        <v>290</v>
      </c>
      <c r="AA84" s="4">
        <v>310</v>
      </c>
      <c r="AB84" s="143">
        <v>200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M84" t="s">
        <v>421</v>
      </c>
      <c r="AN84" s="4">
        <v>0</v>
      </c>
      <c r="AO84" s="4">
        <v>0</v>
      </c>
      <c r="AP84" s="4">
        <v>0</v>
      </c>
      <c r="AQ84" s="4">
        <v>0</v>
      </c>
      <c r="AR84" s="4">
        <v>0</v>
      </c>
      <c r="AS84" s="4">
        <v>0</v>
      </c>
      <c r="AT84" s="4">
        <v>0</v>
      </c>
      <c r="AU84" s="4">
        <v>0</v>
      </c>
      <c r="AV84" s="4">
        <v>0</v>
      </c>
      <c r="AW84" s="4">
        <v>0</v>
      </c>
      <c r="AX84" s="4">
        <v>0</v>
      </c>
      <c r="AY84" s="4">
        <v>0</v>
      </c>
      <c r="AZ84" s="143">
        <v>0</v>
      </c>
      <c r="BA84" s="4">
        <v>2.6270306986052203</v>
      </c>
      <c r="BB84" s="4">
        <v>3.217908192792267</v>
      </c>
      <c r="BC84" s="4">
        <v>2.9805311586674734</v>
      </c>
      <c r="BD84" s="4">
        <v>2.4373515909629782</v>
      </c>
      <c r="BE84" s="4">
        <v>2.0635775173079489</v>
      </c>
      <c r="BF84" s="4">
        <v>2.0856393451825919</v>
      </c>
      <c r="BG84" s="4">
        <v>1.899272264686531</v>
      </c>
      <c r="BH84" s="4">
        <v>1.9587220301899251</v>
      </c>
      <c r="BI84" s="4">
        <v>2.1596118663497466</v>
      </c>
      <c r="BJ84" s="4">
        <v>2.4295045157101951</v>
      </c>
      <c r="BK84" s="4">
        <v>2.9528982460822113</v>
      </c>
      <c r="BL84" s="4">
        <v>4.9953864887364805</v>
      </c>
      <c r="BM84" s="143">
        <v>31.80743391527357</v>
      </c>
      <c r="BN84" s="4">
        <v>0</v>
      </c>
      <c r="BO84" s="4">
        <v>0</v>
      </c>
      <c r="BP84" s="4">
        <v>0</v>
      </c>
      <c r="BQ84" s="4">
        <v>0</v>
      </c>
      <c r="BR84" s="4">
        <v>0</v>
      </c>
      <c r="BS84" s="4">
        <v>0</v>
      </c>
      <c r="BT84" s="4">
        <v>0</v>
      </c>
      <c r="BU84" s="4">
        <v>0</v>
      </c>
      <c r="BV84" s="4" t="e">
        <v>#DIV/0!</v>
      </c>
      <c r="BX84" t="s">
        <v>421</v>
      </c>
      <c r="BY84" s="4" t="e">
        <f t="shared" si="91"/>
        <v>#DIV/0!</v>
      </c>
      <c r="BZ84" s="4" t="e">
        <f t="shared" si="91"/>
        <v>#DIV/0!</v>
      </c>
      <c r="CA84" s="4" t="e">
        <f t="shared" si="91"/>
        <v>#DIV/0!</v>
      </c>
      <c r="CB84" s="4" t="e">
        <f t="shared" si="91"/>
        <v>#DIV/0!</v>
      </c>
      <c r="CC84" s="4" t="e">
        <f t="shared" si="91"/>
        <v>#DIV/0!</v>
      </c>
      <c r="CD84" s="4" t="e">
        <f t="shared" si="91"/>
        <v>#DIV/0!</v>
      </c>
      <c r="CE84" s="4" t="e">
        <f t="shared" si="91"/>
        <v>#DIV/0!</v>
      </c>
      <c r="CF84" s="4" t="e">
        <f t="shared" si="91"/>
        <v>#DIV/0!</v>
      </c>
      <c r="CG84" s="4" t="e">
        <f t="shared" si="91"/>
        <v>#DIV/0!</v>
      </c>
      <c r="CH84" s="4" t="e">
        <f t="shared" si="91"/>
        <v>#DIV/0!</v>
      </c>
      <c r="CI84" s="4" t="e">
        <f t="shared" si="91"/>
        <v>#DIV/0!</v>
      </c>
      <c r="CJ84" s="4" t="e">
        <f t="shared" si="91"/>
        <v>#DIV/0!</v>
      </c>
      <c r="CK84" s="4" t="e">
        <f t="shared" si="91"/>
        <v>#DIV/0!</v>
      </c>
      <c r="CL84" s="4">
        <f t="shared" si="91"/>
        <v>29.18922998450245</v>
      </c>
      <c r="CM84" s="4">
        <f t="shared" si="91"/>
        <v>29.253710843566061</v>
      </c>
      <c r="CN84" s="4">
        <f t="shared" si="91"/>
        <v>22.927162758980565</v>
      </c>
      <c r="CO84" s="4">
        <f t="shared" si="92"/>
        <v>16.249010606419851</v>
      </c>
      <c r="CP84" s="4">
        <f t="shared" si="92"/>
        <v>12.138691278282051</v>
      </c>
      <c r="CQ84" s="4">
        <f t="shared" si="92"/>
        <v>10.977049185171538</v>
      </c>
      <c r="CR84" s="4">
        <f t="shared" si="92"/>
        <v>9.0441536413644332</v>
      </c>
      <c r="CS84" s="4">
        <f t="shared" si="92"/>
        <v>8.5161827399561965</v>
      </c>
      <c r="CT84" s="4">
        <f t="shared" si="92"/>
        <v>8.6384474653989862</v>
      </c>
      <c r="CU84" s="4">
        <f t="shared" si="92"/>
        <v>8.9981648730007233</v>
      </c>
      <c r="CV84" s="4">
        <f t="shared" si="92"/>
        <v>10.182407745111073</v>
      </c>
      <c r="CW84" s="4">
        <f t="shared" si="92"/>
        <v>16.114149963666065</v>
      </c>
      <c r="CX84" s="4">
        <f t="shared" si="92"/>
        <v>159.03716957636786</v>
      </c>
      <c r="CY84" s="4" t="e">
        <f t="shared" si="92"/>
        <v>#DIV/0!</v>
      </c>
      <c r="CZ84" s="4" t="e">
        <f t="shared" si="92"/>
        <v>#DIV/0!</v>
      </c>
      <c r="DA84" s="4" t="e">
        <f t="shared" si="92"/>
        <v>#DIV/0!</v>
      </c>
      <c r="DB84" s="4" t="e">
        <f t="shared" si="92"/>
        <v>#DIV/0!</v>
      </c>
      <c r="DC84" s="4" t="e">
        <f t="shared" si="92"/>
        <v>#DIV/0!</v>
      </c>
      <c r="DD84" s="4" t="e">
        <f t="shared" si="92"/>
        <v>#DIV/0!</v>
      </c>
      <c r="DE84" s="4" t="e">
        <f t="shared" si="93"/>
        <v>#DIV/0!</v>
      </c>
      <c r="DF84" s="4" t="e">
        <f t="shared" si="93"/>
        <v>#DIV/0!</v>
      </c>
      <c r="DG84" s="4" t="e">
        <f t="shared" si="93"/>
        <v>#DIV/0!</v>
      </c>
    </row>
    <row r="85" spans="1:111" x14ac:dyDescent="0.25">
      <c r="A85" s="114"/>
      <c r="B85" t="s">
        <v>422</v>
      </c>
      <c r="C85" s="4">
        <v>0</v>
      </c>
      <c r="D85" s="4">
        <v>0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143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143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M85" t="s">
        <v>422</v>
      </c>
      <c r="AN85" s="4">
        <v>0</v>
      </c>
      <c r="AO85" s="4">
        <v>0</v>
      </c>
      <c r="AP85" s="4">
        <v>0</v>
      </c>
      <c r="AQ85" s="4">
        <v>0</v>
      </c>
      <c r="AR85" s="4">
        <v>0</v>
      </c>
      <c r="AS85" s="4">
        <v>0</v>
      </c>
      <c r="AT85" s="4">
        <v>0</v>
      </c>
      <c r="AU85" s="4">
        <v>0</v>
      </c>
      <c r="AV85" s="4">
        <v>0</v>
      </c>
      <c r="AW85" s="4">
        <v>0</v>
      </c>
      <c r="AX85" s="4">
        <v>0</v>
      </c>
      <c r="AY85" s="4">
        <v>0</v>
      </c>
      <c r="AZ85" s="143">
        <v>0</v>
      </c>
      <c r="BA85" s="4">
        <v>0</v>
      </c>
      <c r="BB85" s="4">
        <v>0</v>
      </c>
      <c r="BC85" s="4">
        <v>0</v>
      </c>
      <c r="BD85" s="4">
        <v>0</v>
      </c>
      <c r="BE85" s="4">
        <v>0</v>
      </c>
      <c r="BF85" s="4">
        <v>0</v>
      </c>
      <c r="BG85" s="4">
        <v>0</v>
      </c>
      <c r="BH85" s="4">
        <v>0</v>
      </c>
      <c r="BI85" s="4">
        <v>0</v>
      </c>
      <c r="BJ85" s="4">
        <v>0</v>
      </c>
      <c r="BK85" s="4">
        <v>0</v>
      </c>
      <c r="BL85" s="4">
        <v>0</v>
      </c>
      <c r="BM85" s="143">
        <v>0</v>
      </c>
      <c r="BN85" s="4">
        <v>0</v>
      </c>
      <c r="BO85" s="4">
        <v>0</v>
      </c>
      <c r="BP85" s="4">
        <v>0</v>
      </c>
      <c r="BQ85" s="4">
        <v>0</v>
      </c>
      <c r="BR85" s="4">
        <v>0</v>
      </c>
      <c r="BS85" s="4">
        <v>0</v>
      </c>
      <c r="BT85" s="4">
        <v>0</v>
      </c>
      <c r="BU85" s="4">
        <v>0</v>
      </c>
      <c r="BV85" s="4">
        <v>0</v>
      </c>
      <c r="BX85" t="s">
        <v>422</v>
      </c>
      <c r="BY85" s="4" t="e">
        <f t="shared" si="91"/>
        <v>#DIV/0!</v>
      </c>
      <c r="BZ85" s="4" t="e">
        <f t="shared" si="91"/>
        <v>#DIV/0!</v>
      </c>
      <c r="CA85" s="4" t="e">
        <f t="shared" si="91"/>
        <v>#DIV/0!</v>
      </c>
      <c r="CB85" s="4" t="e">
        <f t="shared" si="91"/>
        <v>#DIV/0!</v>
      </c>
      <c r="CC85" s="4" t="e">
        <f t="shared" si="91"/>
        <v>#DIV/0!</v>
      </c>
      <c r="CD85" s="4" t="e">
        <f t="shared" si="91"/>
        <v>#DIV/0!</v>
      </c>
      <c r="CE85" s="4" t="e">
        <f t="shared" si="91"/>
        <v>#DIV/0!</v>
      </c>
      <c r="CF85" s="4" t="e">
        <f t="shared" si="91"/>
        <v>#DIV/0!</v>
      </c>
      <c r="CG85" s="4" t="e">
        <f t="shared" si="91"/>
        <v>#DIV/0!</v>
      </c>
      <c r="CH85" s="4" t="e">
        <f t="shared" si="91"/>
        <v>#DIV/0!</v>
      </c>
      <c r="CI85" s="4" t="e">
        <f t="shared" si="91"/>
        <v>#DIV/0!</v>
      </c>
      <c r="CJ85" s="4" t="e">
        <f t="shared" si="91"/>
        <v>#DIV/0!</v>
      </c>
      <c r="CK85" s="4" t="e">
        <f t="shared" si="91"/>
        <v>#DIV/0!</v>
      </c>
      <c r="CL85" s="4" t="e">
        <f t="shared" si="91"/>
        <v>#DIV/0!</v>
      </c>
      <c r="CM85" s="4" t="e">
        <f t="shared" si="91"/>
        <v>#DIV/0!</v>
      </c>
      <c r="CN85" s="4" t="e">
        <f t="shared" si="91"/>
        <v>#DIV/0!</v>
      </c>
      <c r="CO85" s="4" t="e">
        <f t="shared" si="92"/>
        <v>#DIV/0!</v>
      </c>
      <c r="CP85" s="4" t="e">
        <f t="shared" si="92"/>
        <v>#DIV/0!</v>
      </c>
      <c r="CQ85" s="4" t="e">
        <f t="shared" si="92"/>
        <v>#DIV/0!</v>
      </c>
      <c r="CR85" s="4" t="e">
        <f t="shared" si="92"/>
        <v>#DIV/0!</v>
      </c>
      <c r="CS85" s="4" t="e">
        <f t="shared" si="92"/>
        <v>#DIV/0!</v>
      </c>
      <c r="CT85" s="4" t="e">
        <f t="shared" si="92"/>
        <v>#DIV/0!</v>
      </c>
      <c r="CU85" s="4" t="e">
        <f t="shared" si="92"/>
        <v>#DIV/0!</v>
      </c>
      <c r="CV85" s="4" t="e">
        <f t="shared" si="92"/>
        <v>#DIV/0!</v>
      </c>
      <c r="CW85" s="4" t="e">
        <f t="shared" si="92"/>
        <v>#DIV/0!</v>
      </c>
      <c r="CX85" s="4" t="e">
        <f t="shared" si="92"/>
        <v>#DIV/0!</v>
      </c>
      <c r="CY85" s="4" t="e">
        <f t="shared" si="92"/>
        <v>#DIV/0!</v>
      </c>
      <c r="CZ85" s="4" t="e">
        <f t="shared" si="92"/>
        <v>#DIV/0!</v>
      </c>
      <c r="DA85" s="4" t="e">
        <f t="shared" si="92"/>
        <v>#DIV/0!</v>
      </c>
      <c r="DB85" s="4" t="e">
        <f t="shared" si="92"/>
        <v>#DIV/0!</v>
      </c>
      <c r="DC85" s="4" t="e">
        <f t="shared" si="92"/>
        <v>#DIV/0!</v>
      </c>
      <c r="DD85" s="4" t="e">
        <f t="shared" si="92"/>
        <v>#DIV/0!</v>
      </c>
      <c r="DE85" s="4" t="e">
        <f t="shared" si="93"/>
        <v>#DIV/0!</v>
      </c>
      <c r="DF85" s="4" t="e">
        <f t="shared" si="93"/>
        <v>#DIV/0!</v>
      </c>
      <c r="DG85" s="4" t="e">
        <f t="shared" si="93"/>
        <v>#DIV/0!</v>
      </c>
    </row>
    <row r="86" spans="1:111" x14ac:dyDescent="0.25">
      <c r="A86" s="114"/>
      <c r="B86" t="s">
        <v>423</v>
      </c>
      <c r="C86" s="4">
        <v>0</v>
      </c>
      <c r="D86" s="4">
        <v>0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143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143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M86" t="s">
        <v>423</v>
      </c>
      <c r="AN86" s="4">
        <v>0</v>
      </c>
      <c r="AO86" s="4">
        <v>0</v>
      </c>
      <c r="AP86" s="4">
        <v>0</v>
      </c>
      <c r="AQ86" s="4">
        <v>0</v>
      </c>
      <c r="AR86" s="4">
        <v>0</v>
      </c>
      <c r="AS86" s="4">
        <v>0</v>
      </c>
      <c r="AT86" s="4">
        <v>0</v>
      </c>
      <c r="AU86" s="4">
        <v>0</v>
      </c>
      <c r="AV86" s="4">
        <v>0</v>
      </c>
      <c r="AW86" s="4">
        <v>0</v>
      </c>
      <c r="AX86" s="4">
        <v>0</v>
      </c>
      <c r="AY86" s="4">
        <v>0</v>
      </c>
      <c r="AZ86" s="143">
        <v>0</v>
      </c>
      <c r="BA86" s="4">
        <v>0</v>
      </c>
      <c r="BB86" s="4">
        <v>0</v>
      </c>
      <c r="BC86" s="4">
        <v>0</v>
      </c>
      <c r="BD86" s="4">
        <v>0</v>
      </c>
      <c r="BE86" s="4">
        <v>0</v>
      </c>
      <c r="BF86" s="4">
        <v>0</v>
      </c>
      <c r="BG86" s="4">
        <v>0</v>
      </c>
      <c r="BH86" s="4">
        <v>0</v>
      </c>
      <c r="BI86" s="4">
        <v>0</v>
      </c>
      <c r="BJ86" s="4">
        <v>0</v>
      </c>
      <c r="BK86" s="4">
        <v>0</v>
      </c>
      <c r="BL86" s="4">
        <v>0</v>
      </c>
      <c r="BM86" s="143">
        <v>0</v>
      </c>
      <c r="BN86" s="4">
        <v>0</v>
      </c>
      <c r="BO86" s="4">
        <v>0</v>
      </c>
      <c r="BP86" s="4">
        <v>0</v>
      </c>
      <c r="BQ86" s="4">
        <v>0</v>
      </c>
      <c r="BR86" s="4">
        <v>0</v>
      </c>
      <c r="BS86" s="4">
        <v>0</v>
      </c>
      <c r="BT86" s="4">
        <v>0</v>
      </c>
      <c r="BU86" s="4">
        <v>0</v>
      </c>
      <c r="BV86" s="4">
        <v>0</v>
      </c>
      <c r="BX86" t="s">
        <v>423</v>
      </c>
      <c r="BY86" s="4" t="e">
        <f t="shared" si="91"/>
        <v>#DIV/0!</v>
      </c>
      <c r="BZ86" s="4" t="e">
        <f t="shared" si="91"/>
        <v>#DIV/0!</v>
      </c>
      <c r="CA86" s="4" t="e">
        <f t="shared" si="91"/>
        <v>#DIV/0!</v>
      </c>
      <c r="CB86" s="4" t="e">
        <f t="shared" si="91"/>
        <v>#DIV/0!</v>
      </c>
      <c r="CC86" s="4" t="e">
        <f t="shared" si="91"/>
        <v>#DIV/0!</v>
      </c>
      <c r="CD86" s="4" t="e">
        <f t="shared" si="91"/>
        <v>#DIV/0!</v>
      </c>
      <c r="CE86" s="4" t="e">
        <f t="shared" si="91"/>
        <v>#DIV/0!</v>
      </c>
      <c r="CF86" s="4" t="e">
        <f t="shared" si="91"/>
        <v>#DIV/0!</v>
      </c>
      <c r="CG86" s="4" t="e">
        <f t="shared" si="91"/>
        <v>#DIV/0!</v>
      </c>
      <c r="CH86" s="4" t="e">
        <f t="shared" si="91"/>
        <v>#DIV/0!</v>
      </c>
      <c r="CI86" s="4" t="e">
        <f t="shared" si="91"/>
        <v>#DIV/0!</v>
      </c>
      <c r="CJ86" s="4" t="e">
        <f t="shared" si="91"/>
        <v>#DIV/0!</v>
      </c>
      <c r="CK86" s="4" t="e">
        <f t="shared" si="91"/>
        <v>#DIV/0!</v>
      </c>
      <c r="CL86" s="4" t="e">
        <f t="shared" si="91"/>
        <v>#DIV/0!</v>
      </c>
      <c r="CM86" s="4" t="e">
        <f t="shared" si="91"/>
        <v>#DIV/0!</v>
      </c>
      <c r="CN86" s="4" t="e">
        <f t="shared" si="91"/>
        <v>#DIV/0!</v>
      </c>
      <c r="CO86" s="4" t="e">
        <f t="shared" si="92"/>
        <v>#DIV/0!</v>
      </c>
      <c r="CP86" s="4" t="e">
        <f t="shared" si="92"/>
        <v>#DIV/0!</v>
      </c>
      <c r="CQ86" s="4" t="e">
        <f t="shared" si="92"/>
        <v>#DIV/0!</v>
      </c>
      <c r="CR86" s="4" t="e">
        <f t="shared" si="92"/>
        <v>#DIV/0!</v>
      </c>
      <c r="CS86" s="4" t="e">
        <f t="shared" si="92"/>
        <v>#DIV/0!</v>
      </c>
      <c r="CT86" s="4" t="e">
        <f t="shared" si="92"/>
        <v>#DIV/0!</v>
      </c>
      <c r="CU86" s="4" t="e">
        <f t="shared" si="92"/>
        <v>#DIV/0!</v>
      </c>
      <c r="CV86" s="4" t="e">
        <f t="shared" si="92"/>
        <v>#DIV/0!</v>
      </c>
      <c r="CW86" s="4" t="e">
        <f t="shared" si="92"/>
        <v>#DIV/0!</v>
      </c>
      <c r="CX86" s="4" t="e">
        <f t="shared" si="92"/>
        <v>#DIV/0!</v>
      </c>
      <c r="CY86" s="4" t="e">
        <f t="shared" si="92"/>
        <v>#DIV/0!</v>
      </c>
      <c r="CZ86" s="4" t="e">
        <f t="shared" si="92"/>
        <v>#DIV/0!</v>
      </c>
      <c r="DA86" s="4" t="e">
        <f t="shared" si="92"/>
        <v>#DIV/0!</v>
      </c>
      <c r="DB86" s="4" t="e">
        <f t="shared" si="92"/>
        <v>#DIV/0!</v>
      </c>
      <c r="DC86" s="4" t="e">
        <f t="shared" si="92"/>
        <v>#DIV/0!</v>
      </c>
      <c r="DD86" s="4" t="e">
        <f t="shared" si="92"/>
        <v>#DIV/0!</v>
      </c>
      <c r="DE86" s="4" t="e">
        <f t="shared" si="93"/>
        <v>#DIV/0!</v>
      </c>
      <c r="DF86" s="4" t="e">
        <f t="shared" si="93"/>
        <v>#DIV/0!</v>
      </c>
      <c r="DG86" s="4" t="e">
        <f t="shared" si="93"/>
        <v>#DIV/0!</v>
      </c>
    </row>
    <row r="87" spans="1:111" x14ac:dyDescent="0.25">
      <c r="A87" s="114"/>
      <c r="B87" t="s">
        <v>424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143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143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M87" t="s">
        <v>424</v>
      </c>
      <c r="AN87" s="4">
        <v>0</v>
      </c>
      <c r="AO87" s="4">
        <v>0</v>
      </c>
      <c r="AP87" s="4">
        <v>0</v>
      </c>
      <c r="AQ87" s="4">
        <v>0</v>
      </c>
      <c r="AR87" s="4">
        <v>0</v>
      </c>
      <c r="AS87" s="4">
        <v>0</v>
      </c>
      <c r="AT87" s="4">
        <v>0</v>
      </c>
      <c r="AU87" s="4">
        <v>0</v>
      </c>
      <c r="AV87" s="4">
        <v>0</v>
      </c>
      <c r="AW87" s="4">
        <v>0</v>
      </c>
      <c r="AX87" s="4">
        <v>0</v>
      </c>
      <c r="AY87" s="4">
        <v>0</v>
      </c>
      <c r="AZ87" s="143">
        <v>0</v>
      </c>
      <c r="BA87" s="4">
        <v>0</v>
      </c>
      <c r="BB87" s="4">
        <v>0</v>
      </c>
      <c r="BC87" s="4">
        <v>0</v>
      </c>
      <c r="BD87" s="4">
        <v>0</v>
      </c>
      <c r="BE87" s="4">
        <v>0</v>
      </c>
      <c r="BF87" s="4">
        <v>0</v>
      </c>
      <c r="BG87" s="4">
        <v>0</v>
      </c>
      <c r="BH87" s="4">
        <v>0</v>
      </c>
      <c r="BI87" s="4">
        <v>0</v>
      </c>
      <c r="BJ87" s="4">
        <v>0</v>
      </c>
      <c r="BK87" s="4">
        <v>0</v>
      </c>
      <c r="BL87" s="4">
        <v>0</v>
      </c>
      <c r="BM87" s="143">
        <v>0</v>
      </c>
      <c r="BN87" s="4">
        <v>0</v>
      </c>
      <c r="BO87" s="4">
        <v>0</v>
      </c>
      <c r="BP87" s="4">
        <v>0</v>
      </c>
      <c r="BQ87" s="4">
        <v>0</v>
      </c>
      <c r="BR87" s="4">
        <v>0</v>
      </c>
      <c r="BS87" s="4">
        <v>0</v>
      </c>
      <c r="BT87" s="4">
        <v>0</v>
      </c>
      <c r="BU87" s="4">
        <v>0</v>
      </c>
      <c r="BV87" s="4">
        <v>0</v>
      </c>
      <c r="BX87" t="s">
        <v>424</v>
      </c>
      <c r="BY87" s="4" t="e">
        <f t="shared" si="91"/>
        <v>#DIV/0!</v>
      </c>
      <c r="BZ87" s="4" t="e">
        <f t="shared" si="91"/>
        <v>#DIV/0!</v>
      </c>
      <c r="CA87" s="4" t="e">
        <f t="shared" si="91"/>
        <v>#DIV/0!</v>
      </c>
      <c r="CB87" s="4" t="e">
        <f t="shared" si="91"/>
        <v>#DIV/0!</v>
      </c>
      <c r="CC87" s="4" t="e">
        <f t="shared" si="91"/>
        <v>#DIV/0!</v>
      </c>
      <c r="CD87" s="4" t="e">
        <f t="shared" si="91"/>
        <v>#DIV/0!</v>
      </c>
      <c r="CE87" s="4" t="e">
        <f t="shared" si="91"/>
        <v>#DIV/0!</v>
      </c>
      <c r="CF87" s="4" t="e">
        <f t="shared" si="91"/>
        <v>#DIV/0!</v>
      </c>
      <c r="CG87" s="4" t="e">
        <f t="shared" si="91"/>
        <v>#DIV/0!</v>
      </c>
      <c r="CH87" s="4" t="e">
        <f t="shared" si="91"/>
        <v>#DIV/0!</v>
      </c>
      <c r="CI87" s="4" t="e">
        <f t="shared" si="91"/>
        <v>#DIV/0!</v>
      </c>
      <c r="CJ87" s="4" t="e">
        <f t="shared" si="91"/>
        <v>#DIV/0!</v>
      </c>
      <c r="CK87" s="4" t="e">
        <f t="shared" si="91"/>
        <v>#DIV/0!</v>
      </c>
      <c r="CL87" s="4" t="e">
        <f t="shared" si="91"/>
        <v>#DIV/0!</v>
      </c>
      <c r="CM87" s="4" t="e">
        <f t="shared" si="91"/>
        <v>#DIV/0!</v>
      </c>
      <c r="CN87" s="4" t="e">
        <f t="shared" si="91"/>
        <v>#DIV/0!</v>
      </c>
      <c r="CO87" s="4" t="e">
        <f t="shared" si="92"/>
        <v>#DIV/0!</v>
      </c>
      <c r="CP87" s="4" t="e">
        <f t="shared" si="92"/>
        <v>#DIV/0!</v>
      </c>
      <c r="CQ87" s="4" t="e">
        <f t="shared" si="92"/>
        <v>#DIV/0!</v>
      </c>
      <c r="CR87" s="4" t="e">
        <f t="shared" si="92"/>
        <v>#DIV/0!</v>
      </c>
      <c r="CS87" s="4" t="e">
        <f t="shared" si="92"/>
        <v>#DIV/0!</v>
      </c>
      <c r="CT87" s="4" t="e">
        <f t="shared" si="92"/>
        <v>#DIV/0!</v>
      </c>
      <c r="CU87" s="4" t="e">
        <f t="shared" si="92"/>
        <v>#DIV/0!</v>
      </c>
      <c r="CV87" s="4" t="e">
        <f t="shared" si="92"/>
        <v>#DIV/0!</v>
      </c>
      <c r="CW87" s="4" t="e">
        <f t="shared" si="92"/>
        <v>#DIV/0!</v>
      </c>
      <c r="CX87" s="4" t="e">
        <f t="shared" si="92"/>
        <v>#DIV/0!</v>
      </c>
      <c r="CY87" s="4" t="e">
        <f t="shared" si="92"/>
        <v>#DIV/0!</v>
      </c>
      <c r="CZ87" s="4" t="e">
        <f t="shared" si="92"/>
        <v>#DIV/0!</v>
      </c>
      <c r="DA87" s="4" t="e">
        <f t="shared" si="92"/>
        <v>#DIV/0!</v>
      </c>
      <c r="DB87" s="4" t="e">
        <f t="shared" si="92"/>
        <v>#DIV/0!</v>
      </c>
      <c r="DC87" s="4" t="e">
        <f t="shared" si="92"/>
        <v>#DIV/0!</v>
      </c>
      <c r="DD87" s="4" t="e">
        <f t="shared" si="92"/>
        <v>#DIV/0!</v>
      </c>
      <c r="DE87" s="4" t="e">
        <f t="shared" si="93"/>
        <v>#DIV/0!</v>
      </c>
      <c r="DF87" s="4" t="e">
        <f t="shared" si="93"/>
        <v>#DIV/0!</v>
      </c>
      <c r="DG87" s="4" t="e">
        <f t="shared" si="93"/>
        <v>#DIV/0!</v>
      </c>
    </row>
    <row r="88" spans="1:111" x14ac:dyDescent="0.25">
      <c r="A88" s="114"/>
      <c r="B88" t="s">
        <v>425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20</v>
      </c>
      <c r="J88" s="4">
        <v>20</v>
      </c>
      <c r="K88" s="4">
        <v>40</v>
      </c>
      <c r="L88" s="4">
        <v>80</v>
      </c>
      <c r="M88" s="4">
        <v>120</v>
      </c>
      <c r="N88" s="4">
        <v>160</v>
      </c>
      <c r="O88" s="143">
        <v>36.666666666666664</v>
      </c>
      <c r="P88" s="4">
        <v>220</v>
      </c>
      <c r="Q88" s="4">
        <v>280</v>
      </c>
      <c r="R88" s="4">
        <v>340</v>
      </c>
      <c r="S88" s="4">
        <v>400</v>
      </c>
      <c r="T88" s="4">
        <v>460</v>
      </c>
      <c r="U88" s="4">
        <v>520</v>
      </c>
      <c r="V88" s="4">
        <v>580</v>
      </c>
      <c r="W88" s="4">
        <v>640</v>
      </c>
      <c r="X88" s="4">
        <v>700</v>
      </c>
      <c r="Y88" s="4">
        <v>760</v>
      </c>
      <c r="Z88" s="4">
        <v>820</v>
      </c>
      <c r="AA88" s="4">
        <v>880</v>
      </c>
      <c r="AB88" s="143">
        <v>550</v>
      </c>
      <c r="AC88" s="4">
        <v>1033</v>
      </c>
      <c r="AD88" s="4">
        <v>1513</v>
      </c>
      <c r="AE88" s="4">
        <v>1993</v>
      </c>
      <c r="AF88" s="4">
        <v>1993</v>
      </c>
      <c r="AG88" s="4">
        <v>1993</v>
      </c>
      <c r="AH88" s="4">
        <v>1993</v>
      </c>
      <c r="AI88" s="4">
        <v>1993</v>
      </c>
      <c r="AJ88" s="4">
        <v>1993</v>
      </c>
      <c r="AK88" s="4">
        <v>1993</v>
      </c>
      <c r="AM88" t="s">
        <v>425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143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4.4897364756965672</v>
      </c>
      <c r="BH88" s="4">
        <v>4.6039758146174705</v>
      </c>
      <c r="BI88" s="4">
        <v>5.255921788629677</v>
      </c>
      <c r="BJ88" s="4">
        <v>5.5815796126140285</v>
      </c>
      <c r="BK88" s="4">
        <v>7.3945227585043538</v>
      </c>
      <c r="BL88" s="4">
        <v>13.640645373707223</v>
      </c>
      <c r="BM88" s="143">
        <v>40.966381823769325</v>
      </c>
      <c r="BN88" s="4">
        <v>160.83296245513836</v>
      </c>
      <c r="BO88" s="4">
        <v>235.57227082496033</v>
      </c>
      <c r="BP88" s="4">
        <v>310.31157919478221</v>
      </c>
      <c r="BQ88" s="4">
        <v>310.3115791947821</v>
      </c>
      <c r="BR88" s="4">
        <v>310.3115791947821</v>
      </c>
      <c r="BS88" s="4">
        <v>310.31157919478221</v>
      </c>
      <c r="BT88" s="4">
        <v>310.31157919478204</v>
      </c>
      <c r="BU88" s="4">
        <v>310.31157919478221</v>
      </c>
      <c r="BV88" s="4" t="e">
        <v>#DIV/0!</v>
      </c>
      <c r="BX88" t="s">
        <v>425</v>
      </c>
      <c r="BY88" s="4" t="e">
        <f t="shared" si="91"/>
        <v>#DIV/0!</v>
      </c>
      <c r="BZ88" s="4" t="e">
        <f t="shared" si="91"/>
        <v>#DIV/0!</v>
      </c>
      <c r="CA88" s="4" t="e">
        <f t="shared" si="91"/>
        <v>#DIV/0!</v>
      </c>
      <c r="CB88" s="4" t="e">
        <f t="shared" si="91"/>
        <v>#DIV/0!</v>
      </c>
      <c r="CC88" s="4" t="e">
        <f t="shared" si="91"/>
        <v>#DIV/0!</v>
      </c>
      <c r="CD88" s="4" t="e">
        <f t="shared" si="91"/>
        <v>#DIV/0!</v>
      </c>
      <c r="CE88" s="4">
        <f t="shared" si="91"/>
        <v>0</v>
      </c>
      <c r="CF88" s="4">
        <f t="shared" si="91"/>
        <v>0</v>
      </c>
      <c r="CG88" s="4">
        <f t="shared" si="91"/>
        <v>0</v>
      </c>
      <c r="CH88" s="4">
        <f t="shared" si="91"/>
        <v>0</v>
      </c>
      <c r="CI88" s="4">
        <f t="shared" si="91"/>
        <v>0</v>
      </c>
      <c r="CJ88" s="4">
        <f t="shared" si="91"/>
        <v>0</v>
      </c>
      <c r="CK88" s="4">
        <f t="shared" si="91"/>
        <v>0</v>
      </c>
      <c r="CL88" s="4">
        <f t="shared" si="91"/>
        <v>0</v>
      </c>
      <c r="CM88" s="4">
        <f t="shared" si="91"/>
        <v>0</v>
      </c>
      <c r="CN88" s="4">
        <f t="shared" si="91"/>
        <v>0</v>
      </c>
      <c r="CO88" s="4">
        <f t="shared" si="92"/>
        <v>0</v>
      </c>
      <c r="CP88" s="4">
        <f t="shared" si="92"/>
        <v>0</v>
      </c>
      <c r="CQ88" s="4">
        <f t="shared" si="92"/>
        <v>0</v>
      </c>
      <c r="CR88" s="12">
        <f t="shared" si="92"/>
        <v>7.7409249580975299</v>
      </c>
      <c r="CS88" s="12">
        <f t="shared" si="92"/>
        <v>7.1937122103397977</v>
      </c>
      <c r="CT88" s="12">
        <f t="shared" si="92"/>
        <v>7.5084596980423957</v>
      </c>
      <c r="CU88" s="4">
        <f t="shared" si="92"/>
        <v>7.3441837008079327</v>
      </c>
      <c r="CV88" s="4">
        <f t="shared" si="92"/>
        <v>9.0177106811028711</v>
      </c>
      <c r="CW88" s="4">
        <f t="shared" si="92"/>
        <v>15.500733379212752</v>
      </c>
      <c r="CX88" s="4">
        <f t="shared" si="92"/>
        <v>74.484330588671497</v>
      </c>
      <c r="CY88" s="4">
        <f t="shared" si="92"/>
        <v>155.69502657806231</v>
      </c>
      <c r="CZ88" s="4">
        <f t="shared" si="92"/>
        <v>155.69879102773319</v>
      </c>
      <c r="DA88" s="4">
        <f t="shared" si="92"/>
        <v>155.70074219507387</v>
      </c>
      <c r="DB88" s="4">
        <f t="shared" si="92"/>
        <v>155.70074219507379</v>
      </c>
      <c r="DC88" s="4">
        <f t="shared" si="92"/>
        <v>155.70074219507379</v>
      </c>
      <c r="DD88" s="4">
        <f t="shared" si="92"/>
        <v>155.70074219507387</v>
      </c>
      <c r="DE88" s="4">
        <f t="shared" si="93"/>
        <v>155.70074219507376</v>
      </c>
      <c r="DF88" s="4">
        <f t="shared" si="93"/>
        <v>155.70074219507387</v>
      </c>
      <c r="DG88" s="4" t="e">
        <f t="shared" si="93"/>
        <v>#DIV/0!</v>
      </c>
    </row>
    <row r="89" spans="1:111" x14ac:dyDescent="0.25">
      <c r="A89" s="114"/>
      <c r="B89" t="s">
        <v>426</v>
      </c>
      <c r="C89" s="4">
        <v>0</v>
      </c>
      <c r="D89" s="4">
        <v>0</v>
      </c>
      <c r="E89" s="4">
        <v>190</v>
      </c>
      <c r="F89" s="4">
        <v>380</v>
      </c>
      <c r="G89" s="4">
        <v>570</v>
      </c>
      <c r="H89" s="4">
        <v>760</v>
      </c>
      <c r="I89" s="4">
        <v>950</v>
      </c>
      <c r="J89" s="4">
        <v>1140</v>
      </c>
      <c r="K89" s="4">
        <v>1330</v>
      </c>
      <c r="L89" s="4">
        <v>1520</v>
      </c>
      <c r="M89" s="4">
        <v>1710</v>
      </c>
      <c r="N89" s="4">
        <v>1900</v>
      </c>
      <c r="O89" s="143">
        <v>870.83333333333337</v>
      </c>
      <c r="P89" s="4">
        <v>1900</v>
      </c>
      <c r="Q89" s="4">
        <v>1900</v>
      </c>
      <c r="R89" s="4">
        <v>1900</v>
      </c>
      <c r="S89" s="4">
        <v>1900</v>
      </c>
      <c r="T89" s="4">
        <v>1900</v>
      </c>
      <c r="U89" s="4">
        <v>1900</v>
      </c>
      <c r="V89" s="4">
        <v>1900</v>
      </c>
      <c r="W89" s="4">
        <v>1900</v>
      </c>
      <c r="X89" s="4">
        <v>1900</v>
      </c>
      <c r="Y89" s="4">
        <v>1900</v>
      </c>
      <c r="Z89" s="4">
        <v>1900</v>
      </c>
      <c r="AA89" s="4">
        <v>1900</v>
      </c>
      <c r="AB89" s="143">
        <v>1900</v>
      </c>
      <c r="AC89" s="4">
        <v>1900</v>
      </c>
      <c r="AD89" s="4">
        <v>1900</v>
      </c>
      <c r="AE89" s="4">
        <v>1900</v>
      </c>
      <c r="AF89" s="4">
        <v>1900</v>
      </c>
      <c r="AG89" s="4">
        <v>1900</v>
      </c>
      <c r="AH89" s="4">
        <v>1900</v>
      </c>
      <c r="AI89" s="4">
        <v>1900</v>
      </c>
      <c r="AJ89" s="4">
        <v>1900</v>
      </c>
      <c r="AK89" s="4">
        <v>1900</v>
      </c>
      <c r="AM89" t="s">
        <v>426</v>
      </c>
      <c r="AN89" s="4">
        <v>0</v>
      </c>
      <c r="AO89" s="4">
        <v>0</v>
      </c>
      <c r="AP89" s="4">
        <v>0</v>
      </c>
      <c r="AQ89" s="4">
        <v>0</v>
      </c>
      <c r="AR89" s="4">
        <v>0</v>
      </c>
      <c r="AS89" s="4">
        <v>0</v>
      </c>
      <c r="AT89" s="4">
        <v>0</v>
      </c>
      <c r="AU89" s="4">
        <v>0</v>
      </c>
      <c r="AV89" s="4">
        <v>0</v>
      </c>
      <c r="AW89" s="4">
        <v>1.2995835145951924</v>
      </c>
      <c r="AX89" s="4">
        <v>3.2403237210484521</v>
      </c>
      <c r="AY89" s="4">
        <v>9.99127583884278</v>
      </c>
      <c r="AZ89" s="143">
        <v>14.531183074486425</v>
      </c>
      <c r="BA89" s="4">
        <v>25.747603197609255</v>
      </c>
      <c r="BB89" s="4">
        <v>28.946256875833043</v>
      </c>
      <c r="BC89" s="4">
        <v>23.60242728203723</v>
      </c>
      <c r="BD89" s="4">
        <v>16.873846405469273</v>
      </c>
      <c r="BE89" s="4">
        <v>13.099482131571055</v>
      </c>
      <c r="BF89" s="4">
        <v>11.660964754866843</v>
      </c>
      <c r="BG89" s="4">
        <v>12.492586661315862</v>
      </c>
      <c r="BH89" s="4">
        <v>12.950388831850264</v>
      </c>
      <c r="BI89" s="4">
        <v>14.526025129357203</v>
      </c>
      <c r="BJ89" s="4">
        <v>16.894585689737497</v>
      </c>
      <c r="BK89" s="4">
        <v>22.682266047339162</v>
      </c>
      <c r="BL89" s="4">
        <v>49.956379194213895</v>
      </c>
      <c r="BM89" s="143">
        <v>249.43281220120056</v>
      </c>
      <c r="BN89" s="4">
        <v>472.84457543867228</v>
      </c>
      <c r="BO89" s="4">
        <v>472.84457543867228</v>
      </c>
      <c r="BP89" s="4">
        <v>472.84457543867228</v>
      </c>
      <c r="BQ89" s="4">
        <v>472.84457543867228</v>
      </c>
      <c r="BR89" s="4">
        <v>472.84457543867228</v>
      </c>
      <c r="BS89" s="4">
        <v>472.84457543867228</v>
      </c>
      <c r="BT89" s="4">
        <v>472.84457543867228</v>
      </c>
      <c r="BU89" s="4">
        <v>472.84457543867228</v>
      </c>
      <c r="BV89" s="4">
        <v>472.84457543867228</v>
      </c>
      <c r="BX89" t="s">
        <v>426</v>
      </c>
      <c r="BY89" s="4" t="e">
        <f t="shared" si="91"/>
        <v>#DIV/0!</v>
      </c>
      <c r="BZ89" s="4" t="e">
        <f t="shared" si="91"/>
        <v>#DIV/0!</v>
      </c>
      <c r="CA89" s="4">
        <f t="shared" si="91"/>
        <v>0</v>
      </c>
      <c r="CB89" s="4">
        <f t="shared" si="91"/>
        <v>0</v>
      </c>
      <c r="CC89" s="4">
        <f t="shared" si="91"/>
        <v>0</v>
      </c>
      <c r="CD89" s="4">
        <f t="shared" si="91"/>
        <v>0</v>
      </c>
      <c r="CE89" s="4">
        <f t="shared" si="91"/>
        <v>0</v>
      </c>
      <c r="CF89" s="4">
        <f t="shared" si="91"/>
        <v>0</v>
      </c>
      <c r="CG89" s="4">
        <f t="shared" si="91"/>
        <v>0</v>
      </c>
      <c r="CH89" s="4">
        <f t="shared" si="91"/>
        <v>0.8549891543389424</v>
      </c>
      <c r="CI89" s="4">
        <f t="shared" si="91"/>
        <v>1.8949261526599135</v>
      </c>
      <c r="CJ89" s="4">
        <f t="shared" si="91"/>
        <v>5.2585662309698842</v>
      </c>
      <c r="CK89" s="4">
        <f t="shared" si="91"/>
        <v>16.686526018549003</v>
      </c>
      <c r="CL89" s="4">
        <f t="shared" si="91"/>
        <v>13.551370104004871</v>
      </c>
      <c r="CM89" s="4">
        <f t="shared" si="91"/>
        <v>15.234872039912128</v>
      </c>
      <c r="CN89" s="4">
        <f t="shared" si="91"/>
        <v>12.422330148440647</v>
      </c>
      <c r="CO89" s="4">
        <f t="shared" si="92"/>
        <v>8.8809717923522502</v>
      </c>
      <c r="CP89" s="4">
        <f t="shared" si="92"/>
        <v>6.8944642797742386</v>
      </c>
      <c r="CQ89" s="4">
        <f t="shared" si="92"/>
        <v>6.1373498709825487</v>
      </c>
      <c r="CR89" s="4">
        <f t="shared" si="92"/>
        <v>6.5750456112188749</v>
      </c>
      <c r="CS89" s="4">
        <f t="shared" si="92"/>
        <v>6.8159941220264546</v>
      </c>
      <c r="CT89" s="4">
        <f t="shared" si="92"/>
        <v>7.6452763838722122</v>
      </c>
      <c r="CU89" s="4">
        <f t="shared" si="92"/>
        <v>8.8918872051249984</v>
      </c>
      <c r="CV89" s="4">
        <f t="shared" si="92"/>
        <v>11.938034761757454</v>
      </c>
      <c r="CW89" s="4">
        <f t="shared" si="92"/>
        <v>26.292831154849416</v>
      </c>
      <c r="CX89" s="4">
        <f t="shared" si="92"/>
        <v>131.2804274743161</v>
      </c>
      <c r="CY89" s="4">
        <f t="shared" si="92"/>
        <v>248.86556602035384</v>
      </c>
      <c r="CZ89" s="4">
        <f t="shared" si="92"/>
        <v>248.86556602035384</v>
      </c>
      <c r="DA89" s="4">
        <f t="shared" si="92"/>
        <v>248.86556602035384</v>
      </c>
      <c r="DB89" s="4">
        <f t="shared" si="92"/>
        <v>248.86556602035384</v>
      </c>
      <c r="DC89" s="4">
        <f t="shared" si="92"/>
        <v>248.86556602035384</v>
      </c>
      <c r="DD89" s="4">
        <f t="shared" si="92"/>
        <v>248.86556602035384</v>
      </c>
      <c r="DE89" s="4">
        <f t="shared" si="93"/>
        <v>248.86556602035384</v>
      </c>
      <c r="DF89" s="4">
        <f t="shared" si="93"/>
        <v>248.86556602035384</v>
      </c>
      <c r="DG89" s="4">
        <f t="shared" si="93"/>
        <v>248.86556602035384</v>
      </c>
    </row>
    <row r="90" spans="1:111" x14ac:dyDescent="0.25">
      <c r="A90" s="114"/>
      <c r="B90" t="s">
        <v>427</v>
      </c>
      <c r="C90" s="115">
        <v>0</v>
      </c>
      <c r="D90" s="115">
        <v>0</v>
      </c>
      <c r="E90" s="115">
        <v>0</v>
      </c>
      <c r="F90" s="115">
        <v>0</v>
      </c>
      <c r="G90" s="115">
        <v>0</v>
      </c>
      <c r="H90" s="115">
        <v>0</v>
      </c>
      <c r="I90" s="115">
        <v>0</v>
      </c>
      <c r="J90" s="115">
        <v>0</v>
      </c>
      <c r="K90" s="115">
        <v>0</v>
      </c>
      <c r="L90" s="115">
        <v>0</v>
      </c>
      <c r="M90" s="115">
        <v>0</v>
      </c>
      <c r="N90" s="115">
        <v>0</v>
      </c>
      <c r="O90" s="144">
        <v>0</v>
      </c>
      <c r="P90" s="115">
        <v>0</v>
      </c>
      <c r="Q90" s="115">
        <v>0</v>
      </c>
      <c r="R90" s="115">
        <v>0</v>
      </c>
      <c r="S90" s="115">
        <v>0</v>
      </c>
      <c r="T90" s="115">
        <v>0</v>
      </c>
      <c r="U90" s="115">
        <v>0</v>
      </c>
      <c r="V90" s="115">
        <v>0</v>
      </c>
      <c r="W90" s="115">
        <v>0</v>
      </c>
      <c r="X90" s="115">
        <v>0</v>
      </c>
      <c r="Y90" s="115">
        <v>0</v>
      </c>
      <c r="Z90" s="115">
        <v>0</v>
      </c>
      <c r="AA90" s="115">
        <v>0</v>
      </c>
      <c r="AB90" s="144">
        <v>0</v>
      </c>
      <c r="AC90" s="115">
        <v>0</v>
      </c>
      <c r="AD90" s="115">
        <v>0</v>
      </c>
      <c r="AE90" s="115">
        <v>0</v>
      </c>
      <c r="AF90" s="115">
        <v>0</v>
      </c>
      <c r="AG90" s="115">
        <v>0</v>
      </c>
      <c r="AH90" s="115">
        <v>0</v>
      </c>
      <c r="AI90" s="115">
        <v>0</v>
      </c>
      <c r="AJ90" s="115">
        <v>0</v>
      </c>
      <c r="AK90" s="115">
        <v>0</v>
      </c>
      <c r="AM90" t="s">
        <v>427</v>
      </c>
      <c r="AN90" s="115">
        <v>0</v>
      </c>
      <c r="AO90" s="115">
        <v>0</v>
      </c>
      <c r="AP90" s="115">
        <v>0</v>
      </c>
      <c r="AQ90" s="115">
        <v>0</v>
      </c>
      <c r="AR90" s="115">
        <v>0</v>
      </c>
      <c r="AS90" s="115">
        <v>0</v>
      </c>
      <c r="AT90" s="115">
        <v>0</v>
      </c>
      <c r="AU90" s="115">
        <v>0</v>
      </c>
      <c r="AV90" s="115">
        <v>0</v>
      </c>
      <c r="AW90" s="115">
        <v>0</v>
      </c>
      <c r="AX90" s="115">
        <v>0</v>
      </c>
      <c r="AY90" s="115">
        <v>0</v>
      </c>
      <c r="AZ90" s="144">
        <v>0</v>
      </c>
      <c r="BA90" s="115">
        <v>0</v>
      </c>
      <c r="BB90" s="115">
        <v>0</v>
      </c>
      <c r="BC90" s="115">
        <v>0</v>
      </c>
      <c r="BD90" s="115">
        <v>0</v>
      </c>
      <c r="BE90" s="115">
        <v>0</v>
      </c>
      <c r="BF90" s="115">
        <v>0</v>
      </c>
      <c r="BG90" s="115">
        <v>0</v>
      </c>
      <c r="BH90" s="115">
        <v>0</v>
      </c>
      <c r="BI90" s="115">
        <v>0</v>
      </c>
      <c r="BJ90" s="115">
        <v>0</v>
      </c>
      <c r="BK90" s="115">
        <v>0</v>
      </c>
      <c r="BL90" s="115">
        <v>0</v>
      </c>
      <c r="BM90" s="144">
        <v>0</v>
      </c>
      <c r="BN90" s="115">
        <v>0</v>
      </c>
      <c r="BO90" s="115">
        <v>0</v>
      </c>
      <c r="BP90" s="115">
        <v>0</v>
      </c>
      <c r="BQ90" s="115">
        <v>0</v>
      </c>
      <c r="BR90" s="115">
        <v>0</v>
      </c>
      <c r="BS90" s="115">
        <v>0</v>
      </c>
      <c r="BT90" s="115">
        <v>0</v>
      </c>
      <c r="BU90" s="115">
        <v>0</v>
      </c>
      <c r="BV90" s="115">
        <v>0</v>
      </c>
      <c r="BX90" t="s">
        <v>427</v>
      </c>
      <c r="BY90" s="115" t="e">
        <f t="shared" si="91"/>
        <v>#DIV/0!</v>
      </c>
      <c r="BZ90" s="115" t="e">
        <f t="shared" si="91"/>
        <v>#DIV/0!</v>
      </c>
      <c r="CA90" s="115" t="e">
        <f t="shared" si="91"/>
        <v>#DIV/0!</v>
      </c>
      <c r="CB90" s="115" t="e">
        <f t="shared" si="91"/>
        <v>#DIV/0!</v>
      </c>
      <c r="CC90" s="115" t="e">
        <f t="shared" si="91"/>
        <v>#DIV/0!</v>
      </c>
      <c r="CD90" s="115" t="e">
        <f t="shared" si="91"/>
        <v>#DIV/0!</v>
      </c>
      <c r="CE90" s="115" t="e">
        <f t="shared" si="91"/>
        <v>#DIV/0!</v>
      </c>
      <c r="CF90" s="115" t="e">
        <f t="shared" si="91"/>
        <v>#DIV/0!</v>
      </c>
      <c r="CG90" s="115" t="e">
        <f t="shared" si="91"/>
        <v>#DIV/0!</v>
      </c>
      <c r="CH90" s="115" t="e">
        <f t="shared" si="91"/>
        <v>#DIV/0!</v>
      </c>
      <c r="CI90" s="115" t="e">
        <f t="shared" si="91"/>
        <v>#DIV/0!</v>
      </c>
      <c r="CJ90" s="115" t="e">
        <f t="shared" si="91"/>
        <v>#DIV/0!</v>
      </c>
      <c r="CK90" s="115" t="e">
        <f t="shared" si="91"/>
        <v>#DIV/0!</v>
      </c>
      <c r="CL90" s="115" t="e">
        <f t="shared" si="91"/>
        <v>#DIV/0!</v>
      </c>
      <c r="CM90" s="115" t="e">
        <f t="shared" si="91"/>
        <v>#DIV/0!</v>
      </c>
      <c r="CN90" s="115" t="e">
        <f t="shared" si="91"/>
        <v>#DIV/0!</v>
      </c>
      <c r="CO90" s="115" t="e">
        <f t="shared" si="92"/>
        <v>#DIV/0!</v>
      </c>
      <c r="CP90" s="115" t="e">
        <f t="shared" si="92"/>
        <v>#DIV/0!</v>
      </c>
      <c r="CQ90" s="115" t="e">
        <f t="shared" si="92"/>
        <v>#DIV/0!</v>
      </c>
      <c r="CR90" s="115" t="e">
        <f t="shared" si="92"/>
        <v>#DIV/0!</v>
      </c>
      <c r="CS90" s="115" t="e">
        <f t="shared" si="92"/>
        <v>#DIV/0!</v>
      </c>
      <c r="CT90" s="115" t="e">
        <f t="shared" si="92"/>
        <v>#DIV/0!</v>
      </c>
      <c r="CU90" s="115" t="e">
        <f t="shared" si="92"/>
        <v>#DIV/0!</v>
      </c>
      <c r="CV90" s="115" t="e">
        <f t="shared" si="92"/>
        <v>#DIV/0!</v>
      </c>
      <c r="CW90" s="115" t="e">
        <f t="shared" si="92"/>
        <v>#DIV/0!</v>
      </c>
      <c r="CX90" s="115" t="e">
        <f t="shared" si="92"/>
        <v>#DIV/0!</v>
      </c>
      <c r="CY90" s="115" t="e">
        <f t="shared" si="92"/>
        <v>#DIV/0!</v>
      </c>
      <c r="CZ90" s="115" t="e">
        <f t="shared" si="92"/>
        <v>#DIV/0!</v>
      </c>
      <c r="DA90" s="115" t="e">
        <f t="shared" si="92"/>
        <v>#DIV/0!</v>
      </c>
      <c r="DB90" s="115" t="e">
        <f t="shared" si="92"/>
        <v>#DIV/0!</v>
      </c>
      <c r="DC90" s="115" t="e">
        <f t="shared" si="92"/>
        <v>#DIV/0!</v>
      </c>
      <c r="DD90" s="115" t="e">
        <f t="shared" si="92"/>
        <v>#DIV/0!</v>
      </c>
      <c r="DE90" s="115" t="e">
        <f t="shared" si="93"/>
        <v>#DIV/0!</v>
      </c>
      <c r="DF90" s="115" t="e">
        <f t="shared" si="93"/>
        <v>#DIV/0!</v>
      </c>
      <c r="DG90" s="115" t="e">
        <f t="shared" si="93"/>
        <v>#DIV/0!</v>
      </c>
    </row>
    <row r="91" spans="1:111" x14ac:dyDescent="0.25">
      <c r="A91" s="114"/>
      <c r="C91" s="5">
        <f>SUM(C77:C90)</f>
        <v>0</v>
      </c>
      <c r="D91" s="5">
        <f t="shared" ref="D91:AP91" si="94">SUM(D77:D90)</f>
        <v>0</v>
      </c>
      <c r="E91" s="5">
        <f t="shared" si="94"/>
        <v>190</v>
      </c>
      <c r="F91" s="5">
        <f t="shared" si="94"/>
        <v>380</v>
      </c>
      <c r="G91" s="5">
        <f t="shared" si="94"/>
        <v>570</v>
      </c>
      <c r="H91" s="5">
        <f t="shared" si="94"/>
        <v>760</v>
      </c>
      <c r="I91" s="5">
        <f t="shared" si="94"/>
        <v>970</v>
      </c>
      <c r="J91" s="5">
        <f t="shared" si="94"/>
        <v>1160</v>
      </c>
      <c r="K91" s="5">
        <f t="shared" si="94"/>
        <v>1370</v>
      </c>
      <c r="L91" s="5">
        <f t="shared" si="94"/>
        <v>1600</v>
      </c>
      <c r="M91" s="5">
        <f>SUM(M77:M90)</f>
        <v>1830</v>
      </c>
      <c r="N91" s="5">
        <f t="shared" si="94"/>
        <v>2060</v>
      </c>
      <c r="O91" s="145">
        <f t="shared" si="94"/>
        <v>907.5</v>
      </c>
      <c r="P91" s="5">
        <f>SUM(P77:P90)</f>
        <v>2210</v>
      </c>
      <c r="Q91" s="5">
        <f t="shared" ref="Q91:AB91" si="95">SUM(Q77:Q90)</f>
        <v>2290</v>
      </c>
      <c r="R91" s="5">
        <f t="shared" si="95"/>
        <v>2370</v>
      </c>
      <c r="S91" s="5">
        <f t="shared" si="95"/>
        <v>2450</v>
      </c>
      <c r="T91" s="5">
        <f t="shared" si="95"/>
        <v>2530</v>
      </c>
      <c r="U91" s="5">
        <f t="shared" si="95"/>
        <v>2610</v>
      </c>
      <c r="V91" s="5">
        <f t="shared" si="95"/>
        <v>2690</v>
      </c>
      <c r="W91" s="5">
        <f t="shared" si="95"/>
        <v>2770</v>
      </c>
      <c r="X91" s="5">
        <f t="shared" si="95"/>
        <v>2850</v>
      </c>
      <c r="Y91" s="5">
        <f t="shared" si="95"/>
        <v>2930</v>
      </c>
      <c r="Z91" s="5">
        <f t="shared" si="95"/>
        <v>3010</v>
      </c>
      <c r="AA91" s="5">
        <f t="shared" si="95"/>
        <v>3090</v>
      </c>
      <c r="AB91" s="145">
        <f t="shared" si="95"/>
        <v>2650</v>
      </c>
      <c r="AC91" s="5">
        <f t="shared" si="94"/>
        <v>2933</v>
      </c>
      <c r="AD91" s="5">
        <f t="shared" si="94"/>
        <v>3413</v>
      </c>
      <c r="AE91" s="5">
        <f t="shared" si="94"/>
        <v>3893</v>
      </c>
      <c r="AF91" s="5">
        <f t="shared" si="94"/>
        <v>3893</v>
      </c>
      <c r="AG91" s="5">
        <f t="shared" si="94"/>
        <v>3893</v>
      </c>
      <c r="AH91" s="5">
        <f t="shared" si="94"/>
        <v>3893</v>
      </c>
      <c r="AI91" s="5">
        <f t="shared" si="94"/>
        <v>3893</v>
      </c>
      <c r="AJ91" s="5">
        <f t="shared" si="94"/>
        <v>3893</v>
      </c>
      <c r="AK91" s="5">
        <f t="shared" si="94"/>
        <v>3893</v>
      </c>
      <c r="AN91" s="5">
        <f t="shared" si="94"/>
        <v>0</v>
      </c>
      <c r="AO91" s="5">
        <f t="shared" si="94"/>
        <v>0</v>
      </c>
      <c r="AP91" s="5">
        <f t="shared" si="94"/>
        <v>0</v>
      </c>
      <c r="AQ91" s="5">
        <f>SUM(AQ77:AQ90)</f>
        <v>0</v>
      </c>
      <c r="AR91" s="5">
        <f t="shared" ref="AR91:BQ91" si="96">SUM(AR77:AR90)</f>
        <v>0</v>
      </c>
      <c r="AS91" s="5">
        <f t="shared" si="96"/>
        <v>0</v>
      </c>
      <c r="AT91" s="5">
        <f t="shared" si="96"/>
        <v>0</v>
      </c>
      <c r="AU91" s="5">
        <f t="shared" si="96"/>
        <v>0</v>
      </c>
      <c r="AV91" s="5">
        <f t="shared" si="96"/>
        <v>0</v>
      </c>
      <c r="AW91" s="5">
        <f t="shared" si="96"/>
        <v>1.2995835145951924</v>
      </c>
      <c r="AX91" s="5">
        <f t="shared" si="96"/>
        <v>3.2403237210484521</v>
      </c>
      <c r="AY91" s="5">
        <f t="shared" si="96"/>
        <v>9.99127583884278</v>
      </c>
      <c r="AZ91" s="145">
        <f t="shared" si="96"/>
        <v>14.531183074486425</v>
      </c>
      <c r="BA91" s="5">
        <f t="shared" si="96"/>
        <v>28.374633896214476</v>
      </c>
      <c r="BB91" s="5">
        <f t="shared" si="96"/>
        <v>32.164165068625309</v>
      </c>
      <c r="BC91" s="5">
        <f t="shared" si="96"/>
        <v>26.582958440704704</v>
      </c>
      <c r="BD91" s="5">
        <f>SUM(BD77:BD90)</f>
        <v>19.311197996432252</v>
      </c>
      <c r="BE91" s="5">
        <f t="shared" ref="BE91:BM91" si="97">SUM(BE77:BE90)</f>
        <v>15.163059648879003</v>
      </c>
      <c r="BF91" s="5">
        <f t="shared" si="97"/>
        <v>13.746604100049435</v>
      </c>
      <c r="BG91" s="5">
        <f t="shared" si="97"/>
        <v>18.881595401698959</v>
      </c>
      <c r="BH91" s="5">
        <f t="shared" si="97"/>
        <v>19.513086676657657</v>
      </c>
      <c r="BI91" s="5">
        <f t="shared" si="97"/>
        <v>21.941558784336628</v>
      </c>
      <c r="BJ91" s="5">
        <f t="shared" si="97"/>
        <v>24.905669818061721</v>
      </c>
      <c r="BK91" s="5">
        <f t="shared" si="97"/>
        <v>33.029687051925727</v>
      </c>
      <c r="BL91" s="5">
        <f t="shared" si="97"/>
        <v>68.592411056657596</v>
      </c>
      <c r="BM91" s="145">
        <f t="shared" si="97"/>
        <v>322.20662794024349</v>
      </c>
      <c r="BN91" s="5">
        <f t="shared" si="96"/>
        <v>633.67753789381061</v>
      </c>
      <c r="BO91" s="5">
        <f t="shared" si="96"/>
        <v>708.41684626363258</v>
      </c>
      <c r="BP91" s="5">
        <f t="shared" si="96"/>
        <v>783.15615463345443</v>
      </c>
      <c r="BQ91" s="5">
        <f t="shared" si="96"/>
        <v>783.15615463345443</v>
      </c>
      <c r="BR91" s="5">
        <f>SUM(BR77:BR90)</f>
        <v>783.15615463345443</v>
      </c>
      <c r="BS91" s="5">
        <f>SUM(BS77:BS90)</f>
        <v>783.15615463345443</v>
      </c>
      <c r="BT91" s="5">
        <f t="shared" ref="BT91:BV91" si="98">SUM(BT77:BT90)</f>
        <v>783.15615463345432</v>
      </c>
      <c r="BU91" s="5">
        <f t="shared" si="98"/>
        <v>783.15615463345443</v>
      </c>
      <c r="BV91" s="5" t="e">
        <f t="shared" si="98"/>
        <v>#DIV/0!</v>
      </c>
      <c r="BY91" s="4" t="e">
        <f t="shared" si="91"/>
        <v>#DIV/0!</v>
      </c>
      <c r="BZ91" s="4" t="e">
        <f t="shared" si="91"/>
        <v>#DIV/0!</v>
      </c>
      <c r="CA91" s="4">
        <f t="shared" si="91"/>
        <v>0</v>
      </c>
      <c r="CB91" s="4">
        <f t="shared" si="91"/>
        <v>0</v>
      </c>
      <c r="CC91" s="4">
        <f t="shared" si="91"/>
        <v>0</v>
      </c>
      <c r="CD91" s="4">
        <f t="shared" si="91"/>
        <v>0</v>
      </c>
      <c r="CE91" s="4">
        <f t="shared" si="91"/>
        <v>0</v>
      </c>
      <c r="CF91" s="4">
        <f t="shared" si="91"/>
        <v>0</v>
      </c>
      <c r="CG91" s="4">
        <f t="shared" si="91"/>
        <v>0</v>
      </c>
      <c r="CH91" s="4">
        <f t="shared" si="91"/>
        <v>0.81223969662199524</v>
      </c>
      <c r="CI91" s="4">
        <f t="shared" si="91"/>
        <v>1.7706687000264767</v>
      </c>
      <c r="CJ91" s="4">
        <f t="shared" si="91"/>
        <v>4.8501339023508638</v>
      </c>
      <c r="CK91" s="4">
        <f t="shared" si="91"/>
        <v>16.012322947092478</v>
      </c>
      <c r="CL91" s="4">
        <f t="shared" si="91"/>
        <v>12.8392008580156</v>
      </c>
      <c r="CM91" s="4">
        <f t="shared" si="91"/>
        <v>14.045486929530702</v>
      </c>
      <c r="CN91" s="4">
        <f t="shared" si="91"/>
        <v>11.216438160634896</v>
      </c>
      <c r="CO91" s="4">
        <f t="shared" si="92"/>
        <v>7.8821216311968385</v>
      </c>
      <c r="CP91" s="4">
        <f t="shared" si="92"/>
        <v>5.9933042090430835</v>
      </c>
      <c r="CQ91" s="4">
        <f t="shared" si="92"/>
        <v>5.2668981226243048</v>
      </c>
      <c r="CR91" s="4">
        <f t="shared" si="92"/>
        <v>7.0191804467282379</v>
      </c>
      <c r="CS91" s="4">
        <f t="shared" si="92"/>
        <v>7.0444356233421148</v>
      </c>
      <c r="CT91" s="4">
        <f t="shared" si="92"/>
        <v>7.6987925559075885</v>
      </c>
      <c r="CU91" s="4">
        <f t="shared" si="92"/>
        <v>8.5002286068470028</v>
      </c>
      <c r="CV91" s="4">
        <f t="shared" si="92"/>
        <v>10.973317957450407</v>
      </c>
      <c r="CW91" s="4">
        <f t="shared" si="92"/>
        <v>22.198191280471715</v>
      </c>
      <c r="CX91" s="4">
        <f t="shared" si="92"/>
        <v>121.58740676990321</v>
      </c>
      <c r="CY91" s="4">
        <f t="shared" si="92"/>
        <v>216.05098462114239</v>
      </c>
      <c r="CZ91" s="4">
        <f t="shared" si="92"/>
        <v>207.56426787683347</v>
      </c>
      <c r="DA91" s="4">
        <f t="shared" si="92"/>
        <v>201.17034539775352</v>
      </c>
      <c r="DB91" s="4">
        <f t="shared" si="92"/>
        <v>201.17034539775352</v>
      </c>
      <c r="DC91" s="4">
        <f t="shared" si="92"/>
        <v>201.17034539775352</v>
      </c>
      <c r="DD91" s="4">
        <f t="shared" si="92"/>
        <v>201.17034539775352</v>
      </c>
      <c r="DE91" s="4">
        <f t="shared" si="93"/>
        <v>201.17034539775349</v>
      </c>
      <c r="DF91" s="4">
        <f t="shared" si="93"/>
        <v>201.17034539775352</v>
      </c>
      <c r="DG91" s="4" t="e">
        <f t="shared" si="93"/>
        <v>#DIV/0!</v>
      </c>
    </row>
    <row r="92" spans="1:111" x14ac:dyDescent="0.25">
      <c r="A92" s="114"/>
      <c r="B92" s="125">
        <f>SUM(C92:AK92)</f>
        <v>79844.5</v>
      </c>
      <c r="C92" s="5">
        <f>+C91-C3</f>
        <v>0</v>
      </c>
      <c r="D92" s="5">
        <f t="shared" ref="D92:AK92" si="99">+D91-D3</f>
        <v>0</v>
      </c>
      <c r="E92" s="5">
        <f t="shared" si="99"/>
        <v>190</v>
      </c>
      <c r="F92" s="5">
        <f t="shared" si="99"/>
        <v>380</v>
      </c>
      <c r="G92" s="5">
        <f t="shared" si="99"/>
        <v>570</v>
      </c>
      <c r="H92" s="5">
        <f t="shared" si="99"/>
        <v>760</v>
      </c>
      <c r="I92" s="5">
        <f t="shared" si="99"/>
        <v>970</v>
      </c>
      <c r="J92" s="5">
        <f t="shared" si="99"/>
        <v>1160</v>
      </c>
      <c r="K92" s="5">
        <f t="shared" si="99"/>
        <v>1370</v>
      </c>
      <c r="L92" s="5">
        <f t="shared" si="99"/>
        <v>1600</v>
      </c>
      <c r="M92" s="5">
        <f t="shared" si="99"/>
        <v>1830</v>
      </c>
      <c r="N92" s="5">
        <f t="shared" si="99"/>
        <v>2060</v>
      </c>
      <c r="O92" s="145">
        <f t="shared" si="99"/>
        <v>907.5</v>
      </c>
      <c r="P92" s="5">
        <f>+P91-P3</f>
        <v>2210</v>
      </c>
      <c r="Q92" s="5">
        <f t="shared" ref="Q92:AB92" si="100">+Q91-Q3</f>
        <v>2290</v>
      </c>
      <c r="R92" s="5">
        <f t="shared" si="100"/>
        <v>2370</v>
      </c>
      <c r="S92" s="5">
        <f t="shared" si="100"/>
        <v>2450</v>
      </c>
      <c r="T92" s="5">
        <f t="shared" si="100"/>
        <v>2530</v>
      </c>
      <c r="U92" s="5">
        <f t="shared" si="100"/>
        <v>2610</v>
      </c>
      <c r="V92" s="5">
        <f t="shared" si="100"/>
        <v>2690</v>
      </c>
      <c r="W92" s="5">
        <f t="shared" si="100"/>
        <v>2770</v>
      </c>
      <c r="X92" s="5">
        <f t="shared" si="100"/>
        <v>2850</v>
      </c>
      <c r="Y92" s="5">
        <f t="shared" si="100"/>
        <v>2930</v>
      </c>
      <c r="Z92" s="5">
        <f t="shared" si="100"/>
        <v>3010</v>
      </c>
      <c r="AA92" s="5">
        <f t="shared" si="100"/>
        <v>3090</v>
      </c>
      <c r="AB92" s="145">
        <f t="shared" si="100"/>
        <v>2650</v>
      </c>
      <c r="AC92" s="5">
        <f t="shared" si="99"/>
        <v>2933</v>
      </c>
      <c r="AD92" s="5">
        <f t="shared" si="99"/>
        <v>3413</v>
      </c>
      <c r="AE92" s="5">
        <f t="shared" si="99"/>
        <v>3893</v>
      </c>
      <c r="AF92" s="5">
        <f t="shared" si="99"/>
        <v>3893</v>
      </c>
      <c r="AG92" s="5">
        <f t="shared" si="99"/>
        <v>3893</v>
      </c>
      <c r="AH92" s="5">
        <f t="shared" si="99"/>
        <v>3893</v>
      </c>
      <c r="AI92" s="5">
        <f t="shared" si="99"/>
        <v>3893</v>
      </c>
      <c r="AJ92" s="5">
        <f t="shared" si="99"/>
        <v>3893</v>
      </c>
      <c r="AK92" s="5">
        <f t="shared" si="99"/>
        <v>3893</v>
      </c>
      <c r="AM92" s="125" t="e">
        <f>SUM(AN92:BV92)</f>
        <v>#DIV/0!</v>
      </c>
      <c r="AN92" s="5">
        <f t="shared" ref="AN92:BV92" si="101">+AN91-AN3</f>
        <v>0</v>
      </c>
      <c r="AO92" s="5">
        <f t="shared" si="101"/>
        <v>0</v>
      </c>
      <c r="AP92" s="5">
        <f t="shared" si="101"/>
        <v>0</v>
      </c>
      <c r="AQ92" s="5">
        <f t="shared" si="101"/>
        <v>0</v>
      </c>
      <c r="AR92" s="5">
        <f t="shared" si="101"/>
        <v>0</v>
      </c>
      <c r="AS92" s="5">
        <f t="shared" si="101"/>
        <v>0</v>
      </c>
      <c r="AT92" s="5">
        <f t="shared" si="101"/>
        <v>0</v>
      </c>
      <c r="AU92" s="5">
        <f t="shared" si="101"/>
        <v>0</v>
      </c>
      <c r="AV92" s="5">
        <f t="shared" si="101"/>
        <v>0</v>
      </c>
      <c r="AW92" s="5">
        <f t="shared" si="101"/>
        <v>1.2995835145951924</v>
      </c>
      <c r="AX92" s="5">
        <f t="shared" si="101"/>
        <v>3.2403237210484521</v>
      </c>
      <c r="AY92" s="5">
        <f t="shared" si="101"/>
        <v>9.99127583884278</v>
      </c>
      <c r="AZ92" s="145">
        <f t="shared" si="101"/>
        <v>14.531183074486425</v>
      </c>
      <c r="BA92" s="5">
        <f t="shared" si="101"/>
        <v>28.374633896214476</v>
      </c>
      <c r="BB92" s="5">
        <f t="shared" si="101"/>
        <v>32.164165068625309</v>
      </c>
      <c r="BC92" s="5">
        <f t="shared" si="101"/>
        <v>26.582958440704704</v>
      </c>
      <c r="BD92" s="5">
        <f t="shared" si="101"/>
        <v>19.311197996432252</v>
      </c>
      <c r="BE92" s="5">
        <f t="shared" si="101"/>
        <v>15.163059648879003</v>
      </c>
      <c r="BF92" s="5">
        <f t="shared" si="101"/>
        <v>13.746604100049435</v>
      </c>
      <c r="BG92" s="5">
        <f t="shared" si="101"/>
        <v>18.881595401698959</v>
      </c>
      <c r="BH92" s="5">
        <f t="shared" si="101"/>
        <v>19.513086676657657</v>
      </c>
      <c r="BI92" s="5">
        <f t="shared" si="101"/>
        <v>21.941558784336628</v>
      </c>
      <c r="BJ92" s="5">
        <f t="shared" si="101"/>
        <v>24.905669818061721</v>
      </c>
      <c r="BK92" s="5">
        <f t="shared" si="101"/>
        <v>33.029687051925727</v>
      </c>
      <c r="BL92" s="5">
        <f t="shared" si="101"/>
        <v>68.592411056657596</v>
      </c>
      <c r="BM92" s="145">
        <f t="shared" si="101"/>
        <v>322.20662794024349</v>
      </c>
      <c r="BN92" s="5">
        <f t="shared" si="101"/>
        <v>633.67753789381061</v>
      </c>
      <c r="BO92" s="5">
        <f t="shared" si="101"/>
        <v>708.41684626363258</v>
      </c>
      <c r="BP92" s="5">
        <f t="shared" si="101"/>
        <v>783.15615463345443</v>
      </c>
      <c r="BQ92" s="5" t="e">
        <f t="shared" si="101"/>
        <v>#DIV/0!</v>
      </c>
      <c r="BR92" s="5" t="e">
        <f t="shared" si="101"/>
        <v>#DIV/0!</v>
      </c>
      <c r="BS92" s="5" t="e">
        <f t="shared" si="101"/>
        <v>#DIV/0!</v>
      </c>
      <c r="BT92" s="5" t="e">
        <f t="shared" si="101"/>
        <v>#DIV/0!</v>
      </c>
      <c r="BU92" s="5" t="e">
        <f t="shared" si="101"/>
        <v>#DIV/0!</v>
      </c>
      <c r="BV92" s="5" t="e">
        <f t="shared" si="101"/>
        <v>#DIV/0!</v>
      </c>
      <c r="BX92" s="125" t="e">
        <f>SUM(BY92:DD92)</f>
        <v>#DIV/0!</v>
      </c>
      <c r="BY92" s="5" t="e">
        <f t="shared" ref="BY92:DG92" si="102">+BY91-BY3</f>
        <v>#DIV/0!</v>
      </c>
      <c r="BZ92" s="5" t="e">
        <f t="shared" si="102"/>
        <v>#DIV/0!</v>
      </c>
      <c r="CA92" s="5" t="e">
        <f t="shared" si="102"/>
        <v>#DIV/0!</v>
      </c>
      <c r="CB92" s="5" t="e">
        <f t="shared" si="102"/>
        <v>#DIV/0!</v>
      </c>
      <c r="CC92" s="5" t="e">
        <f t="shared" si="102"/>
        <v>#DIV/0!</v>
      </c>
      <c r="CD92" s="5" t="e">
        <f t="shared" si="102"/>
        <v>#DIV/0!</v>
      </c>
      <c r="CE92" s="5" t="e">
        <f t="shared" si="102"/>
        <v>#DIV/0!</v>
      </c>
      <c r="CF92" s="5" t="e">
        <f t="shared" si="102"/>
        <v>#DIV/0!</v>
      </c>
      <c r="CG92" s="5" t="e">
        <f t="shared" si="102"/>
        <v>#DIV/0!</v>
      </c>
      <c r="CH92" s="5" t="e">
        <f t="shared" si="102"/>
        <v>#DIV/0!</v>
      </c>
      <c r="CI92" s="5" t="e">
        <f t="shared" si="102"/>
        <v>#DIV/0!</v>
      </c>
      <c r="CJ92" s="5" t="e">
        <f t="shared" si="102"/>
        <v>#DIV/0!</v>
      </c>
      <c r="CK92" s="5" t="e">
        <f t="shared" si="102"/>
        <v>#DIV/0!</v>
      </c>
      <c r="CL92" s="5" t="e">
        <f t="shared" si="102"/>
        <v>#DIV/0!</v>
      </c>
      <c r="CM92" s="5" t="e">
        <f t="shared" si="102"/>
        <v>#DIV/0!</v>
      </c>
      <c r="CN92" s="5" t="e">
        <f t="shared" si="102"/>
        <v>#DIV/0!</v>
      </c>
      <c r="CO92" s="5" t="e">
        <f t="shared" si="102"/>
        <v>#DIV/0!</v>
      </c>
      <c r="CP92" s="5" t="e">
        <f t="shared" si="102"/>
        <v>#DIV/0!</v>
      </c>
      <c r="CQ92" s="5" t="e">
        <f t="shared" si="102"/>
        <v>#DIV/0!</v>
      </c>
      <c r="CR92" s="5" t="e">
        <f t="shared" si="102"/>
        <v>#DIV/0!</v>
      </c>
      <c r="CS92" s="5" t="e">
        <f t="shared" si="102"/>
        <v>#DIV/0!</v>
      </c>
      <c r="CT92" s="5" t="e">
        <f t="shared" si="102"/>
        <v>#DIV/0!</v>
      </c>
      <c r="CU92" s="5" t="e">
        <f t="shared" si="102"/>
        <v>#DIV/0!</v>
      </c>
      <c r="CV92" s="5" t="e">
        <f t="shared" si="102"/>
        <v>#DIV/0!</v>
      </c>
      <c r="CW92" s="5" t="e">
        <f t="shared" si="102"/>
        <v>#DIV/0!</v>
      </c>
      <c r="CX92" s="5" t="e">
        <f t="shared" si="102"/>
        <v>#DIV/0!</v>
      </c>
      <c r="CY92" s="5" t="e">
        <f t="shared" si="102"/>
        <v>#DIV/0!</v>
      </c>
      <c r="CZ92" s="5" t="e">
        <f t="shared" si="102"/>
        <v>#DIV/0!</v>
      </c>
      <c r="DA92" s="5" t="e">
        <f t="shared" si="102"/>
        <v>#DIV/0!</v>
      </c>
      <c r="DB92" s="5" t="e">
        <f t="shared" si="102"/>
        <v>#DIV/0!</v>
      </c>
      <c r="DC92" s="5" t="e">
        <f t="shared" si="102"/>
        <v>#DIV/0!</v>
      </c>
      <c r="DD92" s="5" t="e">
        <f t="shared" si="102"/>
        <v>#DIV/0!</v>
      </c>
      <c r="DE92" s="5" t="e">
        <f t="shared" si="102"/>
        <v>#DIV/0!</v>
      </c>
      <c r="DF92" s="5" t="e">
        <f t="shared" si="102"/>
        <v>#DIV/0!</v>
      </c>
      <c r="DG92" s="5" t="e">
        <f t="shared" si="102"/>
        <v>#DIV/0!</v>
      </c>
    </row>
    <row r="93" spans="1:111" x14ac:dyDescent="0.25">
      <c r="A93" s="11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14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145"/>
      <c r="AC93" s="5"/>
      <c r="AD93" s="5"/>
      <c r="AE93" s="5"/>
      <c r="AF93" s="5"/>
      <c r="AG93" s="5"/>
      <c r="AH93" s="5"/>
      <c r="AI93" s="5"/>
      <c r="AJ93" s="5"/>
      <c r="AK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14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145"/>
      <c r="BN93" s="5"/>
      <c r="BO93" s="5"/>
      <c r="BP93" s="5"/>
      <c r="BQ93" s="5"/>
      <c r="BR93" s="5"/>
      <c r="BS93" s="5"/>
      <c r="BT93" s="5"/>
      <c r="BU93" s="5"/>
      <c r="BV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</row>
    <row r="94" spans="1:111" x14ac:dyDescent="0.25">
      <c r="A94" s="114" t="s">
        <v>402</v>
      </c>
      <c r="B94" t="s">
        <v>414</v>
      </c>
      <c r="C94" s="4">
        <v>0</v>
      </c>
      <c r="D94" s="4">
        <v>0</v>
      </c>
      <c r="E94" s="4">
        <v>0</v>
      </c>
      <c r="F94" s="4">
        <v>0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143">
        <v>0</v>
      </c>
      <c r="P94" s="4">
        <v>5</v>
      </c>
      <c r="Q94" s="4">
        <v>5</v>
      </c>
      <c r="R94" s="4">
        <v>5</v>
      </c>
      <c r="S94" s="4">
        <v>5</v>
      </c>
      <c r="T94" s="4">
        <v>5</v>
      </c>
      <c r="U94" s="4">
        <v>5</v>
      </c>
      <c r="V94" s="4">
        <v>5</v>
      </c>
      <c r="W94" s="4">
        <v>5</v>
      </c>
      <c r="X94" s="4">
        <v>5</v>
      </c>
      <c r="Y94" s="4">
        <v>5</v>
      </c>
      <c r="Z94" s="4">
        <v>5</v>
      </c>
      <c r="AA94" s="4">
        <v>5</v>
      </c>
      <c r="AB94" s="143">
        <v>5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M94" t="s">
        <v>414</v>
      </c>
      <c r="AN94" s="4">
        <v>0</v>
      </c>
      <c r="AO94" s="4">
        <v>0</v>
      </c>
      <c r="AP94" s="4">
        <v>0</v>
      </c>
      <c r="AQ94" s="4">
        <v>0</v>
      </c>
      <c r="AR94" s="4">
        <v>0</v>
      </c>
      <c r="AS94" s="4">
        <v>0</v>
      </c>
      <c r="AT94" s="4">
        <v>0</v>
      </c>
      <c r="AU94" s="4">
        <v>0</v>
      </c>
      <c r="AV94" s="4">
        <v>0</v>
      </c>
      <c r="AW94" s="4">
        <v>0</v>
      </c>
      <c r="AX94" s="4">
        <v>0</v>
      </c>
      <c r="AY94" s="4">
        <v>0</v>
      </c>
      <c r="AZ94" s="143">
        <v>0</v>
      </c>
      <c r="BA94" s="4">
        <v>82.777061783333338</v>
      </c>
      <c r="BB94" s="4">
        <v>74.753565391666669</v>
      </c>
      <c r="BC94" s="4">
        <v>70.910333333333327</v>
      </c>
      <c r="BD94" s="4">
        <v>78.68934999999999</v>
      </c>
      <c r="BE94" s="4">
        <v>88.866949999999989</v>
      </c>
      <c r="BF94" s="4">
        <v>83.156049999999993</v>
      </c>
      <c r="BG94" s="4">
        <v>76.489456233333328</v>
      </c>
      <c r="BH94" s="4">
        <v>78.911231005555564</v>
      </c>
      <c r="BI94" s="4">
        <v>86.837381206481496</v>
      </c>
      <c r="BJ94" s="4">
        <v>77.867403074228392</v>
      </c>
      <c r="BK94" s="4">
        <v>81.74831191993313</v>
      </c>
      <c r="BL94" s="4">
        <v>65.477863906588652</v>
      </c>
      <c r="BM94" s="143">
        <v>946.4849578544538</v>
      </c>
      <c r="BN94" s="4">
        <v>0</v>
      </c>
      <c r="BO94" s="4">
        <v>0</v>
      </c>
      <c r="BP94" s="4">
        <v>0</v>
      </c>
      <c r="BQ94" s="4">
        <v>0</v>
      </c>
      <c r="BR94" s="4">
        <v>0</v>
      </c>
      <c r="BS94" s="4">
        <v>0</v>
      </c>
      <c r="BT94" s="4">
        <v>0</v>
      </c>
      <c r="BU94" s="4">
        <v>0</v>
      </c>
      <c r="BV94" s="4">
        <v>0</v>
      </c>
      <c r="BW94" s="5"/>
      <c r="BX94" t="s">
        <v>414</v>
      </c>
      <c r="BY94" s="4" t="e">
        <f t="shared" ref="BY94:CN108" si="103">+AN94/C94*1000</f>
        <v>#DIV/0!</v>
      </c>
      <c r="BZ94" s="4" t="e">
        <f t="shared" si="103"/>
        <v>#DIV/0!</v>
      </c>
      <c r="CA94" s="4" t="e">
        <f t="shared" si="103"/>
        <v>#DIV/0!</v>
      </c>
      <c r="CB94" s="4" t="e">
        <f t="shared" si="103"/>
        <v>#DIV/0!</v>
      </c>
      <c r="CC94" s="4" t="e">
        <f t="shared" si="103"/>
        <v>#DIV/0!</v>
      </c>
      <c r="CD94" s="4" t="e">
        <f t="shared" si="103"/>
        <v>#DIV/0!</v>
      </c>
      <c r="CE94" s="4" t="e">
        <f t="shared" si="103"/>
        <v>#DIV/0!</v>
      </c>
      <c r="CF94" s="4" t="e">
        <f t="shared" si="103"/>
        <v>#DIV/0!</v>
      </c>
      <c r="CG94" s="4" t="e">
        <f t="shared" si="103"/>
        <v>#DIV/0!</v>
      </c>
      <c r="CH94" s="4" t="e">
        <f t="shared" si="103"/>
        <v>#DIV/0!</v>
      </c>
      <c r="CI94" s="4" t="e">
        <f t="shared" si="103"/>
        <v>#DIV/0!</v>
      </c>
      <c r="CJ94" s="4" t="e">
        <f t="shared" si="103"/>
        <v>#DIV/0!</v>
      </c>
      <c r="CK94" s="4" t="e">
        <f t="shared" si="103"/>
        <v>#DIV/0!</v>
      </c>
      <c r="CL94" s="4">
        <f t="shared" si="103"/>
        <v>16555.412356666668</v>
      </c>
      <c r="CM94" s="4">
        <f t="shared" si="103"/>
        <v>14950.713078333332</v>
      </c>
      <c r="CN94" s="4">
        <f t="shared" si="103"/>
        <v>14182.066666666666</v>
      </c>
      <c r="CO94" s="4">
        <f t="shared" ref="CO94:DD108" si="104">+BD94/S94*1000</f>
        <v>15737.869999999997</v>
      </c>
      <c r="CP94" s="4">
        <f t="shared" si="104"/>
        <v>17773.39</v>
      </c>
      <c r="CQ94" s="4">
        <f t="shared" si="104"/>
        <v>16631.21</v>
      </c>
      <c r="CR94" s="4">
        <f t="shared" si="104"/>
        <v>15297.891246666666</v>
      </c>
      <c r="CS94" s="4">
        <f t="shared" si="104"/>
        <v>15782.246201111113</v>
      </c>
      <c r="CT94" s="4">
        <f t="shared" si="104"/>
        <v>17367.476241296299</v>
      </c>
      <c r="CU94" s="4">
        <f t="shared" si="104"/>
        <v>15573.480614845679</v>
      </c>
      <c r="CV94" s="4">
        <f t="shared" si="104"/>
        <v>16349.662383986626</v>
      </c>
      <c r="CW94" s="4">
        <f t="shared" si="104"/>
        <v>13095.572781317731</v>
      </c>
      <c r="CX94" s="4">
        <f t="shared" si="104"/>
        <v>189296.99157089076</v>
      </c>
      <c r="CY94" s="4" t="e">
        <f t="shared" si="104"/>
        <v>#DIV/0!</v>
      </c>
      <c r="CZ94" s="4" t="e">
        <f t="shared" si="104"/>
        <v>#DIV/0!</v>
      </c>
      <c r="DA94" s="4" t="e">
        <f t="shared" si="104"/>
        <v>#DIV/0!</v>
      </c>
      <c r="DB94" s="4" t="e">
        <f t="shared" si="104"/>
        <v>#DIV/0!</v>
      </c>
      <c r="DC94" s="4" t="e">
        <f t="shared" si="104"/>
        <v>#DIV/0!</v>
      </c>
      <c r="DD94" s="4" t="e">
        <f t="shared" si="104"/>
        <v>#DIV/0!</v>
      </c>
      <c r="DE94" s="4" t="e">
        <f t="shared" ref="DE94:DG108" si="105">+BT94/AI94*1000</f>
        <v>#DIV/0!</v>
      </c>
      <c r="DF94" s="4" t="e">
        <f t="shared" si="105"/>
        <v>#DIV/0!</v>
      </c>
      <c r="DG94" s="4" t="e">
        <f t="shared" si="105"/>
        <v>#DIV/0!</v>
      </c>
    </row>
    <row r="95" spans="1:111" x14ac:dyDescent="0.25">
      <c r="A95" s="114"/>
      <c r="B95" t="s">
        <v>415</v>
      </c>
      <c r="C95" s="4">
        <v>0</v>
      </c>
      <c r="D95" s="4">
        <v>0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143">
        <v>0</v>
      </c>
      <c r="P95" s="4">
        <v>4</v>
      </c>
      <c r="Q95" s="4">
        <v>4</v>
      </c>
      <c r="R95" s="4">
        <v>4</v>
      </c>
      <c r="S95" s="4">
        <v>4</v>
      </c>
      <c r="T95" s="4">
        <v>4</v>
      </c>
      <c r="U95" s="4">
        <v>4</v>
      </c>
      <c r="V95" s="4">
        <v>4</v>
      </c>
      <c r="W95" s="4">
        <v>4</v>
      </c>
      <c r="X95" s="4">
        <v>4</v>
      </c>
      <c r="Y95" s="4">
        <v>4</v>
      </c>
      <c r="Z95" s="4">
        <v>4</v>
      </c>
      <c r="AA95" s="4">
        <v>4</v>
      </c>
      <c r="AB95" s="143">
        <v>4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M95" t="s">
        <v>415</v>
      </c>
      <c r="AN95" s="4">
        <v>0</v>
      </c>
      <c r="AO95" s="4">
        <v>0</v>
      </c>
      <c r="AP95" s="4">
        <v>0</v>
      </c>
      <c r="AQ95" s="4">
        <v>0</v>
      </c>
      <c r="AR95" s="4">
        <v>0</v>
      </c>
      <c r="AS95" s="4">
        <v>0</v>
      </c>
      <c r="AT95" s="4">
        <v>0</v>
      </c>
      <c r="AU95" s="4">
        <v>0</v>
      </c>
      <c r="AV95" s="4">
        <v>0</v>
      </c>
      <c r="AW95" s="4">
        <v>0</v>
      </c>
      <c r="AX95" s="4">
        <v>0</v>
      </c>
      <c r="AY95" s="4">
        <v>0</v>
      </c>
      <c r="AZ95" s="143">
        <v>0</v>
      </c>
      <c r="BA95" s="4">
        <v>75.546632466666665</v>
      </c>
      <c r="BB95" s="4">
        <v>68.223974233333323</v>
      </c>
      <c r="BC95" s="4">
        <v>76.315433333333331</v>
      </c>
      <c r="BD95" s="4">
        <v>70.478499999999997</v>
      </c>
      <c r="BE95" s="4">
        <v>67.113500000000002</v>
      </c>
      <c r="BF95" s="4">
        <v>75.644000000000005</v>
      </c>
      <c r="BG95" s="4">
        <v>85.715359791666657</v>
      </c>
      <c r="BH95" s="4">
        <v>87.910366006944457</v>
      </c>
      <c r="BI95" s="4">
        <v>90.584412633101863</v>
      </c>
      <c r="BJ95" s="4">
        <v>93.374856405285485</v>
      </c>
      <c r="BK95" s="4">
        <v>92.094757472833066</v>
      </c>
      <c r="BL95" s="4">
        <v>89.625275384971928</v>
      </c>
      <c r="BM95" s="143">
        <v>972.62706772813692</v>
      </c>
      <c r="BN95" s="4">
        <v>0</v>
      </c>
      <c r="BO95" s="4">
        <v>0</v>
      </c>
      <c r="BP95" s="4">
        <v>0</v>
      </c>
      <c r="BQ95" s="4">
        <v>0</v>
      </c>
      <c r="BR95" s="4">
        <v>0</v>
      </c>
      <c r="BS95" s="4">
        <v>0</v>
      </c>
      <c r="BT95" s="4">
        <v>0</v>
      </c>
      <c r="BU95" s="4">
        <v>0</v>
      </c>
      <c r="BV95" s="4">
        <v>0</v>
      </c>
      <c r="BW95" s="5"/>
      <c r="BX95" t="s">
        <v>415</v>
      </c>
      <c r="BY95" s="4" t="e">
        <f t="shared" si="103"/>
        <v>#DIV/0!</v>
      </c>
      <c r="BZ95" s="4" t="e">
        <f t="shared" si="103"/>
        <v>#DIV/0!</v>
      </c>
      <c r="CA95" s="4" t="e">
        <f t="shared" si="103"/>
        <v>#DIV/0!</v>
      </c>
      <c r="CB95" s="4" t="e">
        <f t="shared" si="103"/>
        <v>#DIV/0!</v>
      </c>
      <c r="CC95" s="4" t="e">
        <f t="shared" si="103"/>
        <v>#DIV/0!</v>
      </c>
      <c r="CD95" s="4" t="e">
        <f t="shared" si="103"/>
        <v>#DIV/0!</v>
      </c>
      <c r="CE95" s="4" t="e">
        <f t="shared" si="103"/>
        <v>#DIV/0!</v>
      </c>
      <c r="CF95" s="4" t="e">
        <f t="shared" si="103"/>
        <v>#DIV/0!</v>
      </c>
      <c r="CG95" s="4" t="e">
        <f t="shared" si="103"/>
        <v>#DIV/0!</v>
      </c>
      <c r="CH95" s="4" t="e">
        <f t="shared" si="103"/>
        <v>#DIV/0!</v>
      </c>
      <c r="CI95" s="4" t="e">
        <f t="shared" si="103"/>
        <v>#DIV/0!</v>
      </c>
      <c r="CJ95" s="4" t="e">
        <f t="shared" si="103"/>
        <v>#DIV/0!</v>
      </c>
      <c r="CK95" s="4" t="e">
        <f t="shared" si="103"/>
        <v>#DIV/0!</v>
      </c>
      <c r="CL95" s="4">
        <f t="shared" si="103"/>
        <v>18886.658116666666</v>
      </c>
      <c r="CM95" s="4">
        <f t="shared" si="103"/>
        <v>17055.993558333332</v>
      </c>
      <c r="CN95" s="4">
        <f t="shared" si="103"/>
        <v>19078.858333333334</v>
      </c>
      <c r="CO95" s="4">
        <f t="shared" si="104"/>
        <v>17619.625</v>
      </c>
      <c r="CP95" s="4">
        <f t="shared" si="104"/>
        <v>16778.375</v>
      </c>
      <c r="CQ95" s="4">
        <f t="shared" si="104"/>
        <v>18911</v>
      </c>
      <c r="CR95" s="4">
        <f t="shared" si="104"/>
        <v>21428.839947916666</v>
      </c>
      <c r="CS95" s="4">
        <f t="shared" si="104"/>
        <v>21977.591501736115</v>
      </c>
      <c r="CT95" s="4">
        <f t="shared" si="104"/>
        <v>22646.103158275466</v>
      </c>
      <c r="CU95" s="4">
        <f t="shared" si="104"/>
        <v>23343.71410132137</v>
      </c>
      <c r="CV95" s="4">
        <f t="shared" si="104"/>
        <v>23023.689368208266</v>
      </c>
      <c r="CW95" s="4">
        <f t="shared" si="104"/>
        <v>22406.318846242983</v>
      </c>
      <c r="CX95" s="4">
        <f t="shared" si="104"/>
        <v>243156.76693203422</v>
      </c>
      <c r="CY95" s="4" t="e">
        <f t="shared" si="104"/>
        <v>#DIV/0!</v>
      </c>
      <c r="CZ95" s="4" t="e">
        <f t="shared" si="104"/>
        <v>#DIV/0!</v>
      </c>
      <c r="DA95" s="4" t="e">
        <f t="shared" si="104"/>
        <v>#DIV/0!</v>
      </c>
      <c r="DB95" s="4" t="e">
        <f t="shared" si="104"/>
        <v>#DIV/0!</v>
      </c>
      <c r="DC95" s="4" t="e">
        <f t="shared" si="104"/>
        <v>#DIV/0!</v>
      </c>
      <c r="DD95" s="4" t="e">
        <f t="shared" si="104"/>
        <v>#DIV/0!</v>
      </c>
      <c r="DE95" s="4" t="e">
        <f t="shared" si="105"/>
        <v>#DIV/0!</v>
      </c>
      <c r="DF95" s="4" t="e">
        <f t="shared" si="105"/>
        <v>#DIV/0!</v>
      </c>
      <c r="DG95" s="4" t="e">
        <f t="shared" si="105"/>
        <v>#DIV/0!</v>
      </c>
    </row>
    <row r="96" spans="1:111" x14ac:dyDescent="0.25">
      <c r="A96" s="114"/>
      <c r="B96" t="s">
        <v>416</v>
      </c>
      <c r="C96" s="4">
        <v>0</v>
      </c>
      <c r="D96" s="4">
        <v>0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143">
        <v>0</v>
      </c>
      <c r="P96" s="4">
        <v>1</v>
      </c>
      <c r="Q96" s="4">
        <v>1</v>
      </c>
      <c r="R96" s="4">
        <v>1</v>
      </c>
      <c r="S96" s="4">
        <v>1</v>
      </c>
      <c r="T96" s="4">
        <v>1</v>
      </c>
      <c r="U96" s="4">
        <v>1</v>
      </c>
      <c r="V96" s="4">
        <v>1</v>
      </c>
      <c r="W96" s="4">
        <v>1</v>
      </c>
      <c r="X96" s="4">
        <v>1</v>
      </c>
      <c r="Y96" s="4">
        <v>1</v>
      </c>
      <c r="Z96" s="4">
        <v>1</v>
      </c>
      <c r="AA96" s="4">
        <v>1</v>
      </c>
      <c r="AB96" s="143">
        <v>1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0</v>
      </c>
      <c r="AJ96" s="4">
        <v>0</v>
      </c>
      <c r="AK96" s="4">
        <v>0</v>
      </c>
      <c r="AM96" t="s">
        <v>416</v>
      </c>
      <c r="AN96" s="4">
        <v>0</v>
      </c>
      <c r="AO96" s="4">
        <v>0</v>
      </c>
      <c r="AP96" s="4">
        <v>0</v>
      </c>
      <c r="AQ96" s="4">
        <v>0</v>
      </c>
      <c r="AR96" s="4">
        <v>0</v>
      </c>
      <c r="AS96" s="4">
        <v>0</v>
      </c>
      <c r="AT96" s="4">
        <v>0</v>
      </c>
      <c r="AU96" s="4">
        <v>0</v>
      </c>
      <c r="AV96" s="4">
        <v>0</v>
      </c>
      <c r="AW96" s="4">
        <v>0</v>
      </c>
      <c r="AX96" s="4">
        <v>0</v>
      </c>
      <c r="AY96" s="4">
        <v>0</v>
      </c>
      <c r="AZ96" s="143">
        <v>0</v>
      </c>
      <c r="BA96" s="4">
        <v>19.061670700000004</v>
      </c>
      <c r="BB96" s="4">
        <v>17.21404235</v>
      </c>
      <c r="BC96" s="4">
        <v>19.1342</v>
      </c>
      <c r="BD96" s="4">
        <v>18.9116</v>
      </c>
      <c r="BE96" s="4">
        <v>16.835549999999998</v>
      </c>
      <c r="BF96" s="4">
        <v>22.783150000000003</v>
      </c>
      <c r="BG96" s="4">
        <v>17.753</v>
      </c>
      <c r="BH96" s="4">
        <v>24.5639</v>
      </c>
      <c r="BI96" s="4">
        <v>25.139500000000002</v>
      </c>
      <c r="BJ96" s="4">
        <v>22.2179</v>
      </c>
      <c r="BK96" s="4">
        <v>19.0016</v>
      </c>
      <c r="BL96" s="4">
        <v>16.921299999999999</v>
      </c>
      <c r="BM96" s="143">
        <v>239.53741304999997</v>
      </c>
      <c r="BN96" s="4">
        <v>0</v>
      </c>
      <c r="BO96" s="4">
        <v>0</v>
      </c>
      <c r="BP96" s="4">
        <v>0</v>
      </c>
      <c r="BQ96" s="4">
        <v>0</v>
      </c>
      <c r="BR96" s="4">
        <v>0</v>
      </c>
      <c r="BS96" s="4">
        <v>0</v>
      </c>
      <c r="BT96" s="4">
        <v>0</v>
      </c>
      <c r="BU96" s="4">
        <v>0</v>
      </c>
      <c r="BV96" s="4">
        <v>0</v>
      </c>
      <c r="BW96" s="5"/>
      <c r="BX96" t="s">
        <v>416</v>
      </c>
      <c r="BY96" s="4" t="e">
        <f t="shared" si="103"/>
        <v>#DIV/0!</v>
      </c>
      <c r="BZ96" s="4" t="e">
        <f t="shared" si="103"/>
        <v>#DIV/0!</v>
      </c>
      <c r="CA96" s="4" t="e">
        <f t="shared" si="103"/>
        <v>#DIV/0!</v>
      </c>
      <c r="CB96" s="4" t="e">
        <f t="shared" si="103"/>
        <v>#DIV/0!</v>
      </c>
      <c r="CC96" s="4" t="e">
        <f t="shared" si="103"/>
        <v>#DIV/0!</v>
      </c>
      <c r="CD96" s="4" t="e">
        <f t="shared" si="103"/>
        <v>#DIV/0!</v>
      </c>
      <c r="CE96" s="4" t="e">
        <f t="shared" si="103"/>
        <v>#DIV/0!</v>
      </c>
      <c r="CF96" s="4" t="e">
        <f t="shared" si="103"/>
        <v>#DIV/0!</v>
      </c>
      <c r="CG96" s="4" t="e">
        <f t="shared" si="103"/>
        <v>#DIV/0!</v>
      </c>
      <c r="CH96" s="4" t="e">
        <f t="shared" si="103"/>
        <v>#DIV/0!</v>
      </c>
      <c r="CI96" s="4" t="e">
        <f t="shared" si="103"/>
        <v>#DIV/0!</v>
      </c>
      <c r="CJ96" s="4" t="e">
        <f t="shared" si="103"/>
        <v>#DIV/0!</v>
      </c>
      <c r="CK96" s="4" t="e">
        <f t="shared" si="103"/>
        <v>#DIV/0!</v>
      </c>
      <c r="CL96" s="4">
        <f t="shared" si="103"/>
        <v>19061.670700000002</v>
      </c>
      <c r="CM96" s="4">
        <f t="shared" si="103"/>
        <v>17214.04235</v>
      </c>
      <c r="CN96" s="4">
        <f t="shared" si="103"/>
        <v>19134.2</v>
      </c>
      <c r="CO96" s="4">
        <f t="shared" si="104"/>
        <v>18911.599999999999</v>
      </c>
      <c r="CP96" s="4">
        <f t="shared" si="104"/>
        <v>16835.55</v>
      </c>
      <c r="CQ96" s="4">
        <f t="shared" si="104"/>
        <v>22783.15</v>
      </c>
      <c r="CR96" s="4">
        <f t="shared" si="104"/>
        <v>17753</v>
      </c>
      <c r="CS96" s="4">
        <f t="shared" si="104"/>
        <v>24563.9</v>
      </c>
      <c r="CT96" s="4">
        <f t="shared" si="104"/>
        <v>25139.5</v>
      </c>
      <c r="CU96" s="4">
        <f t="shared" si="104"/>
        <v>22217.9</v>
      </c>
      <c r="CV96" s="4">
        <f t="shared" si="104"/>
        <v>19001.599999999999</v>
      </c>
      <c r="CW96" s="4">
        <f t="shared" si="104"/>
        <v>16921.3</v>
      </c>
      <c r="CX96" s="4">
        <f t="shared" si="104"/>
        <v>239537.41304999997</v>
      </c>
      <c r="CY96" s="4" t="e">
        <f t="shared" si="104"/>
        <v>#DIV/0!</v>
      </c>
      <c r="CZ96" s="4" t="e">
        <f t="shared" si="104"/>
        <v>#DIV/0!</v>
      </c>
      <c r="DA96" s="4" t="e">
        <f t="shared" si="104"/>
        <v>#DIV/0!</v>
      </c>
      <c r="DB96" s="4" t="e">
        <f t="shared" si="104"/>
        <v>#DIV/0!</v>
      </c>
      <c r="DC96" s="4" t="e">
        <f t="shared" si="104"/>
        <v>#DIV/0!</v>
      </c>
      <c r="DD96" s="4" t="e">
        <f t="shared" si="104"/>
        <v>#DIV/0!</v>
      </c>
      <c r="DE96" s="4" t="e">
        <f t="shared" si="105"/>
        <v>#DIV/0!</v>
      </c>
      <c r="DF96" s="4" t="e">
        <f t="shared" si="105"/>
        <v>#DIV/0!</v>
      </c>
      <c r="DG96" s="4" t="e">
        <f t="shared" si="105"/>
        <v>#DIV/0!</v>
      </c>
    </row>
    <row r="97" spans="1:111" x14ac:dyDescent="0.25">
      <c r="A97" s="114"/>
      <c r="B97" t="s">
        <v>417</v>
      </c>
      <c r="C97" s="4">
        <v>0</v>
      </c>
      <c r="D97" s="4">
        <v>0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143">
        <v>0</v>
      </c>
      <c r="P97" s="4">
        <v>9</v>
      </c>
      <c r="Q97" s="4">
        <v>9</v>
      </c>
      <c r="R97" s="4">
        <v>9</v>
      </c>
      <c r="S97" s="4">
        <v>9</v>
      </c>
      <c r="T97" s="4">
        <v>9</v>
      </c>
      <c r="U97" s="4">
        <v>9</v>
      </c>
      <c r="V97" s="4">
        <v>9</v>
      </c>
      <c r="W97" s="4">
        <v>9</v>
      </c>
      <c r="X97" s="4">
        <v>9</v>
      </c>
      <c r="Y97" s="4">
        <v>9</v>
      </c>
      <c r="Z97" s="4">
        <v>9</v>
      </c>
      <c r="AA97" s="4">
        <v>9</v>
      </c>
      <c r="AB97" s="143">
        <v>9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M97" t="s">
        <v>417</v>
      </c>
      <c r="AN97" s="4">
        <v>0</v>
      </c>
      <c r="AO97" s="4">
        <v>0</v>
      </c>
      <c r="AP97" s="4">
        <v>0</v>
      </c>
      <c r="AQ97" s="4">
        <v>0</v>
      </c>
      <c r="AR97" s="4">
        <v>0</v>
      </c>
      <c r="AS97" s="4">
        <v>0</v>
      </c>
      <c r="AT97" s="4">
        <v>0</v>
      </c>
      <c r="AU97" s="4">
        <v>0</v>
      </c>
      <c r="AV97" s="4">
        <v>0</v>
      </c>
      <c r="AW97" s="4">
        <v>0</v>
      </c>
      <c r="AX97" s="4">
        <v>0</v>
      </c>
      <c r="AY97" s="4">
        <v>0</v>
      </c>
      <c r="AZ97" s="143">
        <v>0</v>
      </c>
      <c r="BA97" s="4">
        <v>207.49840949999998</v>
      </c>
      <c r="BB97" s="4">
        <v>187.38579974999999</v>
      </c>
      <c r="BC97" s="4">
        <v>187.40985000000001</v>
      </c>
      <c r="BD97" s="4">
        <v>184.92489999999998</v>
      </c>
      <c r="BE97" s="4">
        <v>149.91754999999998</v>
      </c>
      <c r="BF97" s="4">
        <v>137.55605000000003</v>
      </c>
      <c r="BG97" s="4">
        <v>183.49551976666666</v>
      </c>
      <c r="BH97" s="4">
        <v>170.50340032777774</v>
      </c>
      <c r="BI97" s="4">
        <v>171.99739501574072</v>
      </c>
      <c r="BJ97" s="4">
        <v>137.75320775734954</v>
      </c>
      <c r="BK97" s="4">
        <v>168.24963405024113</v>
      </c>
      <c r="BL97" s="4">
        <v>214.60430000000002</v>
      </c>
      <c r="BM97" s="143">
        <v>2101.2960161677761</v>
      </c>
      <c r="BN97" s="4">
        <v>0</v>
      </c>
      <c r="BO97" s="4">
        <v>0</v>
      </c>
      <c r="BP97" s="4">
        <v>0</v>
      </c>
      <c r="BQ97" s="4">
        <v>0</v>
      </c>
      <c r="BR97" s="4">
        <v>0</v>
      </c>
      <c r="BS97" s="4">
        <v>0</v>
      </c>
      <c r="BT97" s="4">
        <v>0</v>
      </c>
      <c r="BU97" s="4">
        <v>0</v>
      </c>
      <c r="BV97" s="4">
        <v>0</v>
      </c>
      <c r="BW97" s="5"/>
      <c r="BX97" t="s">
        <v>417</v>
      </c>
      <c r="BY97" s="4" t="e">
        <f t="shared" si="103"/>
        <v>#DIV/0!</v>
      </c>
      <c r="BZ97" s="4" t="e">
        <f t="shared" si="103"/>
        <v>#DIV/0!</v>
      </c>
      <c r="CA97" s="4" t="e">
        <f t="shared" si="103"/>
        <v>#DIV/0!</v>
      </c>
      <c r="CB97" s="4" t="e">
        <f t="shared" si="103"/>
        <v>#DIV/0!</v>
      </c>
      <c r="CC97" s="4" t="e">
        <f t="shared" si="103"/>
        <v>#DIV/0!</v>
      </c>
      <c r="CD97" s="4" t="e">
        <f t="shared" si="103"/>
        <v>#DIV/0!</v>
      </c>
      <c r="CE97" s="4" t="e">
        <f t="shared" si="103"/>
        <v>#DIV/0!</v>
      </c>
      <c r="CF97" s="4" t="e">
        <f t="shared" si="103"/>
        <v>#DIV/0!</v>
      </c>
      <c r="CG97" s="4" t="e">
        <f t="shared" si="103"/>
        <v>#DIV/0!</v>
      </c>
      <c r="CH97" s="4" t="e">
        <f t="shared" si="103"/>
        <v>#DIV/0!</v>
      </c>
      <c r="CI97" s="4" t="e">
        <f t="shared" si="103"/>
        <v>#DIV/0!</v>
      </c>
      <c r="CJ97" s="4" t="e">
        <f t="shared" si="103"/>
        <v>#DIV/0!</v>
      </c>
      <c r="CK97" s="4" t="e">
        <f t="shared" si="103"/>
        <v>#DIV/0!</v>
      </c>
      <c r="CL97" s="4">
        <f t="shared" si="103"/>
        <v>23055.378833333332</v>
      </c>
      <c r="CM97" s="4">
        <f t="shared" si="103"/>
        <v>20820.644416666666</v>
      </c>
      <c r="CN97" s="4">
        <f t="shared" si="103"/>
        <v>20823.316666666666</v>
      </c>
      <c r="CO97" s="4">
        <f t="shared" si="104"/>
        <v>20547.211111111112</v>
      </c>
      <c r="CP97" s="4">
        <f t="shared" si="104"/>
        <v>16657.505555555552</v>
      </c>
      <c r="CQ97" s="4">
        <f t="shared" si="104"/>
        <v>15284.005555555559</v>
      </c>
      <c r="CR97" s="4">
        <f t="shared" si="104"/>
        <v>20388.391085185183</v>
      </c>
      <c r="CS97" s="4">
        <f t="shared" si="104"/>
        <v>18944.822258641969</v>
      </c>
      <c r="CT97" s="4">
        <f t="shared" si="104"/>
        <v>19110.821668415636</v>
      </c>
      <c r="CU97" s="4">
        <f t="shared" si="104"/>
        <v>15305.911973038839</v>
      </c>
      <c r="CV97" s="4">
        <f t="shared" si="104"/>
        <v>18694.403783360125</v>
      </c>
      <c r="CW97" s="4">
        <f t="shared" si="104"/>
        <v>23844.922222222223</v>
      </c>
      <c r="CX97" s="4">
        <f t="shared" si="104"/>
        <v>233477.3351297529</v>
      </c>
      <c r="CY97" s="4" t="e">
        <f t="shared" si="104"/>
        <v>#DIV/0!</v>
      </c>
      <c r="CZ97" s="4" t="e">
        <f t="shared" si="104"/>
        <v>#DIV/0!</v>
      </c>
      <c r="DA97" s="4" t="e">
        <f t="shared" si="104"/>
        <v>#DIV/0!</v>
      </c>
      <c r="DB97" s="4" t="e">
        <f t="shared" si="104"/>
        <v>#DIV/0!</v>
      </c>
      <c r="DC97" s="4" t="e">
        <f t="shared" si="104"/>
        <v>#DIV/0!</v>
      </c>
      <c r="DD97" s="4" t="e">
        <f t="shared" si="104"/>
        <v>#DIV/0!</v>
      </c>
      <c r="DE97" s="4" t="e">
        <f t="shared" si="105"/>
        <v>#DIV/0!</v>
      </c>
      <c r="DF97" s="4" t="e">
        <f t="shared" si="105"/>
        <v>#DIV/0!</v>
      </c>
      <c r="DG97" s="4" t="e">
        <f t="shared" si="105"/>
        <v>#DIV/0!</v>
      </c>
    </row>
    <row r="98" spans="1:111" x14ac:dyDescent="0.25">
      <c r="A98" s="114"/>
      <c r="B98" t="s">
        <v>418</v>
      </c>
      <c r="C98" s="4">
        <v>0</v>
      </c>
      <c r="D98" s="4">
        <v>0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143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143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4">
        <v>0</v>
      </c>
      <c r="AM98" t="s">
        <v>418</v>
      </c>
      <c r="AN98" s="4">
        <v>0</v>
      </c>
      <c r="AO98" s="4">
        <v>0</v>
      </c>
      <c r="AP98" s="4">
        <v>0</v>
      </c>
      <c r="AQ98" s="4">
        <v>0</v>
      </c>
      <c r="AR98" s="4">
        <v>0</v>
      </c>
      <c r="AS98" s="4">
        <v>0</v>
      </c>
      <c r="AT98" s="4">
        <v>0</v>
      </c>
      <c r="AU98" s="4">
        <v>0</v>
      </c>
      <c r="AV98" s="4">
        <v>0</v>
      </c>
      <c r="AW98" s="4">
        <v>0</v>
      </c>
      <c r="AX98" s="4">
        <v>0</v>
      </c>
      <c r="AY98" s="4">
        <v>0</v>
      </c>
      <c r="AZ98" s="143">
        <v>0</v>
      </c>
      <c r="BA98" s="4">
        <v>0</v>
      </c>
      <c r="BB98" s="4">
        <v>0</v>
      </c>
      <c r="BC98" s="4">
        <v>0</v>
      </c>
      <c r="BD98" s="4">
        <v>0</v>
      </c>
      <c r="BE98" s="4">
        <v>0</v>
      </c>
      <c r="BF98" s="4">
        <v>0</v>
      </c>
      <c r="BG98" s="4">
        <v>0</v>
      </c>
      <c r="BH98" s="4">
        <v>0</v>
      </c>
      <c r="BI98" s="4">
        <v>0</v>
      </c>
      <c r="BJ98" s="4">
        <v>0</v>
      </c>
      <c r="BK98" s="4">
        <v>0</v>
      </c>
      <c r="BL98" s="4">
        <v>0</v>
      </c>
      <c r="BM98" s="143">
        <v>0</v>
      </c>
      <c r="BN98" s="4">
        <v>0</v>
      </c>
      <c r="BO98" s="4">
        <v>0</v>
      </c>
      <c r="BP98" s="4">
        <v>0</v>
      </c>
      <c r="BQ98" s="4">
        <v>0</v>
      </c>
      <c r="BR98" s="4">
        <v>0</v>
      </c>
      <c r="BS98" s="4">
        <v>0</v>
      </c>
      <c r="BT98" s="4">
        <v>0</v>
      </c>
      <c r="BU98" s="4">
        <v>0</v>
      </c>
      <c r="BV98" s="4">
        <v>0</v>
      </c>
      <c r="BW98" s="5"/>
      <c r="BX98" t="s">
        <v>418</v>
      </c>
      <c r="BY98" s="4" t="e">
        <f t="shared" si="103"/>
        <v>#DIV/0!</v>
      </c>
      <c r="BZ98" s="4" t="e">
        <f t="shared" si="103"/>
        <v>#DIV/0!</v>
      </c>
      <c r="CA98" s="4" t="e">
        <f t="shared" si="103"/>
        <v>#DIV/0!</v>
      </c>
      <c r="CB98" s="4" t="e">
        <f t="shared" si="103"/>
        <v>#DIV/0!</v>
      </c>
      <c r="CC98" s="4" t="e">
        <f t="shared" si="103"/>
        <v>#DIV/0!</v>
      </c>
      <c r="CD98" s="4" t="e">
        <f t="shared" si="103"/>
        <v>#DIV/0!</v>
      </c>
      <c r="CE98" s="4" t="e">
        <f t="shared" si="103"/>
        <v>#DIV/0!</v>
      </c>
      <c r="CF98" s="4" t="e">
        <f t="shared" si="103"/>
        <v>#DIV/0!</v>
      </c>
      <c r="CG98" s="4" t="e">
        <f t="shared" si="103"/>
        <v>#DIV/0!</v>
      </c>
      <c r="CH98" s="4" t="e">
        <f t="shared" si="103"/>
        <v>#DIV/0!</v>
      </c>
      <c r="CI98" s="4" t="e">
        <f t="shared" si="103"/>
        <v>#DIV/0!</v>
      </c>
      <c r="CJ98" s="4" t="e">
        <f t="shared" si="103"/>
        <v>#DIV/0!</v>
      </c>
      <c r="CK98" s="4" t="e">
        <f t="shared" si="103"/>
        <v>#DIV/0!</v>
      </c>
      <c r="CL98" s="4" t="e">
        <f t="shared" si="103"/>
        <v>#DIV/0!</v>
      </c>
      <c r="CM98" s="4" t="e">
        <f t="shared" si="103"/>
        <v>#DIV/0!</v>
      </c>
      <c r="CN98" s="4" t="e">
        <f t="shared" si="103"/>
        <v>#DIV/0!</v>
      </c>
      <c r="CO98" s="4" t="e">
        <f t="shared" si="104"/>
        <v>#DIV/0!</v>
      </c>
      <c r="CP98" s="4" t="e">
        <f t="shared" si="104"/>
        <v>#DIV/0!</v>
      </c>
      <c r="CQ98" s="4" t="e">
        <f t="shared" si="104"/>
        <v>#DIV/0!</v>
      </c>
      <c r="CR98" s="4" t="e">
        <f t="shared" si="104"/>
        <v>#DIV/0!</v>
      </c>
      <c r="CS98" s="4" t="e">
        <f t="shared" si="104"/>
        <v>#DIV/0!</v>
      </c>
      <c r="CT98" s="4" t="e">
        <f t="shared" si="104"/>
        <v>#DIV/0!</v>
      </c>
      <c r="CU98" s="4" t="e">
        <f t="shared" si="104"/>
        <v>#DIV/0!</v>
      </c>
      <c r="CV98" s="4" t="e">
        <f t="shared" si="104"/>
        <v>#DIV/0!</v>
      </c>
      <c r="CW98" s="4" t="e">
        <f t="shared" si="104"/>
        <v>#DIV/0!</v>
      </c>
      <c r="CX98" s="4" t="e">
        <f t="shared" si="104"/>
        <v>#DIV/0!</v>
      </c>
      <c r="CY98" s="4" t="e">
        <f t="shared" si="104"/>
        <v>#DIV/0!</v>
      </c>
      <c r="CZ98" s="4" t="e">
        <f t="shared" si="104"/>
        <v>#DIV/0!</v>
      </c>
      <c r="DA98" s="4" t="e">
        <f t="shared" si="104"/>
        <v>#DIV/0!</v>
      </c>
      <c r="DB98" s="4" t="e">
        <f t="shared" si="104"/>
        <v>#DIV/0!</v>
      </c>
      <c r="DC98" s="4" t="e">
        <f t="shared" si="104"/>
        <v>#DIV/0!</v>
      </c>
      <c r="DD98" s="4" t="e">
        <f t="shared" si="104"/>
        <v>#DIV/0!</v>
      </c>
      <c r="DE98" s="4" t="e">
        <f t="shared" si="105"/>
        <v>#DIV/0!</v>
      </c>
      <c r="DF98" s="4" t="e">
        <f t="shared" si="105"/>
        <v>#DIV/0!</v>
      </c>
      <c r="DG98" s="4" t="e">
        <f t="shared" si="105"/>
        <v>#DIV/0!</v>
      </c>
    </row>
    <row r="99" spans="1:111" x14ac:dyDescent="0.25">
      <c r="A99" s="114"/>
      <c r="B99" t="s">
        <v>419</v>
      </c>
      <c r="C99" s="4">
        <v>0</v>
      </c>
      <c r="D99" s="4">
        <v>0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143">
        <v>0</v>
      </c>
      <c r="P99" s="4">
        <v>3</v>
      </c>
      <c r="Q99" s="4">
        <v>3</v>
      </c>
      <c r="R99" s="4">
        <v>3</v>
      </c>
      <c r="S99" s="4">
        <v>3</v>
      </c>
      <c r="T99" s="4">
        <v>3</v>
      </c>
      <c r="U99" s="4">
        <v>3</v>
      </c>
      <c r="V99" s="4">
        <v>3</v>
      </c>
      <c r="W99" s="4">
        <v>3</v>
      </c>
      <c r="X99" s="4">
        <v>3</v>
      </c>
      <c r="Y99" s="4">
        <v>3</v>
      </c>
      <c r="Z99" s="4">
        <v>3</v>
      </c>
      <c r="AA99" s="4">
        <v>3</v>
      </c>
      <c r="AB99" s="143">
        <v>3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M99" t="s">
        <v>419</v>
      </c>
      <c r="AN99" s="4">
        <v>0</v>
      </c>
      <c r="AO99" s="4">
        <v>0</v>
      </c>
      <c r="AP99" s="4">
        <v>0</v>
      </c>
      <c r="AQ99" s="4">
        <v>0</v>
      </c>
      <c r="AR99" s="4">
        <v>0</v>
      </c>
      <c r="AS99" s="4">
        <v>0</v>
      </c>
      <c r="AT99" s="4">
        <v>0</v>
      </c>
      <c r="AU99" s="4">
        <v>0</v>
      </c>
      <c r="AV99" s="4">
        <v>0</v>
      </c>
      <c r="AW99" s="4">
        <v>0</v>
      </c>
      <c r="AX99" s="4">
        <v>0</v>
      </c>
      <c r="AY99" s="4">
        <v>0</v>
      </c>
      <c r="AZ99" s="143">
        <v>0</v>
      </c>
      <c r="BA99" s="4">
        <v>32.471463933333339</v>
      </c>
      <c r="BB99" s="4">
        <v>29.324037966666673</v>
      </c>
      <c r="BC99" s="4">
        <v>29.993449999999999</v>
      </c>
      <c r="BD99" s="4">
        <v>36.066000000000003</v>
      </c>
      <c r="BE99" s="4">
        <v>28.439550000000004</v>
      </c>
      <c r="BF99" s="4">
        <v>32.597649999999994</v>
      </c>
      <c r="BG99" s="4">
        <v>31.162420983333334</v>
      </c>
      <c r="BH99" s="4">
        <v>38.910256713888892</v>
      </c>
      <c r="BI99" s="4">
        <v>34.947596282870371</v>
      </c>
      <c r="BJ99" s="4">
        <v>36.063428996682099</v>
      </c>
      <c r="BK99" s="4">
        <v>29.755258829462448</v>
      </c>
      <c r="BL99" s="4">
        <v>29.994235301039524</v>
      </c>
      <c r="BM99" s="143">
        <v>389.72534900727669</v>
      </c>
      <c r="BN99" s="4">
        <v>0</v>
      </c>
      <c r="BO99" s="4">
        <v>0</v>
      </c>
      <c r="BP99" s="4">
        <v>0</v>
      </c>
      <c r="BQ99" s="4">
        <v>0</v>
      </c>
      <c r="BR99" s="4">
        <v>0</v>
      </c>
      <c r="BS99" s="4">
        <v>0</v>
      </c>
      <c r="BT99" s="4">
        <v>0</v>
      </c>
      <c r="BU99" s="4">
        <v>0</v>
      </c>
      <c r="BV99" s="4">
        <v>0</v>
      </c>
      <c r="BW99" s="5"/>
      <c r="BX99" t="s">
        <v>419</v>
      </c>
      <c r="BY99" s="4" t="e">
        <f t="shared" si="103"/>
        <v>#DIV/0!</v>
      </c>
      <c r="BZ99" s="4" t="e">
        <f t="shared" si="103"/>
        <v>#DIV/0!</v>
      </c>
      <c r="CA99" s="4" t="e">
        <f t="shared" si="103"/>
        <v>#DIV/0!</v>
      </c>
      <c r="CB99" s="4" t="e">
        <f t="shared" si="103"/>
        <v>#DIV/0!</v>
      </c>
      <c r="CC99" s="4" t="e">
        <f t="shared" si="103"/>
        <v>#DIV/0!</v>
      </c>
      <c r="CD99" s="4" t="e">
        <f t="shared" si="103"/>
        <v>#DIV/0!</v>
      </c>
      <c r="CE99" s="4" t="e">
        <f t="shared" si="103"/>
        <v>#DIV/0!</v>
      </c>
      <c r="CF99" s="4" t="e">
        <f t="shared" si="103"/>
        <v>#DIV/0!</v>
      </c>
      <c r="CG99" s="4" t="e">
        <f t="shared" si="103"/>
        <v>#DIV/0!</v>
      </c>
      <c r="CH99" s="4" t="e">
        <f t="shared" si="103"/>
        <v>#DIV/0!</v>
      </c>
      <c r="CI99" s="4" t="e">
        <f t="shared" si="103"/>
        <v>#DIV/0!</v>
      </c>
      <c r="CJ99" s="4" t="e">
        <f t="shared" si="103"/>
        <v>#DIV/0!</v>
      </c>
      <c r="CK99" s="4" t="e">
        <f t="shared" si="103"/>
        <v>#DIV/0!</v>
      </c>
      <c r="CL99" s="4">
        <f t="shared" si="103"/>
        <v>10823.821311111113</v>
      </c>
      <c r="CM99" s="4">
        <f t="shared" si="103"/>
        <v>9774.6793222222241</v>
      </c>
      <c r="CN99" s="4">
        <f t="shared" si="103"/>
        <v>9997.8166666666675</v>
      </c>
      <c r="CO99" s="4">
        <f t="shared" si="104"/>
        <v>12022</v>
      </c>
      <c r="CP99" s="4">
        <f t="shared" si="104"/>
        <v>9479.85</v>
      </c>
      <c r="CQ99" s="4">
        <f t="shared" si="104"/>
        <v>10865.883333333331</v>
      </c>
      <c r="CR99" s="4">
        <f t="shared" si="104"/>
        <v>10387.473661111111</v>
      </c>
      <c r="CS99" s="4">
        <f t="shared" si="104"/>
        <v>12970.085571296297</v>
      </c>
      <c r="CT99" s="4">
        <f t="shared" si="104"/>
        <v>11649.198760956791</v>
      </c>
      <c r="CU99" s="4">
        <f t="shared" si="104"/>
        <v>12021.142998894033</v>
      </c>
      <c r="CV99" s="4">
        <f t="shared" si="104"/>
        <v>9918.4196098208158</v>
      </c>
      <c r="CW99" s="4">
        <f t="shared" si="104"/>
        <v>9998.0784336798424</v>
      </c>
      <c r="CX99" s="4">
        <f t="shared" si="104"/>
        <v>129908.44966909222</v>
      </c>
      <c r="CY99" s="4" t="e">
        <f t="shared" si="104"/>
        <v>#DIV/0!</v>
      </c>
      <c r="CZ99" s="4" t="e">
        <f t="shared" si="104"/>
        <v>#DIV/0!</v>
      </c>
      <c r="DA99" s="4" t="e">
        <f t="shared" si="104"/>
        <v>#DIV/0!</v>
      </c>
      <c r="DB99" s="4" t="e">
        <f t="shared" si="104"/>
        <v>#DIV/0!</v>
      </c>
      <c r="DC99" s="4" t="e">
        <f t="shared" si="104"/>
        <v>#DIV/0!</v>
      </c>
      <c r="DD99" s="4" t="e">
        <f t="shared" si="104"/>
        <v>#DIV/0!</v>
      </c>
      <c r="DE99" s="4" t="e">
        <f t="shared" si="105"/>
        <v>#DIV/0!</v>
      </c>
      <c r="DF99" s="4" t="e">
        <f t="shared" si="105"/>
        <v>#DIV/0!</v>
      </c>
      <c r="DG99" s="4" t="e">
        <f t="shared" si="105"/>
        <v>#DIV/0!</v>
      </c>
    </row>
    <row r="100" spans="1:111" x14ac:dyDescent="0.25">
      <c r="A100" s="114"/>
      <c r="B100" t="s">
        <v>420</v>
      </c>
      <c r="C100" s="4">
        <v>0</v>
      </c>
      <c r="D100" s="4">
        <v>0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143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143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M100" t="s">
        <v>420</v>
      </c>
      <c r="AN100" s="4">
        <v>0</v>
      </c>
      <c r="AO100" s="4">
        <v>0</v>
      </c>
      <c r="AP100" s="4">
        <v>0</v>
      </c>
      <c r="AQ100" s="4">
        <v>0</v>
      </c>
      <c r="AR100" s="4">
        <v>0</v>
      </c>
      <c r="AS100" s="4">
        <v>0</v>
      </c>
      <c r="AT100" s="4">
        <v>0</v>
      </c>
      <c r="AU100" s="4">
        <v>0</v>
      </c>
      <c r="AV100" s="4">
        <v>0</v>
      </c>
      <c r="AW100" s="4">
        <v>0</v>
      </c>
      <c r="AX100" s="4">
        <v>0</v>
      </c>
      <c r="AY100" s="4">
        <v>0</v>
      </c>
      <c r="AZ100" s="143">
        <v>0</v>
      </c>
      <c r="BA100" s="4">
        <v>0</v>
      </c>
      <c r="BB100" s="4">
        <v>0</v>
      </c>
      <c r="BC100" s="4">
        <v>0</v>
      </c>
      <c r="BD100" s="4">
        <v>0</v>
      </c>
      <c r="BE100" s="4">
        <v>0</v>
      </c>
      <c r="BF100" s="4">
        <v>0</v>
      </c>
      <c r="BG100" s="4">
        <v>0</v>
      </c>
      <c r="BH100" s="4">
        <v>0</v>
      </c>
      <c r="BI100" s="4">
        <v>0</v>
      </c>
      <c r="BJ100" s="4">
        <v>0</v>
      </c>
      <c r="BK100" s="4">
        <v>0</v>
      </c>
      <c r="BL100" s="4">
        <v>0</v>
      </c>
      <c r="BM100" s="143">
        <v>0</v>
      </c>
      <c r="BN100" s="4">
        <v>0</v>
      </c>
      <c r="BO100" s="4">
        <v>0</v>
      </c>
      <c r="BP100" s="4">
        <v>0</v>
      </c>
      <c r="BQ100" s="4">
        <v>0</v>
      </c>
      <c r="BR100" s="4">
        <v>0</v>
      </c>
      <c r="BS100" s="4">
        <v>0</v>
      </c>
      <c r="BT100" s="4">
        <v>0</v>
      </c>
      <c r="BU100" s="4">
        <v>0</v>
      </c>
      <c r="BV100" s="4">
        <v>0</v>
      </c>
      <c r="BW100" s="5"/>
      <c r="BX100" t="s">
        <v>420</v>
      </c>
      <c r="BY100" s="4" t="e">
        <f t="shared" si="103"/>
        <v>#DIV/0!</v>
      </c>
      <c r="BZ100" s="4" t="e">
        <f t="shared" si="103"/>
        <v>#DIV/0!</v>
      </c>
      <c r="CA100" s="4" t="e">
        <f t="shared" si="103"/>
        <v>#DIV/0!</v>
      </c>
      <c r="CB100" s="4" t="e">
        <f t="shared" si="103"/>
        <v>#DIV/0!</v>
      </c>
      <c r="CC100" s="4" t="e">
        <f t="shared" si="103"/>
        <v>#DIV/0!</v>
      </c>
      <c r="CD100" s="4" t="e">
        <f t="shared" si="103"/>
        <v>#DIV/0!</v>
      </c>
      <c r="CE100" s="4" t="e">
        <f t="shared" si="103"/>
        <v>#DIV/0!</v>
      </c>
      <c r="CF100" s="4" t="e">
        <f t="shared" si="103"/>
        <v>#DIV/0!</v>
      </c>
      <c r="CG100" s="4" t="e">
        <f t="shared" si="103"/>
        <v>#DIV/0!</v>
      </c>
      <c r="CH100" s="4" t="e">
        <f t="shared" si="103"/>
        <v>#DIV/0!</v>
      </c>
      <c r="CI100" s="4" t="e">
        <f t="shared" si="103"/>
        <v>#DIV/0!</v>
      </c>
      <c r="CJ100" s="4" t="e">
        <f t="shared" si="103"/>
        <v>#DIV/0!</v>
      </c>
      <c r="CK100" s="4" t="e">
        <f t="shared" si="103"/>
        <v>#DIV/0!</v>
      </c>
      <c r="CL100" s="4" t="e">
        <f t="shared" si="103"/>
        <v>#DIV/0!</v>
      </c>
      <c r="CM100" s="4" t="e">
        <f t="shared" si="103"/>
        <v>#DIV/0!</v>
      </c>
      <c r="CN100" s="4" t="e">
        <f t="shared" si="103"/>
        <v>#DIV/0!</v>
      </c>
      <c r="CO100" s="4" t="e">
        <f t="shared" si="104"/>
        <v>#DIV/0!</v>
      </c>
      <c r="CP100" s="4" t="e">
        <f t="shared" si="104"/>
        <v>#DIV/0!</v>
      </c>
      <c r="CQ100" s="4" t="e">
        <f t="shared" si="104"/>
        <v>#DIV/0!</v>
      </c>
      <c r="CR100" s="4" t="e">
        <f t="shared" si="104"/>
        <v>#DIV/0!</v>
      </c>
      <c r="CS100" s="4" t="e">
        <f t="shared" si="104"/>
        <v>#DIV/0!</v>
      </c>
      <c r="CT100" s="4" t="e">
        <f t="shared" si="104"/>
        <v>#DIV/0!</v>
      </c>
      <c r="CU100" s="4" t="e">
        <f t="shared" si="104"/>
        <v>#DIV/0!</v>
      </c>
      <c r="CV100" s="4" t="e">
        <f t="shared" si="104"/>
        <v>#DIV/0!</v>
      </c>
      <c r="CW100" s="4" t="e">
        <f t="shared" si="104"/>
        <v>#DIV/0!</v>
      </c>
      <c r="CX100" s="4" t="e">
        <f t="shared" si="104"/>
        <v>#DIV/0!</v>
      </c>
      <c r="CY100" s="4" t="e">
        <f t="shared" si="104"/>
        <v>#DIV/0!</v>
      </c>
      <c r="CZ100" s="4" t="e">
        <f t="shared" si="104"/>
        <v>#DIV/0!</v>
      </c>
      <c r="DA100" s="4" t="e">
        <f t="shared" si="104"/>
        <v>#DIV/0!</v>
      </c>
      <c r="DB100" s="4" t="e">
        <f t="shared" si="104"/>
        <v>#DIV/0!</v>
      </c>
      <c r="DC100" s="4" t="e">
        <f t="shared" si="104"/>
        <v>#DIV/0!</v>
      </c>
      <c r="DD100" s="4" t="e">
        <f t="shared" si="104"/>
        <v>#DIV/0!</v>
      </c>
      <c r="DE100" s="4" t="e">
        <f t="shared" si="105"/>
        <v>#DIV/0!</v>
      </c>
      <c r="DF100" s="4" t="e">
        <f t="shared" si="105"/>
        <v>#DIV/0!</v>
      </c>
      <c r="DG100" s="4" t="e">
        <f t="shared" si="105"/>
        <v>#DIV/0!</v>
      </c>
    </row>
    <row r="101" spans="1:111" x14ac:dyDescent="0.25">
      <c r="A101" s="114"/>
      <c r="B101" t="s">
        <v>421</v>
      </c>
      <c r="C101" s="4">
        <v>0</v>
      </c>
      <c r="D101" s="4">
        <v>0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143">
        <v>0</v>
      </c>
      <c r="P101" s="4">
        <v>1</v>
      </c>
      <c r="Q101" s="4">
        <v>1</v>
      </c>
      <c r="R101" s="4">
        <v>1</v>
      </c>
      <c r="S101" s="4">
        <v>1</v>
      </c>
      <c r="T101" s="4">
        <v>1</v>
      </c>
      <c r="U101" s="4">
        <v>1</v>
      </c>
      <c r="V101" s="4">
        <v>1</v>
      </c>
      <c r="W101" s="4">
        <v>1</v>
      </c>
      <c r="X101" s="4">
        <v>1</v>
      </c>
      <c r="Y101" s="4">
        <v>1</v>
      </c>
      <c r="Z101" s="4">
        <v>1</v>
      </c>
      <c r="AA101" s="4">
        <v>1</v>
      </c>
      <c r="AB101" s="143">
        <v>1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M101" t="s">
        <v>421</v>
      </c>
      <c r="AN101" s="4">
        <v>0</v>
      </c>
      <c r="AO101" s="4">
        <v>0</v>
      </c>
      <c r="AP101" s="4">
        <v>0</v>
      </c>
      <c r="AQ101" s="4">
        <v>0</v>
      </c>
      <c r="AR101" s="4">
        <v>0</v>
      </c>
      <c r="AS101" s="4">
        <v>0</v>
      </c>
      <c r="AT101" s="4">
        <v>0</v>
      </c>
      <c r="AU101" s="4">
        <v>0</v>
      </c>
      <c r="AV101" s="4">
        <v>0</v>
      </c>
      <c r="AW101" s="4">
        <v>0</v>
      </c>
      <c r="AX101" s="4">
        <v>0</v>
      </c>
      <c r="AY101" s="4">
        <v>0</v>
      </c>
      <c r="AZ101" s="143">
        <v>0</v>
      </c>
      <c r="BA101" s="4">
        <v>22.364341800000002</v>
      </c>
      <c r="BB101" s="4">
        <v>20.196588899999998</v>
      </c>
      <c r="BC101" s="4">
        <v>19.368199999999998</v>
      </c>
      <c r="BD101" s="4">
        <v>16.465799999999998</v>
      </c>
      <c r="BE101" s="4">
        <v>15.0451</v>
      </c>
      <c r="BF101" s="4">
        <v>17.727499999999999</v>
      </c>
      <c r="BG101" s="4">
        <v>20.613700000000001</v>
      </c>
      <c r="BH101" s="4">
        <v>17.341999999999999</v>
      </c>
      <c r="BI101" s="4">
        <v>22.407299999999999</v>
      </c>
      <c r="BJ101" s="4">
        <v>17.468900000000001</v>
      </c>
      <c r="BK101" s="4">
        <v>19.948900000000002</v>
      </c>
      <c r="BL101" s="4">
        <v>24.748999999999999</v>
      </c>
      <c r="BM101" s="143">
        <v>233.69733070000001</v>
      </c>
      <c r="BN101" s="4">
        <v>0</v>
      </c>
      <c r="BO101" s="4">
        <v>0</v>
      </c>
      <c r="BP101" s="4">
        <v>0</v>
      </c>
      <c r="BQ101" s="4">
        <v>0</v>
      </c>
      <c r="BR101" s="4">
        <v>0</v>
      </c>
      <c r="BS101" s="4">
        <v>0</v>
      </c>
      <c r="BT101" s="4">
        <v>0</v>
      </c>
      <c r="BU101" s="4">
        <v>0</v>
      </c>
      <c r="BV101" s="4">
        <v>0</v>
      </c>
      <c r="BW101" s="5"/>
      <c r="BX101" t="s">
        <v>421</v>
      </c>
      <c r="BY101" s="4" t="e">
        <f t="shared" si="103"/>
        <v>#DIV/0!</v>
      </c>
      <c r="BZ101" s="4" t="e">
        <f t="shared" si="103"/>
        <v>#DIV/0!</v>
      </c>
      <c r="CA101" s="4" t="e">
        <f t="shared" si="103"/>
        <v>#DIV/0!</v>
      </c>
      <c r="CB101" s="4" t="e">
        <f t="shared" si="103"/>
        <v>#DIV/0!</v>
      </c>
      <c r="CC101" s="4" t="e">
        <f t="shared" si="103"/>
        <v>#DIV/0!</v>
      </c>
      <c r="CD101" s="4" t="e">
        <f t="shared" si="103"/>
        <v>#DIV/0!</v>
      </c>
      <c r="CE101" s="4" t="e">
        <f t="shared" si="103"/>
        <v>#DIV/0!</v>
      </c>
      <c r="CF101" s="4" t="e">
        <f t="shared" si="103"/>
        <v>#DIV/0!</v>
      </c>
      <c r="CG101" s="4" t="e">
        <f t="shared" si="103"/>
        <v>#DIV/0!</v>
      </c>
      <c r="CH101" s="4" t="e">
        <f t="shared" si="103"/>
        <v>#DIV/0!</v>
      </c>
      <c r="CI101" s="4" t="e">
        <f t="shared" si="103"/>
        <v>#DIV/0!</v>
      </c>
      <c r="CJ101" s="4" t="e">
        <f t="shared" si="103"/>
        <v>#DIV/0!</v>
      </c>
      <c r="CK101" s="4" t="e">
        <f t="shared" si="103"/>
        <v>#DIV/0!</v>
      </c>
      <c r="CL101" s="4">
        <f t="shared" si="103"/>
        <v>22364.341800000002</v>
      </c>
      <c r="CM101" s="4">
        <f t="shared" si="103"/>
        <v>20196.588899999999</v>
      </c>
      <c r="CN101" s="4">
        <f t="shared" si="103"/>
        <v>19368.199999999997</v>
      </c>
      <c r="CO101" s="4">
        <f t="shared" si="104"/>
        <v>16465.8</v>
      </c>
      <c r="CP101" s="4">
        <f t="shared" si="104"/>
        <v>15045.1</v>
      </c>
      <c r="CQ101" s="4">
        <f t="shared" si="104"/>
        <v>17727.5</v>
      </c>
      <c r="CR101" s="4">
        <f t="shared" si="104"/>
        <v>20613.7</v>
      </c>
      <c r="CS101" s="4">
        <f t="shared" si="104"/>
        <v>17342</v>
      </c>
      <c r="CT101" s="4">
        <f t="shared" si="104"/>
        <v>22407.3</v>
      </c>
      <c r="CU101" s="4">
        <f t="shared" si="104"/>
        <v>17468.900000000001</v>
      </c>
      <c r="CV101" s="4">
        <f t="shared" si="104"/>
        <v>19948.900000000001</v>
      </c>
      <c r="CW101" s="4">
        <f t="shared" si="104"/>
        <v>24749</v>
      </c>
      <c r="CX101" s="4">
        <f t="shared" si="104"/>
        <v>233697.33070000002</v>
      </c>
      <c r="CY101" s="4" t="e">
        <f t="shared" si="104"/>
        <v>#DIV/0!</v>
      </c>
      <c r="CZ101" s="4" t="e">
        <f t="shared" si="104"/>
        <v>#DIV/0!</v>
      </c>
      <c r="DA101" s="4" t="e">
        <f t="shared" si="104"/>
        <v>#DIV/0!</v>
      </c>
      <c r="DB101" s="4" t="e">
        <f t="shared" si="104"/>
        <v>#DIV/0!</v>
      </c>
      <c r="DC101" s="4" t="e">
        <f t="shared" si="104"/>
        <v>#DIV/0!</v>
      </c>
      <c r="DD101" s="4" t="e">
        <f t="shared" si="104"/>
        <v>#DIV/0!</v>
      </c>
      <c r="DE101" s="4" t="e">
        <f t="shared" si="105"/>
        <v>#DIV/0!</v>
      </c>
      <c r="DF101" s="4" t="e">
        <f t="shared" si="105"/>
        <v>#DIV/0!</v>
      </c>
      <c r="DG101" s="4" t="e">
        <f t="shared" si="105"/>
        <v>#DIV/0!</v>
      </c>
    </row>
    <row r="102" spans="1:111" x14ac:dyDescent="0.25">
      <c r="A102" s="114"/>
      <c r="B102" t="s">
        <v>422</v>
      </c>
      <c r="C102" s="4">
        <v>0</v>
      </c>
      <c r="D102" s="4">
        <v>0</v>
      </c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143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0</v>
      </c>
      <c r="AB102" s="143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M102" t="s">
        <v>422</v>
      </c>
      <c r="AN102" s="4">
        <v>0</v>
      </c>
      <c r="AO102" s="4">
        <v>0</v>
      </c>
      <c r="AP102" s="4">
        <v>0</v>
      </c>
      <c r="AQ102" s="4">
        <v>0</v>
      </c>
      <c r="AR102" s="4">
        <v>0</v>
      </c>
      <c r="AS102" s="4">
        <v>0</v>
      </c>
      <c r="AT102" s="4">
        <v>0</v>
      </c>
      <c r="AU102" s="4">
        <v>0</v>
      </c>
      <c r="AV102" s="4">
        <v>0</v>
      </c>
      <c r="AW102" s="4">
        <v>0</v>
      </c>
      <c r="AX102" s="4">
        <v>0</v>
      </c>
      <c r="AY102" s="4">
        <v>0</v>
      </c>
      <c r="AZ102" s="143">
        <v>0</v>
      </c>
      <c r="BA102" s="4">
        <v>0</v>
      </c>
      <c r="BB102" s="4">
        <v>0</v>
      </c>
      <c r="BC102" s="4">
        <v>0</v>
      </c>
      <c r="BD102" s="4">
        <v>0</v>
      </c>
      <c r="BE102" s="4">
        <v>0</v>
      </c>
      <c r="BF102" s="4">
        <v>0</v>
      </c>
      <c r="BG102" s="4">
        <v>0</v>
      </c>
      <c r="BH102" s="4">
        <v>0</v>
      </c>
      <c r="BI102" s="4">
        <v>0</v>
      </c>
      <c r="BJ102" s="4">
        <v>0</v>
      </c>
      <c r="BK102" s="4">
        <v>0</v>
      </c>
      <c r="BL102" s="4">
        <v>0</v>
      </c>
      <c r="BM102" s="143">
        <v>0</v>
      </c>
      <c r="BN102" s="4">
        <v>0</v>
      </c>
      <c r="BO102" s="4">
        <v>0</v>
      </c>
      <c r="BP102" s="4">
        <v>0</v>
      </c>
      <c r="BQ102" s="4">
        <v>0</v>
      </c>
      <c r="BR102" s="4">
        <v>0</v>
      </c>
      <c r="BS102" s="4">
        <v>0</v>
      </c>
      <c r="BT102" s="4">
        <v>0</v>
      </c>
      <c r="BU102" s="4">
        <v>0</v>
      </c>
      <c r="BV102" s="4">
        <v>0</v>
      </c>
      <c r="BW102" s="5"/>
      <c r="BX102" t="s">
        <v>422</v>
      </c>
      <c r="BY102" s="4" t="e">
        <f t="shared" si="103"/>
        <v>#DIV/0!</v>
      </c>
      <c r="BZ102" s="4" t="e">
        <f t="shared" si="103"/>
        <v>#DIV/0!</v>
      </c>
      <c r="CA102" s="4" t="e">
        <f t="shared" si="103"/>
        <v>#DIV/0!</v>
      </c>
      <c r="CB102" s="4" t="e">
        <f t="shared" si="103"/>
        <v>#DIV/0!</v>
      </c>
      <c r="CC102" s="4" t="e">
        <f t="shared" si="103"/>
        <v>#DIV/0!</v>
      </c>
      <c r="CD102" s="4" t="e">
        <f t="shared" si="103"/>
        <v>#DIV/0!</v>
      </c>
      <c r="CE102" s="4" t="e">
        <f t="shared" si="103"/>
        <v>#DIV/0!</v>
      </c>
      <c r="CF102" s="4" t="e">
        <f t="shared" si="103"/>
        <v>#DIV/0!</v>
      </c>
      <c r="CG102" s="4" t="e">
        <f t="shared" si="103"/>
        <v>#DIV/0!</v>
      </c>
      <c r="CH102" s="4" t="e">
        <f t="shared" si="103"/>
        <v>#DIV/0!</v>
      </c>
      <c r="CI102" s="4" t="e">
        <f t="shared" si="103"/>
        <v>#DIV/0!</v>
      </c>
      <c r="CJ102" s="4" t="e">
        <f t="shared" si="103"/>
        <v>#DIV/0!</v>
      </c>
      <c r="CK102" s="4" t="e">
        <f t="shared" si="103"/>
        <v>#DIV/0!</v>
      </c>
      <c r="CL102" s="4" t="e">
        <f t="shared" si="103"/>
        <v>#DIV/0!</v>
      </c>
      <c r="CM102" s="4" t="e">
        <f t="shared" si="103"/>
        <v>#DIV/0!</v>
      </c>
      <c r="CN102" s="4" t="e">
        <f t="shared" si="103"/>
        <v>#DIV/0!</v>
      </c>
      <c r="CO102" s="4" t="e">
        <f t="shared" si="104"/>
        <v>#DIV/0!</v>
      </c>
      <c r="CP102" s="4" t="e">
        <f t="shared" si="104"/>
        <v>#DIV/0!</v>
      </c>
      <c r="CQ102" s="4" t="e">
        <f t="shared" si="104"/>
        <v>#DIV/0!</v>
      </c>
      <c r="CR102" s="4" t="e">
        <f t="shared" si="104"/>
        <v>#DIV/0!</v>
      </c>
      <c r="CS102" s="4" t="e">
        <f t="shared" si="104"/>
        <v>#DIV/0!</v>
      </c>
      <c r="CT102" s="4" t="e">
        <f t="shared" si="104"/>
        <v>#DIV/0!</v>
      </c>
      <c r="CU102" s="4" t="e">
        <f t="shared" si="104"/>
        <v>#DIV/0!</v>
      </c>
      <c r="CV102" s="4" t="e">
        <f t="shared" si="104"/>
        <v>#DIV/0!</v>
      </c>
      <c r="CW102" s="4" t="e">
        <f t="shared" si="104"/>
        <v>#DIV/0!</v>
      </c>
      <c r="CX102" s="4" t="e">
        <f t="shared" si="104"/>
        <v>#DIV/0!</v>
      </c>
      <c r="CY102" s="4" t="e">
        <f t="shared" si="104"/>
        <v>#DIV/0!</v>
      </c>
      <c r="CZ102" s="4" t="e">
        <f t="shared" si="104"/>
        <v>#DIV/0!</v>
      </c>
      <c r="DA102" s="4" t="e">
        <f t="shared" si="104"/>
        <v>#DIV/0!</v>
      </c>
      <c r="DB102" s="4" t="e">
        <f t="shared" si="104"/>
        <v>#DIV/0!</v>
      </c>
      <c r="DC102" s="4" t="e">
        <f t="shared" si="104"/>
        <v>#DIV/0!</v>
      </c>
      <c r="DD102" s="4" t="e">
        <f t="shared" si="104"/>
        <v>#DIV/0!</v>
      </c>
      <c r="DE102" s="4" t="e">
        <f t="shared" si="105"/>
        <v>#DIV/0!</v>
      </c>
      <c r="DF102" s="4" t="e">
        <f t="shared" si="105"/>
        <v>#DIV/0!</v>
      </c>
      <c r="DG102" s="4" t="e">
        <f t="shared" si="105"/>
        <v>#DIV/0!</v>
      </c>
    </row>
    <row r="103" spans="1:111" x14ac:dyDescent="0.25">
      <c r="A103" s="114"/>
      <c r="B103" t="s">
        <v>423</v>
      </c>
      <c r="C103" s="4">
        <v>0</v>
      </c>
      <c r="D103" s="4">
        <v>0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143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143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M103" t="s">
        <v>423</v>
      </c>
      <c r="AN103" s="4">
        <v>0</v>
      </c>
      <c r="AO103" s="4">
        <v>0</v>
      </c>
      <c r="AP103" s="4">
        <v>0</v>
      </c>
      <c r="AQ103" s="4">
        <v>0</v>
      </c>
      <c r="AR103" s="4">
        <v>0</v>
      </c>
      <c r="AS103" s="4">
        <v>0</v>
      </c>
      <c r="AT103" s="4">
        <v>0</v>
      </c>
      <c r="AU103" s="4">
        <v>0</v>
      </c>
      <c r="AV103" s="4">
        <v>0</v>
      </c>
      <c r="AW103" s="4">
        <v>0</v>
      </c>
      <c r="AX103" s="4">
        <v>0</v>
      </c>
      <c r="AY103" s="4">
        <v>0</v>
      </c>
      <c r="AZ103" s="143">
        <v>0</v>
      </c>
      <c r="BA103" s="4">
        <v>0</v>
      </c>
      <c r="BB103" s="4">
        <v>0</v>
      </c>
      <c r="BC103" s="4">
        <v>0</v>
      </c>
      <c r="BD103" s="4">
        <v>0</v>
      </c>
      <c r="BE103" s="4">
        <v>0</v>
      </c>
      <c r="BF103" s="4">
        <v>0</v>
      </c>
      <c r="BG103" s="4">
        <v>0</v>
      </c>
      <c r="BH103" s="4">
        <v>0</v>
      </c>
      <c r="BI103" s="4">
        <v>0</v>
      </c>
      <c r="BJ103" s="4">
        <v>0</v>
      </c>
      <c r="BK103" s="4">
        <v>0</v>
      </c>
      <c r="BL103" s="4">
        <v>0</v>
      </c>
      <c r="BM103" s="143">
        <v>0</v>
      </c>
      <c r="BN103" s="4">
        <v>0</v>
      </c>
      <c r="BO103" s="4">
        <v>0</v>
      </c>
      <c r="BP103" s="4">
        <v>0</v>
      </c>
      <c r="BQ103" s="4">
        <v>0</v>
      </c>
      <c r="BR103" s="4">
        <v>0</v>
      </c>
      <c r="BS103" s="4">
        <v>0</v>
      </c>
      <c r="BT103" s="4">
        <v>0</v>
      </c>
      <c r="BU103" s="4">
        <v>0</v>
      </c>
      <c r="BV103" s="4">
        <v>0</v>
      </c>
      <c r="BW103" s="5"/>
      <c r="BX103" t="s">
        <v>423</v>
      </c>
      <c r="BY103" s="4" t="e">
        <f t="shared" si="103"/>
        <v>#DIV/0!</v>
      </c>
      <c r="BZ103" s="4" t="e">
        <f t="shared" si="103"/>
        <v>#DIV/0!</v>
      </c>
      <c r="CA103" s="4" t="e">
        <f t="shared" si="103"/>
        <v>#DIV/0!</v>
      </c>
      <c r="CB103" s="4" t="e">
        <f t="shared" si="103"/>
        <v>#DIV/0!</v>
      </c>
      <c r="CC103" s="4" t="e">
        <f t="shared" si="103"/>
        <v>#DIV/0!</v>
      </c>
      <c r="CD103" s="4" t="e">
        <f t="shared" si="103"/>
        <v>#DIV/0!</v>
      </c>
      <c r="CE103" s="4" t="e">
        <f t="shared" si="103"/>
        <v>#DIV/0!</v>
      </c>
      <c r="CF103" s="4" t="e">
        <f t="shared" si="103"/>
        <v>#DIV/0!</v>
      </c>
      <c r="CG103" s="4" t="e">
        <f t="shared" si="103"/>
        <v>#DIV/0!</v>
      </c>
      <c r="CH103" s="4" t="e">
        <f t="shared" si="103"/>
        <v>#DIV/0!</v>
      </c>
      <c r="CI103" s="4" t="e">
        <f t="shared" si="103"/>
        <v>#DIV/0!</v>
      </c>
      <c r="CJ103" s="4" t="e">
        <f t="shared" si="103"/>
        <v>#DIV/0!</v>
      </c>
      <c r="CK103" s="4" t="e">
        <f t="shared" si="103"/>
        <v>#DIV/0!</v>
      </c>
      <c r="CL103" s="4" t="e">
        <f t="shared" si="103"/>
        <v>#DIV/0!</v>
      </c>
      <c r="CM103" s="4" t="e">
        <f t="shared" si="103"/>
        <v>#DIV/0!</v>
      </c>
      <c r="CN103" s="4" t="e">
        <f t="shared" si="103"/>
        <v>#DIV/0!</v>
      </c>
      <c r="CO103" s="4" t="e">
        <f t="shared" si="104"/>
        <v>#DIV/0!</v>
      </c>
      <c r="CP103" s="4" t="e">
        <f t="shared" si="104"/>
        <v>#DIV/0!</v>
      </c>
      <c r="CQ103" s="4" t="e">
        <f t="shared" si="104"/>
        <v>#DIV/0!</v>
      </c>
      <c r="CR103" s="4" t="e">
        <f t="shared" si="104"/>
        <v>#DIV/0!</v>
      </c>
      <c r="CS103" s="4" t="e">
        <f t="shared" si="104"/>
        <v>#DIV/0!</v>
      </c>
      <c r="CT103" s="4" t="e">
        <f t="shared" si="104"/>
        <v>#DIV/0!</v>
      </c>
      <c r="CU103" s="4" t="e">
        <f t="shared" si="104"/>
        <v>#DIV/0!</v>
      </c>
      <c r="CV103" s="4" t="e">
        <f t="shared" si="104"/>
        <v>#DIV/0!</v>
      </c>
      <c r="CW103" s="4" t="e">
        <f t="shared" si="104"/>
        <v>#DIV/0!</v>
      </c>
      <c r="CX103" s="4" t="e">
        <f t="shared" si="104"/>
        <v>#DIV/0!</v>
      </c>
      <c r="CY103" s="4" t="e">
        <f t="shared" si="104"/>
        <v>#DIV/0!</v>
      </c>
      <c r="CZ103" s="4" t="e">
        <f t="shared" si="104"/>
        <v>#DIV/0!</v>
      </c>
      <c r="DA103" s="4" t="e">
        <f t="shared" si="104"/>
        <v>#DIV/0!</v>
      </c>
      <c r="DB103" s="4" t="e">
        <f t="shared" si="104"/>
        <v>#DIV/0!</v>
      </c>
      <c r="DC103" s="4" t="e">
        <f t="shared" si="104"/>
        <v>#DIV/0!</v>
      </c>
      <c r="DD103" s="4" t="e">
        <f t="shared" si="104"/>
        <v>#DIV/0!</v>
      </c>
      <c r="DE103" s="4" t="e">
        <f t="shared" si="105"/>
        <v>#DIV/0!</v>
      </c>
      <c r="DF103" s="4" t="e">
        <f t="shared" si="105"/>
        <v>#DIV/0!</v>
      </c>
      <c r="DG103" s="4" t="e">
        <f t="shared" si="105"/>
        <v>#DIV/0!</v>
      </c>
    </row>
    <row r="104" spans="1:111" x14ac:dyDescent="0.25">
      <c r="A104" s="114"/>
      <c r="B104" t="s">
        <v>424</v>
      </c>
      <c r="C104" s="4">
        <v>0</v>
      </c>
      <c r="D104" s="4">
        <v>0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143">
        <v>0</v>
      </c>
      <c r="P104" s="4">
        <v>1</v>
      </c>
      <c r="Q104" s="4">
        <v>1</v>
      </c>
      <c r="R104" s="4">
        <v>1</v>
      </c>
      <c r="S104" s="4">
        <v>1</v>
      </c>
      <c r="T104" s="4">
        <v>1</v>
      </c>
      <c r="U104" s="4">
        <v>1</v>
      </c>
      <c r="V104" s="4">
        <v>1</v>
      </c>
      <c r="W104" s="4">
        <v>1</v>
      </c>
      <c r="X104" s="4">
        <v>1</v>
      </c>
      <c r="Y104" s="4">
        <v>1</v>
      </c>
      <c r="Z104" s="4">
        <v>1</v>
      </c>
      <c r="AA104" s="4">
        <v>1</v>
      </c>
      <c r="AB104" s="143">
        <v>1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M104" t="s">
        <v>424</v>
      </c>
      <c r="AN104" s="4">
        <v>0</v>
      </c>
      <c r="AO104" s="4">
        <v>0</v>
      </c>
      <c r="AP104" s="4">
        <v>0</v>
      </c>
      <c r="AQ104" s="4">
        <v>0</v>
      </c>
      <c r="AR104" s="4">
        <v>0</v>
      </c>
      <c r="AS104" s="4">
        <v>0</v>
      </c>
      <c r="AT104" s="4">
        <v>0</v>
      </c>
      <c r="AU104" s="4">
        <v>0</v>
      </c>
      <c r="AV104" s="4">
        <v>0</v>
      </c>
      <c r="AW104" s="4">
        <v>0</v>
      </c>
      <c r="AX104" s="4">
        <v>0</v>
      </c>
      <c r="AY104" s="4">
        <v>0</v>
      </c>
      <c r="AZ104" s="143">
        <v>0</v>
      </c>
      <c r="BA104" s="4">
        <v>30.048275566666671</v>
      </c>
      <c r="BB104" s="4">
        <v>27.135726783333336</v>
      </c>
      <c r="BC104" s="4">
        <v>23.363</v>
      </c>
      <c r="BD104" s="4">
        <v>18.565249999999999</v>
      </c>
      <c r="BE104" s="4">
        <v>18.170099999999998</v>
      </c>
      <c r="BF104" s="4">
        <v>16.063800000000001</v>
      </c>
      <c r="BG104" s="4">
        <v>32.281599999999997</v>
      </c>
      <c r="BH104" s="4">
        <v>23.898400000000002</v>
      </c>
      <c r="BI104" s="4">
        <v>26.039249999999999</v>
      </c>
      <c r="BJ104" s="4">
        <v>25.795000000000002</v>
      </c>
      <c r="BK104" s="4">
        <v>27.704900000000002</v>
      </c>
      <c r="BL104" s="4">
        <v>30.528100000000002</v>
      </c>
      <c r="BM104" s="143">
        <v>299.59340235000002</v>
      </c>
      <c r="BN104" s="4">
        <v>0</v>
      </c>
      <c r="BO104" s="4">
        <v>0</v>
      </c>
      <c r="BP104" s="4">
        <v>0</v>
      </c>
      <c r="BQ104" s="4">
        <v>0</v>
      </c>
      <c r="BR104" s="4">
        <v>0</v>
      </c>
      <c r="BS104" s="4">
        <v>0</v>
      </c>
      <c r="BT104" s="4">
        <v>0</v>
      </c>
      <c r="BU104" s="4">
        <v>0</v>
      </c>
      <c r="BV104" s="4">
        <v>0</v>
      </c>
      <c r="BW104" s="5"/>
      <c r="BX104" t="s">
        <v>424</v>
      </c>
      <c r="BY104" s="4" t="e">
        <f t="shared" si="103"/>
        <v>#DIV/0!</v>
      </c>
      <c r="BZ104" s="4" t="e">
        <f t="shared" si="103"/>
        <v>#DIV/0!</v>
      </c>
      <c r="CA104" s="4" t="e">
        <f t="shared" si="103"/>
        <v>#DIV/0!</v>
      </c>
      <c r="CB104" s="4" t="e">
        <f t="shared" si="103"/>
        <v>#DIV/0!</v>
      </c>
      <c r="CC104" s="4" t="e">
        <f t="shared" si="103"/>
        <v>#DIV/0!</v>
      </c>
      <c r="CD104" s="4" t="e">
        <f t="shared" si="103"/>
        <v>#DIV/0!</v>
      </c>
      <c r="CE104" s="4" t="e">
        <f t="shared" si="103"/>
        <v>#DIV/0!</v>
      </c>
      <c r="CF104" s="4" t="e">
        <f t="shared" si="103"/>
        <v>#DIV/0!</v>
      </c>
      <c r="CG104" s="4" t="e">
        <f t="shared" si="103"/>
        <v>#DIV/0!</v>
      </c>
      <c r="CH104" s="4" t="e">
        <f t="shared" si="103"/>
        <v>#DIV/0!</v>
      </c>
      <c r="CI104" s="4" t="e">
        <f t="shared" si="103"/>
        <v>#DIV/0!</v>
      </c>
      <c r="CJ104" s="4" t="e">
        <f t="shared" si="103"/>
        <v>#DIV/0!</v>
      </c>
      <c r="CK104" s="4" t="e">
        <f t="shared" si="103"/>
        <v>#DIV/0!</v>
      </c>
      <c r="CL104" s="4">
        <f t="shared" si="103"/>
        <v>30048.275566666671</v>
      </c>
      <c r="CM104" s="4">
        <f t="shared" si="103"/>
        <v>27135.726783333335</v>
      </c>
      <c r="CN104" s="4">
        <f t="shared" si="103"/>
        <v>23363</v>
      </c>
      <c r="CO104" s="4">
        <f t="shared" si="104"/>
        <v>18565.25</v>
      </c>
      <c r="CP104" s="4">
        <f t="shared" si="104"/>
        <v>18170.099999999999</v>
      </c>
      <c r="CQ104" s="4">
        <f t="shared" si="104"/>
        <v>16063.800000000001</v>
      </c>
      <c r="CR104" s="4">
        <f t="shared" si="104"/>
        <v>32281.599999999999</v>
      </c>
      <c r="CS104" s="4">
        <f t="shared" si="104"/>
        <v>23898.400000000001</v>
      </c>
      <c r="CT104" s="4">
        <f t="shared" si="104"/>
        <v>26039.25</v>
      </c>
      <c r="CU104" s="4">
        <f t="shared" si="104"/>
        <v>25795</v>
      </c>
      <c r="CV104" s="4">
        <f t="shared" si="104"/>
        <v>27704.9</v>
      </c>
      <c r="CW104" s="4">
        <f t="shared" si="104"/>
        <v>30528.100000000002</v>
      </c>
      <c r="CX104" s="4">
        <f t="shared" si="104"/>
        <v>299593.40235000005</v>
      </c>
      <c r="CY104" s="4" t="e">
        <f t="shared" si="104"/>
        <v>#DIV/0!</v>
      </c>
      <c r="CZ104" s="4" t="e">
        <f t="shared" si="104"/>
        <v>#DIV/0!</v>
      </c>
      <c r="DA104" s="4" t="e">
        <f t="shared" si="104"/>
        <v>#DIV/0!</v>
      </c>
      <c r="DB104" s="4" t="e">
        <f t="shared" si="104"/>
        <v>#DIV/0!</v>
      </c>
      <c r="DC104" s="4" t="e">
        <f t="shared" si="104"/>
        <v>#DIV/0!</v>
      </c>
      <c r="DD104" s="4" t="e">
        <f t="shared" si="104"/>
        <v>#DIV/0!</v>
      </c>
      <c r="DE104" s="4" t="e">
        <f t="shared" si="105"/>
        <v>#DIV/0!</v>
      </c>
      <c r="DF104" s="4" t="e">
        <f t="shared" si="105"/>
        <v>#DIV/0!</v>
      </c>
      <c r="DG104" s="4" t="e">
        <f t="shared" si="105"/>
        <v>#DIV/0!</v>
      </c>
    </row>
    <row r="105" spans="1:111" x14ac:dyDescent="0.25">
      <c r="A105" s="114"/>
      <c r="B105" t="s">
        <v>425</v>
      </c>
      <c r="C105" s="4">
        <v>0</v>
      </c>
      <c r="D105" s="4">
        <v>0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143">
        <v>0</v>
      </c>
      <c r="P105" s="4">
        <v>1</v>
      </c>
      <c r="Q105" s="4">
        <v>1</v>
      </c>
      <c r="R105" s="4">
        <v>1</v>
      </c>
      <c r="S105" s="4">
        <v>1</v>
      </c>
      <c r="T105" s="4">
        <v>1</v>
      </c>
      <c r="U105" s="4">
        <v>1</v>
      </c>
      <c r="V105" s="4">
        <v>1</v>
      </c>
      <c r="W105" s="4">
        <v>1</v>
      </c>
      <c r="X105" s="4">
        <v>1</v>
      </c>
      <c r="Y105" s="4">
        <v>1</v>
      </c>
      <c r="Z105" s="4">
        <v>1</v>
      </c>
      <c r="AA105" s="4">
        <v>1</v>
      </c>
      <c r="AB105" s="143">
        <v>1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0</v>
      </c>
      <c r="AM105" t="s">
        <v>425</v>
      </c>
      <c r="AN105" s="4">
        <v>0</v>
      </c>
      <c r="AO105" s="4">
        <v>0</v>
      </c>
      <c r="AP105" s="4">
        <v>0</v>
      </c>
      <c r="AQ105" s="4">
        <v>0</v>
      </c>
      <c r="AR105" s="4">
        <v>0</v>
      </c>
      <c r="AS105" s="4">
        <v>0</v>
      </c>
      <c r="AT105" s="4">
        <v>0</v>
      </c>
      <c r="AU105" s="4">
        <v>0</v>
      </c>
      <c r="AV105" s="4">
        <v>0</v>
      </c>
      <c r="AW105" s="4">
        <v>0</v>
      </c>
      <c r="AX105" s="4">
        <v>0</v>
      </c>
      <c r="AY105" s="4">
        <v>0</v>
      </c>
      <c r="AZ105" s="143">
        <v>0</v>
      </c>
      <c r="BA105" s="4">
        <v>46.56704946666666</v>
      </c>
      <c r="BB105" s="4">
        <v>42.053352733333327</v>
      </c>
      <c r="BC105" s="4">
        <v>42.203433333333344</v>
      </c>
      <c r="BD105" s="4">
        <v>23.597750000000001</v>
      </c>
      <c r="BE105" s="4">
        <v>29.635750000000002</v>
      </c>
      <c r="BF105" s="4">
        <v>24.104650000000003</v>
      </c>
      <c r="BG105" s="4">
        <v>37.316800000000001</v>
      </c>
      <c r="BH105" s="4">
        <v>27.133650000000003</v>
      </c>
      <c r="BI105" s="4">
        <v>42.917499999999997</v>
      </c>
      <c r="BJ105" s="4">
        <v>41.891249999999999</v>
      </c>
      <c r="BK105" s="4">
        <v>49.65475</v>
      </c>
      <c r="BL105" s="4">
        <v>52.606000000000002</v>
      </c>
      <c r="BM105" s="143">
        <v>459.68193553333333</v>
      </c>
      <c r="BN105" s="4">
        <v>0</v>
      </c>
      <c r="BO105" s="4">
        <v>0</v>
      </c>
      <c r="BP105" s="4">
        <v>0</v>
      </c>
      <c r="BQ105" s="4">
        <v>0</v>
      </c>
      <c r="BR105" s="4">
        <v>0</v>
      </c>
      <c r="BS105" s="4">
        <v>0</v>
      </c>
      <c r="BT105" s="4">
        <v>0</v>
      </c>
      <c r="BU105" s="4">
        <v>0</v>
      </c>
      <c r="BV105" s="4">
        <v>0</v>
      </c>
      <c r="BW105" s="5"/>
      <c r="BX105" t="s">
        <v>425</v>
      </c>
      <c r="BY105" s="4" t="e">
        <f t="shared" si="103"/>
        <v>#DIV/0!</v>
      </c>
      <c r="BZ105" s="4" t="e">
        <f t="shared" si="103"/>
        <v>#DIV/0!</v>
      </c>
      <c r="CA105" s="4" t="e">
        <f t="shared" si="103"/>
        <v>#DIV/0!</v>
      </c>
      <c r="CB105" s="4" t="e">
        <f t="shared" si="103"/>
        <v>#DIV/0!</v>
      </c>
      <c r="CC105" s="4" t="e">
        <f t="shared" si="103"/>
        <v>#DIV/0!</v>
      </c>
      <c r="CD105" s="4" t="e">
        <f t="shared" si="103"/>
        <v>#DIV/0!</v>
      </c>
      <c r="CE105" s="4" t="e">
        <f t="shared" si="103"/>
        <v>#DIV/0!</v>
      </c>
      <c r="CF105" s="4" t="e">
        <f t="shared" si="103"/>
        <v>#DIV/0!</v>
      </c>
      <c r="CG105" s="4" t="e">
        <f t="shared" si="103"/>
        <v>#DIV/0!</v>
      </c>
      <c r="CH105" s="4" t="e">
        <f t="shared" si="103"/>
        <v>#DIV/0!</v>
      </c>
      <c r="CI105" s="4" t="e">
        <f t="shared" si="103"/>
        <v>#DIV/0!</v>
      </c>
      <c r="CJ105" s="4" t="e">
        <f t="shared" si="103"/>
        <v>#DIV/0!</v>
      </c>
      <c r="CK105" s="4" t="e">
        <f t="shared" si="103"/>
        <v>#DIV/0!</v>
      </c>
      <c r="CL105" s="4">
        <f t="shared" si="103"/>
        <v>46567.049466666656</v>
      </c>
      <c r="CM105" s="4">
        <f t="shared" si="103"/>
        <v>42053.352733333326</v>
      </c>
      <c r="CN105" s="4">
        <f t="shared" si="103"/>
        <v>42203.433333333342</v>
      </c>
      <c r="CO105" s="4">
        <f t="shared" si="104"/>
        <v>23597.75</v>
      </c>
      <c r="CP105" s="4">
        <f t="shared" si="104"/>
        <v>29635.75</v>
      </c>
      <c r="CQ105" s="4">
        <f t="shared" si="104"/>
        <v>24104.65</v>
      </c>
      <c r="CR105" s="4">
        <f t="shared" si="104"/>
        <v>37316.800000000003</v>
      </c>
      <c r="CS105" s="4">
        <f t="shared" si="104"/>
        <v>27133.65</v>
      </c>
      <c r="CT105" s="4">
        <f t="shared" si="104"/>
        <v>42917.5</v>
      </c>
      <c r="CU105" s="4">
        <f t="shared" si="104"/>
        <v>41891.25</v>
      </c>
      <c r="CV105" s="4">
        <f t="shared" si="104"/>
        <v>49654.75</v>
      </c>
      <c r="CW105" s="4">
        <f t="shared" si="104"/>
        <v>52606</v>
      </c>
      <c r="CX105" s="4">
        <f t="shared" si="104"/>
        <v>459681.93553333334</v>
      </c>
      <c r="CY105" s="4" t="e">
        <f t="shared" si="104"/>
        <v>#DIV/0!</v>
      </c>
      <c r="CZ105" s="4" t="e">
        <f t="shared" si="104"/>
        <v>#DIV/0!</v>
      </c>
      <c r="DA105" s="4" t="e">
        <f t="shared" si="104"/>
        <v>#DIV/0!</v>
      </c>
      <c r="DB105" s="4" t="e">
        <f t="shared" si="104"/>
        <v>#DIV/0!</v>
      </c>
      <c r="DC105" s="4" t="e">
        <f t="shared" si="104"/>
        <v>#DIV/0!</v>
      </c>
      <c r="DD105" s="4" t="e">
        <f t="shared" si="104"/>
        <v>#DIV/0!</v>
      </c>
      <c r="DE105" s="4" t="e">
        <f t="shared" si="105"/>
        <v>#DIV/0!</v>
      </c>
      <c r="DF105" s="4" t="e">
        <f t="shared" si="105"/>
        <v>#DIV/0!</v>
      </c>
      <c r="DG105" s="4" t="e">
        <f t="shared" si="105"/>
        <v>#DIV/0!</v>
      </c>
    </row>
    <row r="106" spans="1:111" x14ac:dyDescent="0.25">
      <c r="A106" s="114"/>
      <c r="B106" t="s">
        <v>426</v>
      </c>
      <c r="C106" s="4">
        <v>0</v>
      </c>
      <c r="D106" s="4">
        <v>0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143">
        <v>0</v>
      </c>
      <c r="P106" s="4">
        <v>1</v>
      </c>
      <c r="Q106" s="4">
        <v>1</v>
      </c>
      <c r="R106" s="4">
        <v>1</v>
      </c>
      <c r="S106" s="4">
        <v>1</v>
      </c>
      <c r="T106" s="4">
        <v>1</v>
      </c>
      <c r="U106" s="4">
        <v>1</v>
      </c>
      <c r="V106" s="4">
        <v>1</v>
      </c>
      <c r="W106" s="4">
        <v>1</v>
      </c>
      <c r="X106" s="4">
        <v>1</v>
      </c>
      <c r="Y106" s="4">
        <v>1</v>
      </c>
      <c r="Z106" s="4">
        <v>1</v>
      </c>
      <c r="AA106" s="4">
        <v>1</v>
      </c>
      <c r="AB106" s="143">
        <v>1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M106" t="s">
        <v>426</v>
      </c>
      <c r="AN106" s="4">
        <v>0</v>
      </c>
      <c r="AO106" s="4">
        <v>0</v>
      </c>
      <c r="AP106" s="4">
        <v>0</v>
      </c>
      <c r="AQ106" s="4">
        <v>0</v>
      </c>
      <c r="AR106" s="4">
        <v>0</v>
      </c>
      <c r="AS106" s="4">
        <v>0</v>
      </c>
      <c r="AT106" s="4">
        <v>0</v>
      </c>
      <c r="AU106" s="4">
        <v>0</v>
      </c>
      <c r="AV106" s="4">
        <v>0</v>
      </c>
      <c r="AW106" s="4">
        <v>0</v>
      </c>
      <c r="AX106" s="4">
        <v>0</v>
      </c>
      <c r="AY106" s="4">
        <v>0</v>
      </c>
      <c r="AZ106" s="143">
        <v>0</v>
      </c>
      <c r="BA106" s="4">
        <v>24.037099133333331</v>
      </c>
      <c r="BB106" s="4">
        <v>21.707207566666664</v>
      </c>
      <c r="BC106" s="4">
        <v>19.329266666666665</v>
      </c>
      <c r="BD106" s="4">
        <v>16.3735</v>
      </c>
      <c r="BE106" s="4">
        <v>15.126250000000001</v>
      </c>
      <c r="BF106" s="4">
        <v>14.625450000000001</v>
      </c>
      <c r="BG106" s="4">
        <v>18.092299999999998</v>
      </c>
      <c r="BH106" s="4">
        <v>17.023700000000002</v>
      </c>
      <c r="BI106" s="4">
        <v>16.07255</v>
      </c>
      <c r="BJ106" s="4">
        <v>18.202500000000001</v>
      </c>
      <c r="BK106" s="4">
        <v>22.517400000000002</v>
      </c>
      <c r="BL106" s="4">
        <v>26.106750000000002</v>
      </c>
      <c r="BM106" s="143">
        <v>229.21397336666669</v>
      </c>
      <c r="BN106" s="4">
        <v>0</v>
      </c>
      <c r="BO106" s="4">
        <v>0</v>
      </c>
      <c r="BP106" s="4">
        <v>0</v>
      </c>
      <c r="BQ106" s="4">
        <v>0</v>
      </c>
      <c r="BR106" s="4">
        <v>0</v>
      </c>
      <c r="BS106" s="4">
        <v>0</v>
      </c>
      <c r="BT106" s="4">
        <v>0</v>
      </c>
      <c r="BU106" s="4">
        <v>0</v>
      </c>
      <c r="BV106" s="4">
        <v>0</v>
      </c>
      <c r="BW106" s="5"/>
      <c r="BX106" t="s">
        <v>426</v>
      </c>
      <c r="BY106" s="4" t="e">
        <f t="shared" si="103"/>
        <v>#DIV/0!</v>
      </c>
      <c r="BZ106" s="4" t="e">
        <f t="shared" si="103"/>
        <v>#DIV/0!</v>
      </c>
      <c r="CA106" s="4" t="e">
        <f t="shared" si="103"/>
        <v>#DIV/0!</v>
      </c>
      <c r="CB106" s="4" t="e">
        <f t="shared" si="103"/>
        <v>#DIV/0!</v>
      </c>
      <c r="CC106" s="4" t="e">
        <f t="shared" si="103"/>
        <v>#DIV/0!</v>
      </c>
      <c r="CD106" s="4" t="e">
        <f t="shared" si="103"/>
        <v>#DIV/0!</v>
      </c>
      <c r="CE106" s="4" t="e">
        <f t="shared" si="103"/>
        <v>#DIV/0!</v>
      </c>
      <c r="CF106" s="4" t="e">
        <f t="shared" si="103"/>
        <v>#DIV/0!</v>
      </c>
      <c r="CG106" s="4" t="e">
        <f t="shared" si="103"/>
        <v>#DIV/0!</v>
      </c>
      <c r="CH106" s="4" t="e">
        <f t="shared" si="103"/>
        <v>#DIV/0!</v>
      </c>
      <c r="CI106" s="4" t="e">
        <f t="shared" si="103"/>
        <v>#DIV/0!</v>
      </c>
      <c r="CJ106" s="4" t="e">
        <f t="shared" si="103"/>
        <v>#DIV/0!</v>
      </c>
      <c r="CK106" s="4" t="e">
        <f t="shared" si="103"/>
        <v>#DIV/0!</v>
      </c>
      <c r="CL106" s="4">
        <f t="shared" si="103"/>
        <v>24037.099133333333</v>
      </c>
      <c r="CM106" s="4">
        <f t="shared" si="103"/>
        <v>21707.207566666664</v>
      </c>
      <c r="CN106" s="4">
        <f t="shared" si="103"/>
        <v>19329.266666666666</v>
      </c>
      <c r="CO106" s="4">
        <f t="shared" si="104"/>
        <v>16373.5</v>
      </c>
      <c r="CP106" s="4">
        <f t="shared" si="104"/>
        <v>15126.25</v>
      </c>
      <c r="CQ106" s="4">
        <f t="shared" si="104"/>
        <v>14625.45</v>
      </c>
      <c r="CR106" s="4">
        <f t="shared" si="104"/>
        <v>18092.3</v>
      </c>
      <c r="CS106" s="4">
        <f t="shared" si="104"/>
        <v>17023.7</v>
      </c>
      <c r="CT106" s="4">
        <f t="shared" si="104"/>
        <v>16072.55</v>
      </c>
      <c r="CU106" s="4">
        <f t="shared" si="104"/>
        <v>18202.5</v>
      </c>
      <c r="CV106" s="4">
        <f t="shared" si="104"/>
        <v>22517.4</v>
      </c>
      <c r="CW106" s="4">
        <f t="shared" si="104"/>
        <v>26106.75</v>
      </c>
      <c r="CX106" s="4">
        <f t="shared" si="104"/>
        <v>229213.9733666667</v>
      </c>
      <c r="CY106" s="4" t="e">
        <f t="shared" si="104"/>
        <v>#DIV/0!</v>
      </c>
      <c r="CZ106" s="4" t="e">
        <f t="shared" si="104"/>
        <v>#DIV/0!</v>
      </c>
      <c r="DA106" s="4" t="e">
        <f t="shared" si="104"/>
        <v>#DIV/0!</v>
      </c>
      <c r="DB106" s="4" t="e">
        <f t="shared" si="104"/>
        <v>#DIV/0!</v>
      </c>
      <c r="DC106" s="4" t="e">
        <f t="shared" si="104"/>
        <v>#DIV/0!</v>
      </c>
      <c r="DD106" s="4" t="e">
        <f t="shared" si="104"/>
        <v>#DIV/0!</v>
      </c>
      <c r="DE106" s="4" t="e">
        <f t="shared" si="105"/>
        <v>#DIV/0!</v>
      </c>
      <c r="DF106" s="4" t="e">
        <f t="shared" si="105"/>
        <v>#DIV/0!</v>
      </c>
      <c r="DG106" s="4" t="e">
        <f t="shared" si="105"/>
        <v>#DIV/0!</v>
      </c>
    </row>
    <row r="107" spans="1:111" x14ac:dyDescent="0.25">
      <c r="A107" s="114"/>
      <c r="B107" t="s">
        <v>427</v>
      </c>
      <c r="C107" s="115">
        <v>0</v>
      </c>
      <c r="D107" s="115">
        <v>0</v>
      </c>
      <c r="E107" s="115">
        <v>0</v>
      </c>
      <c r="F107" s="115">
        <v>0</v>
      </c>
      <c r="G107" s="115">
        <v>0</v>
      </c>
      <c r="H107" s="115">
        <v>0</v>
      </c>
      <c r="I107" s="115">
        <v>0</v>
      </c>
      <c r="J107" s="115">
        <v>0</v>
      </c>
      <c r="K107" s="115">
        <v>0</v>
      </c>
      <c r="L107" s="115">
        <v>0</v>
      </c>
      <c r="M107" s="115">
        <v>0</v>
      </c>
      <c r="N107" s="115">
        <v>0</v>
      </c>
      <c r="O107" s="144">
        <v>0</v>
      </c>
      <c r="P107" s="115">
        <v>0</v>
      </c>
      <c r="Q107" s="115">
        <v>0</v>
      </c>
      <c r="R107" s="115">
        <v>0</v>
      </c>
      <c r="S107" s="115">
        <v>0</v>
      </c>
      <c r="T107" s="115">
        <v>0</v>
      </c>
      <c r="U107" s="115">
        <v>0</v>
      </c>
      <c r="V107" s="115">
        <v>0</v>
      </c>
      <c r="W107" s="115">
        <v>0</v>
      </c>
      <c r="X107" s="115">
        <v>0</v>
      </c>
      <c r="Y107" s="115">
        <v>0</v>
      </c>
      <c r="Z107" s="115">
        <v>0</v>
      </c>
      <c r="AA107" s="115">
        <v>0</v>
      </c>
      <c r="AB107" s="144">
        <v>0</v>
      </c>
      <c r="AC107" s="115">
        <v>0</v>
      </c>
      <c r="AD107" s="115">
        <v>0</v>
      </c>
      <c r="AE107" s="115">
        <v>0</v>
      </c>
      <c r="AF107" s="115">
        <v>0</v>
      </c>
      <c r="AG107" s="115">
        <v>0</v>
      </c>
      <c r="AH107" s="115">
        <v>0</v>
      </c>
      <c r="AI107" s="115">
        <v>0</v>
      </c>
      <c r="AJ107" s="115">
        <v>0</v>
      </c>
      <c r="AK107" s="115">
        <v>0</v>
      </c>
      <c r="AM107" t="s">
        <v>427</v>
      </c>
      <c r="AN107" s="115">
        <v>0</v>
      </c>
      <c r="AO107" s="115">
        <v>0</v>
      </c>
      <c r="AP107" s="115">
        <v>0</v>
      </c>
      <c r="AQ107" s="115">
        <v>0</v>
      </c>
      <c r="AR107" s="115">
        <v>0</v>
      </c>
      <c r="AS107" s="115">
        <v>0</v>
      </c>
      <c r="AT107" s="115">
        <v>0</v>
      </c>
      <c r="AU107" s="115">
        <v>0</v>
      </c>
      <c r="AV107" s="115">
        <v>0</v>
      </c>
      <c r="AW107" s="115">
        <v>0</v>
      </c>
      <c r="AX107" s="115">
        <v>0</v>
      </c>
      <c r="AY107" s="115">
        <v>0</v>
      </c>
      <c r="AZ107" s="144">
        <v>0</v>
      </c>
      <c r="BA107" s="115">
        <v>0</v>
      </c>
      <c r="BB107" s="115">
        <v>0</v>
      </c>
      <c r="BC107" s="115">
        <v>0</v>
      </c>
      <c r="BD107" s="115">
        <v>0</v>
      </c>
      <c r="BE107" s="115">
        <v>0</v>
      </c>
      <c r="BF107" s="115">
        <v>0</v>
      </c>
      <c r="BG107" s="115">
        <v>0</v>
      </c>
      <c r="BH107" s="115">
        <v>0</v>
      </c>
      <c r="BI107" s="115">
        <v>0</v>
      </c>
      <c r="BJ107" s="115">
        <v>0</v>
      </c>
      <c r="BK107" s="115">
        <v>0</v>
      </c>
      <c r="BL107" s="115">
        <v>0</v>
      </c>
      <c r="BM107" s="144">
        <v>0</v>
      </c>
      <c r="BN107" s="115">
        <v>0</v>
      </c>
      <c r="BO107" s="115">
        <v>0</v>
      </c>
      <c r="BP107" s="115">
        <v>0</v>
      </c>
      <c r="BQ107" s="115">
        <v>0</v>
      </c>
      <c r="BR107" s="115">
        <v>0</v>
      </c>
      <c r="BS107" s="115">
        <v>0</v>
      </c>
      <c r="BT107" s="115">
        <v>0</v>
      </c>
      <c r="BU107" s="115">
        <v>0</v>
      </c>
      <c r="BV107" s="115">
        <v>0</v>
      </c>
      <c r="BW107" s="5"/>
      <c r="BX107" t="s">
        <v>427</v>
      </c>
      <c r="BY107" s="115" t="e">
        <f t="shared" si="103"/>
        <v>#DIV/0!</v>
      </c>
      <c r="BZ107" s="115" t="e">
        <f t="shared" si="103"/>
        <v>#DIV/0!</v>
      </c>
      <c r="CA107" s="115" t="e">
        <f t="shared" si="103"/>
        <v>#DIV/0!</v>
      </c>
      <c r="CB107" s="115" t="e">
        <f t="shared" si="103"/>
        <v>#DIV/0!</v>
      </c>
      <c r="CC107" s="115" t="e">
        <f t="shared" si="103"/>
        <v>#DIV/0!</v>
      </c>
      <c r="CD107" s="115" t="e">
        <f t="shared" si="103"/>
        <v>#DIV/0!</v>
      </c>
      <c r="CE107" s="115" t="e">
        <f t="shared" si="103"/>
        <v>#DIV/0!</v>
      </c>
      <c r="CF107" s="115" t="e">
        <f t="shared" si="103"/>
        <v>#DIV/0!</v>
      </c>
      <c r="CG107" s="115" t="e">
        <f t="shared" si="103"/>
        <v>#DIV/0!</v>
      </c>
      <c r="CH107" s="115" t="e">
        <f t="shared" si="103"/>
        <v>#DIV/0!</v>
      </c>
      <c r="CI107" s="115" t="e">
        <f t="shared" si="103"/>
        <v>#DIV/0!</v>
      </c>
      <c r="CJ107" s="115" t="e">
        <f t="shared" si="103"/>
        <v>#DIV/0!</v>
      </c>
      <c r="CK107" s="115" t="e">
        <f t="shared" si="103"/>
        <v>#DIV/0!</v>
      </c>
      <c r="CL107" s="115" t="e">
        <f t="shared" si="103"/>
        <v>#DIV/0!</v>
      </c>
      <c r="CM107" s="115" t="e">
        <f t="shared" si="103"/>
        <v>#DIV/0!</v>
      </c>
      <c r="CN107" s="115" t="e">
        <f t="shared" si="103"/>
        <v>#DIV/0!</v>
      </c>
      <c r="CO107" s="115" t="e">
        <f t="shared" si="104"/>
        <v>#DIV/0!</v>
      </c>
      <c r="CP107" s="115" t="e">
        <f t="shared" si="104"/>
        <v>#DIV/0!</v>
      </c>
      <c r="CQ107" s="115" t="e">
        <f t="shared" si="104"/>
        <v>#DIV/0!</v>
      </c>
      <c r="CR107" s="115" t="e">
        <f t="shared" si="104"/>
        <v>#DIV/0!</v>
      </c>
      <c r="CS107" s="115" t="e">
        <f t="shared" si="104"/>
        <v>#DIV/0!</v>
      </c>
      <c r="CT107" s="115" t="e">
        <f t="shared" si="104"/>
        <v>#DIV/0!</v>
      </c>
      <c r="CU107" s="115" t="e">
        <f t="shared" si="104"/>
        <v>#DIV/0!</v>
      </c>
      <c r="CV107" s="115" t="e">
        <f t="shared" si="104"/>
        <v>#DIV/0!</v>
      </c>
      <c r="CW107" s="115" t="e">
        <f t="shared" si="104"/>
        <v>#DIV/0!</v>
      </c>
      <c r="CX107" s="115" t="e">
        <f t="shared" si="104"/>
        <v>#DIV/0!</v>
      </c>
      <c r="CY107" s="115" t="e">
        <f t="shared" si="104"/>
        <v>#DIV/0!</v>
      </c>
      <c r="CZ107" s="115" t="e">
        <f t="shared" si="104"/>
        <v>#DIV/0!</v>
      </c>
      <c r="DA107" s="115" t="e">
        <f t="shared" si="104"/>
        <v>#DIV/0!</v>
      </c>
      <c r="DB107" s="115" t="e">
        <f t="shared" si="104"/>
        <v>#DIV/0!</v>
      </c>
      <c r="DC107" s="115" t="e">
        <f t="shared" si="104"/>
        <v>#DIV/0!</v>
      </c>
      <c r="DD107" s="115" t="e">
        <f t="shared" si="104"/>
        <v>#DIV/0!</v>
      </c>
      <c r="DE107" s="115" t="e">
        <f t="shared" si="105"/>
        <v>#DIV/0!</v>
      </c>
      <c r="DF107" s="115" t="e">
        <f t="shared" si="105"/>
        <v>#DIV/0!</v>
      </c>
      <c r="DG107" s="115" t="e">
        <f t="shared" si="105"/>
        <v>#DIV/0!</v>
      </c>
    </row>
    <row r="108" spans="1:111" x14ac:dyDescent="0.25">
      <c r="A108" s="114"/>
      <c r="C108" s="5">
        <f>SUM(C94:C107)</f>
        <v>0</v>
      </c>
      <c r="D108" s="5">
        <f t="shared" ref="D108:AP108" si="106">SUM(D94:D107)</f>
        <v>0</v>
      </c>
      <c r="E108" s="5">
        <f t="shared" si="106"/>
        <v>0</v>
      </c>
      <c r="F108" s="5">
        <f t="shared" si="106"/>
        <v>0</v>
      </c>
      <c r="G108" s="5">
        <f t="shared" si="106"/>
        <v>0</v>
      </c>
      <c r="H108" s="5">
        <f t="shared" si="106"/>
        <v>0</v>
      </c>
      <c r="I108" s="5">
        <f t="shared" si="106"/>
        <v>0</v>
      </c>
      <c r="J108" s="5">
        <f t="shared" si="106"/>
        <v>0</v>
      </c>
      <c r="K108" s="5">
        <f t="shared" si="106"/>
        <v>0</v>
      </c>
      <c r="L108" s="5">
        <f t="shared" si="106"/>
        <v>0</v>
      </c>
      <c r="M108" s="5">
        <f t="shared" si="106"/>
        <v>0</v>
      </c>
      <c r="N108" s="5">
        <f t="shared" si="106"/>
        <v>0</v>
      </c>
      <c r="O108" s="145">
        <f t="shared" si="106"/>
        <v>0</v>
      </c>
      <c r="P108" s="5">
        <f>SUM(P94:P107)</f>
        <v>26</v>
      </c>
      <c r="Q108" s="5">
        <f t="shared" ref="Q108:AB108" si="107">SUM(Q94:Q107)</f>
        <v>26</v>
      </c>
      <c r="R108" s="5">
        <f t="shared" si="107"/>
        <v>26</v>
      </c>
      <c r="S108" s="5">
        <f t="shared" si="107"/>
        <v>26</v>
      </c>
      <c r="T108" s="5">
        <f t="shared" si="107"/>
        <v>26</v>
      </c>
      <c r="U108" s="5">
        <f t="shared" si="107"/>
        <v>26</v>
      </c>
      <c r="V108" s="5">
        <f t="shared" si="107"/>
        <v>26</v>
      </c>
      <c r="W108" s="5">
        <f t="shared" si="107"/>
        <v>26</v>
      </c>
      <c r="X108" s="5">
        <f t="shared" si="107"/>
        <v>26</v>
      </c>
      <c r="Y108" s="5">
        <f t="shared" si="107"/>
        <v>26</v>
      </c>
      <c r="Z108" s="5">
        <f t="shared" si="107"/>
        <v>26</v>
      </c>
      <c r="AA108" s="5">
        <f t="shared" si="107"/>
        <v>26</v>
      </c>
      <c r="AB108" s="145">
        <f t="shared" si="107"/>
        <v>26</v>
      </c>
      <c r="AC108" s="5">
        <f t="shared" si="106"/>
        <v>0</v>
      </c>
      <c r="AD108" s="5">
        <f t="shared" si="106"/>
        <v>0</v>
      </c>
      <c r="AE108" s="5">
        <f t="shared" si="106"/>
        <v>0</v>
      </c>
      <c r="AF108" s="5">
        <f t="shared" si="106"/>
        <v>0</v>
      </c>
      <c r="AG108" s="5">
        <f t="shared" si="106"/>
        <v>0</v>
      </c>
      <c r="AH108" s="5">
        <f t="shared" si="106"/>
        <v>0</v>
      </c>
      <c r="AI108" s="5">
        <f t="shared" si="106"/>
        <v>0</v>
      </c>
      <c r="AJ108" s="5">
        <f t="shared" si="106"/>
        <v>0</v>
      </c>
      <c r="AK108" s="5">
        <f t="shared" si="106"/>
        <v>0</v>
      </c>
      <c r="AN108" s="5">
        <f t="shared" si="106"/>
        <v>0</v>
      </c>
      <c r="AO108" s="5">
        <f t="shared" si="106"/>
        <v>0</v>
      </c>
      <c r="AP108" s="5">
        <f t="shared" si="106"/>
        <v>0</v>
      </c>
      <c r="AQ108" s="5">
        <f>SUM(AQ94:AQ107)</f>
        <v>0</v>
      </c>
      <c r="AR108" s="5">
        <f t="shared" ref="AR108:BQ108" si="108">SUM(AR94:AR107)</f>
        <v>0</v>
      </c>
      <c r="AS108" s="5">
        <f t="shared" si="108"/>
        <v>0</v>
      </c>
      <c r="AT108" s="5">
        <f t="shared" si="108"/>
        <v>0</v>
      </c>
      <c r="AU108" s="5">
        <f t="shared" si="108"/>
        <v>0</v>
      </c>
      <c r="AV108" s="5">
        <f t="shared" si="108"/>
        <v>0</v>
      </c>
      <c r="AW108" s="5">
        <f t="shared" si="108"/>
        <v>0</v>
      </c>
      <c r="AX108" s="5">
        <f t="shared" si="108"/>
        <v>0</v>
      </c>
      <c r="AY108" s="5">
        <f t="shared" si="108"/>
        <v>0</v>
      </c>
      <c r="AZ108" s="145">
        <f t="shared" si="108"/>
        <v>0</v>
      </c>
      <c r="BA108" s="5">
        <f t="shared" si="108"/>
        <v>540.37200435</v>
      </c>
      <c r="BB108" s="5">
        <f t="shared" si="108"/>
        <v>487.99429567499999</v>
      </c>
      <c r="BC108" s="5">
        <f t="shared" si="108"/>
        <v>488.02716666666669</v>
      </c>
      <c r="BD108" s="5">
        <f>SUM(BD94:BD107)</f>
        <v>464.07264999999995</v>
      </c>
      <c r="BE108" s="5">
        <f t="shared" ref="BE108:BM108" si="109">SUM(BE94:BE107)</f>
        <v>429.1502999999999</v>
      </c>
      <c r="BF108" s="5">
        <f t="shared" si="109"/>
        <v>424.25830000000008</v>
      </c>
      <c r="BG108" s="5">
        <f t="shared" si="109"/>
        <v>502.92015677499995</v>
      </c>
      <c r="BH108" s="5">
        <f t="shared" si="109"/>
        <v>486.19690405416662</v>
      </c>
      <c r="BI108" s="5">
        <f t="shared" si="109"/>
        <v>516.94288513819447</v>
      </c>
      <c r="BJ108" s="5">
        <f t="shared" si="109"/>
        <v>470.63444623354553</v>
      </c>
      <c r="BK108" s="5">
        <f t="shared" si="109"/>
        <v>510.67551227246975</v>
      </c>
      <c r="BL108" s="5">
        <f t="shared" si="109"/>
        <v>550.61282459260019</v>
      </c>
      <c r="BM108" s="145">
        <f t="shared" si="109"/>
        <v>5871.8574457576433</v>
      </c>
      <c r="BN108" s="5">
        <f t="shared" si="108"/>
        <v>0</v>
      </c>
      <c r="BO108" s="5">
        <f t="shared" si="108"/>
        <v>0</v>
      </c>
      <c r="BP108" s="5">
        <f t="shared" si="108"/>
        <v>0</v>
      </c>
      <c r="BQ108" s="5">
        <f t="shared" si="108"/>
        <v>0</v>
      </c>
      <c r="BR108" s="5">
        <f>SUM(BR94:BR107)</f>
        <v>0</v>
      </c>
      <c r="BS108" s="5">
        <f>SUM(BS94:BS107)</f>
        <v>0</v>
      </c>
      <c r="BT108" s="5">
        <f t="shared" ref="BT108:BV108" si="110">SUM(BT94:BT107)</f>
        <v>0</v>
      </c>
      <c r="BU108" s="5">
        <f t="shared" si="110"/>
        <v>0</v>
      </c>
      <c r="BV108" s="5">
        <f t="shared" si="110"/>
        <v>0</v>
      </c>
      <c r="BY108" s="4" t="e">
        <f t="shared" si="103"/>
        <v>#DIV/0!</v>
      </c>
      <c r="BZ108" s="4" t="e">
        <f t="shared" si="103"/>
        <v>#DIV/0!</v>
      </c>
      <c r="CA108" s="4" t="e">
        <f t="shared" si="103"/>
        <v>#DIV/0!</v>
      </c>
      <c r="CB108" s="4" t="e">
        <f t="shared" si="103"/>
        <v>#DIV/0!</v>
      </c>
      <c r="CC108" s="4" t="e">
        <f t="shared" si="103"/>
        <v>#DIV/0!</v>
      </c>
      <c r="CD108" s="4" t="e">
        <f t="shared" si="103"/>
        <v>#DIV/0!</v>
      </c>
      <c r="CE108" s="4" t="e">
        <f t="shared" si="103"/>
        <v>#DIV/0!</v>
      </c>
      <c r="CF108" s="4" t="e">
        <f t="shared" si="103"/>
        <v>#DIV/0!</v>
      </c>
      <c r="CG108" s="4" t="e">
        <f t="shared" si="103"/>
        <v>#DIV/0!</v>
      </c>
      <c r="CH108" s="4" t="e">
        <f t="shared" si="103"/>
        <v>#DIV/0!</v>
      </c>
      <c r="CI108" s="4" t="e">
        <f t="shared" si="103"/>
        <v>#DIV/0!</v>
      </c>
      <c r="CJ108" s="4" t="e">
        <f t="shared" si="103"/>
        <v>#DIV/0!</v>
      </c>
      <c r="CK108" s="4" t="e">
        <f t="shared" si="103"/>
        <v>#DIV/0!</v>
      </c>
      <c r="CL108" s="4">
        <f t="shared" si="103"/>
        <v>20783.538628846152</v>
      </c>
      <c r="CM108" s="4">
        <f t="shared" si="103"/>
        <v>18769.011372115383</v>
      </c>
      <c r="CN108" s="4">
        <f t="shared" si="103"/>
        <v>18770.275641025641</v>
      </c>
      <c r="CO108" s="4">
        <f t="shared" si="104"/>
        <v>17848.948076923076</v>
      </c>
      <c r="CP108" s="4">
        <f t="shared" si="104"/>
        <v>16505.780769230765</v>
      </c>
      <c r="CQ108" s="4">
        <f t="shared" si="104"/>
        <v>16317.626923076925</v>
      </c>
      <c r="CR108" s="4">
        <f t="shared" si="104"/>
        <v>19343.082952884615</v>
      </c>
      <c r="CS108" s="4">
        <f t="shared" si="104"/>
        <v>18699.880925160254</v>
      </c>
      <c r="CT108" s="4">
        <f t="shared" si="104"/>
        <v>19882.418659161325</v>
      </c>
      <c r="CU108" s="4">
        <f t="shared" si="104"/>
        <v>18101.324855136365</v>
      </c>
      <c r="CV108" s="4">
        <f t="shared" si="104"/>
        <v>19641.365856633452</v>
      </c>
      <c r="CW108" s="4">
        <f t="shared" si="104"/>
        <v>21177.416330484622</v>
      </c>
      <c r="CX108" s="4">
        <f t="shared" si="104"/>
        <v>225840.67099067857</v>
      </c>
      <c r="CY108" s="4" t="e">
        <f t="shared" si="104"/>
        <v>#DIV/0!</v>
      </c>
      <c r="CZ108" s="4" t="e">
        <f t="shared" si="104"/>
        <v>#DIV/0!</v>
      </c>
      <c r="DA108" s="4" t="e">
        <f t="shared" si="104"/>
        <v>#DIV/0!</v>
      </c>
      <c r="DB108" s="4" t="e">
        <f t="shared" si="104"/>
        <v>#DIV/0!</v>
      </c>
      <c r="DC108" s="4" t="e">
        <f t="shared" si="104"/>
        <v>#DIV/0!</v>
      </c>
      <c r="DD108" s="4" t="e">
        <f t="shared" si="104"/>
        <v>#DIV/0!</v>
      </c>
      <c r="DE108" s="4" t="e">
        <f t="shared" si="105"/>
        <v>#DIV/0!</v>
      </c>
      <c r="DF108" s="4" t="e">
        <f t="shared" si="105"/>
        <v>#DIV/0!</v>
      </c>
      <c r="DG108" s="4" t="e">
        <f t="shared" si="105"/>
        <v>#DIV/0!</v>
      </c>
    </row>
    <row r="109" spans="1:111" x14ac:dyDescent="0.25">
      <c r="A109" s="114"/>
      <c r="B109" s="125">
        <f>SUM(C109:AK109)</f>
        <v>338</v>
      </c>
      <c r="C109" s="5">
        <f t="shared" ref="C109:AG109" si="111">+C108-C4</f>
        <v>0</v>
      </c>
      <c r="D109" s="5">
        <f t="shared" si="111"/>
        <v>0</v>
      </c>
      <c r="E109" s="5">
        <f t="shared" si="111"/>
        <v>0</v>
      </c>
      <c r="F109" s="5">
        <f t="shared" si="111"/>
        <v>0</v>
      </c>
      <c r="G109" s="5">
        <f t="shared" si="111"/>
        <v>0</v>
      </c>
      <c r="H109" s="5">
        <f t="shared" si="111"/>
        <v>0</v>
      </c>
      <c r="I109" s="5">
        <f t="shared" si="111"/>
        <v>0</v>
      </c>
      <c r="J109" s="5">
        <f t="shared" si="111"/>
        <v>0</v>
      </c>
      <c r="K109" s="5">
        <f t="shared" si="111"/>
        <v>0</v>
      </c>
      <c r="L109" s="5">
        <f t="shared" si="111"/>
        <v>0</v>
      </c>
      <c r="M109" s="5">
        <f t="shared" si="111"/>
        <v>0</v>
      </c>
      <c r="N109" s="5">
        <f t="shared" si="111"/>
        <v>0</v>
      </c>
      <c r="O109" s="145">
        <f t="shared" si="111"/>
        <v>0</v>
      </c>
      <c r="P109" s="5">
        <f t="shared" si="111"/>
        <v>26</v>
      </c>
      <c r="Q109" s="5">
        <f t="shared" si="111"/>
        <v>26</v>
      </c>
      <c r="R109" s="5">
        <f t="shared" si="111"/>
        <v>26</v>
      </c>
      <c r="S109" s="5">
        <f t="shared" si="111"/>
        <v>26</v>
      </c>
      <c r="T109" s="5">
        <f t="shared" si="111"/>
        <v>26</v>
      </c>
      <c r="U109" s="5">
        <f t="shared" si="111"/>
        <v>26</v>
      </c>
      <c r="V109" s="5">
        <f t="shared" si="111"/>
        <v>26</v>
      </c>
      <c r="W109" s="5">
        <f t="shared" si="111"/>
        <v>26</v>
      </c>
      <c r="X109" s="5">
        <f t="shared" si="111"/>
        <v>26</v>
      </c>
      <c r="Y109" s="5">
        <f t="shared" si="111"/>
        <v>26</v>
      </c>
      <c r="Z109" s="5">
        <f t="shared" si="111"/>
        <v>26</v>
      </c>
      <c r="AA109" s="5">
        <f t="shared" si="111"/>
        <v>26</v>
      </c>
      <c r="AB109" s="145">
        <f t="shared" si="111"/>
        <v>26</v>
      </c>
      <c r="AC109" s="5">
        <f t="shared" si="111"/>
        <v>0</v>
      </c>
      <c r="AD109" s="5">
        <f t="shared" si="111"/>
        <v>0</v>
      </c>
      <c r="AE109" s="5">
        <f t="shared" si="111"/>
        <v>0</v>
      </c>
      <c r="AF109" s="5">
        <f t="shared" si="111"/>
        <v>0</v>
      </c>
      <c r="AG109" s="5">
        <f t="shared" si="111"/>
        <v>0</v>
      </c>
      <c r="AH109" s="5">
        <f>+AH108-AH4</f>
        <v>0</v>
      </c>
      <c r="AI109" s="5">
        <f t="shared" ref="AI109:AK109" si="112">+AI108-AI4</f>
        <v>0</v>
      </c>
      <c r="AJ109" s="5">
        <f t="shared" si="112"/>
        <v>0</v>
      </c>
      <c r="AK109" s="5">
        <f t="shared" si="112"/>
        <v>0</v>
      </c>
      <c r="AM109" s="125">
        <f>SUM(AN109:BV109)</f>
        <v>11743.714891515287</v>
      </c>
      <c r="AN109" s="5">
        <f t="shared" ref="AN109:BV109" si="113">+AN108-AN4</f>
        <v>0</v>
      </c>
      <c r="AO109" s="5">
        <f t="shared" si="113"/>
        <v>0</v>
      </c>
      <c r="AP109" s="5">
        <f t="shared" si="113"/>
        <v>0</v>
      </c>
      <c r="AQ109" s="5">
        <f t="shared" si="113"/>
        <v>0</v>
      </c>
      <c r="AR109" s="5">
        <f t="shared" si="113"/>
        <v>0</v>
      </c>
      <c r="AS109" s="5">
        <f t="shared" si="113"/>
        <v>0</v>
      </c>
      <c r="AT109" s="5">
        <f t="shared" si="113"/>
        <v>0</v>
      </c>
      <c r="AU109" s="5">
        <f t="shared" si="113"/>
        <v>0</v>
      </c>
      <c r="AV109" s="5">
        <f t="shared" si="113"/>
        <v>0</v>
      </c>
      <c r="AW109" s="5">
        <f t="shared" si="113"/>
        <v>0</v>
      </c>
      <c r="AX109" s="5">
        <f t="shared" si="113"/>
        <v>0</v>
      </c>
      <c r="AY109" s="5">
        <f t="shared" si="113"/>
        <v>0</v>
      </c>
      <c r="AZ109" s="145">
        <f t="shared" si="113"/>
        <v>0</v>
      </c>
      <c r="BA109" s="5">
        <f t="shared" si="113"/>
        <v>540.37200435</v>
      </c>
      <c r="BB109" s="5">
        <f t="shared" si="113"/>
        <v>487.99429567499999</v>
      </c>
      <c r="BC109" s="5">
        <f t="shared" si="113"/>
        <v>488.02716666666669</v>
      </c>
      <c r="BD109" s="5">
        <f t="shared" si="113"/>
        <v>464.07264999999995</v>
      </c>
      <c r="BE109" s="5">
        <f t="shared" si="113"/>
        <v>429.1502999999999</v>
      </c>
      <c r="BF109" s="5">
        <f t="shared" si="113"/>
        <v>424.25830000000008</v>
      </c>
      <c r="BG109" s="5">
        <f t="shared" si="113"/>
        <v>502.92015677499995</v>
      </c>
      <c r="BH109" s="5">
        <f t="shared" si="113"/>
        <v>486.19690405416662</v>
      </c>
      <c r="BI109" s="5">
        <f t="shared" si="113"/>
        <v>516.94288513819447</v>
      </c>
      <c r="BJ109" s="5">
        <f t="shared" si="113"/>
        <v>470.63444623354553</v>
      </c>
      <c r="BK109" s="5">
        <f t="shared" si="113"/>
        <v>510.67551227246975</v>
      </c>
      <c r="BL109" s="5">
        <f t="shared" si="113"/>
        <v>550.61282459260019</v>
      </c>
      <c r="BM109" s="145">
        <f t="shared" si="113"/>
        <v>5871.8574457576433</v>
      </c>
      <c r="BN109" s="5">
        <f t="shared" si="113"/>
        <v>0</v>
      </c>
      <c r="BO109" s="5">
        <f t="shared" si="113"/>
        <v>0</v>
      </c>
      <c r="BP109" s="5">
        <f t="shared" si="113"/>
        <v>0</v>
      </c>
      <c r="BQ109" s="5">
        <f t="shared" si="113"/>
        <v>0</v>
      </c>
      <c r="BR109" s="5">
        <f t="shared" si="113"/>
        <v>0</v>
      </c>
      <c r="BS109" s="5">
        <f t="shared" si="113"/>
        <v>0</v>
      </c>
      <c r="BT109" s="5">
        <f t="shared" si="113"/>
        <v>0</v>
      </c>
      <c r="BU109" s="5">
        <f t="shared" si="113"/>
        <v>0</v>
      </c>
      <c r="BV109" s="5">
        <f t="shared" si="113"/>
        <v>0</v>
      </c>
      <c r="BX109" s="125" t="e">
        <f>SUM(BY109:DD109)</f>
        <v>#DIV/0!</v>
      </c>
      <c r="BY109" s="5" t="e">
        <f t="shared" ref="BY109:DG109" si="114">+BY108-BY4</f>
        <v>#DIV/0!</v>
      </c>
      <c r="BZ109" s="5" t="e">
        <f t="shared" si="114"/>
        <v>#DIV/0!</v>
      </c>
      <c r="CA109" s="5" t="e">
        <f t="shared" si="114"/>
        <v>#DIV/0!</v>
      </c>
      <c r="CB109" s="5" t="e">
        <f t="shared" si="114"/>
        <v>#DIV/0!</v>
      </c>
      <c r="CC109" s="5" t="e">
        <f t="shared" si="114"/>
        <v>#DIV/0!</v>
      </c>
      <c r="CD109" s="5" t="e">
        <f t="shared" si="114"/>
        <v>#DIV/0!</v>
      </c>
      <c r="CE109" s="5" t="e">
        <f t="shared" si="114"/>
        <v>#DIV/0!</v>
      </c>
      <c r="CF109" s="5" t="e">
        <f t="shared" si="114"/>
        <v>#DIV/0!</v>
      </c>
      <c r="CG109" s="5" t="e">
        <f t="shared" si="114"/>
        <v>#DIV/0!</v>
      </c>
      <c r="CH109" s="5" t="e">
        <f t="shared" si="114"/>
        <v>#DIV/0!</v>
      </c>
      <c r="CI109" s="5" t="e">
        <f t="shared" si="114"/>
        <v>#DIV/0!</v>
      </c>
      <c r="CJ109" s="5" t="e">
        <f t="shared" si="114"/>
        <v>#DIV/0!</v>
      </c>
      <c r="CK109" s="5" t="e">
        <f t="shared" si="114"/>
        <v>#DIV/0!</v>
      </c>
      <c r="CL109" s="5" t="e">
        <f t="shared" si="114"/>
        <v>#DIV/0!</v>
      </c>
      <c r="CM109" s="5" t="e">
        <f t="shared" si="114"/>
        <v>#DIV/0!</v>
      </c>
      <c r="CN109" s="5" t="e">
        <f t="shared" si="114"/>
        <v>#DIV/0!</v>
      </c>
      <c r="CO109" s="5" t="e">
        <f t="shared" si="114"/>
        <v>#DIV/0!</v>
      </c>
      <c r="CP109" s="5" t="e">
        <f t="shared" si="114"/>
        <v>#DIV/0!</v>
      </c>
      <c r="CQ109" s="5" t="e">
        <f t="shared" si="114"/>
        <v>#DIV/0!</v>
      </c>
      <c r="CR109" s="5" t="e">
        <f t="shared" si="114"/>
        <v>#DIV/0!</v>
      </c>
      <c r="CS109" s="5" t="e">
        <f t="shared" si="114"/>
        <v>#DIV/0!</v>
      </c>
      <c r="CT109" s="5" t="e">
        <f t="shared" si="114"/>
        <v>#DIV/0!</v>
      </c>
      <c r="CU109" s="5" t="e">
        <f t="shared" si="114"/>
        <v>#DIV/0!</v>
      </c>
      <c r="CV109" s="5" t="e">
        <f t="shared" si="114"/>
        <v>#DIV/0!</v>
      </c>
      <c r="CW109" s="5" t="e">
        <f t="shared" si="114"/>
        <v>#DIV/0!</v>
      </c>
      <c r="CX109" s="5" t="e">
        <f t="shared" si="114"/>
        <v>#DIV/0!</v>
      </c>
      <c r="CY109" s="5" t="e">
        <f t="shared" si="114"/>
        <v>#DIV/0!</v>
      </c>
      <c r="CZ109" s="5" t="e">
        <f t="shared" si="114"/>
        <v>#DIV/0!</v>
      </c>
      <c r="DA109" s="5" t="e">
        <f t="shared" si="114"/>
        <v>#DIV/0!</v>
      </c>
      <c r="DB109" s="5" t="e">
        <f t="shared" si="114"/>
        <v>#DIV/0!</v>
      </c>
      <c r="DC109" s="5" t="e">
        <f t="shared" si="114"/>
        <v>#DIV/0!</v>
      </c>
      <c r="DD109" s="5" t="e">
        <f t="shared" si="114"/>
        <v>#DIV/0!</v>
      </c>
      <c r="DE109" s="5" t="e">
        <f t="shared" si="114"/>
        <v>#DIV/0!</v>
      </c>
      <c r="DF109" s="5" t="e">
        <f t="shared" si="114"/>
        <v>#DIV/0!</v>
      </c>
      <c r="DG109" s="5" t="e">
        <f t="shared" si="114"/>
        <v>#DIV/0!</v>
      </c>
    </row>
    <row r="110" spans="1:111" x14ac:dyDescent="0.25">
      <c r="A110" s="11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14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145"/>
      <c r="AC110" s="5"/>
      <c r="AD110" s="5"/>
      <c r="AE110" s="5"/>
      <c r="AF110" s="5"/>
      <c r="AG110" s="5"/>
      <c r="AH110" s="5"/>
      <c r="AI110" s="5"/>
      <c r="AJ110" s="5"/>
      <c r="AK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14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145"/>
      <c r="BN110" s="5"/>
      <c r="BO110" s="5"/>
      <c r="BP110" s="5"/>
      <c r="BQ110" s="5"/>
      <c r="BR110" s="5"/>
      <c r="BS110" s="5"/>
      <c r="BT110" s="5"/>
      <c r="BU110" s="5"/>
      <c r="BV110" s="5"/>
      <c r="BX110" s="4"/>
      <c r="CA110"/>
      <c r="CN110"/>
    </row>
    <row r="111" spans="1:111" x14ac:dyDescent="0.25">
      <c r="A111" s="114" t="s">
        <v>412</v>
      </c>
      <c r="B111" t="s">
        <v>414</v>
      </c>
      <c r="C111" s="4">
        <v>0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143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143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M111" t="s">
        <v>414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4">
        <v>0</v>
      </c>
      <c r="AT111" s="4">
        <v>0</v>
      </c>
      <c r="AU111" s="4">
        <v>0</v>
      </c>
      <c r="AV111" s="4">
        <v>0</v>
      </c>
      <c r="AW111" s="4">
        <v>0</v>
      </c>
      <c r="AX111" s="4">
        <v>0</v>
      </c>
      <c r="AY111" s="4">
        <v>0</v>
      </c>
      <c r="AZ111" s="143">
        <v>0</v>
      </c>
      <c r="BA111" s="4">
        <v>0</v>
      </c>
      <c r="BB111" s="4">
        <v>0</v>
      </c>
      <c r="BC111" s="4">
        <v>0</v>
      </c>
      <c r="BD111" s="4">
        <v>0</v>
      </c>
      <c r="BE111" s="4">
        <v>0</v>
      </c>
      <c r="BF111" s="4">
        <v>0</v>
      </c>
      <c r="BG111" s="4">
        <v>0</v>
      </c>
      <c r="BH111" s="4">
        <v>0</v>
      </c>
      <c r="BI111" s="4">
        <v>0</v>
      </c>
      <c r="BJ111" s="4">
        <v>0</v>
      </c>
      <c r="BK111" s="4">
        <v>0</v>
      </c>
      <c r="BL111" s="4">
        <v>0</v>
      </c>
      <c r="BM111" s="143">
        <v>0</v>
      </c>
      <c r="BN111" s="4">
        <v>0</v>
      </c>
      <c r="BO111" s="4">
        <v>0</v>
      </c>
      <c r="BP111" s="4">
        <v>0</v>
      </c>
      <c r="BQ111" s="4">
        <v>0</v>
      </c>
      <c r="BR111" s="4">
        <v>0</v>
      </c>
      <c r="BS111" s="4">
        <v>0</v>
      </c>
      <c r="BT111" s="4">
        <v>0</v>
      </c>
      <c r="BU111" s="4">
        <v>0</v>
      </c>
      <c r="BV111" s="4">
        <v>0</v>
      </c>
      <c r="BX111" t="s">
        <v>414</v>
      </c>
      <c r="BY111" s="4" t="e">
        <f t="shared" ref="BY111:CN125" si="115">+AN111/C111*1000</f>
        <v>#DIV/0!</v>
      </c>
      <c r="BZ111" s="4" t="e">
        <f t="shared" si="115"/>
        <v>#DIV/0!</v>
      </c>
      <c r="CA111" s="4" t="e">
        <f t="shared" si="115"/>
        <v>#DIV/0!</v>
      </c>
      <c r="CB111" s="4" t="e">
        <f t="shared" si="115"/>
        <v>#DIV/0!</v>
      </c>
      <c r="CC111" s="4" t="e">
        <f t="shared" si="115"/>
        <v>#DIV/0!</v>
      </c>
      <c r="CD111" s="4" t="e">
        <f t="shared" si="115"/>
        <v>#DIV/0!</v>
      </c>
      <c r="CE111" s="4" t="e">
        <f t="shared" si="115"/>
        <v>#DIV/0!</v>
      </c>
      <c r="CF111" s="4" t="e">
        <f t="shared" si="115"/>
        <v>#DIV/0!</v>
      </c>
      <c r="CG111" s="4" t="e">
        <f t="shared" si="115"/>
        <v>#DIV/0!</v>
      </c>
      <c r="CH111" s="4" t="e">
        <f t="shared" si="115"/>
        <v>#DIV/0!</v>
      </c>
      <c r="CI111" s="4" t="e">
        <f t="shared" si="115"/>
        <v>#DIV/0!</v>
      </c>
      <c r="CJ111" s="4" t="e">
        <f t="shared" si="115"/>
        <v>#DIV/0!</v>
      </c>
      <c r="CK111" s="4" t="e">
        <f t="shared" si="115"/>
        <v>#DIV/0!</v>
      </c>
      <c r="CL111" s="4" t="e">
        <f t="shared" si="115"/>
        <v>#DIV/0!</v>
      </c>
      <c r="CM111" s="4" t="e">
        <f t="shared" si="115"/>
        <v>#DIV/0!</v>
      </c>
      <c r="CN111" s="4" t="e">
        <f t="shared" si="115"/>
        <v>#DIV/0!</v>
      </c>
      <c r="CO111" s="4" t="e">
        <f t="shared" ref="CO111:DD125" si="116">+BD111/S111*1000</f>
        <v>#DIV/0!</v>
      </c>
      <c r="CP111" s="4" t="e">
        <f t="shared" si="116"/>
        <v>#DIV/0!</v>
      </c>
      <c r="CQ111" s="4" t="e">
        <f t="shared" si="116"/>
        <v>#DIV/0!</v>
      </c>
      <c r="CR111" s="4" t="e">
        <f t="shared" si="116"/>
        <v>#DIV/0!</v>
      </c>
      <c r="CS111" s="4" t="e">
        <f t="shared" si="116"/>
        <v>#DIV/0!</v>
      </c>
      <c r="CT111" s="4" t="e">
        <f t="shared" si="116"/>
        <v>#DIV/0!</v>
      </c>
      <c r="CU111" s="4" t="e">
        <f t="shared" si="116"/>
        <v>#DIV/0!</v>
      </c>
      <c r="CV111" s="4" t="e">
        <f t="shared" si="116"/>
        <v>#DIV/0!</v>
      </c>
      <c r="CW111" s="4" t="e">
        <f t="shared" si="116"/>
        <v>#DIV/0!</v>
      </c>
      <c r="CX111" s="4" t="e">
        <f t="shared" si="116"/>
        <v>#DIV/0!</v>
      </c>
      <c r="CY111" s="4" t="e">
        <f t="shared" si="116"/>
        <v>#DIV/0!</v>
      </c>
      <c r="CZ111" s="4" t="e">
        <f t="shared" si="116"/>
        <v>#DIV/0!</v>
      </c>
      <c r="DA111" s="4" t="e">
        <f t="shared" si="116"/>
        <v>#DIV/0!</v>
      </c>
      <c r="DB111" s="4" t="e">
        <f t="shared" si="116"/>
        <v>#DIV/0!</v>
      </c>
      <c r="DC111" s="4" t="e">
        <f t="shared" si="116"/>
        <v>#DIV/0!</v>
      </c>
      <c r="DD111" s="4" t="e">
        <f t="shared" si="116"/>
        <v>#DIV/0!</v>
      </c>
      <c r="DE111" s="4" t="e">
        <f t="shared" ref="DE111:DG125" si="117">+BT111/AI111*1000</f>
        <v>#DIV/0!</v>
      </c>
      <c r="DF111" s="4" t="e">
        <f t="shared" si="117"/>
        <v>#DIV/0!</v>
      </c>
      <c r="DG111" s="4" t="e">
        <f t="shared" si="117"/>
        <v>#DIV/0!</v>
      </c>
    </row>
    <row r="112" spans="1:111" x14ac:dyDescent="0.25">
      <c r="A112" s="114"/>
      <c r="B112" t="s">
        <v>415</v>
      </c>
      <c r="C112" s="4">
        <v>0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143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  <c r="AA112" s="4">
        <v>0</v>
      </c>
      <c r="AB112" s="143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0</v>
      </c>
      <c r="AM112" t="s">
        <v>415</v>
      </c>
      <c r="AN112" s="4">
        <v>0</v>
      </c>
      <c r="AO112" s="4">
        <v>0</v>
      </c>
      <c r="AP112" s="4">
        <v>0</v>
      </c>
      <c r="AQ112" s="4">
        <v>0</v>
      </c>
      <c r="AR112" s="4">
        <v>0</v>
      </c>
      <c r="AS112" s="4">
        <v>0</v>
      </c>
      <c r="AT112" s="4">
        <v>0</v>
      </c>
      <c r="AU112" s="4">
        <v>0</v>
      </c>
      <c r="AV112" s="4">
        <v>0</v>
      </c>
      <c r="AW112" s="4">
        <v>0</v>
      </c>
      <c r="AX112" s="4">
        <v>0</v>
      </c>
      <c r="AY112" s="4">
        <v>0</v>
      </c>
      <c r="AZ112" s="143">
        <v>0</v>
      </c>
      <c r="BA112" s="4">
        <v>0</v>
      </c>
      <c r="BB112" s="4">
        <v>0</v>
      </c>
      <c r="BC112" s="4">
        <v>0</v>
      </c>
      <c r="BD112" s="4">
        <v>0</v>
      </c>
      <c r="BE112" s="4">
        <v>0</v>
      </c>
      <c r="BF112" s="4">
        <v>0</v>
      </c>
      <c r="BG112" s="4">
        <v>0</v>
      </c>
      <c r="BH112" s="4">
        <v>0</v>
      </c>
      <c r="BI112" s="4">
        <v>0</v>
      </c>
      <c r="BJ112" s="4">
        <v>0</v>
      </c>
      <c r="BK112" s="4">
        <v>0</v>
      </c>
      <c r="BL112" s="4">
        <v>0</v>
      </c>
      <c r="BM112" s="143">
        <v>0</v>
      </c>
      <c r="BN112" s="4">
        <v>0</v>
      </c>
      <c r="BO112" s="4">
        <v>0</v>
      </c>
      <c r="BP112" s="4">
        <v>0</v>
      </c>
      <c r="BQ112" s="4">
        <v>0</v>
      </c>
      <c r="BR112" s="4">
        <v>0</v>
      </c>
      <c r="BS112" s="4">
        <v>0</v>
      </c>
      <c r="BT112" s="4">
        <v>0</v>
      </c>
      <c r="BU112" s="4">
        <v>0</v>
      </c>
      <c r="BV112" s="4">
        <v>0</v>
      </c>
      <c r="BX112" t="s">
        <v>415</v>
      </c>
      <c r="BY112" s="4" t="e">
        <f t="shared" si="115"/>
        <v>#DIV/0!</v>
      </c>
      <c r="BZ112" s="4" t="e">
        <f t="shared" si="115"/>
        <v>#DIV/0!</v>
      </c>
      <c r="CA112" s="4" t="e">
        <f t="shared" si="115"/>
        <v>#DIV/0!</v>
      </c>
      <c r="CB112" s="4" t="e">
        <f t="shared" si="115"/>
        <v>#DIV/0!</v>
      </c>
      <c r="CC112" s="4" t="e">
        <f t="shared" si="115"/>
        <v>#DIV/0!</v>
      </c>
      <c r="CD112" s="4" t="e">
        <f t="shared" si="115"/>
        <v>#DIV/0!</v>
      </c>
      <c r="CE112" s="4" t="e">
        <f t="shared" si="115"/>
        <v>#DIV/0!</v>
      </c>
      <c r="CF112" s="4" t="e">
        <f t="shared" si="115"/>
        <v>#DIV/0!</v>
      </c>
      <c r="CG112" s="4" t="e">
        <f t="shared" si="115"/>
        <v>#DIV/0!</v>
      </c>
      <c r="CH112" s="4" t="e">
        <f t="shared" si="115"/>
        <v>#DIV/0!</v>
      </c>
      <c r="CI112" s="4" t="e">
        <f t="shared" si="115"/>
        <v>#DIV/0!</v>
      </c>
      <c r="CJ112" s="4" t="e">
        <f t="shared" si="115"/>
        <v>#DIV/0!</v>
      </c>
      <c r="CK112" s="4" t="e">
        <f t="shared" si="115"/>
        <v>#DIV/0!</v>
      </c>
      <c r="CL112" s="4" t="e">
        <f t="shared" si="115"/>
        <v>#DIV/0!</v>
      </c>
      <c r="CM112" s="4" t="e">
        <f t="shared" si="115"/>
        <v>#DIV/0!</v>
      </c>
      <c r="CN112" s="4" t="e">
        <f t="shared" si="115"/>
        <v>#DIV/0!</v>
      </c>
      <c r="CO112" s="4" t="e">
        <f t="shared" si="116"/>
        <v>#DIV/0!</v>
      </c>
      <c r="CP112" s="4" t="e">
        <f t="shared" si="116"/>
        <v>#DIV/0!</v>
      </c>
      <c r="CQ112" s="4" t="e">
        <f t="shared" si="116"/>
        <v>#DIV/0!</v>
      </c>
      <c r="CR112" s="4" t="e">
        <f t="shared" si="116"/>
        <v>#DIV/0!</v>
      </c>
      <c r="CS112" s="4" t="e">
        <f t="shared" si="116"/>
        <v>#DIV/0!</v>
      </c>
      <c r="CT112" s="4" t="e">
        <f t="shared" si="116"/>
        <v>#DIV/0!</v>
      </c>
      <c r="CU112" s="4" t="e">
        <f t="shared" si="116"/>
        <v>#DIV/0!</v>
      </c>
      <c r="CV112" s="4" t="e">
        <f t="shared" si="116"/>
        <v>#DIV/0!</v>
      </c>
      <c r="CW112" s="4" t="e">
        <f t="shared" si="116"/>
        <v>#DIV/0!</v>
      </c>
      <c r="CX112" s="4" t="e">
        <f t="shared" si="116"/>
        <v>#DIV/0!</v>
      </c>
      <c r="CY112" s="4" t="e">
        <f t="shared" si="116"/>
        <v>#DIV/0!</v>
      </c>
      <c r="CZ112" s="4" t="e">
        <f t="shared" si="116"/>
        <v>#DIV/0!</v>
      </c>
      <c r="DA112" s="4" t="e">
        <f t="shared" si="116"/>
        <v>#DIV/0!</v>
      </c>
      <c r="DB112" s="4" t="e">
        <f t="shared" si="116"/>
        <v>#DIV/0!</v>
      </c>
      <c r="DC112" s="4" t="e">
        <f t="shared" si="116"/>
        <v>#DIV/0!</v>
      </c>
      <c r="DD112" s="4" t="e">
        <f t="shared" si="116"/>
        <v>#DIV/0!</v>
      </c>
      <c r="DE112" s="4" t="e">
        <f t="shared" si="117"/>
        <v>#DIV/0!</v>
      </c>
      <c r="DF112" s="4" t="e">
        <f t="shared" si="117"/>
        <v>#DIV/0!</v>
      </c>
      <c r="DG112" s="4" t="e">
        <f t="shared" si="117"/>
        <v>#DIV/0!</v>
      </c>
    </row>
    <row r="113" spans="1:111" x14ac:dyDescent="0.25">
      <c r="A113" s="114"/>
      <c r="B113" t="s">
        <v>416</v>
      </c>
      <c r="C113" s="4">
        <v>0</v>
      </c>
      <c r="D113" s="4">
        <v>0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143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143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M113" t="s">
        <v>416</v>
      </c>
      <c r="AN113" s="4">
        <v>0</v>
      </c>
      <c r="AO113" s="4">
        <v>0</v>
      </c>
      <c r="AP113" s="4">
        <v>0</v>
      </c>
      <c r="AQ113" s="4">
        <v>0</v>
      </c>
      <c r="AR113" s="4">
        <v>0</v>
      </c>
      <c r="AS113" s="4">
        <v>0</v>
      </c>
      <c r="AT113" s="4">
        <v>0</v>
      </c>
      <c r="AU113" s="4">
        <v>0</v>
      </c>
      <c r="AV113" s="4">
        <v>0</v>
      </c>
      <c r="AW113" s="4">
        <v>0</v>
      </c>
      <c r="AX113" s="4">
        <v>0</v>
      </c>
      <c r="AY113" s="4">
        <v>0</v>
      </c>
      <c r="AZ113" s="143">
        <v>0</v>
      </c>
      <c r="BA113" s="4">
        <v>0</v>
      </c>
      <c r="BB113" s="4">
        <v>0</v>
      </c>
      <c r="BC113" s="4">
        <v>0</v>
      </c>
      <c r="BD113" s="4">
        <v>0</v>
      </c>
      <c r="BE113" s="4">
        <v>0</v>
      </c>
      <c r="BF113" s="4">
        <v>0</v>
      </c>
      <c r="BG113" s="4">
        <v>0</v>
      </c>
      <c r="BH113" s="4">
        <v>0</v>
      </c>
      <c r="BI113" s="4">
        <v>0</v>
      </c>
      <c r="BJ113" s="4">
        <v>0</v>
      </c>
      <c r="BK113" s="4">
        <v>0</v>
      </c>
      <c r="BL113" s="4">
        <v>0</v>
      </c>
      <c r="BM113" s="143">
        <v>0</v>
      </c>
      <c r="BN113" s="4">
        <v>0</v>
      </c>
      <c r="BO113" s="4">
        <v>0</v>
      </c>
      <c r="BP113" s="4">
        <v>0</v>
      </c>
      <c r="BQ113" s="4">
        <v>0</v>
      </c>
      <c r="BR113" s="4">
        <v>0</v>
      </c>
      <c r="BS113" s="4">
        <v>0</v>
      </c>
      <c r="BT113" s="4">
        <v>0</v>
      </c>
      <c r="BU113" s="4">
        <v>0</v>
      </c>
      <c r="BV113" s="4">
        <v>0</v>
      </c>
      <c r="BX113" t="s">
        <v>416</v>
      </c>
      <c r="BY113" s="4" t="e">
        <f t="shared" si="115"/>
        <v>#DIV/0!</v>
      </c>
      <c r="BZ113" s="4" t="e">
        <f t="shared" si="115"/>
        <v>#DIV/0!</v>
      </c>
      <c r="CA113" s="4" t="e">
        <f t="shared" si="115"/>
        <v>#DIV/0!</v>
      </c>
      <c r="CB113" s="4" t="e">
        <f t="shared" si="115"/>
        <v>#DIV/0!</v>
      </c>
      <c r="CC113" s="4" t="e">
        <f t="shared" si="115"/>
        <v>#DIV/0!</v>
      </c>
      <c r="CD113" s="4" t="e">
        <f t="shared" si="115"/>
        <v>#DIV/0!</v>
      </c>
      <c r="CE113" s="4" t="e">
        <f t="shared" si="115"/>
        <v>#DIV/0!</v>
      </c>
      <c r="CF113" s="4" t="e">
        <f t="shared" si="115"/>
        <v>#DIV/0!</v>
      </c>
      <c r="CG113" s="4" t="e">
        <f t="shared" si="115"/>
        <v>#DIV/0!</v>
      </c>
      <c r="CH113" s="4" t="e">
        <f t="shared" si="115"/>
        <v>#DIV/0!</v>
      </c>
      <c r="CI113" s="4" t="e">
        <f t="shared" si="115"/>
        <v>#DIV/0!</v>
      </c>
      <c r="CJ113" s="4" t="e">
        <f t="shared" si="115"/>
        <v>#DIV/0!</v>
      </c>
      <c r="CK113" s="4" t="e">
        <f t="shared" si="115"/>
        <v>#DIV/0!</v>
      </c>
      <c r="CL113" s="4" t="e">
        <f t="shared" si="115"/>
        <v>#DIV/0!</v>
      </c>
      <c r="CM113" s="4" t="e">
        <f t="shared" si="115"/>
        <v>#DIV/0!</v>
      </c>
      <c r="CN113" s="4" t="e">
        <f t="shared" si="115"/>
        <v>#DIV/0!</v>
      </c>
      <c r="CO113" s="4" t="e">
        <f t="shared" si="116"/>
        <v>#DIV/0!</v>
      </c>
      <c r="CP113" s="4" t="e">
        <f t="shared" si="116"/>
        <v>#DIV/0!</v>
      </c>
      <c r="CQ113" s="4" t="e">
        <f t="shared" si="116"/>
        <v>#DIV/0!</v>
      </c>
      <c r="CR113" s="4" t="e">
        <f t="shared" si="116"/>
        <v>#DIV/0!</v>
      </c>
      <c r="CS113" s="4" t="e">
        <f t="shared" si="116"/>
        <v>#DIV/0!</v>
      </c>
      <c r="CT113" s="4" t="e">
        <f t="shared" si="116"/>
        <v>#DIV/0!</v>
      </c>
      <c r="CU113" s="4" t="e">
        <f t="shared" si="116"/>
        <v>#DIV/0!</v>
      </c>
      <c r="CV113" s="4" t="e">
        <f t="shared" si="116"/>
        <v>#DIV/0!</v>
      </c>
      <c r="CW113" s="4" t="e">
        <f t="shared" si="116"/>
        <v>#DIV/0!</v>
      </c>
      <c r="CX113" s="4" t="e">
        <f t="shared" si="116"/>
        <v>#DIV/0!</v>
      </c>
      <c r="CY113" s="4" t="e">
        <f t="shared" si="116"/>
        <v>#DIV/0!</v>
      </c>
      <c r="CZ113" s="4" t="e">
        <f t="shared" si="116"/>
        <v>#DIV/0!</v>
      </c>
      <c r="DA113" s="4" t="e">
        <f t="shared" si="116"/>
        <v>#DIV/0!</v>
      </c>
      <c r="DB113" s="4" t="e">
        <f t="shared" si="116"/>
        <v>#DIV/0!</v>
      </c>
      <c r="DC113" s="4" t="e">
        <f t="shared" si="116"/>
        <v>#DIV/0!</v>
      </c>
      <c r="DD113" s="4" t="e">
        <f t="shared" si="116"/>
        <v>#DIV/0!</v>
      </c>
      <c r="DE113" s="4" t="e">
        <f t="shared" si="117"/>
        <v>#DIV/0!</v>
      </c>
      <c r="DF113" s="4" t="e">
        <f t="shared" si="117"/>
        <v>#DIV/0!</v>
      </c>
      <c r="DG113" s="4" t="e">
        <f t="shared" si="117"/>
        <v>#DIV/0!</v>
      </c>
    </row>
    <row r="114" spans="1:111" x14ac:dyDescent="0.25">
      <c r="A114" s="114"/>
      <c r="B114" t="s">
        <v>417</v>
      </c>
      <c r="C114" s="4">
        <v>0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143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143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M114" t="s">
        <v>417</v>
      </c>
      <c r="AN114" s="4">
        <v>0</v>
      </c>
      <c r="AO114" s="4">
        <v>0</v>
      </c>
      <c r="AP114" s="4">
        <v>0</v>
      </c>
      <c r="AQ114" s="4">
        <v>0</v>
      </c>
      <c r="AR114" s="4">
        <v>0</v>
      </c>
      <c r="AS114" s="4">
        <v>0</v>
      </c>
      <c r="AT114" s="4">
        <v>0</v>
      </c>
      <c r="AU114" s="4">
        <v>0</v>
      </c>
      <c r="AV114" s="4">
        <v>0</v>
      </c>
      <c r="AW114" s="4">
        <v>0</v>
      </c>
      <c r="AX114" s="4">
        <v>0</v>
      </c>
      <c r="AY114" s="4">
        <v>0</v>
      </c>
      <c r="AZ114" s="143">
        <v>0</v>
      </c>
      <c r="BA114" s="4">
        <v>0</v>
      </c>
      <c r="BB114" s="4">
        <v>0</v>
      </c>
      <c r="BC114" s="4">
        <v>0</v>
      </c>
      <c r="BD114" s="4">
        <v>0</v>
      </c>
      <c r="BE114" s="4">
        <v>0</v>
      </c>
      <c r="BF114" s="4">
        <v>0</v>
      </c>
      <c r="BG114" s="4">
        <v>0</v>
      </c>
      <c r="BH114" s="4">
        <v>0</v>
      </c>
      <c r="BI114" s="4">
        <v>0</v>
      </c>
      <c r="BJ114" s="4">
        <v>0</v>
      </c>
      <c r="BK114" s="4">
        <v>0</v>
      </c>
      <c r="BL114" s="4">
        <v>0</v>
      </c>
      <c r="BM114" s="143">
        <v>0</v>
      </c>
      <c r="BN114" s="4">
        <v>0</v>
      </c>
      <c r="BO114" s="4">
        <v>0</v>
      </c>
      <c r="BP114" s="4">
        <v>0</v>
      </c>
      <c r="BQ114" s="4">
        <v>0</v>
      </c>
      <c r="BR114" s="4">
        <v>0</v>
      </c>
      <c r="BS114" s="4">
        <v>0</v>
      </c>
      <c r="BT114" s="4">
        <v>0</v>
      </c>
      <c r="BU114" s="4">
        <v>0</v>
      </c>
      <c r="BV114" s="4">
        <v>0</v>
      </c>
      <c r="BX114" t="s">
        <v>417</v>
      </c>
      <c r="BY114" s="4" t="e">
        <f t="shared" si="115"/>
        <v>#DIV/0!</v>
      </c>
      <c r="BZ114" s="4" t="e">
        <f t="shared" si="115"/>
        <v>#DIV/0!</v>
      </c>
      <c r="CA114" s="4" t="e">
        <f t="shared" si="115"/>
        <v>#DIV/0!</v>
      </c>
      <c r="CB114" s="4" t="e">
        <f t="shared" si="115"/>
        <v>#DIV/0!</v>
      </c>
      <c r="CC114" s="4" t="e">
        <f t="shared" si="115"/>
        <v>#DIV/0!</v>
      </c>
      <c r="CD114" s="4" t="e">
        <f t="shared" si="115"/>
        <v>#DIV/0!</v>
      </c>
      <c r="CE114" s="4" t="e">
        <f t="shared" si="115"/>
        <v>#DIV/0!</v>
      </c>
      <c r="CF114" s="4" t="e">
        <f t="shared" si="115"/>
        <v>#DIV/0!</v>
      </c>
      <c r="CG114" s="4" t="e">
        <f t="shared" si="115"/>
        <v>#DIV/0!</v>
      </c>
      <c r="CH114" s="4" t="e">
        <f t="shared" si="115"/>
        <v>#DIV/0!</v>
      </c>
      <c r="CI114" s="4" t="e">
        <f t="shared" si="115"/>
        <v>#DIV/0!</v>
      </c>
      <c r="CJ114" s="4" t="e">
        <f t="shared" si="115"/>
        <v>#DIV/0!</v>
      </c>
      <c r="CK114" s="4" t="e">
        <f t="shared" si="115"/>
        <v>#DIV/0!</v>
      </c>
      <c r="CL114" s="4" t="e">
        <f t="shared" si="115"/>
        <v>#DIV/0!</v>
      </c>
      <c r="CM114" s="4" t="e">
        <f t="shared" si="115"/>
        <v>#DIV/0!</v>
      </c>
      <c r="CN114" s="4" t="e">
        <f t="shared" si="115"/>
        <v>#DIV/0!</v>
      </c>
      <c r="CO114" s="4" t="e">
        <f t="shared" si="116"/>
        <v>#DIV/0!</v>
      </c>
      <c r="CP114" s="4" t="e">
        <f t="shared" si="116"/>
        <v>#DIV/0!</v>
      </c>
      <c r="CQ114" s="4" t="e">
        <f t="shared" si="116"/>
        <v>#DIV/0!</v>
      </c>
      <c r="CR114" s="4" t="e">
        <f t="shared" si="116"/>
        <v>#DIV/0!</v>
      </c>
      <c r="CS114" s="4" t="e">
        <f t="shared" si="116"/>
        <v>#DIV/0!</v>
      </c>
      <c r="CT114" s="4" t="e">
        <f t="shared" si="116"/>
        <v>#DIV/0!</v>
      </c>
      <c r="CU114" s="4" t="e">
        <f t="shared" si="116"/>
        <v>#DIV/0!</v>
      </c>
      <c r="CV114" s="4" t="e">
        <f t="shared" si="116"/>
        <v>#DIV/0!</v>
      </c>
      <c r="CW114" s="4" t="e">
        <f t="shared" si="116"/>
        <v>#DIV/0!</v>
      </c>
      <c r="CX114" s="4" t="e">
        <f t="shared" si="116"/>
        <v>#DIV/0!</v>
      </c>
      <c r="CY114" s="4" t="e">
        <f t="shared" si="116"/>
        <v>#DIV/0!</v>
      </c>
      <c r="CZ114" s="4" t="e">
        <f t="shared" si="116"/>
        <v>#DIV/0!</v>
      </c>
      <c r="DA114" s="4" t="e">
        <f t="shared" si="116"/>
        <v>#DIV/0!</v>
      </c>
      <c r="DB114" s="4" t="e">
        <f t="shared" si="116"/>
        <v>#DIV/0!</v>
      </c>
      <c r="DC114" s="4" t="e">
        <f t="shared" si="116"/>
        <v>#DIV/0!</v>
      </c>
      <c r="DD114" s="4" t="e">
        <f t="shared" si="116"/>
        <v>#DIV/0!</v>
      </c>
      <c r="DE114" s="4" t="e">
        <f t="shared" si="117"/>
        <v>#DIV/0!</v>
      </c>
      <c r="DF114" s="4" t="e">
        <f t="shared" si="117"/>
        <v>#DIV/0!</v>
      </c>
      <c r="DG114" s="4" t="e">
        <f t="shared" si="117"/>
        <v>#DIV/0!</v>
      </c>
    </row>
    <row r="115" spans="1:111" x14ac:dyDescent="0.25">
      <c r="A115" s="114"/>
      <c r="B115" t="s">
        <v>418</v>
      </c>
      <c r="C115" s="4">
        <v>0</v>
      </c>
      <c r="D115" s="4">
        <v>0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143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143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M115" t="s">
        <v>418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0</v>
      </c>
      <c r="AT115" s="4">
        <v>0</v>
      </c>
      <c r="AU115" s="4">
        <v>0</v>
      </c>
      <c r="AV115" s="4">
        <v>0</v>
      </c>
      <c r="AW115" s="4">
        <v>0</v>
      </c>
      <c r="AX115" s="4">
        <v>0</v>
      </c>
      <c r="AY115" s="4">
        <v>0</v>
      </c>
      <c r="AZ115" s="143">
        <v>0</v>
      </c>
      <c r="BA115" s="4">
        <v>0</v>
      </c>
      <c r="BB115" s="4">
        <v>0</v>
      </c>
      <c r="BC115" s="4">
        <v>0</v>
      </c>
      <c r="BD115" s="4">
        <v>0</v>
      </c>
      <c r="BE115" s="4">
        <v>0</v>
      </c>
      <c r="BF115" s="4">
        <v>0</v>
      </c>
      <c r="BG115" s="4">
        <v>0</v>
      </c>
      <c r="BH115" s="4">
        <v>0</v>
      </c>
      <c r="BI115" s="4">
        <v>0</v>
      </c>
      <c r="BJ115" s="4">
        <v>0</v>
      </c>
      <c r="BK115" s="4">
        <v>0</v>
      </c>
      <c r="BL115" s="4">
        <v>0</v>
      </c>
      <c r="BM115" s="143">
        <v>0</v>
      </c>
      <c r="BN115" s="4">
        <v>0</v>
      </c>
      <c r="BO115" s="4">
        <v>0</v>
      </c>
      <c r="BP115" s="4">
        <v>0</v>
      </c>
      <c r="BQ115" s="4">
        <v>0</v>
      </c>
      <c r="BR115" s="4">
        <v>0</v>
      </c>
      <c r="BS115" s="4">
        <v>0</v>
      </c>
      <c r="BT115" s="4">
        <v>0</v>
      </c>
      <c r="BU115" s="4">
        <v>0</v>
      </c>
      <c r="BV115" s="4">
        <v>0</v>
      </c>
      <c r="BX115" t="s">
        <v>418</v>
      </c>
      <c r="BY115" s="4" t="e">
        <f t="shared" si="115"/>
        <v>#DIV/0!</v>
      </c>
      <c r="BZ115" s="4" t="e">
        <f t="shared" si="115"/>
        <v>#DIV/0!</v>
      </c>
      <c r="CA115" s="4" t="e">
        <f t="shared" si="115"/>
        <v>#DIV/0!</v>
      </c>
      <c r="CB115" s="4" t="e">
        <f t="shared" si="115"/>
        <v>#DIV/0!</v>
      </c>
      <c r="CC115" s="4" t="e">
        <f t="shared" si="115"/>
        <v>#DIV/0!</v>
      </c>
      <c r="CD115" s="4" t="e">
        <f t="shared" si="115"/>
        <v>#DIV/0!</v>
      </c>
      <c r="CE115" s="4" t="e">
        <f t="shared" si="115"/>
        <v>#DIV/0!</v>
      </c>
      <c r="CF115" s="4" t="e">
        <f t="shared" si="115"/>
        <v>#DIV/0!</v>
      </c>
      <c r="CG115" s="4" t="e">
        <f t="shared" si="115"/>
        <v>#DIV/0!</v>
      </c>
      <c r="CH115" s="4" t="e">
        <f t="shared" si="115"/>
        <v>#DIV/0!</v>
      </c>
      <c r="CI115" s="4" t="e">
        <f t="shared" si="115"/>
        <v>#DIV/0!</v>
      </c>
      <c r="CJ115" s="4" t="e">
        <f t="shared" si="115"/>
        <v>#DIV/0!</v>
      </c>
      <c r="CK115" s="4" t="e">
        <f t="shared" si="115"/>
        <v>#DIV/0!</v>
      </c>
      <c r="CL115" s="4" t="e">
        <f t="shared" si="115"/>
        <v>#DIV/0!</v>
      </c>
      <c r="CM115" s="4" t="e">
        <f t="shared" si="115"/>
        <v>#DIV/0!</v>
      </c>
      <c r="CN115" s="4" t="e">
        <f t="shared" si="115"/>
        <v>#DIV/0!</v>
      </c>
      <c r="CO115" s="4" t="e">
        <f t="shared" si="116"/>
        <v>#DIV/0!</v>
      </c>
      <c r="CP115" s="4" t="e">
        <f t="shared" si="116"/>
        <v>#DIV/0!</v>
      </c>
      <c r="CQ115" s="4" t="e">
        <f t="shared" si="116"/>
        <v>#DIV/0!</v>
      </c>
      <c r="CR115" s="4" t="e">
        <f t="shared" si="116"/>
        <v>#DIV/0!</v>
      </c>
      <c r="CS115" s="4" t="e">
        <f t="shared" si="116"/>
        <v>#DIV/0!</v>
      </c>
      <c r="CT115" s="4" t="e">
        <f t="shared" si="116"/>
        <v>#DIV/0!</v>
      </c>
      <c r="CU115" s="4" t="e">
        <f t="shared" si="116"/>
        <v>#DIV/0!</v>
      </c>
      <c r="CV115" s="4" t="e">
        <f t="shared" si="116"/>
        <v>#DIV/0!</v>
      </c>
      <c r="CW115" s="4" t="e">
        <f t="shared" si="116"/>
        <v>#DIV/0!</v>
      </c>
      <c r="CX115" s="4" t="e">
        <f t="shared" si="116"/>
        <v>#DIV/0!</v>
      </c>
      <c r="CY115" s="4" t="e">
        <f t="shared" si="116"/>
        <v>#DIV/0!</v>
      </c>
      <c r="CZ115" s="4" t="e">
        <f t="shared" si="116"/>
        <v>#DIV/0!</v>
      </c>
      <c r="DA115" s="4" t="e">
        <f t="shared" si="116"/>
        <v>#DIV/0!</v>
      </c>
      <c r="DB115" s="4" t="e">
        <f t="shared" si="116"/>
        <v>#DIV/0!</v>
      </c>
      <c r="DC115" s="4" t="e">
        <f t="shared" si="116"/>
        <v>#DIV/0!</v>
      </c>
      <c r="DD115" s="4" t="e">
        <f t="shared" si="116"/>
        <v>#DIV/0!</v>
      </c>
      <c r="DE115" s="4" t="e">
        <f t="shared" si="117"/>
        <v>#DIV/0!</v>
      </c>
      <c r="DF115" s="4" t="e">
        <f t="shared" si="117"/>
        <v>#DIV/0!</v>
      </c>
      <c r="DG115" s="4" t="e">
        <f t="shared" si="117"/>
        <v>#DIV/0!</v>
      </c>
    </row>
    <row r="116" spans="1:111" x14ac:dyDescent="0.25">
      <c r="A116" s="114"/>
      <c r="B116" t="s">
        <v>419</v>
      </c>
      <c r="C116" s="4">
        <v>0</v>
      </c>
      <c r="D116" s="4">
        <v>0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143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143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M116" t="s">
        <v>419</v>
      </c>
      <c r="AN116" s="4">
        <v>0</v>
      </c>
      <c r="AO116" s="4">
        <v>0</v>
      </c>
      <c r="AP116" s="4">
        <v>0</v>
      </c>
      <c r="AQ116" s="4">
        <v>0</v>
      </c>
      <c r="AR116" s="4">
        <v>0</v>
      </c>
      <c r="AS116" s="4">
        <v>0</v>
      </c>
      <c r="AT116" s="4">
        <v>0</v>
      </c>
      <c r="AU116" s="4">
        <v>0</v>
      </c>
      <c r="AV116" s="4">
        <v>0</v>
      </c>
      <c r="AW116" s="4">
        <v>0</v>
      </c>
      <c r="AX116" s="4">
        <v>0</v>
      </c>
      <c r="AY116" s="4">
        <v>0</v>
      </c>
      <c r="AZ116" s="4">
        <v>0</v>
      </c>
      <c r="BA116" s="4">
        <v>0</v>
      </c>
      <c r="BB116" s="4">
        <v>0</v>
      </c>
      <c r="BC116" s="4">
        <v>0</v>
      </c>
      <c r="BD116" s="4">
        <v>0</v>
      </c>
      <c r="BE116" s="4">
        <v>0</v>
      </c>
      <c r="BF116" s="4">
        <v>0</v>
      </c>
      <c r="BG116" s="4">
        <v>0</v>
      </c>
      <c r="BH116" s="4">
        <v>0</v>
      </c>
      <c r="BI116" s="4">
        <v>0</v>
      </c>
      <c r="BJ116" s="4">
        <v>0</v>
      </c>
      <c r="BK116" s="4">
        <v>0</v>
      </c>
      <c r="BL116" s="4">
        <v>0</v>
      </c>
      <c r="BM116" s="4">
        <v>0</v>
      </c>
      <c r="BN116" s="4">
        <v>0</v>
      </c>
      <c r="BO116" s="4">
        <v>0</v>
      </c>
      <c r="BP116" s="128">
        <v>0</v>
      </c>
      <c r="BQ116" s="128">
        <v>0</v>
      </c>
      <c r="BR116" s="4">
        <v>0</v>
      </c>
      <c r="BS116" s="4">
        <v>0</v>
      </c>
      <c r="BT116" s="4">
        <v>0</v>
      </c>
      <c r="BU116" s="4">
        <v>0</v>
      </c>
      <c r="BV116" s="4">
        <v>0</v>
      </c>
      <c r="BX116" t="s">
        <v>419</v>
      </c>
      <c r="BY116" s="4" t="e">
        <f t="shared" si="115"/>
        <v>#DIV/0!</v>
      </c>
      <c r="BZ116" s="4" t="e">
        <f t="shared" si="115"/>
        <v>#DIV/0!</v>
      </c>
      <c r="CA116" s="4" t="e">
        <f t="shared" si="115"/>
        <v>#DIV/0!</v>
      </c>
      <c r="CB116" s="4" t="e">
        <f t="shared" si="115"/>
        <v>#DIV/0!</v>
      </c>
      <c r="CC116" s="4" t="e">
        <f t="shared" si="115"/>
        <v>#DIV/0!</v>
      </c>
      <c r="CD116" s="4" t="e">
        <f t="shared" si="115"/>
        <v>#DIV/0!</v>
      </c>
      <c r="CE116" s="4" t="e">
        <f t="shared" si="115"/>
        <v>#DIV/0!</v>
      </c>
      <c r="CF116" s="4" t="e">
        <f t="shared" si="115"/>
        <v>#DIV/0!</v>
      </c>
      <c r="CG116" s="4" t="e">
        <f t="shared" si="115"/>
        <v>#DIV/0!</v>
      </c>
      <c r="CH116" s="4" t="e">
        <f t="shared" si="115"/>
        <v>#DIV/0!</v>
      </c>
      <c r="CI116" s="4" t="e">
        <f t="shared" si="115"/>
        <v>#DIV/0!</v>
      </c>
      <c r="CJ116" s="4" t="e">
        <f t="shared" si="115"/>
        <v>#DIV/0!</v>
      </c>
      <c r="CK116" s="4" t="e">
        <f t="shared" si="115"/>
        <v>#DIV/0!</v>
      </c>
      <c r="CL116" s="4" t="e">
        <f t="shared" si="115"/>
        <v>#DIV/0!</v>
      </c>
      <c r="CM116" s="4" t="e">
        <f t="shared" si="115"/>
        <v>#DIV/0!</v>
      </c>
      <c r="CN116" s="4" t="e">
        <f t="shared" si="115"/>
        <v>#DIV/0!</v>
      </c>
      <c r="CO116" s="4" t="e">
        <f t="shared" si="116"/>
        <v>#DIV/0!</v>
      </c>
      <c r="CP116" s="4" t="e">
        <f t="shared" si="116"/>
        <v>#DIV/0!</v>
      </c>
      <c r="CQ116" s="4" t="e">
        <f t="shared" si="116"/>
        <v>#DIV/0!</v>
      </c>
      <c r="CR116" s="4" t="e">
        <f t="shared" si="116"/>
        <v>#DIV/0!</v>
      </c>
      <c r="CS116" s="4" t="e">
        <f t="shared" si="116"/>
        <v>#DIV/0!</v>
      </c>
      <c r="CT116" s="4" t="e">
        <f t="shared" si="116"/>
        <v>#DIV/0!</v>
      </c>
      <c r="CU116" s="4" t="e">
        <f t="shared" si="116"/>
        <v>#DIV/0!</v>
      </c>
      <c r="CV116" s="4" t="e">
        <f t="shared" si="116"/>
        <v>#DIV/0!</v>
      </c>
      <c r="CW116" s="4" t="e">
        <f t="shared" si="116"/>
        <v>#DIV/0!</v>
      </c>
      <c r="CX116" s="4" t="e">
        <f t="shared" si="116"/>
        <v>#DIV/0!</v>
      </c>
      <c r="CY116" s="4" t="e">
        <f t="shared" si="116"/>
        <v>#DIV/0!</v>
      </c>
      <c r="CZ116" s="4" t="e">
        <f t="shared" si="116"/>
        <v>#DIV/0!</v>
      </c>
      <c r="DA116" s="4" t="e">
        <f t="shared" si="116"/>
        <v>#DIV/0!</v>
      </c>
      <c r="DB116" s="4" t="e">
        <f t="shared" si="116"/>
        <v>#DIV/0!</v>
      </c>
      <c r="DC116" s="4" t="e">
        <f t="shared" si="116"/>
        <v>#DIV/0!</v>
      </c>
      <c r="DD116" s="4" t="e">
        <f t="shared" si="116"/>
        <v>#DIV/0!</v>
      </c>
      <c r="DE116" s="4" t="e">
        <f t="shared" si="117"/>
        <v>#DIV/0!</v>
      </c>
      <c r="DF116" s="4" t="e">
        <f t="shared" si="117"/>
        <v>#DIV/0!</v>
      </c>
      <c r="DG116" s="4" t="e">
        <f t="shared" si="117"/>
        <v>#DIV/0!</v>
      </c>
    </row>
    <row r="117" spans="1:111" x14ac:dyDescent="0.25">
      <c r="A117" s="114"/>
      <c r="B117" t="s">
        <v>420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143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143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M117" t="s">
        <v>420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143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143">
        <v>0</v>
      </c>
      <c r="BN117" s="4">
        <v>0</v>
      </c>
      <c r="BO117" s="4">
        <v>0</v>
      </c>
      <c r="BP117" s="4">
        <v>0</v>
      </c>
      <c r="BQ117" s="4">
        <v>0</v>
      </c>
      <c r="BR117" s="4">
        <v>0</v>
      </c>
      <c r="BS117" s="4">
        <v>0</v>
      </c>
      <c r="BT117" s="4">
        <v>0</v>
      </c>
      <c r="BU117" s="4">
        <v>0</v>
      </c>
      <c r="BV117" s="4">
        <v>0</v>
      </c>
      <c r="BX117" t="s">
        <v>420</v>
      </c>
      <c r="BY117" s="4" t="e">
        <f t="shared" si="115"/>
        <v>#DIV/0!</v>
      </c>
      <c r="BZ117" s="4" t="e">
        <f t="shared" si="115"/>
        <v>#DIV/0!</v>
      </c>
      <c r="CA117" s="4" t="e">
        <f t="shared" si="115"/>
        <v>#DIV/0!</v>
      </c>
      <c r="CB117" s="4" t="e">
        <f t="shared" si="115"/>
        <v>#DIV/0!</v>
      </c>
      <c r="CC117" s="4" t="e">
        <f t="shared" si="115"/>
        <v>#DIV/0!</v>
      </c>
      <c r="CD117" s="4" t="e">
        <f t="shared" si="115"/>
        <v>#DIV/0!</v>
      </c>
      <c r="CE117" s="4" t="e">
        <f t="shared" si="115"/>
        <v>#DIV/0!</v>
      </c>
      <c r="CF117" s="4" t="e">
        <f t="shared" si="115"/>
        <v>#DIV/0!</v>
      </c>
      <c r="CG117" s="4" t="e">
        <f t="shared" si="115"/>
        <v>#DIV/0!</v>
      </c>
      <c r="CH117" s="4" t="e">
        <f t="shared" si="115"/>
        <v>#DIV/0!</v>
      </c>
      <c r="CI117" s="4" t="e">
        <f t="shared" si="115"/>
        <v>#DIV/0!</v>
      </c>
      <c r="CJ117" s="4" t="e">
        <f t="shared" si="115"/>
        <v>#DIV/0!</v>
      </c>
      <c r="CK117" s="4" t="e">
        <f t="shared" si="115"/>
        <v>#DIV/0!</v>
      </c>
      <c r="CL117" s="4" t="e">
        <f t="shared" si="115"/>
        <v>#DIV/0!</v>
      </c>
      <c r="CM117" s="4" t="e">
        <f t="shared" si="115"/>
        <v>#DIV/0!</v>
      </c>
      <c r="CN117" s="4" t="e">
        <f t="shared" si="115"/>
        <v>#DIV/0!</v>
      </c>
      <c r="CO117" s="4" t="e">
        <f t="shared" si="116"/>
        <v>#DIV/0!</v>
      </c>
      <c r="CP117" s="4" t="e">
        <f t="shared" si="116"/>
        <v>#DIV/0!</v>
      </c>
      <c r="CQ117" s="4" t="e">
        <f t="shared" si="116"/>
        <v>#DIV/0!</v>
      </c>
      <c r="CR117" s="4" t="e">
        <f t="shared" si="116"/>
        <v>#DIV/0!</v>
      </c>
      <c r="CS117" s="4" t="e">
        <f t="shared" si="116"/>
        <v>#DIV/0!</v>
      </c>
      <c r="CT117" s="4" t="e">
        <f t="shared" si="116"/>
        <v>#DIV/0!</v>
      </c>
      <c r="CU117" s="4" t="e">
        <f t="shared" si="116"/>
        <v>#DIV/0!</v>
      </c>
      <c r="CV117" s="4" t="e">
        <f t="shared" si="116"/>
        <v>#DIV/0!</v>
      </c>
      <c r="CW117" s="4" t="e">
        <f t="shared" si="116"/>
        <v>#DIV/0!</v>
      </c>
      <c r="CX117" s="4" t="e">
        <f t="shared" si="116"/>
        <v>#DIV/0!</v>
      </c>
      <c r="CY117" s="4" t="e">
        <f t="shared" si="116"/>
        <v>#DIV/0!</v>
      </c>
      <c r="CZ117" s="4" t="e">
        <f t="shared" si="116"/>
        <v>#DIV/0!</v>
      </c>
      <c r="DA117" s="4" t="e">
        <f t="shared" si="116"/>
        <v>#DIV/0!</v>
      </c>
      <c r="DB117" s="4" t="e">
        <f t="shared" si="116"/>
        <v>#DIV/0!</v>
      </c>
      <c r="DC117" s="4" t="e">
        <f t="shared" si="116"/>
        <v>#DIV/0!</v>
      </c>
      <c r="DD117" s="4" t="e">
        <f t="shared" si="116"/>
        <v>#DIV/0!</v>
      </c>
      <c r="DE117" s="4" t="e">
        <f t="shared" si="117"/>
        <v>#DIV/0!</v>
      </c>
      <c r="DF117" s="4" t="e">
        <f t="shared" si="117"/>
        <v>#DIV/0!</v>
      </c>
      <c r="DG117" s="4" t="e">
        <f t="shared" si="117"/>
        <v>#DIV/0!</v>
      </c>
    </row>
    <row r="118" spans="1:111" x14ac:dyDescent="0.25">
      <c r="A118" s="114"/>
      <c r="B118" t="s">
        <v>421</v>
      </c>
      <c r="C118" s="4">
        <v>0</v>
      </c>
      <c r="D118" s="4">
        <v>0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143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143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  <c r="AK118" s="4">
        <v>0</v>
      </c>
      <c r="AM118" t="s">
        <v>421</v>
      </c>
      <c r="AN118" s="4">
        <v>0</v>
      </c>
      <c r="AO118" s="4">
        <v>0</v>
      </c>
      <c r="AP118" s="4">
        <v>0</v>
      </c>
      <c r="AQ118" s="4">
        <v>0</v>
      </c>
      <c r="AR118" s="4">
        <v>0</v>
      </c>
      <c r="AS118" s="4">
        <v>0</v>
      </c>
      <c r="AT118" s="4">
        <v>0</v>
      </c>
      <c r="AU118" s="4">
        <v>0</v>
      </c>
      <c r="AV118" s="4">
        <v>0</v>
      </c>
      <c r="AW118" s="4">
        <v>0</v>
      </c>
      <c r="AX118" s="4">
        <v>0</v>
      </c>
      <c r="AY118" s="4">
        <v>0</v>
      </c>
      <c r="AZ118" s="143">
        <v>0</v>
      </c>
      <c r="BA118" s="4">
        <v>0</v>
      </c>
      <c r="BB118" s="4">
        <v>0</v>
      </c>
      <c r="BC118" s="4">
        <v>0</v>
      </c>
      <c r="BD118" s="4">
        <v>0</v>
      </c>
      <c r="BE118" s="4">
        <v>0</v>
      </c>
      <c r="BF118" s="4">
        <v>0</v>
      </c>
      <c r="BG118" s="4">
        <v>0</v>
      </c>
      <c r="BH118" s="4">
        <v>0</v>
      </c>
      <c r="BI118" s="4">
        <v>0</v>
      </c>
      <c r="BJ118" s="4">
        <v>0</v>
      </c>
      <c r="BK118" s="4">
        <v>0</v>
      </c>
      <c r="BL118" s="4">
        <v>0</v>
      </c>
      <c r="BM118" s="143">
        <v>0</v>
      </c>
      <c r="BN118" s="4">
        <v>0</v>
      </c>
      <c r="BO118" s="4">
        <v>0</v>
      </c>
      <c r="BP118" s="4">
        <v>0</v>
      </c>
      <c r="BQ118" s="4">
        <v>0</v>
      </c>
      <c r="BR118" s="4">
        <v>0</v>
      </c>
      <c r="BS118" s="4">
        <v>0</v>
      </c>
      <c r="BT118" s="4">
        <v>0</v>
      </c>
      <c r="BU118" s="4">
        <v>0</v>
      </c>
      <c r="BV118" s="4">
        <v>0</v>
      </c>
      <c r="BX118" t="s">
        <v>421</v>
      </c>
      <c r="BY118" s="4" t="e">
        <f t="shared" si="115"/>
        <v>#DIV/0!</v>
      </c>
      <c r="BZ118" s="4" t="e">
        <f t="shared" si="115"/>
        <v>#DIV/0!</v>
      </c>
      <c r="CA118" s="4" t="e">
        <f t="shared" si="115"/>
        <v>#DIV/0!</v>
      </c>
      <c r="CB118" s="4" t="e">
        <f t="shared" si="115"/>
        <v>#DIV/0!</v>
      </c>
      <c r="CC118" s="4" t="e">
        <f t="shared" si="115"/>
        <v>#DIV/0!</v>
      </c>
      <c r="CD118" s="4" t="e">
        <f t="shared" si="115"/>
        <v>#DIV/0!</v>
      </c>
      <c r="CE118" s="4" t="e">
        <f t="shared" si="115"/>
        <v>#DIV/0!</v>
      </c>
      <c r="CF118" s="4" t="e">
        <f t="shared" si="115"/>
        <v>#DIV/0!</v>
      </c>
      <c r="CG118" s="4" t="e">
        <f t="shared" si="115"/>
        <v>#DIV/0!</v>
      </c>
      <c r="CH118" s="4" t="e">
        <f t="shared" si="115"/>
        <v>#DIV/0!</v>
      </c>
      <c r="CI118" s="4" t="e">
        <f t="shared" si="115"/>
        <v>#DIV/0!</v>
      </c>
      <c r="CJ118" s="4" t="e">
        <f t="shared" si="115"/>
        <v>#DIV/0!</v>
      </c>
      <c r="CK118" s="4" t="e">
        <f t="shared" si="115"/>
        <v>#DIV/0!</v>
      </c>
      <c r="CL118" s="4" t="e">
        <f t="shared" si="115"/>
        <v>#DIV/0!</v>
      </c>
      <c r="CM118" s="4" t="e">
        <f t="shared" si="115"/>
        <v>#DIV/0!</v>
      </c>
      <c r="CN118" s="4" t="e">
        <f t="shared" si="115"/>
        <v>#DIV/0!</v>
      </c>
      <c r="CO118" s="4" t="e">
        <f t="shared" si="116"/>
        <v>#DIV/0!</v>
      </c>
      <c r="CP118" s="4" t="e">
        <f t="shared" si="116"/>
        <v>#DIV/0!</v>
      </c>
      <c r="CQ118" s="4" t="e">
        <f t="shared" si="116"/>
        <v>#DIV/0!</v>
      </c>
      <c r="CR118" s="4" t="e">
        <f t="shared" si="116"/>
        <v>#DIV/0!</v>
      </c>
      <c r="CS118" s="4" t="e">
        <f t="shared" si="116"/>
        <v>#DIV/0!</v>
      </c>
      <c r="CT118" s="4" t="e">
        <f t="shared" si="116"/>
        <v>#DIV/0!</v>
      </c>
      <c r="CU118" s="4" t="e">
        <f t="shared" si="116"/>
        <v>#DIV/0!</v>
      </c>
      <c r="CV118" s="4" t="e">
        <f t="shared" si="116"/>
        <v>#DIV/0!</v>
      </c>
      <c r="CW118" s="4" t="e">
        <f t="shared" si="116"/>
        <v>#DIV/0!</v>
      </c>
      <c r="CX118" s="4" t="e">
        <f t="shared" si="116"/>
        <v>#DIV/0!</v>
      </c>
      <c r="CY118" s="4" t="e">
        <f t="shared" si="116"/>
        <v>#DIV/0!</v>
      </c>
      <c r="CZ118" s="4" t="e">
        <f t="shared" si="116"/>
        <v>#DIV/0!</v>
      </c>
      <c r="DA118" s="4" t="e">
        <f t="shared" si="116"/>
        <v>#DIV/0!</v>
      </c>
      <c r="DB118" s="4" t="e">
        <f t="shared" si="116"/>
        <v>#DIV/0!</v>
      </c>
      <c r="DC118" s="4" t="e">
        <f t="shared" si="116"/>
        <v>#DIV/0!</v>
      </c>
      <c r="DD118" s="4" t="e">
        <f t="shared" si="116"/>
        <v>#DIV/0!</v>
      </c>
      <c r="DE118" s="4" t="e">
        <f t="shared" si="117"/>
        <v>#DIV/0!</v>
      </c>
      <c r="DF118" s="4" t="e">
        <f t="shared" si="117"/>
        <v>#DIV/0!</v>
      </c>
      <c r="DG118" s="4" t="e">
        <f t="shared" si="117"/>
        <v>#DIV/0!</v>
      </c>
    </row>
    <row r="119" spans="1:111" x14ac:dyDescent="0.25">
      <c r="A119" s="114"/>
      <c r="B119" t="s">
        <v>422</v>
      </c>
      <c r="C119" s="4">
        <v>0</v>
      </c>
      <c r="D119" s="4">
        <v>0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143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143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M119" t="s">
        <v>422</v>
      </c>
      <c r="AN119" s="4">
        <v>0</v>
      </c>
      <c r="AO119" s="4">
        <v>0</v>
      </c>
      <c r="AP119" s="4">
        <v>0</v>
      </c>
      <c r="AQ119" s="4">
        <v>0</v>
      </c>
      <c r="AR119" s="4">
        <v>0</v>
      </c>
      <c r="AS119" s="4">
        <v>0</v>
      </c>
      <c r="AT119" s="4">
        <v>0</v>
      </c>
      <c r="AU119" s="4">
        <v>0</v>
      </c>
      <c r="AV119" s="4">
        <v>0</v>
      </c>
      <c r="AW119" s="4">
        <v>0</v>
      </c>
      <c r="AX119" s="4">
        <v>0</v>
      </c>
      <c r="AY119" s="4">
        <v>0</v>
      </c>
      <c r="AZ119" s="143">
        <v>0</v>
      </c>
      <c r="BA119" s="4">
        <v>0</v>
      </c>
      <c r="BB119" s="4">
        <v>0</v>
      </c>
      <c r="BC119" s="4">
        <v>0</v>
      </c>
      <c r="BD119" s="4">
        <v>0</v>
      </c>
      <c r="BE119" s="4">
        <v>0</v>
      </c>
      <c r="BF119" s="4">
        <v>0</v>
      </c>
      <c r="BG119" s="4">
        <v>0</v>
      </c>
      <c r="BH119" s="4">
        <v>0</v>
      </c>
      <c r="BI119" s="4">
        <v>0</v>
      </c>
      <c r="BJ119" s="4">
        <v>0</v>
      </c>
      <c r="BK119" s="4">
        <v>0</v>
      </c>
      <c r="BL119" s="4">
        <v>0</v>
      </c>
      <c r="BM119" s="143">
        <v>0</v>
      </c>
      <c r="BN119" s="4">
        <v>0</v>
      </c>
      <c r="BO119" s="4">
        <v>0</v>
      </c>
      <c r="BP119" s="4">
        <v>0</v>
      </c>
      <c r="BQ119" s="4">
        <v>0</v>
      </c>
      <c r="BR119" s="4">
        <v>0</v>
      </c>
      <c r="BS119" s="4">
        <v>0</v>
      </c>
      <c r="BT119" s="4">
        <v>0</v>
      </c>
      <c r="BU119" s="4">
        <v>0</v>
      </c>
      <c r="BV119" s="4">
        <v>0</v>
      </c>
      <c r="BX119" t="s">
        <v>422</v>
      </c>
      <c r="BY119" s="4" t="e">
        <f t="shared" si="115"/>
        <v>#DIV/0!</v>
      </c>
      <c r="BZ119" s="4" t="e">
        <f t="shared" si="115"/>
        <v>#DIV/0!</v>
      </c>
      <c r="CA119" s="4" t="e">
        <f t="shared" si="115"/>
        <v>#DIV/0!</v>
      </c>
      <c r="CB119" s="4" t="e">
        <f t="shared" si="115"/>
        <v>#DIV/0!</v>
      </c>
      <c r="CC119" s="4" t="e">
        <f t="shared" si="115"/>
        <v>#DIV/0!</v>
      </c>
      <c r="CD119" s="4" t="e">
        <f t="shared" si="115"/>
        <v>#DIV/0!</v>
      </c>
      <c r="CE119" s="4" t="e">
        <f t="shared" si="115"/>
        <v>#DIV/0!</v>
      </c>
      <c r="CF119" s="4" t="e">
        <f t="shared" si="115"/>
        <v>#DIV/0!</v>
      </c>
      <c r="CG119" s="4" t="e">
        <f t="shared" si="115"/>
        <v>#DIV/0!</v>
      </c>
      <c r="CH119" s="4" t="e">
        <f t="shared" si="115"/>
        <v>#DIV/0!</v>
      </c>
      <c r="CI119" s="4" t="e">
        <f t="shared" si="115"/>
        <v>#DIV/0!</v>
      </c>
      <c r="CJ119" s="4" t="e">
        <f t="shared" si="115"/>
        <v>#DIV/0!</v>
      </c>
      <c r="CK119" s="4" t="e">
        <f t="shared" si="115"/>
        <v>#DIV/0!</v>
      </c>
      <c r="CL119" s="4" t="e">
        <f t="shared" si="115"/>
        <v>#DIV/0!</v>
      </c>
      <c r="CM119" s="4" t="e">
        <f t="shared" si="115"/>
        <v>#DIV/0!</v>
      </c>
      <c r="CN119" s="4" t="e">
        <f t="shared" si="115"/>
        <v>#DIV/0!</v>
      </c>
      <c r="CO119" s="4" t="e">
        <f t="shared" si="116"/>
        <v>#DIV/0!</v>
      </c>
      <c r="CP119" s="4" t="e">
        <f t="shared" si="116"/>
        <v>#DIV/0!</v>
      </c>
      <c r="CQ119" s="4" t="e">
        <f t="shared" si="116"/>
        <v>#DIV/0!</v>
      </c>
      <c r="CR119" s="4" t="e">
        <f t="shared" si="116"/>
        <v>#DIV/0!</v>
      </c>
      <c r="CS119" s="4" t="e">
        <f t="shared" si="116"/>
        <v>#DIV/0!</v>
      </c>
      <c r="CT119" s="4" t="e">
        <f t="shared" si="116"/>
        <v>#DIV/0!</v>
      </c>
      <c r="CU119" s="4" t="e">
        <f t="shared" si="116"/>
        <v>#DIV/0!</v>
      </c>
      <c r="CV119" s="4" t="e">
        <f t="shared" si="116"/>
        <v>#DIV/0!</v>
      </c>
      <c r="CW119" s="4" t="e">
        <f t="shared" si="116"/>
        <v>#DIV/0!</v>
      </c>
      <c r="CX119" s="4" t="e">
        <f t="shared" si="116"/>
        <v>#DIV/0!</v>
      </c>
      <c r="CY119" s="4" t="e">
        <f t="shared" si="116"/>
        <v>#DIV/0!</v>
      </c>
      <c r="CZ119" s="4" t="e">
        <f t="shared" si="116"/>
        <v>#DIV/0!</v>
      </c>
      <c r="DA119" s="4" t="e">
        <f t="shared" si="116"/>
        <v>#DIV/0!</v>
      </c>
      <c r="DB119" s="4" t="e">
        <f t="shared" si="116"/>
        <v>#DIV/0!</v>
      </c>
      <c r="DC119" s="4" t="e">
        <f t="shared" si="116"/>
        <v>#DIV/0!</v>
      </c>
      <c r="DD119" s="4" t="e">
        <f t="shared" si="116"/>
        <v>#DIV/0!</v>
      </c>
      <c r="DE119" s="4" t="e">
        <f t="shared" si="117"/>
        <v>#DIV/0!</v>
      </c>
      <c r="DF119" s="4" t="e">
        <f t="shared" si="117"/>
        <v>#DIV/0!</v>
      </c>
      <c r="DG119" s="4" t="e">
        <f t="shared" si="117"/>
        <v>#DIV/0!</v>
      </c>
    </row>
    <row r="120" spans="1:111" x14ac:dyDescent="0.25">
      <c r="A120" s="114"/>
      <c r="B120" t="s">
        <v>423</v>
      </c>
      <c r="C120" s="4">
        <v>0</v>
      </c>
      <c r="D120" s="4">
        <v>0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143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143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v>0</v>
      </c>
      <c r="AK120" s="4">
        <v>0</v>
      </c>
      <c r="AM120" t="s">
        <v>423</v>
      </c>
      <c r="AN120" s="4">
        <v>0</v>
      </c>
      <c r="AO120" s="4">
        <v>0</v>
      </c>
      <c r="AP120" s="4">
        <v>0</v>
      </c>
      <c r="AQ120" s="4">
        <v>0</v>
      </c>
      <c r="AR120" s="4">
        <v>0</v>
      </c>
      <c r="AS120" s="4">
        <v>0</v>
      </c>
      <c r="AT120" s="4">
        <v>0</v>
      </c>
      <c r="AU120" s="4">
        <v>0</v>
      </c>
      <c r="AV120" s="4">
        <v>0</v>
      </c>
      <c r="AW120" s="4">
        <v>0</v>
      </c>
      <c r="AX120" s="4">
        <v>0</v>
      </c>
      <c r="AY120" s="4">
        <v>0</v>
      </c>
      <c r="AZ120" s="143">
        <v>0</v>
      </c>
      <c r="BA120" s="4">
        <v>0</v>
      </c>
      <c r="BB120" s="4">
        <v>0</v>
      </c>
      <c r="BC120" s="4">
        <v>0</v>
      </c>
      <c r="BD120" s="4">
        <v>0</v>
      </c>
      <c r="BE120" s="4">
        <v>0</v>
      </c>
      <c r="BF120" s="4">
        <v>0</v>
      </c>
      <c r="BG120" s="4">
        <v>0</v>
      </c>
      <c r="BH120" s="4">
        <v>0</v>
      </c>
      <c r="BI120" s="4">
        <v>0</v>
      </c>
      <c r="BJ120" s="4">
        <v>0</v>
      </c>
      <c r="BK120" s="4">
        <v>0</v>
      </c>
      <c r="BL120" s="4">
        <v>0</v>
      </c>
      <c r="BM120" s="143">
        <v>0</v>
      </c>
      <c r="BN120" s="4">
        <v>0</v>
      </c>
      <c r="BO120" s="4">
        <v>0</v>
      </c>
      <c r="BP120" s="4">
        <v>0</v>
      </c>
      <c r="BQ120" s="4">
        <v>0</v>
      </c>
      <c r="BR120" s="4">
        <v>0</v>
      </c>
      <c r="BS120" s="4">
        <v>0</v>
      </c>
      <c r="BT120" s="4">
        <v>0</v>
      </c>
      <c r="BU120" s="4">
        <v>0</v>
      </c>
      <c r="BV120" s="4">
        <v>0</v>
      </c>
      <c r="BX120" t="s">
        <v>423</v>
      </c>
      <c r="BY120" s="4" t="e">
        <f t="shared" si="115"/>
        <v>#DIV/0!</v>
      </c>
      <c r="BZ120" s="4" t="e">
        <f t="shared" si="115"/>
        <v>#DIV/0!</v>
      </c>
      <c r="CA120" s="4" t="e">
        <f t="shared" si="115"/>
        <v>#DIV/0!</v>
      </c>
      <c r="CB120" s="4" t="e">
        <f t="shared" si="115"/>
        <v>#DIV/0!</v>
      </c>
      <c r="CC120" s="4" t="e">
        <f t="shared" si="115"/>
        <v>#DIV/0!</v>
      </c>
      <c r="CD120" s="4" t="e">
        <f t="shared" si="115"/>
        <v>#DIV/0!</v>
      </c>
      <c r="CE120" s="4" t="e">
        <f t="shared" si="115"/>
        <v>#DIV/0!</v>
      </c>
      <c r="CF120" s="4" t="e">
        <f t="shared" si="115"/>
        <v>#DIV/0!</v>
      </c>
      <c r="CG120" s="4" t="e">
        <f t="shared" si="115"/>
        <v>#DIV/0!</v>
      </c>
      <c r="CH120" s="4" t="e">
        <f t="shared" si="115"/>
        <v>#DIV/0!</v>
      </c>
      <c r="CI120" s="4" t="e">
        <f t="shared" si="115"/>
        <v>#DIV/0!</v>
      </c>
      <c r="CJ120" s="4" t="e">
        <f t="shared" si="115"/>
        <v>#DIV/0!</v>
      </c>
      <c r="CK120" s="4" t="e">
        <f t="shared" si="115"/>
        <v>#DIV/0!</v>
      </c>
      <c r="CL120" s="4" t="e">
        <f t="shared" si="115"/>
        <v>#DIV/0!</v>
      </c>
      <c r="CM120" s="4" t="e">
        <f t="shared" si="115"/>
        <v>#DIV/0!</v>
      </c>
      <c r="CN120" s="4" t="e">
        <f t="shared" si="115"/>
        <v>#DIV/0!</v>
      </c>
      <c r="CO120" s="4" t="e">
        <f t="shared" si="116"/>
        <v>#DIV/0!</v>
      </c>
      <c r="CP120" s="4" t="e">
        <f t="shared" si="116"/>
        <v>#DIV/0!</v>
      </c>
      <c r="CQ120" s="4" t="e">
        <f t="shared" si="116"/>
        <v>#DIV/0!</v>
      </c>
      <c r="CR120" s="4" t="e">
        <f t="shared" si="116"/>
        <v>#DIV/0!</v>
      </c>
      <c r="CS120" s="4" t="e">
        <f t="shared" si="116"/>
        <v>#DIV/0!</v>
      </c>
      <c r="CT120" s="4" t="e">
        <f t="shared" si="116"/>
        <v>#DIV/0!</v>
      </c>
      <c r="CU120" s="4" t="e">
        <f t="shared" si="116"/>
        <v>#DIV/0!</v>
      </c>
      <c r="CV120" s="4" t="e">
        <f t="shared" si="116"/>
        <v>#DIV/0!</v>
      </c>
      <c r="CW120" s="4" t="e">
        <f t="shared" si="116"/>
        <v>#DIV/0!</v>
      </c>
      <c r="CX120" s="4" t="e">
        <f t="shared" si="116"/>
        <v>#DIV/0!</v>
      </c>
      <c r="CY120" s="4" t="e">
        <f t="shared" si="116"/>
        <v>#DIV/0!</v>
      </c>
      <c r="CZ120" s="4" t="e">
        <f t="shared" si="116"/>
        <v>#DIV/0!</v>
      </c>
      <c r="DA120" s="4" t="e">
        <f t="shared" si="116"/>
        <v>#DIV/0!</v>
      </c>
      <c r="DB120" s="4" t="e">
        <f t="shared" si="116"/>
        <v>#DIV/0!</v>
      </c>
      <c r="DC120" s="4" t="e">
        <f t="shared" si="116"/>
        <v>#DIV/0!</v>
      </c>
      <c r="DD120" s="4" t="e">
        <f t="shared" si="116"/>
        <v>#DIV/0!</v>
      </c>
      <c r="DE120" s="4" t="e">
        <f t="shared" si="117"/>
        <v>#DIV/0!</v>
      </c>
      <c r="DF120" s="4" t="e">
        <f t="shared" si="117"/>
        <v>#DIV/0!</v>
      </c>
      <c r="DG120" s="4" t="e">
        <f t="shared" si="117"/>
        <v>#DIV/0!</v>
      </c>
    </row>
    <row r="121" spans="1:111" x14ac:dyDescent="0.25">
      <c r="A121" s="114"/>
      <c r="B121" t="s">
        <v>424</v>
      </c>
      <c r="C121" s="4">
        <v>0</v>
      </c>
      <c r="D121" s="4">
        <v>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143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4">
        <v>0</v>
      </c>
      <c r="AB121" s="143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0</v>
      </c>
      <c r="AH121" s="4">
        <v>0</v>
      </c>
      <c r="AI121" s="4">
        <v>0</v>
      </c>
      <c r="AJ121" s="4">
        <v>0</v>
      </c>
      <c r="AK121" s="4">
        <v>0</v>
      </c>
      <c r="AM121" t="s">
        <v>424</v>
      </c>
      <c r="AN121" s="4">
        <v>0</v>
      </c>
      <c r="AO121" s="4">
        <v>0</v>
      </c>
      <c r="AP121" s="4">
        <v>0</v>
      </c>
      <c r="AQ121" s="4">
        <v>0</v>
      </c>
      <c r="AR121" s="4">
        <v>0</v>
      </c>
      <c r="AS121" s="4">
        <v>0</v>
      </c>
      <c r="AT121" s="4">
        <v>0</v>
      </c>
      <c r="AU121" s="4">
        <v>0</v>
      </c>
      <c r="AV121" s="4">
        <v>0</v>
      </c>
      <c r="AW121" s="4">
        <v>0</v>
      </c>
      <c r="AX121" s="4">
        <v>0</v>
      </c>
      <c r="AY121" s="4">
        <v>0</v>
      </c>
      <c r="AZ121" s="143">
        <v>0</v>
      </c>
      <c r="BA121" s="4">
        <v>0</v>
      </c>
      <c r="BB121" s="4">
        <v>0</v>
      </c>
      <c r="BC121" s="4">
        <v>0</v>
      </c>
      <c r="BD121" s="4">
        <v>0</v>
      </c>
      <c r="BE121" s="4">
        <v>0</v>
      </c>
      <c r="BF121" s="4">
        <v>0</v>
      </c>
      <c r="BG121" s="4">
        <v>0</v>
      </c>
      <c r="BH121" s="4">
        <v>0</v>
      </c>
      <c r="BI121" s="4">
        <v>0</v>
      </c>
      <c r="BJ121" s="4">
        <v>0</v>
      </c>
      <c r="BK121" s="4">
        <v>0</v>
      </c>
      <c r="BL121" s="4">
        <v>0</v>
      </c>
      <c r="BM121" s="143">
        <v>0</v>
      </c>
      <c r="BN121" s="4">
        <v>0</v>
      </c>
      <c r="BO121" s="4">
        <v>0</v>
      </c>
      <c r="BP121" s="4">
        <v>0</v>
      </c>
      <c r="BQ121" s="4">
        <v>0</v>
      </c>
      <c r="BR121" s="4">
        <v>0</v>
      </c>
      <c r="BS121" s="4">
        <v>0</v>
      </c>
      <c r="BT121" s="4">
        <v>0</v>
      </c>
      <c r="BU121" s="4">
        <v>0</v>
      </c>
      <c r="BV121" s="4">
        <v>0</v>
      </c>
      <c r="BX121" t="s">
        <v>424</v>
      </c>
      <c r="BY121" s="4" t="e">
        <f t="shared" si="115"/>
        <v>#DIV/0!</v>
      </c>
      <c r="BZ121" s="4" t="e">
        <f t="shared" si="115"/>
        <v>#DIV/0!</v>
      </c>
      <c r="CA121" s="4" t="e">
        <f t="shared" si="115"/>
        <v>#DIV/0!</v>
      </c>
      <c r="CB121" s="4" t="e">
        <f t="shared" si="115"/>
        <v>#DIV/0!</v>
      </c>
      <c r="CC121" s="4" t="e">
        <f t="shared" si="115"/>
        <v>#DIV/0!</v>
      </c>
      <c r="CD121" s="4" t="e">
        <f t="shared" si="115"/>
        <v>#DIV/0!</v>
      </c>
      <c r="CE121" s="4" t="e">
        <f t="shared" si="115"/>
        <v>#DIV/0!</v>
      </c>
      <c r="CF121" s="4" t="e">
        <f t="shared" si="115"/>
        <v>#DIV/0!</v>
      </c>
      <c r="CG121" s="4" t="e">
        <f t="shared" si="115"/>
        <v>#DIV/0!</v>
      </c>
      <c r="CH121" s="4" t="e">
        <f t="shared" si="115"/>
        <v>#DIV/0!</v>
      </c>
      <c r="CI121" s="4" t="e">
        <f t="shared" si="115"/>
        <v>#DIV/0!</v>
      </c>
      <c r="CJ121" s="4" t="e">
        <f t="shared" si="115"/>
        <v>#DIV/0!</v>
      </c>
      <c r="CK121" s="4" t="e">
        <f t="shared" si="115"/>
        <v>#DIV/0!</v>
      </c>
      <c r="CL121" s="4" t="e">
        <f t="shared" si="115"/>
        <v>#DIV/0!</v>
      </c>
      <c r="CM121" s="4" t="e">
        <f t="shared" si="115"/>
        <v>#DIV/0!</v>
      </c>
      <c r="CN121" s="4" t="e">
        <f t="shared" si="115"/>
        <v>#DIV/0!</v>
      </c>
      <c r="CO121" s="4" t="e">
        <f t="shared" si="116"/>
        <v>#DIV/0!</v>
      </c>
      <c r="CP121" s="4" t="e">
        <f t="shared" si="116"/>
        <v>#DIV/0!</v>
      </c>
      <c r="CQ121" s="4" t="e">
        <f t="shared" si="116"/>
        <v>#DIV/0!</v>
      </c>
      <c r="CR121" s="4" t="e">
        <f t="shared" si="116"/>
        <v>#DIV/0!</v>
      </c>
      <c r="CS121" s="4" t="e">
        <f t="shared" si="116"/>
        <v>#DIV/0!</v>
      </c>
      <c r="CT121" s="4" t="e">
        <f t="shared" si="116"/>
        <v>#DIV/0!</v>
      </c>
      <c r="CU121" s="4" t="e">
        <f t="shared" si="116"/>
        <v>#DIV/0!</v>
      </c>
      <c r="CV121" s="4" t="e">
        <f t="shared" si="116"/>
        <v>#DIV/0!</v>
      </c>
      <c r="CW121" s="4" t="e">
        <f t="shared" si="116"/>
        <v>#DIV/0!</v>
      </c>
      <c r="CX121" s="4" t="e">
        <f t="shared" si="116"/>
        <v>#DIV/0!</v>
      </c>
      <c r="CY121" s="4" t="e">
        <f t="shared" si="116"/>
        <v>#DIV/0!</v>
      </c>
      <c r="CZ121" s="4" t="e">
        <f t="shared" si="116"/>
        <v>#DIV/0!</v>
      </c>
      <c r="DA121" s="4" t="e">
        <f t="shared" si="116"/>
        <v>#DIV/0!</v>
      </c>
      <c r="DB121" s="4" t="e">
        <f t="shared" si="116"/>
        <v>#DIV/0!</v>
      </c>
      <c r="DC121" s="4" t="e">
        <f t="shared" si="116"/>
        <v>#DIV/0!</v>
      </c>
      <c r="DD121" s="4" t="e">
        <f t="shared" si="116"/>
        <v>#DIV/0!</v>
      </c>
      <c r="DE121" s="4" t="e">
        <f t="shared" si="117"/>
        <v>#DIV/0!</v>
      </c>
      <c r="DF121" s="4" t="e">
        <f t="shared" si="117"/>
        <v>#DIV/0!</v>
      </c>
      <c r="DG121" s="4" t="e">
        <f t="shared" si="117"/>
        <v>#DIV/0!</v>
      </c>
    </row>
    <row r="122" spans="1:111" x14ac:dyDescent="0.25">
      <c r="A122" s="114"/>
      <c r="B122" t="s">
        <v>425</v>
      </c>
      <c r="C122" s="4">
        <v>0</v>
      </c>
      <c r="D122" s="4">
        <v>0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143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B122" s="143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0</v>
      </c>
      <c r="AH122" s="4">
        <v>0</v>
      </c>
      <c r="AI122" s="4">
        <v>0</v>
      </c>
      <c r="AJ122" s="4">
        <v>0</v>
      </c>
      <c r="AK122" s="4">
        <v>0</v>
      </c>
      <c r="AM122" t="s">
        <v>425</v>
      </c>
      <c r="AN122" s="4">
        <v>0</v>
      </c>
      <c r="AO122" s="4">
        <v>0</v>
      </c>
      <c r="AP122" s="4">
        <v>0</v>
      </c>
      <c r="AQ122" s="4">
        <v>0</v>
      </c>
      <c r="AR122" s="4">
        <v>0</v>
      </c>
      <c r="AS122" s="4">
        <v>0</v>
      </c>
      <c r="AT122" s="4">
        <v>0</v>
      </c>
      <c r="AU122" s="4">
        <v>0</v>
      </c>
      <c r="AV122" s="4">
        <v>0</v>
      </c>
      <c r="AW122" s="4">
        <v>0</v>
      </c>
      <c r="AX122" s="4">
        <v>0</v>
      </c>
      <c r="AY122" s="4">
        <v>0</v>
      </c>
      <c r="AZ122" s="143">
        <v>0</v>
      </c>
      <c r="BA122" s="4">
        <v>0</v>
      </c>
      <c r="BB122" s="4">
        <v>0</v>
      </c>
      <c r="BC122" s="4">
        <v>0</v>
      </c>
      <c r="BD122" s="4">
        <v>0</v>
      </c>
      <c r="BE122" s="4">
        <v>0</v>
      </c>
      <c r="BF122" s="4">
        <v>0</v>
      </c>
      <c r="BG122" s="4">
        <v>0</v>
      </c>
      <c r="BH122" s="4">
        <v>0</v>
      </c>
      <c r="BI122" s="4">
        <v>0</v>
      </c>
      <c r="BJ122" s="4">
        <v>0</v>
      </c>
      <c r="BK122" s="4">
        <v>0</v>
      </c>
      <c r="BL122" s="4">
        <v>0</v>
      </c>
      <c r="BM122" s="143">
        <v>0</v>
      </c>
      <c r="BN122" s="4">
        <v>0</v>
      </c>
      <c r="BO122" s="4">
        <v>0</v>
      </c>
      <c r="BP122" s="4">
        <v>0</v>
      </c>
      <c r="BQ122" s="4">
        <v>0</v>
      </c>
      <c r="BR122" s="4">
        <v>0</v>
      </c>
      <c r="BS122" s="4">
        <v>0</v>
      </c>
      <c r="BT122" s="4">
        <v>0</v>
      </c>
      <c r="BU122" s="4">
        <v>0</v>
      </c>
      <c r="BV122" s="4">
        <v>0</v>
      </c>
      <c r="BX122" t="s">
        <v>425</v>
      </c>
      <c r="BY122" s="4" t="e">
        <f t="shared" si="115"/>
        <v>#DIV/0!</v>
      </c>
      <c r="BZ122" s="4" t="e">
        <f t="shared" si="115"/>
        <v>#DIV/0!</v>
      </c>
      <c r="CA122" s="4" t="e">
        <f t="shared" si="115"/>
        <v>#DIV/0!</v>
      </c>
      <c r="CB122" s="4" t="e">
        <f t="shared" si="115"/>
        <v>#DIV/0!</v>
      </c>
      <c r="CC122" s="4" t="e">
        <f t="shared" si="115"/>
        <v>#DIV/0!</v>
      </c>
      <c r="CD122" s="4" t="e">
        <f t="shared" si="115"/>
        <v>#DIV/0!</v>
      </c>
      <c r="CE122" s="4" t="e">
        <f t="shared" si="115"/>
        <v>#DIV/0!</v>
      </c>
      <c r="CF122" s="4" t="e">
        <f t="shared" si="115"/>
        <v>#DIV/0!</v>
      </c>
      <c r="CG122" s="4" t="e">
        <f t="shared" si="115"/>
        <v>#DIV/0!</v>
      </c>
      <c r="CH122" s="4" t="e">
        <f t="shared" si="115"/>
        <v>#DIV/0!</v>
      </c>
      <c r="CI122" s="4" t="e">
        <f t="shared" si="115"/>
        <v>#DIV/0!</v>
      </c>
      <c r="CJ122" s="4" t="e">
        <f t="shared" si="115"/>
        <v>#DIV/0!</v>
      </c>
      <c r="CK122" s="4" t="e">
        <f t="shared" si="115"/>
        <v>#DIV/0!</v>
      </c>
      <c r="CL122" s="4" t="e">
        <f t="shared" si="115"/>
        <v>#DIV/0!</v>
      </c>
      <c r="CM122" s="4" t="e">
        <f t="shared" si="115"/>
        <v>#DIV/0!</v>
      </c>
      <c r="CN122" s="4" t="e">
        <f t="shared" si="115"/>
        <v>#DIV/0!</v>
      </c>
      <c r="CO122" s="4" t="e">
        <f t="shared" si="116"/>
        <v>#DIV/0!</v>
      </c>
      <c r="CP122" s="4" t="e">
        <f t="shared" si="116"/>
        <v>#DIV/0!</v>
      </c>
      <c r="CQ122" s="4" t="e">
        <f t="shared" si="116"/>
        <v>#DIV/0!</v>
      </c>
      <c r="CR122" s="4" t="e">
        <f t="shared" si="116"/>
        <v>#DIV/0!</v>
      </c>
      <c r="CS122" s="4" t="e">
        <f t="shared" si="116"/>
        <v>#DIV/0!</v>
      </c>
      <c r="CT122" s="4" t="e">
        <f t="shared" si="116"/>
        <v>#DIV/0!</v>
      </c>
      <c r="CU122" s="4" t="e">
        <f t="shared" si="116"/>
        <v>#DIV/0!</v>
      </c>
      <c r="CV122" s="4" t="e">
        <f t="shared" si="116"/>
        <v>#DIV/0!</v>
      </c>
      <c r="CW122" s="4" t="e">
        <f t="shared" si="116"/>
        <v>#DIV/0!</v>
      </c>
      <c r="CX122" s="4" t="e">
        <f t="shared" si="116"/>
        <v>#DIV/0!</v>
      </c>
      <c r="CY122" s="4" t="e">
        <f t="shared" si="116"/>
        <v>#DIV/0!</v>
      </c>
      <c r="CZ122" s="4" t="e">
        <f t="shared" si="116"/>
        <v>#DIV/0!</v>
      </c>
      <c r="DA122" s="4" t="e">
        <f t="shared" si="116"/>
        <v>#DIV/0!</v>
      </c>
      <c r="DB122" s="4" t="e">
        <f t="shared" si="116"/>
        <v>#DIV/0!</v>
      </c>
      <c r="DC122" s="4" t="e">
        <f t="shared" si="116"/>
        <v>#DIV/0!</v>
      </c>
      <c r="DD122" s="4" t="e">
        <f t="shared" si="116"/>
        <v>#DIV/0!</v>
      </c>
      <c r="DE122" s="4" t="e">
        <f t="shared" si="117"/>
        <v>#DIV/0!</v>
      </c>
      <c r="DF122" s="4" t="e">
        <f t="shared" si="117"/>
        <v>#DIV/0!</v>
      </c>
      <c r="DG122" s="4" t="e">
        <f t="shared" si="117"/>
        <v>#DIV/0!</v>
      </c>
    </row>
    <row r="123" spans="1:111" x14ac:dyDescent="0.25">
      <c r="A123" s="114"/>
      <c r="B123" t="s">
        <v>426</v>
      </c>
      <c r="C123" s="4">
        <v>0</v>
      </c>
      <c r="D123" s="4">
        <v>0</v>
      </c>
      <c r="E123" s="4">
        <v>0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143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0</v>
      </c>
      <c r="Y123" s="4">
        <v>0</v>
      </c>
      <c r="Z123" s="4">
        <v>0</v>
      </c>
      <c r="AA123" s="4">
        <v>0</v>
      </c>
      <c r="AB123" s="143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0</v>
      </c>
      <c r="AH123" s="4">
        <v>0</v>
      </c>
      <c r="AI123" s="4">
        <v>0</v>
      </c>
      <c r="AJ123" s="4">
        <v>0</v>
      </c>
      <c r="AK123" s="4">
        <v>0</v>
      </c>
      <c r="AM123" t="s">
        <v>426</v>
      </c>
      <c r="AN123" s="4">
        <v>0</v>
      </c>
      <c r="AO123" s="4">
        <v>0</v>
      </c>
      <c r="AP123" s="4">
        <v>0</v>
      </c>
      <c r="AQ123" s="4">
        <v>0</v>
      </c>
      <c r="AR123" s="4">
        <v>0</v>
      </c>
      <c r="AS123" s="4">
        <v>0</v>
      </c>
      <c r="AT123" s="4">
        <v>0</v>
      </c>
      <c r="AU123" s="4">
        <v>0</v>
      </c>
      <c r="AV123" s="4">
        <v>0</v>
      </c>
      <c r="AW123" s="4">
        <v>0</v>
      </c>
      <c r="AX123" s="4">
        <v>0</v>
      </c>
      <c r="AY123" s="4">
        <v>0</v>
      </c>
      <c r="AZ123" s="143">
        <v>0</v>
      </c>
      <c r="BA123" s="4">
        <v>0</v>
      </c>
      <c r="BB123" s="4">
        <v>0</v>
      </c>
      <c r="BC123" s="4">
        <v>0</v>
      </c>
      <c r="BD123" s="4">
        <v>0</v>
      </c>
      <c r="BE123" s="4">
        <v>0</v>
      </c>
      <c r="BF123" s="4">
        <v>0</v>
      </c>
      <c r="BG123" s="4">
        <v>0</v>
      </c>
      <c r="BH123" s="4">
        <v>0</v>
      </c>
      <c r="BI123" s="4">
        <v>0</v>
      </c>
      <c r="BJ123" s="4">
        <v>0</v>
      </c>
      <c r="BK123" s="4">
        <v>0</v>
      </c>
      <c r="BL123" s="4">
        <v>0</v>
      </c>
      <c r="BM123" s="143">
        <v>0</v>
      </c>
      <c r="BN123" s="4">
        <v>0</v>
      </c>
      <c r="BO123" s="4">
        <v>0</v>
      </c>
      <c r="BP123" s="4">
        <v>0</v>
      </c>
      <c r="BQ123" s="4">
        <v>0</v>
      </c>
      <c r="BR123" s="4">
        <v>0</v>
      </c>
      <c r="BS123" s="4">
        <v>0</v>
      </c>
      <c r="BT123" s="4">
        <v>0</v>
      </c>
      <c r="BU123" s="4">
        <v>0</v>
      </c>
      <c r="BV123" s="4">
        <v>0</v>
      </c>
      <c r="BX123" t="s">
        <v>426</v>
      </c>
      <c r="BY123" s="4" t="e">
        <f t="shared" si="115"/>
        <v>#DIV/0!</v>
      </c>
      <c r="BZ123" s="4" t="e">
        <f t="shared" si="115"/>
        <v>#DIV/0!</v>
      </c>
      <c r="CA123" s="4" t="e">
        <f t="shared" si="115"/>
        <v>#DIV/0!</v>
      </c>
      <c r="CB123" s="4" t="e">
        <f t="shared" si="115"/>
        <v>#DIV/0!</v>
      </c>
      <c r="CC123" s="4" t="e">
        <f t="shared" si="115"/>
        <v>#DIV/0!</v>
      </c>
      <c r="CD123" s="4" t="e">
        <f t="shared" si="115"/>
        <v>#DIV/0!</v>
      </c>
      <c r="CE123" s="4" t="e">
        <f t="shared" si="115"/>
        <v>#DIV/0!</v>
      </c>
      <c r="CF123" s="4" t="e">
        <f t="shared" si="115"/>
        <v>#DIV/0!</v>
      </c>
      <c r="CG123" s="4" t="e">
        <f t="shared" si="115"/>
        <v>#DIV/0!</v>
      </c>
      <c r="CH123" s="4" t="e">
        <f t="shared" si="115"/>
        <v>#DIV/0!</v>
      </c>
      <c r="CI123" s="4" t="e">
        <f t="shared" si="115"/>
        <v>#DIV/0!</v>
      </c>
      <c r="CJ123" s="4" t="e">
        <f t="shared" si="115"/>
        <v>#DIV/0!</v>
      </c>
      <c r="CK123" s="4" t="e">
        <f t="shared" si="115"/>
        <v>#DIV/0!</v>
      </c>
      <c r="CL123" s="4" t="e">
        <f t="shared" si="115"/>
        <v>#DIV/0!</v>
      </c>
      <c r="CM123" s="4" t="e">
        <f t="shared" si="115"/>
        <v>#DIV/0!</v>
      </c>
      <c r="CN123" s="4" t="e">
        <f t="shared" si="115"/>
        <v>#DIV/0!</v>
      </c>
      <c r="CO123" s="4" t="e">
        <f t="shared" si="116"/>
        <v>#DIV/0!</v>
      </c>
      <c r="CP123" s="4" t="e">
        <f t="shared" si="116"/>
        <v>#DIV/0!</v>
      </c>
      <c r="CQ123" s="4" t="e">
        <f t="shared" si="116"/>
        <v>#DIV/0!</v>
      </c>
      <c r="CR123" s="4" t="e">
        <f t="shared" si="116"/>
        <v>#DIV/0!</v>
      </c>
      <c r="CS123" s="4" t="e">
        <f t="shared" si="116"/>
        <v>#DIV/0!</v>
      </c>
      <c r="CT123" s="4" t="e">
        <f t="shared" si="116"/>
        <v>#DIV/0!</v>
      </c>
      <c r="CU123" s="4" t="e">
        <f t="shared" si="116"/>
        <v>#DIV/0!</v>
      </c>
      <c r="CV123" s="4" t="e">
        <f t="shared" si="116"/>
        <v>#DIV/0!</v>
      </c>
      <c r="CW123" s="4" t="e">
        <f t="shared" si="116"/>
        <v>#DIV/0!</v>
      </c>
      <c r="CX123" s="4" t="e">
        <f t="shared" si="116"/>
        <v>#DIV/0!</v>
      </c>
      <c r="CY123" s="4" t="e">
        <f t="shared" si="116"/>
        <v>#DIV/0!</v>
      </c>
      <c r="CZ123" s="4" t="e">
        <f t="shared" si="116"/>
        <v>#DIV/0!</v>
      </c>
      <c r="DA123" s="4" t="e">
        <f t="shared" si="116"/>
        <v>#DIV/0!</v>
      </c>
      <c r="DB123" s="4" t="e">
        <f t="shared" si="116"/>
        <v>#DIV/0!</v>
      </c>
      <c r="DC123" s="4" t="e">
        <f t="shared" si="116"/>
        <v>#DIV/0!</v>
      </c>
      <c r="DD123" s="4" t="e">
        <f t="shared" si="116"/>
        <v>#DIV/0!</v>
      </c>
      <c r="DE123" s="4" t="e">
        <f t="shared" si="117"/>
        <v>#DIV/0!</v>
      </c>
      <c r="DF123" s="4" t="e">
        <f t="shared" si="117"/>
        <v>#DIV/0!</v>
      </c>
      <c r="DG123" s="4" t="e">
        <f t="shared" si="117"/>
        <v>#DIV/0!</v>
      </c>
    </row>
    <row r="124" spans="1:111" x14ac:dyDescent="0.25">
      <c r="A124" s="114"/>
      <c r="B124" t="s">
        <v>427</v>
      </c>
      <c r="C124" s="115">
        <v>0</v>
      </c>
      <c r="D124" s="115">
        <v>0</v>
      </c>
      <c r="E124" s="115">
        <v>0</v>
      </c>
      <c r="F124" s="115">
        <v>0</v>
      </c>
      <c r="G124" s="115">
        <v>0</v>
      </c>
      <c r="H124" s="115">
        <v>0</v>
      </c>
      <c r="I124" s="115">
        <v>0</v>
      </c>
      <c r="J124" s="115">
        <v>0</v>
      </c>
      <c r="K124" s="115">
        <v>0</v>
      </c>
      <c r="L124" s="115">
        <v>0</v>
      </c>
      <c r="M124" s="115">
        <v>0</v>
      </c>
      <c r="N124" s="115">
        <v>0</v>
      </c>
      <c r="O124" s="144">
        <v>0</v>
      </c>
      <c r="P124" s="115">
        <v>0</v>
      </c>
      <c r="Q124" s="115">
        <v>0</v>
      </c>
      <c r="R124" s="115">
        <v>0</v>
      </c>
      <c r="S124" s="115">
        <v>0</v>
      </c>
      <c r="T124" s="115">
        <v>0</v>
      </c>
      <c r="U124" s="115">
        <v>0</v>
      </c>
      <c r="V124" s="115">
        <v>0</v>
      </c>
      <c r="W124" s="115">
        <v>0</v>
      </c>
      <c r="X124" s="115">
        <v>0</v>
      </c>
      <c r="Y124" s="115">
        <v>0</v>
      </c>
      <c r="Z124" s="115">
        <v>0</v>
      </c>
      <c r="AA124" s="115">
        <v>0</v>
      </c>
      <c r="AB124" s="144">
        <v>0</v>
      </c>
      <c r="AC124" s="115">
        <v>0</v>
      </c>
      <c r="AD124" s="115">
        <v>0</v>
      </c>
      <c r="AE124" s="115">
        <v>0</v>
      </c>
      <c r="AF124" s="115">
        <v>0</v>
      </c>
      <c r="AG124" s="115">
        <v>0</v>
      </c>
      <c r="AH124" s="115">
        <v>0</v>
      </c>
      <c r="AI124" s="115">
        <v>0</v>
      </c>
      <c r="AJ124" s="115">
        <v>0</v>
      </c>
      <c r="AK124" s="115">
        <v>0</v>
      </c>
      <c r="AM124" t="s">
        <v>427</v>
      </c>
      <c r="AN124" s="115">
        <v>0</v>
      </c>
      <c r="AO124" s="115">
        <v>0</v>
      </c>
      <c r="AP124" s="115">
        <v>0</v>
      </c>
      <c r="AQ124" s="115">
        <v>0</v>
      </c>
      <c r="AR124" s="115">
        <v>0</v>
      </c>
      <c r="AS124" s="115">
        <v>0</v>
      </c>
      <c r="AT124" s="115">
        <v>0</v>
      </c>
      <c r="AU124" s="115">
        <v>0</v>
      </c>
      <c r="AV124" s="115">
        <v>0</v>
      </c>
      <c r="AW124" s="115">
        <v>0</v>
      </c>
      <c r="AX124" s="115">
        <v>0</v>
      </c>
      <c r="AY124" s="115">
        <v>0</v>
      </c>
      <c r="AZ124" s="144">
        <v>0</v>
      </c>
      <c r="BA124" s="115">
        <v>0</v>
      </c>
      <c r="BB124" s="115">
        <v>0</v>
      </c>
      <c r="BC124" s="115">
        <v>0</v>
      </c>
      <c r="BD124" s="115">
        <v>0</v>
      </c>
      <c r="BE124" s="115">
        <v>0</v>
      </c>
      <c r="BF124" s="115">
        <v>0</v>
      </c>
      <c r="BG124" s="115">
        <v>0</v>
      </c>
      <c r="BH124" s="115">
        <v>0</v>
      </c>
      <c r="BI124" s="115">
        <v>0</v>
      </c>
      <c r="BJ124" s="115">
        <v>0</v>
      </c>
      <c r="BK124" s="115">
        <v>0</v>
      </c>
      <c r="BL124" s="115">
        <v>0</v>
      </c>
      <c r="BM124" s="144">
        <v>0</v>
      </c>
      <c r="BN124" s="115">
        <v>0</v>
      </c>
      <c r="BO124" s="115">
        <v>0</v>
      </c>
      <c r="BP124" s="115">
        <v>0</v>
      </c>
      <c r="BQ124" s="115">
        <v>0</v>
      </c>
      <c r="BR124" s="115">
        <v>0</v>
      </c>
      <c r="BS124" s="115">
        <v>0</v>
      </c>
      <c r="BT124" s="115">
        <v>0</v>
      </c>
      <c r="BU124" s="115">
        <v>0</v>
      </c>
      <c r="BV124" s="115">
        <v>0</v>
      </c>
      <c r="BX124" t="s">
        <v>427</v>
      </c>
      <c r="BY124" s="115" t="e">
        <f t="shared" si="115"/>
        <v>#DIV/0!</v>
      </c>
      <c r="BZ124" s="115" t="e">
        <f t="shared" si="115"/>
        <v>#DIV/0!</v>
      </c>
      <c r="CA124" s="115" t="e">
        <f t="shared" si="115"/>
        <v>#DIV/0!</v>
      </c>
      <c r="CB124" s="115" t="e">
        <f t="shared" si="115"/>
        <v>#DIV/0!</v>
      </c>
      <c r="CC124" s="115" t="e">
        <f t="shared" si="115"/>
        <v>#DIV/0!</v>
      </c>
      <c r="CD124" s="115" t="e">
        <f t="shared" si="115"/>
        <v>#DIV/0!</v>
      </c>
      <c r="CE124" s="115" t="e">
        <f t="shared" si="115"/>
        <v>#DIV/0!</v>
      </c>
      <c r="CF124" s="115" t="e">
        <f t="shared" si="115"/>
        <v>#DIV/0!</v>
      </c>
      <c r="CG124" s="115" t="e">
        <f t="shared" si="115"/>
        <v>#DIV/0!</v>
      </c>
      <c r="CH124" s="115" t="e">
        <f t="shared" si="115"/>
        <v>#DIV/0!</v>
      </c>
      <c r="CI124" s="115" t="e">
        <f t="shared" si="115"/>
        <v>#DIV/0!</v>
      </c>
      <c r="CJ124" s="115" t="e">
        <f t="shared" si="115"/>
        <v>#DIV/0!</v>
      </c>
      <c r="CK124" s="115" t="e">
        <f t="shared" si="115"/>
        <v>#DIV/0!</v>
      </c>
      <c r="CL124" s="115" t="e">
        <f t="shared" si="115"/>
        <v>#DIV/0!</v>
      </c>
      <c r="CM124" s="115" t="e">
        <f t="shared" si="115"/>
        <v>#DIV/0!</v>
      </c>
      <c r="CN124" s="115" t="e">
        <f t="shared" si="115"/>
        <v>#DIV/0!</v>
      </c>
      <c r="CO124" s="115" t="e">
        <f t="shared" si="116"/>
        <v>#DIV/0!</v>
      </c>
      <c r="CP124" s="115" t="e">
        <f t="shared" si="116"/>
        <v>#DIV/0!</v>
      </c>
      <c r="CQ124" s="115" t="e">
        <f t="shared" si="116"/>
        <v>#DIV/0!</v>
      </c>
      <c r="CR124" s="115" t="e">
        <f t="shared" si="116"/>
        <v>#DIV/0!</v>
      </c>
      <c r="CS124" s="115" t="e">
        <f t="shared" si="116"/>
        <v>#DIV/0!</v>
      </c>
      <c r="CT124" s="115" t="e">
        <f t="shared" si="116"/>
        <v>#DIV/0!</v>
      </c>
      <c r="CU124" s="115" t="e">
        <f t="shared" si="116"/>
        <v>#DIV/0!</v>
      </c>
      <c r="CV124" s="115" t="e">
        <f t="shared" si="116"/>
        <v>#DIV/0!</v>
      </c>
      <c r="CW124" s="115" t="e">
        <f t="shared" si="116"/>
        <v>#DIV/0!</v>
      </c>
      <c r="CX124" s="115" t="e">
        <f t="shared" si="116"/>
        <v>#DIV/0!</v>
      </c>
      <c r="CY124" s="115" t="e">
        <f t="shared" si="116"/>
        <v>#DIV/0!</v>
      </c>
      <c r="CZ124" s="115" t="e">
        <f t="shared" si="116"/>
        <v>#DIV/0!</v>
      </c>
      <c r="DA124" s="115" t="e">
        <f t="shared" si="116"/>
        <v>#DIV/0!</v>
      </c>
      <c r="DB124" s="115" t="e">
        <f t="shared" si="116"/>
        <v>#DIV/0!</v>
      </c>
      <c r="DC124" s="115" t="e">
        <f t="shared" si="116"/>
        <v>#DIV/0!</v>
      </c>
      <c r="DD124" s="115" t="e">
        <f t="shared" si="116"/>
        <v>#DIV/0!</v>
      </c>
      <c r="DE124" s="115" t="e">
        <f t="shared" si="117"/>
        <v>#DIV/0!</v>
      </c>
      <c r="DF124" s="115" t="e">
        <f t="shared" si="117"/>
        <v>#DIV/0!</v>
      </c>
      <c r="DG124" s="115" t="e">
        <f t="shared" si="117"/>
        <v>#DIV/0!</v>
      </c>
    </row>
    <row r="125" spans="1:111" x14ac:dyDescent="0.25">
      <c r="A125" s="114"/>
      <c r="C125" s="5">
        <f>SUM(C111:C124)</f>
        <v>0</v>
      </c>
      <c r="D125" s="5">
        <f t="shared" ref="D125:AP125" si="118">SUM(D111:D124)</f>
        <v>0</v>
      </c>
      <c r="E125" s="5">
        <f t="shared" si="118"/>
        <v>0</v>
      </c>
      <c r="F125" s="5">
        <f t="shared" si="118"/>
        <v>0</v>
      </c>
      <c r="G125" s="5">
        <f t="shared" si="118"/>
        <v>0</v>
      </c>
      <c r="H125" s="5">
        <f t="shared" si="118"/>
        <v>0</v>
      </c>
      <c r="I125" s="5">
        <f t="shared" si="118"/>
        <v>0</v>
      </c>
      <c r="J125" s="5">
        <f t="shared" si="118"/>
        <v>0</v>
      </c>
      <c r="K125" s="5">
        <f t="shared" si="118"/>
        <v>0</v>
      </c>
      <c r="L125" s="5">
        <f t="shared" si="118"/>
        <v>0</v>
      </c>
      <c r="M125" s="5">
        <f t="shared" si="118"/>
        <v>0</v>
      </c>
      <c r="N125" s="5">
        <f t="shared" si="118"/>
        <v>0</v>
      </c>
      <c r="O125" s="145">
        <f t="shared" si="118"/>
        <v>0</v>
      </c>
      <c r="P125" s="5">
        <f>SUM(P111:P124)</f>
        <v>0</v>
      </c>
      <c r="Q125" s="5">
        <f t="shared" ref="Q125:AB125" si="119">SUM(Q111:Q124)</f>
        <v>0</v>
      </c>
      <c r="R125" s="5">
        <f t="shared" si="119"/>
        <v>0</v>
      </c>
      <c r="S125" s="5">
        <f t="shared" si="119"/>
        <v>0</v>
      </c>
      <c r="T125" s="5">
        <f t="shared" si="119"/>
        <v>0</v>
      </c>
      <c r="U125" s="5">
        <f t="shared" si="119"/>
        <v>0</v>
      </c>
      <c r="V125" s="5">
        <f t="shared" si="119"/>
        <v>0</v>
      </c>
      <c r="W125" s="5">
        <f t="shared" si="119"/>
        <v>0</v>
      </c>
      <c r="X125" s="5">
        <f t="shared" si="119"/>
        <v>0</v>
      </c>
      <c r="Y125" s="5">
        <f t="shared" si="119"/>
        <v>0</v>
      </c>
      <c r="Z125" s="5">
        <f t="shared" si="119"/>
        <v>0</v>
      </c>
      <c r="AA125" s="5">
        <f t="shared" si="119"/>
        <v>0</v>
      </c>
      <c r="AB125" s="145">
        <f t="shared" si="119"/>
        <v>0</v>
      </c>
      <c r="AC125" s="5">
        <f t="shared" si="118"/>
        <v>0</v>
      </c>
      <c r="AD125" s="5">
        <f t="shared" si="118"/>
        <v>0</v>
      </c>
      <c r="AE125" s="5">
        <f t="shared" si="118"/>
        <v>0</v>
      </c>
      <c r="AF125" s="5">
        <f t="shared" si="118"/>
        <v>0</v>
      </c>
      <c r="AG125" s="5">
        <f t="shared" si="118"/>
        <v>0</v>
      </c>
      <c r="AH125" s="5">
        <f t="shared" si="118"/>
        <v>0</v>
      </c>
      <c r="AI125" s="5">
        <f t="shared" si="118"/>
        <v>0</v>
      </c>
      <c r="AJ125" s="5">
        <f t="shared" si="118"/>
        <v>0</v>
      </c>
      <c r="AK125" s="5">
        <f t="shared" si="118"/>
        <v>0</v>
      </c>
      <c r="AN125" s="5">
        <f t="shared" si="118"/>
        <v>0</v>
      </c>
      <c r="AO125" s="5">
        <f t="shared" si="118"/>
        <v>0</v>
      </c>
      <c r="AP125" s="5">
        <f t="shared" si="118"/>
        <v>0</v>
      </c>
      <c r="AQ125" s="5">
        <f>SUM(AQ111:AQ124)</f>
        <v>0</v>
      </c>
      <c r="AR125" s="5">
        <f t="shared" ref="AR125:BQ125" si="120">SUM(AR111:AR124)</f>
        <v>0</v>
      </c>
      <c r="AS125" s="5">
        <f t="shared" si="120"/>
        <v>0</v>
      </c>
      <c r="AT125" s="5">
        <f t="shared" si="120"/>
        <v>0</v>
      </c>
      <c r="AU125" s="5">
        <f t="shared" si="120"/>
        <v>0</v>
      </c>
      <c r="AV125" s="5">
        <f t="shared" si="120"/>
        <v>0</v>
      </c>
      <c r="AW125" s="5">
        <f t="shared" si="120"/>
        <v>0</v>
      </c>
      <c r="AX125" s="5">
        <f t="shared" si="120"/>
        <v>0</v>
      </c>
      <c r="AY125" s="5">
        <f t="shared" si="120"/>
        <v>0</v>
      </c>
      <c r="AZ125" s="145">
        <f t="shared" si="120"/>
        <v>0</v>
      </c>
      <c r="BA125" s="5">
        <f t="shared" si="120"/>
        <v>0</v>
      </c>
      <c r="BB125" s="5">
        <f t="shared" si="120"/>
        <v>0</v>
      </c>
      <c r="BC125" s="5">
        <f t="shared" si="120"/>
        <v>0</v>
      </c>
      <c r="BD125" s="5">
        <f>SUM(BD111:BD124)</f>
        <v>0</v>
      </c>
      <c r="BE125" s="5">
        <f t="shared" ref="BE125:BM125" si="121">SUM(BE111:BE124)</f>
        <v>0</v>
      </c>
      <c r="BF125" s="5">
        <f t="shared" si="121"/>
        <v>0</v>
      </c>
      <c r="BG125" s="5">
        <f t="shared" si="121"/>
        <v>0</v>
      </c>
      <c r="BH125" s="5">
        <f t="shared" si="121"/>
        <v>0</v>
      </c>
      <c r="BI125" s="5">
        <f t="shared" si="121"/>
        <v>0</v>
      </c>
      <c r="BJ125" s="5">
        <f t="shared" si="121"/>
        <v>0</v>
      </c>
      <c r="BK125" s="5">
        <f t="shared" si="121"/>
        <v>0</v>
      </c>
      <c r="BL125" s="5">
        <f t="shared" si="121"/>
        <v>0</v>
      </c>
      <c r="BM125" s="145">
        <f t="shared" si="121"/>
        <v>0</v>
      </c>
      <c r="BN125" s="5">
        <f t="shared" si="120"/>
        <v>0</v>
      </c>
      <c r="BO125" s="130">
        <f t="shared" si="120"/>
        <v>0</v>
      </c>
      <c r="BP125" s="5">
        <f t="shared" si="120"/>
        <v>0</v>
      </c>
      <c r="BQ125" s="5">
        <f t="shared" si="120"/>
        <v>0</v>
      </c>
      <c r="BR125" s="5">
        <f>SUM(BR111:BR124)</f>
        <v>0</v>
      </c>
      <c r="BS125" s="5">
        <f>SUM(BS111:BS124)</f>
        <v>0</v>
      </c>
      <c r="BT125" s="5">
        <f t="shared" ref="BT125:BV125" si="122">SUM(BT111:BT124)</f>
        <v>0</v>
      </c>
      <c r="BU125" s="5">
        <f t="shared" si="122"/>
        <v>0</v>
      </c>
      <c r="BV125" s="5">
        <f t="shared" si="122"/>
        <v>0</v>
      </c>
      <c r="BY125" s="4" t="e">
        <f t="shared" si="115"/>
        <v>#DIV/0!</v>
      </c>
      <c r="BZ125" s="4" t="e">
        <f t="shared" si="115"/>
        <v>#DIV/0!</v>
      </c>
      <c r="CA125" s="4" t="e">
        <f t="shared" si="115"/>
        <v>#DIV/0!</v>
      </c>
      <c r="CB125" s="4" t="e">
        <f t="shared" si="115"/>
        <v>#DIV/0!</v>
      </c>
      <c r="CC125" s="4" t="e">
        <f t="shared" si="115"/>
        <v>#DIV/0!</v>
      </c>
      <c r="CD125" s="4" t="e">
        <f t="shared" si="115"/>
        <v>#DIV/0!</v>
      </c>
      <c r="CE125" s="4" t="e">
        <f t="shared" si="115"/>
        <v>#DIV/0!</v>
      </c>
      <c r="CF125" s="4" t="e">
        <f t="shared" si="115"/>
        <v>#DIV/0!</v>
      </c>
      <c r="CG125" s="4" t="e">
        <f t="shared" si="115"/>
        <v>#DIV/0!</v>
      </c>
      <c r="CH125" s="4" t="e">
        <f t="shared" si="115"/>
        <v>#DIV/0!</v>
      </c>
      <c r="CI125" s="4" t="e">
        <f t="shared" si="115"/>
        <v>#DIV/0!</v>
      </c>
      <c r="CJ125" s="4" t="e">
        <f t="shared" si="115"/>
        <v>#DIV/0!</v>
      </c>
      <c r="CK125" s="4" t="e">
        <f t="shared" si="115"/>
        <v>#DIV/0!</v>
      </c>
      <c r="CL125" s="4" t="e">
        <f t="shared" si="115"/>
        <v>#DIV/0!</v>
      </c>
      <c r="CM125" s="4" t="e">
        <f t="shared" si="115"/>
        <v>#DIV/0!</v>
      </c>
      <c r="CN125" s="4" t="e">
        <f t="shared" si="115"/>
        <v>#DIV/0!</v>
      </c>
      <c r="CO125" s="4" t="e">
        <f t="shared" si="116"/>
        <v>#DIV/0!</v>
      </c>
      <c r="CP125" s="4" t="e">
        <f t="shared" si="116"/>
        <v>#DIV/0!</v>
      </c>
      <c r="CQ125" s="4" t="e">
        <f t="shared" si="116"/>
        <v>#DIV/0!</v>
      </c>
      <c r="CR125" s="4" t="e">
        <f t="shared" si="116"/>
        <v>#DIV/0!</v>
      </c>
      <c r="CS125" s="4" t="e">
        <f t="shared" si="116"/>
        <v>#DIV/0!</v>
      </c>
      <c r="CT125" s="4" t="e">
        <f t="shared" si="116"/>
        <v>#DIV/0!</v>
      </c>
      <c r="CU125" s="4" t="e">
        <f t="shared" si="116"/>
        <v>#DIV/0!</v>
      </c>
      <c r="CV125" s="4" t="e">
        <f t="shared" si="116"/>
        <v>#DIV/0!</v>
      </c>
      <c r="CW125" s="4" t="e">
        <f t="shared" si="116"/>
        <v>#DIV/0!</v>
      </c>
      <c r="CX125" s="4" t="e">
        <f t="shared" si="116"/>
        <v>#DIV/0!</v>
      </c>
      <c r="CY125" s="4" t="e">
        <f t="shared" si="116"/>
        <v>#DIV/0!</v>
      </c>
      <c r="CZ125" s="4" t="e">
        <f t="shared" si="116"/>
        <v>#DIV/0!</v>
      </c>
      <c r="DA125" s="4" t="e">
        <f t="shared" si="116"/>
        <v>#DIV/0!</v>
      </c>
      <c r="DB125" s="4" t="e">
        <f t="shared" si="116"/>
        <v>#DIV/0!</v>
      </c>
      <c r="DC125" s="4" t="e">
        <f t="shared" si="116"/>
        <v>#DIV/0!</v>
      </c>
      <c r="DD125" s="4" t="e">
        <f t="shared" si="116"/>
        <v>#DIV/0!</v>
      </c>
      <c r="DE125" s="4" t="e">
        <f t="shared" si="117"/>
        <v>#DIV/0!</v>
      </c>
      <c r="DF125" s="4" t="e">
        <f t="shared" si="117"/>
        <v>#DIV/0!</v>
      </c>
      <c r="DG125" s="4" t="e">
        <f t="shared" si="117"/>
        <v>#DIV/0!</v>
      </c>
    </row>
    <row r="126" spans="1:111" x14ac:dyDescent="0.25">
      <c r="A126" s="114"/>
      <c r="B126" s="125">
        <f>SUM(C126:AK126)</f>
        <v>0</v>
      </c>
      <c r="C126" s="5">
        <f t="shared" ref="C126:AK126" si="123">+C125-C5</f>
        <v>0</v>
      </c>
      <c r="D126" s="5">
        <f t="shared" si="123"/>
        <v>0</v>
      </c>
      <c r="E126" s="5">
        <f t="shared" si="123"/>
        <v>0</v>
      </c>
      <c r="F126" s="5">
        <f t="shared" si="123"/>
        <v>0</v>
      </c>
      <c r="G126" s="5">
        <f t="shared" si="123"/>
        <v>0</v>
      </c>
      <c r="H126" s="5">
        <f t="shared" si="123"/>
        <v>0</v>
      </c>
      <c r="I126" s="5">
        <f t="shared" si="123"/>
        <v>0</v>
      </c>
      <c r="J126" s="5">
        <f t="shared" si="123"/>
        <v>0</v>
      </c>
      <c r="K126" s="5">
        <f t="shared" si="123"/>
        <v>0</v>
      </c>
      <c r="L126" s="5">
        <f t="shared" si="123"/>
        <v>0</v>
      </c>
      <c r="M126" s="5">
        <f t="shared" si="123"/>
        <v>0</v>
      </c>
      <c r="N126" s="5">
        <f t="shared" si="123"/>
        <v>0</v>
      </c>
      <c r="O126" s="145">
        <f t="shared" si="123"/>
        <v>0</v>
      </c>
      <c r="P126" s="5">
        <f t="shared" si="123"/>
        <v>0</v>
      </c>
      <c r="Q126" s="5">
        <f t="shared" si="123"/>
        <v>0</v>
      </c>
      <c r="R126" s="5">
        <f t="shared" si="123"/>
        <v>0</v>
      </c>
      <c r="S126" s="5">
        <f t="shared" si="123"/>
        <v>0</v>
      </c>
      <c r="T126" s="5">
        <f t="shared" si="123"/>
        <v>0</v>
      </c>
      <c r="U126" s="5">
        <f t="shared" si="123"/>
        <v>0</v>
      </c>
      <c r="V126" s="5">
        <f t="shared" si="123"/>
        <v>0</v>
      </c>
      <c r="W126" s="5">
        <f t="shared" si="123"/>
        <v>0</v>
      </c>
      <c r="X126" s="5">
        <f t="shared" si="123"/>
        <v>0</v>
      </c>
      <c r="Y126" s="5">
        <f t="shared" si="123"/>
        <v>0</v>
      </c>
      <c r="Z126" s="5">
        <f t="shared" si="123"/>
        <v>0</v>
      </c>
      <c r="AA126" s="5">
        <f t="shared" si="123"/>
        <v>0</v>
      </c>
      <c r="AB126" s="145">
        <f t="shared" si="123"/>
        <v>0</v>
      </c>
      <c r="AC126" s="5">
        <f t="shared" si="123"/>
        <v>0</v>
      </c>
      <c r="AD126" s="5">
        <f t="shared" si="123"/>
        <v>0</v>
      </c>
      <c r="AE126" s="5">
        <f t="shared" si="123"/>
        <v>0</v>
      </c>
      <c r="AF126" s="5">
        <f t="shared" si="123"/>
        <v>0</v>
      </c>
      <c r="AG126" s="5">
        <f t="shared" si="123"/>
        <v>0</v>
      </c>
      <c r="AH126" s="5">
        <f t="shared" si="123"/>
        <v>0</v>
      </c>
      <c r="AI126" s="5">
        <f t="shared" si="123"/>
        <v>0</v>
      </c>
      <c r="AJ126" s="5">
        <f t="shared" si="123"/>
        <v>0</v>
      </c>
      <c r="AK126" s="5">
        <f t="shared" si="123"/>
        <v>0</v>
      </c>
      <c r="AM126" s="125">
        <f>SUM(AN126:BV126)</f>
        <v>0</v>
      </c>
      <c r="AN126" s="5">
        <f t="shared" ref="AN126:BV126" si="124">+AN125-AN5</f>
        <v>0</v>
      </c>
      <c r="AO126" s="5">
        <f t="shared" si="124"/>
        <v>0</v>
      </c>
      <c r="AP126" s="5">
        <f t="shared" si="124"/>
        <v>0</v>
      </c>
      <c r="AQ126" s="5">
        <f t="shared" si="124"/>
        <v>0</v>
      </c>
      <c r="AR126" s="5">
        <f t="shared" si="124"/>
        <v>0</v>
      </c>
      <c r="AS126" s="5">
        <f t="shared" si="124"/>
        <v>0</v>
      </c>
      <c r="AT126" s="5">
        <f t="shared" si="124"/>
        <v>0</v>
      </c>
      <c r="AU126" s="5">
        <f t="shared" si="124"/>
        <v>0</v>
      </c>
      <c r="AV126" s="5">
        <f t="shared" si="124"/>
        <v>0</v>
      </c>
      <c r="AW126" s="5">
        <f t="shared" si="124"/>
        <v>0</v>
      </c>
      <c r="AX126" s="5">
        <f t="shared" si="124"/>
        <v>0</v>
      </c>
      <c r="AY126" s="5">
        <f t="shared" si="124"/>
        <v>0</v>
      </c>
      <c r="AZ126" s="145">
        <f t="shared" si="124"/>
        <v>0</v>
      </c>
      <c r="BA126" s="5">
        <f t="shared" si="124"/>
        <v>0</v>
      </c>
      <c r="BB126" s="5">
        <f t="shared" si="124"/>
        <v>0</v>
      </c>
      <c r="BC126" s="5">
        <f t="shared" si="124"/>
        <v>0</v>
      </c>
      <c r="BD126" s="5">
        <f t="shared" si="124"/>
        <v>0</v>
      </c>
      <c r="BE126" s="5">
        <f t="shared" si="124"/>
        <v>0</v>
      </c>
      <c r="BF126" s="5">
        <f t="shared" si="124"/>
        <v>0</v>
      </c>
      <c r="BG126" s="5">
        <f t="shared" si="124"/>
        <v>0</v>
      </c>
      <c r="BH126" s="5">
        <f t="shared" si="124"/>
        <v>0</v>
      </c>
      <c r="BI126" s="5">
        <f t="shared" si="124"/>
        <v>0</v>
      </c>
      <c r="BJ126" s="5">
        <f t="shared" si="124"/>
        <v>0</v>
      </c>
      <c r="BK126" s="5">
        <f t="shared" si="124"/>
        <v>0</v>
      </c>
      <c r="BL126" s="5">
        <f t="shared" si="124"/>
        <v>0</v>
      </c>
      <c r="BM126" s="145">
        <f t="shared" si="124"/>
        <v>0</v>
      </c>
      <c r="BN126" s="5">
        <f t="shared" si="124"/>
        <v>0</v>
      </c>
      <c r="BO126" s="5">
        <f t="shared" si="124"/>
        <v>0</v>
      </c>
      <c r="BP126" s="5">
        <f t="shared" si="124"/>
        <v>0</v>
      </c>
      <c r="BQ126" s="5">
        <f t="shared" si="124"/>
        <v>0</v>
      </c>
      <c r="BR126" s="5">
        <f t="shared" si="124"/>
        <v>0</v>
      </c>
      <c r="BS126" s="5">
        <f t="shared" si="124"/>
        <v>0</v>
      </c>
      <c r="BT126" s="5">
        <f t="shared" si="124"/>
        <v>0</v>
      </c>
      <c r="BU126" s="5">
        <f t="shared" si="124"/>
        <v>0</v>
      </c>
      <c r="BV126" s="5">
        <f t="shared" si="124"/>
        <v>0</v>
      </c>
      <c r="BX126" s="125" t="e">
        <f>SUM(BY126:DD126)</f>
        <v>#DIV/0!</v>
      </c>
      <c r="BY126" s="5" t="e">
        <f t="shared" ref="BY126:DG126" si="125">+BY125-BY5</f>
        <v>#DIV/0!</v>
      </c>
      <c r="BZ126" s="5" t="e">
        <f t="shared" si="125"/>
        <v>#DIV/0!</v>
      </c>
      <c r="CA126" s="5" t="e">
        <f t="shared" si="125"/>
        <v>#DIV/0!</v>
      </c>
      <c r="CB126" s="5" t="e">
        <f t="shared" si="125"/>
        <v>#DIV/0!</v>
      </c>
      <c r="CC126" s="5" t="e">
        <f t="shared" si="125"/>
        <v>#DIV/0!</v>
      </c>
      <c r="CD126" s="5" t="e">
        <f t="shared" si="125"/>
        <v>#DIV/0!</v>
      </c>
      <c r="CE126" s="5" t="e">
        <f t="shared" si="125"/>
        <v>#DIV/0!</v>
      </c>
      <c r="CF126" s="5" t="e">
        <f t="shared" si="125"/>
        <v>#DIV/0!</v>
      </c>
      <c r="CG126" s="5" t="e">
        <f t="shared" si="125"/>
        <v>#DIV/0!</v>
      </c>
      <c r="CH126" s="5" t="e">
        <f t="shared" si="125"/>
        <v>#DIV/0!</v>
      </c>
      <c r="CI126" s="5" t="e">
        <f t="shared" si="125"/>
        <v>#DIV/0!</v>
      </c>
      <c r="CJ126" s="5" t="e">
        <f t="shared" si="125"/>
        <v>#DIV/0!</v>
      </c>
      <c r="CK126" s="5" t="e">
        <f t="shared" si="125"/>
        <v>#DIV/0!</v>
      </c>
      <c r="CL126" s="5" t="e">
        <f t="shared" si="125"/>
        <v>#DIV/0!</v>
      </c>
      <c r="CM126" s="5" t="e">
        <f t="shared" si="125"/>
        <v>#DIV/0!</v>
      </c>
      <c r="CN126" s="5" t="e">
        <f t="shared" si="125"/>
        <v>#DIV/0!</v>
      </c>
      <c r="CO126" s="5" t="e">
        <f t="shared" si="125"/>
        <v>#DIV/0!</v>
      </c>
      <c r="CP126" s="5" t="e">
        <f t="shared" si="125"/>
        <v>#DIV/0!</v>
      </c>
      <c r="CQ126" s="5" t="e">
        <f t="shared" si="125"/>
        <v>#DIV/0!</v>
      </c>
      <c r="CR126" s="5" t="e">
        <f t="shared" si="125"/>
        <v>#DIV/0!</v>
      </c>
      <c r="CS126" s="5" t="e">
        <f t="shared" si="125"/>
        <v>#DIV/0!</v>
      </c>
      <c r="CT126" s="5" t="e">
        <f t="shared" si="125"/>
        <v>#DIV/0!</v>
      </c>
      <c r="CU126" s="5" t="e">
        <f t="shared" si="125"/>
        <v>#DIV/0!</v>
      </c>
      <c r="CV126" s="5" t="e">
        <f t="shared" si="125"/>
        <v>#DIV/0!</v>
      </c>
      <c r="CW126" s="5" t="e">
        <f t="shared" si="125"/>
        <v>#DIV/0!</v>
      </c>
      <c r="CX126" s="5" t="e">
        <f t="shared" si="125"/>
        <v>#DIV/0!</v>
      </c>
      <c r="CY126" s="5" t="e">
        <f t="shared" si="125"/>
        <v>#DIV/0!</v>
      </c>
      <c r="CZ126" s="5" t="e">
        <f t="shared" si="125"/>
        <v>#DIV/0!</v>
      </c>
      <c r="DA126" s="5" t="e">
        <f t="shared" si="125"/>
        <v>#DIV/0!</v>
      </c>
      <c r="DB126" s="5" t="e">
        <f t="shared" si="125"/>
        <v>#DIV/0!</v>
      </c>
      <c r="DC126" s="5" t="e">
        <f t="shared" si="125"/>
        <v>#DIV/0!</v>
      </c>
      <c r="DD126" s="5" t="e">
        <f t="shared" si="125"/>
        <v>#DIV/0!</v>
      </c>
      <c r="DE126" s="5" t="e">
        <f t="shared" si="125"/>
        <v>#DIV/0!</v>
      </c>
      <c r="DF126" s="5" t="e">
        <f t="shared" si="125"/>
        <v>#DIV/0!</v>
      </c>
      <c r="DG126" s="5" t="e">
        <f t="shared" si="125"/>
        <v>#DIV/0!</v>
      </c>
    </row>
    <row r="127" spans="1:111" x14ac:dyDescent="0.25">
      <c r="A127" s="114"/>
      <c r="O127" s="146"/>
      <c r="AB127" s="146"/>
      <c r="AZ127" s="143"/>
      <c r="BM127" s="143"/>
      <c r="BX127" s="4"/>
      <c r="CA127"/>
      <c r="CN127"/>
    </row>
    <row r="128" spans="1:111" x14ac:dyDescent="0.25">
      <c r="A128" s="114" t="s">
        <v>428</v>
      </c>
      <c r="B128" t="s">
        <v>414</v>
      </c>
      <c r="C128" s="4">
        <v>0</v>
      </c>
      <c r="D128" s="4">
        <v>0</v>
      </c>
      <c r="E128" s="4">
        <v>0</v>
      </c>
      <c r="F128" s="4">
        <v>0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143">
        <v>0</v>
      </c>
      <c r="P128" s="4">
        <v>0</v>
      </c>
      <c r="Q128" s="4">
        <v>0</v>
      </c>
      <c r="R128" s="4">
        <v>0</v>
      </c>
      <c r="S128" s="4">
        <v>0</v>
      </c>
      <c r="T128" s="4">
        <v>0</v>
      </c>
      <c r="U128" s="4">
        <v>0</v>
      </c>
      <c r="V128" s="4">
        <v>0</v>
      </c>
      <c r="W128" s="4">
        <v>0</v>
      </c>
      <c r="X128" s="4">
        <v>0</v>
      </c>
      <c r="Y128" s="4">
        <v>0</v>
      </c>
      <c r="Z128" s="4">
        <v>0</v>
      </c>
      <c r="AA128" s="4">
        <v>0</v>
      </c>
      <c r="AB128" s="143">
        <v>0</v>
      </c>
      <c r="AC128" s="4">
        <v>0</v>
      </c>
      <c r="AD128" s="4">
        <v>0</v>
      </c>
      <c r="AE128" s="4">
        <v>0</v>
      </c>
      <c r="AF128" s="4">
        <v>0</v>
      </c>
      <c r="AG128" s="4">
        <v>0</v>
      </c>
      <c r="AH128" s="4">
        <v>0</v>
      </c>
      <c r="AI128" s="4">
        <v>0</v>
      </c>
      <c r="AJ128" s="4">
        <v>0</v>
      </c>
      <c r="AK128" s="4">
        <v>0</v>
      </c>
      <c r="AM128" t="s">
        <v>414</v>
      </c>
      <c r="AN128" s="4">
        <v>0</v>
      </c>
      <c r="AO128" s="4">
        <v>0</v>
      </c>
      <c r="AP128" s="4">
        <v>0</v>
      </c>
      <c r="AQ128" s="4">
        <v>0</v>
      </c>
      <c r="AR128" s="4">
        <v>0</v>
      </c>
      <c r="AS128" s="4">
        <v>0</v>
      </c>
      <c r="AT128" s="4">
        <v>0</v>
      </c>
      <c r="AU128" s="4">
        <v>0</v>
      </c>
      <c r="AV128" s="4">
        <v>0</v>
      </c>
      <c r="AW128" s="4">
        <v>0</v>
      </c>
      <c r="AX128" s="4">
        <v>0</v>
      </c>
      <c r="AY128" s="4">
        <v>0</v>
      </c>
      <c r="AZ128" s="143">
        <v>0</v>
      </c>
      <c r="BA128" s="4">
        <v>0</v>
      </c>
      <c r="BB128" s="4">
        <v>0</v>
      </c>
      <c r="BC128" s="4">
        <v>0</v>
      </c>
      <c r="BD128" s="4">
        <v>0</v>
      </c>
      <c r="BE128" s="4">
        <v>0</v>
      </c>
      <c r="BF128" s="4">
        <v>0</v>
      </c>
      <c r="BG128" s="4">
        <v>0</v>
      </c>
      <c r="BH128" s="4">
        <v>0</v>
      </c>
      <c r="BI128" s="4">
        <v>0</v>
      </c>
      <c r="BJ128" s="4">
        <v>0</v>
      </c>
      <c r="BK128" s="4">
        <v>0</v>
      </c>
      <c r="BL128" s="4">
        <v>0</v>
      </c>
      <c r="BM128" s="143">
        <v>0</v>
      </c>
      <c r="BN128" s="4">
        <v>0</v>
      </c>
      <c r="BO128" s="4">
        <v>0</v>
      </c>
      <c r="BP128" s="4">
        <v>0</v>
      </c>
      <c r="BQ128" s="4">
        <v>0</v>
      </c>
      <c r="BR128" s="4">
        <v>0</v>
      </c>
      <c r="BS128" s="4">
        <v>0</v>
      </c>
      <c r="BT128" s="4">
        <v>0</v>
      </c>
      <c r="BU128" s="4">
        <v>0</v>
      </c>
      <c r="BV128" s="4">
        <v>0</v>
      </c>
      <c r="BX128" s="4"/>
      <c r="CA128"/>
    </row>
    <row r="129" spans="1:79" x14ac:dyDescent="0.25">
      <c r="A129" s="114"/>
      <c r="B129" t="s">
        <v>415</v>
      </c>
      <c r="C129" s="4">
        <v>0</v>
      </c>
      <c r="D129" s="4">
        <v>0</v>
      </c>
      <c r="E129" s="4">
        <v>0</v>
      </c>
      <c r="F129" s="4">
        <v>0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143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0</v>
      </c>
      <c r="Y129" s="4">
        <v>0</v>
      </c>
      <c r="Z129" s="4">
        <v>0</v>
      </c>
      <c r="AA129" s="4">
        <v>0</v>
      </c>
      <c r="AB129" s="143">
        <v>0</v>
      </c>
      <c r="AC129" s="4">
        <v>0</v>
      </c>
      <c r="AD129" s="4">
        <v>0</v>
      </c>
      <c r="AE129" s="4">
        <v>0</v>
      </c>
      <c r="AF129" s="4">
        <v>0</v>
      </c>
      <c r="AG129" s="4">
        <v>0</v>
      </c>
      <c r="AH129" s="4">
        <v>0</v>
      </c>
      <c r="AI129" s="4">
        <v>0</v>
      </c>
      <c r="AJ129" s="4">
        <v>0</v>
      </c>
      <c r="AK129" s="4">
        <v>0</v>
      </c>
      <c r="AM129" t="s">
        <v>415</v>
      </c>
      <c r="AN129" s="4">
        <v>0</v>
      </c>
      <c r="AO129" s="4">
        <v>0</v>
      </c>
      <c r="AP129" s="4">
        <v>0</v>
      </c>
      <c r="AQ129" s="4">
        <v>0</v>
      </c>
      <c r="AR129" s="4">
        <v>0</v>
      </c>
      <c r="AS129" s="4">
        <v>0</v>
      </c>
      <c r="AT129" s="4">
        <v>0</v>
      </c>
      <c r="AU129" s="4">
        <v>0</v>
      </c>
      <c r="AV129" s="4">
        <v>0</v>
      </c>
      <c r="AW129" s="4">
        <v>0</v>
      </c>
      <c r="AX129" s="4">
        <v>0</v>
      </c>
      <c r="AY129" s="4">
        <v>0</v>
      </c>
      <c r="AZ129" s="143">
        <v>0</v>
      </c>
      <c r="BA129" s="4">
        <v>0</v>
      </c>
      <c r="BB129" s="4">
        <v>0</v>
      </c>
      <c r="BC129" s="4">
        <v>0</v>
      </c>
      <c r="BD129" s="4">
        <v>0</v>
      </c>
      <c r="BE129" s="4">
        <v>0</v>
      </c>
      <c r="BF129" s="4">
        <v>0</v>
      </c>
      <c r="BG129" s="4">
        <v>0</v>
      </c>
      <c r="BH129" s="4">
        <v>0</v>
      </c>
      <c r="BI129" s="4">
        <v>0</v>
      </c>
      <c r="BJ129" s="4">
        <v>0</v>
      </c>
      <c r="BK129" s="4">
        <v>0</v>
      </c>
      <c r="BL129" s="4">
        <v>0</v>
      </c>
      <c r="BM129" s="143">
        <v>0</v>
      </c>
      <c r="BN129" s="4">
        <v>0</v>
      </c>
      <c r="BO129" s="4">
        <v>0</v>
      </c>
      <c r="BP129" s="4">
        <v>0</v>
      </c>
      <c r="BQ129" s="4">
        <v>0</v>
      </c>
      <c r="BR129" s="4">
        <v>0</v>
      </c>
      <c r="BS129" s="4">
        <v>0</v>
      </c>
      <c r="BT129" s="4">
        <v>0</v>
      </c>
      <c r="BU129" s="4">
        <v>0</v>
      </c>
      <c r="BV129" s="4">
        <v>0</v>
      </c>
      <c r="BX129" s="4"/>
      <c r="CA129"/>
    </row>
    <row r="130" spans="1:79" x14ac:dyDescent="0.25">
      <c r="A130" s="114"/>
      <c r="B130" t="s">
        <v>416</v>
      </c>
      <c r="C130" s="4">
        <v>0</v>
      </c>
      <c r="D130" s="4">
        <v>0</v>
      </c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143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  <c r="Z130" s="4">
        <v>0</v>
      </c>
      <c r="AA130" s="4">
        <v>0</v>
      </c>
      <c r="AB130" s="143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v>0</v>
      </c>
      <c r="AK130" s="4">
        <v>0</v>
      </c>
      <c r="AM130" t="s">
        <v>416</v>
      </c>
      <c r="AN130" s="4">
        <v>0</v>
      </c>
      <c r="AO130" s="4">
        <v>0</v>
      </c>
      <c r="AP130" s="4">
        <v>0</v>
      </c>
      <c r="AQ130" s="4">
        <v>0</v>
      </c>
      <c r="AR130" s="4">
        <v>0</v>
      </c>
      <c r="AS130" s="4">
        <v>0</v>
      </c>
      <c r="AT130" s="4">
        <v>0</v>
      </c>
      <c r="AU130" s="4">
        <v>0</v>
      </c>
      <c r="AV130" s="4">
        <v>0</v>
      </c>
      <c r="AW130" s="4">
        <v>0</v>
      </c>
      <c r="AX130" s="4">
        <v>0</v>
      </c>
      <c r="AY130" s="4">
        <v>0</v>
      </c>
      <c r="AZ130" s="143">
        <v>0</v>
      </c>
      <c r="BA130" s="4">
        <v>0</v>
      </c>
      <c r="BB130" s="4">
        <v>0</v>
      </c>
      <c r="BC130" s="4">
        <v>0</v>
      </c>
      <c r="BD130" s="4">
        <v>0</v>
      </c>
      <c r="BE130" s="4">
        <v>0</v>
      </c>
      <c r="BF130" s="4">
        <v>0</v>
      </c>
      <c r="BG130" s="4">
        <v>0</v>
      </c>
      <c r="BH130" s="4">
        <v>0</v>
      </c>
      <c r="BI130" s="4">
        <v>0</v>
      </c>
      <c r="BJ130" s="4">
        <v>0</v>
      </c>
      <c r="BK130" s="4">
        <v>0</v>
      </c>
      <c r="BL130" s="4">
        <v>0</v>
      </c>
      <c r="BM130" s="143">
        <v>0</v>
      </c>
      <c r="BN130" s="4">
        <v>0</v>
      </c>
      <c r="BO130" s="4">
        <v>0</v>
      </c>
      <c r="BP130" s="4">
        <v>0</v>
      </c>
      <c r="BQ130" s="4">
        <v>0</v>
      </c>
      <c r="BR130" s="4">
        <v>0</v>
      </c>
      <c r="BS130" s="4">
        <v>0</v>
      </c>
      <c r="BT130" s="4">
        <v>0</v>
      </c>
      <c r="BU130" s="4">
        <v>0</v>
      </c>
      <c r="BV130" s="4">
        <v>0</v>
      </c>
      <c r="BX130" s="4"/>
      <c r="CA130"/>
    </row>
    <row r="131" spans="1:79" x14ac:dyDescent="0.25">
      <c r="A131" s="114"/>
      <c r="B131" t="s">
        <v>417</v>
      </c>
      <c r="C131" s="4">
        <v>0</v>
      </c>
      <c r="D131" s="4">
        <v>0</v>
      </c>
      <c r="E131" s="4">
        <v>0</v>
      </c>
      <c r="F131" s="4">
        <v>0</v>
      </c>
      <c r="G131" s="4">
        <v>0</v>
      </c>
      <c r="H131" s="4">
        <v>0</v>
      </c>
      <c r="I131" s="4">
        <v>0</v>
      </c>
      <c r="J131" s="4">
        <v>0</v>
      </c>
      <c r="K131" s="4">
        <v>0</v>
      </c>
      <c r="L131" s="4">
        <v>0</v>
      </c>
      <c r="M131" s="4">
        <v>0</v>
      </c>
      <c r="N131" s="4">
        <v>0</v>
      </c>
      <c r="O131" s="143">
        <v>0</v>
      </c>
      <c r="P131" s="4">
        <v>0</v>
      </c>
      <c r="Q131" s="4">
        <v>0</v>
      </c>
      <c r="R131" s="4">
        <v>0</v>
      </c>
      <c r="S131" s="4">
        <v>0</v>
      </c>
      <c r="T131" s="4">
        <v>0</v>
      </c>
      <c r="U131" s="4">
        <v>0</v>
      </c>
      <c r="V131" s="4">
        <v>0</v>
      </c>
      <c r="W131" s="4">
        <v>0</v>
      </c>
      <c r="X131" s="4">
        <v>0</v>
      </c>
      <c r="Y131" s="4">
        <v>0</v>
      </c>
      <c r="Z131" s="4">
        <v>0</v>
      </c>
      <c r="AA131" s="4">
        <v>0</v>
      </c>
      <c r="AB131" s="143">
        <v>0</v>
      </c>
      <c r="AC131" s="4">
        <v>0</v>
      </c>
      <c r="AD131" s="4">
        <v>0</v>
      </c>
      <c r="AE131" s="4">
        <v>0</v>
      </c>
      <c r="AF131" s="4">
        <v>0</v>
      </c>
      <c r="AG131" s="4">
        <v>0</v>
      </c>
      <c r="AH131" s="4">
        <v>0</v>
      </c>
      <c r="AI131" s="4">
        <v>0</v>
      </c>
      <c r="AJ131" s="4">
        <v>0</v>
      </c>
      <c r="AK131" s="4">
        <v>0</v>
      </c>
      <c r="AM131" t="s">
        <v>417</v>
      </c>
      <c r="AN131" s="4">
        <v>0</v>
      </c>
      <c r="AO131" s="4">
        <v>0</v>
      </c>
      <c r="AP131" s="4">
        <v>0</v>
      </c>
      <c r="AQ131" s="4">
        <v>0</v>
      </c>
      <c r="AR131" s="4">
        <v>0</v>
      </c>
      <c r="AS131" s="4">
        <v>0</v>
      </c>
      <c r="AT131" s="4">
        <v>0</v>
      </c>
      <c r="AU131" s="4">
        <v>0</v>
      </c>
      <c r="AV131" s="4">
        <v>0</v>
      </c>
      <c r="AW131" s="4">
        <v>0</v>
      </c>
      <c r="AX131" s="4">
        <v>0</v>
      </c>
      <c r="AY131" s="4">
        <v>0</v>
      </c>
      <c r="AZ131" s="143">
        <v>0</v>
      </c>
      <c r="BA131" s="4">
        <v>0</v>
      </c>
      <c r="BB131" s="4">
        <v>0</v>
      </c>
      <c r="BC131" s="4">
        <v>0</v>
      </c>
      <c r="BD131" s="4">
        <v>0</v>
      </c>
      <c r="BE131" s="4">
        <v>0</v>
      </c>
      <c r="BF131" s="4">
        <v>0</v>
      </c>
      <c r="BG131" s="4">
        <v>0</v>
      </c>
      <c r="BH131" s="4">
        <v>0</v>
      </c>
      <c r="BI131" s="4">
        <v>0</v>
      </c>
      <c r="BJ131" s="4">
        <v>0</v>
      </c>
      <c r="BK131" s="4">
        <v>0</v>
      </c>
      <c r="BL131" s="4">
        <v>0</v>
      </c>
      <c r="BM131" s="143">
        <v>0</v>
      </c>
      <c r="BN131" s="4">
        <v>0</v>
      </c>
      <c r="BO131" s="4">
        <v>0</v>
      </c>
      <c r="BP131" s="4">
        <v>0</v>
      </c>
      <c r="BQ131" s="4">
        <v>0</v>
      </c>
      <c r="BR131" s="4">
        <v>0</v>
      </c>
      <c r="BS131" s="4">
        <v>0</v>
      </c>
      <c r="BT131" s="4">
        <v>0</v>
      </c>
      <c r="BU131" s="4">
        <v>0</v>
      </c>
      <c r="BV131" s="4">
        <v>0</v>
      </c>
      <c r="BX131" s="4"/>
      <c r="CA131"/>
    </row>
    <row r="132" spans="1:79" x14ac:dyDescent="0.25">
      <c r="A132" s="114"/>
      <c r="B132" t="s">
        <v>418</v>
      </c>
      <c r="C132" s="4">
        <v>0</v>
      </c>
      <c r="D132" s="4">
        <v>0</v>
      </c>
      <c r="E132" s="4">
        <v>0</v>
      </c>
      <c r="F132" s="4">
        <v>0</v>
      </c>
      <c r="G132" s="4">
        <v>0</v>
      </c>
      <c r="H132" s="4">
        <v>0</v>
      </c>
      <c r="I132" s="4">
        <v>0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143">
        <v>0</v>
      </c>
      <c r="P132" s="4">
        <v>0</v>
      </c>
      <c r="Q132" s="4">
        <v>0</v>
      </c>
      <c r="R132" s="4">
        <v>0</v>
      </c>
      <c r="S132" s="4">
        <v>0</v>
      </c>
      <c r="T132" s="4">
        <v>0</v>
      </c>
      <c r="U132" s="4">
        <v>0</v>
      </c>
      <c r="V132" s="4">
        <v>0</v>
      </c>
      <c r="W132" s="4">
        <v>0</v>
      </c>
      <c r="X132" s="4">
        <v>0</v>
      </c>
      <c r="Y132" s="4">
        <v>0</v>
      </c>
      <c r="Z132" s="4">
        <v>0</v>
      </c>
      <c r="AA132" s="4">
        <v>0</v>
      </c>
      <c r="AB132" s="143">
        <v>0</v>
      </c>
      <c r="AC132" s="4">
        <v>0</v>
      </c>
      <c r="AD132" s="4">
        <v>0</v>
      </c>
      <c r="AE132" s="4">
        <v>0</v>
      </c>
      <c r="AF132" s="4">
        <v>0</v>
      </c>
      <c r="AG132" s="4">
        <v>0</v>
      </c>
      <c r="AH132" s="4">
        <v>0</v>
      </c>
      <c r="AI132" s="4">
        <v>0</v>
      </c>
      <c r="AJ132" s="4">
        <v>0</v>
      </c>
      <c r="AK132" s="4">
        <v>0</v>
      </c>
      <c r="AM132" t="s">
        <v>418</v>
      </c>
      <c r="AN132" s="4">
        <v>0</v>
      </c>
      <c r="AO132" s="4">
        <v>0</v>
      </c>
      <c r="AP132" s="4">
        <v>0</v>
      </c>
      <c r="AQ132" s="4">
        <v>0</v>
      </c>
      <c r="AR132" s="4">
        <v>0</v>
      </c>
      <c r="AS132" s="4">
        <v>0</v>
      </c>
      <c r="AT132" s="4">
        <v>0</v>
      </c>
      <c r="AU132" s="4">
        <v>0</v>
      </c>
      <c r="AV132" s="4">
        <v>0</v>
      </c>
      <c r="AW132" s="4">
        <v>0</v>
      </c>
      <c r="AX132" s="4">
        <v>0</v>
      </c>
      <c r="AY132" s="4">
        <v>0</v>
      </c>
      <c r="AZ132" s="143">
        <v>0</v>
      </c>
      <c r="BA132" s="4">
        <v>0</v>
      </c>
      <c r="BB132" s="4">
        <v>0</v>
      </c>
      <c r="BC132" s="4">
        <v>0</v>
      </c>
      <c r="BD132" s="4">
        <v>0</v>
      </c>
      <c r="BE132" s="4">
        <v>0</v>
      </c>
      <c r="BF132" s="4">
        <v>0</v>
      </c>
      <c r="BG132" s="4">
        <v>0</v>
      </c>
      <c r="BH132" s="4">
        <v>0</v>
      </c>
      <c r="BI132" s="4">
        <v>0</v>
      </c>
      <c r="BJ132" s="4">
        <v>0</v>
      </c>
      <c r="BK132" s="4">
        <v>0</v>
      </c>
      <c r="BL132" s="4">
        <v>0</v>
      </c>
      <c r="BM132" s="143">
        <v>0</v>
      </c>
      <c r="BN132" s="4">
        <v>0</v>
      </c>
      <c r="BO132" s="4">
        <v>0</v>
      </c>
      <c r="BP132" s="4">
        <v>0</v>
      </c>
      <c r="BQ132" s="4">
        <v>0</v>
      </c>
      <c r="BR132" s="4">
        <v>0</v>
      </c>
      <c r="BS132" s="4">
        <v>0</v>
      </c>
      <c r="BT132" s="4">
        <v>0</v>
      </c>
      <c r="BU132" s="4">
        <v>0</v>
      </c>
      <c r="BV132" s="4">
        <v>0</v>
      </c>
      <c r="BX132" s="4"/>
      <c r="CA132"/>
    </row>
    <row r="133" spans="1:79" x14ac:dyDescent="0.25">
      <c r="A133" s="114"/>
      <c r="B133" t="s">
        <v>419</v>
      </c>
      <c r="C133" s="4">
        <v>0</v>
      </c>
      <c r="D133" s="4">
        <v>0</v>
      </c>
      <c r="E133" s="4">
        <v>0</v>
      </c>
      <c r="F133" s="4">
        <v>0</v>
      </c>
      <c r="G133" s="4">
        <v>0</v>
      </c>
      <c r="H133" s="4">
        <v>0</v>
      </c>
      <c r="I133" s="4">
        <v>0</v>
      </c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143">
        <v>0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0</v>
      </c>
      <c r="V133" s="4">
        <v>0</v>
      </c>
      <c r="W133" s="4">
        <v>0</v>
      </c>
      <c r="X133" s="4">
        <v>0</v>
      </c>
      <c r="Y133" s="4">
        <v>0</v>
      </c>
      <c r="Z133" s="4">
        <v>0</v>
      </c>
      <c r="AA133" s="4">
        <v>0</v>
      </c>
      <c r="AB133" s="143">
        <v>0</v>
      </c>
      <c r="AC133" s="4">
        <v>0</v>
      </c>
      <c r="AD133" s="4">
        <v>0</v>
      </c>
      <c r="AE133" s="4">
        <v>0</v>
      </c>
      <c r="AF133" s="4">
        <v>0</v>
      </c>
      <c r="AG133" s="4">
        <v>0</v>
      </c>
      <c r="AH133" s="4">
        <v>0</v>
      </c>
      <c r="AI133" s="4">
        <v>0</v>
      </c>
      <c r="AJ133" s="4">
        <v>0</v>
      </c>
      <c r="AK133" s="4">
        <v>0</v>
      </c>
      <c r="AM133" t="s">
        <v>419</v>
      </c>
      <c r="AN133" s="4">
        <v>0</v>
      </c>
      <c r="AO133" s="4">
        <v>0</v>
      </c>
      <c r="AP133" s="4">
        <v>0</v>
      </c>
      <c r="AQ133" s="4">
        <v>0</v>
      </c>
      <c r="AR133" s="4">
        <v>0</v>
      </c>
      <c r="AS133" s="4">
        <v>0</v>
      </c>
      <c r="AT133" s="4">
        <v>0</v>
      </c>
      <c r="AU133" s="4">
        <v>0</v>
      </c>
      <c r="AV133" s="4">
        <v>0</v>
      </c>
      <c r="AW133" s="4">
        <v>0</v>
      </c>
      <c r="AX133" s="4">
        <v>0</v>
      </c>
      <c r="AY133" s="4">
        <v>0</v>
      </c>
      <c r="AZ133" s="143">
        <v>0</v>
      </c>
      <c r="BA133" s="4">
        <v>0</v>
      </c>
      <c r="BB133" s="4">
        <v>0</v>
      </c>
      <c r="BC133" s="4">
        <v>0</v>
      </c>
      <c r="BD133" s="4">
        <v>0</v>
      </c>
      <c r="BE133" s="4">
        <v>0</v>
      </c>
      <c r="BF133" s="4">
        <v>0</v>
      </c>
      <c r="BG133" s="4">
        <v>0</v>
      </c>
      <c r="BH133" s="4">
        <v>0</v>
      </c>
      <c r="BI133" s="4">
        <v>0</v>
      </c>
      <c r="BJ133" s="4">
        <v>0</v>
      </c>
      <c r="BK133" s="4">
        <v>0</v>
      </c>
      <c r="BL133" s="4">
        <v>0</v>
      </c>
      <c r="BM133" s="143">
        <v>0</v>
      </c>
      <c r="BN133" s="4">
        <v>0</v>
      </c>
      <c r="BO133" s="4">
        <v>0</v>
      </c>
      <c r="BP133" s="4">
        <v>0</v>
      </c>
      <c r="BQ133" s="4">
        <v>0</v>
      </c>
      <c r="BR133" s="4">
        <v>0</v>
      </c>
      <c r="BS133" s="4">
        <v>0</v>
      </c>
      <c r="BT133" s="4">
        <v>0</v>
      </c>
      <c r="BU133" s="4">
        <v>0</v>
      </c>
      <c r="BV133" s="4">
        <v>0</v>
      </c>
      <c r="BX133" s="4"/>
      <c r="CA133"/>
    </row>
    <row r="134" spans="1:79" x14ac:dyDescent="0.25">
      <c r="A134" s="114"/>
      <c r="B134" t="s">
        <v>420</v>
      </c>
      <c r="C134" s="4">
        <v>0</v>
      </c>
      <c r="D134" s="4">
        <v>0</v>
      </c>
      <c r="E134" s="4">
        <v>0</v>
      </c>
      <c r="F134" s="4">
        <v>0</v>
      </c>
      <c r="G134" s="4">
        <v>0</v>
      </c>
      <c r="H134" s="4">
        <v>0</v>
      </c>
      <c r="I134" s="4">
        <v>0</v>
      </c>
      <c r="J134" s="4">
        <v>0</v>
      </c>
      <c r="K134" s="4">
        <v>0</v>
      </c>
      <c r="L134" s="4">
        <v>0</v>
      </c>
      <c r="M134" s="4">
        <v>0</v>
      </c>
      <c r="N134" s="4">
        <v>0</v>
      </c>
      <c r="O134" s="143">
        <v>0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0</v>
      </c>
      <c r="V134" s="4">
        <v>0</v>
      </c>
      <c r="W134" s="4">
        <v>0</v>
      </c>
      <c r="X134" s="4">
        <v>0</v>
      </c>
      <c r="Y134" s="4">
        <v>0</v>
      </c>
      <c r="Z134" s="4">
        <v>0</v>
      </c>
      <c r="AA134" s="4">
        <v>0</v>
      </c>
      <c r="AB134" s="143">
        <v>0</v>
      </c>
      <c r="AC134" s="4">
        <v>0</v>
      </c>
      <c r="AD134" s="4">
        <v>0</v>
      </c>
      <c r="AE134" s="4">
        <v>0</v>
      </c>
      <c r="AF134" s="4">
        <v>0</v>
      </c>
      <c r="AG134" s="4">
        <v>0</v>
      </c>
      <c r="AH134" s="4">
        <v>0</v>
      </c>
      <c r="AI134" s="4">
        <v>0</v>
      </c>
      <c r="AJ134" s="4">
        <v>0</v>
      </c>
      <c r="AK134" s="4">
        <v>0</v>
      </c>
      <c r="AM134" t="s">
        <v>420</v>
      </c>
      <c r="AN134" s="4">
        <v>0</v>
      </c>
      <c r="AO134" s="4">
        <v>0</v>
      </c>
      <c r="AP134" s="4">
        <v>0</v>
      </c>
      <c r="AQ134" s="4">
        <v>0</v>
      </c>
      <c r="AR134" s="4">
        <v>0</v>
      </c>
      <c r="AS134" s="4">
        <v>0</v>
      </c>
      <c r="AT134" s="4">
        <v>0</v>
      </c>
      <c r="AU134" s="4">
        <v>0</v>
      </c>
      <c r="AV134" s="4">
        <v>0</v>
      </c>
      <c r="AW134" s="4">
        <v>0</v>
      </c>
      <c r="AX134" s="4">
        <v>0</v>
      </c>
      <c r="AY134" s="4">
        <v>0</v>
      </c>
      <c r="AZ134" s="143">
        <v>0</v>
      </c>
      <c r="BA134" s="4">
        <v>0</v>
      </c>
      <c r="BB134" s="4">
        <v>0</v>
      </c>
      <c r="BC134" s="4">
        <v>0</v>
      </c>
      <c r="BD134" s="4">
        <v>0</v>
      </c>
      <c r="BE134" s="4">
        <v>0</v>
      </c>
      <c r="BF134" s="4">
        <v>0</v>
      </c>
      <c r="BG134" s="4">
        <v>0</v>
      </c>
      <c r="BH134" s="4">
        <v>0</v>
      </c>
      <c r="BI134" s="4">
        <v>0</v>
      </c>
      <c r="BJ134" s="4">
        <v>0</v>
      </c>
      <c r="BK134" s="4">
        <v>0</v>
      </c>
      <c r="BL134" s="4">
        <v>0</v>
      </c>
      <c r="BM134" s="143">
        <v>0</v>
      </c>
      <c r="BN134" s="4">
        <v>0</v>
      </c>
      <c r="BO134" s="4">
        <v>0</v>
      </c>
      <c r="BP134" s="4">
        <v>0</v>
      </c>
      <c r="BQ134" s="4">
        <v>0</v>
      </c>
      <c r="BR134" s="4">
        <v>0</v>
      </c>
      <c r="BS134" s="4">
        <v>0</v>
      </c>
      <c r="BT134" s="4">
        <v>0</v>
      </c>
      <c r="BU134" s="4">
        <v>0</v>
      </c>
      <c r="BV134" s="4">
        <v>0</v>
      </c>
      <c r="BX134" s="4"/>
      <c r="CA134"/>
    </row>
    <row r="135" spans="1:79" x14ac:dyDescent="0.25">
      <c r="A135" s="114"/>
      <c r="B135" t="s">
        <v>421</v>
      </c>
      <c r="C135" s="4">
        <v>0</v>
      </c>
      <c r="D135" s="4">
        <v>0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143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0</v>
      </c>
      <c r="AB135" s="143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0</v>
      </c>
      <c r="AH135" s="4">
        <v>0</v>
      </c>
      <c r="AI135" s="4">
        <v>0</v>
      </c>
      <c r="AJ135" s="4">
        <v>0</v>
      </c>
      <c r="AK135" s="4">
        <v>0</v>
      </c>
      <c r="AM135" t="s">
        <v>421</v>
      </c>
      <c r="AN135" s="4">
        <v>0</v>
      </c>
      <c r="AO135" s="4">
        <v>0</v>
      </c>
      <c r="AP135" s="4">
        <v>0</v>
      </c>
      <c r="AQ135" s="4">
        <v>0</v>
      </c>
      <c r="AR135" s="4">
        <v>0</v>
      </c>
      <c r="AS135" s="4">
        <v>0</v>
      </c>
      <c r="AT135" s="4">
        <v>0</v>
      </c>
      <c r="AU135" s="4">
        <v>0</v>
      </c>
      <c r="AV135" s="4">
        <v>0</v>
      </c>
      <c r="AW135" s="4">
        <v>0</v>
      </c>
      <c r="AX135" s="4">
        <v>0</v>
      </c>
      <c r="AY135" s="4">
        <v>0</v>
      </c>
      <c r="AZ135" s="143">
        <v>0</v>
      </c>
      <c r="BA135" s="4">
        <v>0</v>
      </c>
      <c r="BB135" s="4">
        <v>0</v>
      </c>
      <c r="BC135" s="4">
        <v>0</v>
      </c>
      <c r="BD135" s="4">
        <v>0</v>
      </c>
      <c r="BE135" s="4">
        <v>0</v>
      </c>
      <c r="BF135" s="4">
        <v>0</v>
      </c>
      <c r="BG135" s="4">
        <v>0</v>
      </c>
      <c r="BH135" s="4">
        <v>0</v>
      </c>
      <c r="BI135" s="4">
        <v>0</v>
      </c>
      <c r="BJ135" s="4">
        <v>0</v>
      </c>
      <c r="BK135" s="4">
        <v>0</v>
      </c>
      <c r="BL135" s="4">
        <v>0</v>
      </c>
      <c r="BM135" s="143">
        <v>0</v>
      </c>
      <c r="BN135" s="4">
        <v>0</v>
      </c>
      <c r="BO135" s="4">
        <v>0</v>
      </c>
      <c r="BP135" s="4">
        <v>0</v>
      </c>
      <c r="BQ135" s="4">
        <v>0</v>
      </c>
      <c r="BR135" s="4">
        <v>0</v>
      </c>
      <c r="BS135" s="4">
        <v>0</v>
      </c>
      <c r="BT135" s="4">
        <v>0</v>
      </c>
      <c r="BU135" s="4">
        <v>0</v>
      </c>
      <c r="BV135" s="4">
        <v>0</v>
      </c>
      <c r="BX135" s="4"/>
      <c r="CA135"/>
    </row>
    <row r="136" spans="1:79" x14ac:dyDescent="0.25">
      <c r="A136" s="114"/>
      <c r="B136" t="s">
        <v>422</v>
      </c>
      <c r="C136" s="4">
        <v>0</v>
      </c>
      <c r="D136" s="4">
        <v>0</v>
      </c>
      <c r="E136" s="4">
        <v>0</v>
      </c>
      <c r="F136" s="4">
        <v>0</v>
      </c>
      <c r="G136" s="4">
        <v>0</v>
      </c>
      <c r="H136" s="4">
        <v>0</v>
      </c>
      <c r="I136" s="4">
        <v>0</v>
      </c>
      <c r="J136" s="4">
        <v>0</v>
      </c>
      <c r="K136" s="4">
        <v>0</v>
      </c>
      <c r="L136" s="4">
        <v>0</v>
      </c>
      <c r="M136" s="4">
        <v>0</v>
      </c>
      <c r="N136" s="4">
        <v>0</v>
      </c>
      <c r="O136" s="143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0</v>
      </c>
      <c r="V136" s="4">
        <v>0</v>
      </c>
      <c r="W136" s="4">
        <v>0</v>
      </c>
      <c r="X136" s="4">
        <v>0</v>
      </c>
      <c r="Y136" s="4">
        <v>0</v>
      </c>
      <c r="Z136" s="4">
        <v>0</v>
      </c>
      <c r="AA136" s="4">
        <v>0</v>
      </c>
      <c r="AB136" s="143">
        <v>0</v>
      </c>
      <c r="AC136" s="4">
        <v>0</v>
      </c>
      <c r="AD136" s="4">
        <v>0</v>
      </c>
      <c r="AE136" s="4">
        <v>0</v>
      </c>
      <c r="AF136" s="4">
        <v>0</v>
      </c>
      <c r="AG136" s="4">
        <v>0</v>
      </c>
      <c r="AH136" s="4">
        <v>0</v>
      </c>
      <c r="AI136" s="4">
        <v>0</v>
      </c>
      <c r="AJ136" s="4">
        <v>0</v>
      </c>
      <c r="AK136" s="4">
        <v>0</v>
      </c>
      <c r="AM136" t="s">
        <v>422</v>
      </c>
      <c r="AN136" s="4">
        <v>0</v>
      </c>
      <c r="AO136" s="4">
        <v>0</v>
      </c>
      <c r="AP136" s="4">
        <v>0</v>
      </c>
      <c r="AQ136" s="4">
        <v>0</v>
      </c>
      <c r="AR136" s="4">
        <v>0</v>
      </c>
      <c r="AS136" s="4">
        <v>0</v>
      </c>
      <c r="AT136" s="4">
        <v>0</v>
      </c>
      <c r="AU136" s="4">
        <v>0</v>
      </c>
      <c r="AV136" s="4">
        <v>0</v>
      </c>
      <c r="AW136" s="4">
        <v>0</v>
      </c>
      <c r="AX136" s="4">
        <v>0</v>
      </c>
      <c r="AY136" s="4">
        <v>0</v>
      </c>
      <c r="AZ136" s="143">
        <v>0</v>
      </c>
      <c r="BA136" s="4">
        <v>0</v>
      </c>
      <c r="BB136" s="4">
        <v>0</v>
      </c>
      <c r="BC136" s="4">
        <v>0</v>
      </c>
      <c r="BD136" s="4">
        <v>0</v>
      </c>
      <c r="BE136" s="4">
        <v>0</v>
      </c>
      <c r="BF136" s="4">
        <v>0</v>
      </c>
      <c r="BG136" s="4">
        <v>0</v>
      </c>
      <c r="BH136" s="4">
        <v>0</v>
      </c>
      <c r="BI136" s="4">
        <v>0</v>
      </c>
      <c r="BJ136" s="4">
        <v>0</v>
      </c>
      <c r="BK136" s="4">
        <v>0</v>
      </c>
      <c r="BL136" s="4">
        <v>0</v>
      </c>
      <c r="BM136" s="143">
        <v>0</v>
      </c>
      <c r="BN136" s="4">
        <v>0</v>
      </c>
      <c r="BO136" s="4">
        <v>0</v>
      </c>
      <c r="BP136" s="4">
        <v>0</v>
      </c>
      <c r="BQ136" s="4">
        <v>0</v>
      </c>
      <c r="BR136" s="4">
        <v>0</v>
      </c>
      <c r="BS136" s="4">
        <v>0</v>
      </c>
      <c r="BT136" s="4">
        <v>0</v>
      </c>
      <c r="BU136" s="4">
        <v>0</v>
      </c>
      <c r="BV136" s="4">
        <v>0</v>
      </c>
      <c r="BX136" s="4"/>
      <c r="CA136"/>
    </row>
    <row r="137" spans="1:79" x14ac:dyDescent="0.25">
      <c r="A137" s="114"/>
      <c r="B137" t="s">
        <v>423</v>
      </c>
      <c r="C137" s="4">
        <v>0</v>
      </c>
      <c r="D137" s="4">
        <v>0</v>
      </c>
      <c r="E137" s="4">
        <v>0</v>
      </c>
      <c r="F137" s="4">
        <v>0</v>
      </c>
      <c r="G137" s="4">
        <v>0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4">
        <v>0</v>
      </c>
      <c r="N137" s="4">
        <v>0</v>
      </c>
      <c r="O137" s="143">
        <v>0</v>
      </c>
      <c r="P137" s="4">
        <v>0</v>
      </c>
      <c r="Q137" s="4">
        <v>0</v>
      </c>
      <c r="R137" s="4">
        <v>0</v>
      </c>
      <c r="S137" s="4">
        <v>0</v>
      </c>
      <c r="T137" s="4">
        <v>0</v>
      </c>
      <c r="U137" s="4">
        <v>0</v>
      </c>
      <c r="V137" s="4">
        <v>0</v>
      </c>
      <c r="W137" s="4">
        <v>0</v>
      </c>
      <c r="X137" s="4">
        <v>0</v>
      </c>
      <c r="Y137" s="4">
        <v>0</v>
      </c>
      <c r="Z137" s="4">
        <v>0</v>
      </c>
      <c r="AA137" s="4">
        <v>0</v>
      </c>
      <c r="AB137" s="143">
        <v>0</v>
      </c>
      <c r="AC137" s="4">
        <v>0</v>
      </c>
      <c r="AD137" s="4">
        <v>0</v>
      </c>
      <c r="AE137" s="4">
        <v>0</v>
      </c>
      <c r="AF137" s="4">
        <v>0</v>
      </c>
      <c r="AG137" s="4">
        <v>0</v>
      </c>
      <c r="AH137" s="4">
        <v>0</v>
      </c>
      <c r="AI137" s="4">
        <v>0</v>
      </c>
      <c r="AJ137" s="4">
        <v>0</v>
      </c>
      <c r="AK137" s="4">
        <v>0</v>
      </c>
      <c r="AM137" t="s">
        <v>423</v>
      </c>
      <c r="AN137" s="4">
        <v>0</v>
      </c>
      <c r="AO137" s="4">
        <v>0</v>
      </c>
      <c r="AP137" s="4">
        <v>0</v>
      </c>
      <c r="AQ137" s="4">
        <v>0</v>
      </c>
      <c r="AR137" s="4">
        <v>0</v>
      </c>
      <c r="AS137" s="4">
        <v>0</v>
      </c>
      <c r="AT137" s="4">
        <v>0</v>
      </c>
      <c r="AU137" s="4">
        <v>0</v>
      </c>
      <c r="AV137" s="4">
        <v>0</v>
      </c>
      <c r="AW137" s="4">
        <v>0</v>
      </c>
      <c r="AX137" s="4">
        <v>0</v>
      </c>
      <c r="AY137" s="4">
        <v>0</v>
      </c>
      <c r="AZ137" s="143">
        <v>0</v>
      </c>
      <c r="BA137" s="4">
        <v>0</v>
      </c>
      <c r="BB137" s="4">
        <v>0</v>
      </c>
      <c r="BC137" s="4">
        <v>0</v>
      </c>
      <c r="BD137" s="4">
        <v>0</v>
      </c>
      <c r="BE137" s="4">
        <v>0</v>
      </c>
      <c r="BF137" s="4">
        <v>0</v>
      </c>
      <c r="BG137" s="4">
        <v>0</v>
      </c>
      <c r="BH137" s="4">
        <v>0</v>
      </c>
      <c r="BI137" s="4">
        <v>0</v>
      </c>
      <c r="BJ137" s="4">
        <v>0</v>
      </c>
      <c r="BK137" s="4">
        <v>0</v>
      </c>
      <c r="BL137" s="4">
        <v>0</v>
      </c>
      <c r="BM137" s="143">
        <v>0</v>
      </c>
      <c r="BN137" s="4">
        <v>0</v>
      </c>
      <c r="BO137" s="4">
        <v>0</v>
      </c>
      <c r="BP137" s="4">
        <v>0</v>
      </c>
      <c r="BQ137" s="4">
        <v>0</v>
      </c>
      <c r="BR137" s="4">
        <v>0</v>
      </c>
      <c r="BS137" s="4">
        <v>0</v>
      </c>
      <c r="BT137" s="4">
        <v>0</v>
      </c>
      <c r="BU137" s="4">
        <v>0</v>
      </c>
      <c r="BV137" s="4">
        <v>0</v>
      </c>
      <c r="BX137" s="4"/>
      <c r="CA137"/>
    </row>
    <row r="138" spans="1:79" x14ac:dyDescent="0.25">
      <c r="A138" s="114"/>
      <c r="B138" t="s">
        <v>424</v>
      </c>
      <c r="C138" s="4">
        <v>0</v>
      </c>
      <c r="D138" s="4">
        <v>0</v>
      </c>
      <c r="E138" s="4">
        <v>0</v>
      </c>
      <c r="F138" s="4">
        <v>0</v>
      </c>
      <c r="G138" s="4">
        <v>0</v>
      </c>
      <c r="H138" s="4">
        <v>0</v>
      </c>
      <c r="I138" s="4">
        <v>0</v>
      </c>
      <c r="J138" s="4">
        <v>0</v>
      </c>
      <c r="K138" s="4">
        <v>0</v>
      </c>
      <c r="L138" s="4">
        <v>0</v>
      </c>
      <c r="M138" s="4">
        <v>0</v>
      </c>
      <c r="N138" s="4">
        <v>0</v>
      </c>
      <c r="O138" s="143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0</v>
      </c>
      <c r="V138" s="4">
        <v>0</v>
      </c>
      <c r="W138" s="4">
        <v>0</v>
      </c>
      <c r="X138" s="4">
        <v>0</v>
      </c>
      <c r="Y138" s="4">
        <v>0</v>
      </c>
      <c r="Z138" s="4">
        <v>0</v>
      </c>
      <c r="AA138" s="4">
        <v>0</v>
      </c>
      <c r="AB138" s="143">
        <v>0</v>
      </c>
      <c r="AC138" s="4">
        <v>0</v>
      </c>
      <c r="AD138" s="4">
        <v>0</v>
      </c>
      <c r="AE138" s="4">
        <v>0</v>
      </c>
      <c r="AF138" s="4">
        <v>0</v>
      </c>
      <c r="AG138" s="4">
        <v>0</v>
      </c>
      <c r="AH138" s="4">
        <v>0</v>
      </c>
      <c r="AI138" s="4">
        <v>0</v>
      </c>
      <c r="AJ138" s="4">
        <v>0</v>
      </c>
      <c r="AK138" s="4">
        <v>0</v>
      </c>
      <c r="AM138" t="s">
        <v>424</v>
      </c>
      <c r="AN138" s="4">
        <v>0</v>
      </c>
      <c r="AO138" s="4">
        <v>0</v>
      </c>
      <c r="AP138" s="4">
        <v>0</v>
      </c>
      <c r="AQ138" s="4">
        <v>0</v>
      </c>
      <c r="AR138" s="4">
        <v>0</v>
      </c>
      <c r="AS138" s="4">
        <v>0</v>
      </c>
      <c r="AT138" s="4">
        <v>0</v>
      </c>
      <c r="AU138" s="4">
        <v>0</v>
      </c>
      <c r="AV138" s="4">
        <v>0</v>
      </c>
      <c r="AW138" s="4">
        <v>0</v>
      </c>
      <c r="AX138" s="4">
        <v>0</v>
      </c>
      <c r="AY138" s="4">
        <v>0</v>
      </c>
      <c r="AZ138" s="143">
        <v>0</v>
      </c>
      <c r="BA138" s="4">
        <v>0</v>
      </c>
      <c r="BB138" s="4">
        <v>0</v>
      </c>
      <c r="BC138" s="4">
        <v>0</v>
      </c>
      <c r="BD138" s="4">
        <v>0</v>
      </c>
      <c r="BE138" s="4">
        <v>0</v>
      </c>
      <c r="BF138" s="4">
        <v>0</v>
      </c>
      <c r="BG138" s="4">
        <v>0</v>
      </c>
      <c r="BH138" s="4">
        <v>0</v>
      </c>
      <c r="BI138" s="4">
        <v>0</v>
      </c>
      <c r="BJ138" s="4">
        <v>0</v>
      </c>
      <c r="BK138" s="4">
        <v>0</v>
      </c>
      <c r="BL138" s="4">
        <v>0</v>
      </c>
      <c r="BM138" s="143">
        <v>0</v>
      </c>
      <c r="BN138" s="4">
        <v>0</v>
      </c>
      <c r="BO138" s="4">
        <v>0</v>
      </c>
      <c r="BP138" s="4">
        <v>0</v>
      </c>
      <c r="BQ138" s="4">
        <v>0</v>
      </c>
      <c r="BR138" s="4">
        <v>0</v>
      </c>
      <c r="BS138" s="4">
        <v>0</v>
      </c>
      <c r="BT138" s="4">
        <v>0</v>
      </c>
      <c r="BU138" s="4">
        <v>0</v>
      </c>
      <c r="BV138" s="4">
        <v>0</v>
      </c>
      <c r="BX138" s="4"/>
      <c r="CA138"/>
    </row>
    <row r="139" spans="1:79" x14ac:dyDescent="0.25">
      <c r="A139" s="114"/>
      <c r="B139" t="s">
        <v>425</v>
      </c>
      <c r="C139" s="4">
        <v>0</v>
      </c>
      <c r="D139" s="4">
        <v>0</v>
      </c>
      <c r="E139" s="4">
        <v>0</v>
      </c>
      <c r="F139" s="4">
        <v>0</v>
      </c>
      <c r="G139" s="4">
        <v>0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143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0</v>
      </c>
      <c r="V139" s="4">
        <v>0</v>
      </c>
      <c r="W139" s="4">
        <v>0</v>
      </c>
      <c r="X139" s="4">
        <v>0</v>
      </c>
      <c r="Y139" s="4">
        <v>0</v>
      </c>
      <c r="Z139" s="4">
        <v>0</v>
      </c>
      <c r="AA139" s="4">
        <v>0</v>
      </c>
      <c r="AB139" s="143">
        <v>0</v>
      </c>
      <c r="AC139" s="4">
        <v>0</v>
      </c>
      <c r="AD139" s="4">
        <v>0</v>
      </c>
      <c r="AE139" s="4">
        <v>0</v>
      </c>
      <c r="AF139" s="4">
        <v>0</v>
      </c>
      <c r="AG139" s="4">
        <v>0</v>
      </c>
      <c r="AH139" s="4">
        <v>0</v>
      </c>
      <c r="AI139" s="4">
        <v>0</v>
      </c>
      <c r="AJ139" s="4">
        <v>0</v>
      </c>
      <c r="AK139" s="4">
        <v>0</v>
      </c>
      <c r="AM139" t="s">
        <v>425</v>
      </c>
      <c r="AN139" s="4">
        <v>0</v>
      </c>
      <c r="AO139" s="4">
        <v>0</v>
      </c>
      <c r="AP139" s="4">
        <v>0</v>
      </c>
      <c r="AQ139" s="4">
        <v>0</v>
      </c>
      <c r="AR139" s="4">
        <v>0</v>
      </c>
      <c r="AS139" s="4">
        <v>0</v>
      </c>
      <c r="AT139" s="4">
        <v>0</v>
      </c>
      <c r="AU139" s="4">
        <v>0</v>
      </c>
      <c r="AV139" s="4">
        <v>0</v>
      </c>
      <c r="AW139" s="4">
        <v>0</v>
      </c>
      <c r="AX139" s="4">
        <v>0</v>
      </c>
      <c r="AY139" s="4">
        <v>0</v>
      </c>
      <c r="AZ139" s="143">
        <v>0</v>
      </c>
      <c r="BA139" s="4">
        <v>0</v>
      </c>
      <c r="BB139" s="4">
        <v>0</v>
      </c>
      <c r="BC139" s="4">
        <v>0</v>
      </c>
      <c r="BD139" s="4">
        <v>0</v>
      </c>
      <c r="BE139" s="4">
        <v>0</v>
      </c>
      <c r="BF139" s="4">
        <v>0</v>
      </c>
      <c r="BG139" s="4">
        <v>0</v>
      </c>
      <c r="BH139" s="4">
        <v>0</v>
      </c>
      <c r="BI139" s="4">
        <v>0</v>
      </c>
      <c r="BJ139" s="4">
        <v>0</v>
      </c>
      <c r="BK139" s="4">
        <v>0</v>
      </c>
      <c r="BL139" s="4">
        <v>0</v>
      </c>
      <c r="BM139" s="143">
        <v>0</v>
      </c>
      <c r="BN139" s="4">
        <v>0</v>
      </c>
      <c r="BO139" s="4">
        <v>0</v>
      </c>
      <c r="BP139" s="4">
        <v>0</v>
      </c>
      <c r="BQ139" s="4">
        <v>0</v>
      </c>
      <c r="BR139" s="4">
        <v>0</v>
      </c>
      <c r="BS139" s="4">
        <v>0</v>
      </c>
      <c r="BT139" s="4">
        <v>0</v>
      </c>
      <c r="BU139" s="4">
        <v>0</v>
      </c>
      <c r="BV139" s="4">
        <v>0</v>
      </c>
      <c r="BX139" s="4"/>
      <c r="CA139"/>
    </row>
    <row r="140" spans="1:79" x14ac:dyDescent="0.25">
      <c r="A140" s="114"/>
      <c r="B140" t="s">
        <v>426</v>
      </c>
      <c r="C140" s="4">
        <v>0</v>
      </c>
      <c r="D140" s="4">
        <v>0</v>
      </c>
      <c r="E140" s="4">
        <v>0</v>
      </c>
      <c r="F140" s="4">
        <v>0</v>
      </c>
      <c r="G140" s="4">
        <v>0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  <c r="M140" s="4">
        <v>0</v>
      </c>
      <c r="N140" s="4">
        <v>0</v>
      </c>
      <c r="O140" s="143">
        <v>0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0</v>
      </c>
      <c r="Y140" s="4">
        <v>0</v>
      </c>
      <c r="Z140" s="4">
        <v>0</v>
      </c>
      <c r="AA140" s="4">
        <v>0</v>
      </c>
      <c r="AB140" s="143">
        <v>0</v>
      </c>
      <c r="AC140" s="4">
        <v>0</v>
      </c>
      <c r="AD140" s="4">
        <v>0</v>
      </c>
      <c r="AE140" s="4">
        <v>0</v>
      </c>
      <c r="AF140" s="4">
        <v>0</v>
      </c>
      <c r="AG140" s="4">
        <v>0</v>
      </c>
      <c r="AH140" s="4">
        <v>0</v>
      </c>
      <c r="AI140" s="4">
        <v>0</v>
      </c>
      <c r="AJ140" s="4">
        <v>0</v>
      </c>
      <c r="AK140" s="4">
        <v>0</v>
      </c>
      <c r="AM140" t="s">
        <v>426</v>
      </c>
      <c r="AN140" s="4">
        <v>0</v>
      </c>
      <c r="AO140" s="4">
        <v>0</v>
      </c>
      <c r="AP140" s="4">
        <v>0</v>
      </c>
      <c r="AQ140" s="4">
        <v>0</v>
      </c>
      <c r="AR140" s="4">
        <v>0</v>
      </c>
      <c r="AS140" s="4">
        <v>0</v>
      </c>
      <c r="AT140" s="4">
        <v>0</v>
      </c>
      <c r="AU140" s="4">
        <v>0</v>
      </c>
      <c r="AV140" s="4">
        <v>0</v>
      </c>
      <c r="AW140" s="4">
        <v>0</v>
      </c>
      <c r="AX140" s="4">
        <v>0</v>
      </c>
      <c r="AY140" s="4">
        <v>0</v>
      </c>
      <c r="AZ140" s="143">
        <v>0</v>
      </c>
      <c r="BA140" s="4">
        <v>0</v>
      </c>
      <c r="BB140" s="4">
        <v>0</v>
      </c>
      <c r="BC140" s="4">
        <v>0</v>
      </c>
      <c r="BD140" s="4">
        <v>0</v>
      </c>
      <c r="BE140" s="4">
        <v>0</v>
      </c>
      <c r="BF140" s="4">
        <v>0</v>
      </c>
      <c r="BG140" s="4">
        <v>0</v>
      </c>
      <c r="BH140" s="4">
        <v>0</v>
      </c>
      <c r="BI140" s="4">
        <v>0</v>
      </c>
      <c r="BJ140" s="4">
        <v>0</v>
      </c>
      <c r="BK140" s="4">
        <v>0</v>
      </c>
      <c r="BL140" s="4">
        <v>0</v>
      </c>
      <c r="BM140" s="143">
        <v>0</v>
      </c>
      <c r="BN140" s="4">
        <v>0</v>
      </c>
      <c r="BO140" s="4">
        <v>0</v>
      </c>
      <c r="BP140" s="4">
        <v>0</v>
      </c>
      <c r="BQ140" s="4">
        <v>0</v>
      </c>
      <c r="BR140" s="4">
        <v>0</v>
      </c>
      <c r="BS140" s="4">
        <v>0</v>
      </c>
      <c r="BT140" s="4">
        <v>0</v>
      </c>
      <c r="BU140" s="4">
        <v>0</v>
      </c>
      <c r="BV140" s="4">
        <v>0</v>
      </c>
      <c r="BX140" s="4"/>
      <c r="CA140"/>
    </row>
    <row r="141" spans="1:79" x14ac:dyDescent="0.25">
      <c r="A141" s="114"/>
      <c r="B141" t="s">
        <v>427</v>
      </c>
      <c r="C141" s="115">
        <v>0</v>
      </c>
      <c r="D141" s="115">
        <v>0</v>
      </c>
      <c r="E141" s="115">
        <v>0</v>
      </c>
      <c r="F141" s="115">
        <v>0</v>
      </c>
      <c r="G141" s="115">
        <v>0</v>
      </c>
      <c r="H141" s="115">
        <v>0</v>
      </c>
      <c r="I141" s="115">
        <v>0</v>
      </c>
      <c r="J141" s="115">
        <v>0</v>
      </c>
      <c r="K141" s="115">
        <v>0</v>
      </c>
      <c r="L141" s="115">
        <v>0</v>
      </c>
      <c r="M141" s="115">
        <v>0</v>
      </c>
      <c r="N141" s="115">
        <v>0</v>
      </c>
      <c r="O141" s="144">
        <v>0</v>
      </c>
      <c r="P141" s="115">
        <v>0</v>
      </c>
      <c r="Q141" s="115">
        <v>0</v>
      </c>
      <c r="R141" s="115">
        <v>0</v>
      </c>
      <c r="S141" s="115">
        <v>0</v>
      </c>
      <c r="T141" s="115">
        <v>0</v>
      </c>
      <c r="U141" s="115">
        <v>0</v>
      </c>
      <c r="V141" s="115">
        <v>0</v>
      </c>
      <c r="W141" s="115">
        <v>0</v>
      </c>
      <c r="X141" s="115">
        <v>0</v>
      </c>
      <c r="Y141" s="115">
        <v>0</v>
      </c>
      <c r="Z141" s="115">
        <v>0</v>
      </c>
      <c r="AA141" s="115">
        <v>0</v>
      </c>
      <c r="AB141" s="144">
        <v>0</v>
      </c>
      <c r="AC141" s="115">
        <v>0</v>
      </c>
      <c r="AD141" s="115">
        <v>0</v>
      </c>
      <c r="AE141" s="115">
        <v>0</v>
      </c>
      <c r="AF141" s="115">
        <v>0</v>
      </c>
      <c r="AG141" s="115">
        <v>0</v>
      </c>
      <c r="AH141" s="115">
        <v>0</v>
      </c>
      <c r="AI141" s="115">
        <v>0</v>
      </c>
      <c r="AJ141" s="115">
        <v>0</v>
      </c>
      <c r="AK141" s="115">
        <v>0</v>
      </c>
      <c r="AM141" t="s">
        <v>427</v>
      </c>
      <c r="AN141" s="115">
        <v>0</v>
      </c>
      <c r="AO141" s="115">
        <v>0</v>
      </c>
      <c r="AP141" s="115">
        <v>0</v>
      </c>
      <c r="AQ141" s="115">
        <v>0</v>
      </c>
      <c r="AR141" s="115">
        <v>0</v>
      </c>
      <c r="AS141" s="115">
        <v>0</v>
      </c>
      <c r="AT141" s="115">
        <v>0</v>
      </c>
      <c r="AU141" s="115">
        <v>0</v>
      </c>
      <c r="AV141" s="115">
        <v>0</v>
      </c>
      <c r="AW141" s="115">
        <v>0</v>
      </c>
      <c r="AX141" s="115">
        <v>0</v>
      </c>
      <c r="AY141" s="115">
        <v>0</v>
      </c>
      <c r="AZ141" s="144">
        <v>0</v>
      </c>
      <c r="BA141" s="115">
        <v>0</v>
      </c>
      <c r="BB141" s="115">
        <v>0</v>
      </c>
      <c r="BC141" s="115">
        <v>0</v>
      </c>
      <c r="BD141" s="115">
        <v>0</v>
      </c>
      <c r="BE141" s="115">
        <v>0</v>
      </c>
      <c r="BF141" s="115">
        <v>0</v>
      </c>
      <c r="BG141" s="115">
        <v>0</v>
      </c>
      <c r="BH141" s="115">
        <v>0</v>
      </c>
      <c r="BI141" s="115">
        <v>0</v>
      </c>
      <c r="BJ141" s="115">
        <v>0</v>
      </c>
      <c r="BK141" s="115">
        <v>0</v>
      </c>
      <c r="BL141" s="115">
        <v>0</v>
      </c>
      <c r="BM141" s="144">
        <v>0</v>
      </c>
      <c r="BN141" s="115">
        <v>0</v>
      </c>
      <c r="BO141" s="115">
        <v>0</v>
      </c>
      <c r="BP141" s="115">
        <v>0</v>
      </c>
      <c r="BQ141" s="115">
        <v>0</v>
      </c>
      <c r="BR141" s="115">
        <v>0</v>
      </c>
      <c r="BS141" s="115">
        <v>0</v>
      </c>
      <c r="BT141" s="115">
        <v>0</v>
      </c>
      <c r="BU141" s="115">
        <v>0</v>
      </c>
      <c r="BV141" s="115">
        <v>0</v>
      </c>
      <c r="BX141" s="4"/>
      <c r="CA141"/>
    </row>
    <row r="142" spans="1:79" x14ac:dyDescent="0.25">
      <c r="A142" s="114"/>
      <c r="C142" s="5">
        <f>SUM(C128:C141)</f>
        <v>0</v>
      </c>
      <c r="D142" s="5">
        <f t="shared" ref="D142:AP142" si="126">SUM(D128:D141)</f>
        <v>0</v>
      </c>
      <c r="E142" s="5">
        <f t="shared" si="126"/>
        <v>0</v>
      </c>
      <c r="F142" s="5">
        <f t="shared" si="126"/>
        <v>0</v>
      </c>
      <c r="G142" s="5">
        <f t="shared" si="126"/>
        <v>0</v>
      </c>
      <c r="H142" s="5">
        <f t="shared" si="126"/>
        <v>0</v>
      </c>
      <c r="I142" s="5">
        <f t="shared" si="126"/>
        <v>0</v>
      </c>
      <c r="J142" s="5">
        <f t="shared" si="126"/>
        <v>0</v>
      </c>
      <c r="K142" s="5">
        <f t="shared" si="126"/>
        <v>0</v>
      </c>
      <c r="L142" s="5">
        <f t="shared" si="126"/>
        <v>0</v>
      </c>
      <c r="M142" s="5">
        <f t="shared" si="126"/>
        <v>0</v>
      </c>
      <c r="N142" s="5">
        <f t="shared" si="126"/>
        <v>0</v>
      </c>
      <c r="O142" s="145">
        <f t="shared" si="126"/>
        <v>0</v>
      </c>
      <c r="P142" s="5">
        <f>SUM(P128:P141)</f>
        <v>0</v>
      </c>
      <c r="Q142" s="5">
        <f t="shared" ref="Q142:AB142" si="127">SUM(Q128:Q141)</f>
        <v>0</v>
      </c>
      <c r="R142" s="5">
        <f t="shared" si="127"/>
        <v>0</v>
      </c>
      <c r="S142" s="5">
        <f t="shared" si="127"/>
        <v>0</v>
      </c>
      <c r="T142" s="5">
        <f t="shared" si="127"/>
        <v>0</v>
      </c>
      <c r="U142" s="5">
        <f t="shared" si="127"/>
        <v>0</v>
      </c>
      <c r="V142" s="5">
        <f t="shared" si="127"/>
        <v>0</v>
      </c>
      <c r="W142" s="5">
        <f t="shared" si="127"/>
        <v>0</v>
      </c>
      <c r="X142" s="5">
        <f t="shared" si="127"/>
        <v>0</v>
      </c>
      <c r="Y142" s="5">
        <f t="shared" si="127"/>
        <v>0</v>
      </c>
      <c r="Z142" s="5">
        <f t="shared" si="127"/>
        <v>0</v>
      </c>
      <c r="AA142" s="5">
        <f t="shared" si="127"/>
        <v>0</v>
      </c>
      <c r="AB142" s="145">
        <f t="shared" si="127"/>
        <v>0</v>
      </c>
      <c r="AC142" s="5">
        <f t="shared" si="126"/>
        <v>0</v>
      </c>
      <c r="AD142" s="5">
        <f t="shared" si="126"/>
        <v>0</v>
      </c>
      <c r="AE142" s="5">
        <f t="shared" si="126"/>
        <v>0</v>
      </c>
      <c r="AF142" s="5">
        <f t="shared" si="126"/>
        <v>0</v>
      </c>
      <c r="AG142" s="5">
        <f t="shared" si="126"/>
        <v>0</v>
      </c>
      <c r="AH142" s="5">
        <f t="shared" si="126"/>
        <v>0</v>
      </c>
      <c r="AI142" s="5">
        <f t="shared" si="126"/>
        <v>0</v>
      </c>
      <c r="AJ142" s="5">
        <f t="shared" si="126"/>
        <v>0</v>
      </c>
      <c r="AK142" s="5">
        <f t="shared" si="126"/>
        <v>0</v>
      </c>
      <c r="AN142" s="5">
        <f t="shared" si="126"/>
        <v>0</v>
      </c>
      <c r="AO142" s="5">
        <f t="shared" si="126"/>
        <v>0</v>
      </c>
      <c r="AP142" s="5">
        <f t="shared" si="126"/>
        <v>0</v>
      </c>
      <c r="AQ142" s="5">
        <f>SUM(AQ128:AQ141)</f>
        <v>0</v>
      </c>
      <c r="AR142" s="5">
        <f t="shared" ref="AR142:BQ142" si="128">SUM(AR128:AR141)</f>
        <v>0</v>
      </c>
      <c r="AS142" s="5">
        <f t="shared" si="128"/>
        <v>0</v>
      </c>
      <c r="AT142" s="5">
        <f t="shared" si="128"/>
        <v>0</v>
      </c>
      <c r="AU142" s="5">
        <f t="shared" si="128"/>
        <v>0</v>
      </c>
      <c r="AV142" s="5">
        <f t="shared" si="128"/>
        <v>0</v>
      </c>
      <c r="AW142" s="5">
        <f t="shared" si="128"/>
        <v>0</v>
      </c>
      <c r="AX142" s="5">
        <f t="shared" si="128"/>
        <v>0</v>
      </c>
      <c r="AY142" s="5">
        <f t="shared" si="128"/>
        <v>0</v>
      </c>
      <c r="AZ142" s="161">
        <f>SUM(AZ128:AZ141)</f>
        <v>0</v>
      </c>
      <c r="BA142" s="5">
        <f t="shared" ref="BA142:BC142" si="129">SUM(BA128:BA141)</f>
        <v>0</v>
      </c>
      <c r="BB142" s="5">
        <f t="shared" si="129"/>
        <v>0</v>
      </c>
      <c r="BC142" s="5">
        <f t="shared" si="129"/>
        <v>0</v>
      </c>
      <c r="BD142" s="5">
        <f>SUM(BD128:BD141)</f>
        <v>0</v>
      </c>
      <c r="BE142" s="5">
        <f t="shared" ref="BE142:BL142" si="130">SUM(BE128:BE141)</f>
        <v>0</v>
      </c>
      <c r="BF142" s="5">
        <f t="shared" si="130"/>
        <v>0</v>
      </c>
      <c r="BG142" s="5">
        <f t="shared" si="130"/>
        <v>0</v>
      </c>
      <c r="BH142" s="5">
        <f t="shared" si="130"/>
        <v>0</v>
      </c>
      <c r="BI142" s="5">
        <f t="shared" si="130"/>
        <v>0</v>
      </c>
      <c r="BJ142" s="5">
        <f t="shared" si="130"/>
        <v>0</v>
      </c>
      <c r="BK142" s="5">
        <f t="shared" si="130"/>
        <v>0</v>
      </c>
      <c r="BL142" s="5">
        <f t="shared" si="130"/>
        <v>0</v>
      </c>
      <c r="BM142" s="161">
        <f>SUM(BM128:BM141)</f>
        <v>0</v>
      </c>
      <c r="BN142" s="5">
        <f t="shared" si="128"/>
        <v>0</v>
      </c>
      <c r="BO142" s="130">
        <f t="shared" si="128"/>
        <v>0</v>
      </c>
      <c r="BP142" s="5">
        <f t="shared" si="128"/>
        <v>0</v>
      </c>
      <c r="BQ142" s="5">
        <f t="shared" si="128"/>
        <v>0</v>
      </c>
      <c r="BR142" s="5">
        <f>SUM(BR128:BR141)</f>
        <v>0</v>
      </c>
      <c r="BS142" s="5">
        <f>SUM(BS128:BS141)</f>
        <v>0</v>
      </c>
      <c r="BT142" s="5">
        <f t="shared" ref="BT142:BV142" si="131">SUM(BT128:BT141)</f>
        <v>0</v>
      </c>
      <c r="BU142" s="5">
        <f t="shared" si="131"/>
        <v>0</v>
      </c>
      <c r="BV142" s="5">
        <f t="shared" si="131"/>
        <v>0</v>
      </c>
      <c r="BX142" s="4"/>
      <c r="CA142"/>
    </row>
    <row r="143" spans="1:79" x14ac:dyDescent="0.25">
      <c r="A143" s="114"/>
      <c r="B143" s="125">
        <f>SUM(C143:AK143)</f>
        <v>0</v>
      </c>
      <c r="C143" s="5">
        <f t="shared" ref="C143:AK143" si="132">+C142-C6</f>
        <v>0</v>
      </c>
      <c r="D143" s="5">
        <f t="shared" si="132"/>
        <v>0</v>
      </c>
      <c r="E143" s="5">
        <f t="shared" si="132"/>
        <v>0</v>
      </c>
      <c r="F143" s="5">
        <f t="shared" si="132"/>
        <v>0</v>
      </c>
      <c r="G143" s="5">
        <f t="shared" si="132"/>
        <v>0</v>
      </c>
      <c r="H143" s="5">
        <f t="shared" si="132"/>
        <v>0</v>
      </c>
      <c r="I143" s="5">
        <f t="shared" si="132"/>
        <v>0</v>
      </c>
      <c r="J143" s="5">
        <f t="shared" si="132"/>
        <v>0</v>
      </c>
      <c r="K143" s="5">
        <f t="shared" si="132"/>
        <v>0</v>
      </c>
      <c r="L143" s="5">
        <f t="shared" si="132"/>
        <v>0</v>
      </c>
      <c r="M143" s="5">
        <f t="shared" si="132"/>
        <v>0</v>
      </c>
      <c r="N143" s="5">
        <f t="shared" si="132"/>
        <v>0</v>
      </c>
      <c r="O143" s="145">
        <f t="shared" si="132"/>
        <v>0</v>
      </c>
      <c r="P143" s="5">
        <f t="shared" si="132"/>
        <v>0</v>
      </c>
      <c r="Q143" s="5">
        <f t="shared" si="132"/>
        <v>0</v>
      </c>
      <c r="R143" s="5">
        <f t="shared" si="132"/>
        <v>0</v>
      </c>
      <c r="S143" s="5">
        <f t="shared" si="132"/>
        <v>0</v>
      </c>
      <c r="T143" s="5">
        <f t="shared" si="132"/>
        <v>0</v>
      </c>
      <c r="U143" s="5">
        <f t="shared" si="132"/>
        <v>0</v>
      </c>
      <c r="V143" s="5">
        <f t="shared" si="132"/>
        <v>0</v>
      </c>
      <c r="W143" s="5">
        <f t="shared" si="132"/>
        <v>0</v>
      </c>
      <c r="X143" s="5">
        <f t="shared" si="132"/>
        <v>0</v>
      </c>
      <c r="Y143" s="5">
        <f t="shared" si="132"/>
        <v>0</v>
      </c>
      <c r="Z143" s="5">
        <f t="shared" si="132"/>
        <v>0</v>
      </c>
      <c r="AA143" s="5">
        <f t="shared" si="132"/>
        <v>0</v>
      </c>
      <c r="AB143" s="145">
        <f t="shared" si="132"/>
        <v>0</v>
      </c>
      <c r="AC143" s="5">
        <f t="shared" si="132"/>
        <v>0</v>
      </c>
      <c r="AD143" s="5">
        <f t="shared" si="132"/>
        <v>0</v>
      </c>
      <c r="AE143" s="5">
        <f t="shared" si="132"/>
        <v>0</v>
      </c>
      <c r="AF143" s="5">
        <f t="shared" si="132"/>
        <v>0</v>
      </c>
      <c r="AG143" s="5">
        <f t="shared" si="132"/>
        <v>0</v>
      </c>
      <c r="AH143" s="5">
        <f t="shared" si="132"/>
        <v>0</v>
      </c>
      <c r="AI143" s="5">
        <f t="shared" si="132"/>
        <v>0</v>
      </c>
      <c r="AJ143" s="5">
        <f t="shared" si="132"/>
        <v>0</v>
      </c>
      <c r="AK143" s="5">
        <f t="shared" si="132"/>
        <v>0</v>
      </c>
      <c r="AM143" s="125">
        <f>SUM(AN143:BV143)</f>
        <v>0</v>
      </c>
      <c r="AN143" s="5">
        <f t="shared" ref="AN143:BV143" si="133">+AN142-AN6</f>
        <v>0</v>
      </c>
      <c r="AO143" s="5">
        <f t="shared" si="133"/>
        <v>0</v>
      </c>
      <c r="AP143" s="5">
        <f t="shared" si="133"/>
        <v>0</v>
      </c>
      <c r="AQ143" s="5">
        <f t="shared" si="133"/>
        <v>0</v>
      </c>
      <c r="AR143" s="5">
        <f t="shared" si="133"/>
        <v>0</v>
      </c>
      <c r="AS143" s="5">
        <f t="shared" si="133"/>
        <v>0</v>
      </c>
      <c r="AT143" s="5">
        <f t="shared" si="133"/>
        <v>0</v>
      </c>
      <c r="AU143" s="5">
        <f t="shared" si="133"/>
        <v>0</v>
      </c>
      <c r="AV143" s="5">
        <f t="shared" si="133"/>
        <v>0</v>
      </c>
      <c r="AW143" s="5">
        <f t="shared" si="133"/>
        <v>0</v>
      </c>
      <c r="AX143" s="5">
        <f t="shared" si="133"/>
        <v>0</v>
      </c>
      <c r="AY143" s="5">
        <f t="shared" si="133"/>
        <v>0</v>
      </c>
      <c r="AZ143" s="145">
        <f t="shared" si="133"/>
        <v>0</v>
      </c>
      <c r="BA143" s="5">
        <f t="shared" si="133"/>
        <v>0</v>
      </c>
      <c r="BB143" s="5">
        <f t="shared" si="133"/>
        <v>0</v>
      </c>
      <c r="BC143" s="5">
        <f t="shared" si="133"/>
        <v>0</v>
      </c>
      <c r="BD143" s="5">
        <f t="shared" si="133"/>
        <v>0</v>
      </c>
      <c r="BE143" s="5">
        <f t="shared" si="133"/>
        <v>0</v>
      </c>
      <c r="BF143" s="5">
        <f t="shared" si="133"/>
        <v>0</v>
      </c>
      <c r="BG143" s="5">
        <f t="shared" si="133"/>
        <v>0</v>
      </c>
      <c r="BH143" s="5">
        <f t="shared" si="133"/>
        <v>0</v>
      </c>
      <c r="BI143" s="5">
        <f t="shared" si="133"/>
        <v>0</v>
      </c>
      <c r="BJ143" s="5">
        <f t="shared" si="133"/>
        <v>0</v>
      </c>
      <c r="BK143" s="5">
        <f t="shared" si="133"/>
        <v>0</v>
      </c>
      <c r="BL143" s="5">
        <f t="shared" si="133"/>
        <v>0</v>
      </c>
      <c r="BM143" s="145">
        <f t="shared" si="133"/>
        <v>0</v>
      </c>
      <c r="BN143" s="5">
        <f t="shared" si="133"/>
        <v>0</v>
      </c>
      <c r="BO143" s="5">
        <f t="shared" si="133"/>
        <v>0</v>
      </c>
      <c r="BP143" s="5">
        <f t="shared" si="133"/>
        <v>0</v>
      </c>
      <c r="BQ143" s="5">
        <f t="shared" si="133"/>
        <v>0</v>
      </c>
      <c r="BR143" s="5">
        <f t="shared" si="133"/>
        <v>0</v>
      </c>
      <c r="BS143" s="5">
        <f t="shared" si="133"/>
        <v>0</v>
      </c>
      <c r="BT143" s="5">
        <f t="shared" si="133"/>
        <v>0</v>
      </c>
      <c r="BU143" s="5">
        <f t="shared" si="133"/>
        <v>0</v>
      </c>
      <c r="BV143" s="5">
        <f t="shared" si="133"/>
        <v>0</v>
      </c>
      <c r="BX143" s="4"/>
      <c r="CA143"/>
    </row>
    <row r="144" spans="1:79" x14ac:dyDescent="0.25">
      <c r="A144" s="114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147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147"/>
      <c r="AC144" s="20"/>
      <c r="AD144" s="20"/>
      <c r="AE144" s="20"/>
      <c r="AF144" s="20"/>
      <c r="AG144" s="20"/>
      <c r="AH144" s="20"/>
      <c r="AI144" s="20"/>
      <c r="AJ144" s="20"/>
      <c r="AK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147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147"/>
      <c r="BN144" s="20"/>
      <c r="BO144" s="20"/>
      <c r="BP144" s="20"/>
      <c r="BQ144" s="20"/>
      <c r="BR144" s="20"/>
      <c r="BS144" s="20"/>
      <c r="BT144" s="20"/>
      <c r="BU144" s="20"/>
      <c r="BV144" s="20"/>
      <c r="BX144" s="4"/>
      <c r="CA144"/>
    </row>
    <row r="145" spans="1:79" x14ac:dyDescent="0.25">
      <c r="A145" s="114" t="s">
        <v>429</v>
      </c>
      <c r="B145" t="s">
        <v>414</v>
      </c>
      <c r="C145" s="4">
        <v>0</v>
      </c>
      <c r="D145" s="4">
        <v>0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143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  <c r="AA145" s="4">
        <v>0</v>
      </c>
      <c r="AB145" s="143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0</v>
      </c>
      <c r="AI145" s="4">
        <v>0</v>
      </c>
      <c r="AJ145" s="4">
        <v>0</v>
      </c>
      <c r="AK145" s="4">
        <v>0</v>
      </c>
      <c r="AM145" t="s">
        <v>414</v>
      </c>
      <c r="AN145" s="4">
        <v>0</v>
      </c>
      <c r="AO145" s="4">
        <v>0</v>
      </c>
      <c r="AP145" s="4">
        <v>0</v>
      </c>
      <c r="AQ145" s="4">
        <v>0</v>
      </c>
      <c r="AR145" s="4">
        <v>0</v>
      </c>
      <c r="AS145" s="4">
        <v>0</v>
      </c>
      <c r="AT145" s="4">
        <v>0</v>
      </c>
      <c r="AU145" s="4">
        <v>0</v>
      </c>
      <c r="AV145" s="4">
        <v>0</v>
      </c>
      <c r="AW145" s="4">
        <v>0</v>
      </c>
      <c r="AX145" s="4">
        <v>0</v>
      </c>
      <c r="AY145" s="4">
        <v>0</v>
      </c>
      <c r="AZ145" s="143">
        <v>0</v>
      </c>
      <c r="BA145" s="4">
        <v>0</v>
      </c>
      <c r="BB145" s="4">
        <v>0</v>
      </c>
      <c r="BC145" s="4">
        <v>0</v>
      </c>
      <c r="BD145" s="4">
        <v>0</v>
      </c>
      <c r="BE145" s="4">
        <v>0</v>
      </c>
      <c r="BF145" s="4">
        <v>0</v>
      </c>
      <c r="BG145" s="4">
        <v>0</v>
      </c>
      <c r="BH145" s="4">
        <v>0</v>
      </c>
      <c r="BI145" s="4">
        <v>0</v>
      </c>
      <c r="BJ145" s="4">
        <v>0</v>
      </c>
      <c r="BK145" s="4">
        <v>0</v>
      </c>
      <c r="BL145" s="4">
        <v>0</v>
      </c>
      <c r="BM145" s="143">
        <v>0</v>
      </c>
      <c r="BN145" s="4">
        <v>0</v>
      </c>
      <c r="BO145" s="4">
        <v>0</v>
      </c>
      <c r="BP145" s="4">
        <v>0</v>
      </c>
      <c r="BQ145" s="4">
        <v>0</v>
      </c>
      <c r="BR145" s="4">
        <v>0</v>
      </c>
      <c r="BS145" s="4">
        <v>0</v>
      </c>
      <c r="BT145" s="4">
        <v>0</v>
      </c>
      <c r="BU145" s="4">
        <v>0</v>
      </c>
      <c r="BV145" s="4">
        <v>0</v>
      </c>
      <c r="BX145" s="4"/>
      <c r="CA145"/>
    </row>
    <row r="146" spans="1:79" x14ac:dyDescent="0.25">
      <c r="A146" s="114"/>
      <c r="B146" t="s">
        <v>415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143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143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M146" t="s">
        <v>415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143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143">
        <v>0</v>
      </c>
      <c r="BN146" s="4">
        <v>0</v>
      </c>
      <c r="BO146" s="4">
        <v>0</v>
      </c>
      <c r="BP146" s="4">
        <v>0</v>
      </c>
      <c r="BQ146" s="4">
        <v>0</v>
      </c>
      <c r="BR146" s="4">
        <v>0</v>
      </c>
      <c r="BS146" s="4">
        <v>0</v>
      </c>
      <c r="BT146" s="4">
        <v>0</v>
      </c>
      <c r="BU146" s="4">
        <v>0</v>
      </c>
      <c r="BV146" s="4">
        <v>0</v>
      </c>
      <c r="BX146" s="4"/>
      <c r="CA146"/>
    </row>
    <row r="147" spans="1:79" x14ac:dyDescent="0.25">
      <c r="A147" s="114"/>
      <c r="B147" t="s">
        <v>416</v>
      </c>
      <c r="C147" s="4">
        <v>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143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Z147" s="4">
        <v>0</v>
      </c>
      <c r="AA147" s="4">
        <v>0</v>
      </c>
      <c r="AB147" s="143">
        <v>0</v>
      </c>
      <c r="AC147" s="4">
        <v>0</v>
      </c>
      <c r="AD147" s="4">
        <v>0</v>
      </c>
      <c r="AE147" s="4">
        <v>0</v>
      </c>
      <c r="AF147" s="4">
        <v>0</v>
      </c>
      <c r="AG147" s="4">
        <v>0</v>
      </c>
      <c r="AH147" s="4">
        <v>0</v>
      </c>
      <c r="AI147" s="4">
        <v>0</v>
      </c>
      <c r="AJ147" s="4">
        <v>0</v>
      </c>
      <c r="AK147" s="4">
        <v>0</v>
      </c>
      <c r="AM147" t="s">
        <v>416</v>
      </c>
      <c r="AN147" s="4">
        <v>0</v>
      </c>
      <c r="AO147" s="4">
        <v>0</v>
      </c>
      <c r="AP147" s="4">
        <v>0</v>
      </c>
      <c r="AQ147" s="4">
        <v>0</v>
      </c>
      <c r="AR147" s="4">
        <v>0</v>
      </c>
      <c r="AS147" s="4">
        <v>0</v>
      </c>
      <c r="AT147" s="4">
        <v>0</v>
      </c>
      <c r="AU147" s="4">
        <v>0</v>
      </c>
      <c r="AV147" s="4">
        <v>0</v>
      </c>
      <c r="AW147" s="4">
        <v>0</v>
      </c>
      <c r="AX147" s="4">
        <v>0</v>
      </c>
      <c r="AY147" s="4">
        <v>0</v>
      </c>
      <c r="AZ147" s="143">
        <v>0</v>
      </c>
      <c r="BA147" s="4">
        <v>0</v>
      </c>
      <c r="BB147" s="4">
        <v>0</v>
      </c>
      <c r="BC147" s="4">
        <v>0</v>
      </c>
      <c r="BD147" s="4">
        <v>0</v>
      </c>
      <c r="BE147" s="4">
        <v>0</v>
      </c>
      <c r="BF147" s="4">
        <v>0</v>
      </c>
      <c r="BG147" s="4">
        <v>0</v>
      </c>
      <c r="BH147" s="4">
        <v>0</v>
      </c>
      <c r="BI147" s="4">
        <v>0</v>
      </c>
      <c r="BJ147" s="4">
        <v>0</v>
      </c>
      <c r="BK147" s="4">
        <v>0</v>
      </c>
      <c r="BL147" s="4">
        <v>0</v>
      </c>
      <c r="BM147" s="143">
        <v>0</v>
      </c>
      <c r="BN147" s="4">
        <v>0</v>
      </c>
      <c r="BO147" s="4">
        <v>0</v>
      </c>
      <c r="BP147" s="4">
        <v>0</v>
      </c>
      <c r="BQ147" s="4">
        <v>0</v>
      </c>
      <c r="BR147" s="4">
        <v>0</v>
      </c>
      <c r="BS147" s="4">
        <v>0</v>
      </c>
      <c r="BT147" s="4">
        <v>0</v>
      </c>
      <c r="BU147" s="4">
        <v>0</v>
      </c>
      <c r="BV147" s="4">
        <v>0</v>
      </c>
      <c r="BX147" s="4"/>
      <c r="CA147"/>
    </row>
    <row r="148" spans="1:79" x14ac:dyDescent="0.25">
      <c r="A148" s="114"/>
      <c r="B148" t="s">
        <v>417</v>
      </c>
      <c r="C148" s="4">
        <v>0</v>
      </c>
      <c r="D148" s="4">
        <v>0</v>
      </c>
      <c r="E148" s="4">
        <v>0</v>
      </c>
      <c r="F148" s="4">
        <v>0</v>
      </c>
      <c r="G148" s="4">
        <v>0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143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0</v>
      </c>
      <c r="V148" s="4">
        <v>0</v>
      </c>
      <c r="W148" s="4">
        <v>0</v>
      </c>
      <c r="X148" s="4">
        <v>0</v>
      </c>
      <c r="Y148" s="4">
        <v>0</v>
      </c>
      <c r="Z148" s="4">
        <v>0</v>
      </c>
      <c r="AA148" s="4">
        <v>0</v>
      </c>
      <c r="AB148" s="143">
        <v>0</v>
      </c>
      <c r="AC148" s="4">
        <v>0</v>
      </c>
      <c r="AD148" s="4">
        <v>0</v>
      </c>
      <c r="AE148" s="4">
        <v>0</v>
      </c>
      <c r="AF148" s="4">
        <v>0</v>
      </c>
      <c r="AG148" s="4">
        <v>0</v>
      </c>
      <c r="AH148" s="4">
        <v>0</v>
      </c>
      <c r="AI148" s="4">
        <v>0</v>
      </c>
      <c r="AJ148" s="4">
        <v>0</v>
      </c>
      <c r="AK148" s="4">
        <v>0</v>
      </c>
      <c r="AM148" t="s">
        <v>417</v>
      </c>
      <c r="AN148" s="4">
        <v>0</v>
      </c>
      <c r="AO148" s="4">
        <v>0</v>
      </c>
      <c r="AP148" s="4">
        <v>0</v>
      </c>
      <c r="AQ148" s="4">
        <v>0</v>
      </c>
      <c r="AR148" s="4">
        <v>0</v>
      </c>
      <c r="AS148" s="4">
        <v>0</v>
      </c>
      <c r="AT148" s="4">
        <v>0</v>
      </c>
      <c r="AU148" s="4">
        <v>0</v>
      </c>
      <c r="AV148" s="4">
        <v>0</v>
      </c>
      <c r="AW148" s="4">
        <v>0</v>
      </c>
      <c r="AX148" s="4">
        <v>0</v>
      </c>
      <c r="AY148" s="4">
        <v>0</v>
      </c>
      <c r="AZ148" s="143">
        <v>0</v>
      </c>
      <c r="BA148" s="4">
        <v>0</v>
      </c>
      <c r="BB148" s="4">
        <v>0</v>
      </c>
      <c r="BC148" s="4">
        <v>0</v>
      </c>
      <c r="BD148" s="4">
        <v>0</v>
      </c>
      <c r="BE148" s="4">
        <v>0</v>
      </c>
      <c r="BF148" s="4">
        <v>0</v>
      </c>
      <c r="BG148" s="4">
        <v>0</v>
      </c>
      <c r="BH148" s="4">
        <v>0</v>
      </c>
      <c r="BI148" s="4">
        <v>0</v>
      </c>
      <c r="BJ148" s="4">
        <v>0</v>
      </c>
      <c r="BK148" s="4">
        <v>0</v>
      </c>
      <c r="BL148" s="4">
        <v>0</v>
      </c>
      <c r="BM148" s="143">
        <v>0</v>
      </c>
      <c r="BN148" s="4">
        <v>0</v>
      </c>
      <c r="BO148" s="4">
        <v>0</v>
      </c>
      <c r="BP148" s="4">
        <v>0</v>
      </c>
      <c r="BQ148" s="4">
        <v>0</v>
      </c>
      <c r="BR148" s="4">
        <v>0</v>
      </c>
      <c r="BS148" s="4">
        <v>0</v>
      </c>
      <c r="BT148" s="4">
        <v>0</v>
      </c>
      <c r="BU148" s="4">
        <v>0</v>
      </c>
      <c r="BV148" s="4">
        <v>0</v>
      </c>
      <c r="BX148" s="4"/>
      <c r="CA148"/>
    </row>
    <row r="149" spans="1:79" x14ac:dyDescent="0.25">
      <c r="A149" s="114"/>
      <c r="B149" t="s">
        <v>418</v>
      </c>
      <c r="C149" s="4">
        <v>0</v>
      </c>
      <c r="D149" s="4">
        <v>0</v>
      </c>
      <c r="E149" s="4">
        <v>0</v>
      </c>
      <c r="F149" s="4">
        <v>0</v>
      </c>
      <c r="G149" s="4">
        <v>0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4">
        <v>0</v>
      </c>
      <c r="N149" s="4">
        <v>0</v>
      </c>
      <c r="O149" s="143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0</v>
      </c>
      <c r="V149" s="4">
        <v>0</v>
      </c>
      <c r="W149" s="4">
        <v>0</v>
      </c>
      <c r="X149" s="4">
        <v>0</v>
      </c>
      <c r="Y149" s="4">
        <v>0</v>
      </c>
      <c r="Z149" s="4">
        <v>0</v>
      </c>
      <c r="AA149" s="4">
        <v>0</v>
      </c>
      <c r="AB149" s="143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0</v>
      </c>
      <c r="AH149" s="4">
        <v>0</v>
      </c>
      <c r="AI149" s="4">
        <v>0</v>
      </c>
      <c r="AJ149" s="4">
        <v>0</v>
      </c>
      <c r="AK149" s="4">
        <v>0</v>
      </c>
      <c r="AM149" t="s">
        <v>418</v>
      </c>
      <c r="AN149" s="4">
        <v>0</v>
      </c>
      <c r="AO149" s="4">
        <v>0</v>
      </c>
      <c r="AP149" s="4">
        <v>0</v>
      </c>
      <c r="AQ149" s="4">
        <v>0</v>
      </c>
      <c r="AR149" s="4">
        <v>0</v>
      </c>
      <c r="AS149" s="4">
        <v>0</v>
      </c>
      <c r="AT149" s="4">
        <v>0</v>
      </c>
      <c r="AU149" s="4">
        <v>0</v>
      </c>
      <c r="AV149" s="4">
        <v>0</v>
      </c>
      <c r="AW149" s="4">
        <v>0</v>
      </c>
      <c r="AX149" s="4">
        <v>0</v>
      </c>
      <c r="AY149" s="4">
        <v>0</v>
      </c>
      <c r="AZ149" s="143">
        <v>0</v>
      </c>
      <c r="BA149" s="4">
        <v>0</v>
      </c>
      <c r="BB149" s="4">
        <v>0</v>
      </c>
      <c r="BC149" s="4">
        <v>0</v>
      </c>
      <c r="BD149" s="4">
        <v>0</v>
      </c>
      <c r="BE149" s="4">
        <v>0</v>
      </c>
      <c r="BF149" s="4">
        <v>0</v>
      </c>
      <c r="BG149" s="4">
        <v>0</v>
      </c>
      <c r="BH149" s="4">
        <v>0</v>
      </c>
      <c r="BI149" s="4">
        <v>0</v>
      </c>
      <c r="BJ149" s="4">
        <v>0</v>
      </c>
      <c r="BK149" s="4">
        <v>0</v>
      </c>
      <c r="BL149" s="4">
        <v>0</v>
      </c>
      <c r="BM149" s="143">
        <v>0</v>
      </c>
      <c r="BN149" s="4">
        <v>0</v>
      </c>
      <c r="BO149" s="4">
        <v>0</v>
      </c>
      <c r="BP149" s="4">
        <v>0</v>
      </c>
      <c r="BQ149" s="4">
        <v>0</v>
      </c>
      <c r="BR149" s="4">
        <v>0</v>
      </c>
      <c r="BS149" s="4">
        <v>0</v>
      </c>
      <c r="BT149" s="4">
        <v>0</v>
      </c>
      <c r="BU149" s="4">
        <v>0</v>
      </c>
      <c r="BV149" s="4">
        <v>0</v>
      </c>
      <c r="BX149" s="4"/>
      <c r="CA149"/>
    </row>
    <row r="150" spans="1:79" x14ac:dyDescent="0.25">
      <c r="A150" s="114"/>
      <c r="B150" t="s">
        <v>419</v>
      </c>
      <c r="C150" s="4">
        <v>0</v>
      </c>
      <c r="D150" s="4">
        <v>0</v>
      </c>
      <c r="E150" s="4">
        <v>0</v>
      </c>
      <c r="F150" s="4">
        <v>0</v>
      </c>
      <c r="G150" s="4">
        <v>0</v>
      </c>
      <c r="H150" s="4">
        <v>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143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0</v>
      </c>
      <c r="V150" s="4">
        <v>0</v>
      </c>
      <c r="W150" s="4">
        <v>0</v>
      </c>
      <c r="X150" s="4">
        <v>0</v>
      </c>
      <c r="Y150" s="4">
        <v>0</v>
      </c>
      <c r="Z150" s="4">
        <v>0</v>
      </c>
      <c r="AA150" s="4">
        <v>0</v>
      </c>
      <c r="AB150" s="143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0</v>
      </c>
      <c r="AH150" s="4">
        <v>0</v>
      </c>
      <c r="AI150" s="4">
        <v>0</v>
      </c>
      <c r="AJ150" s="4">
        <v>0</v>
      </c>
      <c r="AK150" s="4">
        <v>0</v>
      </c>
      <c r="AM150" t="s">
        <v>419</v>
      </c>
      <c r="AN150" s="4">
        <v>0</v>
      </c>
      <c r="AO150" s="4">
        <v>0</v>
      </c>
      <c r="AP150" s="4">
        <v>0</v>
      </c>
      <c r="AQ150" s="4">
        <v>0</v>
      </c>
      <c r="AR150" s="4">
        <v>0</v>
      </c>
      <c r="AS150" s="4">
        <v>0</v>
      </c>
      <c r="AT150" s="4">
        <v>0</v>
      </c>
      <c r="AU150" s="4">
        <v>0</v>
      </c>
      <c r="AV150" s="4">
        <v>0</v>
      </c>
      <c r="AW150" s="4">
        <v>0</v>
      </c>
      <c r="AX150" s="4">
        <v>0</v>
      </c>
      <c r="AY150" s="4">
        <v>0</v>
      </c>
      <c r="AZ150" s="143">
        <v>0</v>
      </c>
      <c r="BA150" s="4">
        <v>0</v>
      </c>
      <c r="BB150" s="4">
        <v>0</v>
      </c>
      <c r="BC150" s="4">
        <v>0</v>
      </c>
      <c r="BD150" s="4">
        <v>0</v>
      </c>
      <c r="BE150" s="4">
        <v>0</v>
      </c>
      <c r="BF150" s="4">
        <v>0</v>
      </c>
      <c r="BG150" s="4">
        <v>0</v>
      </c>
      <c r="BH150" s="4">
        <v>0</v>
      </c>
      <c r="BI150" s="4">
        <v>0</v>
      </c>
      <c r="BJ150" s="4">
        <v>0</v>
      </c>
      <c r="BK150" s="4">
        <v>0</v>
      </c>
      <c r="BL150" s="4">
        <v>0</v>
      </c>
      <c r="BM150" s="143">
        <v>0</v>
      </c>
      <c r="BN150" s="4">
        <v>0</v>
      </c>
      <c r="BO150" s="4">
        <v>0</v>
      </c>
      <c r="BP150" s="4">
        <v>0</v>
      </c>
      <c r="BQ150" s="4">
        <v>0</v>
      </c>
      <c r="BR150" s="4">
        <v>0</v>
      </c>
      <c r="BS150" s="4">
        <v>0</v>
      </c>
      <c r="BT150" s="4">
        <v>0</v>
      </c>
      <c r="BU150" s="4">
        <v>0</v>
      </c>
      <c r="BV150" s="4">
        <v>0</v>
      </c>
      <c r="BX150" s="4"/>
      <c r="CA150"/>
    </row>
    <row r="151" spans="1:79" x14ac:dyDescent="0.25">
      <c r="A151" s="114"/>
      <c r="B151" t="s">
        <v>420</v>
      </c>
      <c r="C151" s="4">
        <v>0</v>
      </c>
      <c r="D151" s="4">
        <v>0</v>
      </c>
      <c r="E151" s="4">
        <v>0</v>
      </c>
      <c r="F151" s="4">
        <v>0</v>
      </c>
      <c r="G151" s="4">
        <v>0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143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4">
        <v>0</v>
      </c>
      <c r="Y151" s="4">
        <v>0</v>
      </c>
      <c r="Z151" s="4">
        <v>0</v>
      </c>
      <c r="AA151" s="4">
        <v>0</v>
      </c>
      <c r="AB151" s="143">
        <v>0</v>
      </c>
      <c r="AC151" s="4">
        <v>0</v>
      </c>
      <c r="AD151" s="4">
        <v>0</v>
      </c>
      <c r="AE151" s="4">
        <v>0</v>
      </c>
      <c r="AF151" s="4">
        <v>0</v>
      </c>
      <c r="AG151" s="4">
        <v>0</v>
      </c>
      <c r="AH151" s="4">
        <v>0</v>
      </c>
      <c r="AI151" s="4">
        <v>0</v>
      </c>
      <c r="AJ151" s="4">
        <v>0</v>
      </c>
      <c r="AK151" s="4">
        <v>0</v>
      </c>
      <c r="AM151" t="s">
        <v>420</v>
      </c>
      <c r="AN151" s="4">
        <v>0</v>
      </c>
      <c r="AO151" s="4">
        <v>0</v>
      </c>
      <c r="AP151" s="4">
        <v>0</v>
      </c>
      <c r="AQ151" s="4">
        <v>0</v>
      </c>
      <c r="AR151" s="4">
        <v>0</v>
      </c>
      <c r="AS151" s="4">
        <v>0</v>
      </c>
      <c r="AT151" s="4">
        <v>0</v>
      </c>
      <c r="AU151" s="4">
        <v>0</v>
      </c>
      <c r="AV151" s="4">
        <v>0</v>
      </c>
      <c r="AW151" s="4">
        <v>0</v>
      </c>
      <c r="AX151" s="4">
        <v>0</v>
      </c>
      <c r="AY151" s="4">
        <v>0</v>
      </c>
      <c r="AZ151" s="143">
        <v>0</v>
      </c>
      <c r="BA151" s="4">
        <v>0</v>
      </c>
      <c r="BB151" s="4">
        <v>0</v>
      </c>
      <c r="BC151" s="4">
        <v>0</v>
      </c>
      <c r="BD151" s="4">
        <v>0</v>
      </c>
      <c r="BE151" s="4">
        <v>0</v>
      </c>
      <c r="BF151" s="4">
        <v>0</v>
      </c>
      <c r="BG151" s="4">
        <v>0</v>
      </c>
      <c r="BH151" s="4">
        <v>0</v>
      </c>
      <c r="BI151" s="4">
        <v>0</v>
      </c>
      <c r="BJ151" s="4">
        <v>0</v>
      </c>
      <c r="BK151" s="4">
        <v>0</v>
      </c>
      <c r="BL151" s="4">
        <v>0</v>
      </c>
      <c r="BM151" s="143">
        <v>0</v>
      </c>
      <c r="BN151" s="4">
        <v>0</v>
      </c>
      <c r="BO151" s="4">
        <v>0</v>
      </c>
      <c r="BP151" s="4">
        <v>0</v>
      </c>
      <c r="BQ151" s="4">
        <v>0</v>
      </c>
      <c r="BR151" s="4">
        <v>0</v>
      </c>
      <c r="BS151" s="4">
        <v>0</v>
      </c>
      <c r="BT151" s="4">
        <v>0</v>
      </c>
      <c r="BU151" s="4">
        <v>0</v>
      </c>
      <c r="BV151" s="4">
        <v>0</v>
      </c>
      <c r="BX151" s="4"/>
      <c r="CA151"/>
    </row>
    <row r="152" spans="1:79" x14ac:dyDescent="0.25">
      <c r="A152" s="114"/>
      <c r="B152" t="s">
        <v>421</v>
      </c>
      <c r="C152" s="4">
        <v>0</v>
      </c>
      <c r="D152" s="4">
        <v>0</v>
      </c>
      <c r="E152" s="4">
        <v>0</v>
      </c>
      <c r="F152" s="4">
        <v>0</v>
      </c>
      <c r="G152" s="4">
        <v>0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143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4">
        <v>0</v>
      </c>
      <c r="Y152" s="4">
        <v>0</v>
      </c>
      <c r="Z152" s="4">
        <v>0</v>
      </c>
      <c r="AA152" s="4">
        <v>0</v>
      </c>
      <c r="AB152" s="143">
        <v>0</v>
      </c>
      <c r="AC152" s="4">
        <v>0</v>
      </c>
      <c r="AD152" s="4">
        <v>0</v>
      </c>
      <c r="AE152" s="4">
        <v>0</v>
      </c>
      <c r="AF152" s="4">
        <v>0</v>
      </c>
      <c r="AG152" s="4">
        <v>0</v>
      </c>
      <c r="AH152" s="4">
        <v>0</v>
      </c>
      <c r="AI152" s="4">
        <v>0</v>
      </c>
      <c r="AJ152" s="4">
        <v>0</v>
      </c>
      <c r="AK152" s="4">
        <v>0</v>
      </c>
      <c r="AM152" t="s">
        <v>421</v>
      </c>
      <c r="AN152" s="4">
        <v>0</v>
      </c>
      <c r="AO152" s="4">
        <v>0</v>
      </c>
      <c r="AP152" s="4">
        <v>0</v>
      </c>
      <c r="AQ152" s="4">
        <v>0</v>
      </c>
      <c r="AR152" s="4">
        <v>0</v>
      </c>
      <c r="AS152" s="4">
        <v>0</v>
      </c>
      <c r="AT152" s="4">
        <v>0</v>
      </c>
      <c r="AU152" s="4">
        <v>0</v>
      </c>
      <c r="AV152" s="4">
        <v>0</v>
      </c>
      <c r="AW152" s="4">
        <v>0</v>
      </c>
      <c r="AX152" s="4">
        <v>0</v>
      </c>
      <c r="AY152" s="4">
        <v>0</v>
      </c>
      <c r="AZ152" s="143">
        <v>0</v>
      </c>
      <c r="BA152" s="4">
        <v>0</v>
      </c>
      <c r="BB152" s="4">
        <v>0</v>
      </c>
      <c r="BC152" s="4">
        <v>0</v>
      </c>
      <c r="BD152" s="4">
        <v>0</v>
      </c>
      <c r="BE152" s="4">
        <v>0</v>
      </c>
      <c r="BF152" s="4">
        <v>0</v>
      </c>
      <c r="BG152" s="4">
        <v>0</v>
      </c>
      <c r="BH152" s="4">
        <v>0</v>
      </c>
      <c r="BI152" s="4">
        <v>0</v>
      </c>
      <c r="BJ152" s="4">
        <v>0</v>
      </c>
      <c r="BK152" s="4">
        <v>0</v>
      </c>
      <c r="BL152" s="4">
        <v>0</v>
      </c>
      <c r="BM152" s="143">
        <v>0</v>
      </c>
      <c r="BN152" s="4">
        <v>0</v>
      </c>
      <c r="BO152" s="4">
        <v>0</v>
      </c>
      <c r="BP152" s="4">
        <v>0</v>
      </c>
      <c r="BQ152" s="4">
        <v>0</v>
      </c>
      <c r="BR152" s="4">
        <v>0</v>
      </c>
      <c r="BS152" s="4">
        <v>0</v>
      </c>
      <c r="BT152" s="4">
        <v>0</v>
      </c>
      <c r="BU152" s="4">
        <v>0</v>
      </c>
      <c r="BV152" s="4">
        <v>0</v>
      </c>
      <c r="BX152" s="4"/>
      <c r="CA152"/>
    </row>
    <row r="153" spans="1:79" x14ac:dyDescent="0.25">
      <c r="A153" s="114"/>
      <c r="B153" t="s">
        <v>422</v>
      </c>
      <c r="C153" s="4">
        <v>0</v>
      </c>
      <c r="D153" s="4">
        <v>0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143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4">
        <v>0</v>
      </c>
      <c r="X153" s="4">
        <v>0</v>
      </c>
      <c r="Y153" s="4">
        <v>0</v>
      </c>
      <c r="Z153" s="4">
        <v>0</v>
      </c>
      <c r="AA153" s="4">
        <v>0</v>
      </c>
      <c r="AB153" s="143">
        <v>0</v>
      </c>
      <c r="AC153" s="4">
        <v>0</v>
      </c>
      <c r="AD153" s="4">
        <v>0</v>
      </c>
      <c r="AE153" s="4">
        <v>0</v>
      </c>
      <c r="AF153" s="4">
        <v>0</v>
      </c>
      <c r="AG153" s="4">
        <v>0</v>
      </c>
      <c r="AH153" s="4">
        <v>0</v>
      </c>
      <c r="AI153" s="4">
        <v>0</v>
      </c>
      <c r="AJ153" s="4">
        <v>0</v>
      </c>
      <c r="AK153" s="4">
        <v>0</v>
      </c>
      <c r="AM153" t="s">
        <v>422</v>
      </c>
      <c r="AN153" s="4">
        <v>0</v>
      </c>
      <c r="AO153" s="4">
        <v>0</v>
      </c>
      <c r="AP153" s="4">
        <v>0</v>
      </c>
      <c r="AQ153" s="4">
        <v>0</v>
      </c>
      <c r="AR153" s="4">
        <v>0</v>
      </c>
      <c r="AS153" s="4">
        <v>0</v>
      </c>
      <c r="AT153" s="4">
        <v>0</v>
      </c>
      <c r="AU153" s="4">
        <v>0</v>
      </c>
      <c r="AV153" s="4">
        <v>0</v>
      </c>
      <c r="AW153" s="4">
        <v>0</v>
      </c>
      <c r="AX153" s="4">
        <v>0</v>
      </c>
      <c r="AY153" s="4">
        <v>0</v>
      </c>
      <c r="AZ153" s="143">
        <v>0</v>
      </c>
      <c r="BA153" s="4">
        <v>0</v>
      </c>
      <c r="BB153" s="4">
        <v>0</v>
      </c>
      <c r="BC153" s="4">
        <v>0</v>
      </c>
      <c r="BD153" s="4">
        <v>0</v>
      </c>
      <c r="BE153" s="4">
        <v>0</v>
      </c>
      <c r="BF153" s="4">
        <v>0</v>
      </c>
      <c r="BG153" s="4">
        <v>0</v>
      </c>
      <c r="BH153" s="4">
        <v>0</v>
      </c>
      <c r="BI153" s="4">
        <v>0</v>
      </c>
      <c r="BJ153" s="4">
        <v>0</v>
      </c>
      <c r="BK153" s="4">
        <v>0</v>
      </c>
      <c r="BL153" s="4">
        <v>0</v>
      </c>
      <c r="BM153" s="143">
        <v>0</v>
      </c>
      <c r="BN153" s="4">
        <v>0</v>
      </c>
      <c r="BO153" s="4">
        <v>0</v>
      </c>
      <c r="BP153" s="4">
        <v>0</v>
      </c>
      <c r="BQ153" s="4">
        <v>0</v>
      </c>
      <c r="BR153" s="4">
        <v>0</v>
      </c>
      <c r="BS153" s="4">
        <v>0</v>
      </c>
      <c r="BT153" s="4">
        <v>0</v>
      </c>
      <c r="BU153" s="4">
        <v>0</v>
      </c>
      <c r="BV153" s="4">
        <v>0</v>
      </c>
      <c r="BX153" s="4"/>
      <c r="CA153"/>
    </row>
    <row r="154" spans="1:79" x14ac:dyDescent="0.25">
      <c r="A154" s="114"/>
      <c r="B154" t="s">
        <v>423</v>
      </c>
      <c r="C154" s="4">
        <v>0</v>
      </c>
      <c r="D154" s="4">
        <v>0</v>
      </c>
      <c r="E154" s="4">
        <v>0</v>
      </c>
      <c r="F154" s="4">
        <v>0</v>
      </c>
      <c r="G154" s="4">
        <v>0</v>
      </c>
      <c r="H154" s="4">
        <v>0</v>
      </c>
      <c r="I154" s="4">
        <v>0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143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0</v>
      </c>
      <c r="X154" s="4">
        <v>0</v>
      </c>
      <c r="Y154" s="4">
        <v>0</v>
      </c>
      <c r="Z154" s="4">
        <v>0</v>
      </c>
      <c r="AA154" s="4">
        <v>0</v>
      </c>
      <c r="AB154" s="143">
        <v>0</v>
      </c>
      <c r="AC154" s="4">
        <v>0</v>
      </c>
      <c r="AD154" s="4">
        <v>0</v>
      </c>
      <c r="AE154" s="4">
        <v>0</v>
      </c>
      <c r="AF154" s="4">
        <v>0</v>
      </c>
      <c r="AG154" s="4">
        <v>0</v>
      </c>
      <c r="AH154" s="4">
        <v>0</v>
      </c>
      <c r="AI154" s="4">
        <v>0</v>
      </c>
      <c r="AJ154" s="4">
        <v>0</v>
      </c>
      <c r="AK154" s="4">
        <v>0</v>
      </c>
      <c r="AM154" t="s">
        <v>423</v>
      </c>
      <c r="AN154" s="4">
        <v>0</v>
      </c>
      <c r="AO154" s="4">
        <v>0</v>
      </c>
      <c r="AP154" s="4">
        <v>0</v>
      </c>
      <c r="AQ154" s="4">
        <v>0</v>
      </c>
      <c r="AR154" s="4">
        <v>0</v>
      </c>
      <c r="AS154" s="4">
        <v>0</v>
      </c>
      <c r="AT154" s="4">
        <v>0</v>
      </c>
      <c r="AU154" s="4">
        <v>0</v>
      </c>
      <c r="AV154" s="4">
        <v>0</v>
      </c>
      <c r="AW154" s="4">
        <v>0</v>
      </c>
      <c r="AX154" s="4">
        <v>0</v>
      </c>
      <c r="AY154" s="4">
        <v>0</v>
      </c>
      <c r="AZ154" s="143">
        <v>0</v>
      </c>
      <c r="BA154" s="4">
        <v>0</v>
      </c>
      <c r="BB154" s="4">
        <v>0</v>
      </c>
      <c r="BC154" s="4">
        <v>0</v>
      </c>
      <c r="BD154" s="4">
        <v>0</v>
      </c>
      <c r="BE154" s="4">
        <v>0</v>
      </c>
      <c r="BF154" s="4">
        <v>0</v>
      </c>
      <c r="BG154" s="4">
        <v>0</v>
      </c>
      <c r="BH154" s="4">
        <v>0</v>
      </c>
      <c r="BI154" s="4">
        <v>0</v>
      </c>
      <c r="BJ154" s="4">
        <v>0</v>
      </c>
      <c r="BK154" s="4">
        <v>0</v>
      </c>
      <c r="BL154" s="4">
        <v>0</v>
      </c>
      <c r="BM154" s="143">
        <v>0</v>
      </c>
      <c r="BN154" s="4">
        <v>0</v>
      </c>
      <c r="BO154" s="4">
        <v>0</v>
      </c>
      <c r="BP154" s="4">
        <v>0</v>
      </c>
      <c r="BQ154" s="4">
        <v>0</v>
      </c>
      <c r="BR154" s="4">
        <v>0</v>
      </c>
      <c r="BS154" s="4">
        <v>0</v>
      </c>
      <c r="BT154" s="4">
        <v>0</v>
      </c>
      <c r="BU154" s="4">
        <v>0</v>
      </c>
      <c r="BV154" s="4">
        <v>0</v>
      </c>
      <c r="BX154" s="4"/>
      <c r="CA154"/>
    </row>
    <row r="155" spans="1:79" x14ac:dyDescent="0.25">
      <c r="A155" s="114"/>
      <c r="B155" t="s">
        <v>424</v>
      </c>
      <c r="C155" s="4">
        <v>0</v>
      </c>
      <c r="D155" s="4">
        <v>0</v>
      </c>
      <c r="E155" s="4">
        <v>0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143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143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v>0</v>
      </c>
      <c r="AK155" s="4">
        <v>0</v>
      </c>
      <c r="AM155" t="s">
        <v>424</v>
      </c>
      <c r="AN155" s="4">
        <v>0</v>
      </c>
      <c r="AO155" s="4">
        <v>0</v>
      </c>
      <c r="AP155" s="4">
        <v>0</v>
      </c>
      <c r="AQ155" s="4">
        <v>0</v>
      </c>
      <c r="AR155" s="4">
        <v>0</v>
      </c>
      <c r="AS155" s="4">
        <v>0</v>
      </c>
      <c r="AT155" s="4">
        <v>0</v>
      </c>
      <c r="AU155" s="4">
        <v>0</v>
      </c>
      <c r="AV155" s="4">
        <v>0</v>
      </c>
      <c r="AW155" s="4">
        <v>0</v>
      </c>
      <c r="AX155" s="4">
        <v>0</v>
      </c>
      <c r="AY155" s="4">
        <v>0</v>
      </c>
      <c r="AZ155" s="143">
        <v>0</v>
      </c>
      <c r="BA155" s="4">
        <v>0</v>
      </c>
      <c r="BB155" s="4">
        <v>0</v>
      </c>
      <c r="BC155" s="4">
        <v>0</v>
      </c>
      <c r="BD155" s="4">
        <v>0</v>
      </c>
      <c r="BE155" s="4">
        <v>0</v>
      </c>
      <c r="BF155" s="4">
        <v>0</v>
      </c>
      <c r="BG155" s="4">
        <v>0</v>
      </c>
      <c r="BH155" s="4">
        <v>0</v>
      </c>
      <c r="BI155" s="4">
        <v>0</v>
      </c>
      <c r="BJ155" s="4">
        <v>0</v>
      </c>
      <c r="BK155" s="4">
        <v>0</v>
      </c>
      <c r="BL155" s="4">
        <v>0</v>
      </c>
      <c r="BM155" s="143">
        <v>0</v>
      </c>
      <c r="BN155" s="4">
        <v>0</v>
      </c>
      <c r="BO155" s="4">
        <v>0</v>
      </c>
      <c r="BP155" s="4">
        <v>0</v>
      </c>
      <c r="BQ155" s="4">
        <v>0</v>
      </c>
      <c r="BR155" s="4">
        <v>0</v>
      </c>
      <c r="BS155" s="4">
        <v>0</v>
      </c>
      <c r="BT155" s="4">
        <v>0</v>
      </c>
      <c r="BU155" s="4">
        <v>0</v>
      </c>
      <c r="BV155" s="4">
        <v>0</v>
      </c>
      <c r="BX155" s="4"/>
      <c r="CA155"/>
    </row>
    <row r="156" spans="1:79" x14ac:dyDescent="0.25">
      <c r="A156" s="114"/>
      <c r="B156" t="s">
        <v>425</v>
      </c>
      <c r="C156" s="4">
        <v>0</v>
      </c>
      <c r="D156" s="4">
        <v>0</v>
      </c>
      <c r="E156" s="4">
        <v>0</v>
      </c>
      <c r="F156" s="4">
        <v>0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143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0</v>
      </c>
      <c r="AA156" s="4">
        <v>0</v>
      </c>
      <c r="AB156" s="143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0</v>
      </c>
      <c r="AH156" s="4">
        <v>0</v>
      </c>
      <c r="AI156" s="4">
        <v>0</v>
      </c>
      <c r="AJ156" s="4">
        <v>0</v>
      </c>
      <c r="AK156" s="4">
        <v>0</v>
      </c>
      <c r="AM156" t="s">
        <v>425</v>
      </c>
      <c r="AN156" s="4">
        <v>0</v>
      </c>
      <c r="AO156" s="4">
        <v>0</v>
      </c>
      <c r="AP156" s="4">
        <v>0</v>
      </c>
      <c r="AQ156" s="4">
        <v>0</v>
      </c>
      <c r="AR156" s="4">
        <v>0</v>
      </c>
      <c r="AS156" s="4">
        <v>0</v>
      </c>
      <c r="AT156" s="4">
        <v>0</v>
      </c>
      <c r="AU156" s="4">
        <v>0</v>
      </c>
      <c r="AV156" s="4">
        <v>0</v>
      </c>
      <c r="AW156" s="4">
        <v>0</v>
      </c>
      <c r="AX156" s="4">
        <v>0</v>
      </c>
      <c r="AY156" s="4">
        <v>0</v>
      </c>
      <c r="AZ156" s="143">
        <v>0</v>
      </c>
      <c r="BA156" s="4">
        <v>0</v>
      </c>
      <c r="BB156" s="4">
        <v>0</v>
      </c>
      <c r="BC156" s="4">
        <v>0</v>
      </c>
      <c r="BD156" s="4">
        <v>0</v>
      </c>
      <c r="BE156" s="4">
        <v>0</v>
      </c>
      <c r="BF156" s="4">
        <v>0</v>
      </c>
      <c r="BG156" s="4">
        <v>0</v>
      </c>
      <c r="BH156" s="4">
        <v>0</v>
      </c>
      <c r="BI156" s="4">
        <v>0</v>
      </c>
      <c r="BJ156" s="4">
        <v>0</v>
      </c>
      <c r="BK156" s="4">
        <v>0</v>
      </c>
      <c r="BL156" s="4">
        <v>0</v>
      </c>
      <c r="BM156" s="143">
        <v>0</v>
      </c>
      <c r="BN156" s="4">
        <v>0</v>
      </c>
      <c r="BO156" s="4">
        <v>0</v>
      </c>
      <c r="BP156" s="4">
        <v>0</v>
      </c>
      <c r="BQ156" s="4">
        <v>0</v>
      </c>
      <c r="BR156" s="4">
        <v>0</v>
      </c>
      <c r="BS156" s="4">
        <v>0</v>
      </c>
      <c r="BT156" s="4">
        <v>0</v>
      </c>
      <c r="BU156" s="4">
        <v>0</v>
      </c>
      <c r="BV156" s="4">
        <v>0</v>
      </c>
      <c r="BX156" s="4"/>
      <c r="CA156"/>
    </row>
    <row r="157" spans="1:79" x14ac:dyDescent="0.25">
      <c r="A157" s="114"/>
      <c r="B157" t="s">
        <v>426</v>
      </c>
      <c r="C157" s="4">
        <v>0</v>
      </c>
      <c r="D157" s="4">
        <v>0</v>
      </c>
      <c r="E157" s="4">
        <v>0</v>
      </c>
      <c r="F157" s="4">
        <v>0</v>
      </c>
      <c r="G157" s="4">
        <v>0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143">
        <v>0</v>
      </c>
      <c r="P157" s="4">
        <v>0</v>
      </c>
      <c r="Q157" s="4">
        <v>0</v>
      </c>
      <c r="R157" s="4">
        <v>0</v>
      </c>
      <c r="S157" s="4">
        <v>0</v>
      </c>
      <c r="T157" s="4">
        <v>0</v>
      </c>
      <c r="U157" s="4">
        <v>0</v>
      </c>
      <c r="V157" s="4">
        <v>0</v>
      </c>
      <c r="W157" s="4">
        <v>0</v>
      </c>
      <c r="X157" s="4">
        <v>0</v>
      </c>
      <c r="Y157" s="4">
        <v>0</v>
      </c>
      <c r="Z157" s="4">
        <v>0</v>
      </c>
      <c r="AA157" s="4">
        <v>0</v>
      </c>
      <c r="AB157" s="143">
        <v>0</v>
      </c>
      <c r="AC157" s="4">
        <v>0</v>
      </c>
      <c r="AD157" s="4">
        <v>0</v>
      </c>
      <c r="AE157" s="4">
        <v>0</v>
      </c>
      <c r="AF157" s="4">
        <v>0</v>
      </c>
      <c r="AG157" s="4">
        <v>0</v>
      </c>
      <c r="AH157" s="4">
        <v>0</v>
      </c>
      <c r="AI157" s="4">
        <v>0</v>
      </c>
      <c r="AJ157" s="4">
        <v>0</v>
      </c>
      <c r="AK157" s="4">
        <v>0</v>
      </c>
      <c r="AM157" t="s">
        <v>426</v>
      </c>
      <c r="AN157" s="4">
        <v>0</v>
      </c>
      <c r="AO157" s="4">
        <v>0</v>
      </c>
      <c r="AP157" s="4">
        <v>0</v>
      </c>
      <c r="AQ157" s="4">
        <v>0</v>
      </c>
      <c r="AR157" s="4">
        <v>0</v>
      </c>
      <c r="AS157" s="4">
        <v>0</v>
      </c>
      <c r="AT157" s="4">
        <v>0</v>
      </c>
      <c r="AU157" s="4">
        <v>0</v>
      </c>
      <c r="AV157" s="4">
        <v>0</v>
      </c>
      <c r="AW157" s="4">
        <v>0</v>
      </c>
      <c r="AX157" s="4">
        <v>0</v>
      </c>
      <c r="AY157" s="4">
        <v>0</v>
      </c>
      <c r="AZ157" s="143">
        <v>0</v>
      </c>
      <c r="BA157" s="4">
        <v>0</v>
      </c>
      <c r="BB157" s="4">
        <v>0</v>
      </c>
      <c r="BC157" s="4">
        <v>0</v>
      </c>
      <c r="BD157" s="4">
        <v>0</v>
      </c>
      <c r="BE157" s="4">
        <v>0</v>
      </c>
      <c r="BF157" s="4">
        <v>0</v>
      </c>
      <c r="BG157" s="4">
        <v>0</v>
      </c>
      <c r="BH157" s="4">
        <v>0</v>
      </c>
      <c r="BI157" s="4">
        <v>0</v>
      </c>
      <c r="BJ157" s="4">
        <v>0</v>
      </c>
      <c r="BK157" s="4">
        <v>0</v>
      </c>
      <c r="BL157" s="4">
        <v>0</v>
      </c>
      <c r="BM157" s="143">
        <v>0</v>
      </c>
      <c r="BN157" s="4">
        <v>0</v>
      </c>
      <c r="BO157" s="4">
        <v>0</v>
      </c>
      <c r="BP157" s="4">
        <v>0</v>
      </c>
      <c r="BQ157" s="4">
        <v>0</v>
      </c>
      <c r="BR157" s="4">
        <v>0</v>
      </c>
      <c r="BS157" s="4">
        <v>0</v>
      </c>
      <c r="BT157" s="4">
        <v>0</v>
      </c>
      <c r="BU157" s="4">
        <v>0</v>
      </c>
      <c r="BV157" s="4">
        <v>0</v>
      </c>
      <c r="BX157" s="4"/>
      <c r="CA157"/>
    </row>
    <row r="158" spans="1:79" x14ac:dyDescent="0.25">
      <c r="A158" s="114"/>
      <c r="B158" t="s">
        <v>427</v>
      </c>
      <c r="C158" s="115">
        <v>0</v>
      </c>
      <c r="D158" s="115">
        <v>0</v>
      </c>
      <c r="E158" s="115">
        <v>0</v>
      </c>
      <c r="F158" s="115">
        <v>0</v>
      </c>
      <c r="G158" s="115">
        <v>0</v>
      </c>
      <c r="H158" s="115">
        <v>0</v>
      </c>
      <c r="I158" s="115">
        <v>0</v>
      </c>
      <c r="J158" s="115">
        <v>0</v>
      </c>
      <c r="K158" s="115">
        <v>0</v>
      </c>
      <c r="L158" s="115">
        <v>0</v>
      </c>
      <c r="M158" s="115">
        <v>0</v>
      </c>
      <c r="N158" s="115">
        <v>0</v>
      </c>
      <c r="O158" s="144">
        <v>0</v>
      </c>
      <c r="P158" s="115">
        <v>0</v>
      </c>
      <c r="Q158" s="115">
        <v>0</v>
      </c>
      <c r="R158" s="115">
        <v>0</v>
      </c>
      <c r="S158" s="115">
        <v>0</v>
      </c>
      <c r="T158" s="115">
        <v>0</v>
      </c>
      <c r="U158" s="115">
        <v>0</v>
      </c>
      <c r="V158" s="115">
        <v>0</v>
      </c>
      <c r="W158" s="115">
        <v>0</v>
      </c>
      <c r="X158" s="115">
        <v>0</v>
      </c>
      <c r="Y158" s="115">
        <v>0</v>
      </c>
      <c r="Z158" s="115">
        <v>0</v>
      </c>
      <c r="AA158" s="115">
        <v>0</v>
      </c>
      <c r="AB158" s="144">
        <v>0</v>
      </c>
      <c r="AC158" s="115">
        <v>0</v>
      </c>
      <c r="AD158" s="115">
        <v>0</v>
      </c>
      <c r="AE158" s="115">
        <v>0</v>
      </c>
      <c r="AF158" s="115">
        <v>0</v>
      </c>
      <c r="AG158" s="115">
        <v>0</v>
      </c>
      <c r="AH158" s="115">
        <v>0</v>
      </c>
      <c r="AI158" s="115">
        <v>0</v>
      </c>
      <c r="AJ158" s="115">
        <v>0</v>
      </c>
      <c r="AK158" s="115">
        <v>0</v>
      </c>
      <c r="AM158" t="s">
        <v>427</v>
      </c>
      <c r="AN158" s="115">
        <v>0</v>
      </c>
      <c r="AO158" s="115">
        <v>0</v>
      </c>
      <c r="AP158" s="115">
        <v>0</v>
      </c>
      <c r="AQ158" s="115">
        <v>0</v>
      </c>
      <c r="AR158" s="115">
        <v>0</v>
      </c>
      <c r="AS158" s="115">
        <v>0</v>
      </c>
      <c r="AT158" s="115">
        <v>0</v>
      </c>
      <c r="AU158" s="115">
        <v>0</v>
      </c>
      <c r="AV158" s="115">
        <v>0</v>
      </c>
      <c r="AW158" s="115">
        <v>0</v>
      </c>
      <c r="AX158" s="115">
        <v>0</v>
      </c>
      <c r="AY158" s="115">
        <v>0</v>
      </c>
      <c r="AZ158" s="144">
        <v>0</v>
      </c>
      <c r="BA158" s="115">
        <v>0</v>
      </c>
      <c r="BB158" s="115">
        <v>0</v>
      </c>
      <c r="BC158" s="115">
        <v>0</v>
      </c>
      <c r="BD158" s="115">
        <v>0</v>
      </c>
      <c r="BE158" s="115">
        <v>0</v>
      </c>
      <c r="BF158" s="115">
        <v>0</v>
      </c>
      <c r="BG158" s="115">
        <v>0</v>
      </c>
      <c r="BH158" s="115">
        <v>0</v>
      </c>
      <c r="BI158" s="115">
        <v>0</v>
      </c>
      <c r="BJ158" s="115">
        <v>0</v>
      </c>
      <c r="BK158" s="115">
        <v>0</v>
      </c>
      <c r="BL158" s="115">
        <v>0</v>
      </c>
      <c r="BM158" s="144">
        <v>0</v>
      </c>
      <c r="BN158" s="115">
        <v>0</v>
      </c>
      <c r="BO158" s="115">
        <v>0</v>
      </c>
      <c r="BP158" s="115">
        <v>0</v>
      </c>
      <c r="BQ158" s="115">
        <v>0</v>
      </c>
      <c r="BR158" s="115">
        <v>0</v>
      </c>
      <c r="BS158" s="115">
        <v>0</v>
      </c>
      <c r="BT158" s="115">
        <v>0</v>
      </c>
      <c r="BU158" s="115">
        <v>0</v>
      </c>
      <c r="BV158" s="115">
        <v>0</v>
      </c>
      <c r="BX158" s="4"/>
      <c r="CA158"/>
    </row>
    <row r="159" spans="1:79" x14ac:dyDescent="0.25">
      <c r="A159" s="114"/>
      <c r="C159" s="5">
        <f>SUM(C145:C158)</f>
        <v>0</v>
      </c>
      <c r="D159" s="5">
        <f t="shared" ref="D159:AP159" si="134">SUM(D145:D158)</f>
        <v>0</v>
      </c>
      <c r="E159" s="5">
        <f t="shared" si="134"/>
        <v>0</v>
      </c>
      <c r="F159" s="5">
        <f t="shared" si="134"/>
        <v>0</v>
      </c>
      <c r="G159" s="5">
        <f t="shared" si="134"/>
        <v>0</v>
      </c>
      <c r="H159" s="5">
        <f t="shared" si="134"/>
        <v>0</v>
      </c>
      <c r="I159" s="5">
        <f t="shared" si="134"/>
        <v>0</v>
      </c>
      <c r="J159" s="5">
        <f t="shared" si="134"/>
        <v>0</v>
      </c>
      <c r="K159" s="5">
        <f t="shared" si="134"/>
        <v>0</v>
      </c>
      <c r="L159" s="5">
        <f t="shared" si="134"/>
        <v>0</v>
      </c>
      <c r="M159" s="5">
        <f t="shared" si="134"/>
        <v>0</v>
      </c>
      <c r="N159" s="5">
        <f t="shared" si="134"/>
        <v>0</v>
      </c>
      <c r="O159" s="145">
        <f t="shared" si="134"/>
        <v>0</v>
      </c>
      <c r="P159" s="5">
        <f>SUM(P145:P158)</f>
        <v>0</v>
      </c>
      <c r="Q159" s="5">
        <f t="shared" ref="Q159:AB159" si="135">SUM(Q145:Q158)</f>
        <v>0</v>
      </c>
      <c r="R159" s="5">
        <f t="shared" si="135"/>
        <v>0</v>
      </c>
      <c r="S159" s="5">
        <f t="shared" si="135"/>
        <v>0</v>
      </c>
      <c r="T159" s="5">
        <f t="shared" si="135"/>
        <v>0</v>
      </c>
      <c r="U159" s="5">
        <f t="shared" si="135"/>
        <v>0</v>
      </c>
      <c r="V159" s="5">
        <f t="shared" si="135"/>
        <v>0</v>
      </c>
      <c r="W159" s="5">
        <f t="shared" si="135"/>
        <v>0</v>
      </c>
      <c r="X159" s="5">
        <f t="shared" si="135"/>
        <v>0</v>
      </c>
      <c r="Y159" s="5">
        <f t="shared" si="135"/>
        <v>0</v>
      </c>
      <c r="Z159" s="5">
        <f t="shared" si="135"/>
        <v>0</v>
      </c>
      <c r="AA159" s="5">
        <f t="shared" si="135"/>
        <v>0</v>
      </c>
      <c r="AB159" s="145">
        <f t="shared" si="135"/>
        <v>0</v>
      </c>
      <c r="AC159" s="5">
        <f t="shared" si="134"/>
        <v>0</v>
      </c>
      <c r="AD159" s="5">
        <f t="shared" si="134"/>
        <v>0</v>
      </c>
      <c r="AE159" s="5">
        <f t="shared" si="134"/>
        <v>0</v>
      </c>
      <c r="AF159" s="5">
        <f t="shared" si="134"/>
        <v>0</v>
      </c>
      <c r="AG159" s="5">
        <f t="shared" si="134"/>
        <v>0</v>
      </c>
      <c r="AH159" s="5">
        <f t="shared" si="134"/>
        <v>0</v>
      </c>
      <c r="AI159" s="5">
        <f t="shared" si="134"/>
        <v>0</v>
      </c>
      <c r="AJ159" s="5">
        <f t="shared" si="134"/>
        <v>0</v>
      </c>
      <c r="AK159" s="5">
        <f t="shared" si="134"/>
        <v>0</v>
      </c>
      <c r="AM159" s="5"/>
      <c r="AN159" s="5">
        <f t="shared" si="134"/>
        <v>0</v>
      </c>
      <c r="AO159" s="5">
        <f t="shared" si="134"/>
        <v>0</v>
      </c>
      <c r="AP159" s="5">
        <f t="shared" si="134"/>
        <v>0</v>
      </c>
      <c r="AQ159" s="5">
        <f>SUM(AQ145:AQ158)</f>
        <v>0</v>
      </c>
      <c r="AR159" s="5">
        <f t="shared" ref="AR159:BQ159" si="136">SUM(AR145:AR158)</f>
        <v>0</v>
      </c>
      <c r="AS159" s="5">
        <f t="shared" si="136"/>
        <v>0</v>
      </c>
      <c r="AT159" s="5">
        <f t="shared" si="136"/>
        <v>0</v>
      </c>
      <c r="AU159" s="5">
        <f t="shared" si="136"/>
        <v>0</v>
      </c>
      <c r="AV159" s="5">
        <f t="shared" si="136"/>
        <v>0</v>
      </c>
      <c r="AW159" s="5">
        <f t="shared" si="136"/>
        <v>0</v>
      </c>
      <c r="AX159" s="5">
        <f t="shared" si="136"/>
        <v>0</v>
      </c>
      <c r="AY159" s="5">
        <f t="shared" si="136"/>
        <v>0</v>
      </c>
      <c r="AZ159" s="145">
        <f t="shared" si="136"/>
        <v>0</v>
      </c>
      <c r="BA159" s="5">
        <f t="shared" si="136"/>
        <v>0</v>
      </c>
      <c r="BB159" s="5">
        <f t="shared" si="136"/>
        <v>0</v>
      </c>
      <c r="BC159" s="5">
        <f t="shared" si="136"/>
        <v>0</v>
      </c>
      <c r="BD159" s="5">
        <f>SUM(BD145:BD158)</f>
        <v>0</v>
      </c>
      <c r="BE159" s="5">
        <f t="shared" ref="BE159:BM159" si="137">SUM(BE145:BE158)</f>
        <v>0</v>
      </c>
      <c r="BF159" s="5">
        <f t="shared" si="137"/>
        <v>0</v>
      </c>
      <c r="BG159" s="5">
        <f t="shared" si="137"/>
        <v>0</v>
      </c>
      <c r="BH159" s="5">
        <f t="shared" si="137"/>
        <v>0</v>
      </c>
      <c r="BI159" s="5">
        <f t="shared" si="137"/>
        <v>0</v>
      </c>
      <c r="BJ159" s="5">
        <f t="shared" si="137"/>
        <v>0</v>
      </c>
      <c r="BK159" s="5">
        <f t="shared" si="137"/>
        <v>0</v>
      </c>
      <c r="BL159" s="5">
        <f t="shared" si="137"/>
        <v>0</v>
      </c>
      <c r="BM159" s="145">
        <f t="shared" si="137"/>
        <v>0</v>
      </c>
      <c r="BN159" s="5">
        <f t="shared" si="136"/>
        <v>0</v>
      </c>
      <c r="BO159" s="5">
        <f t="shared" si="136"/>
        <v>0</v>
      </c>
      <c r="BP159" s="5">
        <f t="shared" si="136"/>
        <v>0</v>
      </c>
      <c r="BQ159" s="5">
        <f t="shared" si="136"/>
        <v>0</v>
      </c>
      <c r="BR159" s="5">
        <f>SUM(BR145:BR158)</f>
        <v>0</v>
      </c>
      <c r="BS159" s="5">
        <f>SUM(BS145:BS158)</f>
        <v>0</v>
      </c>
      <c r="BT159" s="5">
        <f t="shared" ref="BT159:BV159" si="138">SUM(BT145:BT158)</f>
        <v>0</v>
      </c>
      <c r="BU159" s="5">
        <f t="shared" si="138"/>
        <v>0</v>
      </c>
      <c r="BV159" s="5">
        <f t="shared" si="138"/>
        <v>0</v>
      </c>
      <c r="BX159" s="4"/>
      <c r="CA159"/>
    </row>
    <row r="160" spans="1:79" x14ac:dyDescent="0.25">
      <c r="A160" s="114"/>
      <c r="B160" s="125">
        <f>SUM(C160:AK160)</f>
        <v>0</v>
      </c>
      <c r="C160" s="5">
        <f t="shared" ref="C160:AK160" si="139">+C159-C7</f>
        <v>0</v>
      </c>
      <c r="D160" s="5">
        <f t="shared" si="139"/>
        <v>0</v>
      </c>
      <c r="E160" s="5">
        <f t="shared" si="139"/>
        <v>0</v>
      </c>
      <c r="F160" s="5">
        <f t="shared" si="139"/>
        <v>0</v>
      </c>
      <c r="G160" s="5">
        <f t="shared" si="139"/>
        <v>0</v>
      </c>
      <c r="H160" s="5">
        <f t="shared" si="139"/>
        <v>0</v>
      </c>
      <c r="I160" s="5">
        <f t="shared" si="139"/>
        <v>0</v>
      </c>
      <c r="J160" s="5">
        <f t="shared" si="139"/>
        <v>0</v>
      </c>
      <c r="K160" s="5">
        <f t="shared" si="139"/>
        <v>0</v>
      </c>
      <c r="L160" s="5">
        <f t="shared" si="139"/>
        <v>0</v>
      </c>
      <c r="M160" s="5">
        <f t="shared" si="139"/>
        <v>0</v>
      </c>
      <c r="N160" s="5">
        <f t="shared" si="139"/>
        <v>0</v>
      </c>
      <c r="O160" s="145">
        <f t="shared" si="139"/>
        <v>0</v>
      </c>
      <c r="P160" s="5">
        <f t="shared" si="139"/>
        <v>0</v>
      </c>
      <c r="Q160" s="5">
        <f t="shared" si="139"/>
        <v>0</v>
      </c>
      <c r="R160" s="5">
        <f t="shared" si="139"/>
        <v>0</v>
      </c>
      <c r="S160" s="5">
        <f t="shared" si="139"/>
        <v>0</v>
      </c>
      <c r="T160" s="5">
        <f t="shared" si="139"/>
        <v>0</v>
      </c>
      <c r="U160" s="5">
        <f t="shared" si="139"/>
        <v>0</v>
      </c>
      <c r="V160" s="5">
        <f t="shared" si="139"/>
        <v>0</v>
      </c>
      <c r="W160" s="5">
        <f t="shared" si="139"/>
        <v>0</v>
      </c>
      <c r="X160" s="5">
        <f t="shared" si="139"/>
        <v>0</v>
      </c>
      <c r="Y160" s="5">
        <f t="shared" si="139"/>
        <v>0</v>
      </c>
      <c r="Z160" s="5">
        <f t="shared" si="139"/>
        <v>0</v>
      </c>
      <c r="AA160" s="5">
        <f t="shared" si="139"/>
        <v>0</v>
      </c>
      <c r="AB160" s="145">
        <f t="shared" si="139"/>
        <v>0</v>
      </c>
      <c r="AC160" s="5">
        <f t="shared" si="139"/>
        <v>0</v>
      </c>
      <c r="AD160" s="5">
        <f t="shared" si="139"/>
        <v>0</v>
      </c>
      <c r="AE160" s="5">
        <f t="shared" si="139"/>
        <v>0</v>
      </c>
      <c r="AF160" s="5">
        <f t="shared" si="139"/>
        <v>0</v>
      </c>
      <c r="AG160" s="5">
        <f t="shared" si="139"/>
        <v>0</v>
      </c>
      <c r="AH160" s="5">
        <f t="shared" si="139"/>
        <v>0</v>
      </c>
      <c r="AI160" s="5">
        <f t="shared" si="139"/>
        <v>0</v>
      </c>
      <c r="AJ160" s="5">
        <f t="shared" si="139"/>
        <v>0</v>
      </c>
      <c r="AK160" s="5">
        <f t="shared" si="139"/>
        <v>0</v>
      </c>
      <c r="AM160" s="125">
        <f>SUM(AN160:BV160)</f>
        <v>0</v>
      </c>
      <c r="AN160" s="5">
        <f>+AN159-AN7</f>
        <v>0</v>
      </c>
      <c r="AO160" s="5">
        <f t="shared" ref="AO160:BV160" si="140">+AO159-AO7</f>
        <v>0</v>
      </c>
      <c r="AP160" s="5">
        <f t="shared" si="140"/>
        <v>0</v>
      </c>
      <c r="AQ160" s="5">
        <f t="shared" si="140"/>
        <v>0</v>
      </c>
      <c r="AR160" s="5">
        <f t="shared" si="140"/>
        <v>0</v>
      </c>
      <c r="AS160" s="5">
        <f t="shared" si="140"/>
        <v>0</v>
      </c>
      <c r="AT160" s="5">
        <f t="shared" si="140"/>
        <v>0</v>
      </c>
      <c r="AU160" s="5">
        <f t="shared" si="140"/>
        <v>0</v>
      </c>
      <c r="AV160" s="5">
        <f t="shared" si="140"/>
        <v>0</v>
      </c>
      <c r="AW160" s="5">
        <f t="shared" si="140"/>
        <v>0</v>
      </c>
      <c r="AX160" s="5">
        <f t="shared" si="140"/>
        <v>0</v>
      </c>
      <c r="AY160" s="5">
        <f t="shared" si="140"/>
        <v>0</v>
      </c>
      <c r="AZ160" s="145">
        <f t="shared" si="140"/>
        <v>0</v>
      </c>
      <c r="BA160" s="5">
        <f>+BA159-BA7</f>
        <v>0</v>
      </c>
      <c r="BB160" s="5">
        <f t="shared" ref="BB160:BM160" si="141">+BB159-BB7</f>
        <v>0</v>
      </c>
      <c r="BC160" s="5">
        <f t="shared" si="141"/>
        <v>0</v>
      </c>
      <c r="BD160" s="5">
        <f t="shared" si="141"/>
        <v>0</v>
      </c>
      <c r="BE160" s="5">
        <f t="shared" si="141"/>
        <v>0</v>
      </c>
      <c r="BF160" s="5">
        <f t="shared" si="141"/>
        <v>0</v>
      </c>
      <c r="BG160" s="5">
        <f t="shared" si="141"/>
        <v>0</v>
      </c>
      <c r="BH160" s="5">
        <f t="shared" si="141"/>
        <v>0</v>
      </c>
      <c r="BI160" s="5">
        <f t="shared" si="141"/>
        <v>0</v>
      </c>
      <c r="BJ160" s="5">
        <f t="shared" si="141"/>
        <v>0</v>
      </c>
      <c r="BK160" s="5">
        <f t="shared" si="141"/>
        <v>0</v>
      </c>
      <c r="BL160" s="5">
        <f t="shared" si="141"/>
        <v>0</v>
      </c>
      <c r="BM160" s="145">
        <f t="shared" si="141"/>
        <v>0</v>
      </c>
      <c r="BN160" s="5">
        <f t="shared" si="140"/>
        <v>0</v>
      </c>
      <c r="BO160" s="5">
        <f t="shared" si="140"/>
        <v>0</v>
      </c>
      <c r="BP160" s="5">
        <f t="shared" si="140"/>
        <v>0</v>
      </c>
      <c r="BQ160" s="5">
        <f t="shared" si="140"/>
        <v>0</v>
      </c>
      <c r="BR160" s="5">
        <f t="shared" si="140"/>
        <v>0</v>
      </c>
      <c r="BS160" s="5">
        <f t="shared" si="140"/>
        <v>0</v>
      </c>
      <c r="BT160" s="5">
        <f t="shared" si="140"/>
        <v>0</v>
      </c>
      <c r="BU160" s="5">
        <f t="shared" si="140"/>
        <v>0</v>
      </c>
      <c r="BV160" s="5">
        <f t="shared" si="140"/>
        <v>0</v>
      </c>
      <c r="BX160" s="4"/>
      <c r="CA160"/>
    </row>
    <row r="161" spans="1:79" x14ac:dyDescent="0.25">
      <c r="A161" s="114"/>
      <c r="BX161" s="4"/>
      <c r="CA161"/>
    </row>
    <row r="162" spans="1:79" x14ac:dyDescent="0.25">
      <c r="B162" s="114"/>
    </row>
    <row r="163" spans="1:79" x14ac:dyDescent="0.25">
      <c r="B163" s="114"/>
    </row>
    <row r="164" spans="1:79" x14ac:dyDescent="0.25">
      <c r="B164" s="114"/>
    </row>
    <row r="165" spans="1:79" x14ac:dyDescent="0.25">
      <c r="B165" s="114"/>
    </row>
    <row r="166" spans="1:79" x14ac:dyDescent="0.25">
      <c r="B166" s="114"/>
      <c r="D166" s="4"/>
      <c r="E166" s="4"/>
      <c r="F166" s="4"/>
      <c r="G166" s="4"/>
      <c r="H166" s="4"/>
      <c r="I166" s="4"/>
    </row>
    <row r="167" spans="1:79" x14ac:dyDescent="0.25">
      <c r="B167" s="209" t="s">
        <v>467</v>
      </c>
      <c r="C167" s="114"/>
      <c r="P167" s="114"/>
    </row>
    <row r="168" spans="1:79" x14ac:dyDescent="0.25">
      <c r="B168" s="117" t="s">
        <v>414</v>
      </c>
      <c r="C168" s="210">
        <v>0</v>
      </c>
      <c r="D168" s="210">
        <v>0</v>
      </c>
      <c r="E168" s="210">
        <v>0</v>
      </c>
      <c r="F168" s="210">
        <v>0</v>
      </c>
      <c r="G168" s="210">
        <v>0</v>
      </c>
      <c r="H168" s="210">
        <v>0</v>
      </c>
      <c r="I168" s="210">
        <v>0</v>
      </c>
      <c r="J168" s="210">
        <v>0</v>
      </c>
      <c r="K168" s="210">
        <v>0</v>
      </c>
      <c r="L168" s="210">
        <v>0</v>
      </c>
      <c r="M168" s="210">
        <v>0</v>
      </c>
      <c r="N168" s="210">
        <v>0</v>
      </c>
      <c r="O168" s="210">
        <v>0</v>
      </c>
      <c r="P168" s="210">
        <v>5</v>
      </c>
      <c r="Q168" s="210">
        <v>5</v>
      </c>
      <c r="R168" s="210">
        <v>5</v>
      </c>
      <c r="S168" s="210">
        <v>5</v>
      </c>
      <c r="T168" s="210">
        <v>5</v>
      </c>
      <c r="U168" s="210">
        <v>5</v>
      </c>
      <c r="V168" s="210">
        <v>5</v>
      </c>
      <c r="W168" s="210">
        <v>5</v>
      </c>
      <c r="X168" s="210">
        <v>5</v>
      </c>
      <c r="Y168" s="210">
        <v>5</v>
      </c>
      <c r="Z168" s="210">
        <v>5</v>
      </c>
      <c r="AA168" s="210">
        <v>5</v>
      </c>
      <c r="AB168" s="210">
        <v>5</v>
      </c>
      <c r="AC168" s="210">
        <v>0</v>
      </c>
      <c r="AD168" s="210">
        <v>0</v>
      </c>
      <c r="AE168" s="210">
        <v>0</v>
      </c>
      <c r="AF168" s="210">
        <v>0</v>
      </c>
      <c r="AG168" s="210">
        <v>0</v>
      </c>
      <c r="AH168" s="210">
        <v>0</v>
      </c>
      <c r="AI168" s="210">
        <v>0</v>
      </c>
      <c r="AJ168" s="210">
        <v>0</v>
      </c>
      <c r="AK168" s="210">
        <v>0</v>
      </c>
    </row>
    <row r="169" spans="1:79" x14ac:dyDescent="0.25">
      <c r="B169" s="117" t="s">
        <v>415</v>
      </c>
      <c r="C169" s="210">
        <v>0</v>
      </c>
      <c r="D169" s="210">
        <v>0</v>
      </c>
      <c r="E169" s="210">
        <v>0</v>
      </c>
      <c r="F169" s="210">
        <v>0</v>
      </c>
      <c r="G169" s="210">
        <v>0</v>
      </c>
      <c r="H169" s="210">
        <v>0</v>
      </c>
      <c r="I169" s="210">
        <v>0</v>
      </c>
      <c r="J169" s="210">
        <v>0</v>
      </c>
      <c r="K169" s="210">
        <v>0</v>
      </c>
      <c r="L169" s="210">
        <v>0</v>
      </c>
      <c r="M169" s="210">
        <v>0</v>
      </c>
      <c r="N169" s="210">
        <v>0</v>
      </c>
      <c r="O169" s="210">
        <v>0</v>
      </c>
      <c r="P169" s="210">
        <v>4</v>
      </c>
      <c r="Q169" s="210">
        <v>4</v>
      </c>
      <c r="R169" s="210">
        <v>4</v>
      </c>
      <c r="S169" s="210">
        <v>4</v>
      </c>
      <c r="T169" s="210">
        <v>4</v>
      </c>
      <c r="U169" s="210">
        <v>4</v>
      </c>
      <c r="V169" s="210">
        <v>4</v>
      </c>
      <c r="W169" s="210">
        <v>4</v>
      </c>
      <c r="X169" s="210">
        <v>4</v>
      </c>
      <c r="Y169" s="210">
        <v>4</v>
      </c>
      <c r="Z169" s="210">
        <v>4</v>
      </c>
      <c r="AA169" s="210">
        <v>4</v>
      </c>
      <c r="AB169" s="210">
        <v>4</v>
      </c>
      <c r="AC169" s="210">
        <v>0</v>
      </c>
      <c r="AD169" s="210">
        <v>0</v>
      </c>
      <c r="AE169" s="210">
        <v>0</v>
      </c>
      <c r="AF169" s="210">
        <v>0</v>
      </c>
      <c r="AG169" s="210">
        <v>0</v>
      </c>
      <c r="AH169" s="210">
        <v>0</v>
      </c>
      <c r="AI169" s="210">
        <v>0</v>
      </c>
      <c r="AJ169" s="210">
        <v>0</v>
      </c>
      <c r="AK169" s="210">
        <v>0</v>
      </c>
    </row>
    <row r="170" spans="1:79" x14ac:dyDescent="0.25">
      <c r="B170" s="117" t="s">
        <v>416</v>
      </c>
      <c r="C170" s="210">
        <v>0</v>
      </c>
      <c r="D170" s="210">
        <v>0</v>
      </c>
      <c r="E170" s="210">
        <v>0</v>
      </c>
      <c r="F170" s="210">
        <v>0</v>
      </c>
      <c r="G170" s="210">
        <v>0</v>
      </c>
      <c r="H170" s="210">
        <v>0</v>
      </c>
      <c r="I170" s="210">
        <v>0</v>
      </c>
      <c r="J170" s="210">
        <v>0</v>
      </c>
      <c r="K170" s="210">
        <v>0</v>
      </c>
      <c r="L170" s="210">
        <v>0</v>
      </c>
      <c r="M170" s="210">
        <v>0</v>
      </c>
      <c r="N170" s="210">
        <v>0</v>
      </c>
      <c r="O170" s="210">
        <v>0</v>
      </c>
      <c r="P170" s="210">
        <v>1</v>
      </c>
      <c r="Q170" s="210">
        <v>1</v>
      </c>
      <c r="R170" s="210">
        <v>1</v>
      </c>
      <c r="S170" s="210">
        <v>1</v>
      </c>
      <c r="T170" s="210">
        <v>1</v>
      </c>
      <c r="U170" s="210">
        <v>1</v>
      </c>
      <c r="V170" s="210">
        <v>1</v>
      </c>
      <c r="W170" s="210">
        <v>1</v>
      </c>
      <c r="X170" s="210">
        <v>1</v>
      </c>
      <c r="Y170" s="210">
        <v>1</v>
      </c>
      <c r="Z170" s="210">
        <v>1</v>
      </c>
      <c r="AA170" s="210">
        <v>1</v>
      </c>
      <c r="AB170" s="210">
        <v>1</v>
      </c>
      <c r="AC170" s="210">
        <v>0</v>
      </c>
      <c r="AD170" s="210">
        <v>0</v>
      </c>
      <c r="AE170" s="210">
        <v>0</v>
      </c>
      <c r="AF170" s="210">
        <v>0</v>
      </c>
      <c r="AG170" s="210">
        <v>0</v>
      </c>
      <c r="AH170" s="210">
        <v>0</v>
      </c>
      <c r="AI170" s="210">
        <v>0</v>
      </c>
      <c r="AJ170" s="210">
        <v>0</v>
      </c>
      <c r="AK170" s="210">
        <v>0</v>
      </c>
    </row>
    <row r="171" spans="1:79" x14ac:dyDescent="0.25">
      <c r="B171" s="117" t="s">
        <v>417</v>
      </c>
      <c r="C171" s="210">
        <v>0</v>
      </c>
      <c r="D171" s="210">
        <v>0</v>
      </c>
      <c r="E171" s="210">
        <v>0</v>
      </c>
      <c r="F171" s="210">
        <v>0</v>
      </c>
      <c r="G171" s="210">
        <v>0</v>
      </c>
      <c r="H171" s="210">
        <v>0</v>
      </c>
      <c r="I171" s="210">
        <v>0</v>
      </c>
      <c r="J171" s="210">
        <v>0</v>
      </c>
      <c r="K171" s="210">
        <v>0</v>
      </c>
      <c r="L171" s="210">
        <v>0</v>
      </c>
      <c r="M171" s="210">
        <v>0</v>
      </c>
      <c r="N171" s="210">
        <v>0</v>
      </c>
      <c r="O171" s="210">
        <v>0</v>
      </c>
      <c r="P171" s="210">
        <v>9</v>
      </c>
      <c r="Q171" s="210">
        <v>9</v>
      </c>
      <c r="R171" s="210">
        <v>9</v>
      </c>
      <c r="S171" s="210">
        <v>9</v>
      </c>
      <c r="T171" s="210">
        <v>9</v>
      </c>
      <c r="U171" s="210">
        <v>9</v>
      </c>
      <c r="V171" s="210">
        <v>9</v>
      </c>
      <c r="W171" s="210">
        <v>9</v>
      </c>
      <c r="X171" s="210">
        <v>9</v>
      </c>
      <c r="Y171" s="210">
        <v>9</v>
      </c>
      <c r="Z171" s="210">
        <v>9</v>
      </c>
      <c r="AA171" s="210">
        <v>9</v>
      </c>
      <c r="AB171" s="210">
        <v>9</v>
      </c>
      <c r="AC171" s="210">
        <v>0</v>
      </c>
      <c r="AD171" s="210">
        <v>0</v>
      </c>
      <c r="AE171" s="210">
        <v>0</v>
      </c>
      <c r="AF171" s="210">
        <v>0</v>
      </c>
      <c r="AG171" s="210">
        <v>0</v>
      </c>
      <c r="AH171" s="210">
        <v>0</v>
      </c>
      <c r="AI171" s="210">
        <v>0</v>
      </c>
      <c r="AJ171" s="210">
        <v>0</v>
      </c>
      <c r="AK171" s="210">
        <v>0</v>
      </c>
    </row>
    <row r="172" spans="1:79" x14ac:dyDescent="0.25">
      <c r="B172" s="117" t="s">
        <v>418</v>
      </c>
      <c r="C172" s="210">
        <v>0</v>
      </c>
      <c r="D172" s="210">
        <v>0</v>
      </c>
      <c r="E172" s="210">
        <v>0</v>
      </c>
      <c r="F172" s="210">
        <v>0</v>
      </c>
      <c r="G172" s="210">
        <v>0</v>
      </c>
      <c r="H172" s="210">
        <v>0</v>
      </c>
      <c r="I172" s="210">
        <v>0</v>
      </c>
      <c r="J172" s="210">
        <v>0</v>
      </c>
      <c r="K172" s="210">
        <v>0</v>
      </c>
      <c r="L172" s="210">
        <v>0</v>
      </c>
      <c r="M172" s="210">
        <v>0</v>
      </c>
      <c r="N172" s="210">
        <v>0</v>
      </c>
      <c r="O172" s="210">
        <v>0</v>
      </c>
      <c r="P172" s="210">
        <v>0</v>
      </c>
      <c r="Q172" s="210">
        <v>0</v>
      </c>
      <c r="R172" s="210">
        <v>0</v>
      </c>
      <c r="S172" s="210">
        <v>0</v>
      </c>
      <c r="T172" s="210">
        <v>0</v>
      </c>
      <c r="U172" s="210">
        <v>0</v>
      </c>
      <c r="V172" s="210">
        <v>0</v>
      </c>
      <c r="W172" s="210">
        <v>0</v>
      </c>
      <c r="X172" s="210">
        <v>0</v>
      </c>
      <c r="Y172" s="210">
        <v>0</v>
      </c>
      <c r="Z172" s="210">
        <v>0</v>
      </c>
      <c r="AA172" s="210">
        <v>0</v>
      </c>
      <c r="AB172" s="210">
        <v>0</v>
      </c>
      <c r="AC172" s="210">
        <v>0</v>
      </c>
      <c r="AD172" s="210">
        <v>0</v>
      </c>
      <c r="AE172" s="210">
        <v>0</v>
      </c>
      <c r="AF172" s="210">
        <v>0</v>
      </c>
      <c r="AG172" s="210">
        <v>0</v>
      </c>
      <c r="AH172" s="210">
        <v>0</v>
      </c>
      <c r="AI172" s="210">
        <v>0</v>
      </c>
      <c r="AJ172" s="210">
        <v>0</v>
      </c>
      <c r="AK172" s="210">
        <v>0</v>
      </c>
    </row>
    <row r="173" spans="1:79" x14ac:dyDescent="0.25">
      <c r="B173" s="117" t="s">
        <v>419</v>
      </c>
      <c r="C173" s="210">
        <v>0</v>
      </c>
      <c r="D173" s="210">
        <v>0</v>
      </c>
      <c r="E173" s="210">
        <v>0</v>
      </c>
      <c r="F173" s="210">
        <v>0</v>
      </c>
      <c r="G173" s="210">
        <v>0</v>
      </c>
      <c r="H173" s="210">
        <v>0</v>
      </c>
      <c r="I173" s="210">
        <v>0</v>
      </c>
      <c r="J173" s="210">
        <v>0</v>
      </c>
      <c r="K173" s="210">
        <v>0</v>
      </c>
      <c r="L173" s="210">
        <v>0</v>
      </c>
      <c r="M173" s="210">
        <v>0</v>
      </c>
      <c r="N173" s="210">
        <v>0</v>
      </c>
      <c r="O173" s="210">
        <v>0</v>
      </c>
      <c r="P173" s="210">
        <v>3</v>
      </c>
      <c r="Q173" s="210">
        <v>3</v>
      </c>
      <c r="R173" s="210">
        <v>3</v>
      </c>
      <c r="S173" s="210">
        <v>3</v>
      </c>
      <c r="T173" s="210">
        <v>3</v>
      </c>
      <c r="U173" s="210">
        <v>3</v>
      </c>
      <c r="V173" s="210">
        <v>3</v>
      </c>
      <c r="W173" s="210">
        <v>3</v>
      </c>
      <c r="X173" s="210">
        <v>3</v>
      </c>
      <c r="Y173" s="210">
        <v>3</v>
      </c>
      <c r="Z173" s="210">
        <v>3</v>
      </c>
      <c r="AA173" s="210">
        <v>3</v>
      </c>
      <c r="AB173" s="210">
        <v>3</v>
      </c>
      <c r="AC173" s="210">
        <v>0</v>
      </c>
      <c r="AD173" s="210">
        <v>0</v>
      </c>
      <c r="AE173" s="210">
        <v>0</v>
      </c>
      <c r="AF173" s="210">
        <v>0</v>
      </c>
      <c r="AG173" s="210">
        <v>0</v>
      </c>
      <c r="AH173" s="210">
        <v>0</v>
      </c>
      <c r="AI173" s="210">
        <v>0</v>
      </c>
      <c r="AJ173" s="210">
        <v>0</v>
      </c>
      <c r="AK173" s="210">
        <v>0</v>
      </c>
    </row>
    <row r="174" spans="1:79" x14ac:dyDescent="0.25">
      <c r="B174" s="117" t="s">
        <v>420</v>
      </c>
      <c r="C174" s="210">
        <v>0</v>
      </c>
      <c r="D174" s="210">
        <v>0</v>
      </c>
      <c r="E174" s="210">
        <v>0</v>
      </c>
      <c r="F174" s="210">
        <v>0</v>
      </c>
      <c r="G174" s="210">
        <v>0</v>
      </c>
      <c r="H174" s="210">
        <v>0</v>
      </c>
      <c r="I174" s="210">
        <v>0</v>
      </c>
      <c r="J174" s="210">
        <v>0</v>
      </c>
      <c r="K174" s="210">
        <v>0</v>
      </c>
      <c r="L174" s="210">
        <v>0</v>
      </c>
      <c r="M174" s="210">
        <v>0</v>
      </c>
      <c r="N174" s="210">
        <v>0</v>
      </c>
      <c r="O174" s="210">
        <v>0</v>
      </c>
      <c r="P174" s="210">
        <v>0</v>
      </c>
      <c r="Q174" s="210">
        <v>0</v>
      </c>
      <c r="R174" s="210">
        <v>0</v>
      </c>
      <c r="S174" s="210">
        <v>0</v>
      </c>
      <c r="T174" s="210">
        <v>0</v>
      </c>
      <c r="U174" s="210">
        <v>0</v>
      </c>
      <c r="V174" s="210">
        <v>0</v>
      </c>
      <c r="W174" s="210">
        <v>0</v>
      </c>
      <c r="X174" s="210">
        <v>0</v>
      </c>
      <c r="Y174" s="210">
        <v>0</v>
      </c>
      <c r="Z174" s="210">
        <v>0</v>
      </c>
      <c r="AA174" s="210">
        <v>0</v>
      </c>
      <c r="AB174" s="210">
        <v>0</v>
      </c>
      <c r="AC174" s="210">
        <v>0</v>
      </c>
      <c r="AD174" s="210">
        <v>0</v>
      </c>
      <c r="AE174" s="210">
        <v>0</v>
      </c>
      <c r="AF174" s="210">
        <v>0</v>
      </c>
      <c r="AG174" s="210">
        <v>0</v>
      </c>
      <c r="AH174" s="210">
        <v>0</v>
      </c>
      <c r="AI174" s="210">
        <v>0</v>
      </c>
      <c r="AJ174" s="210">
        <v>0</v>
      </c>
      <c r="AK174" s="210">
        <v>0</v>
      </c>
    </row>
    <row r="175" spans="1:79" x14ac:dyDescent="0.25">
      <c r="B175" s="117" t="s">
        <v>421</v>
      </c>
      <c r="C175" s="210">
        <v>0</v>
      </c>
      <c r="D175" s="210">
        <v>0</v>
      </c>
      <c r="E175" s="210">
        <v>0</v>
      </c>
      <c r="F175" s="210">
        <v>0</v>
      </c>
      <c r="G175" s="210">
        <v>0</v>
      </c>
      <c r="H175" s="210">
        <v>0</v>
      </c>
      <c r="I175" s="210">
        <v>0</v>
      </c>
      <c r="J175" s="210">
        <v>0</v>
      </c>
      <c r="K175" s="210">
        <v>0</v>
      </c>
      <c r="L175" s="210">
        <v>0</v>
      </c>
      <c r="M175" s="210">
        <v>0</v>
      </c>
      <c r="N175" s="210">
        <v>0</v>
      </c>
      <c r="O175" s="210">
        <v>0</v>
      </c>
      <c r="P175" s="210">
        <v>1</v>
      </c>
      <c r="Q175" s="210">
        <v>1</v>
      </c>
      <c r="R175" s="210">
        <v>1</v>
      </c>
      <c r="S175" s="210">
        <v>1</v>
      </c>
      <c r="T175" s="210">
        <v>1</v>
      </c>
      <c r="U175" s="210">
        <v>1</v>
      </c>
      <c r="V175" s="210">
        <v>1</v>
      </c>
      <c r="W175" s="210">
        <v>1</v>
      </c>
      <c r="X175" s="210">
        <v>1</v>
      </c>
      <c r="Y175" s="210">
        <v>1</v>
      </c>
      <c r="Z175" s="210">
        <v>1</v>
      </c>
      <c r="AA175" s="210">
        <v>1</v>
      </c>
      <c r="AB175" s="210">
        <v>1</v>
      </c>
      <c r="AC175" s="210">
        <v>0</v>
      </c>
      <c r="AD175" s="210">
        <v>0</v>
      </c>
      <c r="AE175" s="210">
        <v>0</v>
      </c>
      <c r="AF175" s="210">
        <v>0</v>
      </c>
      <c r="AG175" s="210">
        <v>0</v>
      </c>
      <c r="AH175" s="210">
        <v>0</v>
      </c>
      <c r="AI175" s="210">
        <v>0</v>
      </c>
      <c r="AJ175" s="210">
        <v>0</v>
      </c>
      <c r="AK175" s="210">
        <v>0</v>
      </c>
    </row>
    <row r="176" spans="1:79" x14ac:dyDescent="0.25">
      <c r="B176" s="117" t="s">
        <v>422</v>
      </c>
      <c r="C176" s="210">
        <v>0</v>
      </c>
      <c r="D176" s="210">
        <v>0</v>
      </c>
      <c r="E176" s="210">
        <v>0</v>
      </c>
      <c r="F176" s="210">
        <v>0</v>
      </c>
      <c r="G176" s="210">
        <v>0</v>
      </c>
      <c r="H176" s="210">
        <v>0</v>
      </c>
      <c r="I176" s="210">
        <v>0</v>
      </c>
      <c r="J176" s="210">
        <v>0</v>
      </c>
      <c r="K176" s="210">
        <v>0</v>
      </c>
      <c r="L176" s="210">
        <v>0</v>
      </c>
      <c r="M176" s="210">
        <v>0</v>
      </c>
      <c r="N176" s="210">
        <v>0</v>
      </c>
      <c r="O176" s="210">
        <v>0</v>
      </c>
      <c r="P176" s="210">
        <v>0</v>
      </c>
      <c r="Q176" s="210">
        <v>0</v>
      </c>
      <c r="R176" s="210">
        <v>0</v>
      </c>
      <c r="S176" s="210">
        <v>0</v>
      </c>
      <c r="T176" s="210">
        <v>0</v>
      </c>
      <c r="U176" s="210">
        <v>0</v>
      </c>
      <c r="V176" s="210">
        <v>0</v>
      </c>
      <c r="W176" s="210">
        <v>0</v>
      </c>
      <c r="X176" s="210">
        <v>0</v>
      </c>
      <c r="Y176" s="210">
        <v>0</v>
      </c>
      <c r="Z176" s="210">
        <v>0</v>
      </c>
      <c r="AA176" s="210">
        <v>0</v>
      </c>
      <c r="AB176" s="210">
        <v>0</v>
      </c>
      <c r="AC176" s="210">
        <v>0</v>
      </c>
      <c r="AD176" s="210">
        <v>0</v>
      </c>
      <c r="AE176" s="210">
        <v>0</v>
      </c>
      <c r="AF176" s="210">
        <v>0</v>
      </c>
      <c r="AG176" s="210">
        <v>0</v>
      </c>
      <c r="AH176" s="210">
        <v>0</v>
      </c>
      <c r="AI176" s="210">
        <v>0</v>
      </c>
      <c r="AJ176" s="210">
        <v>0</v>
      </c>
      <c r="AK176" s="210">
        <v>0</v>
      </c>
    </row>
    <row r="177" spans="2:37" x14ac:dyDescent="0.25">
      <c r="B177" s="117" t="s">
        <v>423</v>
      </c>
      <c r="C177" s="210">
        <v>0</v>
      </c>
      <c r="D177" s="210">
        <v>0</v>
      </c>
      <c r="E177" s="210">
        <v>0</v>
      </c>
      <c r="F177" s="210">
        <v>0</v>
      </c>
      <c r="G177" s="210">
        <v>0</v>
      </c>
      <c r="H177" s="210">
        <v>0</v>
      </c>
      <c r="I177" s="210">
        <v>0</v>
      </c>
      <c r="J177" s="210">
        <v>0</v>
      </c>
      <c r="K177" s="210">
        <v>0</v>
      </c>
      <c r="L177" s="210">
        <v>0</v>
      </c>
      <c r="M177" s="210">
        <v>0</v>
      </c>
      <c r="N177" s="210">
        <v>0</v>
      </c>
      <c r="O177" s="210">
        <v>0</v>
      </c>
      <c r="P177" s="210">
        <v>0</v>
      </c>
      <c r="Q177" s="210">
        <v>0</v>
      </c>
      <c r="R177" s="210">
        <v>0</v>
      </c>
      <c r="S177" s="210">
        <v>0</v>
      </c>
      <c r="T177" s="210">
        <v>0</v>
      </c>
      <c r="U177" s="210">
        <v>0</v>
      </c>
      <c r="V177" s="210">
        <v>0</v>
      </c>
      <c r="W177" s="210">
        <v>0</v>
      </c>
      <c r="X177" s="210">
        <v>0</v>
      </c>
      <c r="Y177" s="210">
        <v>0</v>
      </c>
      <c r="Z177" s="210">
        <v>0</v>
      </c>
      <c r="AA177" s="210">
        <v>0</v>
      </c>
      <c r="AB177" s="210">
        <v>0</v>
      </c>
      <c r="AC177" s="210">
        <v>0</v>
      </c>
      <c r="AD177" s="210">
        <v>0</v>
      </c>
      <c r="AE177" s="210">
        <v>0</v>
      </c>
      <c r="AF177" s="210">
        <v>0</v>
      </c>
      <c r="AG177" s="210">
        <v>0</v>
      </c>
      <c r="AH177" s="210">
        <v>0</v>
      </c>
      <c r="AI177" s="210">
        <v>0</v>
      </c>
      <c r="AJ177" s="210">
        <v>0</v>
      </c>
      <c r="AK177" s="210">
        <v>0</v>
      </c>
    </row>
    <row r="178" spans="2:37" x14ac:dyDescent="0.25">
      <c r="B178" s="117" t="s">
        <v>424</v>
      </c>
      <c r="C178" s="210">
        <v>0</v>
      </c>
      <c r="D178" s="210">
        <v>0</v>
      </c>
      <c r="E178" s="210">
        <v>0</v>
      </c>
      <c r="F178" s="210">
        <v>0</v>
      </c>
      <c r="G178" s="210">
        <v>0</v>
      </c>
      <c r="H178" s="210">
        <v>0</v>
      </c>
      <c r="I178" s="210">
        <v>0</v>
      </c>
      <c r="J178" s="210">
        <v>0</v>
      </c>
      <c r="K178" s="210">
        <v>0</v>
      </c>
      <c r="L178" s="210">
        <v>0</v>
      </c>
      <c r="M178" s="210">
        <v>0</v>
      </c>
      <c r="N178" s="210">
        <v>0</v>
      </c>
      <c r="O178" s="210">
        <v>0</v>
      </c>
      <c r="P178" s="210">
        <v>1</v>
      </c>
      <c r="Q178" s="210">
        <v>1</v>
      </c>
      <c r="R178" s="210">
        <v>1</v>
      </c>
      <c r="S178" s="210">
        <v>1</v>
      </c>
      <c r="T178" s="210">
        <v>1</v>
      </c>
      <c r="U178" s="210">
        <v>1</v>
      </c>
      <c r="V178" s="210">
        <v>1</v>
      </c>
      <c r="W178" s="210">
        <v>1</v>
      </c>
      <c r="X178" s="210">
        <v>1</v>
      </c>
      <c r="Y178" s="210">
        <v>1</v>
      </c>
      <c r="Z178" s="210">
        <v>1</v>
      </c>
      <c r="AA178" s="210">
        <v>1</v>
      </c>
      <c r="AB178" s="210">
        <v>1</v>
      </c>
      <c r="AC178" s="210">
        <v>0</v>
      </c>
      <c r="AD178" s="210">
        <v>0</v>
      </c>
      <c r="AE178" s="210">
        <v>0</v>
      </c>
      <c r="AF178" s="210">
        <v>0</v>
      </c>
      <c r="AG178" s="210">
        <v>0</v>
      </c>
      <c r="AH178" s="210">
        <v>0</v>
      </c>
      <c r="AI178" s="210">
        <v>0</v>
      </c>
      <c r="AJ178" s="210">
        <v>0</v>
      </c>
      <c r="AK178" s="210">
        <v>0</v>
      </c>
    </row>
    <row r="179" spans="2:37" x14ac:dyDescent="0.25">
      <c r="B179" s="117" t="s">
        <v>425</v>
      </c>
      <c r="C179" s="210">
        <v>0</v>
      </c>
      <c r="D179" s="210">
        <v>0</v>
      </c>
      <c r="E179" s="210">
        <v>0</v>
      </c>
      <c r="F179" s="210">
        <v>0</v>
      </c>
      <c r="G179" s="210">
        <v>0</v>
      </c>
      <c r="H179" s="210">
        <v>0</v>
      </c>
      <c r="I179" s="210">
        <v>0</v>
      </c>
      <c r="J179" s="210">
        <v>0</v>
      </c>
      <c r="K179" s="210">
        <v>0</v>
      </c>
      <c r="L179" s="210">
        <v>0</v>
      </c>
      <c r="M179" s="210">
        <v>0</v>
      </c>
      <c r="N179" s="210">
        <v>0</v>
      </c>
      <c r="O179" s="210">
        <v>0</v>
      </c>
      <c r="P179" s="210">
        <v>1</v>
      </c>
      <c r="Q179" s="210">
        <v>1</v>
      </c>
      <c r="R179" s="210">
        <v>1</v>
      </c>
      <c r="S179" s="210">
        <v>1</v>
      </c>
      <c r="T179" s="210">
        <v>1</v>
      </c>
      <c r="U179" s="210">
        <v>1</v>
      </c>
      <c r="V179" s="210">
        <v>1</v>
      </c>
      <c r="W179" s="210">
        <v>1</v>
      </c>
      <c r="X179" s="210">
        <v>1</v>
      </c>
      <c r="Y179" s="210">
        <v>1</v>
      </c>
      <c r="Z179" s="210">
        <v>1</v>
      </c>
      <c r="AA179" s="210">
        <v>1</v>
      </c>
      <c r="AB179" s="210">
        <v>1</v>
      </c>
      <c r="AC179" s="210">
        <v>0</v>
      </c>
      <c r="AD179" s="210">
        <v>0</v>
      </c>
      <c r="AE179" s="210">
        <v>0</v>
      </c>
      <c r="AF179" s="210">
        <v>0</v>
      </c>
      <c r="AG179" s="210">
        <v>0</v>
      </c>
      <c r="AH179" s="210">
        <v>0</v>
      </c>
      <c r="AI179" s="210">
        <v>0</v>
      </c>
      <c r="AJ179" s="210">
        <v>0</v>
      </c>
      <c r="AK179" s="210">
        <v>0</v>
      </c>
    </row>
    <row r="180" spans="2:37" x14ac:dyDescent="0.25">
      <c r="B180" s="117" t="s">
        <v>426</v>
      </c>
      <c r="C180" s="210">
        <v>0</v>
      </c>
      <c r="D180" s="210">
        <v>0</v>
      </c>
      <c r="E180" s="210">
        <v>0</v>
      </c>
      <c r="F180" s="210">
        <v>0</v>
      </c>
      <c r="G180" s="210">
        <v>0</v>
      </c>
      <c r="H180" s="210">
        <v>0</v>
      </c>
      <c r="I180" s="210">
        <v>0</v>
      </c>
      <c r="J180" s="210">
        <v>0</v>
      </c>
      <c r="K180" s="210">
        <v>0</v>
      </c>
      <c r="L180" s="210">
        <v>0</v>
      </c>
      <c r="M180" s="210">
        <v>0</v>
      </c>
      <c r="N180" s="210">
        <v>0</v>
      </c>
      <c r="O180" s="210">
        <v>0</v>
      </c>
      <c r="P180" s="210">
        <v>1</v>
      </c>
      <c r="Q180" s="210">
        <v>1</v>
      </c>
      <c r="R180" s="210">
        <v>1</v>
      </c>
      <c r="S180" s="210">
        <v>1</v>
      </c>
      <c r="T180" s="210">
        <v>1</v>
      </c>
      <c r="U180" s="210">
        <v>1</v>
      </c>
      <c r="V180" s="210">
        <v>1</v>
      </c>
      <c r="W180" s="210">
        <v>1</v>
      </c>
      <c r="X180" s="210">
        <v>1</v>
      </c>
      <c r="Y180" s="210">
        <v>1</v>
      </c>
      <c r="Z180" s="210">
        <v>1</v>
      </c>
      <c r="AA180" s="210">
        <v>1</v>
      </c>
      <c r="AB180" s="210">
        <v>1</v>
      </c>
      <c r="AC180" s="210">
        <v>0</v>
      </c>
      <c r="AD180" s="210">
        <v>0</v>
      </c>
      <c r="AE180" s="210">
        <v>0</v>
      </c>
      <c r="AF180" s="210">
        <v>0</v>
      </c>
      <c r="AG180" s="210">
        <v>0</v>
      </c>
      <c r="AH180" s="210">
        <v>0</v>
      </c>
      <c r="AI180" s="210">
        <v>0</v>
      </c>
      <c r="AJ180" s="210">
        <v>0</v>
      </c>
      <c r="AK180" s="210">
        <v>0</v>
      </c>
    </row>
    <row r="181" spans="2:37" x14ac:dyDescent="0.25">
      <c r="B181" s="117" t="s">
        <v>427</v>
      </c>
      <c r="C181" s="210">
        <v>0</v>
      </c>
      <c r="D181" s="210">
        <v>0</v>
      </c>
      <c r="E181" s="210">
        <v>0</v>
      </c>
      <c r="F181" s="210">
        <v>0</v>
      </c>
      <c r="G181" s="210">
        <v>0</v>
      </c>
      <c r="H181" s="210">
        <v>0</v>
      </c>
      <c r="I181" s="210">
        <v>0</v>
      </c>
      <c r="J181" s="210">
        <v>0</v>
      </c>
      <c r="K181" s="210">
        <v>0</v>
      </c>
      <c r="L181" s="210">
        <v>0</v>
      </c>
      <c r="M181" s="210">
        <v>0</v>
      </c>
      <c r="N181" s="210">
        <v>0</v>
      </c>
      <c r="O181" s="210">
        <v>0</v>
      </c>
      <c r="P181" s="210">
        <v>0</v>
      </c>
      <c r="Q181" s="210">
        <v>0</v>
      </c>
      <c r="R181" s="210">
        <v>0</v>
      </c>
      <c r="S181" s="210">
        <v>0</v>
      </c>
      <c r="T181" s="210">
        <v>0</v>
      </c>
      <c r="U181" s="210">
        <v>0</v>
      </c>
      <c r="V181" s="210">
        <v>0</v>
      </c>
      <c r="W181" s="210">
        <v>0</v>
      </c>
      <c r="X181" s="210">
        <v>0</v>
      </c>
      <c r="Y181" s="210">
        <v>0</v>
      </c>
      <c r="Z181" s="210">
        <v>0</v>
      </c>
      <c r="AA181" s="210">
        <v>0</v>
      </c>
      <c r="AB181" s="210">
        <v>0</v>
      </c>
      <c r="AC181" s="210">
        <v>0</v>
      </c>
      <c r="AD181" s="210">
        <v>0</v>
      </c>
      <c r="AE181" s="210">
        <v>0</v>
      </c>
      <c r="AF181" s="210">
        <v>0</v>
      </c>
      <c r="AG181" s="210">
        <v>0</v>
      </c>
      <c r="AH181" s="210">
        <v>0</v>
      </c>
      <c r="AI181" s="210">
        <v>0</v>
      </c>
      <c r="AJ181" s="210">
        <v>0</v>
      </c>
      <c r="AK181" s="210">
        <v>0</v>
      </c>
    </row>
    <row r="182" spans="2:37" x14ac:dyDescent="0.25">
      <c r="B182" s="117"/>
      <c r="C182" s="211">
        <f>SUM(C168:C181)</f>
        <v>0</v>
      </c>
      <c r="D182" s="211">
        <f t="shared" ref="D182:AK182" si="142">SUM(D168:D181)</f>
        <v>0</v>
      </c>
      <c r="E182" s="211">
        <f t="shared" si="142"/>
        <v>0</v>
      </c>
      <c r="F182" s="211">
        <f t="shared" si="142"/>
        <v>0</v>
      </c>
      <c r="G182" s="211">
        <f t="shared" si="142"/>
        <v>0</v>
      </c>
      <c r="H182" s="211">
        <f t="shared" si="142"/>
        <v>0</v>
      </c>
      <c r="I182" s="211">
        <f t="shared" si="142"/>
        <v>0</v>
      </c>
      <c r="J182" s="211">
        <f t="shared" si="142"/>
        <v>0</v>
      </c>
      <c r="K182" s="211">
        <f t="shared" si="142"/>
        <v>0</v>
      </c>
      <c r="L182" s="211">
        <f t="shared" si="142"/>
        <v>0</v>
      </c>
      <c r="M182" s="211">
        <f t="shared" si="142"/>
        <v>0</v>
      </c>
      <c r="N182" s="211">
        <f t="shared" si="142"/>
        <v>0</v>
      </c>
      <c r="O182" s="211">
        <f t="shared" si="142"/>
        <v>0</v>
      </c>
      <c r="P182" s="211">
        <f t="shared" si="142"/>
        <v>26</v>
      </c>
      <c r="Q182" s="211">
        <f t="shared" si="142"/>
        <v>26</v>
      </c>
      <c r="R182" s="211">
        <f t="shared" si="142"/>
        <v>26</v>
      </c>
      <c r="S182" s="211">
        <f t="shared" si="142"/>
        <v>26</v>
      </c>
      <c r="T182" s="211">
        <f t="shared" si="142"/>
        <v>26</v>
      </c>
      <c r="U182" s="211">
        <f t="shared" si="142"/>
        <v>26</v>
      </c>
      <c r="V182" s="211">
        <f t="shared" si="142"/>
        <v>26</v>
      </c>
      <c r="W182" s="211">
        <f t="shared" si="142"/>
        <v>26</v>
      </c>
      <c r="X182" s="211">
        <f t="shared" si="142"/>
        <v>26</v>
      </c>
      <c r="Y182" s="211">
        <f t="shared" si="142"/>
        <v>26</v>
      </c>
      <c r="Z182" s="211">
        <f t="shared" si="142"/>
        <v>26</v>
      </c>
      <c r="AA182" s="211">
        <f t="shared" si="142"/>
        <v>26</v>
      </c>
      <c r="AB182" s="211">
        <f t="shared" si="142"/>
        <v>26</v>
      </c>
      <c r="AC182" s="211">
        <f t="shared" si="142"/>
        <v>0</v>
      </c>
      <c r="AD182" s="211">
        <f t="shared" si="142"/>
        <v>0</v>
      </c>
      <c r="AE182" s="211">
        <f t="shared" si="142"/>
        <v>0</v>
      </c>
      <c r="AF182" s="211">
        <f t="shared" si="142"/>
        <v>0</v>
      </c>
      <c r="AG182" s="211">
        <f t="shared" si="142"/>
        <v>0</v>
      </c>
      <c r="AH182" s="211">
        <f t="shared" si="142"/>
        <v>0</v>
      </c>
      <c r="AI182" s="211">
        <f t="shared" si="142"/>
        <v>0</v>
      </c>
      <c r="AJ182" s="211">
        <f t="shared" si="142"/>
        <v>0</v>
      </c>
      <c r="AK182" s="211">
        <f t="shared" si="142"/>
        <v>0</v>
      </c>
    </row>
    <row r="183" spans="2:37" x14ac:dyDescent="0.25">
      <c r="B183" s="124">
        <f>SUM(C183:AK183)</f>
        <v>338</v>
      </c>
      <c r="C183" s="5">
        <f>+C182-C11</f>
        <v>0</v>
      </c>
      <c r="D183" s="5">
        <f t="shared" ref="D183:AK183" si="143">+D182-D11</f>
        <v>0</v>
      </c>
      <c r="E183" s="5">
        <f t="shared" si="143"/>
        <v>0</v>
      </c>
      <c r="F183" s="5">
        <f t="shared" si="143"/>
        <v>0</v>
      </c>
      <c r="G183" s="5">
        <f t="shared" si="143"/>
        <v>0</v>
      </c>
      <c r="H183" s="5">
        <f t="shared" si="143"/>
        <v>0</v>
      </c>
      <c r="I183" s="5">
        <f t="shared" si="143"/>
        <v>0</v>
      </c>
      <c r="J183" s="5">
        <f t="shared" si="143"/>
        <v>0</v>
      </c>
      <c r="K183" s="5">
        <f t="shared" si="143"/>
        <v>0</v>
      </c>
      <c r="L183" s="5">
        <f t="shared" si="143"/>
        <v>0</v>
      </c>
      <c r="M183" s="5">
        <f t="shared" si="143"/>
        <v>0</v>
      </c>
      <c r="N183" s="5">
        <f t="shared" si="143"/>
        <v>0</v>
      </c>
      <c r="O183" s="5">
        <f t="shared" si="143"/>
        <v>0</v>
      </c>
      <c r="P183" s="5">
        <f t="shared" si="143"/>
        <v>26</v>
      </c>
      <c r="Q183" s="5">
        <f t="shared" si="143"/>
        <v>26</v>
      </c>
      <c r="R183" s="5">
        <f t="shared" si="143"/>
        <v>26</v>
      </c>
      <c r="S183" s="5">
        <f t="shared" si="143"/>
        <v>26</v>
      </c>
      <c r="T183" s="5">
        <f t="shared" si="143"/>
        <v>26</v>
      </c>
      <c r="U183" s="5">
        <f t="shared" si="143"/>
        <v>26</v>
      </c>
      <c r="V183" s="5">
        <f t="shared" si="143"/>
        <v>26</v>
      </c>
      <c r="W183" s="5">
        <f t="shared" si="143"/>
        <v>26</v>
      </c>
      <c r="X183" s="5">
        <f t="shared" si="143"/>
        <v>26</v>
      </c>
      <c r="Y183" s="5">
        <f t="shared" si="143"/>
        <v>26</v>
      </c>
      <c r="Z183" s="5">
        <f t="shared" si="143"/>
        <v>26</v>
      </c>
      <c r="AA183" s="5">
        <f t="shared" si="143"/>
        <v>26</v>
      </c>
      <c r="AB183" s="5">
        <f t="shared" si="143"/>
        <v>26</v>
      </c>
      <c r="AC183" s="5">
        <f t="shared" si="143"/>
        <v>0</v>
      </c>
      <c r="AD183" s="5">
        <f t="shared" si="143"/>
        <v>0</v>
      </c>
      <c r="AE183" s="5">
        <f t="shared" si="143"/>
        <v>0</v>
      </c>
      <c r="AF183" s="5">
        <f t="shared" si="143"/>
        <v>0</v>
      </c>
      <c r="AG183" s="5">
        <f t="shared" si="143"/>
        <v>0</v>
      </c>
      <c r="AH183" s="5">
        <f t="shared" si="143"/>
        <v>0</v>
      </c>
      <c r="AI183" s="5">
        <f t="shared" si="143"/>
        <v>0</v>
      </c>
      <c r="AJ183" s="5">
        <f t="shared" si="143"/>
        <v>0</v>
      </c>
      <c r="AK183" s="5">
        <f t="shared" si="143"/>
        <v>0</v>
      </c>
    </row>
  </sheetData>
  <mergeCells count="5">
    <mergeCell ref="C1:AH1"/>
    <mergeCell ref="AN1:BS1"/>
    <mergeCell ref="BY1:DD1"/>
    <mergeCell ref="C75:AH75"/>
    <mergeCell ref="AN75:BS75"/>
  </mergeCells>
  <pageMargins left="0" right="0" top="0.25" bottom="0.25" header="0.3" footer="0.3"/>
  <pageSetup scale="37" orientation="landscape" r:id="rId1"/>
  <customProperties>
    <customPr name="_pios_id" r:id="rId2"/>
    <customPr name="EpmWorksheetKeyString_GUID" r:id="rId3"/>
  </customProperties>
  <legacy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  <pageSetUpPr fitToPage="1"/>
  </sheetPr>
  <dimension ref="A1:DJ69"/>
  <sheetViews>
    <sheetView zoomScale="72" zoomScaleNormal="72" workbookViewId="0">
      <pane xSplit="2" ySplit="2" topLeftCell="C15" activePane="bottomRight" state="frozen"/>
      <selection activeCell="F11" sqref="F11"/>
      <selection pane="topRight" activeCell="F11" sqref="F11"/>
      <selection pane="bottomLeft" activeCell="F11" sqref="F11"/>
      <selection pane="bottomRight" activeCell="EC3" sqref="EC3"/>
    </sheetView>
  </sheetViews>
  <sheetFormatPr defaultColWidth="9" defaultRowHeight="15" x14ac:dyDescent="0.25"/>
  <cols>
    <col min="1" max="1" width="22.5703125" customWidth="1"/>
    <col min="2" max="2" width="35" bestFit="1" customWidth="1"/>
    <col min="3" max="37" width="16" customWidth="1"/>
    <col min="38" max="38" width="14" customWidth="1"/>
    <col min="39" max="39" width="11.5703125" customWidth="1"/>
    <col min="40" max="41" width="12" bestFit="1" customWidth="1"/>
    <col min="42" max="42" width="14" bestFit="1" customWidth="1"/>
    <col min="43" max="43" width="11.5703125" bestFit="1" customWidth="1"/>
    <col min="44" max="44" width="11.140625" bestFit="1" customWidth="1"/>
    <col min="45" max="48" width="12" bestFit="1" customWidth="1"/>
    <col min="49" max="49" width="11.5703125" bestFit="1" customWidth="1"/>
    <col min="50" max="50" width="18.5703125" customWidth="1"/>
    <col min="51" max="51" width="10.5703125" customWidth="1"/>
    <col min="52" max="52" width="14" bestFit="1" customWidth="1"/>
    <col min="53" max="64" width="14" customWidth="1"/>
    <col min="65" max="65" width="14" bestFit="1" customWidth="1"/>
    <col min="66" max="66" width="13.5703125" bestFit="1" customWidth="1"/>
    <col min="67" max="69" width="14" bestFit="1" customWidth="1"/>
    <col min="70" max="71" width="13.5703125" bestFit="1" customWidth="1"/>
    <col min="72" max="74" width="13.5703125" customWidth="1"/>
    <col min="75" max="75" width="8" customWidth="1"/>
    <col min="76" max="76" width="17" bestFit="1" customWidth="1"/>
    <col min="77" max="77" width="13.140625" style="4" bestFit="1" customWidth="1"/>
    <col min="78" max="78" width="13.5703125" style="4" bestFit="1" customWidth="1"/>
    <col min="79" max="80" width="14" style="4" bestFit="1" customWidth="1"/>
    <col min="81" max="88" width="14.5703125" style="4" bestFit="1" customWidth="1"/>
    <col min="89" max="89" width="16" style="4" bestFit="1" customWidth="1"/>
    <col min="90" max="101" width="16" style="4" customWidth="1"/>
    <col min="102" max="102" width="16.140625" style="4" bestFit="1" customWidth="1"/>
    <col min="103" max="108" width="16" style="4" bestFit="1" customWidth="1"/>
    <col min="109" max="111" width="16" style="4" customWidth="1"/>
    <col min="113" max="113" width="11" bestFit="1" customWidth="1"/>
    <col min="114" max="114" width="7.42578125" bestFit="1" customWidth="1"/>
  </cols>
  <sheetData>
    <row r="1" spans="1:114" s="60" customFormat="1" ht="21.75" thickBot="1" x14ac:dyDescent="0.4">
      <c r="C1" s="343" t="s">
        <v>70</v>
      </c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171"/>
      <c r="AJ1" s="171"/>
      <c r="AK1" s="171"/>
      <c r="AN1" s="345" t="s">
        <v>460</v>
      </c>
      <c r="AO1" s="346"/>
      <c r="AP1" s="346"/>
      <c r="AQ1" s="346"/>
      <c r="AR1" s="346"/>
      <c r="AS1" s="346"/>
      <c r="AT1" s="346"/>
      <c r="AU1" s="346"/>
      <c r="AV1" s="346"/>
      <c r="AW1" s="346"/>
      <c r="AX1" s="346"/>
      <c r="AY1" s="346"/>
      <c r="AZ1" s="346"/>
      <c r="BA1" s="346"/>
      <c r="BB1" s="346"/>
      <c r="BC1" s="346"/>
      <c r="BD1" s="346"/>
      <c r="BE1" s="346"/>
      <c r="BF1" s="346"/>
      <c r="BG1" s="346"/>
      <c r="BH1" s="346"/>
      <c r="BI1" s="346"/>
      <c r="BJ1" s="346"/>
      <c r="BK1" s="346"/>
      <c r="BL1" s="346"/>
      <c r="BM1" s="346"/>
      <c r="BN1" s="346"/>
      <c r="BO1" s="346"/>
      <c r="BP1" s="346"/>
      <c r="BQ1" s="346"/>
      <c r="BR1" s="346"/>
      <c r="BS1" s="347"/>
      <c r="BT1" s="171"/>
      <c r="BU1" s="171"/>
      <c r="BV1" s="171"/>
      <c r="BY1" s="348" t="s">
        <v>54</v>
      </c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53"/>
      <c r="DE1" s="199"/>
      <c r="DF1" s="199"/>
      <c r="DG1" s="199"/>
    </row>
    <row r="2" spans="1:114" s="2" customFormat="1" ht="15.75" thickBot="1" x14ac:dyDescent="0.3">
      <c r="C2" s="66" t="s">
        <v>58</v>
      </c>
      <c r="D2" s="67" t="s">
        <v>59</v>
      </c>
      <c r="E2" s="67" t="s">
        <v>60</v>
      </c>
      <c r="F2" s="67" t="s">
        <v>61</v>
      </c>
      <c r="G2" s="67" t="s">
        <v>62</v>
      </c>
      <c r="H2" s="67" t="s">
        <v>63</v>
      </c>
      <c r="I2" s="67" t="s">
        <v>64</v>
      </c>
      <c r="J2" s="67" t="s">
        <v>65</v>
      </c>
      <c r="K2" s="67" t="s">
        <v>66</v>
      </c>
      <c r="L2" s="67" t="s">
        <v>67</v>
      </c>
      <c r="M2" s="67" t="s">
        <v>68</v>
      </c>
      <c r="N2" s="67" t="s">
        <v>69</v>
      </c>
      <c r="O2" s="67">
        <v>2020</v>
      </c>
      <c r="P2" s="66" t="s">
        <v>58</v>
      </c>
      <c r="Q2" s="67" t="s">
        <v>59</v>
      </c>
      <c r="R2" s="67" t="s">
        <v>60</v>
      </c>
      <c r="S2" s="67" t="s">
        <v>61</v>
      </c>
      <c r="T2" s="67" t="s">
        <v>62</v>
      </c>
      <c r="U2" s="67" t="s">
        <v>63</v>
      </c>
      <c r="V2" s="67" t="s">
        <v>64</v>
      </c>
      <c r="W2" s="67" t="s">
        <v>65</v>
      </c>
      <c r="X2" s="67" t="s">
        <v>66</v>
      </c>
      <c r="Y2" s="67" t="s">
        <v>67</v>
      </c>
      <c r="Z2" s="67" t="s">
        <v>68</v>
      </c>
      <c r="AA2" s="67" t="s">
        <v>69</v>
      </c>
      <c r="AB2" s="67">
        <f>+O2+1</f>
        <v>2021</v>
      </c>
      <c r="AC2" s="67">
        <f>+AB2+1</f>
        <v>2022</v>
      </c>
      <c r="AD2" s="67">
        <f t="shared" ref="AD2:AK2" si="0">+AC2+1</f>
        <v>2023</v>
      </c>
      <c r="AE2" s="67">
        <f t="shared" si="0"/>
        <v>2024</v>
      </c>
      <c r="AF2" s="67">
        <f t="shared" si="0"/>
        <v>2025</v>
      </c>
      <c r="AG2" s="67">
        <f t="shared" si="0"/>
        <v>2026</v>
      </c>
      <c r="AH2" s="67">
        <f t="shared" si="0"/>
        <v>2027</v>
      </c>
      <c r="AI2" s="67">
        <f t="shared" si="0"/>
        <v>2028</v>
      </c>
      <c r="AJ2" s="67">
        <f t="shared" si="0"/>
        <v>2029</v>
      </c>
      <c r="AK2" s="67">
        <f t="shared" si="0"/>
        <v>2030</v>
      </c>
      <c r="AN2" s="66" t="s">
        <v>58</v>
      </c>
      <c r="AO2" s="67" t="s">
        <v>59</v>
      </c>
      <c r="AP2" s="67" t="s">
        <v>60</v>
      </c>
      <c r="AQ2" s="67" t="s">
        <v>61</v>
      </c>
      <c r="AR2" s="67" t="s">
        <v>62</v>
      </c>
      <c r="AS2" s="67" t="s">
        <v>63</v>
      </c>
      <c r="AT2" s="67" t="s">
        <v>64</v>
      </c>
      <c r="AU2" s="67" t="s">
        <v>65</v>
      </c>
      <c r="AV2" s="67" t="s">
        <v>66</v>
      </c>
      <c r="AW2" s="67" t="s">
        <v>67</v>
      </c>
      <c r="AX2" s="67" t="s">
        <v>68</v>
      </c>
      <c r="AY2" s="67" t="s">
        <v>69</v>
      </c>
      <c r="AZ2" s="67">
        <f>+O2</f>
        <v>2020</v>
      </c>
      <c r="BA2" s="66" t="s">
        <v>58</v>
      </c>
      <c r="BB2" s="67" t="s">
        <v>59</v>
      </c>
      <c r="BC2" s="67" t="s">
        <v>60</v>
      </c>
      <c r="BD2" s="67" t="s">
        <v>61</v>
      </c>
      <c r="BE2" s="67" t="s">
        <v>62</v>
      </c>
      <c r="BF2" s="67" t="s">
        <v>63</v>
      </c>
      <c r="BG2" s="67" t="s">
        <v>64</v>
      </c>
      <c r="BH2" s="67" t="s">
        <v>65</v>
      </c>
      <c r="BI2" s="67" t="s">
        <v>66</v>
      </c>
      <c r="BJ2" s="67" t="s">
        <v>67</v>
      </c>
      <c r="BK2" s="67" t="s">
        <v>68</v>
      </c>
      <c r="BL2" s="67" t="s">
        <v>69</v>
      </c>
      <c r="BM2" s="67">
        <f>+AB2</f>
        <v>2021</v>
      </c>
      <c r="BN2" s="67">
        <f t="shared" ref="BN2:BV2" si="1">+BM2+1</f>
        <v>2022</v>
      </c>
      <c r="BO2" s="67">
        <f t="shared" si="1"/>
        <v>2023</v>
      </c>
      <c r="BP2" s="67">
        <f t="shared" si="1"/>
        <v>2024</v>
      </c>
      <c r="BQ2" s="67">
        <f t="shared" si="1"/>
        <v>2025</v>
      </c>
      <c r="BR2" s="67">
        <f t="shared" si="1"/>
        <v>2026</v>
      </c>
      <c r="BS2" s="75">
        <f t="shared" si="1"/>
        <v>2027</v>
      </c>
      <c r="BT2" s="75">
        <f t="shared" si="1"/>
        <v>2028</v>
      </c>
      <c r="BU2" s="75">
        <f t="shared" si="1"/>
        <v>2029</v>
      </c>
      <c r="BV2" s="75">
        <f t="shared" si="1"/>
        <v>2030</v>
      </c>
      <c r="BY2" s="66" t="s">
        <v>58</v>
      </c>
      <c r="BZ2" s="67" t="s">
        <v>59</v>
      </c>
      <c r="CA2" s="67" t="s">
        <v>60</v>
      </c>
      <c r="CB2" s="67" t="s">
        <v>61</v>
      </c>
      <c r="CC2" s="67" t="s">
        <v>62</v>
      </c>
      <c r="CD2" s="67" t="s">
        <v>63</v>
      </c>
      <c r="CE2" s="67" t="s">
        <v>64</v>
      </c>
      <c r="CF2" s="67" t="s">
        <v>65</v>
      </c>
      <c r="CG2" s="67" t="s">
        <v>66</v>
      </c>
      <c r="CH2" s="67" t="s">
        <v>67</v>
      </c>
      <c r="CI2" s="67" t="s">
        <v>68</v>
      </c>
      <c r="CJ2" s="67" t="s">
        <v>69</v>
      </c>
      <c r="CK2" s="67">
        <f>+AZ2</f>
        <v>2020</v>
      </c>
      <c r="CL2" s="66" t="s">
        <v>58</v>
      </c>
      <c r="CM2" s="67" t="s">
        <v>59</v>
      </c>
      <c r="CN2" s="67" t="s">
        <v>60</v>
      </c>
      <c r="CO2" s="67" t="s">
        <v>61</v>
      </c>
      <c r="CP2" s="67" t="s">
        <v>62</v>
      </c>
      <c r="CQ2" s="67" t="s">
        <v>63</v>
      </c>
      <c r="CR2" s="67" t="s">
        <v>64</v>
      </c>
      <c r="CS2" s="67" t="s">
        <v>65</v>
      </c>
      <c r="CT2" s="67" t="s">
        <v>66</v>
      </c>
      <c r="CU2" s="67" t="s">
        <v>67</v>
      </c>
      <c r="CV2" s="67" t="s">
        <v>68</v>
      </c>
      <c r="CW2" s="67" t="s">
        <v>69</v>
      </c>
      <c r="CX2" s="67">
        <f>+BM2</f>
        <v>2021</v>
      </c>
      <c r="CY2" s="67">
        <f t="shared" ref="CY2:DG2" si="2">+CX2+1</f>
        <v>2022</v>
      </c>
      <c r="CZ2" s="67">
        <f t="shared" si="2"/>
        <v>2023</v>
      </c>
      <c r="DA2" s="67">
        <f t="shared" si="2"/>
        <v>2024</v>
      </c>
      <c r="DB2" s="67">
        <f t="shared" si="2"/>
        <v>2025</v>
      </c>
      <c r="DC2" s="67">
        <f t="shared" si="2"/>
        <v>2026</v>
      </c>
      <c r="DD2" s="75">
        <f t="shared" si="2"/>
        <v>2027</v>
      </c>
      <c r="DE2" s="75">
        <f t="shared" si="2"/>
        <v>2028</v>
      </c>
      <c r="DF2" s="75">
        <f t="shared" si="2"/>
        <v>2029</v>
      </c>
      <c r="DG2" s="75">
        <f t="shared" si="2"/>
        <v>2030</v>
      </c>
    </row>
    <row r="3" spans="1:114" s="2" customFormat="1" x14ac:dyDescent="0.25">
      <c r="A3" s="74" t="s">
        <v>10</v>
      </c>
      <c r="C3" s="8">
        <f>SUM(C16:C26)</f>
        <v>0</v>
      </c>
      <c r="D3" s="8">
        <f t="shared" ref="D3:N3" si="3">SUM(D16:D26)</f>
        <v>0</v>
      </c>
      <c r="E3" s="8">
        <f t="shared" si="3"/>
        <v>0</v>
      </c>
      <c r="F3" s="8">
        <f t="shared" si="3"/>
        <v>0</v>
      </c>
      <c r="G3" s="8">
        <f t="shared" si="3"/>
        <v>0</v>
      </c>
      <c r="H3" s="8">
        <f t="shared" si="3"/>
        <v>0</v>
      </c>
      <c r="I3" s="8">
        <f t="shared" si="3"/>
        <v>0</v>
      </c>
      <c r="J3" s="8">
        <f t="shared" si="3"/>
        <v>0</v>
      </c>
      <c r="K3" s="8">
        <f t="shared" si="3"/>
        <v>0</v>
      </c>
      <c r="L3" s="8">
        <f t="shared" si="3"/>
        <v>0</v>
      </c>
      <c r="M3" s="8">
        <f t="shared" si="3"/>
        <v>0</v>
      </c>
      <c r="N3" s="8">
        <f t="shared" si="3"/>
        <v>0</v>
      </c>
      <c r="O3" s="8">
        <f t="shared" ref="O3:O8" si="4">AVERAGE(C3:N3)</f>
        <v>0</v>
      </c>
      <c r="P3" s="8">
        <f t="shared" ref="P3:AA3" si="5">SUM(P16:P26)</f>
        <v>0</v>
      </c>
      <c r="Q3" s="8">
        <f t="shared" si="5"/>
        <v>0</v>
      </c>
      <c r="R3" s="8">
        <f t="shared" si="5"/>
        <v>0</v>
      </c>
      <c r="S3" s="8">
        <f t="shared" si="5"/>
        <v>0</v>
      </c>
      <c r="T3" s="8">
        <f t="shared" si="5"/>
        <v>0</v>
      </c>
      <c r="U3" s="8">
        <f t="shared" si="5"/>
        <v>0</v>
      </c>
      <c r="V3" s="8">
        <f t="shared" si="5"/>
        <v>0</v>
      </c>
      <c r="W3" s="8">
        <f t="shared" si="5"/>
        <v>0</v>
      </c>
      <c r="X3" s="8">
        <f t="shared" si="5"/>
        <v>0</v>
      </c>
      <c r="Y3" s="8">
        <f t="shared" si="5"/>
        <v>0</v>
      </c>
      <c r="Z3" s="8">
        <f t="shared" si="5"/>
        <v>0</v>
      </c>
      <c r="AA3" s="8">
        <f t="shared" si="5"/>
        <v>0</v>
      </c>
      <c r="AB3" s="8">
        <f t="shared" ref="AB3:AB8" si="6">AVERAGE(P3:AA3)</f>
        <v>0</v>
      </c>
      <c r="AC3" s="8">
        <f t="shared" ref="AC3:AK3" si="7">SUM(AC16:AC26)</f>
        <v>0</v>
      </c>
      <c r="AD3" s="8">
        <f t="shared" si="7"/>
        <v>0</v>
      </c>
      <c r="AE3" s="8">
        <f t="shared" si="7"/>
        <v>0</v>
      </c>
      <c r="AF3" s="8">
        <f t="shared" si="7"/>
        <v>0</v>
      </c>
      <c r="AG3" s="8">
        <f t="shared" si="7"/>
        <v>0</v>
      </c>
      <c r="AH3" s="8">
        <f t="shared" si="7"/>
        <v>0</v>
      </c>
      <c r="AI3" s="8">
        <f t="shared" si="7"/>
        <v>0</v>
      </c>
      <c r="AJ3" s="8">
        <f t="shared" si="7"/>
        <v>0</v>
      </c>
      <c r="AK3" s="8">
        <f t="shared" si="7"/>
        <v>0</v>
      </c>
      <c r="AL3" s="8"/>
      <c r="AM3" s="74" t="s">
        <v>10</v>
      </c>
      <c r="AN3" s="8">
        <f t="shared" ref="AN3:AY3" si="8">SUM(AN16:AN26)</f>
        <v>0</v>
      </c>
      <c r="AO3" s="8">
        <f t="shared" si="8"/>
        <v>0</v>
      </c>
      <c r="AP3" s="8">
        <f t="shared" si="8"/>
        <v>0</v>
      </c>
      <c r="AQ3" s="8">
        <f t="shared" si="8"/>
        <v>0</v>
      </c>
      <c r="AR3" s="8">
        <f t="shared" si="8"/>
        <v>0</v>
      </c>
      <c r="AS3" s="8">
        <f t="shared" si="8"/>
        <v>0</v>
      </c>
      <c r="AT3" s="8">
        <f t="shared" si="8"/>
        <v>0</v>
      </c>
      <c r="AU3" s="8">
        <f t="shared" si="8"/>
        <v>0</v>
      </c>
      <c r="AV3" s="8">
        <f t="shared" si="8"/>
        <v>0</v>
      </c>
      <c r="AW3" s="8">
        <f t="shared" si="8"/>
        <v>0</v>
      </c>
      <c r="AX3" s="8">
        <f t="shared" si="8"/>
        <v>0</v>
      </c>
      <c r="AY3" s="8">
        <f t="shared" si="8"/>
        <v>0</v>
      </c>
      <c r="AZ3" s="8">
        <f t="shared" ref="AZ3:AZ8" si="9">SUM(AN3:AY3)</f>
        <v>0</v>
      </c>
      <c r="BA3" s="8">
        <f t="shared" ref="BA3:BL3" si="10">SUM(BA16:BA26)</f>
        <v>0</v>
      </c>
      <c r="BB3" s="8">
        <f t="shared" si="10"/>
        <v>0</v>
      </c>
      <c r="BC3" s="8">
        <f t="shared" si="10"/>
        <v>0</v>
      </c>
      <c r="BD3" s="8">
        <f t="shared" si="10"/>
        <v>0</v>
      </c>
      <c r="BE3" s="8">
        <f t="shared" si="10"/>
        <v>0</v>
      </c>
      <c r="BF3" s="8">
        <f t="shared" si="10"/>
        <v>0</v>
      </c>
      <c r="BG3" s="8">
        <f t="shared" si="10"/>
        <v>0</v>
      </c>
      <c r="BH3" s="8">
        <f t="shared" si="10"/>
        <v>0</v>
      </c>
      <c r="BI3" s="8">
        <f t="shared" si="10"/>
        <v>0</v>
      </c>
      <c r="BJ3" s="8">
        <f t="shared" si="10"/>
        <v>0</v>
      </c>
      <c r="BK3" s="8">
        <f t="shared" si="10"/>
        <v>0</v>
      </c>
      <c r="BL3" s="8">
        <f t="shared" si="10"/>
        <v>0</v>
      </c>
      <c r="BM3" s="8">
        <f t="shared" ref="BM3:BM8" si="11">SUM(BA3:BL3)</f>
        <v>0</v>
      </c>
      <c r="BN3" s="8">
        <f t="shared" ref="BN3:BV3" si="12">SUM(BN16:BN26)</f>
        <v>0</v>
      </c>
      <c r="BO3" s="8">
        <f t="shared" si="12"/>
        <v>0</v>
      </c>
      <c r="BP3" s="8">
        <f t="shared" si="12"/>
        <v>0</v>
      </c>
      <c r="BQ3" s="8">
        <f t="shared" si="12"/>
        <v>0</v>
      </c>
      <c r="BR3" s="8">
        <f t="shared" si="12"/>
        <v>0</v>
      </c>
      <c r="BS3" s="8">
        <f t="shared" si="12"/>
        <v>0</v>
      </c>
      <c r="BT3" s="8">
        <f t="shared" si="12"/>
        <v>0</v>
      </c>
      <c r="BU3" s="8">
        <f t="shared" si="12"/>
        <v>0</v>
      </c>
      <c r="BV3" s="8">
        <f t="shared" si="12"/>
        <v>0</v>
      </c>
      <c r="BW3" s="8"/>
      <c r="BX3" s="74" t="s">
        <v>10</v>
      </c>
      <c r="BY3" s="8" t="e">
        <f t="shared" ref="BY3:CN8" si="13">+AN3/C3*1000</f>
        <v>#DIV/0!</v>
      </c>
      <c r="BZ3" s="8" t="e">
        <f t="shared" si="13"/>
        <v>#DIV/0!</v>
      </c>
      <c r="CA3" s="8" t="e">
        <f t="shared" si="13"/>
        <v>#DIV/0!</v>
      </c>
      <c r="CB3" s="8" t="e">
        <f t="shared" si="13"/>
        <v>#DIV/0!</v>
      </c>
      <c r="CC3" s="8" t="e">
        <f t="shared" si="13"/>
        <v>#DIV/0!</v>
      </c>
      <c r="CD3" s="8" t="e">
        <f t="shared" si="13"/>
        <v>#DIV/0!</v>
      </c>
      <c r="CE3" s="8" t="e">
        <f t="shared" si="13"/>
        <v>#DIV/0!</v>
      </c>
      <c r="CF3" s="8" t="e">
        <f t="shared" si="13"/>
        <v>#DIV/0!</v>
      </c>
      <c r="CG3" s="8" t="e">
        <f t="shared" si="13"/>
        <v>#DIV/0!</v>
      </c>
      <c r="CH3" s="8" t="e">
        <f t="shared" si="13"/>
        <v>#DIV/0!</v>
      </c>
      <c r="CI3" s="8" t="e">
        <f t="shared" si="13"/>
        <v>#DIV/0!</v>
      </c>
      <c r="CJ3" s="8" t="e">
        <f t="shared" si="13"/>
        <v>#DIV/0!</v>
      </c>
      <c r="CK3" s="8" t="e">
        <f t="shared" si="13"/>
        <v>#DIV/0!</v>
      </c>
      <c r="CL3" s="8" t="e">
        <f t="shared" si="13"/>
        <v>#DIV/0!</v>
      </c>
      <c r="CM3" s="8" t="e">
        <f t="shared" si="13"/>
        <v>#DIV/0!</v>
      </c>
      <c r="CN3" s="8" t="e">
        <f t="shared" si="13"/>
        <v>#DIV/0!</v>
      </c>
      <c r="CO3" s="8" t="e">
        <f t="shared" ref="CO3:DD8" si="14">+BD3/S3*1000</f>
        <v>#DIV/0!</v>
      </c>
      <c r="CP3" s="8" t="e">
        <f t="shared" si="14"/>
        <v>#DIV/0!</v>
      </c>
      <c r="CQ3" s="8" t="e">
        <f t="shared" si="14"/>
        <v>#DIV/0!</v>
      </c>
      <c r="CR3" s="8" t="e">
        <f t="shared" si="14"/>
        <v>#DIV/0!</v>
      </c>
      <c r="CS3" s="8" t="e">
        <f t="shared" si="14"/>
        <v>#DIV/0!</v>
      </c>
      <c r="CT3" s="8" t="e">
        <f t="shared" si="14"/>
        <v>#DIV/0!</v>
      </c>
      <c r="CU3" s="8" t="e">
        <f t="shared" si="14"/>
        <v>#DIV/0!</v>
      </c>
      <c r="CV3" s="8" t="e">
        <f t="shared" si="14"/>
        <v>#DIV/0!</v>
      </c>
      <c r="CW3" s="8" t="e">
        <f t="shared" si="14"/>
        <v>#DIV/0!</v>
      </c>
      <c r="CX3" s="8" t="e">
        <f t="shared" si="14"/>
        <v>#DIV/0!</v>
      </c>
      <c r="CY3" s="8" t="e">
        <f t="shared" si="14"/>
        <v>#DIV/0!</v>
      </c>
      <c r="CZ3" s="8" t="e">
        <f t="shared" si="14"/>
        <v>#DIV/0!</v>
      </c>
      <c r="DA3" s="8" t="e">
        <f t="shared" si="14"/>
        <v>#DIV/0!</v>
      </c>
      <c r="DB3" s="8" t="e">
        <f t="shared" si="14"/>
        <v>#DIV/0!</v>
      </c>
      <c r="DC3" s="8" t="e">
        <f t="shared" si="14"/>
        <v>#DIV/0!</v>
      </c>
      <c r="DD3" s="8" t="e">
        <f t="shared" si="14"/>
        <v>#DIV/0!</v>
      </c>
      <c r="DE3" s="8" t="e">
        <f t="shared" ref="CY3:DG8" si="15">+BT3/AI3*1000</f>
        <v>#DIV/0!</v>
      </c>
      <c r="DF3" s="8" t="e">
        <f t="shared" si="15"/>
        <v>#DIV/0!</v>
      </c>
      <c r="DG3" s="8" t="e">
        <f t="shared" si="15"/>
        <v>#DIV/0!</v>
      </c>
      <c r="DI3" s="4" t="e">
        <f>+#REF!</f>
        <v>#REF!</v>
      </c>
      <c r="DJ3" s="20" t="e">
        <f>+CK3/DI3-1</f>
        <v>#DIV/0!</v>
      </c>
    </row>
    <row r="4" spans="1:114" s="2" customFormat="1" x14ac:dyDescent="0.25">
      <c r="A4" s="74" t="s">
        <v>14</v>
      </c>
      <c r="C4" s="8">
        <f>SUM(C27:C47)</f>
        <v>0</v>
      </c>
      <c r="D4" s="8">
        <f t="shared" ref="D4:N4" si="16">SUM(D27:D47)</f>
        <v>0</v>
      </c>
      <c r="E4" s="8">
        <f t="shared" si="16"/>
        <v>0</v>
      </c>
      <c r="F4" s="8">
        <f t="shared" si="16"/>
        <v>0</v>
      </c>
      <c r="G4" s="8">
        <f t="shared" si="16"/>
        <v>0</v>
      </c>
      <c r="H4" s="8">
        <f t="shared" si="16"/>
        <v>0</v>
      </c>
      <c r="I4" s="8">
        <f t="shared" si="16"/>
        <v>0</v>
      </c>
      <c r="J4" s="8">
        <f t="shared" si="16"/>
        <v>0</v>
      </c>
      <c r="K4" s="8">
        <f t="shared" si="16"/>
        <v>0</v>
      </c>
      <c r="L4" s="8">
        <f t="shared" si="16"/>
        <v>0</v>
      </c>
      <c r="M4" s="8">
        <f t="shared" si="16"/>
        <v>0</v>
      </c>
      <c r="N4" s="8">
        <f t="shared" si="16"/>
        <v>0</v>
      </c>
      <c r="O4" s="8">
        <f t="shared" si="4"/>
        <v>0</v>
      </c>
      <c r="P4" s="8">
        <f t="shared" ref="P4:AA4" si="17">SUM(P27:P47)</f>
        <v>0</v>
      </c>
      <c r="Q4" s="8">
        <f t="shared" si="17"/>
        <v>0</v>
      </c>
      <c r="R4" s="8">
        <f t="shared" si="17"/>
        <v>0</v>
      </c>
      <c r="S4" s="8">
        <f t="shared" si="17"/>
        <v>0</v>
      </c>
      <c r="T4" s="8">
        <f t="shared" si="17"/>
        <v>0</v>
      </c>
      <c r="U4" s="8">
        <f t="shared" si="17"/>
        <v>0</v>
      </c>
      <c r="V4" s="8">
        <f t="shared" si="17"/>
        <v>0</v>
      </c>
      <c r="W4" s="8">
        <f t="shared" si="17"/>
        <v>0</v>
      </c>
      <c r="X4" s="8">
        <f t="shared" si="17"/>
        <v>0</v>
      </c>
      <c r="Y4" s="8">
        <f t="shared" si="17"/>
        <v>0</v>
      </c>
      <c r="Z4" s="8">
        <f t="shared" si="17"/>
        <v>0</v>
      </c>
      <c r="AA4" s="8">
        <f t="shared" si="17"/>
        <v>0</v>
      </c>
      <c r="AB4" s="8">
        <f t="shared" si="6"/>
        <v>0</v>
      </c>
      <c r="AC4" s="8">
        <f t="shared" ref="AC4:AK4" si="18">SUM(AC27:AC47)</f>
        <v>0</v>
      </c>
      <c r="AD4" s="8">
        <f t="shared" si="18"/>
        <v>0</v>
      </c>
      <c r="AE4" s="8">
        <f t="shared" si="18"/>
        <v>0</v>
      </c>
      <c r="AF4" s="8">
        <f t="shared" si="18"/>
        <v>0</v>
      </c>
      <c r="AG4" s="8">
        <f t="shared" si="18"/>
        <v>0</v>
      </c>
      <c r="AH4" s="8">
        <f t="shared" si="18"/>
        <v>0</v>
      </c>
      <c r="AI4" s="8">
        <f t="shared" si="18"/>
        <v>0</v>
      </c>
      <c r="AJ4" s="8">
        <f t="shared" si="18"/>
        <v>0</v>
      </c>
      <c r="AK4" s="8">
        <f t="shared" si="18"/>
        <v>0</v>
      </c>
      <c r="AL4" s="8"/>
      <c r="AM4" s="74" t="s">
        <v>14</v>
      </c>
      <c r="AN4" s="8">
        <f t="shared" ref="AN4:AY4" si="19">SUM(AN27:AN47)</f>
        <v>0</v>
      </c>
      <c r="AO4" s="8">
        <f t="shared" si="19"/>
        <v>0</v>
      </c>
      <c r="AP4" s="8">
        <f t="shared" si="19"/>
        <v>0</v>
      </c>
      <c r="AQ4" s="8">
        <f t="shared" si="19"/>
        <v>0</v>
      </c>
      <c r="AR4" s="8">
        <f t="shared" si="19"/>
        <v>0</v>
      </c>
      <c r="AS4" s="8">
        <f t="shared" si="19"/>
        <v>0</v>
      </c>
      <c r="AT4" s="8">
        <f t="shared" si="19"/>
        <v>0</v>
      </c>
      <c r="AU4" s="8">
        <f t="shared" si="19"/>
        <v>0</v>
      </c>
      <c r="AV4" s="8">
        <f t="shared" si="19"/>
        <v>0</v>
      </c>
      <c r="AW4" s="8">
        <f t="shared" si="19"/>
        <v>0</v>
      </c>
      <c r="AX4" s="8">
        <f t="shared" si="19"/>
        <v>0</v>
      </c>
      <c r="AY4" s="8">
        <f t="shared" si="19"/>
        <v>0</v>
      </c>
      <c r="AZ4" s="8">
        <f t="shared" si="9"/>
        <v>0</v>
      </c>
      <c r="BA4" s="8">
        <f t="shared" ref="BA4:BL4" si="20">SUM(BA27:BA47)</f>
        <v>0</v>
      </c>
      <c r="BB4" s="8">
        <f t="shared" si="20"/>
        <v>0</v>
      </c>
      <c r="BC4" s="8">
        <f t="shared" si="20"/>
        <v>0</v>
      </c>
      <c r="BD4" s="8">
        <f t="shared" si="20"/>
        <v>0</v>
      </c>
      <c r="BE4" s="8">
        <f t="shared" si="20"/>
        <v>0</v>
      </c>
      <c r="BF4" s="8">
        <f t="shared" si="20"/>
        <v>0</v>
      </c>
      <c r="BG4" s="8">
        <f t="shared" si="20"/>
        <v>0</v>
      </c>
      <c r="BH4" s="8">
        <f t="shared" si="20"/>
        <v>0</v>
      </c>
      <c r="BI4" s="8">
        <f t="shared" si="20"/>
        <v>0</v>
      </c>
      <c r="BJ4" s="8">
        <f t="shared" si="20"/>
        <v>0</v>
      </c>
      <c r="BK4" s="8">
        <f t="shared" si="20"/>
        <v>0</v>
      </c>
      <c r="BL4" s="8">
        <f t="shared" si="20"/>
        <v>0</v>
      </c>
      <c r="BM4" s="8">
        <f t="shared" si="11"/>
        <v>0</v>
      </c>
      <c r="BN4" s="8">
        <f t="shared" ref="BN4:BV4" si="21">SUM(BN27:BN47)</f>
        <v>0</v>
      </c>
      <c r="BO4" s="8">
        <f t="shared" si="21"/>
        <v>0</v>
      </c>
      <c r="BP4" s="8">
        <f t="shared" si="21"/>
        <v>0</v>
      </c>
      <c r="BQ4" s="8">
        <f t="shared" si="21"/>
        <v>0</v>
      </c>
      <c r="BR4" s="8">
        <f t="shared" si="21"/>
        <v>0</v>
      </c>
      <c r="BS4" s="8">
        <f t="shared" si="21"/>
        <v>0</v>
      </c>
      <c r="BT4" s="8">
        <f t="shared" si="21"/>
        <v>0</v>
      </c>
      <c r="BU4" s="8">
        <f t="shared" si="21"/>
        <v>0</v>
      </c>
      <c r="BV4" s="8">
        <f t="shared" si="21"/>
        <v>0</v>
      </c>
      <c r="BW4" s="8"/>
      <c r="BX4" s="74" t="s">
        <v>14</v>
      </c>
      <c r="BY4" s="8" t="e">
        <f t="shared" si="13"/>
        <v>#DIV/0!</v>
      </c>
      <c r="BZ4" s="8" t="e">
        <f t="shared" si="13"/>
        <v>#DIV/0!</v>
      </c>
      <c r="CA4" s="8" t="e">
        <f t="shared" si="13"/>
        <v>#DIV/0!</v>
      </c>
      <c r="CB4" s="8" t="e">
        <f t="shared" si="13"/>
        <v>#DIV/0!</v>
      </c>
      <c r="CC4" s="8" t="e">
        <f t="shared" si="13"/>
        <v>#DIV/0!</v>
      </c>
      <c r="CD4" s="8" t="e">
        <f t="shared" si="13"/>
        <v>#DIV/0!</v>
      </c>
      <c r="CE4" s="8" t="e">
        <f t="shared" si="13"/>
        <v>#DIV/0!</v>
      </c>
      <c r="CF4" s="8" t="e">
        <f t="shared" si="13"/>
        <v>#DIV/0!</v>
      </c>
      <c r="CG4" s="8" t="e">
        <f t="shared" si="13"/>
        <v>#DIV/0!</v>
      </c>
      <c r="CH4" s="8" t="e">
        <f t="shared" si="13"/>
        <v>#DIV/0!</v>
      </c>
      <c r="CI4" s="8" t="e">
        <f t="shared" si="13"/>
        <v>#DIV/0!</v>
      </c>
      <c r="CJ4" s="8" t="e">
        <f t="shared" si="13"/>
        <v>#DIV/0!</v>
      </c>
      <c r="CK4" s="8" t="e">
        <f t="shared" si="13"/>
        <v>#DIV/0!</v>
      </c>
      <c r="CL4" s="8" t="e">
        <f t="shared" si="13"/>
        <v>#DIV/0!</v>
      </c>
      <c r="CM4" s="8" t="e">
        <f t="shared" si="13"/>
        <v>#DIV/0!</v>
      </c>
      <c r="CN4" s="8" t="e">
        <f t="shared" si="13"/>
        <v>#DIV/0!</v>
      </c>
      <c r="CO4" s="8" t="e">
        <f t="shared" si="14"/>
        <v>#DIV/0!</v>
      </c>
      <c r="CP4" s="8" t="e">
        <f t="shared" si="14"/>
        <v>#DIV/0!</v>
      </c>
      <c r="CQ4" s="8" t="e">
        <f t="shared" si="14"/>
        <v>#DIV/0!</v>
      </c>
      <c r="CR4" s="8" t="e">
        <f t="shared" si="14"/>
        <v>#DIV/0!</v>
      </c>
      <c r="CS4" s="8" t="e">
        <f t="shared" si="14"/>
        <v>#DIV/0!</v>
      </c>
      <c r="CT4" s="8" t="e">
        <f t="shared" si="14"/>
        <v>#DIV/0!</v>
      </c>
      <c r="CU4" s="8" t="e">
        <f t="shared" si="14"/>
        <v>#DIV/0!</v>
      </c>
      <c r="CV4" s="8" t="e">
        <f t="shared" si="14"/>
        <v>#DIV/0!</v>
      </c>
      <c r="CW4" s="8" t="e">
        <f t="shared" si="14"/>
        <v>#DIV/0!</v>
      </c>
      <c r="CX4" s="8" t="e">
        <f t="shared" si="14"/>
        <v>#DIV/0!</v>
      </c>
      <c r="CY4" s="8" t="e">
        <f t="shared" si="15"/>
        <v>#DIV/0!</v>
      </c>
      <c r="CZ4" s="8" t="e">
        <f t="shared" si="15"/>
        <v>#DIV/0!</v>
      </c>
      <c r="DA4" s="8" t="e">
        <f t="shared" si="15"/>
        <v>#DIV/0!</v>
      </c>
      <c r="DB4" s="8" t="e">
        <f t="shared" si="15"/>
        <v>#DIV/0!</v>
      </c>
      <c r="DC4" s="8" t="e">
        <f t="shared" si="15"/>
        <v>#DIV/0!</v>
      </c>
      <c r="DD4" s="8" t="e">
        <f t="shared" si="15"/>
        <v>#DIV/0!</v>
      </c>
      <c r="DE4" s="8" t="e">
        <f t="shared" si="15"/>
        <v>#DIV/0!</v>
      </c>
      <c r="DF4" s="8" t="e">
        <f t="shared" si="15"/>
        <v>#DIV/0!</v>
      </c>
      <c r="DG4" s="8" t="e">
        <f t="shared" si="15"/>
        <v>#DIV/0!</v>
      </c>
      <c r="DI4" s="4">
        <v>13868.598329589322</v>
      </c>
      <c r="DJ4" s="20" t="e">
        <f t="shared" ref="DJ4:DJ46" si="22">+CK4/DI4-1</f>
        <v>#DIV/0!</v>
      </c>
    </row>
    <row r="5" spans="1:114" s="2" customFormat="1" x14ac:dyDescent="0.25">
      <c r="A5" s="74" t="s">
        <v>15</v>
      </c>
      <c r="C5" s="8">
        <f>SUM(C48:C53)</f>
        <v>0</v>
      </c>
      <c r="D5" s="8">
        <f t="shared" ref="D5:N5" si="23">SUM(D48:D53)</f>
        <v>0</v>
      </c>
      <c r="E5" s="8">
        <f t="shared" si="23"/>
        <v>0</v>
      </c>
      <c r="F5" s="8">
        <f t="shared" si="23"/>
        <v>0</v>
      </c>
      <c r="G5" s="8">
        <f t="shared" si="23"/>
        <v>0</v>
      </c>
      <c r="H5" s="8">
        <f t="shared" si="23"/>
        <v>0</v>
      </c>
      <c r="I5" s="8">
        <f t="shared" si="23"/>
        <v>0</v>
      </c>
      <c r="J5" s="8">
        <f t="shared" si="23"/>
        <v>0</v>
      </c>
      <c r="K5" s="8">
        <f t="shared" si="23"/>
        <v>0</v>
      </c>
      <c r="L5" s="8">
        <f t="shared" si="23"/>
        <v>0</v>
      </c>
      <c r="M5" s="8">
        <f t="shared" si="23"/>
        <v>0</v>
      </c>
      <c r="N5" s="8">
        <f t="shared" si="23"/>
        <v>0</v>
      </c>
      <c r="O5" s="8">
        <f t="shared" si="4"/>
        <v>0</v>
      </c>
      <c r="P5" s="8">
        <f t="shared" ref="P5:AA5" si="24">SUM(P48:P53)</f>
        <v>0</v>
      </c>
      <c r="Q5" s="8">
        <f t="shared" si="24"/>
        <v>0</v>
      </c>
      <c r="R5" s="8">
        <f t="shared" si="24"/>
        <v>0</v>
      </c>
      <c r="S5" s="8">
        <f t="shared" si="24"/>
        <v>0</v>
      </c>
      <c r="T5" s="8">
        <f t="shared" si="24"/>
        <v>0</v>
      </c>
      <c r="U5" s="8">
        <f t="shared" si="24"/>
        <v>0</v>
      </c>
      <c r="V5" s="8">
        <f t="shared" si="24"/>
        <v>0</v>
      </c>
      <c r="W5" s="8">
        <f t="shared" si="24"/>
        <v>0</v>
      </c>
      <c r="X5" s="8">
        <f t="shared" si="24"/>
        <v>0</v>
      </c>
      <c r="Y5" s="8">
        <f t="shared" si="24"/>
        <v>0</v>
      </c>
      <c r="Z5" s="8">
        <f t="shared" si="24"/>
        <v>0</v>
      </c>
      <c r="AA5" s="8">
        <f t="shared" si="24"/>
        <v>0</v>
      </c>
      <c r="AB5" s="8">
        <f t="shared" si="6"/>
        <v>0</v>
      </c>
      <c r="AC5" s="8">
        <f t="shared" ref="AC5:AK5" si="25">SUM(AC48:AC53)</f>
        <v>0</v>
      </c>
      <c r="AD5" s="8">
        <f t="shared" si="25"/>
        <v>0</v>
      </c>
      <c r="AE5" s="8">
        <f t="shared" si="25"/>
        <v>0</v>
      </c>
      <c r="AF5" s="8">
        <f t="shared" si="25"/>
        <v>0</v>
      </c>
      <c r="AG5" s="8">
        <f t="shared" si="25"/>
        <v>0</v>
      </c>
      <c r="AH5" s="8">
        <f t="shared" si="25"/>
        <v>0</v>
      </c>
      <c r="AI5" s="8">
        <f t="shared" si="25"/>
        <v>0</v>
      </c>
      <c r="AJ5" s="8">
        <f t="shared" si="25"/>
        <v>0</v>
      </c>
      <c r="AK5" s="8">
        <f t="shared" si="25"/>
        <v>0</v>
      </c>
      <c r="AL5" s="8"/>
      <c r="AM5" s="74" t="s">
        <v>15</v>
      </c>
      <c r="AN5" s="8">
        <f t="shared" ref="AN5:AY5" si="26">SUM(AN48:AN53)</f>
        <v>0</v>
      </c>
      <c r="AO5" s="8">
        <f t="shared" si="26"/>
        <v>0</v>
      </c>
      <c r="AP5" s="8">
        <f t="shared" si="26"/>
        <v>0</v>
      </c>
      <c r="AQ5" s="8">
        <f t="shared" si="26"/>
        <v>0</v>
      </c>
      <c r="AR5" s="8">
        <f t="shared" si="26"/>
        <v>0</v>
      </c>
      <c r="AS5" s="8">
        <f t="shared" si="26"/>
        <v>0</v>
      </c>
      <c r="AT5" s="8">
        <f t="shared" si="26"/>
        <v>0</v>
      </c>
      <c r="AU5" s="8">
        <f t="shared" si="26"/>
        <v>0</v>
      </c>
      <c r="AV5" s="8">
        <f t="shared" si="26"/>
        <v>0</v>
      </c>
      <c r="AW5" s="8">
        <f t="shared" si="26"/>
        <v>0</v>
      </c>
      <c r="AX5" s="8">
        <f t="shared" si="26"/>
        <v>0</v>
      </c>
      <c r="AY5" s="8">
        <f t="shared" si="26"/>
        <v>0</v>
      </c>
      <c r="AZ5" s="8">
        <f t="shared" si="9"/>
        <v>0</v>
      </c>
      <c r="BA5" s="8">
        <f t="shared" ref="BA5:BL5" si="27">SUM(BA48:BA53)</f>
        <v>0</v>
      </c>
      <c r="BB5" s="8">
        <f t="shared" si="27"/>
        <v>0</v>
      </c>
      <c r="BC5" s="8">
        <f t="shared" si="27"/>
        <v>0</v>
      </c>
      <c r="BD5" s="8">
        <f t="shared" si="27"/>
        <v>0</v>
      </c>
      <c r="BE5" s="8">
        <f t="shared" si="27"/>
        <v>0</v>
      </c>
      <c r="BF5" s="8">
        <f t="shared" si="27"/>
        <v>0</v>
      </c>
      <c r="BG5" s="8">
        <f t="shared" si="27"/>
        <v>0</v>
      </c>
      <c r="BH5" s="8">
        <f t="shared" si="27"/>
        <v>0</v>
      </c>
      <c r="BI5" s="8">
        <f t="shared" si="27"/>
        <v>0</v>
      </c>
      <c r="BJ5" s="8">
        <f t="shared" si="27"/>
        <v>0</v>
      </c>
      <c r="BK5" s="8">
        <f t="shared" si="27"/>
        <v>0</v>
      </c>
      <c r="BL5" s="8">
        <f t="shared" si="27"/>
        <v>0</v>
      </c>
      <c r="BM5" s="8">
        <f t="shared" si="11"/>
        <v>0</v>
      </c>
      <c r="BN5" s="8">
        <f t="shared" ref="BN5:BV5" si="28">SUM(BN48:BN53)</f>
        <v>0</v>
      </c>
      <c r="BO5" s="8">
        <f t="shared" si="28"/>
        <v>0</v>
      </c>
      <c r="BP5" s="8">
        <f t="shared" si="28"/>
        <v>0</v>
      </c>
      <c r="BQ5" s="8">
        <f t="shared" si="28"/>
        <v>0</v>
      </c>
      <c r="BR5" s="8">
        <f t="shared" si="28"/>
        <v>0</v>
      </c>
      <c r="BS5" s="8">
        <f t="shared" si="28"/>
        <v>0</v>
      </c>
      <c r="BT5" s="8">
        <f t="shared" si="28"/>
        <v>0</v>
      </c>
      <c r="BU5" s="8">
        <f t="shared" si="28"/>
        <v>0</v>
      </c>
      <c r="BV5" s="8">
        <f t="shared" si="28"/>
        <v>0</v>
      </c>
      <c r="BW5" s="8"/>
      <c r="BX5" s="74" t="s">
        <v>15</v>
      </c>
      <c r="BY5" s="8" t="e">
        <f t="shared" si="13"/>
        <v>#DIV/0!</v>
      </c>
      <c r="BZ5" s="8" t="e">
        <f t="shared" si="13"/>
        <v>#DIV/0!</v>
      </c>
      <c r="CA5" s="8" t="e">
        <f t="shared" si="13"/>
        <v>#DIV/0!</v>
      </c>
      <c r="CB5" s="8" t="e">
        <f t="shared" si="13"/>
        <v>#DIV/0!</v>
      </c>
      <c r="CC5" s="8" t="e">
        <f t="shared" si="13"/>
        <v>#DIV/0!</v>
      </c>
      <c r="CD5" s="8" t="e">
        <f t="shared" si="13"/>
        <v>#DIV/0!</v>
      </c>
      <c r="CE5" s="8" t="e">
        <f t="shared" si="13"/>
        <v>#DIV/0!</v>
      </c>
      <c r="CF5" s="8" t="e">
        <f t="shared" si="13"/>
        <v>#DIV/0!</v>
      </c>
      <c r="CG5" s="8" t="e">
        <f t="shared" si="13"/>
        <v>#DIV/0!</v>
      </c>
      <c r="CH5" s="8" t="e">
        <f t="shared" si="13"/>
        <v>#DIV/0!</v>
      </c>
      <c r="CI5" s="8" t="e">
        <f t="shared" si="13"/>
        <v>#DIV/0!</v>
      </c>
      <c r="CJ5" s="8" t="e">
        <f t="shared" si="13"/>
        <v>#DIV/0!</v>
      </c>
      <c r="CK5" s="8" t="e">
        <f t="shared" si="13"/>
        <v>#DIV/0!</v>
      </c>
      <c r="CL5" s="8" t="e">
        <f t="shared" si="13"/>
        <v>#DIV/0!</v>
      </c>
      <c r="CM5" s="8" t="e">
        <f t="shared" si="13"/>
        <v>#DIV/0!</v>
      </c>
      <c r="CN5" s="8" t="e">
        <f t="shared" si="13"/>
        <v>#DIV/0!</v>
      </c>
      <c r="CO5" s="8" t="e">
        <f t="shared" si="14"/>
        <v>#DIV/0!</v>
      </c>
      <c r="CP5" s="8" t="e">
        <f t="shared" si="14"/>
        <v>#DIV/0!</v>
      </c>
      <c r="CQ5" s="8" t="e">
        <f t="shared" si="14"/>
        <v>#DIV/0!</v>
      </c>
      <c r="CR5" s="8" t="e">
        <f t="shared" si="14"/>
        <v>#DIV/0!</v>
      </c>
      <c r="CS5" s="8" t="e">
        <f t="shared" si="14"/>
        <v>#DIV/0!</v>
      </c>
      <c r="CT5" s="8" t="e">
        <f t="shared" si="14"/>
        <v>#DIV/0!</v>
      </c>
      <c r="CU5" s="8" t="e">
        <f t="shared" si="14"/>
        <v>#DIV/0!</v>
      </c>
      <c r="CV5" s="8" t="e">
        <f t="shared" si="14"/>
        <v>#DIV/0!</v>
      </c>
      <c r="CW5" s="8" t="e">
        <f t="shared" si="14"/>
        <v>#DIV/0!</v>
      </c>
      <c r="CX5" s="8" t="e">
        <f t="shared" si="14"/>
        <v>#DIV/0!</v>
      </c>
      <c r="CY5" s="8" t="e">
        <f t="shared" si="15"/>
        <v>#DIV/0!</v>
      </c>
      <c r="CZ5" s="8" t="e">
        <f t="shared" si="15"/>
        <v>#DIV/0!</v>
      </c>
      <c r="DA5" s="8" t="e">
        <f t="shared" si="15"/>
        <v>#DIV/0!</v>
      </c>
      <c r="DB5" s="8" t="e">
        <f t="shared" si="15"/>
        <v>#DIV/0!</v>
      </c>
      <c r="DC5" s="8" t="e">
        <f t="shared" si="15"/>
        <v>#DIV/0!</v>
      </c>
      <c r="DD5" s="8" t="e">
        <f t="shared" si="15"/>
        <v>#DIV/0!</v>
      </c>
      <c r="DE5" s="8" t="e">
        <f t="shared" si="15"/>
        <v>#DIV/0!</v>
      </c>
      <c r="DF5" s="8" t="e">
        <f t="shared" si="15"/>
        <v>#DIV/0!</v>
      </c>
      <c r="DG5" s="8" t="e">
        <f t="shared" si="15"/>
        <v>#DIV/0!</v>
      </c>
      <c r="DJ5" s="20"/>
    </row>
    <row r="6" spans="1:114" s="2" customFormat="1" x14ac:dyDescent="0.25">
      <c r="A6" s="74" t="s">
        <v>554</v>
      </c>
      <c r="C6" s="8">
        <f>SUM(C56:C65,C67)</f>
        <v>0</v>
      </c>
      <c r="D6" s="8">
        <f t="shared" ref="D6:N6" si="29">SUM(D56:D65,D67)</f>
        <v>0</v>
      </c>
      <c r="E6" s="8">
        <f t="shared" si="29"/>
        <v>0</v>
      </c>
      <c r="F6" s="8">
        <f t="shared" si="29"/>
        <v>0</v>
      </c>
      <c r="G6" s="8">
        <f t="shared" si="29"/>
        <v>0</v>
      </c>
      <c r="H6" s="8">
        <f t="shared" si="29"/>
        <v>0</v>
      </c>
      <c r="I6" s="8">
        <f t="shared" si="29"/>
        <v>0</v>
      </c>
      <c r="J6" s="8">
        <f t="shared" si="29"/>
        <v>0</v>
      </c>
      <c r="K6" s="8">
        <f t="shared" si="29"/>
        <v>0</v>
      </c>
      <c r="L6" s="8">
        <f t="shared" si="29"/>
        <v>0</v>
      </c>
      <c r="M6" s="8">
        <f t="shared" si="29"/>
        <v>0</v>
      </c>
      <c r="N6" s="8">
        <f t="shared" si="29"/>
        <v>0</v>
      </c>
      <c r="O6" s="8">
        <f t="shared" si="4"/>
        <v>0</v>
      </c>
      <c r="P6" s="8">
        <f>SUM(P56:P65,P67)</f>
        <v>0</v>
      </c>
      <c r="Q6" s="8">
        <f t="shared" ref="Q6:AA6" si="30">SUM(Q56:Q65,Q67)</f>
        <v>0</v>
      </c>
      <c r="R6" s="8">
        <f t="shared" si="30"/>
        <v>0</v>
      </c>
      <c r="S6" s="8">
        <f t="shared" si="30"/>
        <v>0</v>
      </c>
      <c r="T6" s="8">
        <f t="shared" si="30"/>
        <v>0</v>
      </c>
      <c r="U6" s="8">
        <f t="shared" si="30"/>
        <v>0</v>
      </c>
      <c r="V6" s="8">
        <f t="shared" si="30"/>
        <v>0</v>
      </c>
      <c r="W6" s="8">
        <f t="shared" si="30"/>
        <v>0</v>
      </c>
      <c r="X6" s="8">
        <f t="shared" si="30"/>
        <v>0</v>
      </c>
      <c r="Y6" s="8">
        <f t="shared" si="30"/>
        <v>0</v>
      </c>
      <c r="Z6" s="8">
        <f t="shared" si="30"/>
        <v>0</v>
      </c>
      <c r="AA6" s="8">
        <f t="shared" si="30"/>
        <v>0</v>
      </c>
      <c r="AB6" s="8">
        <f t="shared" si="6"/>
        <v>0</v>
      </c>
      <c r="AC6" s="8">
        <f>SUM(AC56:AC65,AC67)</f>
        <v>0</v>
      </c>
      <c r="AD6" s="8">
        <f t="shared" ref="AD6:AK6" si="31">SUM(AD56:AD65,AD67)</f>
        <v>0</v>
      </c>
      <c r="AE6" s="8">
        <f t="shared" si="31"/>
        <v>0</v>
      </c>
      <c r="AF6" s="8">
        <f t="shared" si="31"/>
        <v>0</v>
      </c>
      <c r="AG6" s="8">
        <f t="shared" si="31"/>
        <v>0</v>
      </c>
      <c r="AH6" s="8">
        <f t="shared" si="31"/>
        <v>0</v>
      </c>
      <c r="AI6" s="8">
        <f t="shared" si="31"/>
        <v>0</v>
      </c>
      <c r="AJ6" s="8">
        <f t="shared" si="31"/>
        <v>0</v>
      </c>
      <c r="AK6" s="8">
        <f t="shared" si="31"/>
        <v>0</v>
      </c>
      <c r="AL6" s="8"/>
      <c r="AM6" s="21" t="s">
        <v>554</v>
      </c>
      <c r="AN6" s="8">
        <f>SUM(AN56:AN65,AN67)</f>
        <v>0</v>
      </c>
      <c r="AO6" s="8">
        <f t="shared" ref="AO6:AY6" si="32">SUM(AO56:AO65,AO67)</f>
        <v>0</v>
      </c>
      <c r="AP6" s="8">
        <f t="shared" si="32"/>
        <v>0</v>
      </c>
      <c r="AQ6" s="8">
        <f t="shared" si="32"/>
        <v>0</v>
      </c>
      <c r="AR6" s="8">
        <f t="shared" si="32"/>
        <v>0</v>
      </c>
      <c r="AS6" s="8">
        <f t="shared" si="32"/>
        <v>0</v>
      </c>
      <c r="AT6" s="8">
        <f t="shared" si="32"/>
        <v>0</v>
      </c>
      <c r="AU6" s="8">
        <f t="shared" si="32"/>
        <v>0</v>
      </c>
      <c r="AV6" s="8">
        <f t="shared" si="32"/>
        <v>0</v>
      </c>
      <c r="AW6" s="8">
        <f t="shared" si="32"/>
        <v>0</v>
      </c>
      <c r="AX6" s="8">
        <f t="shared" si="32"/>
        <v>0</v>
      </c>
      <c r="AY6" s="8">
        <f t="shared" si="32"/>
        <v>0</v>
      </c>
      <c r="AZ6" s="8">
        <f t="shared" si="9"/>
        <v>0</v>
      </c>
      <c r="BA6" s="8">
        <f>SUM(BA56:BA65,BA67)</f>
        <v>0</v>
      </c>
      <c r="BB6" s="8">
        <f t="shared" ref="BB6:BL6" si="33">SUM(BB56:BB65,BB67)</f>
        <v>0</v>
      </c>
      <c r="BC6" s="8">
        <f t="shared" si="33"/>
        <v>0</v>
      </c>
      <c r="BD6" s="8">
        <f t="shared" si="33"/>
        <v>0</v>
      </c>
      <c r="BE6" s="8">
        <f t="shared" si="33"/>
        <v>0</v>
      </c>
      <c r="BF6" s="8">
        <f t="shared" si="33"/>
        <v>0</v>
      </c>
      <c r="BG6" s="8">
        <f t="shared" si="33"/>
        <v>0</v>
      </c>
      <c r="BH6" s="8">
        <f t="shared" si="33"/>
        <v>0</v>
      </c>
      <c r="BI6" s="8">
        <f t="shared" si="33"/>
        <v>0</v>
      </c>
      <c r="BJ6" s="8">
        <f t="shared" si="33"/>
        <v>0</v>
      </c>
      <c r="BK6" s="8">
        <f t="shared" si="33"/>
        <v>0</v>
      </c>
      <c r="BL6" s="8">
        <f t="shared" si="33"/>
        <v>0</v>
      </c>
      <c r="BM6" s="8">
        <f t="shared" si="11"/>
        <v>0</v>
      </c>
      <c r="BN6" s="8">
        <f>SUM(BN56:BN65,BN67)</f>
        <v>0</v>
      </c>
      <c r="BO6" s="8">
        <f t="shared" ref="BO6:BV6" si="34">SUM(BO56:BO65,BO67)</f>
        <v>0</v>
      </c>
      <c r="BP6" s="8">
        <f t="shared" si="34"/>
        <v>0</v>
      </c>
      <c r="BQ6" s="8">
        <f t="shared" si="34"/>
        <v>0</v>
      </c>
      <c r="BR6" s="8">
        <f t="shared" si="34"/>
        <v>0</v>
      </c>
      <c r="BS6" s="8">
        <f t="shared" si="34"/>
        <v>0</v>
      </c>
      <c r="BT6" s="8">
        <f t="shared" si="34"/>
        <v>0</v>
      </c>
      <c r="BU6" s="8">
        <f t="shared" si="34"/>
        <v>0</v>
      </c>
      <c r="BV6" s="8">
        <f t="shared" si="34"/>
        <v>0</v>
      </c>
      <c r="BW6" s="8"/>
      <c r="BX6" s="74" t="s">
        <v>405</v>
      </c>
      <c r="BY6" s="8" t="e">
        <f t="shared" si="13"/>
        <v>#DIV/0!</v>
      </c>
      <c r="BZ6" s="8" t="e">
        <f t="shared" si="13"/>
        <v>#DIV/0!</v>
      </c>
      <c r="CA6" s="8" t="e">
        <f t="shared" si="13"/>
        <v>#DIV/0!</v>
      </c>
      <c r="CB6" s="8" t="e">
        <f t="shared" si="13"/>
        <v>#DIV/0!</v>
      </c>
      <c r="CC6" s="8" t="e">
        <f t="shared" si="13"/>
        <v>#DIV/0!</v>
      </c>
      <c r="CD6" s="8" t="e">
        <f t="shared" si="13"/>
        <v>#DIV/0!</v>
      </c>
      <c r="CE6" s="8" t="e">
        <f t="shared" si="13"/>
        <v>#DIV/0!</v>
      </c>
      <c r="CF6" s="8" t="e">
        <f t="shared" si="13"/>
        <v>#DIV/0!</v>
      </c>
      <c r="CG6" s="8" t="e">
        <f t="shared" si="13"/>
        <v>#DIV/0!</v>
      </c>
      <c r="CH6" s="8" t="e">
        <f t="shared" si="13"/>
        <v>#DIV/0!</v>
      </c>
      <c r="CI6" s="8" t="e">
        <f t="shared" si="13"/>
        <v>#DIV/0!</v>
      </c>
      <c r="CJ6" s="8" t="e">
        <f t="shared" si="13"/>
        <v>#DIV/0!</v>
      </c>
      <c r="CK6" s="8" t="e">
        <f t="shared" si="13"/>
        <v>#DIV/0!</v>
      </c>
      <c r="CL6" s="8" t="e">
        <f t="shared" si="13"/>
        <v>#DIV/0!</v>
      </c>
      <c r="CM6" s="8" t="e">
        <f t="shared" si="13"/>
        <v>#DIV/0!</v>
      </c>
      <c r="CN6" s="8" t="e">
        <f t="shared" si="13"/>
        <v>#DIV/0!</v>
      </c>
      <c r="CO6" s="8" t="e">
        <f t="shared" si="14"/>
        <v>#DIV/0!</v>
      </c>
      <c r="CP6" s="8" t="e">
        <f t="shared" si="14"/>
        <v>#DIV/0!</v>
      </c>
      <c r="CQ6" s="8" t="e">
        <f t="shared" si="14"/>
        <v>#DIV/0!</v>
      </c>
      <c r="CR6" s="8" t="e">
        <f t="shared" si="14"/>
        <v>#DIV/0!</v>
      </c>
      <c r="CS6" s="8" t="e">
        <f t="shared" si="14"/>
        <v>#DIV/0!</v>
      </c>
      <c r="CT6" s="8" t="e">
        <f t="shared" si="14"/>
        <v>#DIV/0!</v>
      </c>
      <c r="CU6" s="8" t="e">
        <f t="shared" si="14"/>
        <v>#DIV/0!</v>
      </c>
      <c r="CV6" s="8" t="e">
        <f t="shared" si="14"/>
        <v>#DIV/0!</v>
      </c>
      <c r="CW6" s="8" t="e">
        <f t="shared" si="14"/>
        <v>#DIV/0!</v>
      </c>
      <c r="CX6" s="8" t="e">
        <f t="shared" si="14"/>
        <v>#DIV/0!</v>
      </c>
      <c r="CY6" s="8" t="e">
        <f t="shared" si="15"/>
        <v>#DIV/0!</v>
      </c>
      <c r="CZ6" s="8" t="e">
        <f t="shared" si="15"/>
        <v>#DIV/0!</v>
      </c>
      <c r="DA6" s="8" t="e">
        <f t="shared" si="15"/>
        <v>#DIV/0!</v>
      </c>
      <c r="DB6" s="8" t="e">
        <f t="shared" si="15"/>
        <v>#DIV/0!</v>
      </c>
      <c r="DC6" s="8" t="e">
        <f t="shared" si="15"/>
        <v>#DIV/0!</v>
      </c>
      <c r="DD6" s="8" t="e">
        <f t="shared" si="15"/>
        <v>#DIV/0!</v>
      </c>
      <c r="DE6" s="8" t="e">
        <f t="shared" si="15"/>
        <v>#DIV/0!</v>
      </c>
      <c r="DF6" s="8" t="e">
        <f t="shared" si="15"/>
        <v>#DIV/0!</v>
      </c>
      <c r="DG6" s="8" t="e">
        <f t="shared" si="15"/>
        <v>#DIV/0!</v>
      </c>
      <c r="DJ6" s="20"/>
    </row>
    <row r="7" spans="1:114" s="2" customFormat="1" x14ac:dyDescent="0.25">
      <c r="A7" s="74" t="s">
        <v>4</v>
      </c>
      <c r="C7" s="11">
        <f>+C66</f>
        <v>0</v>
      </c>
      <c r="D7" s="11">
        <f t="shared" ref="D7:N7" si="35">+D66</f>
        <v>0</v>
      </c>
      <c r="E7" s="11">
        <f t="shared" si="35"/>
        <v>0</v>
      </c>
      <c r="F7" s="11">
        <f t="shared" si="35"/>
        <v>0</v>
      </c>
      <c r="G7" s="11">
        <f t="shared" si="35"/>
        <v>0</v>
      </c>
      <c r="H7" s="11">
        <f t="shared" si="35"/>
        <v>0</v>
      </c>
      <c r="I7" s="11">
        <f t="shared" si="35"/>
        <v>0</v>
      </c>
      <c r="J7" s="11">
        <f t="shared" si="35"/>
        <v>0</v>
      </c>
      <c r="K7" s="11">
        <f t="shared" si="35"/>
        <v>0</v>
      </c>
      <c r="L7" s="11">
        <f t="shared" si="35"/>
        <v>0</v>
      </c>
      <c r="M7" s="11">
        <f t="shared" si="35"/>
        <v>0</v>
      </c>
      <c r="N7" s="11">
        <f t="shared" si="35"/>
        <v>0</v>
      </c>
      <c r="O7" s="11">
        <f t="shared" si="4"/>
        <v>0</v>
      </c>
      <c r="P7" s="11">
        <f t="shared" ref="P7:AA7" si="36">+P66</f>
        <v>0</v>
      </c>
      <c r="Q7" s="11">
        <f t="shared" si="36"/>
        <v>0</v>
      </c>
      <c r="R7" s="11">
        <f t="shared" si="36"/>
        <v>0</v>
      </c>
      <c r="S7" s="11">
        <f t="shared" si="36"/>
        <v>0</v>
      </c>
      <c r="T7" s="11">
        <f t="shared" si="36"/>
        <v>0</v>
      </c>
      <c r="U7" s="11">
        <f t="shared" si="36"/>
        <v>0</v>
      </c>
      <c r="V7" s="11">
        <f t="shared" si="36"/>
        <v>0</v>
      </c>
      <c r="W7" s="11">
        <f t="shared" si="36"/>
        <v>0</v>
      </c>
      <c r="X7" s="11">
        <f t="shared" si="36"/>
        <v>0</v>
      </c>
      <c r="Y7" s="11">
        <f t="shared" si="36"/>
        <v>0</v>
      </c>
      <c r="Z7" s="11">
        <f t="shared" si="36"/>
        <v>0</v>
      </c>
      <c r="AA7" s="11">
        <f t="shared" si="36"/>
        <v>0</v>
      </c>
      <c r="AB7" s="11">
        <f t="shared" si="6"/>
        <v>0</v>
      </c>
      <c r="AC7" s="11">
        <f t="shared" ref="AC7:AK7" si="37">+AC66</f>
        <v>0</v>
      </c>
      <c r="AD7" s="11">
        <f t="shared" si="37"/>
        <v>0</v>
      </c>
      <c r="AE7" s="11">
        <f t="shared" si="37"/>
        <v>0</v>
      </c>
      <c r="AF7" s="11">
        <f t="shared" si="37"/>
        <v>0</v>
      </c>
      <c r="AG7" s="11">
        <f t="shared" si="37"/>
        <v>0</v>
      </c>
      <c r="AH7" s="11">
        <f t="shared" si="37"/>
        <v>0</v>
      </c>
      <c r="AI7" s="11">
        <f t="shared" si="37"/>
        <v>0</v>
      </c>
      <c r="AJ7" s="11">
        <f t="shared" si="37"/>
        <v>0</v>
      </c>
      <c r="AK7" s="11">
        <f t="shared" si="37"/>
        <v>0</v>
      </c>
      <c r="AL7" s="8"/>
      <c r="AM7" s="74" t="s">
        <v>4</v>
      </c>
      <c r="AN7" s="11">
        <f t="shared" ref="AN7:AY7" si="38">+AN66</f>
        <v>0</v>
      </c>
      <c r="AO7" s="11">
        <f t="shared" si="38"/>
        <v>0</v>
      </c>
      <c r="AP7" s="11">
        <f t="shared" si="38"/>
        <v>0</v>
      </c>
      <c r="AQ7" s="11">
        <f t="shared" si="38"/>
        <v>0</v>
      </c>
      <c r="AR7" s="11">
        <f t="shared" si="38"/>
        <v>0</v>
      </c>
      <c r="AS7" s="11">
        <f t="shared" si="38"/>
        <v>0</v>
      </c>
      <c r="AT7" s="11">
        <f t="shared" si="38"/>
        <v>0</v>
      </c>
      <c r="AU7" s="11">
        <f t="shared" si="38"/>
        <v>0</v>
      </c>
      <c r="AV7" s="11">
        <f t="shared" si="38"/>
        <v>0</v>
      </c>
      <c r="AW7" s="11">
        <f t="shared" si="38"/>
        <v>0</v>
      </c>
      <c r="AX7" s="11">
        <f t="shared" si="38"/>
        <v>0</v>
      </c>
      <c r="AY7" s="11">
        <f t="shared" si="38"/>
        <v>0</v>
      </c>
      <c r="AZ7" s="11">
        <f t="shared" si="9"/>
        <v>0</v>
      </c>
      <c r="BA7" s="11">
        <f t="shared" ref="BA7:BL7" si="39">+BA66</f>
        <v>0</v>
      </c>
      <c r="BB7" s="11">
        <f t="shared" si="39"/>
        <v>0</v>
      </c>
      <c r="BC7" s="11">
        <f t="shared" si="39"/>
        <v>0</v>
      </c>
      <c r="BD7" s="11">
        <f t="shared" si="39"/>
        <v>0</v>
      </c>
      <c r="BE7" s="11">
        <f t="shared" si="39"/>
        <v>0</v>
      </c>
      <c r="BF7" s="11">
        <f t="shared" si="39"/>
        <v>0</v>
      </c>
      <c r="BG7" s="11">
        <f t="shared" si="39"/>
        <v>0</v>
      </c>
      <c r="BH7" s="11">
        <f t="shared" si="39"/>
        <v>0</v>
      </c>
      <c r="BI7" s="11">
        <f t="shared" si="39"/>
        <v>0</v>
      </c>
      <c r="BJ7" s="11">
        <f t="shared" si="39"/>
        <v>0</v>
      </c>
      <c r="BK7" s="11">
        <f t="shared" si="39"/>
        <v>0</v>
      </c>
      <c r="BL7" s="11">
        <f t="shared" si="39"/>
        <v>0</v>
      </c>
      <c r="BM7" s="11">
        <f t="shared" si="11"/>
        <v>0</v>
      </c>
      <c r="BN7" s="11">
        <f t="shared" ref="BN7:BV7" si="40">+BN66</f>
        <v>0</v>
      </c>
      <c r="BO7" s="11">
        <f t="shared" si="40"/>
        <v>0</v>
      </c>
      <c r="BP7" s="11">
        <f t="shared" si="40"/>
        <v>0</v>
      </c>
      <c r="BQ7" s="11">
        <f t="shared" si="40"/>
        <v>0</v>
      </c>
      <c r="BR7" s="11">
        <f t="shared" si="40"/>
        <v>0</v>
      </c>
      <c r="BS7" s="11">
        <f t="shared" si="40"/>
        <v>0</v>
      </c>
      <c r="BT7" s="11">
        <f t="shared" si="40"/>
        <v>0</v>
      </c>
      <c r="BU7" s="11">
        <f t="shared" si="40"/>
        <v>0</v>
      </c>
      <c r="BV7" s="11">
        <f t="shared" si="40"/>
        <v>0</v>
      </c>
      <c r="BW7" s="8"/>
      <c r="BX7" s="74" t="s">
        <v>4</v>
      </c>
      <c r="BY7" s="11" t="e">
        <f t="shared" si="13"/>
        <v>#DIV/0!</v>
      </c>
      <c r="BZ7" s="11" t="e">
        <f t="shared" si="13"/>
        <v>#DIV/0!</v>
      </c>
      <c r="CA7" s="11" t="e">
        <f t="shared" si="13"/>
        <v>#DIV/0!</v>
      </c>
      <c r="CB7" s="11" t="e">
        <f t="shared" si="13"/>
        <v>#DIV/0!</v>
      </c>
      <c r="CC7" s="11" t="e">
        <f t="shared" si="13"/>
        <v>#DIV/0!</v>
      </c>
      <c r="CD7" s="11" t="e">
        <f t="shared" si="13"/>
        <v>#DIV/0!</v>
      </c>
      <c r="CE7" s="11" t="e">
        <f t="shared" si="13"/>
        <v>#DIV/0!</v>
      </c>
      <c r="CF7" s="11" t="e">
        <f t="shared" si="13"/>
        <v>#DIV/0!</v>
      </c>
      <c r="CG7" s="11" t="e">
        <f t="shared" si="13"/>
        <v>#DIV/0!</v>
      </c>
      <c r="CH7" s="11" t="e">
        <f t="shared" si="13"/>
        <v>#DIV/0!</v>
      </c>
      <c r="CI7" s="11" t="e">
        <f t="shared" si="13"/>
        <v>#DIV/0!</v>
      </c>
      <c r="CJ7" s="11" t="e">
        <f t="shared" si="13"/>
        <v>#DIV/0!</v>
      </c>
      <c r="CK7" s="11" t="e">
        <f t="shared" si="13"/>
        <v>#DIV/0!</v>
      </c>
      <c r="CL7" s="11" t="e">
        <f t="shared" si="13"/>
        <v>#DIV/0!</v>
      </c>
      <c r="CM7" s="11" t="e">
        <f t="shared" si="13"/>
        <v>#DIV/0!</v>
      </c>
      <c r="CN7" s="11" t="e">
        <f t="shared" si="13"/>
        <v>#DIV/0!</v>
      </c>
      <c r="CO7" s="11" t="e">
        <f t="shared" si="14"/>
        <v>#DIV/0!</v>
      </c>
      <c r="CP7" s="11" t="e">
        <f t="shared" si="14"/>
        <v>#DIV/0!</v>
      </c>
      <c r="CQ7" s="11" t="e">
        <f t="shared" si="14"/>
        <v>#DIV/0!</v>
      </c>
      <c r="CR7" s="11" t="e">
        <f t="shared" si="14"/>
        <v>#DIV/0!</v>
      </c>
      <c r="CS7" s="11" t="e">
        <f t="shared" si="14"/>
        <v>#DIV/0!</v>
      </c>
      <c r="CT7" s="11" t="e">
        <f t="shared" si="14"/>
        <v>#DIV/0!</v>
      </c>
      <c r="CU7" s="11" t="e">
        <f t="shared" si="14"/>
        <v>#DIV/0!</v>
      </c>
      <c r="CV7" s="11" t="e">
        <f t="shared" si="14"/>
        <v>#DIV/0!</v>
      </c>
      <c r="CW7" s="11" t="e">
        <f t="shared" si="14"/>
        <v>#DIV/0!</v>
      </c>
      <c r="CX7" s="11" t="e">
        <f t="shared" si="14"/>
        <v>#DIV/0!</v>
      </c>
      <c r="CY7" s="11" t="e">
        <f t="shared" si="15"/>
        <v>#DIV/0!</v>
      </c>
      <c r="CZ7" s="11" t="e">
        <f t="shared" si="15"/>
        <v>#DIV/0!</v>
      </c>
      <c r="DA7" s="11" t="e">
        <f t="shared" si="15"/>
        <v>#DIV/0!</v>
      </c>
      <c r="DB7" s="11" t="e">
        <f t="shared" si="15"/>
        <v>#DIV/0!</v>
      </c>
      <c r="DC7" s="11" t="e">
        <f t="shared" si="15"/>
        <v>#DIV/0!</v>
      </c>
      <c r="DD7" s="11" t="e">
        <f t="shared" si="15"/>
        <v>#DIV/0!</v>
      </c>
      <c r="DE7" s="11" t="e">
        <f t="shared" si="15"/>
        <v>#DIV/0!</v>
      </c>
      <c r="DF7" s="11" t="e">
        <f t="shared" si="15"/>
        <v>#DIV/0!</v>
      </c>
      <c r="DG7" s="11" t="e">
        <f t="shared" si="15"/>
        <v>#DIV/0!</v>
      </c>
      <c r="DJ7" s="20"/>
    </row>
    <row r="8" spans="1:114" x14ac:dyDescent="0.25">
      <c r="C8" s="8">
        <f t="shared" ref="C8:N8" si="41">SUM(C3:C7)</f>
        <v>0</v>
      </c>
      <c r="D8" s="8">
        <f t="shared" si="41"/>
        <v>0</v>
      </c>
      <c r="E8" s="8">
        <f t="shared" si="41"/>
        <v>0</v>
      </c>
      <c r="F8" s="8">
        <f t="shared" si="41"/>
        <v>0</v>
      </c>
      <c r="G8" s="8">
        <f t="shared" si="41"/>
        <v>0</v>
      </c>
      <c r="H8" s="8">
        <f t="shared" si="41"/>
        <v>0</v>
      </c>
      <c r="I8" s="8">
        <f t="shared" si="41"/>
        <v>0</v>
      </c>
      <c r="J8" s="8">
        <f t="shared" si="41"/>
        <v>0</v>
      </c>
      <c r="K8" s="8">
        <f t="shared" si="41"/>
        <v>0</v>
      </c>
      <c r="L8" s="8">
        <f t="shared" si="41"/>
        <v>0</v>
      </c>
      <c r="M8" s="8">
        <f t="shared" si="41"/>
        <v>0</v>
      </c>
      <c r="N8" s="8">
        <f t="shared" si="41"/>
        <v>0</v>
      </c>
      <c r="O8" s="8">
        <f t="shared" si="4"/>
        <v>0</v>
      </c>
      <c r="P8" s="8">
        <f t="shared" ref="P8:AA8" si="42">SUM(P3:P7)</f>
        <v>0</v>
      </c>
      <c r="Q8" s="8">
        <f t="shared" si="42"/>
        <v>0</v>
      </c>
      <c r="R8" s="8">
        <f t="shared" si="42"/>
        <v>0</v>
      </c>
      <c r="S8" s="8">
        <f t="shared" si="42"/>
        <v>0</v>
      </c>
      <c r="T8" s="8">
        <f t="shared" si="42"/>
        <v>0</v>
      </c>
      <c r="U8" s="8">
        <f t="shared" si="42"/>
        <v>0</v>
      </c>
      <c r="V8" s="8">
        <f t="shared" si="42"/>
        <v>0</v>
      </c>
      <c r="W8" s="8">
        <f t="shared" si="42"/>
        <v>0</v>
      </c>
      <c r="X8" s="8">
        <f t="shared" si="42"/>
        <v>0</v>
      </c>
      <c r="Y8" s="8">
        <f t="shared" si="42"/>
        <v>0</v>
      </c>
      <c r="Z8" s="8">
        <f t="shared" si="42"/>
        <v>0</v>
      </c>
      <c r="AA8" s="8">
        <f t="shared" si="42"/>
        <v>0</v>
      </c>
      <c r="AB8" s="8">
        <f t="shared" si="6"/>
        <v>0</v>
      </c>
      <c r="AC8" s="8">
        <f t="shared" ref="AC8:AK8" si="43">SUM(AC3:AC7)</f>
        <v>0</v>
      </c>
      <c r="AD8" s="8">
        <f t="shared" si="43"/>
        <v>0</v>
      </c>
      <c r="AE8" s="8">
        <f t="shared" si="43"/>
        <v>0</v>
      </c>
      <c r="AF8" s="8">
        <f t="shared" si="43"/>
        <v>0</v>
      </c>
      <c r="AG8" s="8">
        <f t="shared" si="43"/>
        <v>0</v>
      </c>
      <c r="AH8" s="8">
        <f t="shared" si="43"/>
        <v>0</v>
      </c>
      <c r="AI8" s="8">
        <f t="shared" si="43"/>
        <v>0</v>
      </c>
      <c r="AJ8" s="8">
        <f t="shared" si="43"/>
        <v>0</v>
      </c>
      <c r="AK8" s="8">
        <f t="shared" si="43"/>
        <v>0</v>
      </c>
      <c r="AL8" s="8"/>
      <c r="AM8" s="4"/>
      <c r="AN8" s="8">
        <f t="shared" ref="AN8:AY8" si="44">SUM(AN3:AN7)</f>
        <v>0</v>
      </c>
      <c r="AO8" s="8">
        <f t="shared" si="44"/>
        <v>0</v>
      </c>
      <c r="AP8" s="8">
        <f t="shared" si="44"/>
        <v>0</v>
      </c>
      <c r="AQ8" s="8">
        <f t="shared" si="44"/>
        <v>0</v>
      </c>
      <c r="AR8" s="8">
        <f t="shared" si="44"/>
        <v>0</v>
      </c>
      <c r="AS8" s="8">
        <f t="shared" si="44"/>
        <v>0</v>
      </c>
      <c r="AT8" s="8">
        <f t="shared" si="44"/>
        <v>0</v>
      </c>
      <c r="AU8" s="8">
        <f t="shared" si="44"/>
        <v>0</v>
      </c>
      <c r="AV8" s="8">
        <f t="shared" si="44"/>
        <v>0</v>
      </c>
      <c r="AW8" s="8">
        <f t="shared" si="44"/>
        <v>0</v>
      </c>
      <c r="AX8" s="8">
        <f t="shared" si="44"/>
        <v>0</v>
      </c>
      <c r="AY8" s="8">
        <f t="shared" si="44"/>
        <v>0</v>
      </c>
      <c r="AZ8" s="8">
        <f t="shared" si="9"/>
        <v>0</v>
      </c>
      <c r="BA8" s="8">
        <f t="shared" ref="BA8:BL8" si="45">SUM(BA3:BA7)</f>
        <v>0</v>
      </c>
      <c r="BB8" s="8">
        <f t="shared" si="45"/>
        <v>0</v>
      </c>
      <c r="BC8" s="8">
        <f t="shared" si="45"/>
        <v>0</v>
      </c>
      <c r="BD8" s="8">
        <f t="shared" si="45"/>
        <v>0</v>
      </c>
      <c r="BE8" s="8">
        <f t="shared" si="45"/>
        <v>0</v>
      </c>
      <c r="BF8" s="8">
        <f t="shared" si="45"/>
        <v>0</v>
      </c>
      <c r="BG8" s="8">
        <f t="shared" si="45"/>
        <v>0</v>
      </c>
      <c r="BH8" s="8">
        <f t="shared" si="45"/>
        <v>0</v>
      </c>
      <c r="BI8" s="8">
        <f t="shared" si="45"/>
        <v>0</v>
      </c>
      <c r="BJ8" s="8">
        <f t="shared" si="45"/>
        <v>0</v>
      </c>
      <c r="BK8" s="8">
        <f t="shared" si="45"/>
        <v>0</v>
      </c>
      <c r="BL8" s="8">
        <f t="shared" si="45"/>
        <v>0</v>
      </c>
      <c r="BM8" s="8">
        <f t="shared" si="11"/>
        <v>0</v>
      </c>
      <c r="BN8" s="8">
        <f t="shared" ref="BN8:BV8" si="46">SUM(BN3:BN7)</f>
        <v>0</v>
      </c>
      <c r="BO8" s="8">
        <f t="shared" si="46"/>
        <v>0</v>
      </c>
      <c r="BP8" s="8">
        <f t="shared" si="46"/>
        <v>0</v>
      </c>
      <c r="BQ8" s="8">
        <f t="shared" si="46"/>
        <v>0</v>
      </c>
      <c r="BR8" s="8">
        <f t="shared" si="46"/>
        <v>0</v>
      </c>
      <c r="BS8" s="8">
        <f t="shared" si="46"/>
        <v>0</v>
      </c>
      <c r="BT8" s="8">
        <f t="shared" si="46"/>
        <v>0</v>
      </c>
      <c r="BU8" s="8">
        <f t="shared" si="46"/>
        <v>0</v>
      </c>
      <c r="BV8" s="8">
        <f t="shared" si="46"/>
        <v>0</v>
      </c>
      <c r="BW8" s="8"/>
      <c r="BX8" s="4"/>
      <c r="BY8" s="8" t="e">
        <f t="shared" si="13"/>
        <v>#DIV/0!</v>
      </c>
      <c r="BZ8" s="8" t="e">
        <f t="shared" si="13"/>
        <v>#DIV/0!</v>
      </c>
      <c r="CA8" s="8" t="e">
        <f t="shared" si="13"/>
        <v>#DIV/0!</v>
      </c>
      <c r="CB8" s="8" t="e">
        <f t="shared" si="13"/>
        <v>#DIV/0!</v>
      </c>
      <c r="CC8" s="8" t="e">
        <f t="shared" si="13"/>
        <v>#DIV/0!</v>
      </c>
      <c r="CD8" s="8" t="e">
        <f t="shared" si="13"/>
        <v>#DIV/0!</v>
      </c>
      <c r="CE8" s="8" t="e">
        <f t="shared" si="13"/>
        <v>#DIV/0!</v>
      </c>
      <c r="CF8" s="8" t="e">
        <f t="shared" si="13"/>
        <v>#DIV/0!</v>
      </c>
      <c r="CG8" s="8" t="e">
        <f t="shared" si="13"/>
        <v>#DIV/0!</v>
      </c>
      <c r="CH8" s="8" t="e">
        <f t="shared" si="13"/>
        <v>#DIV/0!</v>
      </c>
      <c r="CI8" s="8" t="e">
        <f t="shared" si="13"/>
        <v>#DIV/0!</v>
      </c>
      <c r="CJ8" s="8" t="e">
        <f t="shared" si="13"/>
        <v>#DIV/0!</v>
      </c>
      <c r="CK8" s="8" t="e">
        <f t="shared" si="13"/>
        <v>#DIV/0!</v>
      </c>
      <c r="CL8" s="8" t="e">
        <f t="shared" si="13"/>
        <v>#DIV/0!</v>
      </c>
      <c r="CM8" s="8" t="e">
        <f t="shared" si="13"/>
        <v>#DIV/0!</v>
      </c>
      <c r="CN8" s="8" t="e">
        <f t="shared" si="13"/>
        <v>#DIV/0!</v>
      </c>
      <c r="CO8" s="8" t="e">
        <f t="shared" si="14"/>
        <v>#DIV/0!</v>
      </c>
      <c r="CP8" s="8" t="e">
        <f t="shared" si="14"/>
        <v>#DIV/0!</v>
      </c>
      <c r="CQ8" s="8" t="e">
        <f t="shared" si="14"/>
        <v>#DIV/0!</v>
      </c>
      <c r="CR8" s="8" t="e">
        <f t="shared" si="14"/>
        <v>#DIV/0!</v>
      </c>
      <c r="CS8" s="8" t="e">
        <f t="shared" si="14"/>
        <v>#DIV/0!</v>
      </c>
      <c r="CT8" s="8" t="e">
        <f t="shared" si="14"/>
        <v>#DIV/0!</v>
      </c>
      <c r="CU8" s="8" t="e">
        <f t="shared" si="14"/>
        <v>#DIV/0!</v>
      </c>
      <c r="CV8" s="8" t="e">
        <f t="shared" si="14"/>
        <v>#DIV/0!</v>
      </c>
      <c r="CW8" s="8" t="e">
        <f t="shared" si="14"/>
        <v>#DIV/0!</v>
      </c>
      <c r="CX8" s="8" t="e">
        <f t="shared" si="14"/>
        <v>#DIV/0!</v>
      </c>
      <c r="CY8" s="8" t="e">
        <f t="shared" si="15"/>
        <v>#DIV/0!</v>
      </c>
      <c r="CZ8" s="8" t="e">
        <f t="shared" si="15"/>
        <v>#DIV/0!</v>
      </c>
      <c r="DA8" s="8" t="e">
        <f t="shared" si="15"/>
        <v>#DIV/0!</v>
      </c>
      <c r="DB8" s="8" t="e">
        <f t="shared" si="15"/>
        <v>#DIV/0!</v>
      </c>
      <c r="DC8" s="8" t="e">
        <f t="shared" si="15"/>
        <v>#DIV/0!</v>
      </c>
      <c r="DD8" s="8" t="e">
        <f t="shared" si="15"/>
        <v>#DIV/0!</v>
      </c>
      <c r="DE8" s="8" t="e">
        <f t="shared" si="15"/>
        <v>#DIV/0!</v>
      </c>
      <c r="DF8" s="8" t="e">
        <f t="shared" si="15"/>
        <v>#DIV/0!</v>
      </c>
      <c r="DG8" s="8" t="e">
        <f t="shared" si="15"/>
        <v>#DIV/0!</v>
      </c>
      <c r="DJ8" s="20"/>
    </row>
    <row r="9" spans="1:114" x14ac:dyDescent="0.25">
      <c r="B9" s="16" t="s">
        <v>55</v>
      </c>
      <c r="C9" s="15">
        <f t="shared" ref="C9:AH9" si="47">SUM(C16:C67)-C8</f>
        <v>0</v>
      </c>
      <c r="D9" s="15">
        <f t="shared" si="47"/>
        <v>0</v>
      </c>
      <c r="E9" s="15">
        <f t="shared" si="47"/>
        <v>0</v>
      </c>
      <c r="F9" s="15">
        <f t="shared" si="47"/>
        <v>0</v>
      </c>
      <c r="G9" s="15">
        <f t="shared" si="47"/>
        <v>0</v>
      </c>
      <c r="H9" s="15">
        <f t="shared" si="47"/>
        <v>0</v>
      </c>
      <c r="I9" s="15">
        <f t="shared" si="47"/>
        <v>0</v>
      </c>
      <c r="J9" s="15">
        <f t="shared" si="47"/>
        <v>0</v>
      </c>
      <c r="K9" s="15">
        <f t="shared" si="47"/>
        <v>0</v>
      </c>
      <c r="L9" s="15">
        <f t="shared" si="47"/>
        <v>0</v>
      </c>
      <c r="M9" s="15">
        <f t="shared" si="47"/>
        <v>0</v>
      </c>
      <c r="N9" s="15">
        <f t="shared" si="47"/>
        <v>0</v>
      </c>
      <c r="O9" s="15">
        <f>SUM(O16:O67)-O8</f>
        <v>0</v>
      </c>
      <c r="P9" s="15">
        <f t="shared" ref="P9:AA9" si="48">SUM(P16:P67)-P8</f>
        <v>0</v>
      </c>
      <c r="Q9" s="15">
        <f t="shared" si="48"/>
        <v>0</v>
      </c>
      <c r="R9" s="15">
        <f t="shared" si="48"/>
        <v>0</v>
      </c>
      <c r="S9" s="15">
        <f t="shared" si="48"/>
        <v>0</v>
      </c>
      <c r="T9" s="15">
        <f t="shared" si="48"/>
        <v>0</v>
      </c>
      <c r="U9" s="15">
        <f t="shared" si="48"/>
        <v>0</v>
      </c>
      <c r="V9" s="15">
        <f t="shared" si="48"/>
        <v>0</v>
      </c>
      <c r="W9" s="15">
        <f t="shared" si="48"/>
        <v>0</v>
      </c>
      <c r="X9" s="15">
        <f t="shared" si="48"/>
        <v>0</v>
      </c>
      <c r="Y9" s="15">
        <f t="shared" si="48"/>
        <v>0</v>
      </c>
      <c r="Z9" s="15">
        <f t="shared" si="48"/>
        <v>0</v>
      </c>
      <c r="AA9" s="15">
        <f t="shared" si="48"/>
        <v>0</v>
      </c>
      <c r="AB9" s="15">
        <f>SUM(AB16:AB67)-AB8</f>
        <v>0</v>
      </c>
      <c r="AC9" s="15">
        <f t="shared" si="47"/>
        <v>0</v>
      </c>
      <c r="AD9" s="15">
        <f t="shared" si="47"/>
        <v>0</v>
      </c>
      <c r="AE9" s="15">
        <f t="shared" si="47"/>
        <v>0</v>
      </c>
      <c r="AF9" s="15">
        <f t="shared" si="47"/>
        <v>0</v>
      </c>
      <c r="AG9" s="15">
        <f t="shared" si="47"/>
        <v>0</v>
      </c>
      <c r="AH9" s="15">
        <f t="shared" si="47"/>
        <v>0</v>
      </c>
      <c r="AI9" s="15">
        <f t="shared" ref="AI9:AK9" si="49">SUM(AI16:AI67)-AI8</f>
        <v>0</v>
      </c>
      <c r="AJ9" s="15">
        <f t="shared" si="49"/>
        <v>0</v>
      </c>
      <c r="AK9" s="15">
        <f t="shared" si="49"/>
        <v>0</v>
      </c>
      <c r="AM9" s="16" t="s">
        <v>55</v>
      </c>
      <c r="AN9" s="15">
        <f t="shared" ref="AN9:BS9" si="50">SUM(AN16:AN67)-AN8</f>
        <v>0</v>
      </c>
      <c r="AO9" s="15">
        <f t="shared" si="50"/>
        <v>0</v>
      </c>
      <c r="AP9" s="15">
        <f t="shared" si="50"/>
        <v>0</v>
      </c>
      <c r="AQ9" s="15">
        <f t="shared" si="50"/>
        <v>0</v>
      </c>
      <c r="AR9" s="15">
        <f t="shared" si="50"/>
        <v>0</v>
      </c>
      <c r="AS9" s="15">
        <f t="shared" si="50"/>
        <v>0</v>
      </c>
      <c r="AT9" s="15">
        <f t="shared" si="50"/>
        <v>0</v>
      </c>
      <c r="AU9" s="15">
        <f t="shared" si="50"/>
        <v>0</v>
      </c>
      <c r="AV9" s="15">
        <f t="shared" si="50"/>
        <v>0</v>
      </c>
      <c r="AW9" s="15">
        <f t="shared" si="50"/>
        <v>0</v>
      </c>
      <c r="AX9" s="15">
        <f t="shared" si="50"/>
        <v>0</v>
      </c>
      <c r="AY9" s="15">
        <f t="shared" si="50"/>
        <v>0</v>
      </c>
      <c r="AZ9" s="15">
        <f t="shared" si="50"/>
        <v>0</v>
      </c>
      <c r="BA9" s="15">
        <f t="shared" ref="BA9:BM9" si="51">SUM(BA16:BA67)-BA8</f>
        <v>0</v>
      </c>
      <c r="BB9" s="15">
        <f t="shared" si="51"/>
        <v>0</v>
      </c>
      <c r="BC9" s="15">
        <f t="shared" si="51"/>
        <v>0</v>
      </c>
      <c r="BD9" s="15">
        <f t="shared" si="51"/>
        <v>0</v>
      </c>
      <c r="BE9" s="15">
        <f t="shared" si="51"/>
        <v>0</v>
      </c>
      <c r="BF9" s="15">
        <f t="shared" si="51"/>
        <v>0</v>
      </c>
      <c r="BG9" s="15">
        <f t="shared" si="51"/>
        <v>0</v>
      </c>
      <c r="BH9" s="15">
        <f t="shared" si="51"/>
        <v>0</v>
      </c>
      <c r="BI9" s="15">
        <f t="shared" si="51"/>
        <v>0</v>
      </c>
      <c r="BJ9" s="15">
        <f t="shared" si="51"/>
        <v>0</v>
      </c>
      <c r="BK9" s="15">
        <f t="shared" si="51"/>
        <v>0</v>
      </c>
      <c r="BL9" s="15">
        <f t="shared" si="51"/>
        <v>0</v>
      </c>
      <c r="BM9" s="15">
        <f t="shared" si="51"/>
        <v>0</v>
      </c>
      <c r="BN9" s="15">
        <f t="shared" si="50"/>
        <v>0</v>
      </c>
      <c r="BO9" s="15">
        <f t="shared" si="50"/>
        <v>0</v>
      </c>
      <c r="BP9" s="15">
        <f t="shared" si="50"/>
        <v>0</v>
      </c>
      <c r="BQ9" s="15">
        <f t="shared" si="50"/>
        <v>0</v>
      </c>
      <c r="BR9" s="15">
        <f t="shared" si="50"/>
        <v>0</v>
      </c>
      <c r="BS9" s="15">
        <f t="shared" si="50"/>
        <v>0</v>
      </c>
      <c r="BT9" s="15">
        <f t="shared" ref="BT9:BV9" si="52">SUM(BT16:BT67)-BT8</f>
        <v>0</v>
      </c>
      <c r="BU9" s="15">
        <f t="shared" si="52"/>
        <v>0</v>
      </c>
      <c r="BV9" s="15">
        <f t="shared" si="52"/>
        <v>0</v>
      </c>
      <c r="DJ9" s="20"/>
    </row>
    <row r="10" spans="1:114" ht="21" x14ac:dyDescent="0.35">
      <c r="C10" s="61"/>
      <c r="G10" s="4"/>
      <c r="O10" s="4"/>
      <c r="P10" s="61"/>
      <c r="T10" s="4"/>
      <c r="AB10" s="4"/>
      <c r="AC10" s="4"/>
      <c r="AD10" s="4"/>
      <c r="AE10" s="4"/>
      <c r="AF10" s="4"/>
      <c r="AG10" s="4"/>
      <c r="AH10" s="5"/>
      <c r="AI10" s="5"/>
      <c r="AJ10" s="5"/>
      <c r="AK10" s="5"/>
      <c r="AN10" s="8"/>
      <c r="AO10" s="8"/>
      <c r="AP10" s="10"/>
      <c r="AQ10" s="8"/>
      <c r="AR10" s="8"/>
      <c r="AS10" s="8"/>
      <c r="AT10" s="8"/>
      <c r="AU10" s="8"/>
      <c r="AV10" s="8"/>
      <c r="AW10" s="8"/>
      <c r="AX10" s="8"/>
      <c r="AY10" s="8"/>
      <c r="AZ10" s="8">
        <f>+AZ3</f>
        <v>0</v>
      </c>
      <c r="BA10" s="8"/>
      <c r="BB10" s="8"/>
      <c r="BC10" s="10"/>
      <c r="BD10" s="8"/>
      <c r="BE10" s="8"/>
      <c r="BF10" s="8"/>
      <c r="BG10" s="8"/>
      <c r="BH10" s="8"/>
      <c r="BI10" s="8"/>
      <c r="BJ10" s="8"/>
      <c r="BK10" s="8"/>
      <c r="BL10" s="8"/>
      <c r="BM10" s="8">
        <f>+BM3</f>
        <v>0</v>
      </c>
      <c r="BN10" s="8"/>
      <c r="BO10" s="8"/>
      <c r="BP10" s="8"/>
      <c r="BQ10" s="8"/>
      <c r="BR10" s="8"/>
      <c r="DJ10" s="20"/>
    </row>
    <row r="11" spans="1:114" s="2" customFormat="1" x14ac:dyDescent="0.25">
      <c r="B11" s="114" t="s">
        <v>435</v>
      </c>
      <c r="C11" s="18">
        <f>+C27+C28+C29+C30+C31+C34+C35+C36+C47</f>
        <v>0</v>
      </c>
      <c r="D11" s="18">
        <f t="shared" ref="D11:AK11" si="53">+D27+D28+D29+D30+D31+D34+D35+D36+D47</f>
        <v>0</v>
      </c>
      <c r="E11" s="18">
        <f t="shared" si="53"/>
        <v>0</v>
      </c>
      <c r="F11" s="18">
        <f t="shared" si="53"/>
        <v>0</v>
      </c>
      <c r="G11" s="18">
        <f t="shared" si="53"/>
        <v>0</v>
      </c>
      <c r="H11" s="18">
        <f t="shared" si="53"/>
        <v>0</v>
      </c>
      <c r="I11" s="18">
        <f t="shared" si="53"/>
        <v>0</v>
      </c>
      <c r="J11" s="18">
        <f t="shared" si="53"/>
        <v>0</v>
      </c>
      <c r="K11" s="18">
        <f t="shared" si="53"/>
        <v>0</v>
      </c>
      <c r="L11" s="18">
        <f t="shared" si="53"/>
        <v>0</v>
      </c>
      <c r="M11" s="18">
        <f t="shared" si="53"/>
        <v>0</v>
      </c>
      <c r="N11" s="18">
        <f t="shared" si="53"/>
        <v>0</v>
      </c>
      <c r="O11" s="18">
        <f t="shared" si="53"/>
        <v>0</v>
      </c>
      <c r="P11" s="18">
        <f t="shared" si="53"/>
        <v>0</v>
      </c>
      <c r="Q11" s="18">
        <f t="shared" si="53"/>
        <v>0</v>
      </c>
      <c r="R11" s="18">
        <f t="shared" si="53"/>
        <v>0</v>
      </c>
      <c r="S11" s="18">
        <f t="shared" si="53"/>
        <v>0</v>
      </c>
      <c r="T11" s="18">
        <f t="shared" si="53"/>
        <v>0</v>
      </c>
      <c r="U11" s="18">
        <f t="shared" si="53"/>
        <v>0</v>
      </c>
      <c r="V11" s="18">
        <f t="shared" si="53"/>
        <v>0</v>
      </c>
      <c r="W11" s="18">
        <f t="shared" si="53"/>
        <v>0</v>
      </c>
      <c r="X11" s="18">
        <f t="shared" si="53"/>
        <v>0</v>
      </c>
      <c r="Y11" s="18">
        <f t="shared" si="53"/>
        <v>0</v>
      </c>
      <c r="Z11" s="18">
        <f t="shared" si="53"/>
        <v>0</v>
      </c>
      <c r="AA11" s="18">
        <f t="shared" si="53"/>
        <v>0</v>
      </c>
      <c r="AB11" s="18">
        <f t="shared" si="53"/>
        <v>0</v>
      </c>
      <c r="AC11" s="18">
        <f t="shared" si="53"/>
        <v>0</v>
      </c>
      <c r="AD11" s="18">
        <f t="shared" si="53"/>
        <v>0</v>
      </c>
      <c r="AE11" s="18">
        <f t="shared" si="53"/>
        <v>0</v>
      </c>
      <c r="AF11" s="18">
        <f t="shared" si="53"/>
        <v>0</v>
      </c>
      <c r="AG11" s="18">
        <f t="shared" si="53"/>
        <v>0</v>
      </c>
      <c r="AH11" s="18">
        <f t="shared" si="53"/>
        <v>0</v>
      </c>
      <c r="AI11" s="18">
        <f t="shared" si="53"/>
        <v>0</v>
      </c>
      <c r="AJ11" s="18">
        <f t="shared" si="53"/>
        <v>0</v>
      </c>
      <c r="AK11" s="18">
        <f t="shared" si="53"/>
        <v>0</v>
      </c>
      <c r="AL11" s="18"/>
      <c r="AM11" s="18"/>
      <c r="AN11" s="18">
        <f>+AN27+AN28+AN29+AN30+AN31+AN34+AN35+AN36+AN47</f>
        <v>0</v>
      </c>
      <c r="AO11" s="18">
        <f t="shared" ref="AO11:BV11" si="54">+AO27+AO28+AO29+AO30+AO31+AO34+AO35+AO36+AO47</f>
        <v>0</v>
      </c>
      <c r="AP11" s="18">
        <f t="shared" si="54"/>
        <v>0</v>
      </c>
      <c r="AQ11" s="18">
        <f t="shared" si="54"/>
        <v>0</v>
      </c>
      <c r="AR11" s="18">
        <f t="shared" si="54"/>
        <v>0</v>
      </c>
      <c r="AS11" s="18">
        <f t="shared" si="54"/>
        <v>0</v>
      </c>
      <c r="AT11" s="18">
        <f t="shared" si="54"/>
        <v>0</v>
      </c>
      <c r="AU11" s="18">
        <f t="shared" si="54"/>
        <v>0</v>
      </c>
      <c r="AV11" s="18">
        <f t="shared" si="54"/>
        <v>0</v>
      </c>
      <c r="AW11" s="18">
        <f t="shared" si="54"/>
        <v>0</v>
      </c>
      <c r="AX11" s="18">
        <f t="shared" si="54"/>
        <v>0</v>
      </c>
      <c r="AY11" s="18">
        <f t="shared" si="54"/>
        <v>0</v>
      </c>
      <c r="AZ11" s="18">
        <f t="shared" si="54"/>
        <v>0</v>
      </c>
      <c r="BA11" s="18">
        <f t="shared" si="54"/>
        <v>0</v>
      </c>
      <c r="BB11" s="18">
        <f t="shared" si="54"/>
        <v>0</v>
      </c>
      <c r="BC11" s="18">
        <f t="shared" si="54"/>
        <v>0</v>
      </c>
      <c r="BD11" s="18">
        <f t="shared" si="54"/>
        <v>0</v>
      </c>
      <c r="BE11" s="18">
        <f t="shared" si="54"/>
        <v>0</v>
      </c>
      <c r="BF11" s="18">
        <f t="shared" si="54"/>
        <v>0</v>
      </c>
      <c r="BG11" s="18">
        <f t="shared" si="54"/>
        <v>0</v>
      </c>
      <c r="BH11" s="18">
        <f t="shared" si="54"/>
        <v>0</v>
      </c>
      <c r="BI11" s="18">
        <f t="shared" si="54"/>
        <v>0</v>
      </c>
      <c r="BJ11" s="18">
        <f t="shared" si="54"/>
        <v>0</v>
      </c>
      <c r="BK11" s="18">
        <f t="shared" si="54"/>
        <v>0</v>
      </c>
      <c r="BL11" s="18">
        <f t="shared" si="54"/>
        <v>0</v>
      </c>
      <c r="BM11" s="18">
        <f t="shared" si="54"/>
        <v>0</v>
      </c>
      <c r="BN11" s="18">
        <f t="shared" si="54"/>
        <v>0</v>
      </c>
      <c r="BO11" s="18">
        <f t="shared" si="54"/>
        <v>0</v>
      </c>
      <c r="BP11" s="18">
        <f t="shared" si="54"/>
        <v>0</v>
      </c>
      <c r="BQ11" s="18">
        <f t="shared" si="54"/>
        <v>0</v>
      </c>
      <c r="BR11" s="18">
        <f t="shared" si="54"/>
        <v>0</v>
      </c>
      <c r="BS11" s="18">
        <f t="shared" si="54"/>
        <v>0</v>
      </c>
      <c r="BT11" s="18">
        <f t="shared" si="54"/>
        <v>0</v>
      </c>
      <c r="BU11" s="18">
        <f t="shared" si="54"/>
        <v>0</v>
      </c>
      <c r="BV11" s="18">
        <f t="shared" si="54"/>
        <v>0</v>
      </c>
      <c r="BY11" s="8" t="e">
        <f t="shared" ref="BY11:CN12" si="55">+AN11/C11*1000</f>
        <v>#DIV/0!</v>
      </c>
      <c r="BZ11" s="8" t="e">
        <f t="shared" si="55"/>
        <v>#DIV/0!</v>
      </c>
      <c r="CA11" s="8" t="e">
        <f t="shared" si="55"/>
        <v>#DIV/0!</v>
      </c>
      <c r="CB11" s="8" t="e">
        <f t="shared" si="55"/>
        <v>#DIV/0!</v>
      </c>
      <c r="CC11" s="8" t="e">
        <f t="shared" si="55"/>
        <v>#DIV/0!</v>
      </c>
      <c r="CD11" s="8" t="e">
        <f t="shared" si="55"/>
        <v>#DIV/0!</v>
      </c>
      <c r="CE11" s="8" t="e">
        <f t="shared" si="55"/>
        <v>#DIV/0!</v>
      </c>
      <c r="CF11" s="8" t="e">
        <f t="shared" si="55"/>
        <v>#DIV/0!</v>
      </c>
      <c r="CG11" s="8" t="e">
        <f t="shared" si="55"/>
        <v>#DIV/0!</v>
      </c>
      <c r="CH11" s="8" t="e">
        <f t="shared" si="55"/>
        <v>#DIV/0!</v>
      </c>
      <c r="CI11" s="8" t="e">
        <f t="shared" si="55"/>
        <v>#DIV/0!</v>
      </c>
      <c r="CJ11" s="8" t="e">
        <f t="shared" si="55"/>
        <v>#DIV/0!</v>
      </c>
      <c r="CK11" s="8" t="e">
        <f t="shared" si="55"/>
        <v>#DIV/0!</v>
      </c>
      <c r="CL11" s="8" t="e">
        <f t="shared" si="55"/>
        <v>#DIV/0!</v>
      </c>
      <c r="CM11" s="8" t="e">
        <f t="shared" si="55"/>
        <v>#DIV/0!</v>
      </c>
      <c r="CN11" s="8" t="e">
        <f t="shared" si="55"/>
        <v>#DIV/0!</v>
      </c>
      <c r="CO11" s="8" t="e">
        <f t="shared" ref="CO11:DD12" si="56">+BD11/S11*1000</f>
        <v>#DIV/0!</v>
      </c>
      <c r="CP11" s="8" t="e">
        <f t="shared" si="56"/>
        <v>#DIV/0!</v>
      </c>
      <c r="CQ11" s="8" t="e">
        <f t="shared" si="56"/>
        <v>#DIV/0!</v>
      </c>
      <c r="CR11" s="8" t="e">
        <f t="shared" si="56"/>
        <v>#DIV/0!</v>
      </c>
      <c r="CS11" s="8" t="e">
        <f t="shared" si="56"/>
        <v>#DIV/0!</v>
      </c>
      <c r="CT11" s="8" t="e">
        <f t="shared" si="56"/>
        <v>#DIV/0!</v>
      </c>
      <c r="CU11" s="8" t="e">
        <f t="shared" si="56"/>
        <v>#DIV/0!</v>
      </c>
      <c r="CV11" s="8" t="e">
        <f t="shared" si="56"/>
        <v>#DIV/0!</v>
      </c>
      <c r="CW11" s="8" t="e">
        <f t="shared" si="56"/>
        <v>#DIV/0!</v>
      </c>
      <c r="CX11" s="8" t="e">
        <f t="shared" si="56"/>
        <v>#DIV/0!</v>
      </c>
      <c r="CY11" s="8" t="e">
        <f t="shared" si="56"/>
        <v>#DIV/0!</v>
      </c>
      <c r="CZ11" s="8" t="e">
        <f t="shared" si="56"/>
        <v>#DIV/0!</v>
      </c>
      <c r="DA11" s="8" t="e">
        <f t="shared" si="56"/>
        <v>#DIV/0!</v>
      </c>
      <c r="DB11" s="8" t="e">
        <f t="shared" si="56"/>
        <v>#DIV/0!</v>
      </c>
      <c r="DC11" s="8" t="e">
        <f t="shared" si="56"/>
        <v>#DIV/0!</v>
      </c>
      <c r="DD11" s="8" t="e">
        <f t="shared" si="56"/>
        <v>#DIV/0!</v>
      </c>
      <c r="DE11" s="8" t="e">
        <f t="shared" ref="CY11:DG12" si="57">+BT11/AI11*1000</f>
        <v>#DIV/0!</v>
      </c>
      <c r="DF11" s="8" t="e">
        <f t="shared" si="57"/>
        <v>#DIV/0!</v>
      </c>
      <c r="DG11" s="8" t="e">
        <f t="shared" si="57"/>
        <v>#DIV/0!</v>
      </c>
      <c r="DI11" s="4">
        <v>8834.8248406532111</v>
      </c>
      <c r="DJ11" s="20" t="e">
        <f t="shared" si="22"/>
        <v>#DIV/0!</v>
      </c>
    </row>
    <row r="12" spans="1:114" x14ac:dyDescent="0.25">
      <c r="B12" s="6" t="s">
        <v>439</v>
      </c>
      <c r="C12" s="5">
        <f>+C4-C11</f>
        <v>0</v>
      </c>
      <c r="D12" s="5">
        <f t="shared" ref="D12:BS12" si="58">+D4-D11</f>
        <v>0</v>
      </c>
      <c r="E12" s="5">
        <f t="shared" si="58"/>
        <v>0</v>
      </c>
      <c r="F12" s="5">
        <f t="shared" si="58"/>
        <v>0</v>
      </c>
      <c r="G12" s="5">
        <f t="shared" si="58"/>
        <v>0</v>
      </c>
      <c r="H12" s="5">
        <f t="shared" si="58"/>
        <v>0</v>
      </c>
      <c r="I12" s="5">
        <f t="shared" si="58"/>
        <v>0</v>
      </c>
      <c r="J12" s="5">
        <f t="shared" si="58"/>
        <v>0</v>
      </c>
      <c r="K12" s="5">
        <f t="shared" si="58"/>
        <v>0</v>
      </c>
      <c r="L12" s="5">
        <f t="shared" si="58"/>
        <v>0</v>
      </c>
      <c r="M12" s="5">
        <f t="shared" si="58"/>
        <v>0</v>
      </c>
      <c r="N12" s="5">
        <f t="shared" si="58"/>
        <v>0</v>
      </c>
      <c r="O12" s="5">
        <f t="shared" si="58"/>
        <v>0</v>
      </c>
      <c r="P12" s="5">
        <f>+P4-P11</f>
        <v>0</v>
      </c>
      <c r="Q12" s="5">
        <f t="shared" ref="Q12:AB12" si="59">+Q4-Q11</f>
        <v>0</v>
      </c>
      <c r="R12" s="5">
        <f t="shared" si="59"/>
        <v>0</v>
      </c>
      <c r="S12" s="5">
        <f t="shared" si="59"/>
        <v>0</v>
      </c>
      <c r="T12" s="5">
        <f t="shared" si="59"/>
        <v>0</v>
      </c>
      <c r="U12" s="5">
        <f t="shared" si="59"/>
        <v>0</v>
      </c>
      <c r="V12" s="5">
        <f t="shared" si="59"/>
        <v>0</v>
      </c>
      <c r="W12" s="5">
        <f t="shared" si="59"/>
        <v>0</v>
      </c>
      <c r="X12" s="5">
        <f t="shared" si="59"/>
        <v>0</v>
      </c>
      <c r="Y12" s="5">
        <f t="shared" si="59"/>
        <v>0</v>
      </c>
      <c r="Z12" s="5">
        <f t="shared" si="59"/>
        <v>0</v>
      </c>
      <c r="AA12" s="5">
        <f t="shared" si="59"/>
        <v>0</v>
      </c>
      <c r="AB12" s="5">
        <f t="shared" si="59"/>
        <v>0</v>
      </c>
      <c r="AC12" s="5">
        <f t="shared" si="58"/>
        <v>0</v>
      </c>
      <c r="AD12" s="5">
        <f t="shared" si="58"/>
        <v>0</v>
      </c>
      <c r="AE12" s="5">
        <f t="shared" si="58"/>
        <v>0</v>
      </c>
      <c r="AF12" s="5">
        <f t="shared" si="58"/>
        <v>0</v>
      </c>
      <c r="AG12" s="5">
        <f t="shared" si="58"/>
        <v>0</v>
      </c>
      <c r="AH12" s="5">
        <f t="shared" si="58"/>
        <v>0</v>
      </c>
      <c r="AI12" s="5">
        <f t="shared" si="58"/>
        <v>0</v>
      </c>
      <c r="AJ12" s="5">
        <f t="shared" si="58"/>
        <v>0</v>
      </c>
      <c r="AK12" s="5">
        <f t="shared" si="58"/>
        <v>0</v>
      </c>
      <c r="AL12" s="5"/>
      <c r="AM12" s="5"/>
      <c r="AN12" s="5">
        <f t="shared" si="58"/>
        <v>0</v>
      </c>
      <c r="AO12" s="5">
        <f t="shared" si="58"/>
        <v>0</v>
      </c>
      <c r="AP12" s="5">
        <f t="shared" si="58"/>
        <v>0</v>
      </c>
      <c r="AQ12" s="5">
        <f t="shared" si="58"/>
        <v>0</v>
      </c>
      <c r="AR12" s="5">
        <f t="shared" si="58"/>
        <v>0</v>
      </c>
      <c r="AS12" s="5">
        <f t="shared" si="58"/>
        <v>0</v>
      </c>
      <c r="AT12" s="5">
        <f t="shared" si="58"/>
        <v>0</v>
      </c>
      <c r="AU12" s="5">
        <f t="shared" si="58"/>
        <v>0</v>
      </c>
      <c r="AV12" s="5">
        <f t="shared" si="58"/>
        <v>0</v>
      </c>
      <c r="AW12" s="5">
        <f t="shared" si="58"/>
        <v>0</v>
      </c>
      <c r="AX12" s="5">
        <f t="shared" si="58"/>
        <v>0</v>
      </c>
      <c r="AY12" s="5">
        <f t="shared" si="58"/>
        <v>0</v>
      </c>
      <c r="AZ12" s="5">
        <f t="shared" si="58"/>
        <v>0</v>
      </c>
      <c r="BA12" s="5">
        <f t="shared" si="58"/>
        <v>0</v>
      </c>
      <c r="BB12" s="5">
        <f t="shared" si="58"/>
        <v>0</v>
      </c>
      <c r="BC12" s="5">
        <f t="shared" si="58"/>
        <v>0</v>
      </c>
      <c r="BD12" s="5">
        <f t="shared" si="58"/>
        <v>0</v>
      </c>
      <c r="BE12" s="5">
        <f t="shared" si="58"/>
        <v>0</v>
      </c>
      <c r="BF12" s="5">
        <f t="shared" si="58"/>
        <v>0</v>
      </c>
      <c r="BG12" s="5">
        <f t="shared" si="58"/>
        <v>0</v>
      </c>
      <c r="BH12" s="5">
        <f t="shared" si="58"/>
        <v>0</v>
      </c>
      <c r="BI12" s="5">
        <f t="shared" si="58"/>
        <v>0</v>
      </c>
      <c r="BJ12" s="5">
        <f t="shared" si="58"/>
        <v>0</v>
      </c>
      <c r="BK12" s="5">
        <f t="shared" si="58"/>
        <v>0</v>
      </c>
      <c r="BL12" s="5">
        <f t="shared" si="58"/>
        <v>0</v>
      </c>
      <c r="BM12" s="5">
        <f t="shared" si="58"/>
        <v>0</v>
      </c>
      <c r="BN12" s="5">
        <f t="shared" si="58"/>
        <v>0</v>
      </c>
      <c r="BO12" s="5">
        <f t="shared" si="58"/>
        <v>0</v>
      </c>
      <c r="BP12" s="5">
        <f t="shared" si="58"/>
        <v>0</v>
      </c>
      <c r="BQ12" s="5">
        <f t="shared" si="58"/>
        <v>0</v>
      </c>
      <c r="BR12" s="5">
        <f t="shared" si="58"/>
        <v>0</v>
      </c>
      <c r="BS12" s="5">
        <f t="shared" si="58"/>
        <v>0</v>
      </c>
      <c r="BT12" s="5">
        <f t="shared" ref="BT12:BV12" si="60">+BT4-BT11</f>
        <v>0</v>
      </c>
      <c r="BU12" s="5">
        <f t="shared" si="60"/>
        <v>0</v>
      </c>
      <c r="BV12" s="5">
        <f t="shared" si="60"/>
        <v>0</v>
      </c>
      <c r="BY12" s="8" t="e">
        <f t="shared" si="55"/>
        <v>#DIV/0!</v>
      </c>
      <c r="BZ12" s="8" t="e">
        <f t="shared" si="55"/>
        <v>#DIV/0!</v>
      </c>
      <c r="CA12" s="8" t="e">
        <f t="shared" si="55"/>
        <v>#DIV/0!</v>
      </c>
      <c r="CB12" s="8" t="e">
        <f t="shared" si="55"/>
        <v>#DIV/0!</v>
      </c>
      <c r="CC12" s="8" t="e">
        <f t="shared" si="55"/>
        <v>#DIV/0!</v>
      </c>
      <c r="CD12" s="8" t="e">
        <f t="shared" si="55"/>
        <v>#DIV/0!</v>
      </c>
      <c r="CE12" s="8" t="e">
        <f t="shared" si="55"/>
        <v>#DIV/0!</v>
      </c>
      <c r="CF12" s="8" t="e">
        <f t="shared" si="55"/>
        <v>#DIV/0!</v>
      </c>
      <c r="CG12" s="8" t="e">
        <f t="shared" si="55"/>
        <v>#DIV/0!</v>
      </c>
      <c r="CH12" s="8" t="e">
        <f t="shared" si="55"/>
        <v>#DIV/0!</v>
      </c>
      <c r="CI12" s="8" t="e">
        <f t="shared" si="55"/>
        <v>#DIV/0!</v>
      </c>
      <c r="CJ12" s="8" t="e">
        <f t="shared" si="55"/>
        <v>#DIV/0!</v>
      </c>
      <c r="CK12" s="8" t="e">
        <f t="shared" si="55"/>
        <v>#DIV/0!</v>
      </c>
      <c r="CL12" s="8" t="e">
        <f t="shared" si="55"/>
        <v>#DIV/0!</v>
      </c>
      <c r="CM12" s="8" t="e">
        <f t="shared" si="55"/>
        <v>#DIV/0!</v>
      </c>
      <c r="CN12" s="8" t="e">
        <f t="shared" si="55"/>
        <v>#DIV/0!</v>
      </c>
      <c r="CO12" s="8" t="e">
        <f t="shared" si="56"/>
        <v>#DIV/0!</v>
      </c>
      <c r="CP12" s="8" t="e">
        <f t="shared" si="56"/>
        <v>#DIV/0!</v>
      </c>
      <c r="CQ12" s="8" t="e">
        <f t="shared" si="56"/>
        <v>#DIV/0!</v>
      </c>
      <c r="CR12" s="8" t="e">
        <f t="shared" si="56"/>
        <v>#DIV/0!</v>
      </c>
      <c r="CS12" s="8" t="e">
        <f t="shared" si="56"/>
        <v>#DIV/0!</v>
      </c>
      <c r="CT12" s="8" t="e">
        <f t="shared" si="56"/>
        <v>#DIV/0!</v>
      </c>
      <c r="CU12" s="8" t="e">
        <f t="shared" si="56"/>
        <v>#DIV/0!</v>
      </c>
      <c r="CV12" s="8" t="e">
        <f t="shared" si="56"/>
        <v>#DIV/0!</v>
      </c>
      <c r="CW12" s="8" t="e">
        <f t="shared" si="56"/>
        <v>#DIV/0!</v>
      </c>
      <c r="CX12" s="8" t="e">
        <f t="shared" si="56"/>
        <v>#DIV/0!</v>
      </c>
      <c r="CY12" s="8" t="e">
        <f t="shared" si="57"/>
        <v>#DIV/0!</v>
      </c>
      <c r="CZ12" s="8" t="e">
        <f t="shared" si="57"/>
        <v>#DIV/0!</v>
      </c>
      <c r="DA12" s="8" t="e">
        <f t="shared" si="57"/>
        <v>#DIV/0!</v>
      </c>
      <c r="DB12" s="8" t="e">
        <f t="shared" si="57"/>
        <v>#DIV/0!</v>
      </c>
      <c r="DC12" s="8" t="e">
        <f t="shared" si="57"/>
        <v>#DIV/0!</v>
      </c>
      <c r="DD12" s="8" t="e">
        <f t="shared" si="57"/>
        <v>#DIV/0!</v>
      </c>
      <c r="DE12" s="8" t="e">
        <f t="shared" si="57"/>
        <v>#DIV/0!</v>
      </c>
      <c r="DF12" s="8" t="e">
        <f t="shared" si="57"/>
        <v>#DIV/0!</v>
      </c>
      <c r="DG12" s="8" t="e">
        <f t="shared" si="57"/>
        <v>#DIV/0!</v>
      </c>
      <c r="DJ12" s="20"/>
    </row>
    <row r="13" spans="1:114" x14ac:dyDescent="0.25">
      <c r="AC13" s="20"/>
      <c r="AD13" s="20"/>
      <c r="AE13" s="20"/>
      <c r="AF13" s="20"/>
      <c r="AG13" s="20"/>
      <c r="AH13" s="20"/>
      <c r="AI13" s="20"/>
      <c r="AJ13" s="20"/>
      <c r="AK13" s="20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20"/>
      <c r="BO13" s="20"/>
      <c r="BP13" s="20"/>
      <c r="BQ13" s="20"/>
      <c r="BR13" s="20"/>
      <c r="BS13" s="20"/>
      <c r="BT13" s="20"/>
      <c r="BU13" s="20"/>
      <c r="BV13" s="20"/>
      <c r="CY13" s="20"/>
      <c r="CZ13" s="20"/>
      <c r="DA13" s="20"/>
      <c r="DB13" s="20"/>
      <c r="DC13" s="20"/>
      <c r="DD13" s="20"/>
      <c r="DE13" s="20"/>
      <c r="DF13" s="20"/>
      <c r="DG13" s="20"/>
      <c r="DJ13" s="20"/>
    </row>
    <row r="14" spans="1:114" ht="15.75" x14ac:dyDescent="0.25">
      <c r="B14" s="14"/>
      <c r="C14" s="4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4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4"/>
      <c r="AM14" s="14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Y14" s="20"/>
      <c r="CZ14" s="20"/>
      <c r="DA14" s="20"/>
      <c r="DB14" s="20"/>
      <c r="DC14" s="20"/>
      <c r="DD14" s="20"/>
      <c r="DE14" s="20"/>
      <c r="DF14" s="20"/>
      <c r="DG14" s="20"/>
      <c r="DJ14" s="20"/>
    </row>
    <row r="15" spans="1:114" x14ac:dyDescent="0.25">
      <c r="B15" s="7" t="s">
        <v>21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203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203"/>
      <c r="AC15" s="7"/>
      <c r="AD15" s="7"/>
      <c r="AE15" s="7"/>
      <c r="AF15" s="7"/>
      <c r="AG15" s="7"/>
      <c r="AH15" s="7"/>
      <c r="AI15" s="7"/>
      <c r="AJ15" s="7"/>
      <c r="AK15" s="7"/>
      <c r="AL15" s="8"/>
      <c r="AM15" s="7" t="s">
        <v>22</v>
      </c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X15" s="7" t="s">
        <v>57</v>
      </c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J15" s="20"/>
    </row>
    <row r="16" spans="1:114" x14ac:dyDescent="0.25">
      <c r="A16" t="s">
        <v>10</v>
      </c>
      <c r="B16" t="s">
        <v>7</v>
      </c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"/>
      <c r="AM16" t="s">
        <v>7</v>
      </c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X16" t="str">
        <f t="shared" ref="BX16:BX25" si="61">+AM16</f>
        <v>RS1</v>
      </c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I16" s="4">
        <v>70.253052611167163</v>
      </c>
      <c r="DJ16" s="20">
        <f t="shared" si="22"/>
        <v>-1</v>
      </c>
    </row>
    <row r="17" spans="1:114" x14ac:dyDescent="0.25">
      <c r="A17" t="s">
        <v>10</v>
      </c>
      <c r="B17" t="s">
        <v>9</v>
      </c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"/>
      <c r="AM17" t="s">
        <v>9</v>
      </c>
      <c r="AN17" s="254"/>
      <c r="AO17" s="254"/>
      <c r="AP17" s="254"/>
      <c r="AQ17" s="254"/>
      <c r="AR17" s="254"/>
      <c r="AS17" s="254"/>
      <c r="AT17" s="254"/>
      <c r="AU17" s="254"/>
      <c r="AV17" s="254"/>
      <c r="AW17" s="254"/>
      <c r="AX17" s="290">
        <f>M17*'Model Results'!CI17/1000</f>
        <v>0</v>
      </c>
      <c r="AY17" s="290">
        <f>N17*'Model Results'!CJ17/1000</f>
        <v>0</v>
      </c>
      <c r="AZ17" s="290">
        <f>SUM(AX17:AY17)</f>
        <v>0</v>
      </c>
      <c r="BA17" s="290">
        <f>P17*'Model Results'!CL17/1000</f>
        <v>0</v>
      </c>
      <c r="BB17" s="290">
        <f>Q17*'Model Results'!CM17/1000</f>
        <v>0</v>
      </c>
      <c r="BC17" s="290">
        <f>R17*'Model Results'!CN17/1000</f>
        <v>0</v>
      </c>
      <c r="BD17" s="290">
        <f>S17*'Model Results'!CO17/1000</f>
        <v>0</v>
      </c>
      <c r="BE17" s="290">
        <f>T17*'Model Results'!CP17/1000</f>
        <v>0</v>
      </c>
      <c r="BF17" s="290">
        <f>U17*'Model Results'!CQ17/1000</f>
        <v>0</v>
      </c>
      <c r="BG17" s="290">
        <f>V17*'Model Results'!CR17/1000</f>
        <v>0</v>
      </c>
      <c r="BH17" s="290">
        <f>W17*'Model Results'!CS17/1000</f>
        <v>0</v>
      </c>
      <c r="BI17" s="290">
        <f>X17*'Model Results'!CT17/1000</f>
        <v>0</v>
      </c>
      <c r="BJ17" s="290">
        <f>Y17*'Model Results'!CU17/1000</f>
        <v>0</v>
      </c>
      <c r="BK17" s="290">
        <f>Z17*'Model Results'!CV17/1000</f>
        <v>0</v>
      </c>
      <c r="BL17" s="290">
        <f>AA17*'Model Results'!CW17/1000</f>
        <v>0</v>
      </c>
      <c r="BM17" s="289">
        <f>SUM(BA17:BL17)</f>
        <v>0</v>
      </c>
      <c r="BN17" s="254">
        <f>BL17*12</f>
        <v>0</v>
      </c>
      <c r="BO17" s="254">
        <f>BN17</f>
        <v>0</v>
      </c>
      <c r="BP17" s="254">
        <f t="shared" ref="BP17:BV17" si="62">BO17</f>
        <v>0</v>
      </c>
      <c r="BQ17" s="254">
        <f t="shared" si="62"/>
        <v>0</v>
      </c>
      <c r="BR17" s="254">
        <f t="shared" si="62"/>
        <v>0</v>
      </c>
      <c r="BS17" s="254">
        <f t="shared" si="62"/>
        <v>0</v>
      </c>
      <c r="BT17" s="254">
        <f t="shared" si="62"/>
        <v>0</v>
      </c>
      <c r="BU17" s="254">
        <f t="shared" si="62"/>
        <v>0</v>
      </c>
      <c r="BV17" s="254">
        <f t="shared" si="62"/>
        <v>0</v>
      </c>
      <c r="BW17" s="254"/>
      <c r="BX17" t="str">
        <f t="shared" si="61"/>
        <v>RS2</v>
      </c>
      <c r="DI17" s="4">
        <v>163.55452620016618</v>
      </c>
      <c r="DJ17" s="20">
        <f t="shared" si="22"/>
        <v>-1</v>
      </c>
    </row>
    <row r="18" spans="1:114" x14ac:dyDescent="0.25">
      <c r="A18" t="s">
        <v>10</v>
      </c>
      <c r="B18" t="s">
        <v>8</v>
      </c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"/>
      <c r="AM18" t="s">
        <v>8</v>
      </c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X18" t="str">
        <f t="shared" si="61"/>
        <v>RS3</v>
      </c>
      <c r="DI18" s="4">
        <v>373.7952445207651</v>
      </c>
      <c r="DJ18" s="20">
        <f t="shared" si="22"/>
        <v>-1</v>
      </c>
    </row>
    <row r="19" spans="1:114" x14ac:dyDescent="0.25">
      <c r="A19" t="s">
        <v>10</v>
      </c>
      <c r="B19" t="s">
        <v>11</v>
      </c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"/>
      <c r="AM19" t="s">
        <v>11</v>
      </c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X19" t="str">
        <f t="shared" si="61"/>
        <v>RES GS1</v>
      </c>
      <c r="DI19" s="4">
        <v>2778.1472274188941</v>
      </c>
      <c r="DJ19" s="20">
        <f t="shared" si="22"/>
        <v>-1</v>
      </c>
    </row>
    <row r="20" spans="1:114" x14ac:dyDescent="0.25">
      <c r="A20" t="s">
        <v>10</v>
      </c>
      <c r="B20" t="s">
        <v>12</v>
      </c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"/>
      <c r="AM20" t="s">
        <v>12</v>
      </c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X20" t="str">
        <f t="shared" si="61"/>
        <v>RES GS2</v>
      </c>
      <c r="DI20" s="4">
        <v>13495.484997333133</v>
      </c>
      <c r="DJ20" s="20">
        <f t="shared" si="22"/>
        <v>-1</v>
      </c>
    </row>
    <row r="21" spans="1:114" x14ac:dyDescent="0.25">
      <c r="A21" t="s">
        <v>10</v>
      </c>
      <c r="B21" t="s">
        <v>13</v>
      </c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"/>
      <c r="AM21" t="s">
        <v>13</v>
      </c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X21" t="str">
        <f t="shared" si="61"/>
        <v>RES GS3</v>
      </c>
      <c r="DI21" s="4">
        <v>684.2975046057752</v>
      </c>
      <c r="DJ21" s="20">
        <f t="shared" si="22"/>
        <v>-1</v>
      </c>
    </row>
    <row r="22" spans="1:114" x14ac:dyDescent="0.25">
      <c r="A22" t="s">
        <v>10</v>
      </c>
      <c r="B22" t="s">
        <v>17</v>
      </c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"/>
      <c r="AM22" t="s">
        <v>17</v>
      </c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X22" t="str">
        <f t="shared" si="61"/>
        <v>RES GTS1</v>
      </c>
      <c r="DI22" s="4">
        <v>5321.8603657096028</v>
      </c>
      <c r="DJ22" s="20">
        <f t="shared" si="22"/>
        <v>-1</v>
      </c>
    </row>
    <row r="23" spans="1:114" x14ac:dyDescent="0.25">
      <c r="A23" t="s">
        <v>10</v>
      </c>
      <c r="B23" t="s">
        <v>18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"/>
      <c r="AM23" t="s">
        <v>18</v>
      </c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X23" t="str">
        <f t="shared" si="61"/>
        <v>RES GTS2</v>
      </c>
      <c r="DI23" s="4">
        <v>21575.287807322584</v>
      </c>
      <c r="DJ23" s="20">
        <f t="shared" si="22"/>
        <v>-1</v>
      </c>
    </row>
    <row r="24" spans="1:114" x14ac:dyDescent="0.25">
      <c r="A24" t="s">
        <v>10</v>
      </c>
      <c r="B24" t="s">
        <v>19</v>
      </c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"/>
      <c r="AM24" t="s">
        <v>19</v>
      </c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X24" t="str">
        <f t="shared" si="61"/>
        <v>RES GTS3</v>
      </c>
      <c r="DI24" s="4">
        <v>68570.123266977287</v>
      </c>
      <c r="DJ24" s="20">
        <f t="shared" si="22"/>
        <v>-1</v>
      </c>
    </row>
    <row r="25" spans="1:114" x14ac:dyDescent="0.25">
      <c r="A25" t="s">
        <v>10</v>
      </c>
      <c r="B25" t="s">
        <v>20</v>
      </c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"/>
      <c r="AM25" t="s">
        <v>20</v>
      </c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X25" t="str">
        <f t="shared" si="61"/>
        <v>RES SG</v>
      </c>
      <c r="DI25" s="4"/>
      <c r="DJ25" s="20"/>
    </row>
    <row r="26" spans="1:114" x14ac:dyDescent="0.25">
      <c r="A26" t="s">
        <v>10</v>
      </c>
      <c r="B26" t="s">
        <v>552</v>
      </c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236"/>
      <c r="AM26" s="274" t="str">
        <f>+B26</f>
        <v>PG-R-GHPT</v>
      </c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236"/>
      <c r="BX26" t="str">
        <f>+B26</f>
        <v>PG-R-GHPT</v>
      </c>
      <c r="BY26" s="226"/>
      <c r="BZ26" s="226"/>
      <c r="CA26" s="226"/>
      <c r="CB26" s="226"/>
      <c r="CC26" s="226"/>
      <c r="CD26" s="226"/>
      <c r="CE26" s="226"/>
      <c r="CF26" s="226"/>
      <c r="CG26" s="226"/>
      <c r="CH26" s="226"/>
      <c r="CI26" s="226"/>
      <c r="CJ26" s="226"/>
      <c r="CK26" s="226"/>
      <c r="CL26" s="226"/>
      <c r="CM26" s="226"/>
      <c r="CN26" s="226"/>
      <c r="CO26" s="226"/>
      <c r="CP26" s="226"/>
      <c r="CQ26" s="226"/>
      <c r="CR26" s="226"/>
      <c r="CS26" s="226"/>
      <c r="CT26" s="226"/>
      <c r="CU26" s="226"/>
      <c r="CV26" s="226"/>
      <c r="CW26" s="226"/>
      <c r="CX26" s="226"/>
      <c r="CY26" s="226"/>
      <c r="CZ26" s="226"/>
      <c r="DA26" s="226"/>
      <c r="DB26" s="226"/>
      <c r="DC26" s="226"/>
      <c r="DD26" s="226"/>
      <c r="DE26" s="226"/>
      <c r="DF26" s="226"/>
      <c r="DG26" s="226"/>
      <c r="DI26" s="226"/>
      <c r="DJ26" s="230"/>
    </row>
    <row r="27" spans="1:114" x14ac:dyDescent="0.25">
      <c r="A27" t="s">
        <v>14</v>
      </c>
      <c r="B27" t="s">
        <v>0</v>
      </c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"/>
      <c r="AM27" t="s">
        <v>0</v>
      </c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X27" t="str">
        <f t="shared" ref="BX27:BX46" si="63">+AM27</f>
        <v>SGS</v>
      </c>
      <c r="DI27" s="4">
        <v>636.62926385155095</v>
      </c>
      <c r="DJ27" s="20">
        <f t="shared" si="22"/>
        <v>-1</v>
      </c>
    </row>
    <row r="28" spans="1:114" x14ac:dyDescent="0.25">
      <c r="A28" t="s">
        <v>14</v>
      </c>
      <c r="B28" t="s">
        <v>49</v>
      </c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"/>
      <c r="AM28" t="s">
        <v>49</v>
      </c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X28" t="str">
        <f t="shared" si="63"/>
        <v>STGS</v>
      </c>
      <c r="DI28" s="4">
        <v>1103.3939980492087</v>
      </c>
      <c r="DJ28" s="20">
        <f t="shared" si="22"/>
        <v>-1</v>
      </c>
    </row>
    <row r="29" spans="1:114" x14ac:dyDescent="0.25">
      <c r="A29" t="s">
        <v>14</v>
      </c>
      <c r="B29" t="s">
        <v>23</v>
      </c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"/>
      <c r="AM29" t="s">
        <v>23</v>
      </c>
      <c r="AN29" s="254"/>
      <c r="AO29" s="254"/>
      <c r="AP29" s="254"/>
      <c r="AQ29" s="254"/>
      <c r="AR29" s="254"/>
      <c r="AS29" s="254"/>
      <c r="AT29" s="254"/>
      <c r="AU29" s="254"/>
      <c r="AV29" s="254"/>
      <c r="AW29" s="254"/>
      <c r="AX29" s="254"/>
      <c r="AY29" s="254"/>
      <c r="AZ29" s="254"/>
      <c r="BA29" s="254"/>
      <c r="BB29" s="254"/>
      <c r="BC29" s="254"/>
      <c r="BD29" s="254"/>
      <c r="BE29" s="254"/>
      <c r="BF29" s="254"/>
      <c r="BG29" s="254"/>
      <c r="BH29" s="254"/>
      <c r="BI29" s="254"/>
      <c r="BJ29" s="254"/>
      <c r="BK29" s="254"/>
      <c r="BL29" s="254"/>
      <c r="BM29" s="254"/>
      <c r="BN29" s="254"/>
      <c r="BO29" s="254"/>
      <c r="BP29" s="254"/>
      <c r="BQ29" s="254"/>
      <c r="BR29" s="254"/>
      <c r="BS29" s="254"/>
      <c r="BT29" s="254"/>
      <c r="BU29" s="254"/>
      <c r="BV29" s="254"/>
      <c r="BX29" t="str">
        <f t="shared" si="63"/>
        <v>GS1</v>
      </c>
      <c r="DI29" s="4">
        <v>4084.6750162585936</v>
      </c>
      <c r="DJ29" s="20">
        <f t="shared" si="22"/>
        <v>-1</v>
      </c>
    </row>
    <row r="30" spans="1:114" x14ac:dyDescent="0.25">
      <c r="A30" t="s">
        <v>14</v>
      </c>
      <c r="B30" t="s">
        <v>24</v>
      </c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0">
        <v>0</v>
      </c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"/>
      <c r="AM30" t="s">
        <v>24</v>
      </c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290">
        <f>M30*'Model Results'!CI30/1000*0</f>
        <v>0</v>
      </c>
      <c r="AY30" s="290">
        <f>N30*'Model Results'!CJ30/1000</f>
        <v>0</v>
      </c>
      <c r="AZ30" s="290">
        <f>SUM(AX30:AY30)</f>
        <v>0</v>
      </c>
      <c r="BA30" s="290">
        <f>P30*'Model Results'!CL30/1000</f>
        <v>0</v>
      </c>
      <c r="BB30" s="290">
        <f>Q30*'Model Results'!CM30/1000</f>
        <v>0</v>
      </c>
      <c r="BC30" s="290">
        <f>R30*'Model Results'!CN30/1000</f>
        <v>0</v>
      </c>
      <c r="BD30" s="290">
        <f>S30*'Model Results'!CO30/1000</f>
        <v>0</v>
      </c>
      <c r="BE30" s="290">
        <f>T30*'Model Results'!CP30/1000</f>
        <v>0</v>
      </c>
      <c r="BF30" s="290">
        <f>U30*'Model Results'!CQ30/1000</f>
        <v>0</v>
      </c>
      <c r="BG30" s="290">
        <f>V30*'Model Results'!CR30/1000</f>
        <v>0</v>
      </c>
      <c r="BH30" s="290">
        <f>W30*'Model Results'!CS30/1000</f>
        <v>0</v>
      </c>
      <c r="BI30" s="290">
        <f>X30*'Model Results'!CT30/1000</f>
        <v>0</v>
      </c>
      <c r="BJ30" s="290">
        <f>Y30*'Model Results'!CU30/1000</f>
        <v>0</v>
      </c>
      <c r="BK30" s="290">
        <f>Z30*'Model Results'!CV30/1000</f>
        <v>0</v>
      </c>
      <c r="BL30" s="290">
        <f>AA30*'Model Results'!CW30/1000</f>
        <v>0</v>
      </c>
      <c r="BM30" s="289">
        <f>SUM(BA30:BL30)</f>
        <v>0</v>
      </c>
      <c r="BN30" s="254">
        <f>BL30*12</f>
        <v>0</v>
      </c>
      <c r="BO30" s="254">
        <f>BN30</f>
        <v>0</v>
      </c>
      <c r="BP30" s="254">
        <f t="shared" ref="BP30:BV30" si="64">BO30</f>
        <v>0</v>
      </c>
      <c r="BQ30" s="254">
        <f t="shared" si="64"/>
        <v>0</v>
      </c>
      <c r="BR30" s="254">
        <f t="shared" si="64"/>
        <v>0</v>
      </c>
      <c r="BS30" s="254">
        <f t="shared" si="64"/>
        <v>0</v>
      </c>
      <c r="BT30" s="254">
        <f t="shared" si="64"/>
        <v>0</v>
      </c>
      <c r="BU30" s="254">
        <f t="shared" si="64"/>
        <v>0</v>
      </c>
      <c r="BV30" s="254">
        <f t="shared" si="64"/>
        <v>0</v>
      </c>
      <c r="BX30" t="str">
        <f t="shared" si="63"/>
        <v>GS2</v>
      </c>
      <c r="DI30" s="4">
        <v>14595.249716324879</v>
      </c>
      <c r="DJ30" s="20">
        <f t="shared" si="22"/>
        <v>-1</v>
      </c>
    </row>
    <row r="31" spans="1:114" x14ac:dyDescent="0.25">
      <c r="A31" t="s">
        <v>14</v>
      </c>
      <c r="B31" t="s">
        <v>25</v>
      </c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"/>
      <c r="AM31" t="s">
        <v>25</v>
      </c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X31" t="str">
        <f t="shared" si="63"/>
        <v>GS3</v>
      </c>
      <c r="DI31" s="4">
        <v>64611.193933549257</v>
      </c>
      <c r="DJ31" s="20">
        <f t="shared" si="22"/>
        <v>-1</v>
      </c>
    </row>
    <row r="32" spans="1:114" x14ac:dyDescent="0.25">
      <c r="A32" t="s">
        <v>14</v>
      </c>
      <c r="B32" t="s">
        <v>26</v>
      </c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"/>
      <c r="AM32" t="s">
        <v>26</v>
      </c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X32" t="str">
        <f t="shared" si="63"/>
        <v>GS4</v>
      </c>
      <c r="DI32" s="4">
        <v>113975.1</v>
      </c>
      <c r="DJ32" s="20">
        <f t="shared" si="22"/>
        <v>-1</v>
      </c>
    </row>
    <row r="33" spans="1:114" x14ac:dyDescent="0.25">
      <c r="A33" t="s">
        <v>14</v>
      </c>
      <c r="B33" t="s">
        <v>27</v>
      </c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"/>
      <c r="AM33" t="s">
        <v>27</v>
      </c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X33" t="str">
        <f t="shared" si="63"/>
        <v>GS5</v>
      </c>
      <c r="DI33" s="4">
        <v>303529.02</v>
      </c>
      <c r="DJ33" s="20">
        <f t="shared" si="22"/>
        <v>-1</v>
      </c>
    </row>
    <row r="34" spans="1:114" x14ac:dyDescent="0.25">
      <c r="A34" t="s">
        <v>14</v>
      </c>
      <c r="B34" t="s">
        <v>28</v>
      </c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"/>
      <c r="AM34" t="s">
        <v>28</v>
      </c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X34" t="str">
        <f t="shared" si="63"/>
        <v>GTS1</v>
      </c>
      <c r="DI34" s="4">
        <v>5494.9815258908102</v>
      </c>
      <c r="DJ34" s="20">
        <f t="shared" si="22"/>
        <v>-1</v>
      </c>
    </row>
    <row r="35" spans="1:114" x14ac:dyDescent="0.25">
      <c r="A35" t="s">
        <v>14</v>
      </c>
      <c r="B35" t="s">
        <v>29</v>
      </c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"/>
      <c r="AM35" t="s">
        <v>29</v>
      </c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X35" t="str">
        <f t="shared" si="63"/>
        <v>GTS2</v>
      </c>
      <c r="DI35" s="4">
        <v>18378.405110558855</v>
      </c>
      <c r="DJ35" s="20">
        <f t="shared" si="22"/>
        <v>-1</v>
      </c>
    </row>
    <row r="36" spans="1:114" x14ac:dyDescent="0.25">
      <c r="A36" t="s">
        <v>14</v>
      </c>
      <c r="B36" t="s">
        <v>30</v>
      </c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"/>
      <c r="AM36" t="s">
        <v>30</v>
      </c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X36" t="str">
        <f t="shared" si="63"/>
        <v>GTS3</v>
      </c>
      <c r="DI36" s="4">
        <v>101408.56711114814</v>
      </c>
      <c r="DJ36" s="20">
        <f t="shared" si="22"/>
        <v>-1</v>
      </c>
    </row>
    <row r="37" spans="1:114" x14ac:dyDescent="0.25">
      <c r="A37" t="s">
        <v>14</v>
      </c>
      <c r="B37" t="s">
        <v>31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226"/>
      <c r="AM37" t="s">
        <v>31</v>
      </c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5"/>
      <c r="BX37" t="str">
        <f t="shared" si="63"/>
        <v>GTS4</v>
      </c>
      <c r="BY37" s="226"/>
      <c r="BZ37" s="226"/>
      <c r="CA37" s="226"/>
      <c r="CB37" s="226"/>
      <c r="CC37" s="226"/>
      <c r="CD37" s="226"/>
      <c r="CE37" s="226"/>
      <c r="CF37" s="226"/>
      <c r="CG37" s="226"/>
      <c r="CH37" s="226"/>
      <c r="CI37" s="226"/>
      <c r="CJ37" s="226"/>
      <c r="CK37" s="226"/>
      <c r="CL37" s="226"/>
      <c r="CM37" s="226"/>
      <c r="CN37" s="226"/>
      <c r="CO37" s="226"/>
      <c r="CP37" s="226"/>
      <c r="CQ37" s="226"/>
      <c r="CR37" s="226"/>
      <c r="CS37" s="226"/>
      <c r="CT37" s="226"/>
      <c r="CU37" s="226"/>
      <c r="CV37" s="226"/>
      <c r="CW37" s="226"/>
      <c r="CX37" s="226"/>
      <c r="CY37" s="226"/>
      <c r="CZ37" s="226"/>
      <c r="DA37" s="226"/>
      <c r="DB37" s="226"/>
      <c r="DC37" s="226"/>
      <c r="DD37" s="226"/>
      <c r="DE37" s="226"/>
      <c r="DF37" s="226"/>
      <c r="DG37" s="226"/>
      <c r="DI37" s="226">
        <v>419586.65906108019</v>
      </c>
      <c r="DJ37" s="230">
        <f t="shared" si="22"/>
        <v>-1</v>
      </c>
    </row>
    <row r="38" spans="1:114" x14ac:dyDescent="0.25">
      <c r="A38" t="s">
        <v>14</v>
      </c>
      <c r="B38" t="s">
        <v>32</v>
      </c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226"/>
      <c r="AM38" t="s">
        <v>32</v>
      </c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X38" t="str">
        <f t="shared" si="63"/>
        <v>GTS5</v>
      </c>
      <c r="BY38" s="226"/>
      <c r="BZ38" s="226"/>
      <c r="CA38" s="226"/>
      <c r="CB38" s="226"/>
      <c r="CC38" s="226"/>
      <c r="CD38" s="226"/>
      <c r="CE38" s="226"/>
      <c r="CF38" s="226"/>
      <c r="CG38" s="226"/>
      <c r="CH38" s="226"/>
      <c r="CI38" s="226"/>
      <c r="CJ38" s="226"/>
      <c r="CK38" s="226"/>
      <c r="CL38" s="226"/>
      <c r="CM38" s="226"/>
      <c r="CN38" s="226"/>
      <c r="CO38" s="226"/>
      <c r="CP38" s="226"/>
      <c r="CQ38" s="226"/>
      <c r="CR38" s="226"/>
      <c r="CS38" s="226"/>
      <c r="CT38" s="226"/>
      <c r="CU38" s="226"/>
      <c r="CV38" s="226"/>
      <c r="CW38" s="226"/>
      <c r="CX38" s="226"/>
      <c r="CY38" s="226"/>
      <c r="CZ38" s="226"/>
      <c r="DA38" s="226"/>
      <c r="DB38" s="226"/>
      <c r="DC38" s="226"/>
      <c r="DD38" s="226"/>
      <c r="DE38" s="226"/>
      <c r="DF38" s="226"/>
      <c r="DG38" s="226"/>
      <c r="DI38" s="226">
        <v>910027.60045325791</v>
      </c>
      <c r="DJ38" s="230">
        <f t="shared" si="22"/>
        <v>-1</v>
      </c>
    </row>
    <row r="39" spans="1:114" x14ac:dyDescent="0.25">
      <c r="A39" t="s">
        <v>14</v>
      </c>
      <c r="B39" t="s">
        <v>33</v>
      </c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"/>
      <c r="AM39" t="s">
        <v>33</v>
      </c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X39" t="str">
        <f t="shared" si="63"/>
        <v>CSG</v>
      </c>
      <c r="DI39" s="4">
        <v>155.88600727137131</v>
      </c>
      <c r="DJ39" s="20">
        <f t="shared" si="22"/>
        <v>-1</v>
      </c>
    </row>
    <row r="40" spans="1:114" x14ac:dyDescent="0.25">
      <c r="A40" t="s">
        <v>14</v>
      </c>
      <c r="B40" t="s">
        <v>35</v>
      </c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"/>
      <c r="AM40" t="s">
        <v>35</v>
      </c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X40" t="str">
        <f t="shared" si="63"/>
        <v>CTSG</v>
      </c>
      <c r="DI40" s="4">
        <v>908.78305084745773</v>
      </c>
      <c r="DJ40" s="140">
        <f t="shared" si="22"/>
        <v>-1</v>
      </c>
    </row>
    <row r="41" spans="1:114" x14ac:dyDescent="0.25">
      <c r="A41" t="s">
        <v>14</v>
      </c>
      <c r="B41" t="s">
        <v>34</v>
      </c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"/>
      <c r="AM41" t="s">
        <v>34</v>
      </c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X41" t="str">
        <f t="shared" si="63"/>
        <v>CSLS</v>
      </c>
      <c r="DI41" s="4" t="e">
        <v>#DIV/0!</v>
      </c>
      <c r="DJ41" s="20" t="e">
        <f t="shared" si="22"/>
        <v>#DIV/0!</v>
      </c>
    </row>
    <row r="42" spans="1:114" x14ac:dyDescent="0.25">
      <c r="A42" t="s">
        <v>14</v>
      </c>
      <c r="B42" t="s">
        <v>36</v>
      </c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"/>
      <c r="AM42" t="s">
        <v>36</v>
      </c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X42" t="str">
        <f t="shared" si="63"/>
        <v>CTSLS</v>
      </c>
      <c r="DI42" s="4" t="e">
        <v>#DIV/0!</v>
      </c>
      <c r="DJ42" s="20" t="e">
        <f t="shared" si="22"/>
        <v>#DIV/0!</v>
      </c>
    </row>
    <row r="43" spans="1:114" x14ac:dyDescent="0.25">
      <c r="A43" t="s">
        <v>14</v>
      </c>
      <c r="B43" t="s">
        <v>37</v>
      </c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"/>
      <c r="AM43" t="s">
        <v>37</v>
      </c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X43" t="str">
        <f t="shared" si="63"/>
        <v>NGVS</v>
      </c>
      <c r="DI43" s="4" t="e">
        <v>#DIV/0!</v>
      </c>
      <c r="DJ43" s="140" t="e">
        <f t="shared" si="22"/>
        <v>#DIV/0!</v>
      </c>
    </row>
    <row r="44" spans="1:114" x14ac:dyDescent="0.25">
      <c r="A44" t="s">
        <v>14</v>
      </c>
      <c r="B44" t="s">
        <v>38</v>
      </c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"/>
      <c r="AM44" t="s">
        <v>38</v>
      </c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X44" t="str">
        <f t="shared" si="63"/>
        <v>NTGVS</v>
      </c>
      <c r="DI44" s="4">
        <v>11822.074999999999</v>
      </c>
      <c r="DJ44" s="20">
        <f t="shared" si="22"/>
        <v>-1</v>
      </c>
    </row>
    <row r="45" spans="1:114" x14ac:dyDescent="0.25">
      <c r="A45" t="s">
        <v>14</v>
      </c>
      <c r="B45" t="s">
        <v>40</v>
      </c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"/>
      <c r="AM45" t="s">
        <v>40</v>
      </c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X45" t="str">
        <f t="shared" si="63"/>
        <v>WHSE</v>
      </c>
      <c r="DI45" s="4">
        <v>160001.58750000005</v>
      </c>
      <c r="DJ45" s="20">
        <f t="shared" si="22"/>
        <v>-1</v>
      </c>
    </row>
    <row r="46" spans="1:114" x14ac:dyDescent="0.25">
      <c r="A46" t="s">
        <v>14</v>
      </c>
      <c r="B46" t="s">
        <v>39</v>
      </c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"/>
      <c r="AM46" t="s">
        <v>39</v>
      </c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X46" t="str">
        <f t="shared" si="63"/>
        <v>WHST</v>
      </c>
      <c r="DI46" s="4">
        <v>469555.62739726034</v>
      </c>
      <c r="DJ46" s="20">
        <f t="shared" si="22"/>
        <v>-1</v>
      </c>
    </row>
    <row r="47" spans="1:114" x14ac:dyDescent="0.25">
      <c r="A47" t="s">
        <v>14</v>
      </c>
      <c r="B47" t="s">
        <v>553</v>
      </c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236"/>
      <c r="AM47" s="274" t="str">
        <f>+B47</f>
        <v>PG-C-GHPT</v>
      </c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236"/>
      <c r="BX47" t="str">
        <f>+B47</f>
        <v>PG-C-GHPT</v>
      </c>
      <c r="BY47" s="226"/>
      <c r="BZ47" s="226"/>
      <c r="CA47" s="226"/>
      <c r="CB47" s="226"/>
      <c r="CC47" s="226"/>
      <c r="CD47" s="226"/>
      <c r="CE47" s="226"/>
      <c r="CF47" s="226"/>
      <c r="CG47" s="226"/>
      <c r="CH47" s="226"/>
      <c r="CI47" s="226"/>
      <c r="CJ47" s="226"/>
      <c r="CK47" s="226"/>
      <c r="CL47" s="226"/>
      <c r="CM47" s="226"/>
      <c r="CN47" s="226"/>
      <c r="CO47" s="226"/>
      <c r="CP47" s="226"/>
      <c r="CQ47" s="226"/>
      <c r="CR47" s="226"/>
      <c r="CS47" s="226"/>
      <c r="CT47" s="226"/>
      <c r="CU47" s="226"/>
      <c r="CV47" s="226"/>
      <c r="CW47" s="226"/>
      <c r="CX47" s="226"/>
      <c r="CY47" s="226"/>
      <c r="CZ47" s="226"/>
      <c r="DA47" s="226"/>
      <c r="DB47" s="226"/>
      <c r="DC47" s="226"/>
      <c r="DD47" s="226"/>
      <c r="DE47" s="226"/>
      <c r="DF47" s="226"/>
      <c r="DG47" s="226"/>
      <c r="DI47" s="226"/>
      <c r="DJ47" s="230"/>
    </row>
    <row r="48" spans="1:114" x14ac:dyDescent="0.25">
      <c r="A48" t="s">
        <v>15</v>
      </c>
      <c r="B48" t="s">
        <v>1</v>
      </c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"/>
      <c r="AM48" t="s">
        <v>1</v>
      </c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X48" t="str">
        <f t="shared" ref="BX48:BX53" si="65">+AM48</f>
        <v>SIS</v>
      </c>
      <c r="DI48" s="4"/>
      <c r="DJ48" s="20"/>
    </row>
    <row r="49" spans="1:114" x14ac:dyDescent="0.25">
      <c r="A49" t="s">
        <v>15</v>
      </c>
      <c r="B49" t="s">
        <v>42</v>
      </c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226"/>
      <c r="AM49" t="s">
        <v>42</v>
      </c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X49" t="str">
        <f t="shared" si="65"/>
        <v>STIS</v>
      </c>
      <c r="BY49" s="226"/>
      <c r="BZ49" s="226"/>
      <c r="CA49" s="226"/>
      <c r="CB49" s="226"/>
      <c r="CC49" s="226"/>
      <c r="CD49" s="226"/>
      <c r="CE49" s="226"/>
      <c r="CF49" s="226"/>
      <c r="CG49" s="226"/>
      <c r="CH49" s="226"/>
      <c r="CI49" s="226"/>
      <c r="CJ49" s="226"/>
      <c r="CK49" s="226"/>
      <c r="CL49" s="226"/>
      <c r="CM49" s="226"/>
      <c r="CN49" s="226"/>
      <c r="CO49" s="226"/>
      <c r="CP49" s="226"/>
      <c r="CQ49" s="226"/>
      <c r="CR49" s="226"/>
      <c r="CS49" s="226"/>
      <c r="CT49" s="226"/>
      <c r="CU49" s="226"/>
      <c r="CV49" s="226"/>
      <c r="CW49" s="226"/>
      <c r="CX49" s="226"/>
      <c r="CY49" s="226"/>
      <c r="CZ49" s="226"/>
      <c r="DA49" s="226"/>
      <c r="DB49" s="226"/>
      <c r="DC49" s="226"/>
      <c r="DD49" s="226"/>
      <c r="DE49" s="226"/>
      <c r="DF49" s="226"/>
      <c r="DG49" s="226"/>
      <c r="DI49" s="226"/>
      <c r="DJ49" s="230"/>
    </row>
    <row r="50" spans="1:114" x14ac:dyDescent="0.25">
      <c r="A50" t="s">
        <v>15</v>
      </c>
      <c r="B50" t="s">
        <v>2</v>
      </c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226"/>
      <c r="AM50" t="s">
        <v>2</v>
      </c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X50" t="str">
        <f t="shared" si="65"/>
        <v>IS</v>
      </c>
      <c r="BY50" s="226"/>
      <c r="BZ50" s="226"/>
      <c r="CA50" s="226"/>
      <c r="CB50" s="226"/>
      <c r="CC50" s="226"/>
      <c r="CD50" s="226"/>
      <c r="CE50" s="226"/>
      <c r="CF50" s="226"/>
      <c r="CG50" s="226"/>
      <c r="CH50" s="226"/>
      <c r="CI50" s="226"/>
      <c r="CJ50" s="226"/>
      <c r="CK50" s="226"/>
      <c r="CL50" s="226"/>
      <c r="CM50" s="226"/>
      <c r="CN50" s="226"/>
      <c r="CO50" s="226"/>
      <c r="CP50" s="226"/>
      <c r="CQ50" s="226"/>
      <c r="CR50" s="226"/>
      <c r="CS50" s="226"/>
      <c r="CT50" s="226"/>
      <c r="CU50" s="226"/>
      <c r="CV50" s="226"/>
      <c r="CW50" s="226"/>
      <c r="CX50" s="226"/>
      <c r="CY50" s="226"/>
      <c r="CZ50" s="226"/>
      <c r="DA50" s="226"/>
      <c r="DB50" s="226"/>
      <c r="DC50" s="226"/>
      <c r="DD50" s="226"/>
      <c r="DE50" s="226"/>
      <c r="DF50" s="226"/>
      <c r="DG50" s="226"/>
      <c r="DI50" s="226"/>
      <c r="DJ50" s="230"/>
    </row>
    <row r="51" spans="1:114" x14ac:dyDescent="0.25">
      <c r="A51" t="s">
        <v>15</v>
      </c>
      <c r="B51" t="s">
        <v>41</v>
      </c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226"/>
      <c r="AM51" t="s">
        <v>41</v>
      </c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X51" t="str">
        <f t="shared" si="65"/>
        <v>ITS</v>
      </c>
      <c r="BY51" s="226"/>
      <c r="BZ51" s="226"/>
      <c r="CA51" s="226"/>
      <c r="CB51" s="226"/>
      <c r="CC51" s="226"/>
      <c r="CD51" s="226"/>
      <c r="CE51" s="226"/>
      <c r="CF51" s="226"/>
      <c r="CG51" s="226"/>
      <c r="CH51" s="226"/>
      <c r="CI51" s="226"/>
      <c r="CJ51" s="226"/>
      <c r="CK51" s="226"/>
      <c r="CL51" s="226"/>
      <c r="CM51" s="226"/>
      <c r="CN51" s="226"/>
      <c r="CO51" s="226"/>
      <c r="CP51" s="226"/>
      <c r="CQ51" s="226"/>
      <c r="CR51" s="226"/>
      <c r="CS51" s="226"/>
      <c r="CT51" s="226"/>
      <c r="CU51" s="226"/>
      <c r="CV51" s="226"/>
      <c r="CW51" s="226"/>
      <c r="CX51" s="226"/>
      <c r="CY51" s="226"/>
      <c r="CZ51" s="226"/>
      <c r="DA51" s="226"/>
      <c r="DB51" s="226"/>
      <c r="DC51" s="226"/>
      <c r="DD51" s="226"/>
      <c r="DE51" s="226"/>
      <c r="DF51" s="226"/>
      <c r="DG51" s="226"/>
      <c r="DI51" s="226"/>
      <c r="DJ51" s="230"/>
    </row>
    <row r="52" spans="1:114" x14ac:dyDescent="0.25">
      <c r="A52" t="s">
        <v>15</v>
      </c>
      <c r="B52" t="s">
        <v>3</v>
      </c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"/>
      <c r="AM52" t="s">
        <v>3</v>
      </c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X52" t="str">
        <f t="shared" si="65"/>
        <v>ISLV</v>
      </c>
      <c r="DI52" s="4"/>
      <c r="DJ52" s="20"/>
    </row>
    <row r="53" spans="1:114" x14ac:dyDescent="0.25">
      <c r="A53" t="s">
        <v>15</v>
      </c>
      <c r="B53" t="s">
        <v>43</v>
      </c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"/>
      <c r="AM53" t="s">
        <v>43</v>
      </c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X53" t="str">
        <f t="shared" si="65"/>
        <v>ITSLV</v>
      </c>
      <c r="DI53" s="4"/>
      <c r="DJ53" s="20"/>
    </row>
    <row r="54" spans="1:114" x14ac:dyDescent="0.25"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DI54" s="4"/>
      <c r="DJ54" s="20"/>
    </row>
    <row r="55" spans="1:114" x14ac:dyDescent="0.25">
      <c r="A55" s="70" t="s">
        <v>408</v>
      </c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DI55" s="4"/>
      <c r="DJ55" s="20"/>
    </row>
    <row r="56" spans="1:114" x14ac:dyDescent="0.25">
      <c r="A56" t="s">
        <v>15</v>
      </c>
      <c r="B56" t="s">
        <v>1</v>
      </c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"/>
      <c r="AM56" t="s">
        <v>1</v>
      </c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X56" t="str">
        <f t="shared" ref="BX56:BX65" si="66">+AM56</f>
        <v>SIS</v>
      </c>
      <c r="DI56" s="4"/>
      <c r="DJ56" s="20"/>
    </row>
    <row r="57" spans="1:114" x14ac:dyDescent="0.25">
      <c r="A57" t="s">
        <v>15</v>
      </c>
      <c r="B57" t="s">
        <v>42</v>
      </c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"/>
      <c r="AM57" t="s">
        <v>42</v>
      </c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X57" t="str">
        <f t="shared" si="66"/>
        <v>STIS</v>
      </c>
      <c r="DI57" s="4"/>
      <c r="DJ57" s="20"/>
    </row>
    <row r="58" spans="1:114" x14ac:dyDescent="0.25">
      <c r="A58" t="s">
        <v>15</v>
      </c>
      <c r="B58" t="s">
        <v>2</v>
      </c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"/>
      <c r="AM58" t="s">
        <v>2</v>
      </c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X58" t="str">
        <f t="shared" si="66"/>
        <v>IS</v>
      </c>
      <c r="DI58" s="4"/>
      <c r="DJ58" s="20"/>
    </row>
    <row r="59" spans="1:114" x14ac:dyDescent="0.25">
      <c r="A59" t="s">
        <v>15</v>
      </c>
      <c r="B59" t="s">
        <v>41</v>
      </c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"/>
      <c r="AM59" t="s">
        <v>41</v>
      </c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X59" t="str">
        <f t="shared" si="66"/>
        <v>ITS</v>
      </c>
      <c r="DI59" s="4"/>
      <c r="DJ59" s="20"/>
    </row>
    <row r="60" spans="1:114" x14ac:dyDescent="0.25">
      <c r="A60" t="s">
        <v>15</v>
      </c>
      <c r="B60" t="s">
        <v>3</v>
      </c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"/>
      <c r="AM60" t="s">
        <v>3</v>
      </c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X60" t="str">
        <f t="shared" si="66"/>
        <v>ISLV</v>
      </c>
      <c r="DI60" s="4"/>
      <c r="DJ60" s="20"/>
    </row>
    <row r="61" spans="1:114" x14ac:dyDescent="0.25">
      <c r="A61" t="s">
        <v>15</v>
      </c>
      <c r="B61" t="s">
        <v>43</v>
      </c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"/>
      <c r="AM61" t="s">
        <v>43</v>
      </c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X61" t="str">
        <f t="shared" si="66"/>
        <v>ITSLV</v>
      </c>
      <c r="DI61" s="4"/>
      <c r="DJ61" s="20"/>
    </row>
    <row r="62" spans="1:114" x14ac:dyDescent="0.25">
      <c r="A62" t="s">
        <v>14</v>
      </c>
      <c r="B62" t="s">
        <v>26</v>
      </c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"/>
      <c r="AM62" t="s">
        <v>26</v>
      </c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X62" t="str">
        <f t="shared" si="66"/>
        <v>GS4</v>
      </c>
      <c r="DI62" s="4"/>
      <c r="DJ62" s="20"/>
    </row>
    <row r="63" spans="1:114" x14ac:dyDescent="0.25">
      <c r="A63" t="s">
        <v>14</v>
      </c>
      <c r="B63" t="s">
        <v>32</v>
      </c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"/>
      <c r="AM63" t="s">
        <v>27</v>
      </c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X63" t="str">
        <f t="shared" si="66"/>
        <v>GS5</v>
      </c>
      <c r="DI63" s="4"/>
      <c r="DJ63" s="20"/>
    </row>
    <row r="64" spans="1:114" x14ac:dyDescent="0.25">
      <c r="A64" t="s">
        <v>15</v>
      </c>
      <c r="B64" t="s">
        <v>454</v>
      </c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226"/>
      <c r="AM64" t="s">
        <v>454</v>
      </c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X64" t="s">
        <v>454</v>
      </c>
      <c r="BY64" s="226"/>
      <c r="BZ64" s="226"/>
      <c r="CA64" s="226"/>
      <c r="CB64" s="226"/>
      <c r="CC64" s="226"/>
      <c r="CD64" s="226"/>
      <c r="CE64" s="226"/>
      <c r="CF64" s="226"/>
      <c r="CG64" s="226"/>
      <c r="CH64" s="226"/>
      <c r="CI64" s="226"/>
      <c r="CJ64" s="226"/>
      <c r="CK64" s="226"/>
      <c r="CL64" s="226"/>
      <c r="CM64" s="226"/>
      <c r="CN64" s="226"/>
      <c r="CO64" s="226"/>
      <c r="CP64" s="226"/>
      <c r="CQ64" s="226"/>
      <c r="CR64" s="226"/>
      <c r="CS64" s="226"/>
      <c r="CT64" s="226"/>
      <c r="CU64" s="226"/>
      <c r="CV64" s="226"/>
      <c r="CW64" s="226"/>
      <c r="CX64" s="226"/>
      <c r="CY64" s="226"/>
      <c r="CZ64" s="226"/>
      <c r="DA64" s="226"/>
      <c r="DB64" s="226"/>
      <c r="DC64" s="226"/>
      <c r="DD64" s="226"/>
      <c r="DE64" s="226"/>
      <c r="DF64" s="226"/>
      <c r="DG64" s="226"/>
      <c r="DI64" s="226"/>
      <c r="DJ64" s="230"/>
    </row>
    <row r="65" spans="1:114" x14ac:dyDescent="0.25">
      <c r="A65" t="s">
        <v>14</v>
      </c>
      <c r="B65" t="s">
        <v>24</v>
      </c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"/>
      <c r="AM65" t="s">
        <v>24</v>
      </c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X65" t="str">
        <f t="shared" si="66"/>
        <v>GS2</v>
      </c>
      <c r="DI65" s="4"/>
      <c r="DJ65" s="20"/>
    </row>
    <row r="66" spans="1:114" x14ac:dyDescent="0.25">
      <c r="A66" t="s">
        <v>16</v>
      </c>
      <c r="B66" t="s">
        <v>4</v>
      </c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"/>
      <c r="AM66" t="str">
        <f>+B66</f>
        <v>OSS</v>
      </c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X66" t="str">
        <f>+AM66</f>
        <v>OSS</v>
      </c>
    </row>
    <row r="67" spans="1:114" x14ac:dyDescent="0.25">
      <c r="A67" t="s">
        <v>16</v>
      </c>
      <c r="B67" t="s">
        <v>588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"/>
      <c r="AM67" t="str">
        <f>+B67</f>
        <v>WHTS</v>
      </c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X67" t="str">
        <f>+AM67</f>
        <v>WHTS</v>
      </c>
    </row>
    <row r="68" spans="1:114" x14ac:dyDescent="0.25">
      <c r="C68" s="18"/>
      <c r="D68" s="2"/>
      <c r="P68" s="18"/>
      <c r="Q68" s="2"/>
      <c r="AN68" s="2"/>
      <c r="AO68" s="18"/>
      <c r="AQ68" s="4"/>
      <c r="AR68" s="15"/>
      <c r="AS68" s="15"/>
      <c r="AT68" s="15"/>
      <c r="AU68" s="15"/>
      <c r="AV68" s="15"/>
      <c r="AW68" s="15"/>
      <c r="AX68" s="15"/>
      <c r="AY68" s="15"/>
      <c r="AZ68" s="15"/>
      <c r="BA68" s="2"/>
      <c r="BB68" s="18"/>
      <c r="BD68" s="4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</row>
    <row r="69" spans="1:114" x14ac:dyDescent="0.25">
      <c r="B69" s="165" t="s">
        <v>446</v>
      </c>
      <c r="C69" s="166">
        <f>SUM(C16:C67)-C8</f>
        <v>0</v>
      </c>
      <c r="D69" s="166">
        <f t="shared" ref="D69:AH69" si="67">SUM(D16:D67)-D8</f>
        <v>0</v>
      </c>
      <c r="E69" s="166">
        <f t="shared" si="67"/>
        <v>0</v>
      </c>
      <c r="F69" s="166">
        <f t="shared" si="67"/>
        <v>0</v>
      </c>
      <c r="G69" s="166">
        <f t="shared" si="67"/>
        <v>0</v>
      </c>
      <c r="H69" s="166">
        <f t="shared" si="67"/>
        <v>0</v>
      </c>
      <c r="I69" s="166">
        <f t="shared" si="67"/>
        <v>0</v>
      </c>
      <c r="J69" s="166">
        <f t="shared" si="67"/>
        <v>0</v>
      </c>
      <c r="K69" s="166">
        <f t="shared" si="67"/>
        <v>0</v>
      </c>
      <c r="L69" s="166">
        <f t="shared" si="67"/>
        <v>0</v>
      </c>
      <c r="M69" s="166">
        <f t="shared" si="67"/>
        <v>0</v>
      </c>
      <c r="N69" s="166">
        <f t="shared" si="67"/>
        <v>0</v>
      </c>
      <c r="O69" s="166">
        <f>SUM(O16:O67)-O8</f>
        <v>0</v>
      </c>
      <c r="P69" s="166">
        <f>SUM(P16:P67)-P8</f>
        <v>0</v>
      </c>
      <c r="Q69" s="166">
        <f t="shared" ref="Q69:AA69" si="68">SUM(Q16:Q67)-Q8</f>
        <v>0</v>
      </c>
      <c r="R69" s="166">
        <f t="shared" si="68"/>
        <v>0</v>
      </c>
      <c r="S69" s="166">
        <f t="shared" si="68"/>
        <v>0</v>
      </c>
      <c r="T69" s="166">
        <f t="shared" si="68"/>
        <v>0</v>
      </c>
      <c r="U69" s="166">
        <f t="shared" si="68"/>
        <v>0</v>
      </c>
      <c r="V69" s="166">
        <f t="shared" si="68"/>
        <v>0</v>
      </c>
      <c r="W69" s="166">
        <f t="shared" si="68"/>
        <v>0</v>
      </c>
      <c r="X69" s="166">
        <f t="shared" si="68"/>
        <v>0</v>
      </c>
      <c r="Y69" s="166">
        <f t="shared" si="68"/>
        <v>0</v>
      </c>
      <c r="Z69" s="166">
        <f t="shared" si="68"/>
        <v>0</v>
      </c>
      <c r="AA69" s="166">
        <f t="shared" si="68"/>
        <v>0</v>
      </c>
      <c r="AB69" s="166">
        <f>SUM(AB16:AB67)-AB8</f>
        <v>0</v>
      </c>
      <c r="AC69" s="166">
        <f t="shared" si="67"/>
        <v>0</v>
      </c>
      <c r="AD69" s="166">
        <f t="shared" si="67"/>
        <v>0</v>
      </c>
      <c r="AE69" s="166">
        <f t="shared" si="67"/>
        <v>0</v>
      </c>
      <c r="AF69" s="166">
        <f t="shared" si="67"/>
        <v>0</v>
      </c>
      <c r="AG69" s="166">
        <f t="shared" si="67"/>
        <v>0</v>
      </c>
      <c r="AH69" s="166">
        <f t="shared" si="67"/>
        <v>0</v>
      </c>
      <c r="AI69" s="166">
        <f t="shared" ref="AI69:AK69" si="69">SUM(AI16:AI67)-AI8</f>
        <v>0</v>
      </c>
      <c r="AJ69" s="166">
        <f t="shared" si="69"/>
        <v>0</v>
      </c>
      <c r="AK69" s="166">
        <f t="shared" si="69"/>
        <v>0</v>
      </c>
      <c r="AM69" s="165" t="s">
        <v>446</v>
      </c>
      <c r="AN69" s="166">
        <f>SUM(AN16:AN67)-AN8</f>
        <v>0</v>
      </c>
      <c r="AO69" s="166">
        <f t="shared" ref="AO69:BS69" si="70">SUM(AO16:AO67)-AO8</f>
        <v>0</v>
      </c>
      <c r="AP69" s="166">
        <f t="shared" si="70"/>
        <v>0</v>
      </c>
      <c r="AQ69" s="166">
        <f t="shared" si="70"/>
        <v>0</v>
      </c>
      <c r="AR69" s="166">
        <f t="shared" si="70"/>
        <v>0</v>
      </c>
      <c r="AS69" s="166">
        <f t="shared" si="70"/>
        <v>0</v>
      </c>
      <c r="AT69" s="166">
        <f t="shared" si="70"/>
        <v>0</v>
      </c>
      <c r="AU69" s="166">
        <f t="shared" si="70"/>
        <v>0</v>
      </c>
      <c r="AV69" s="166">
        <f t="shared" si="70"/>
        <v>0</v>
      </c>
      <c r="AW69" s="166">
        <f t="shared" si="70"/>
        <v>0</v>
      </c>
      <c r="AX69" s="166">
        <f t="shared" si="70"/>
        <v>0</v>
      </c>
      <c r="AY69" s="166">
        <f t="shared" si="70"/>
        <v>0</v>
      </c>
      <c r="AZ69" s="166">
        <f t="shared" si="70"/>
        <v>0</v>
      </c>
      <c r="BA69" s="166">
        <f>SUM(BA16:BA67)-BA8</f>
        <v>0</v>
      </c>
      <c r="BB69" s="166">
        <f t="shared" ref="BB69:BM69" si="71">SUM(BB16:BB67)-BB8</f>
        <v>0</v>
      </c>
      <c r="BC69" s="166">
        <f t="shared" si="71"/>
        <v>0</v>
      </c>
      <c r="BD69" s="166">
        <f t="shared" si="71"/>
        <v>0</v>
      </c>
      <c r="BE69" s="166">
        <f t="shared" si="71"/>
        <v>0</v>
      </c>
      <c r="BF69" s="166">
        <f t="shared" si="71"/>
        <v>0</v>
      </c>
      <c r="BG69" s="166">
        <f t="shared" si="71"/>
        <v>0</v>
      </c>
      <c r="BH69" s="166">
        <f t="shared" si="71"/>
        <v>0</v>
      </c>
      <c r="BI69" s="166">
        <f t="shared" si="71"/>
        <v>0</v>
      </c>
      <c r="BJ69" s="166">
        <f t="shared" si="71"/>
        <v>0</v>
      </c>
      <c r="BK69" s="166">
        <f t="shared" si="71"/>
        <v>0</v>
      </c>
      <c r="BL69" s="166">
        <f t="shared" si="71"/>
        <v>0</v>
      </c>
      <c r="BM69" s="166">
        <f t="shared" si="71"/>
        <v>0</v>
      </c>
      <c r="BN69" s="166">
        <f t="shared" si="70"/>
        <v>0</v>
      </c>
      <c r="BO69" s="166">
        <f t="shared" si="70"/>
        <v>0</v>
      </c>
      <c r="BP69" s="166">
        <f t="shared" si="70"/>
        <v>0</v>
      </c>
      <c r="BQ69" s="166">
        <f t="shared" si="70"/>
        <v>0</v>
      </c>
      <c r="BR69" s="166">
        <f t="shared" si="70"/>
        <v>0</v>
      </c>
      <c r="BS69" s="166">
        <f t="shared" si="70"/>
        <v>0</v>
      </c>
      <c r="BT69" s="166">
        <f t="shared" ref="BT69:BV69" si="72">SUM(BT16:BT67)-BT8</f>
        <v>0</v>
      </c>
      <c r="BU69" s="166">
        <f t="shared" si="72"/>
        <v>0</v>
      </c>
      <c r="BV69" s="166">
        <f t="shared" si="72"/>
        <v>0</v>
      </c>
    </row>
  </sheetData>
  <mergeCells count="3">
    <mergeCell ref="C1:AH1"/>
    <mergeCell ref="AN1:BS1"/>
    <mergeCell ref="BY1:DD1"/>
  </mergeCells>
  <pageMargins left="0" right="0" top="0.25" bottom="0.25" header="0.3" footer="0.3"/>
  <pageSetup scale="37" orientation="landscape" r:id="rId1"/>
  <customProperties>
    <customPr name="_pios_id" r:id="rId2"/>
    <customPr name="EpmWorksheetKeyString_GUID" r:id="rId3"/>
  </customProperties>
  <legacy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3961404F3F6B34988E14CCD792B016F" ma:contentTypeVersion="4" ma:contentTypeDescription="Create a new document." ma:contentTypeScope="" ma:versionID="e2b9750623e9e809d78ee09474a05ce2">
  <xsd:schema xmlns:xsd="http://www.w3.org/2001/XMLSchema" xmlns:xs="http://www.w3.org/2001/XMLSchema" xmlns:p="http://schemas.microsoft.com/office/2006/metadata/properties" xmlns:ns2="48215e7f-c7c9-482e-8541-9f0dcdf0a62e" xmlns:ns3="f5f9a743-18e3-40ef-b0a4-47096f190587" targetNamespace="http://schemas.microsoft.com/office/2006/metadata/properties" ma:root="true" ma:fieldsID="987123375e93d0f6cbdbe1f9c6a12d70" ns2:_="" ns3:_="">
    <xsd:import namespace="48215e7f-c7c9-482e-8541-9f0dcdf0a62e"/>
    <xsd:import namespace="f5f9a743-18e3-40ef-b0a4-47096f19058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215e7f-c7c9-482e-8541-9f0dcdf0a6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f9a743-18e3-40ef-b0a4-47096f19058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ADDFB64-F0BD-4A12-83EA-AE387915D32C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ce9d3abe-bc67-4c3a-8bb7-62a662d1f451"/>
    <ds:schemaRef ds:uri="http://schemas.microsoft.com/office/2006/documentManagement/types"/>
    <ds:schemaRef ds:uri="http://schemas.microsoft.com/office/2006/metadata/properties"/>
    <ds:schemaRef ds:uri="94791C15-4105-42DF-B17E-66B53D20FDE0"/>
    <ds:schemaRef ds:uri="94791c15-4105-42df-b17e-66b53d20fde0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4104BE04-3C3F-4479-AF5E-B36FE7FC1F8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EBE8073-0CB7-4699-BE5F-1DDA9F925DA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16</vt:i4>
      </vt:variant>
    </vt:vector>
  </HeadingPairs>
  <TitlesOfParts>
    <vt:vector size="39" baseType="lpstr">
      <vt:lpstr>SUMMARY (BC)</vt:lpstr>
      <vt:lpstr>SUMMARY (CAL)</vt:lpstr>
      <vt:lpstr>2021 Summary</vt:lpstr>
      <vt:lpstr>Sheet1</vt:lpstr>
      <vt:lpstr>Rates</vt:lpstr>
      <vt:lpstr>Model Results</vt:lpstr>
      <vt:lpstr>Exogenous</vt:lpstr>
      <vt:lpstr>Exogenous1</vt:lpstr>
      <vt:lpstr>Exogenous2</vt:lpstr>
      <vt:lpstr>Final Forecast</vt:lpstr>
      <vt:lpstr>Fcst Graphs</vt:lpstr>
      <vt:lpstr>Unbilled Therms</vt:lpstr>
      <vt:lpstr>Calendar Therms</vt:lpstr>
      <vt:lpstr>MFR G6</vt:lpstr>
      <vt:lpstr>Therm $ (Billing)</vt:lpstr>
      <vt:lpstr>Customer $</vt:lpstr>
      <vt:lpstr>Base $ (Billing) </vt:lpstr>
      <vt:lpstr>Unbilled $</vt:lpstr>
      <vt:lpstr>Therm $ (Calendar)</vt:lpstr>
      <vt:lpstr>BPC Unbilled</vt:lpstr>
      <vt:lpstr>BPC Cust&amp;Thrms</vt:lpstr>
      <vt:lpstr>BPC Input_Rev (Cal)</vt:lpstr>
      <vt:lpstr>BPC Input_Rev (BC)</vt:lpstr>
      <vt:lpstr>'2021 Summary'!Print_Area</vt:lpstr>
      <vt:lpstr>'Base $ (Billing) '!Print_Area</vt:lpstr>
      <vt:lpstr>'Calendar Therms'!Print_Area</vt:lpstr>
      <vt:lpstr>'Customer $'!Print_Area</vt:lpstr>
      <vt:lpstr>Exogenous!Print_Area</vt:lpstr>
      <vt:lpstr>Exogenous1!Print_Area</vt:lpstr>
      <vt:lpstr>Exogenous2!Print_Area</vt:lpstr>
      <vt:lpstr>'Fcst Graphs'!Print_Area</vt:lpstr>
      <vt:lpstr>'Final Forecast'!Print_Area</vt:lpstr>
      <vt:lpstr>'Model Results'!Print_Area</vt:lpstr>
      <vt:lpstr>'SUMMARY (BC)'!Print_Area</vt:lpstr>
      <vt:lpstr>'SUMMARY (CAL)'!Print_Area</vt:lpstr>
      <vt:lpstr>'Therm $ (Billing)'!Print_Area</vt:lpstr>
      <vt:lpstr>'Therm $ (Calendar)'!Print_Area</vt:lpstr>
      <vt:lpstr>'Unbilled $'!Print_Area</vt:lpstr>
      <vt:lpstr>'Unbilled Therms'!Print_Area</vt:lpstr>
    </vt:vector>
  </TitlesOfParts>
  <Company>TECO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Bresnahan, Bill F.</dc:creator>
  <cp:lastModifiedBy>Vega, Tison</cp:lastModifiedBy>
  <cp:lastPrinted>2020-09-03T23:27:49Z</cp:lastPrinted>
  <dcterms:created xsi:type="dcterms:W3CDTF">2011-10-06T14:47:04Z</dcterms:created>
  <dcterms:modified xsi:type="dcterms:W3CDTF">2023-06-14T18:32:21Z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MSIP_Label_a83f872e-d8d7-43ac-9961-0f2ad31e50e5_Enabled">
    <vt:lpwstr>true</vt:lpwstr>
  </property>
  <property fmtid="{D5CDD505-2E9C-101B-9397-08002B2CF9AE}" pid="5" name="MSIP_Label_a83f872e-d8d7-43ac-9961-0f2ad31e50e5_SetDate">
    <vt:lpwstr>2021-07-22T03:53:50Z</vt:lpwstr>
  </property>
  <property fmtid="{D5CDD505-2E9C-101B-9397-08002B2CF9AE}" pid="6" name="MSIP_Label_a83f872e-d8d7-43ac-9961-0f2ad31e50e5_Method">
    <vt:lpwstr>Standard</vt:lpwstr>
  </property>
  <property fmtid="{D5CDD505-2E9C-101B-9397-08002B2CF9AE}" pid="7" name="MSIP_Label_a83f872e-d8d7-43ac-9961-0f2ad31e50e5_Name">
    <vt:lpwstr>a83f872e-d8d7-43ac-9961-0f2ad31e50e5</vt:lpwstr>
  </property>
  <property fmtid="{D5CDD505-2E9C-101B-9397-08002B2CF9AE}" pid="8" name="MSIP_Label_a83f872e-d8d7-43ac-9961-0f2ad31e50e5_SiteId">
    <vt:lpwstr>fa8c194a-f8e2-43c5-bc39-b637579e39e0</vt:lpwstr>
  </property>
  <property fmtid="{D5CDD505-2E9C-101B-9397-08002B2CF9AE}" pid="9" name="MSIP_Label_a83f872e-d8d7-43ac-9961-0f2ad31e50e5_ActionId">
    <vt:lpwstr>0234fe10-8f61-4f07-b89d-2c941fdd2354</vt:lpwstr>
  </property>
  <property fmtid="{D5CDD505-2E9C-101B-9397-08002B2CF9AE}" pid="10" name="MSIP_Label_a83f872e-d8d7-43ac-9961-0f2ad31e50e5_ContentBits">
    <vt:lpwstr>0</vt:lpwstr>
  </property>
  <property fmtid="{D5CDD505-2E9C-101B-9397-08002B2CF9AE}" pid="11" name="ContentTypeId">
    <vt:lpwstr>0x01010093961404F3F6B34988E14CCD792B016F</vt:lpwstr>
  </property>
</Properties>
</file>